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comments37.xml" ContentType="application/vnd.openxmlformats-officedocument.spreadsheetml.comments+xml"/>
  <Override PartName="/xl/comments38.xml" ContentType="application/vnd.openxmlformats-officedocument.spreadsheetml.comments+xml"/>
  <Override PartName="/xl/comments39.xml" ContentType="application/vnd.openxmlformats-officedocument.spreadsheetml.comments+xml"/>
  <Override PartName="/xl/comments40.xml" ContentType="application/vnd.openxmlformats-officedocument.spreadsheetml.comments+xml"/>
  <Override PartName="/xl/comments41.xml" ContentType="application/vnd.openxmlformats-officedocument.spreadsheetml.comments+xml"/>
  <Override PartName="/xl/comments42.xml" ContentType="application/vnd.openxmlformats-officedocument.spreadsheetml.comments+xml"/>
  <Override PartName="/xl/comments43.xml" ContentType="application/vnd.openxmlformats-officedocument.spreadsheetml.comments+xml"/>
  <Override PartName="/xl/comments44.xml" ContentType="application/vnd.openxmlformats-officedocument.spreadsheetml.comments+xml"/>
  <Override PartName="/xl/comments45.xml" ContentType="application/vnd.openxmlformats-officedocument.spreadsheetml.comments+xml"/>
  <Override PartName="/xl/comments46.xml" ContentType="application/vnd.openxmlformats-officedocument.spreadsheetml.comments+xml"/>
  <Override PartName="/xl/comments47.xml" ContentType="application/vnd.openxmlformats-officedocument.spreadsheetml.comments+xml"/>
  <Override PartName="/xl/comments48.xml" ContentType="application/vnd.openxmlformats-officedocument.spreadsheetml.comments+xml"/>
  <Override PartName="/xl/comments49.xml" ContentType="application/vnd.openxmlformats-officedocument.spreadsheetml.comments+xml"/>
  <Override PartName="/xl/comments50.xml" ContentType="application/vnd.openxmlformats-officedocument.spreadsheetml.comments+xml"/>
  <Override PartName="/xl/comments51.xml" ContentType="application/vnd.openxmlformats-officedocument.spreadsheetml.comments+xml"/>
  <Override PartName="/xl/comments52.xml" ContentType="application/vnd.openxmlformats-officedocument.spreadsheetml.comments+xml"/>
  <Override PartName="/xl/comments53.xml" ContentType="application/vnd.openxmlformats-officedocument.spreadsheetml.comments+xml"/>
  <Override PartName="/xl/comments54.xml" ContentType="application/vnd.openxmlformats-officedocument.spreadsheetml.comments+xml"/>
  <Override PartName="/xl/comments55.xml" ContentType="application/vnd.openxmlformats-officedocument.spreadsheetml.comments+xml"/>
  <Override PartName="/xl/comments56.xml" ContentType="application/vnd.openxmlformats-officedocument.spreadsheetml.comments+xml"/>
  <Override PartName="/xl/comments57.xml" ContentType="application/vnd.openxmlformats-officedocument.spreadsheetml.comments+xml"/>
  <Override PartName="/xl/comments58.xml" ContentType="application/vnd.openxmlformats-officedocument.spreadsheetml.comments+xml"/>
  <Override PartName="/xl/comments59.xml" ContentType="application/vnd.openxmlformats-officedocument.spreadsheetml.comments+xml"/>
  <Override PartName="/xl/comments60.xml" ContentType="application/vnd.openxmlformats-officedocument.spreadsheetml.comments+xml"/>
  <Override PartName="/xl/comments61.xml" ContentType="application/vnd.openxmlformats-officedocument.spreadsheetml.comments+xml"/>
  <Override PartName="/xl/comments62.xml" ContentType="application/vnd.openxmlformats-officedocument.spreadsheetml.comments+xml"/>
  <Override PartName="/xl/comments63.xml" ContentType="application/vnd.openxmlformats-officedocument.spreadsheetml.comments+xml"/>
  <Override PartName="/xl/comments64.xml" ContentType="application/vnd.openxmlformats-officedocument.spreadsheetml.comments+xml"/>
  <Override PartName="/xl/comments65.xml" ContentType="application/vnd.openxmlformats-officedocument.spreadsheetml.comments+xml"/>
  <Override PartName="/xl/comments66.xml" ContentType="application/vnd.openxmlformats-officedocument.spreadsheetml.comments+xml"/>
  <Override PartName="/xl/comments67.xml" ContentType="application/vnd.openxmlformats-officedocument.spreadsheetml.comments+xml"/>
  <Override PartName="/xl/comments68.xml" ContentType="application/vnd.openxmlformats-officedocument.spreadsheetml.comments+xml"/>
  <Override PartName="/xl/comments69.xml" ContentType="application/vnd.openxmlformats-officedocument.spreadsheetml.comments+xml"/>
  <Override PartName="/xl/comments70.xml" ContentType="application/vnd.openxmlformats-officedocument.spreadsheetml.comments+xml"/>
  <Override PartName="/xl/comments71.xml" ContentType="application/vnd.openxmlformats-officedocument.spreadsheetml.comments+xml"/>
  <Override PartName="/xl/comments72.xml" ContentType="application/vnd.openxmlformats-officedocument.spreadsheetml.comments+xml"/>
  <Override PartName="/xl/comments7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F:\MSc GeoInformatics\Data\Misc\"/>
    </mc:Choice>
  </mc:AlternateContent>
  <bookViews>
    <workbookView xWindow="0" yWindow="0" windowWidth="23040" windowHeight="10848" tabRatio="906" firstSheet="83" activeTab="88"/>
  </bookViews>
  <sheets>
    <sheet name="TOTAL SUMMARY" sheetId="31" r:id="rId1"/>
    <sheet name="Xolani Tiem(A)" sheetId="16" r:id="rId2"/>
    <sheet name="Vuyani Dyasi(A)" sheetId="18" r:id="rId3"/>
    <sheet name="Eddie Lucas(A)" sheetId="17" r:id="rId4"/>
    <sheet name="Eden August(A)" sheetId="5" r:id="rId5"/>
    <sheet name="Raymond Jeyi(A)" sheetId="19" r:id="rId6"/>
    <sheet name="Zolile Hanabe(A)" sheetId="25" r:id="rId7"/>
    <sheet name="Nyanisile Williams (A)" sheetId="61" r:id="rId8"/>
    <sheet name="Thando Sithole(A)" sheetId="63" r:id="rId9"/>
    <sheet name="Anderson Njenje(A)" sheetId="62" r:id="rId10"/>
    <sheet name="F.Andries(A)" sheetId="64" r:id="rId11"/>
    <sheet name="FA Maxham(A)" sheetId="71" r:id="rId12"/>
    <sheet name="TN Kula(A)" sheetId="72" r:id="rId13"/>
    <sheet name="MA Nombande(A)" sheetId="73" r:id="rId14"/>
    <sheet name="Mamkeli Grootboom(A)" sheetId="76" r:id="rId15"/>
    <sheet name="Wellington Betsha(A)" sheetId="77" r:id="rId16"/>
    <sheet name="Ntombomzi Jeyi(A)" sheetId="78" r:id="rId17"/>
    <sheet name="Krisjan Lakay(A)" sheetId="81" r:id="rId18"/>
    <sheet name="Lona Lunje Trading (A)" sheetId="83" r:id="rId19"/>
    <sheet name="Bovista PTY Ltd(A)" sheetId="92" r:id="rId20"/>
    <sheet name="ADDO SUMMARY" sheetId="27" r:id="rId21"/>
    <sheet name="C.Vulindlu(F)" sheetId="32" r:id="rId22"/>
    <sheet name="M.H.Sodladla(F)" sheetId="33" r:id="rId23"/>
    <sheet name="P.Dondashe (F)" sheetId="34" r:id="rId24"/>
    <sheet name="L.Minyelela (F)" sheetId="35" r:id="rId25"/>
    <sheet name="Mbali Mzizi(F)" sheetId="21" r:id="rId26"/>
    <sheet name="Xoliswa Ndibaza(F)" sheetId="22" r:id="rId27"/>
    <sheet name="Mkatali Mzwanele(F)" sheetId="20" r:id="rId28"/>
    <sheet name="Q.S.Sodladla (F)" sheetId="36" r:id="rId29"/>
    <sheet name="Ronnie Xonka(F)" sheetId="23" r:id="rId30"/>
    <sheet name="A.Nxadi(F)" sheetId="24" r:id="rId31"/>
    <sheet name="Andile Quangule (F)" sheetId="26" r:id="rId32"/>
    <sheet name="W.Gidane (F)" sheetId="68" r:id="rId33"/>
    <sheet name="Nikelwa Ndwayana(F)" sheetId="59" r:id="rId34"/>
    <sheet name="Liyanda Mgilane(F)" sheetId="60" r:id="rId35"/>
    <sheet name="M.Nkone (F)" sheetId="69" r:id="rId36"/>
    <sheet name="N.Mani(F)" sheetId="70" r:id="rId37"/>
    <sheet name="B.Ndlebe(F)" sheetId="85" r:id="rId38"/>
    <sheet name="Thembela James(F)" sheetId="86" r:id="rId39"/>
    <sheet name="Khanya Maleki(F)" sheetId="88" r:id="rId40"/>
    <sheet name="Thulani Mfundisi(F)" sheetId="87" r:id="rId41"/>
    <sheet name="Ntembeko Kilani(F)" sheetId="93" r:id="rId42"/>
    <sheet name="Brenda Thembani(F)" sheetId="94" r:id="rId43"/>
    <sheet name="Vuyelwa Bester(F)" sheetId="95" r:id="rId44"/>
    <sheet name="Nobuzwe Frank(F)" sheetId="96" r:id="rId45"/>
    <sheet name="Bongiswa James(f)" sheetId="97" r:id="rId46"/>
    <sheet name="Msondezi Ngcibi(F)" sheetId="98" r:id="rId47"/>
    <sheet name="Zolani Sihawu(F)" sheetId="100" r:id="rId48"/>
    <sheet name="Xolisa Pongolo(F)" sheetId="101" r:id="rId49"/>
    <sheet name="Sibongile Bester(F)" sheetId="105" r:id="rId50"/>
    <sheet name="Vuyokazi Geqiwe(F)" sheetId="106" r:id="rId51"/>
    <sheet name="Phumla Nkone(F)" sheetId="107" r:id="rId52"/>
    <sheet name="Sitembele Mzizi(F)" sheetId="108" r:id="rId53"/>
    <sheet name="FISH RIVER SUMMARY" sheetId="28" r:id="rId54"/>
    <sheet name="Abbey Lukas(B)" sheetId="47" r:id="rId55"/>
    <sheet name="Colette Zealand(B)" sheetId="48" r:id="rId56"/>
    <sheet name="Danita Dlamini(B)" sheetId="49" r:id="rId57"/>
    <sheet name="S.Grundling(B)" sheetId="29" r:id="rId58"/>
    <sheet name="J.J.Swartz (B)" sheetId="39" r:id="rId59"/>
    <sheet name="George Kleinbooi (B)" sheetId="37" r:id="rId60"/>
    <sheet name="Z.L.Ngcayisa(B)" sheetId="30" r:id="rId61"/>
    <sheet name="Loretta Smith (B)" sheetId="41" r:id="rId62"/>
    <sheet name="Kiewiet Witbooi(B)" sheetId="40" r:id="rId63"/>
    <sheet name="Sappie Kleinbooi (B)" sheetId="42" r:id="rId64"/>
    <sheet name="Patricia Nelson (B)" sheetId="45" r:id="rId65"/>
    <sheet name="Lee-Ann Bam(B)" sheetId="50" r:id="rId66"/>
    <sheet name="Pieter Rossouw (B)" sheetId="43" r:id="rId67"/>
    <sheet name="Piet Baardman (B)" sheetId="44" r:id="rId68"/>
    <sheet name="Johannes Wildshut(B)" sheetId="46" r:id="rId69"/>
    <sheet name="Gasie Saayman (B)" sheetId="51" r:id="rId70"/>
    <sheet name="Elmara Swartz(B)" sheetId="65" r:id="rId71"/>
    <sheet name="Marion Grootboom(B)" sheetId="66" r:id="rId72"/>
    <sheet name="Salten Magiellies(B)" sheetId="67" r:id="rId73"/>
    <sheet name="Michael Grootboom(B)" sheetId="74" r:id="rId74"/>
    <sheet name="Jeandre Erasmus(B)" sheetId="75" r:id="rId75"/>
    <sheet name="Peter Swarts(B)" sheetId="79" r:id="rId76"/>
    <sheet name="Jonathan Magielies(B)" sheetId="80" r:id="rId77"/>
    <sheet name="Martiens Kleinbooi(B)" sheetId="89" r:id="rId78"/>
    <sheet name="Annaline Lucas(B)" sheetId="90" r:id="rId79"/>
    <sheet name="Kelton Swarts(B)" sheetId="91" r:id="rId80"/>
    <sheet name="BAVIAAANS SUMMARY" sheetId="12" r:id="rId81"/>
    <sheet name="N.Mani (Peddie)" sheetId="52" r:id="rId82"/>
    <sheet name="Mzimkhulu Nkone (Peddie)" sheetId="54" r:id="rId83"/>
    <sheet name="W.Gidane(Peddie)" sheetId="55" r:id="rId84"/>
    <sheet name="M.Rwexu(Peddie)" sheetId="56" r:id="rId85"/>
    <sheet name="PEDDIE SUMMARY" sheetId="53" r:id="rId86"/>
    <sheet name="GIS Addo Summary March 2016" sheetId="102" r:id="rId87"/>
    <sheet name="GIS Fish Summary March 2016" sheetId="103" r:id="rId88"/>
    <sheet name="GIS Baviaans Summary March 2016" sheetId="104" r:id="rId89"/>
  </sheets>
  <calcPr calcId="152511"/>
</workbook>
</file>

<file path=xl/calcChain.xml><?xml version="1.0" encoding="utf-8"?>
<calcChain xmlns="http://schemas.openxmlformats.org/spreadsheetml/2006/main">
  <c r="L40" i="92" l="1"/>
  <c r="M40" i="92"/>
  <c r="N40" i="92"/>
  <c r="O40" i="92"/>
  <c r="P40" i="92"/>
  <c r="Q40" i="92"/>
  <c r="R40" i="92"/>
  <c r="S40" i="92"/>
  <c r="T40" i="92"/>
  <c r="U40" i="92"/>
  <c r="AC40" i="92" s="1"/>
  <c r="V40" i="92"/>
  <c r="W40" i="92"/>
  <c r="X40" i="92"/>
  <c r="Y40" i="92"/>
  <c r="Z40" i="92"/>
  <c r="AA40" i="92"/>
  <c r="K40" i="92"/>
  <c r="J40" i="92"/>
  <c r="I40" i="92"/>
  <c r="H40" i="92"/>
  <c r="E40" i="92"/>
  <c r="D40" i="92"/>
  <c r="C40" i="92"/>
  <c r="AB40" i="92"/>
  <c r="L38" i="83"/>
  <c r="M38" i="83"/>
  <c r="N38" i="83"/>
  <c r="O38" i="83"/>
  <c r="P38" i="83"/>
  <c r="Q38" i="83"/>
  <c r="R38" i="83"/>
  <c r="S38" i="83"/>
  <c r="T38" i="83"/>
  <c r="U38" i="83"/>
  <c r="V38" i="83"/>
  <c r="W38" i="83"/>
  <c r="X38" i="83"/>
  <c r="Y38" i="83"/>
  <c r="Z38" i="83"/>
  <c r="AA38" i="83"/>
  <c r="K38" i="83"/>
  <c r="J38" i="83"/>
  <c r="I38" i="83"/>
  <c r="H38" i="83"/>
  <c r="E38" i="83"/>
  <c r="D38" i="83"/>
  <c r="C38" i="83"/>
  <c r="AC38" i="83"/>
  <c r="L47" i="78"/>
  <c r="M47" i="78"/>
  <c r="N47" i="78"/>
  <c r="O47" i="78"/>
  <c r="P47" i="78"/>
  <c r="Q47" i="78"/>
  <c r="R47" i="78"/>
  <c r="S47" i="78"/>
  <c r="T47" i="78"/>
  <c r="U47" i="78"/>
  <c r="V47" i="78"/>
  <c r="W47" i="78"/>
  <c r="X47" i="78"/>
  <c r="Y47" i="78"/>
  <c r="Z47" i="78"/>
  <c r="AC47" i="78"/>
  <c r="AA47" i="78"/>
  <c r="K47" i="78"/>
  <c r="J47" i="78"/>
  <c r="I47" i="78"/>
  <c r="H47" i="78"/>
  <c r="E47" i="78"/>
  <c r="D47" i="78"/>
  <c r="C47" i="78"/>
  <c r="L48" i="77"/>
  <c r="M48" i="77"/>
  <c r="N48" i="77"/>
  <c r="O48" i="77"/>
  <c r="P48" i="77"/>
  <c r="Q48" i="77"/>
  <c r="R48" i="77"/>
  <c r="S48" i="77"/>
  <c r="T48" i="77"/>
  <c r="U48" i="77"/>
  <c r="V48" i="77"/>
  <c r="W48" i="77"/>
  <c r="X48" i="77"/>
  <c r="Y48" i="77"/>
  <c r="Z48" i="77"/>
  <c r="AA48" i="77"/>
  <c r="K48" i="77"/>
  <c r="J48" i="77"/>
  <c r="I48" i="77"/>
  <c r="H48" i="77"/>
  <c r="E48" i="77"/>
  <c r="D48" i="77"/>
  <c r="AB48" i="77" s="1"/>
  <c r="C48" i="77"/>
  <c r="AB47" i="76"/>
  <c r="L47" i="76"/>
  <c r="M47" i="76"/>
  <c r="N47" i="76"/>
  <c r="O47" i="76"/>
  <c r="P47" i="76"/>
  <c r="Q47" i="76"/>
  <c r="R47" i="76"/>
  <c r="S47" i="76"/>
  <c r="T47" i="76"/>
  <c r="U47" i="76"/>
  <c r="V47" i="76"/>
  <c r="W47" i="76"/>
  <c r="X47" i="76"/>
  <c r="Y47" i="76"/>
  <c r="Z47" i="76"/>
  <c r="AC47" i="76" s="1"/>
  <c r="AA47" i="76"/>
  <c r="K47" i="76"/>
  <c r="J47" i="76"/>
  <c r="I47" i="76"/>
  <c r="H47" i="76"/>
  <c r="E47" i="76"/>
  <c r="D47" i="76"/>
  <c r="C47" i="76"/>
  <c r="L68" i="62"/>
  <c r="M68" i="62"/>
  <c r="N68" i="62"/>
  <c r="O68" i="62"/>
  <c r="P68" i="62"/>
  <c r="Q68" i="62"/>
  <c r="R68" i="62"/>
  <c r="S68" i="62"/>
  <c r="T68" i="62"/>
  <c r="U68" i="62"/>
  <c r="V68" i="62"/>
  <c r="W68" i="62"/>
  <c r="AC68" i="62" s="1"/>
  <c r="X68" i="62"/>
  <c r="Y68" i="62"/>
  <c r="Z68" i="62"/>
  <c r="AA68" i="62"/>
  <c r="K68" i="62"/>
  <c r="J68" i="62"/>
  <c r="I68" i="62"/>
  <c r="H68" i="62"/>
  <c r="E68" i="62"/>
  <c r="D68" i="62"/>
  <c r="C68" i="62"/>
  <c r="W283" i="104"/>
  <c r="W294" i="104"/>
  <c r="AB294" i="104" s="1"/>
  <c r="W241" i="104"/>
  <c r="AC241" i="104" s="1"/>
  <c r="W368" i="104"/>
  <c r="AC368" i="104" s="1"/>
  <c r="W335" i="104"/>
  <c r="AC335" i="104" s="1"/>
  <c r="W388" i="104"/>
  <c r="W398" i="104"/>
  <c r="AC398" i="104" s="1"/>
  <c r="W406" i="104"/>
  <c r="AC406" i="104" s="1"/>
  <c r="W319" i="104"/>
  <c r="AC319" i="104" s="1"/>
  <c r="W310" i="104"/>
  <c r="W365" i="104"/>
  <c r="AB365" i="104" s="1"/>
  <c r="W378" i="104"/>
  <c r="W370" i="104"/>
  <c r="AB370" i="104" s="1"/>
  <c r="AC370" i="104"/>
  <c r="W212" i="104"/>
  <c r="AB212" i="104" s="1"/>
  <c r="W318" i="104"/>
  <c r="W392" i="104"/>
  <c r="W382" i="104"/>
  <c r="AC382" i="104" s="1"/>
  <c r="W390" i="104"/>
  <c r="AB390" i="104" s="1"/>
  <c r="W411" i="104"/>
  <c r="AC411" i="104" s="1"/>
  <c r="W396" i="104"/>
  <c r="AB396" i="104" s="1"/>
  <c r="AC396" i="104"/>
  <c r="W404" i="104"/>
  <c r="AC404" i="104" s="1"/>
  <c r="W352" i="104"/>
  <c r="AC352" i="104" s="1"/>
  <c r="W323" i="104"/>
  <c r="AC323" i="104" s="1"/>
  <c r="W264" i="104"/>
  <c r="AC264" i="104" s="1"/>
  <c r="W243" i="104"/>
  <c r="AC243" i="104" s="1"/>
  <c r="W380" i="104"/>
  <c r="AC380" i="104" s="1"/>
  <c r="W300" i="104"/>
  <c r="AB300" i="104" s="1"/>
  <c r="W293" i="104"/>
  <c r="W384" i="104"/>
  <c r="AC384" i="104" s="1"/>
  <c r="W400" i="104"/>
  <c r="AC400" i="104"/>
  <c r="W394" i="104"/>
  <c r="AC394" i="104" s="1"/>
  <c r="W408" i="104"/>
  <c r="W291" i="104"/>
  <c r="AB291" i="104" s="1"/>
  <c r="W230" i="104"/>
  <c r="AC230" i="104" s="1"/>
  <c r="W245" i="104"/>
  <c r="AC245" i="104" s="1"/>
  <c r="W372" i="104"/>
  <c r="AC372" i="104"/>
  <c r="W236" i="104"/>
  <c r="AC236" i="104" s="1"/>
  <c r="AB236" i="104"/>
  <c r="W209" i="104"/>
  <c r="AC209" i="104" s="1"/>
  <c r="W424" i="104"/>
  <c r="AC424" i="104" s="1"/>
  <c r="W347" i="104"/>
  <c r="AC347" i="104" s="1"/>
  <c r="W423" i="104"/>
  <c r="W421" i="104"/>
  <c r="AB421" i="104" s="1"/>
  <c r="W417" i="104"/>
  <c r="AB417" i="104" s="1"/>
  <c r="AC417" i="104"/>
  <c r="W307" i="104"/>
  <c r="AC307" i="104" s="1"/>
  <c r="W172" i="104"/>
  <c r="AC172" i="104" s="1"/>
  <c r="AB172" i="104"/>
  <c r="X415" i="104"/>
  <c r="W415" i="104"/>
  <c r="AC415" i="104" s="1"/>
  <c r="W175" i="104"/>
  <c r="W233" i="104"/>
  <c r="AC233" i="104" s="1"/>
  <c r="W171" i="104"/>
  <c r="AC171" i="104" s="1"/>
  <c r="W181" i="104"/>
  <c r="AC181" i="104" s="1"/>
  <c r="AB181" i="104"/>
  <c r="W399" i="104"/>
  <c r="AB399" i="104" s="1"/>
  <c r="W345" i="104"/>
  <c r="AC345" i="104" s="1"/>
  <c r="W315" i="104"/>
  <c r="AB315" i="104" s="1"/>
  <c r="W306" i="104"/>
  <c r="AB306" i="104"/>
  <c r="W262" i="104"/>
  <c r="AB262" i="104" s="1"/>
  <c r="W272" i="104"/>
  <c r="AB272" i="104" s="1"/>
  <c r="AC272" i="104"/>
  <c r="W376" i="104"/>
  <c r="AB376" i="104" s="1"/>
  <c r="W268" i="104"/>
  <c r="AC268" i="104" s="1"/>
  <c r="W226" i="104"/>
  <c r="W215" i="104"/>
  <c r="AB215" i="104" s="1"/>
  <c r="AC215" i="104"/>
  <c r="W297" i="104"/>
  <c r="AB297" i="104"/>
  <c r="AC314" i="104"/>
  <c r="W314" i="104"/>
  <c r="AB314" i="104" s="1"/>
  <c r="W355" i="104"/>
  <c r="AB355" i="104" s="1"/>
  <c r="W357" i="104"/>
  <c r="AB357" i="104" s="1"/>
  <c r="AC357" i="104"/>
  <c r="W342" i="104"/>
  <c r="W337" i="104"/>
  <c r="AB337" i="104" s="1"/>
  <c r="W351" i="104"/>
  <c r="AC351" i="104" s="1"/>
  <c r="W339" i="104"/>
  <c r="AC339" i="104" s="1"/>
  <c r="W159" i="104"/>
  <c r="AC159" i="104" s="1"/>
  <c r="AB159" i="104"/>
  <c r="W161" i="104"/>
  <c r="AB161" i="104" s="1"/>
  <c r="W303" i="104"/>
  <c r="AC303" i="104" s="1"/>
  <c r="W317" i="104"/>
  <c r="AB317" i="104" s="1"/>
  <c r="W407" i="104"/>
  <c r="AB407" i="104" s="1"/>
  <c r="W206" i="104"/>
  <c r="W178" i="104"/>
  <c r="AC178" i="104" s="1"/>
  <c r="W412" i="104"/>
  <c r="AC412" i="104" s="1"/>
  <c r="W249" i="104"/>
  <c r="AC249" i="104" s="1"/>
  <c r="W363" i="104"/>
  <c r="W302" i="104"/>
  <c r="AC302" i="104" s="1"/>
  <c r="W420" i="104"/>
  <c r="AC420" i="104" s="1"/>
  <c r="W341" i="104"/>
  <c r="W419" i="104"/>
  <c r="AC419" i="104" s="1"/>
  <c r="W418" i="104"/>
  <c r="AB418" i="104" s="1"/>
  <c r="W299" i="104"/>
  <c r="AC299" i="104" s="1"/>
  <c r="W333" i="104"/>
  <c r="AC333" i="104" s="1"/>
  <c r="I333" i="104"/>
  <c r="W290" i="104"/>
  <c r="AC290" i="104" s="1"/>
  <c r="I290" i="104"/>
  <c r="W405" i="104"/>
  <c r="W403" i="104"/>
  <c r="AC403" i="104" s="1"/>
  <c r="W235" i="104"/>
  <c r="AC235" i="104" s="1"/>
  <c r="W211" i="104"/>
  <c r="AC211" i="104" s="1"/>
  <c r="W232" i="104"/>
  <c r="AB232" i="104" s="1"/>
  <c r="AC232" i="104"/>
  <c r="W371" i="104"/>
  <c r="W393" i="104"/>
  <c r="AC393" i="104" s="1"/>
  <c r="W391" i="104"/>
  <c r="AC391" i="104" s="1"/>
  <c r="W375" i="104"/>
  <c r="AC375" i="104" s="1"/>
  <c r="W374" i="104"/>
  <c r="AC374" i="104" s="1"/>
  <c r="W201" i="104"/>
  <c r="AC201" i="104" s="1"/>
  <c r="AB201" i="104"/>
  <c r="W185" i="104"/>
  <c r="AB185" i="104" s="1"/>
  <c r="AC185" i="104"/>
  <c r="W186" i="104"/>
  <c r="AC186" i="104" s="1"/>
  <c r="W167" i="104"/>
  <c r="AB167" i="104" s="1"/>
  <c r="AC167" i="104"/>
  <c r="W165" i="104"/>
  <c r="W369" i="104"/>
  <c r="W367" i="104"/>
  <c r="AC367" i="104"/>
  <c r="W164" i="104"/>
  <c r="AB164" i="104" s="1"/>
  <c r="AC164" i="104"/>
  <c r="W422" i="104"/>
  <c r="AC422" i="104" s="1"/>
  <c r="W416" i="104"/>
  <c r="W344" i="104"/>
  <c r="AC344" i="104" s="1"/>
  <c r="W313" i="104"/>
  <c r="AC313" i="104" s="1"/>
  <c r="W414" i="104"/>
  <c r="AB414" i="104" s="1"/>
  <c r="W401" i="104"/>
  <c r="AB401" i="104" s="1"/>
  <c r="W214" i="104"/>
  <c r="AC214" i="104" s="1"/>
  <c r="W239" i="104"/>
  <c r="AC239" i="104"/>
  <c r="W203" i="104"/>
  <c r="AC203" i="104" s="1"/>
  <c r="W389" i="104"/>
  <c r="AB389" i="104" s="1"/>
  <c r="W387" i="104"/>
  <c r="AC387" i="104" s="1"/>
  <c r="W377" i="104"/>
  <c r="AC377" i="104"/>
  <c r="W312" i="104"/>
  <c r="AB312" i="104" s="1"/>
  <c r="W328" i="104"/>
  <c r="AB328" i="104" s="1"/>
  <c r="W304" i="104"/>
  <c r="AC304" i="104" s="1"/>
  <c r="W350" i="104"/>
  <c r="W340" i="104"/>
  <c r="W324" i="104"/>
  <c r="AB324" i="104" s="1"/>
  <c r="W316" i="104"/>
  <c r="AB316" i="104" s="1"/>
  <c r="AC316" i="104"/>
  <c r="W275" i="104"/>
  <c r="AC275" i="104" s="1"/>
  <c r="W263" i="104"/>
  <c r="AC281" i="104"/>
  <c r="AB281" i="104"/>
  <c r="W281" i="104"/>
  <c r="W255" i="104"/>
  <c r="AC255" i="104" s="1"/>
  <c r="W252" i="104"/>
  <c r="AC252" i="104" s="1"/>
  <c r="W247" i="104"/>
  <c r="X322" i="104"/>
  <c r="W322" i="104"/>
  <c r="AC322" i="104" s="1"/>
  <c r="I322" i="104"/>
  <c r="W296" i="104"/>
  <c r="W287" i="104"/>
  <c r="AC287" i="104" s="1"/>
  <c r="I287" i="104"/>
  <c r="W409" i="104"/>
  <c r="AC409" i="104" s="1"/>
  <c r="W397" i="104"/>
  <c r="AB397" i="104"/>
  <c r="W395" i="104"/>
  <c r="W208" i="104"/>
  <c r="AB208" i="104" s="1"/>
  <c r="W282" i="104"/>
  <c r="AC282" i="104" s="1"/>
  <c r="W219" i="104"/>
  <c r="AB219" i="104" s="1"/>
  <c r="W184" i="104"/>
  <c r="AB184" i="104" s="1"/>
  <c r="W225" i="104"/>
  <c r="AC225" i="104" s="1"/>
  <c r="W385" i="104"/>
  <c r="W383" i="104"/>
  <c r="AC383" i="104" s="1"/>
  <c r="AB383" i="104"/>
  <c r="W379" i="104"/>
  <c r="AC379" i="104" s="1"/>
  <c r="W353" i="104"/>
  <c r="AC353" i="104" s="1"/>
  <c r="W329" i="104"/>
  <c r="AC329" i="104" s="1"/>
  <c r="W359" i="104"/>
  <c r="W334" i="104"/>
  <c r="AB334" i="104" s="1"/>
  <c r="W343" i="104"/>
  <c r="AC343" i="104" s="1"/>
  <c r="W284" i="104"/>
  <c r="AC284" i="104" s="1"/>
  <c r="W292" i="104"/>
  <c r="AC292" i="104" s="1"/>
  <c r="W279" i="104"/>
  <c r="W269" i="104"/>
  <c r="AB269" i="104" s="1"/>
  <c r="W265" i="104"/>
  <c r="AB265" i="104" s="1"/>
  <c r="AC265" i="104"/>
  <c r="W259" i="104"/>
  <c r="AB259" i="104" s="1"/>
  <c r="W251" i="104"/>
  <c r="AB251" i="104" s="1"/>
  <c r="W246" i="104"/>
  <c r="AB246" i="104" s="1"/>
  <c r="W237" i="104"/>
  <c r="AC237" i="104" s="1"/>
  <c r="W286" i="104"/>
  <c r="AC286" i="104"/>
  <c r="W326" i="104"/>
  <c r="AC326" i="104" s="1"/>
  <c r="AB326" i="104"/>
  <c r="W257" i="104"/>
  <c r="AC257" i="104" s="1"/>
  <c r="W361" i="104"/>
  <c r="AB361" i="104" s="1"/>
  <c r="W270" i="104"/>
  <c r="AC270" i="104" s="1"/>
  <c r="W202" i="104"/>
  <c r="AB202" i="104" s="1"/>
  <c r="W238" i="104"/>
  <c r="W289" i="104"/>
  <c r="AB289" i="104" s="1"/>
  <c r="AC289" i="104"/>
  <c r="W325" i="104"/>
  <c r="AC325" i="104" s="1"/>
  <c r="W321" i="104"/>
  <c r="AB321" i="104" s="1"/>
  <c r="W285" i="104"/>
  <c r="AB285" i="104" s="1"/>
  <c r="W386" i="104"/>
  <c r="AC386" i="104" s="1"/>
  <c r="W402" i="104"/>
  <c r="AC402" i="104" s="1"/>
  <c r="W413" i="104"/>
  <c r="AC413" i="104" s="1"/>
  <c r="AB413" i="104"/>
  <c r="W410" i="104"/>
  <c r="AC410" i="104" s="1"/>
  <c r="W305" i="104"/>
  <c r="AB305" i="104" s="1"/>
  <c r="W354" i="104"/>
  <c r="AC354" i="104" s="1"/>
  <c r="W349" i="104"/>
  <c r="AC349" i="104" s="1"/>
  <c r="AB349" i="104"/>
  <c r="W331" i="104"/>
  <c r="AB331" i="104" s="1"/>
  <c r="W288" i="104"/>
  <c r="AC288" i="104" s="1"/>
  <c r="W295" i="104"/>
  <c r="AC295" i="104" s="1"/>
  <c r="W277" i="104"/>
  <c r="AB277" i="104" s="1"/>
  <c r="W271" i="104"/>
  <c r="AC271" i="104" s="1"/>
  <c r="W8" i="104"/>
  <c r="W260" i="104"/>
  <c r="AC260" i="104" s="1"/>
  <c r="W3" i="104"/>
  <c r="AB3" i="104"/>
  <c r="W2" i="104"/>
  <c r="AB2" i="104" s="1"/>
  <c r="W240" i="104"/>
  <c r="AB240" i="104" s="1"/>
  <c r="W373" i="104"/>
  <c r="AC373" i="104" s="1"/>
  <c r="W358" i="104"/>
  <c r="W346" i="104"/>
  <c r="AB346" i="104" s="1"/>
  <c r="W330" i="104"/>
  <c r="AB330" i="104" s="1"/>
  <c r="W309" i="104"/>
  <c r="AB309" i="104" s="1"/>
  <c r="AC309" i="104"/>
  <c r="W301" i="104"/>
  <c r="AB301" i="104" s="1"/>
  <c r="W278" i="104"/>
  <c r="W266" i="104"/>
  <c r="AB266" i="104" s="1"/>
  <c r="W276" i="104"/>
  <c r="AC276" i="104" s="1"/>
  <c r="W256" i="104"/>
  <c r="AB256" i="104" s="1"/>
  <c r="W253" i="104"/>
  <c r="AB253" i="104" s="1"/>
  <c r="W242" i="104"/>
  <c r="W234" i="104"/>
  <c r="AC234" i="104" s="1"/>
  <c r="W223" i="104"/>
  <c r="AB223" i="104" s="1"/>
  <c r="W160" i="104"/>
  <c r="AB160" i="104" s="1"/>
  <c r="W213" i="104"/>
  <c r="W4" i="104"/>
  <c r="AC4" i="104" s="1"/>
  <c r="W151" i="104"/>
  <c r="AC151" i="104" s="1"/>
  <c r="AB151" i="104"/>
  <c r="W19" i="104"/>
  <c r="AC19" i="104" s="1"/>
  <c r="W136" i="104"/>
  <c r="AB136" i="104" s="1"/>
  <c r="W135" i="104"/>
  <c r="AC135" i="104" s="1"/>
  <c r="W134" i="104"/>
  <c r="AB134" i="104" s="1"/>
  <c r="W133" i="104"/>
  <c r="AB133" i="104" s="1"/>
  <c r="AC381" i="104"/>
  <c r="W381" i="104"/>
  <c r="AB381" i="104" s="1"/>
  <c r="AC360" i="104"/>
  <c r="W360" i="104"/>
  <c r="AB360" i="104" s="1"/>
  <c r="AC364" i="104"/>
  <c r="W364" i="104"/>
  <c r="AB364" i="104"/>
  <c r="AC336" i="104"/>
  <c r="W336" i="104"/>
  <c r="AB336" i="104" s="1"/>
  <c r="AC228" i="104"/>
  <c r="W228" i="104"/>
  <c r="AB228" i="104" s="1"/>
  <c r="AC338" i="104"/>
  <c r="W338" i="104"/>
  <c r="AB338" i="104" s="1"/>
  <c r="AC311" i="104"/>
  <c r="W311" i="104"/>
  <c r="AB311" i="104" s="1"/>
  <c r="AC320" i="104"/>
  <c r="W320" i="104"/>
  <c r="AB320" i="104" s="1"/>
  <c r="AC267" i="104"/>
  <c r="W267" i="104"/>
  <c r="AB267" i="104" s="1"/>
  <c r="AC261" i="104"/>
  <c r="W261" i="104"/>
  <c r="AB261" i="104" s="1"/>
  <c r="AC254" i="104"/>
  <c r="W254" i="104"/>
  <c r="AB254" i="104" s="1"/>
  <c r="AC244" i="104"/>
  <c r="W244" i="104"/>
  <c r="AB244" i="104" s="1"/>
  <c r="AC227" i="104"/>
  <c r="W227" i="104"/>
  <c r="AB227" i="104" s="1"/>
  <c r="AC158" i="104"/>
  <c r="W158" i="104"/>
  <c r="AB158" i="104" s="1"/>
  <c r="AC216" i="104"/>
  <c r="W216" i="104"/>
  <c r="AB216" i="104"/>
  <c r="AC155" i="104"/>
  <c r="W155" i="104"/>
  <c r="AB155" i="104" s="1"/>
  <c r="AC149" i="104"/>
  <c r="W149" i="104"/>
  <c r="AB149" i="104"/>
  <c r="AC198" i="104"/>
  <c r="W198" i="104"/>
  <c r="AB198" i="104"/>
  <c r="AC197" i="104"/>
  <c r="W197" i="104"/>
  <c r="AB197" i="104" s="1"/>
  <c r="AC196" i="104"/>
  <c r="W196" i="104"/>
  <c r="AB196" i="104" s="1"/>
  <c r="AC200" i="104"/>
  <c r="W200" i="104"/>
  <c r="AB200" i="104" s="1"/>
  <c r="AC199" i="104"/>
  <c r="W199" i="104"/>
  <c r="AB199" i="104" s="1"/>
  <c r="AC29" i="104"/>
  <c r="W29" i="104"/>
  <c r="AB29" i="104" s="1"/>
  <c r="AC107" i="104"/>
  <c r="W107" i="104"/>
  <c r="AB107" i="104" s="1"/>
  <c r="AC28" i="104"/>
  <c r="W28" i="104"/>
  <c r="AB28" i="104"/>
  <c r="AC118" i="104"/>
  <c r="W118" i="104"/>
  <c r="AB118" i="104" s="1"/>
  <c r="AC27" i="104"/>
  <c r="W27" i="104"/>
  <c r="AB27" i="104" s="1"/>
  <c r="AC153" i="104"/>
  <c r="W153" i="104"/>
  <c r="AB153" i="104" s="1"/>
  <c r="AC117" i="104"/>
  <c r="W117" i="104"/>
  <c r="AB117" i="104" s="1"/>
  <c r="W190" i="104"/>
  <c r="AC190" i="104" s="1"/>
  <c r="W231" i="104"/>
  <c r="AB231" i="104" s="1"/>
  <c r="W224" i="104"/>
  <c r="AB224" i="104" s="1"/>
  <c r="W162" i="104"/>
  <c r="AB162" i="104" s="1"/>
  <c r="AC162" i="104"/>
  <c r="W210" i="104"/>
  <c r="AC210" i="104" s="1"/>
  <c r="W156" i="104"/>
  <c r="AB156" i="104" s="1"/>
  <c r="W150" i="104"/>
  <c r="AB150" i="104" s="1"/>
  <c r="W116" i="104"/>
  <c r="W115" i="104"/>
  <c r="AC115" i="104" s="1"/>
  <c r="W114" i="104"/>
  <c r="W113" i="104"/>
  <c r="AC113" i="104" s="1"/>
  <c r="W112" i="104"/>
  <c r="AC112" i="104"/>
  <c r="W111" i="104"/>
  <c r="AC111" i="104" s="1"/>
  <c r="W110" i="104"/>
  <c r="AC366" i="104"/>
  <c r="W366" i="104"/>
  <c r="AB366" i="104"/>
  <c r="W362" i="104"/>
  <c r="AB362" i="104" s="1"/>
  <c r="AC362" i="104"/>
  <c r="W356" i="104"/>
  <c r="AB356" i="104" s="1"/>
  <c r="AC356" i="104"/>
  <c r="W308" i="104"/>
  <c r="W348" i="104"/>
  <c r="AC348" i="104" s="1"/>
  <c r="W332" i="104"/>
  <c r="W327" i="104"/>
  <c r="AC327" i="104" s="1"/>
  <c r="W298" i="104"/>
  <c r="AC298" i="104" s="1"/>
  <c r="W280" i="104"/>
  <c r="AB280" i="104" s="1"/>
  <c r="W273" i="104"/>
  <c r="AC273" i="104" s="1"/>
  <c r="W274" i="104"/>
  <c r="AC274" i="104" s="1"/>
  <c r="W258" i="104"/>
  <c r="AC250" i="104"/>
  <c r="W250" i="104"/>
  <c r="AB250" i="104"/>
  <c r="W248" i="104"/>
  <c r="AC248" i="104" s="1"/>
  <c r="W229" i="104"/>
  <c r="AC229" i="104" s="1"/>
  <c r="W426" i="104"/>
  <c r="AB426" i="104" s="1"/>
  <c r="AC426" i="104"/>
  <c r="W87" i="104"/>
  <c r="AB86" i="104"/>
  <c r="W86" i="104"/>
  <c r="AC86" i="104" s="1"/>
  <c r="W427" i="104"/>
  <c r="AC427" i="104" s="1"/>
  <c r="W154" i="104"/>
  <c r="AC154" i="104" s="1"/>
  <c r="W148" i="104"/>
  <c r="AB148" i="104" s="1"/>
  <c r="W85" i="104"/>
  <c r="AB85" i="104" s="1"/>
  <c r="W84" i="104"/>
  <c r="W83" i="104"/>
  <c r="AC83" i="104" s="1"/>
  <c r="W132" i="104"/>
  <c r="W131" i="104"/>
  <c r="AB131" i="104" s="1"/>
  <c r="W82" i="104"/>
  <c r="AC82" i="104" s="1"/>
  <c r="W109" i="104"/>
  <c r="AC109" i="104" s="1"/>
  <c r="W108" i="104"/>
  <c r="AB108" i="104" s="1"/>
  <c r="AB81" i="104"/>
  <c r="W81" i="104"/>
  <c r="AC81" i="104" s="1"/>
  <c r="W80" i="104"/>
  <c r="AC80" i="104" s="1"/>
  <c r="W79" i="104"/>
  <c r="AB79" i="104" s="1"/>
  <c r="AC79" i="104"/>
  <c r="W192" i="104"/>
  <c r="AB192" i="104" s="1"/>
  <c r="W78" i="104"/>
  <c r="AB78" i="104" s="1"/>
  <c r="W77" i="104"/>
  <c r="AB77" i="104" s="1"/>
  <c r="W76" i="104"/>
  <c r="AC76" i="104" s="1"/>
  <c r="W75" i="104"/>
  <c r="AB75" i="104" s="1"/>
  <c r="W74" i="104"/>
  <c r="AB74" i="104" s="1"/>
  <c r="W105" i="104"/>
  <c r="AC105" i="104" s="1"/>
  <c r="W73" i="104"/>
  <c r="AC73" i="104" s="1"/>
  <c r="W104" i="104"/>
  <c r="AB104" i="104" s="1"/>
  <c r="W103" i="104"/>
  <c r="AC103" i="104" s="1"/>
  <c r="W102" i="104"/>
  <c r="AC102" i="104" s="1"/>
  <c r="W41" i="104"/>
  <c r="AC41" i="104" s="1"/>
  <c r="W67" i="104"/>
  <c r="AC67" i="104" s="1"/>
  <c r="W168" i="104"/>
  <c r="AB168" i="104" s="1"/>
  <c r="W66" i="104"/>
  <c r="AC66" i="104" s="1"/>
  <c r="W65" i="104"/>
  <c r="AB65" i="104" s="1"/>
  <c r="W64" i="104"/>
  <c r="AC64" i="104" s="1"/>
  <c r="W63" i="104"/>
  <c r="AB63" i="104" s="1"/>
  <c r="W130" i="104"/>
  <c r="AC130" i="104" s="1"/>
  <c r="W193" i="104"/>
  <c r="AB193" i="104" s="1"/>
  <c r="W129" i="104"/>
  <c r="AC129" i="104" s="1"/>
  <c r="W128" i="104"/>
  <c r="AB128" i="104" s="1"/>
  <c r="W127" i="104"/>
  <c r="AC127" i="104" s="1"/>
  <c r="W126" i="104"/>
  <c r="AC126" i="104" s="1"/>
  <c r="AB126" i="104"/>
  <c r="W125" i="104"/>
  <c r="AB125" i="104" s="1"/>
  <c r="W195" i="104"/>
  <c r="W180" i="104"/>
  <c r="AC180" i="104" s="1"/>
  <c r="W177" i="104"/>
  <c r="AB177" i="104" s="1"/>
  <c r="W183" i="104"/>
  <c r="AB183" i="104" s="1"/>
  <c r="W34" i="104"/>
  <c r="AC34" i="104" s="1"/>
  <c r="W33" i="104"/>
  <c r="AC33" i="104" s="1"/>
  <c r="W32" i="104"/>
  <c r="AB32" i="104" s="1"/>
  <c r="W31" i="104"/>
  <c r="AB31" i="104" s="1"/>
  <c r="W101" i="104"/>
  <c r="AC101" i="104" s="1"/>
  <c r="W100" i="104"/>
  <c r="AB100" i="104" s="1"/>
  <c r="W37" i="104"/>
  <c r="AB37" i="104" s="1"/>
  <c r="W99" i="104"/>
  <c r="W98" i="104"/>
  <c r="AB98" i="104" s="1"/>
  <c r="AC98" i="104"/>
  <c r="W97" i="104"/>
  <c r="AB97" i="104" s="1"/>
  <c r="W96" i="104"/>
  <c r="W95" i="104"/>
  <c r="AC95" i="104" s="1"/>
  <c r="W94" i="104"/>
  <c r="AB94" i="104" s="1"/>
  <c r="AC94" i="104"/>
  <c r="W93" i="104"/>
  <c r="W92" i="104"/>
  <c r="AB92" i="104" s="1"/>
  <c r="W62" i="104"/>
  <c r="AB62" i="104" s="1"/>
  <c r="W91" i="104"/>
  <c r="AB91" i="104" s="1"/>
  <c r="W90" i="104"/>
  <c r="AC90" i="104" s="1"/>
  <c r="W106" i="104"/>
  <c r="AB106" i="104" s="1"/>
  <c r="W89" i="104"/>
  <c r="AC89" i="104"/>
  <c r="W124" i="104"/>
  <c r="AC124" i="104" s="1"/>
  <c r="W123" i="104"/>
  <c r="AB123" i="104" s="1"/>
  <c r="W191" i="104"/>
  <c r="AB191" i="104" s="1"/>
  <c r="W122" i="104"/>
  <c r="AC122" i="104" s="1"/>
  <c r="W121" i="104"/>
  <c r="W152" i="104"/>
  <c r="AB152" i="104" s="1"/>
  <c r="W120" i="104"/>
  <c r="AB120" i="104" s="1"/>
  <c r="W119" i="104"/>
  <c r="AB119" i="104"/>
  <c r="W6" i="104"/>
  <c r="AB6" i="104" s="1"/>
  <c r="W194" i="104"/>
  <c r="AC194" i="104" s="1"/>
  <c r="W14" i="104"/>
  <c r="W13" i="104"/>
  <c r="AB13" i="104"/>
  <c r="W12" i="104"/>
  <c r="AC12" i="104" s="1"/>
  <c r="W11" i="104"/>
  <c r="AB11" i="104" s="1"/>
  <c r="W10" i="104"/>
  <c r="AB10" i="104" s="1"/>
  <c r="W9" i="104"/>
  <c r="AC9" i="104" s="1"/>
  <c r="W61" i="104"/>
  <c r="AC61" i="104" s="1"/>
  <c r="W60" i="104"/>
  <c r="AC60" i="104" s="1"/>
  <c r="AB60" i="104"/>
  <c r="W59" i="104"/>
  <c r="W58" i="104"/>
  <c r="AC58" i="104" s="1"/>
  <c r="W57" i="104"/>
  <c r="W72" i="104"/>
  <c r="AC72" i="104" s="1"/>
  <c r="W71" i="104"/>
  <c r="AC71" i="104" s="1"/>
  <c r="W40" i="104"/>
  <c r="AB40" i="104" s="1"/>
  <c r="AC40" i="104"/>
  <c r="W39" i="104"/>
  <c r="AB39" i="104" s="1"/>
  <c r="AC39" i="104"/>
  <c r="W30" i="104"/>
  <c r="AB30" i="104" s="1"/>
  <c r="W163" i="104"/>
  <c r="AB163" i="104" s="1"/>
  <c r="W88" i="104"/>
  <c r="W5" i="104"/>
  <c r="AC5" i="104" s="1"/>
  <c r="W173" i="104"/>
  <c r="AB173" i="104" s="1"/>
  <c r="W176" i="104"/>
  <c r="AB176" i="104" s="1"/>
  <c r="W170" i="104"/>
  <c r="AC170" i="104" s="1"/>
  <c r="W174" i="104"/>
  <c r="AB174" i="104" s="1"/>
  <c r="W218" i="104"/>
  <c r="AC218" i="104" s="1"/>
  <c r="W217" i="104"/>
  <c r="AC217" i="104" s="1"/>
  <c r="W204" i="104"/>
  <c r="AB204" i="104" s="1"/>
  <c r="AC204" i="104"/>
  <c r="W222" i="104"/>
  <c r="W220" i="104"/>
  <c r="AC220" i="104" s="1"/>
  <c r="W179" i="104"/>
  <c r="AC179" i="104" s="1"/>
  <c r="W207" i="104"/>
  <c r="AB207" i="104" s="1"/>
  <c r="AC207" i="104"/>
  <c r="W169" i="104"/>
  <c r="AC169" i="104" s="1"/>
  <c r="W26" i="104"/>
  <c r="AB26" i="104" s="1"/>
  <c r="W25" i="104"/>
  <c r="AC25" i="104" s="1"/>
  <c r="W20" i="104"/>
  <c r="AB20" i="104" s="1"/>
  <c r="W166" i="104"/>
  <c r="W18" i="104"/>
  <c r="AC18" i="104" s="1"/>
  <c r="W17" i="104"/>
  <c r="AC17" i="104" s="1"/>
  <c r="W16" i="104"/>
  <c r="AC16" i="104" s="1"/>
  <c r="AB16" i="104"/>
  <c r="W15" i="104"/>
  <c r="AC15" i="104" s="1"/>
  <c r="AB15" i="104"/>
  <c r="W36" i="104"/>
  <c r="W425" i="104"/>
  <c r="AC425" i="104" s="1"/>
  <c r="W146" i="104"/>
  <c r="AB146" i="104" s="1"/>
  <c r="W145" i="104"/>
  <c r="AB145" i="104" s="1"/>
  <c r="W144" i="104"/>
  <c r="W143" i="104"/>
  <c r="AC143" i="104" s="1"/>
  <c r="W142" i="104"/>
  <c r="AC142" i="104" s="1"/>
  <c r="AB142" i="104"/>
  <c r="W141" i="104"/>
  <c r="AC141" i="104" s="1"/>
  <c r="W140" i="104"/>
  <c r="W139" i="104"/>
  <c r="AC139" i="104" s="1"/>
  <c r="W56" i="104"/>
  <c r="AC56" i="104" s="1"/>
  <c r="W55" i="104"/>
  <c r="W54" i="104"/>
  <c r="AC54" i="104" s="1"/>
  <c r="W53" i="104"/>
  <c r="AC53" i="104" s="1"/>
  <c r="W52" i="104"/>
  <c r="AC52" i="104" s="1"/>
  <c r="W51" i="104"/>
  <c r="AC51" i="104" s="1"/>
  <c r="W50" i="104"/>
  <c r="AC50" i="104" s="1"/>
  <c r="W49" i="104"/>
  <c r="W48" i="104"/>
  <c r="AC48" i="104" s="1"/>
  <c r="W47" i="104"/>
  <c r="W138" i="104"/>
  <c r="AB138" i="104" s="1"/>
  <c r="W46" i="104"/>
  <c r="AB46" i="104" s="1"/>
  <c r="AC46" i="104"/>
  <c r="W7" i="104"/>
  <c r="AC7" i="104" s="1"/>
  <c r="W45" i="104"/>
  <c r="W44" i="104"/>
  <c r="AB44" i="104" s="1"/>
  <c r="W43" i="104"/>
  <c r="AC43" i="104"/>
  <c r="W42" i="104"/>
  <c r="AC42" i="104" s="1"/>
  <c r="AB42" i="104"/>
  <c r="W147" i="104"/>
  <c r="AB147" i="104" s="1"/>
  <c r="W189" i="104"/>
  <c r="AB189" i="104" s="1"/>
  <c r="W35" i="104"/>
  <c r="AB35" i="104" s="1"/>
  <c r="AC35" i="104"/>
  <c r="W38" i="104"/>
  <c r="AB38" i="104" s="1"/>
  <c r="W187" i="104"/>
  <c r="AC187" i="104" s="1"/>
  <c r="W188" i="104"/>
  <c r="AC188" i="104" s="1"/>
  <c r="W24" i="104"/>
  <c r="AB24" i="104" s="1"/>
  <c r="W137" i="104"/>
  <c r="AB137" i="104" s="1"/>
  <c r="W23" i="104"/>
  <c r="AC23" i="104" s="1"/>
  <c r="W21" i="104"/>
  <c r="AB21" i="104" s="1"/>
  <c r="AC21" i="104"/>
  <c r="W70" i="104"/>
  <c r="AC70" i="104" s="1"/>
  <c r="W69" i="104"/>
  <c r="AB69" i="104" s="1"/>
  <c r="W68" i="104"/>
  <c r="AC68" i="104" s="1"/>
  <c r="W221" i="104"/>
  <c r="AC221" i="104" s="1"/>
  <c r="W157" i="104"/>
  <c r="AC157" i="104" s="1"/>
  <c r="W182" i="104"/>
  <c r="AC182" i="104"/>
  <c r="W205" i="104"/>
  <c r="AC205" i="104" s="1"/>
  <c r="W22" i="104"/>
  <c r="AC22" i="104" s="1"/>
  <c r="W170" i="103"/>
  <c r="AC170" i="103" s="1"/>
  <c r="W8" i="103"/>
  <c r="AC8" i="103" s="1"/>
  <c r="W121" i="103"/>
  <c r="AC121" i="103" s="1"/>
  <c r="W95" i="103"/>
  <c r="AB95" i="103" s="1"/>
  <c r="W97" i="103"/>
  <c r="AC97" i="103"/>
  <c r="W165" i="103"/>
  <c r="AC165" i="103" s="1"/>
  <c r="W83" i="103"/>
  <c r="AC83" i="103"/>
  <c r="W374" i="103"/>
  <c r="AC374" i="103"/>
  <c r="W378" i="103"/>
  <c r="AB378" i="103"/>
  <c r="AC271" i="103"/>
  <c r="W271" i="103"/>
  <c r="AB271" i="103"/>
  <c r="W321" i="103"/>
  <c r="AC321" i="103" s="1"/>
  <c r="W317" i="103"/>
  <c r="AC317" i="103"/>
  <c r="W323" i="103"/>
  <c r="AB323" i="103"/>
  <c r="W108" i="103"/>
  <c r="AB108" i="103"/>
  <c r="W106" i="103"/>
  <c r="AC106" i="103" s="1"/>
  <c r="W90" i="103"/>
  <c r="AC90" i="103" s="1"/>
  <c r="W89" i="103"/>
  <c r="AB89" i="103" s="1"/>
  <c r="AB105" i="103"/>
  <c r="W105" i="103"/>
  <c r="AC105" i="103"/>
  <c r="W85" i="103"/>
  <c r="AC85" i="103"/>
  <c r="W164" i="103"/>
  <c r="AC164" i="103" s="1"/>
  <c r="W99" i="103"/>
  <c r="AB99" i="103" s="1"/>
  <c r="W166" i="103"/>
  <c r="AB166" i="103"/>
  <c r="W162" i="103"/>
  <c r="AB162" i="103"/>
  <c r="AC162" i="103"/>
  <c r="W101" i="103"/>
  <c r="AC101" i="103"/>
  <c r="W163" i="103"/>
  <c r="AC163" i="103" s="1"/>
  <c r="W103" i="103"/>
  <c r="AB103" i="103"/>
  <c r="W141" i="103"/>
  <c r="AC141" i="103"/>
  <c r="W102" i="103"/>
  <c r="AC102" i="103"/>
  <c r="W143" i="103"/>
  <c r="AC143" i="103" s="1"/>
  <c r="W100" i="103"/>
  <c r="AB100" i="103"/>
  <c r="W127" i="103"/>
  <c r="AC127" i="103" s="1"/>
  <c r="AB154" i="103"/>
  <c r="W154" i="103"/>
  <c r="AC154" i="103" s="1"/>
  <c r="W148" i="103"/>
  <c r="AB148" i="103" s="1"/>
  <c r="W126" i="103"/>
  <c r="AB126" i="103"/>
  <c r="AB142" i="103"/>
  <c r="W142" i="103"/>
  <c r="AC142" i="103" s="1"/>
  <c r="W144" i="103"/>
  <c r="AB144" i="103" s="1"/>
  <c r="W134" i="103"/>
  <c r="AB134" i="103"/>
  <c r="AC134" i="103"/>
  <c r="W133" i="103"/>
  <c r="AC133" i="103"/>
  <c r="W131" i="103"/>
  <c r="AC131" i="103"/>
  <c r="W132" i="103"/>
  <c r="AC132" i="103" s="1"/>
  <c r="W113" i="103"/>
  <c r="AC113" i="103" s="1"/>
  <c r="W111" i="103"/>
  <c r="AC111" i="103"/>
  <c r="W98" i="103"/>
  <c r="AC98" i="103" s="1"/>
  <c r="AC150" i="103"/>
  <c r="W150" i="103"/>
  <c r="AB150" i="103"/>
  <c r="W145" i="103"/>
  <c r="W125" i="103"/>
  <c r="AC125" i="103"/>
  <c r="W168" i="103"/>
  <c r="W159" i="103"/>
  <c r="AB159" i="103"/>
  <c r="W160" i="103"/>
  <c r="AB160" i="103" s="1"/>
  <c r="W161" i="103"/>
  <c r="AC161" i="103" s="1"/>
  <c r="W88" i="103"/>
  <c r="W153" i="103"/>
  <c r="AB153" i="103" s="1"/>
  <c r="AC124" i="103"/>
  <c r="AB124" i="103"/>
  <c r="W124" i="103"/>
  <c r="W119" i="103"/>
  <c r="AB119" i="103" s="1"/>
  <c r="W130" i="103"/>
  <c r="AC130" i="103" s="1"/>
  <c r="AB130" i="103"/>
  <c r="W156" i="103"/>
  <c r="AB156" i="103"/>
  <c r="AB129" i="103"/>
  <c r="W129" i="103"/>
  <c r="AC129" i="103" s="1"/>
  <c r="W135" i="103"/>
  <c r="AC135" i="103" s="1"/>
  <c r="W149" i="103"/>
  <c r="AB149" i="103" s="1"/>
  <c r="AC138" i="103"/>
  <c r="W138" i="103"/>
  <c r="AB138" i="103" s="1"/>
  <c r="W110" i="103"/>
  <c r="W92" i="103"/>
  <c r="AC92" i="103"/>
  <c r="W91" i="103"/>
  <c r="AC91" i="103"/>
  <c r="W82" i="103"/>
  <c r="AC82" i="103"/>
  <c r="AB82" i="103"/>
  <c r="W152" i="103"/>
  <c r="AB152" i="103" s="1"/>
  <c r="AC152" i="103"/>
  <c r="W123" i="103"/>
  <c r="AC123" i="103" s="1"/>
  <c r="W118" i="103"/>
  <c r="AB118" i="103" s="1"/>
  <c r="W140" i="103"/>
  <c r="AB140" i="103" s="1"/>
  <c r="W139" i="103"/>
  <c r="AB139" i="103" s="1"/>
  <c r="W128" i="103"/>
  <c r="AB128" i="103" s="1"/>
  <c r="AC128" i="103"/>
  <c r="W26" i="103"/>
  <c r="AC26" i="103"/>
  <c r="W137" i="103"/>
  <c r="AC137" i="103" s="1"/>
  <c r="W155" i="103"/>
  <c r="AB155" i="103"/>
  <c r="W112" i="103"/>
  <c r="AC112" i="103"/>
  <c r="W93" i="103"/>
  <c r="AC93" i="103" s="1"/>
  <c r="W94" i="103"/>
  <c r="AB94" i="103" s="1"/>
  <c r="W84" i="103"/>
  <c r="AB84" i="103" s="1"/>
  <c r="W151" i="103"/>
  <c r="AB151" i="103"/>
  <c r="AC151" i="103"/>
  <c r="AC122" i="103"/>
  <c r="W122" i="103"/>
  <c r="AB122" i="103" s="1"/>
  <c r="AC116" i="103"/>
  <c r="AB116" i="103"/>
  <c r="W116" i="103"/>
  <c r="W114" i="103"/>
  <c r="AB114" i="103" s="1"/>
  <c r="W120" i="103"/>
  <c r="AB120" i="103" s="1"/>
  <c r="W117" i="103"/>
  <c r="AB117" i="103"/>
  <c r="W115" i="103"/>
  <c r="AB115" i="103"/>
  <c r="W222" i="103"/>
  <c r="AC222" i="103" s="1"/>
  <c r="W368" i="103"/>
  <c r="AB368" i="103" s="1"/>
  <c r="W312" i="103"/>
  <c r="AC312" i="103" s="1"/>
  <c r="W287" i="103"/>
  <c r="AC287" i="103"/>
  <c r="W309" i="103"/>
  <c r="AC309" i="103"/>
  <c r="AC268" i="103"/>
  <c r="W268" i="103"/>
  <c r="AB268" i="103"/>
  <c r="W335" i="103"/>
  <c r="W330" i="103"/>
  <c r="AC330" i="103" s="1"/>
  <c r="W366" i="103"/>
  <c r="AC366" i="103" s="1"/>
  <c r="W35" i="103"/>
  <c r="W380" i="103"/>
  <c r="AC380" i="103" s="1"/>
  <c r="W358" i="103"/>
  <c r="AC358" i="103" s="1"/>
  <c r="W147" i="103"/>
  <c r="AC147" i="103"/>
  <c r="AC365" i="103"/>
  <c r="W365" i="103"/>
  <c r="AB365" i="103"/>
  <c r="AB47" i="103"/>
  <c r="W47" i="103"/>
  <c r="AC47" i="103" s="1"/>
  <c r="W173" i="103"/>
  <c r="AC173" i="103"/>
  <c r="W360" i="103"/>
  <c r="AC360" i="103" s="1"/>
  <c r="W77" i="103"/>
  <c r="AB77" i="103" s="1"/>
  <c r="AC77" i="103"/>
  <c r="W40" i="103"/>
  <c r="AC40" i="103" s="1"/>
  <c r="W18" i="103"/>
  <c r="AC18" i="103" s="1"/>
  <c r="W64" i="103"/>
  <c r="AC64" i="103"/>
  <c r="AC158" i="103"/>
  <c r="W158" i="103"/>
  <c r="AB158" i="103"/>
  <c r="AC188" i="103"/>
  <c r="AB188" i="103"/>
  <c r="W188" i="103"/>
  <c r="W193" i="103"/>
  <c r="AB193" i="103"/>
  <c r="AC193" i="103"/>
  <c r="W212" i="103"/>
  <c r="AC212" i="103"/>
  <c r="W354" i="103"/>
  <c r="AB354" i="103" s="1"/>
  <c r="W329" i="103"/>
  <c r="AC329" i="103" s="1"/>
  <c r="W337" i="103"/>
  <c r="AC337" i="103"/>
  <c r="W319" i="103"/>
  <c r="AC319" i="103" s="1"/>
  <c r="AC299" i="103"/>
  <c r="W299" i="103"/>
  <c r="AB299" i="103"/>
  <c r="AB294" i="103"/>
  <c r="W294" i="103"/>
  <c r="AC294" i="103" s="1"/>
  <c r="W282" i="103"/>
  <c r="AC282" i="103"/>
  <c r="W53" i="103"/>
  <c r="AC53" i="103" s="1"/>
  <c r="W57" i="103"/>
  <c r="AB57" i="103"/>
  <c r="W42" i="103"/>
  <c r="AC42" i="103"/>
  <c r="W22" i="103"/>
  <c r="AC22" i="103"/>
  <c r="W221" i="103"/>
  <c r="AC221" i="103" s="1"/>
  <c r="W216" i="103"/>
  <c r="AC216" i="103" s="1"/>
  <c r="AB216" i="103"/>
  <c r="W196" i="103"/>
  <c r="AC196" i="103" s="1"/>
  <c r="W202" i="103"/>
  <c r="AC202" i="103" s="1"/>
  <c r="W7" i="103"/>
  <c r="AC7" i="103"/>
  <c r="W314" i="103"/>
  <c r="AC314" i="103"/>
  <c r="W219" i="103"/>
  <c r="AC219" i="103" s="1"/>
  <c r="AB219" i="103"/>
  <c r="AB302" i="103"/>
  <c r="W302" i="103"/>
  <c r="AC302" i="103" s="1"/>
  <c r="W310" i="103"/>
  <c r="AC310" i="103"/>
  <c r="W285" i="103"/>
  <c r="AC285" i="103" s="1"/>
  <c r="W383" i="103"/>
  <c r="AB383" i="103" s="1"/>
  <c r="W349" i="103"/>
  <c r="AC349" i="103"/>
  <c r="W381" i="103"/>
  <c r="AC381" i="103" s="1"/>
  <c r="W25" i="103"/>
  <c r="AC25" i="103" s="1"/>
  <c r="W34" i="103"/>
  <c r="AC34" i="103" s="1"/>
  <c r="AB34" i="103"/>
  <c r="W175" i="103"/>
  <c r="AC175" i="103" s="1"/>
  <c r="W362" i="103"/>
  <c r="AC362" i="103"/>
  <c r="W217" i="103"/>
  <c r="AC217" i="103"/>
  <c r="AC361" i="103"/>
  <c r="W361" i="103"/>
  <c r="AB361" i="103"/>
  <c r="W75" i="103"/>
  <c r="AC75" i="103" s="1"/>
  <c r="W32" i="103"/>
  <c r="AC32" i="103" s="1"/>
  <c r="W189" i="103"/>
  <c r="AC189" i="103" s="1"/>
  <c r="W39" i="103"/>
  <c r="AC39" i="103" s="1"/>
  <c r="AB39" i="103"/>
  <c r="AC356" i="103"/>
  <c r="AB356" i="103"/>
  <c r="W356" i="103"/>
  <c r="W74" i="103"/>
  <c r="AC74" i="103" s="1"/>
  <c r="W79" i="103"/>
  <c r="AC79" i="103" s="1"/>
  <c r="W10" i="103"/>
  <c r="AB10" i="103" s="1"/>
  <c r="AC10" i="103"/>
  <c r="W235" i="103"/>
  <c r="AB235" i="103" s="1"/>
  <c r="AC235" i="103"/>
  <c r="W38" i="103"/>
  <c r="AC38" i="103"/>
  <c r="W81" i="103"/>
  <c r="AB81" i="103" s="1"/>
  <c r="AC81" i="103"/>
  <c r="W220" i="103"/>
  <c r="AC220" i="103" s="1"/>
  <c r="AB220" i="103"/>
  <c r="W195" i="103"/>
  <c r="AB195" i="103" s="1"/>
  <c r="W353" i="103"/>
  <c r="AC353" i="103" s="1"/>
  <c r="W342" i="103"/>
  <c r="AC342" i="103" s="1"/>
  <c r="W322" i="103"/>
  <c r="AB322" i="103" s="1"/>
  <c r="AC322" i="103"/>
  <c r="W307" i="103"/>
  <c r="AC307" i="103"/>
  <c r="W295" i="103"/>
  <c r="AC295" i="103"/>
  <c r="W288" i="103"/>
  <c r="AC288" i="103"/>
  <c r="AC277" i="103"/>
  <c r="W277" i="103"/>
  <c r="AB277" i="103"/>
  <c r="W80" i="103"/>
  <c r="AB80" i="103" s="1"/>
  <c r="W68" i="103"/>
  <c r="AC68" i="103" s="1"/>
  <c r="W56" i="103"/>
  <c r="AC56" i="103" s="1"/>
  <c r="W37" i="103"/>
  <c r="AB37" i="103"/>
  <c r="W21" i="103"/>
  <c r="AC21" i="103"/>
  <c r="W238" i="103"/>
  <c r="AC238" i="103" s="1"/>
  <c r="W14" i="103"/>
  <c r="AC14" i="103" s="1"/>
  <c r="W206" i="103"/>
  <c r="AC198" i="103"/>
  <c r="AB198" i="103"/>
  <c r="W198" i="103"/>
  <c r="W187" i="103"/>
  <c r="AC187" i="103"/>
  <c r="W9" i="103"/>
  <c r="AC9" i="103" s="1"/>
  <c r="AC96" i="103"/>
  <c r="W96" i="103"/>
  <c r="AB96" i="103"/>
  <c r="AC87" i="103"/>
  <c r="X87" i="103"/>
  <c r="W87" i="103"/>
  <c r="AB87" i="103"/>
  <c r="AC306" i="103"/>
  <c r="W306" i="103"/>
  <c r="AB306" i="103"/>
  <c r="AC372" i="103"/>
  <c r="W372" i="103"/>
  <c r="AB372" i="103" s="1"/>
  <c r="AC326" i="103"/>
  <c r="W326" i="103"/>
  <c r="AB326" i="103" s="1"/>
  <c r="AC239" i="103"/>
  <c r="W239" i="103"/>
  <c r="AB239" i="103" s="1"/>
  <c r="AC304" i="103"/>
  <c r="W304" i="103"/>
  <c r="AB304" i="103"/>
  <c r="AC301" i="103"/>
  <c r="W301" i="103"/>
  <c r="AB301" i="103" s="1"/>
  <c r="AC384" i="103"/>
  <c r="W384" i="103"/>
  <c r="AB384" i="103" s="1"/>
  <c r="AC341" i="103"/>
  <c r="W341" i="103"/>
  <c r="AB341" i="103"/>
  <c r="AC352" i="103"/>
  <c r="W352" i="103"/>
  <c r="AB352" i="103"/>
  <c r="AC346" i="103"/>
  <c r="W346" i="103"/>
  <c r="AB346" i="103" s="1"/>
  <c r="AC373" i="103"/>
  <c r="W373" i="103"/>
  <c r="AB373" i="103" s="1"/>
  <c r="AC377" i="103"/>
  <c r="W377" i="103"/>
  <c r="AB377" i="103"/>
  <c r="AC332" i="103"/>
  <c r="W332" i="103"/>
  <c r="AB332" i="103" s="1"/>
  <c r="AC367" i="103"/>
  <c r="W367" i="103"/>
  <c r="AB367" i="103" s="1"/>
  <c r="AC371" i="103"/>
  <c r="W371" i="103"/>
  <c r="AB371" i="103"/>
  <c r="AC357" i="103"/>
  <c r="W357" i="103"/>
  <c r="AB357" i="103"/>
  <c r="AC237" i="103"/>
  <c r="W237" i="103"/>
  <c r="AB237" i="103"/>
  <c r="AC233" i="103"/>
  <c r="W233" i="103"/>
  <c r="AB233" i="103"/>
  <c r="AC20" i="103"/>
  <c r="W20" i="103"/>
  <c r="AB20" i="103"/>
  <c r="AC225" i="103"/>
  <c r="W225" i="103"/>
  <c r="AB225" i="103"/>
  <c r="AC52" i="103"/>
  <c r="W52" i="103"/>
  <c r="AB52" i="103" s="1"/>
  <c r="AC229" i="103"/>
  <c r="W229" i="103"/>
  <c r="AB229" i="103" s="1"/>
  <c r="AC281" i="103"/>
  <c r="W281" i="103"/>
  <c r="AB281" i="103" s="1"/>
  <c r="AC30" i="103"/>
  <c r="W30" i="103"/>
  <c r="AB30" i="103"/>
  <c r="AC76" i="103"/>
  <c r="W76" i="103"/>
  <c r="AB76" i="103"/>
  <c r="AC236" i="103"/>
  <c r="W236" i="103"/>
  <c r="AB236" i="103"/>
  <c r="AC51" i="103"/>
  <c r="W51" i="103"/>
  <c r="AB51" i="103" s="1"/>
  <c r="AC70" i="103"/>
  <c r="W70" i="103"/>
  <c r="AB70" i="103"/>
  <c r="AC63" i="103"/>
  <c r="W63" i="103"/>
  <c r="AB63" i="103" s="1"/>
  <c r="AC227" i="103"/>
  <c r="W227" i="103"/>
  <c r="AB227" i="103" s="1"/>
  <c r="AC181" i="103"/>
  <c r="W181" i="103"/>
  <c r="AB181" i="103"/>
  <c r="AC186" i="103"/>
  <c r="W186" i="103"/>
  <c r="AB186" i="103"/>
  <c r="AC3" i="103"/>
  <c r="W3" i="103"/>
  <c r="AB3" i="103"/>
  <c r="AC324" i="103"/>
  <c r="W324" i="103"/>
  <c r="AB324" i="103"/>
  <c r="AC201" i="103"/>
  <c r="W201" i="103"/>
  <c r="AB201" i="103"/>
  <c r="AC338" i="103"/>
  <c r="W338" i="103"/>
  <c r="AB338" i="103" s="1"/>
  <c r="AC343" i="103"/>
  <c r="W343" i="103"/>
  <c r="AB343" i="103" s="1"/>
  <c r="AC331" i="103"/>
  <c r="W331" i="103"/>
  <c r="AB331" i="103" s="1"/>
  <c r="AC316" i="103"/>
  <c r="W316" i="103"/>
  <c r="AB316" i="103" s="1"/>
  <c r="AC313" i="103"/>
  <c r="W313" i="103"/>
  <c r="AB313" i="103"/>
  <c r="AC273" i="103"/>
  <c r="W273" i="103"/>
  <c r="AB273" i="103"/>
  <c r="AC292" i="103"/>
  <c r="W292" i="103"/>
  <c r="AB292" i="103" s="1"/>
  <c r="AC308" i="103"/>
  <c r="W308" i="103"/>
  <c r="AB308" i="103" s="1"/>
  <c r="AC303" i="103"/>
  <c r="W303" i="103"/>
  <c r="AB303" i="103"/>
  <c r="AC305" i="103"/>
  <c r="W305" i="103"/>
  <c r="AB305" i="103" s="1"/>
  <c r="AC297" i="103"/>
  <c r="W297" i="103"/>
  <c r="AB297" i="103" s="1"/>
  <c r="AC284" i="103"/>
  <c r="W284" i="103"/>
  <c r="AB284" i="103"/>
  <c r="AC276" i="103"/>
  <c r="W276" i="103"/>
  <c r="AB276" i="103"/>
  <c r="AC23" i="103"/>
  <c r="W23" i="103"/>
  <c r="AB23" i="103"/>
  <c r="AC46" i="103"/>
  <c r="W46" i="103"/>
  <c r="AB46" i="103" s="1"/>
  <c r="AC6" i="103"/>
  <c r="W6" i="103"/>
  <c r="AB6" i="103"/>
  <c r="AC73" i="103"/>
  <c r="W73" i="103"/>
  <c r="AB73" i="103"/>
  <c r="AC50" i="103"/>
  <c r="W50" i="103"/>
  <c r="AB50" i="103" s="1"/>
  <c r="AC33" i="103"/>
  <c r="AB33" i="103"/>
  <c r="W33" i="103"/>
  <c r="AC31" i="103"/>
  <c r="W31" i="103"/>
  <c r="AB31" i="103"/>
  <c r="AC62" i="103"/>
  <c r="W62" i="103"/>
  <c r="AB62" i="103"/>
  <c r="AC29" i="103"/>
  <c r="W29" i="103"/>
  <c r="AB29" i="103"/>
  <c r="AC228" i="103"/>
  <c r="W228" i="103"/>
  <c r="AB228" i="103" s="1"/>
  <c r="AC226" i="103"/>
  <c r="W226" i="103"/>
  <c r="AB226" i="103" s="1"/>
  <c r="AC209" i="103"/>
  <c r="W209" i="103"/>
  <c r="AB209" i="103" s="1"/>
  <c r="AC194" i="103"/>
  <c r="W194" i="103"/>
  <c r="AB194" i="103" s="1"/>
  <c r="AC200" i="103"/>
  <c r="AB200" i="103"/>
  <c r="W200" i="103"/>
  <c r="AC13" i="103"/>
  <c r="W13" i="103"/>
  <c r="AB13" i="103" s="1"/>
  <c r="AC370" i="103"/>
  <c r="X370" i="103"/>
  <c r="W370" i="103"/>
  <c r="AB370" i="103" s="1"/>
  <c r="AC280" i="103"/>
  <c r="W280" i="103"/>
  <c r="AB280" i="103"/>
  <c r="AC290" i="103"/>
  <c r="W290" i="103"/>
  <c r="AB290" i="103" s="1"/>
  <c r="AC351" i="103"/>
  <c r="W351" i="103"/>
  <c r="AB351" i="103" s="1"/>
  <c r="AC340" i="103"/>
  <c r="W340" i="103"/>
  <c r="AB340" i="103"/>
  <c r="AC345" i="103"/>
  <c r="W345" i="103"/>
  <c r="AB345" i="103"/>
  <c r="AC348" i="103"/>
  <c r="W348" i="103"/>
  <c r="AB348" i="103"/>
  <c r="AC379" i="103"/>
  <c r="W379" i="103"/>
  <c r="AB379" i="103"/>
  <c r="AC386" i="103"/>
  <c r="W386" i="103"/>
  <c r="AB386" i="103"/>
  <c r="AC72" i="103"/>
  <c r="W72" i="103"/>
  <c r="AB72" i="103" s="1"/>
  <c r="AC364" i="103"/>
  <c r="W364" i="103"/>
  <c r="AB364" i="103" s="1"/>
  <c r="AC270" i="103"/>
  <c r="W270" i="103"/>
  <c r="AB270" i="103" s="1"/>
  <c r="AC67" i="103"/>
  <c r="W67" i="103"/>
  <c r="AB67" i="103" s="1"/>
  <c r="AC363" i="103"/>
  <c r="W363" i="103"/>
  <c r="AB363" i="103"/>
  <c r="AC28" i="103"/>
  <c r="W28" i="103"/>
  <c r="AB28" i="103"/>
  <c r="AC191" i="103"/>
  <c r="W191" i="103"/>
  <c r="AB191" i="103" s="1"/>
  <c r="AC66" i="103"/>
  <c r="W66" i="103"/>
  <c r="AB66" i="103" s="1"/>
  <c r="AC41" i="103"/>
  <c r="W41" i="103"/>
  <c r="AB41" i="103"/>
  <c r="AC224" i="103"/>
  <c r="W224" i="103"/>
  <c r="AB224" i="103" s="1"/>
  <c r="AC207" i="103"/>
  <c r="W207" i="103"/>
  <c r="AB207" i="103" s="1"/>
  <c r="AC197" i="103"/>
  <c r="W197" i="103"/>
  <c r="AB197" i="103"/>
  <c r="AC218" i="103"/>
  <c r="W218" i="103"/>
  <c r="AB218" i="103"/>
  <c r="AC179" i="103"/>
  <c r="W179" i="103"/>
  <c r="AB179" i="103"/>
  <c r="AC210" i="103"/>
  <c r="W210" i="103"/>
  <c r="AB210" i="103"/>
  <c r="AC325" i="103"/>
  <c r="W325" i="103"/>
  <c r="AB325" i="103"/>
  <c r="AC327" i="103"/>
  <c r="W327" i="103"/>
  <c r="AB327" i="103"/>
  <c r="AC320" i="103"/>
  <c r="W320" i="103"/>
  <c r="AB320" i="103" s="1"/>
  <c r="AC350" i="103"/>
  <c r="W350" i="103"/>
  <c r="AB350" i="103" s="1"/>
  <c r="AC296" i="103"/>
  <c r="W296" i="103"/>
  <c r="AB296" i="103" s="1"/>
  <c r="AC104" i="103"/>
  <c r="W104" i="103"/>
  <c r="AB104" i="103"/>
  <c r="AC278" i="103"/>
  <c r="W278" i="103"/>
  <c r="AB278" i="103"/>
  <c r="AC55" i="103"/>
  <c r="W55" i="103"/>
  <c r="AB55" i="103"/>
  <c r="AC54" i="103"/>
  <c r="W54" i="103"/>
  <c r="AB54" i="103" s="1"/>
  <c r="AC45" i="103"/>
  <c r="W45" i="103"/>
  <c r="AB45" i="103"/>
  <c r="AC17" i="103"/>
  <c r="W17" i="103"/>
  <c r="AB17" i="103" s="1"/>
  <c r="AC232" i="103"/>
  <c r="W232" i="103"/>
  <c r="AB232" i="103" s="1"/>
  <c r="AC223" i="103"/>
  <c r="W223" i="103"/>
  <c r="AB223" i="103"/>
  <c r="AC211" i="103"/>
  <c r="W211" i="103"/>
  <c r="AB211" i="103"/>
  <c r="AC192" i="103"/>
  <c r="W192" i="103"/>
  <c r="AB192" i="103"/>
  <c r="W376" i="103"/>
  <c r="AC376" i="103"/>
  <c r="W339" i="103"/>
  <c r="AC339" i="103" s="1"/>
  <c r="AC347" i="103"/>
  <c r="W347" i="103"/>
  <c r="AB347" i="103"/>
  <c r="W311" i="103"/>
  <c r="AC311" i="103" s="1"/>
  <c r="W298" i="103"/>
  <c r="AC298" i="103" s="1"/>
  <c r="W291" i="103"/>
  <c r="AB291" i="103" s="1"/>
  <c r="W275" i="103"/>
  <c r="AC275" i="103"/>
  <c r="W86" i="103"/>
  <c r="AC86" i="103" s="1"/>
  <c r="W65" i="103"/>
  <c r="AB65" i="103" s="1"/>
  <c r="AC65" i="103"/>
  <c r="W61" i="103"/>
  <c r="AC61" i="103" s="1"/>
  <c r="W36" i="103"/>
  <c r="AC36" i="103" s="1"/>
  <c r="AB36" i="103"/>
  <c r="W16" i="103"/>
  <c r="AB16" i="103"/>
  <c r="AC16" i="103"/>
  <c r="W234" i="103"/>
  <c r="AC234" i="103"/>
  <c r="W178" i="103"/>
  <c r="AC178" i="103"/>
  <c r="W267" i="103"/>
  <c r="AC267" i="103" s="1"/>
  <c r="AC266" i="103"/>
  <c r="W266" i="103"/>
  <c r="AB266" i="103" s="1"/>
  <c r="W265" i="103"/>
  <c r="AC265" i="103" s="1"/>
  <c r="AB265" i="103"/>
  <c r="W264" i="103"/>
  <c r="AC264" i="103" s="1"/>
  <c r="W44" i="103"/>
  <c r="AB44" i="103" s="1"/>
  <c r="W263" i="103"/>
  <c r="AB263" i="103" s="1"/>
  <c r="AC263" i="103"/>
  <c r="W262" i="103"/>
  <c r="AC262" i="103" s="1"/>
  <c r="W261" i="103"/>
  <c r="AB261" i="103" s="1"/>
  <c r="AC109" i="103"/>
  <c r="X109" i="103"/>
  <c r="W109" i="103"/>
  <c r="AB109" i="103" s="1"/>
  <c r="AC107" i="103"/>
  <c r="X107" i="103"/>
  <c r="W107" i="103"/>
  <c r="AB107" i="103" s="1"/>
  <c r="AC15" i="103"/>
  <c r="W15" i="103"/>
  <c r="AB15" i="103" s="1"/>
  <c r="AC387" i="103"/>
  <c r="W387" i="103"/>
  <c r="AB387" i="103"/>
  <c r="AC293" i="103"/>
  <c r="W293" i="103"/>
  <c r="AB293" i="103"/>
  <c r="AC283" i="103"/>
  <c r="W283" i="103"/>
  <c r="AB283" i="103" s="1"/>
  <c r="AC272" i="103"/>
  <c r="W272" i="103"/>
  <c r="AB272" i="103" s="1"/>
  <c r="AC382" i="103"/>
  <c r="W382" i="103"/>
  <c r="AB382" i="103"/>
  <c r="AC336" i="103"/>
  <c r="W336" i="103"/>
  <c r="AB336" i="103" s="1"/>
  <c r="AC334" i="103"/>
  <c r="W334" i="103"/>
  <c r="AB334" i="103" s="1"/>
  <c r="AC172" i="103"/>
  <c r="W172" i="103"/>
  <c r="AB172" i="103" s="1"/>
  <c r="AC385" i="103"/>
  <c r="W385" i="103"/>
  <c r="AB385" i="103"/>
  <c r="AC375" i="103"/>
  <c r="W375" i="103"/>
  <c r="AB375" i="103"/>
  <c r="AC60" i="103"/>
  <c r="W60" i="103"/>
  <c r="AB60" i="103"/>
  <c r="AC369" i="103"/>
  <c r="AB369" i="103"/>
  <c r="W369" i="103"/>
  <c r="AC389" i="103"/>
  <c r="W389" i="103"/>
  <c r="AB389" i="103" s="1"/>
  <c r="AC69" i="103"/>
  <c r="W69" i="103"/>
  <c r="AB69" i="103" s="1"/>
  <c r="AC19" i="103"/>
  <c r="W19" i="103"/>
  <c r="AB19" i="103" s="1"/>
  <c r="AC359" i="103"/>
  <c r="W359" i="103"/>
  <c r="AB359" i="103" s="1"/>
  <c r="AC355" i="103"/>
  <c r="W355" i="103"/>
  <c r="AB355" i="103"/>
  <c r="AC5" i="103"/>
  <c r="W5" i="103"/>
  <c r="AB5" i="103"/>
  <c r="AC214" i="103"/>
  <c r="W214" i="103"/>
  <c r="AB214" i="103" s="1"/>
  <c r="U59" i="103"/>
  <c r="AC59" i="103"/>
  <c r="U208" i="103"/>
  <c r="AC208" i="103" s="1"/>
  <c r="U215" i="103"/>
  <c r="AC215" i="103" s="1"/>
  <c r="U388" i="103"/>
  <c r="AC388" i="103"/>
  <c r="U49" i="103"/>
  <c r="AC49" i="103"/>
  <c r="AC199" i="103"/>
  <c r="W199" i="103"/>
  <c r="AB199" i="103"/>
  <c r="AC328" i="103"/>
  <c r="W328" i="103"/>
  <c r="AB328" i="103"/>
  <c r="AC231" i="103"/>
  <c r="W231" i="103"/>
  <c r="AB231" i="103" s="1"/>
  <c r="AC12" i="103"/>
  <c r="W12" i="103"/>
  <c r="AB12" i="103" s="1"/>
  <c r="AC344" i="103"/>
  <c r="W344" i="103"/>
  <c r="AB344" i="103" s="1"/>
  <c r="AC333" i="103"/>
  <c r="W333" i="103"/>
  <c r="AB333" i="103" s="1"/>
  <c r="AC318" i="103"/>
  <c r="AB318" i="103"/>
  <c r="W318" i="103"/>
  <c r="AC315" i="103"/>
  <c r="W315" i="103"/>
  <c r="AB315" i="103"/>
  <c r="AC289" i="103"/>
  <c r="W289" i="103"/>
  <c r="AB289" i="103"/>
  <c r="AC300" i="103"/>
  <c r="W300" i="103"/>
  <c r="AB300" i="103" s="1"/>
  <c r="AC279" i="103"/>
  <c r="AB279" i="103"/>
  <c r="W279" i="103"/>
  <c r="AC286" i="103"/>
  <c r="W286" i="103"/>
  <c r="AB286" i="103"/>
  <c r="AC274" i="103"/>
  <c r="W274" i="103"/>
  <c r="AB274" i="103" s="1"/>
  <c r="AC269" i="103"/>
  <c r="W269" i="103"/>
  <c r="AB269" i="103" s="1"/>
  <c r="AC230" i="103"/>
  <c r="W230" i="103"/>
  <c r="AB230" i="103" s="1"/>
  <c r="AC71" i="103"/>
  <c r="W71" i="103"/>
  <c r="AB71" i="103"/>
  <c r="AC48" i="103"/>
  <c r="W48" i="103"/>
  <c r="AB48" i="103" s="1"/>
  <c r="AC78" i="103"/>
  <c r="W78" i="103"/>
  <c r="AB78" i="103"/>
  <c r="AC24" i="103"/>
  <c r="W24" i="103"/>
  <c r="AB24" i="103" s="1"/>
  <c r="AC27" i="103"/>
  <c r="W27" i="103"/>
  <c r="AB27" i="103"/>
  <c r="AC240" i="103"/>
  <c r="W240" i="103"/>
  <c r="AB240" i="103" s="1"/>
  <c r="AC213" i="103"/>
  <c r="W213" i="103"/>
  <c r="AB213" i="103"/>
  <c r="AC190" i="103"/>
  <c r="W190" i="103"/>
  <c r="AB190" i="103" s="1"/>
  <c r="AC4" i="103"/>
  <c r="W4" i="103"/>
  <c r="AB4" i="103"/>
  <c r="AC2" i="103"/>
  <c r="W2" i="103"/>
  <c r="AB2" i="103"/>
  <c r="AC11" i="103"/>
  <c r="W11" i="103"/>
  <c r="AB11" i="103"/>
  <c r="AC185" i="103"/>
  <c r="AB185" i="103"/>
  <c r="W185" i="103"/>
  <c r="AC260" i="103"/>
  <c r="W260" i="103"/>
  <c r="AB260" i="103" s="1"/>
  <c r="AC259" i="103"/>
  <c r="W259" i="103"/>
  <c r="AB259" i="103" s="1"/>
  <c r="AC258" i="103"/>
  <c r="W258" i="103"/>
  <c r="AB258" i="103" s="1"/>
  <c r="AC257" i="103"/>
  <c r="AB257" i="103"/>
  <c r="W257" i="103"/>
  <c r="AC256" i="103"/>
  <c r="W256" i="103"/>
  <c r="AB256" i="103"/>
  <c r="AC255" i="103"/>
  <c r="W255" i="103"/>
  <c r="AB255" i="103"/>
  <c r="AC254" i="103"/>
  <c r="W254" i="103"/>
  <c r="AB254" i="103"/>
  <c r="AC253" i="103"/>
  <c r="AB253" i="103"/>
  <c r="W253" i="103"/>
  <c r="AC252" i="103"/>
  <c r="W252" i="103"/>
  <c r="AB252" i="103"/>
  <c r="AC251" i="103"/>
  <c r="W251" i="103"/>
  <c r="AB251" i="103" s="1"/>
  <c r="AC250" i="103"/>
  <c r="W250" i="103"/>
  <c r="AB250" i="103" s="1"/>
  <c r="AC203" i="103"/>
  <c r="W203" i="103"/>
  <c r="AB203" i="103" s="1"/>
  <c r="AC43" i="103"/>
  <c r="W43" i="103"/>
  <c r="AB43" i="103"/>
  <c r="AC177" i="103"/>
  <c r="W177" i="103"/>
  <c r="AB177" i="103" s="1"/>
  <c r="AC204" i="103"/>
  <c r="W204" i="103"/>
  <c r="AB204" i="103" s="1"/>
  <c r="W249" i="103"/>
  <c r="AC249" i="103"/>
  <c r="W248" i="103"/>
  <c r="AC248" i="103" s="1"/>
  <c r="W247" i="103"/>
  <c r="AC247" i="103" s="1"/>
  <c r="AB247" i="103"/>
  <c r="W157" i="103"/>
  <c r="AC157" i="103" s="1"/>
  <c r="AB157" i="103"/>
  <c r="W171" i="103"/>
  <c r="AC171" i="103"/>
  <c r="W180" i="103"/>
  <c r="AC180" i="103" s="1"/>
  <c r="W182" i="103"/>
  <c r="AC182" i="103" s="1"/>
  <c r="W246" i="103"/>
  <c r="AC246" i="103"/>
  <c r="W245" i="103"/>
  <c r="AB245" i="103"/>
  <c r="W244" i="103"/>
  <c r="AB244" i="103" s="1"/>
  <c r="AC244" i="103"/>
  <c r="W243" i="103"/>
  <c r="AC243" i="103"/>
  <c r="W58" i="103"/>
  <c r="AC58" i="103" s="1"/>
  <c r="W169" i="103"/>
  <c r="AB169" i="103" s="1"/>
  <c r="AB174" i="103"/>
  <c r="W174" i="103"/>
  <c r="AC174" i="103"/>
  <c r="W176" i="103"/>
  <c r="AB176" i="103"/>
  <c r="AC176" i="103"/>
  <c r="W136" i="103"/>
  <c r="AC136" i="103" s="1"/>
  <c r="W242" i="103"/>
  <c r="AC242" i="103" s="1"/>
  <c r="W241" i="103"/>
  <c r="AC241" i="103" s="1"/>
  <c r="W167" i="103"/>
  <c r="AC167" i="103"/>
  <c r="AC146" i="103"/>
  <c r="AB146" i="103"/>
  <c r="W146" i="103"/>
  <c r="W205" i="103"/>
  <c r="AB205" i="103"/>
  <c r="W184" i="103"/>
  <c r="AC184" i="103"/>
  <c r="W183" i="103"/>
  <c r="AC183" i="103"/>
  <c r="AC60" i="102"/>
  <c r="W60" i="102"/>
  <c r="AB60" i="102" s="1"/>
  <c r="AC54" i="102"/>
  <c r="W54" i="102"/>
  <c r="AB54" i="102" s="1"/>
  <c r="AC59" i="102"/>
  <c r="W59" i="102"/>
  <c r="AB59" i="102" s="1"/>
  <c r="AC58" i="102"/>
  <c r="W58" i="102"/>
  <c r="AB58" i="102"/>
  <c r="AC57" i="102"/>
  <c r="W57" i="102"/>
  <c r="AB57" i="102"/>
  <c r="AC56" i="102"/>
  <c r="W56" i="102"/>
  <c r="AB56" i="102" s="1"/>
  <c r="AC55" i="102"/>
  <c r="W55" i="102"/>
  <c r="AB55" i="102" s="1"/>
  <c r="AC51" i="102"/>
  <c r="W51" i="102"/>
  <c r="AB51" i="102"/>
  <c r="AC52" i="102"/>
  <c r="W52" i="102"/>
  <c r="AB52" i="102" s="1"/>
  <c r="AC53" i="102"/>
  <c r="W53" i="102"/>
  <c r="AB53" i="102" s="1"/>
  <c r="AC50" i="102"/>
  <c r="W50" i="102"/>
  <c r="AB50" i="102" s="1"/>
  <c r="AC49" i="102"/>
  <c r="W49" i="102"/>
  <c r="AB49" i="102"/>
  <c r="AC46" i="102"/>
  <c r="W46" i="102"/>
  <c r="AB46" i="102"/>
  <c r="AC45" i="102"/>
  <c r="W45" i="102"/>
  <c r="AB45" i="102" s="1"/>
  <c r="W62" i="102"/>
  <c r="AC62" i="102" s="1"/>
  <c r="W293" i="102"/>
  <c r="AB293" i="102"/>
  <c r="W294" i="102"/>
  <c r="W276" i="102"/>
  <c r="AC276" i="102" s="1"/>
  <c r="W275" i="102"/>
  <c r="AB275" i="102"/>
  <c r="W270" i="102"/>
  <c r="W269" i="102"/>
  <c r="AC269" i="102"/>
  <c r="AC261" i="102"/>
  <c r="W261" i="102"/>
  <c r="AB261" i="102" s="1"/>
  <c r="AC197" i="102"/>
  <c r="AB197" i="102"/>
  <c r="W197" i="102"/>
  <c r="W194" i="102"/>
  <c r="AB194" i="102"/>
  <c r="W253" i="102"/>
  <c r="X252" i="102"/>
  <c r="W252" i="102"/>
  <c r="X254" i="102"/>
  <c r="W254" i="102"/>
  <c r="AC48" i="102"/>
  <c r="X48" i="102"/>
  <c r="W48" i="102"/>
  <c r="AB48" i="102"/>
  <c r="AC47" i="102"/>
  <c r="W47" i="102"/>
  <c r="AB47" i="102"/>
  <c r="AC67" i="102"/>
  <c r="W67" i="102"/>
  <c r="AB67" i="102"/>
  <c r="AC68" i="102"/>
  <c r="W68" i="102"/>
  <c r="AB68" i="102" s="1"/>
  <c r="AC296" i="102"/>
  <c r="W296" i="102"/>
  <c r="AB296" i="102" s="1"/>
  <c r="AC295" i="102"/>
  <c r="W295" i="102"/>
  <c r="AB295" i="102"/>
  <c r="AC291" i="102"/>
  <c r="W291" i="102"/>
  <c r="AB291" i="102" s="1"/>
  <c r="AC285" i="102"/>
  <c r="W285" i="102"/>
  <c r="AB285" i="102" s="1"/>
  <c r="AC283" i="102"/>
  <c r="W283" i="102"/>
  <c r="AB283" i="102" s="1"/>
  <c r="AC282" i="102"/>
  <c r="W282" i="102"/>
  <c r="AB282" i="102"/>
  <c r="AC274" i="102"/>
  <c r="W274" i="102"/>
  <c r="AB274" i="102"/>
  <c r="AC273" i="102"/>
  <c r="W273" i="102"/>
  <c r="AB273" i="102" s="1"/>
  <c r="AC263" i="102"/>
  <c r="W263" i="102"/>
  <c r="AB263" i="102" s="1"/>
  <c r="AC190" i="102"/>
  <c r="W190" i="102"/>
  <c r="AB190" i="102"/>
  <c r="AC196" i="102"/>
  <c r="W196" i="102"/>
  <c r="AB196" i="102" s="1"/>
  <c r="AC195" i="102"/>
  <c r="W195" i="102"/>
  <c r="AB195" i="102" s="1"/>
  <c r="AC182" i="102"/>
  <c r="W182" i="102"/>
  <c r="AB182" i="102" s="1"/>
  <c r="AC214" i="102"/>
  <c r="W214" i="102"/>
  <c r="AB214" i="102"/>
  <c r="AC248" i="102"/>
  <c r="X248" i="102"/>
  <c r="W248" i="102"/>
  <c r="AB248" i="102"/>
  <c r="AC213" i="102"/>
  <c r="X213" i="102"/>
  <c r="W213" i="102"/>
  <c r="AB213" i="102"/>
  <c r="I213" i="102"/>
  <c r="AC211" i="102"/>
  <c r="X211" i="102"/>
  <c r="W211" i="102"/>
  <c r="AB211" i="102" s="1"/>
  <c r="AC103" i="102"/>
  <c r="W103" i="102"/>
  <c r="AB103" i="102"/>
  <c r="AC91" i="102"/>
  <c r="W91" i="102"/>
  <c r="AB91" i="102"/>
  <c r="AC64" i="102"/>
  <c r="W64" i="102"/>
  <c r="AB64" i="102" s="1"/>
  <c r="AC63" i="102"/>
  <c r="W63" i="102"/>
  <c r="AB63" i="102"/>
  <c r="AC265" i="102"/>
  <c r="W265" i="102"/>
  <c r="AB265" i="102"/>
  <c r="AC288" i="102"/>
  <c r="W288" i="102"/>
  <c r="AB288" i="102" s="1"/>
  <c r="AC292" i="102"/>
  <c r="W292" i="102"/>
  <c r="AB292" i="102" s="1"/>
  <c r="AC280" i="102"/>
  <c r="W280" i="102"/>
  <c r="AB280" i="102"/>
  <c r="AC281" i="102"/>
  <c r="W281" i="102"/>
  <c r="AB281" i="102"/>
  <c r="AC266" i="102"/>
  <c r="W266" i="102"/>
  <c r="AB266" i="102"/>
  <c r="AC264" i="102"/>
  <c r="W264" i="102"/>
  <c r="AB264" i="102" s="1"/>
  <c r="AC259" i="102"/>
  <c r="W259" i="102"/>
  <c r="AB259" i="102"/>
  <c r="AC217" i="102"/>
  <c r="W217" i="102"/>
  <c r="AB217" i="102"/>
  <c r="AC144" i="102"/>
  <c r="W144" i="102"/>
  <c r="AB144" i="102" s="1"/>
  <c r="AC184" i="102"/>
  <c r="W184" i="102"/>
  <c r="AB184" i="102" s="1"/>
  <c r="AC215" i="102"/>
  <c r="X215" i="102"/>
  <c r="W215" i="102"/>
  <c r="AB215" i="102" s="1"/>
  <c r="AC250" i="102"/>
  <c r="X250" i="102"/>
  <c r="W250" i="102"/>
  <c r="AB250" i="102" s="1"/>
  <c r="AC247" i="102"/>
  <c r="X247" i="102"/>
  <c r="W247" i="102"/>
  <c r="AB247" i="102" s="1"/>
  <c r="AC135" i="102"/>
  <c r="W135" i="102"/>
  <c r="AB135" i="102"/>
  <c r="AC119" i="102"/>
  <c r="W119" i="102"/>
  <c r="AB119" i="102"/>
  <c r="AC121" i="102"/>
  <c r="W121" i="102"/>
  <c r="AB121" i="102" s="1"/>
  <c r="AC117" i="102"/>
  <c r="W117" i="102"/>
  <c r="AB117" i="102" s="1"/>
  <c r="AC232" i="102"/>
  <c r="W232" i="102"/>
  <c r="AB232" i="102"/>
  <c r="AC231" i="102"/>
  <c r="W231" i="102"/>
  <c r="AB231" i="102"/>
  <c r="AC220" i="102"/>
  <c r="W220" i="102"/>
  <c r="AB220" i="102"/>
  <c r="AC61" i="102"/>
  <c r="W61" i="102"/>
  <c r="AB61" i="102" s="1"/>
  <c r="AC287" i="102"/>
  <c r="W287" i="102"/>
  <c r="AB287" i="102"/>
  <c r="AC286" i="102"/>
  <c r="W286" i="102"/>
  <c r="AB286" i="102"/>
  <c r="AC279" i="102"/>
  <c r="W279" i="102"/>
  <c r="AB279" i="102" s="1"/>
  <c r="AC284" i="102"/>
  <c r="W284" i="102"/>
  <c r="AB284" i="102" s="1"/>
  <c r="AC267" i="102"/>
  <c r="W267" i="102"/>
  <c r="AB267" i="102"/>
  <c r="AC268" i="102"/>
  <c r="W268" i="102"/>
  <c r="AB268" i="102"/>
  <c r="AC262" i="102"/>
  <c r="W262" i="102"/>
  <c r="AB262" i="102"/>
  <c r="AC255" i="102"/>
  <c r="W255" i="102"/>
  <c r="AB255" i="102" s="1"/>
  <c r="AC257" i="102"/>
  <c r="W257" i="102"/>
  <c r="AB257" i="102"/>
  <c r="AC186" i="102"/>
  <c r="W186" i="102"/>
  <c r="AB186" i="102"/>
  <c r="AC216" i="102"/>
  <c r="W216" i="102"/>
  <c r="AB216" i="102" s="1"/>
  <c r="AC249" i="102"/>
  <c r="X249" i="102"/>
  <c r="W249" i="102"/>
  <c r="AB249" i="102"/>
  <c r="AC246" i="102"/>
  <c r="X246" i="102"/>
  <c r="W246" i="102"/>
  <c r="AB246" i="102" s="1"/>
  <c r="AC114" i="102"/>
  <c r="W114" i="102"/>
  <c r="AB114" i="102" s="1"/>
  <c r="AC2" i="102"/>
  <c r="W2" i="102"/>
  <c r="AB2" i="102"/>
  <c r="AC243" i="102"/>
  <c r="W243" i="102"/>
  <c r="AB243" i="102"/>
  <c r="AC237" i="102"/>
  <c r="W237" i="102"/>
  <c r="AB237" i="102"/>
  <c r="AC177" i="102"/>
  <c r="W177" i="102"/>
  <c r="AB177" i="102" s="1"/>
  <c r="AC163" i="102"/>
  <c r="W163" i="102"/>
  <c r="AB163" i="102"/>
  <c r="AC239" i="102"/>
  <c r="W239" i="102"/>
  <c r="AB239" i="102"/>
  <c r="AC132" i="102"/>
  <c r="W132" i="102"/>
  <c r="AB132" i="102" s="1"/>
  <c r="AC76" i="102"/>
  <c r="W76" i="102"/>
  <c r="AB76" i="102" s="1"/>
  <c r="AC74" i="102"/>
  <c r="W74" i="102"/>
  <c r="AB74" i="102" s="1"/>
  <c r="AC153" i="102"/>
  <c r="W153" i="102"/>
  <c r="AB153" i="102"/>
  <c r="AC167" i="102"/>
  <c r="W167" i="102"/>
  <c r="AB167" i="102"/>
  <c r="AC166" i="102"/>
  <c r="W166" i="102"/>
  <c r="AB166" i="102" s="1"/>
  <c r="AC245" i="102"/>
  <c r="W245" i="102"/>
  <c r="AB245" i="102" s="1"/>
  <c r="AC238" i="102"/>
  <c r="W238" i="102"/>
  <c r="AB238" i="102"/>
  <c r="AC157" i="102"/>
  <c r="W157" i="102"/>
  <c r="AB157" i="102" s="1"/>
  <c r="AC161" i="102"/>
  <c r="W161" i="102"/>
  <c r="AB161" i="102" s="1"/>
  <c r="AC175" i="102"/>
  <c r="W175" i="102"/>
  <c r="AB175" i="102" s="1"/>
  <c r="AC242" i="102"/>
  <c r="W242" i="102"/>
  <c r="AB242" i="102"/>
  <c r="AC234" i="102"/>
  <c r="W234" i="102"/>
  <c r="AB234" i="102"/>
  <c r="AC230" i="102"/>
  <c r="W230" i="102"/>
  <c r="AB230" i="102" s="1"/>
  <c r="AC229" i="102"/>
  <c r="W229" i="102"/>
  <c r="AB229" i="102" s="1"/>
  <c r="AC218" i="102"/>
  <c r="W218" i="102"/>
  <c r="AB218" i="102"/>
  <c r="AC193" i="102"/>
  <c r="W193" i="102"/>
  <c r="AB193" i="102" s="1"/>
  <c r="AC202" i="102"/>
  <c r="W202" i="102"/>
  <c r="AB202" i="102" s="1"/>
  <c r="AC203" i="102"/>
  <c r="W203" i="102"/>
  <c r="AB203" i="102" s="1"/>
  <c r="AC204" i="102"/>
  <c r="W204" i="102"/>
  <c r="AB204" i="102"/>
  <c r="AC235" i="102"/>
  <c r="W235" i="102"/>
  <c r="AB235" i="102"/>
  <c r="AC169" i="102"/>
  <c r="W169" i="102"/>
  <c r="AB169" i="102" s="1"/>
  <c r="AC171" i="102"/>
  <c r="W171" i="102"/>
  <c r="AB171" i="102" s="1"/>
  <c r="AC233" i="102"/>
  <c r="W233" i="102"/>
  <c r="AB233" i="102"/>
  <c r="AC224" i="102"/>
  <c r="W224" i="102"/>
  <c r="AB224" i="102" s="1"/>
  <c r="AC223" i="102"/>
  <c r="W223" i="102"/>
  <c r="AB223" i="102" s="1"/>
  <c r="AC221" i="102"/>
  <c r="W221" i="102"/>
  <c r="AB221" i="102" s="1"/>
  <c r="AC207" i="102"/>
  <c r="W207" i="102"/>
  <c r="AB207" i="102"/>
  <c r="AC206" i="102"/>
  <c r="W206" i="102"/>
  <c r="AB206" i="102"/>
  <c r="AC205" i="102"/>
  <c r="W205" i="102"/>
  <c r="AB205" i="102" s="1"/>
  <c r="AC210" i="102"/>
  <c r="W210" i="102"/>
  <c r="AB210" i="102" s="1"/>
  <c r="AC209" i="102"/>
  <c r="W209" i="102"/>
  <c r="AB209" i="102"/>
  <c r="AC208" i="102"/>
  <c r="W208" i="102"/>
  <c r="AB208" i="102" s="1"/>
  <c r="AC151" i="102"/>
  <c r="W151" i="102"/>
  <c r="AB151" i="102" s="1"/>
  <c r="AC94" i="102"/>
  <c r="W94" i="102"/>
  <c r="AB94" i="102" s="1"/>
  <c r="AC88" i="102"/>
  <c r="W88" i="102"/>
  <c r="AB88" i="102"/>
  <c r="AC96" i="102"/>
  <c r="W96" i="102"/>
  <c r="AB96" i="102"/>
  <c r="AC98" i="102"/>
  <c r="W98" i="102"/>
  <c r="AB98" i="102" s="1"/>
  <c r="AC90" i="102"/>
  <c r="W90" i="102"/>
  <c r="AB90" i="102" s="1"/>
  <c r="AC102" i="102"/>
  <c r="W102" i="102"/>
  <c r="AB102" i="102" s="1"/>
  <c r="AC165" i="102"/>
  <c r="W165" i="102"/>
  <c r="AB165" i="102" s="1"/>
  <c r="AC164" i="102"/>
  <c r="W164" i="102"/>
  <c r="AB164" i="102" s="1"/>
  <c r="AC168" i="102"/>
  <c r="W168" i="102"/>
  <c r="AB168" i="102" s="1"/>
  <c r="AC170" i="102"/>
  <c r="W170" i="102"/>
  <c r="AB170" i="102" s="1"/>
  <c r="W65" i="102"/>
  <c r="W66" i="102"/>
  <c r="W258" i="102"/>
  <c r="AC258" i="102"/>
  <c r="AC289" i="102"/>
  <c r="W289" i="102"/>
  <c r="AB289" i="102" s="1"/>
  <c r="AC290" i="102"/>
  <c r="AB290" i="102"/>
  <c r="W290" i="102"/>
  <c r="W278" i="102"/>
  <c r="AC278" i="102"/>
  <c r="W277" i="102"/>
  <c r="W272" i="102"/>
  <c r="AC272" i="102" s="1"/>
  <c r="AB272" i="102"/>
  <c r="W271" i="102"/>
  <c r="W260" i="102"/>
  <c r="AC260" i="102"/>
  <c r="W198" i="102"/>
  <c r="AC198" i="102"/>
  <c r="AC199" i="102"/>
  <c r="W199" i="102"/>
  <c r="AB199" i="102"/>
  <c r="AC180" i="102"/>
  <c r="W180" i="102"/>
  <c r="AB180" i="102" s="1"/>
  <c r="AC212" i="102"/>
  <c r="AB212" i="102"/>
  <c r="X212" i="102"/>
  <c r="W212" i="102"/>
  <c r="AB251" i="102"/>
  <c r="X251" i="102"/>
  <c r="W251" i="102"/>
  <c r="AC251" i="102" s="1"/>
  <c r="AC126" i="102"/>
  <c r="AB126" i="102"/>
  <c r="X126" i="102"/>
  <c r="W126" i="102"/>
  <c r="W140" i="102"/>
  <c r="AC140" i="102"/>
  <c r="W109" i="102"/>
  <c r="AC109" i="102"/>
  <c r="W106" i="102"/>
  <c r="AB106" i="102" s="1"/>
  <c r="AC106" i="102"/>
  <c r="W244" i="102"/>
  <c r="W240" i="102"/>
  <c r="W159" i="102"/>
  <c r="AC159" i="102" s="1"/>
  <c r="W173" i="102"/>
  <c r="AC173" i="102" s="1"/>
  <c r="AB173" i="102"/>
  <c r="W241" i="102"/>
  <c r="AC241" i="102" s="1"/>
  <c r="W236" i="102"/>
  <c r="AC236" i="102" s="1"/>
  <c r="W228" i="102"/>
  <c r="W227" i="102"/>
  <c r="AB227" i="102" s="1"/>
  <c r="AC227" i="102"/>
  <c r="W222" i="102"/>
  <c r="W200" i="102"/>
  <c r="AC200" i="102"/>
  <c r="W192" i="102"/>
  <c r="AC192" i="102"/>
  <c r="W187" i="102"/>
  <c r="W191" i="102"/>
  <c r="AC191" i="102" s="1"/>
  <c r="W185" i="102"/>
  <c r="AC185" i="102"/>
  <c r="W111" i="102"/>
  <c r="AC111" i="102"/>
  <c r="W108" i="102"/>
  <c r="AC108" i="102" s="1"/>
  <c r="W105" i="102"/>
  <c r="W113" i="102"/>
  <c r="W174" i="102"/>
  <c r="AC174" i="102"/>
  <c r="W160" i="102"/>
  <c r="W162" i="102"/>
  <c r="AC162" i="102" s="1"/>
  <c r="W176" i="102"/>
  <c r="AC176" i="102"/>
  <c r="W226" i="102"/>
  <c r="W225" i="102"/>
  <c r="AB225" i="102"/>
  <c r="W219" i="102"/>
  <c r="AC219" i="102" s="1"/>
  <c r="W201" i="102"/>
  <c r="AC201" i="102" s="1"/>
  <c r="AB201" i="102"/>
  <c r="W189" i="102"/>
  <c r="AC189" i="102" s="1"/>
  <c r="W188" i="102"/>
  <c r="AC188" i="102"/>
  <c r="W183" i="102"/>
  <c r="AC183" i="102"/>
  <c r="W181" i="102"/>
  <c r="AB181" i="102" s="1"/>
  <c r="AC181" i="102"/>
  <c r="W179" i="102"/>
  <c r="AC179" i="102" s="1"/>
  <c r="AB179" i="102"/>
  <c r="W156" i="102"/>
  <c r="AC156" i="102"/>
  <c r="W158" i="102"/>
  <c r="AC158" i="102"/>
  <c r="AC142" i="102"/>
  <c r="W142" i="102"/>
  <c r="AB142" i="102"/>
  <c r="W155" i="102"/>
  <c r="AC155" i="102" s="1"/>
  <c r="W172" i="102"/>
  <c r="AC172" i="102"/>
  <c r="AC256" i="102"/>
  <c r="AB256" i="102"/>
  <c r="W256" i="102"/>
  <c r="AC178" i="102"/>
  <c r="W178" i="102"/>
  <c r="AB178" i="102" s="1"/>
  <c r="AC154" i="102"/>
  <c r="W154" i="102"/>
  <c r="AB154" i="102"/>
  <c r="AC146" i="102"/>
  <c r="W146" i="102"/>
  <c r="AB146" i="102"/>
  <c r="AC147" i="102"/>
  <c r="W147" i="102"/>
  <c r="AB147" i="102" s="1"/>
  <c r="AC148" i="102"/>
  <c r="W148" i="102"/>
  <c r="AB148" i="102" s="1"/>
  <c r="AC150" i="102"/>
  <c r="W150" i="102"/>
  <c r="AB150" i="102"/>
  <c r="AC149" i="102"/>
  <c r="W149" i="102"/>
  <c r="AB149" i="102"/>
  <c r="AC139" i="102"/>
  <c r="AB139" i="102"/>
  <c r="W139" i="102"/>
  <c r="AC86" i="102"/>
  <c r="W86" i="102"/>
  <c r="AB86" i="102" s="1"/>
  <c r="AC85" i="102"/>
  <c r="W85" i="102"/>
  <c r="AB85" i="102"/>
  <c r="AC152" i="102"/>
  <c r="W152" i="102"/>
  <c r="AB152" i="102"/>
  <c r="AC69" i="102"/>
  <c r="W69" i="102"/>
  <c r="AB69" i="102"/>
  <c r="AC43" i="102"/>
  <c r="W43" i="102"/>
  <c r="AB43" i="102" s="1"/>
  <c r="AC145" i="102"/>
  <c r="W145" i="102"/>
  <c r="AB145" i="102"/>
  <c r="AC138" i="102"/>
  <c r="W138" i="102"/>
  <c r="AB138" i="102"/>
  <c r="AC134" i="102"/>
  <c r="W134" i="102"/>
  <c r="AB134" i="102" s="1"/>
  <c r="AC131" i="102"/>
  <c r="W131" i="102"/>
  <c r="AB131" i="102" s="1"/>
  <c r="AC42" i="102"/>
  <c r="W42" i="102"/>
  <c r="AB42" i="102"/>
  <c r="AC123" i="102"/>
  <c r="W123" i="102"/>
  <c r="AB123" i="102"/>
  <c r="AC125" i="102"/>
  <c r="W125" i="102"/>
  <c r="AB125" i="102"/>
  <c r="AC128" i="102"/>
  <c r="W128" i="102"/>
  <c r="AB128" i="102" s="1"/>
  <c r="AC41" i="102"/>
  <c r="W41" i="102"/>
  <c r="AB41" i="102"/>
  <c r="AC40" i="102"/>
  <c r="W40" i="102"/>
  <c r="AB40" i="102"/>
  <c r="AC39" i="102"/>
  <c r="W39" i="102"/>
  <c r="AB39" i="102" s="1"/>
  <c r="AC38" i="102"/>
  <c r="W38" i="102"/>
  <c r="AB38" i="102" s="1"/>
  <c r="AC82" i="102"/>
  <c r="W82" i="102"/>
  <c r="AB82" i="102"/>
  <c r="AC84" i="102"/>
  <c r="W84" i="102"/>
  <c r="AB84" i="102"/>
  <c r="AC141" i="102"/>
  <c r="W141" i="102"/>
  <c r="AB141" i="102" s="1"/>
  <c r="AC37" i="102"/>
  <c r="W37" i="102"/>
  <c r="AB37" i="102" s="1"/>
  <c r="AC143" i="102"/>
  <c r="W143" i="102"/>
  <c r="AB143" i="102"/>
  <c r="AC3" i="102"/>
  <c r="W3" i="102"/>
  <c r="AB3" i="102"/>
  <c r="AC130" i="102"/>
  <c r="AB130" i="102"/>
  <c r="W130" i="102"/>
  <c r="AC36" i="102"/>
  <c r="W36" i="102"/>
  <c r="AB36" i="102" s="1"/>
  <c r="AC122" i="102"/>
  <c r="W122" i="102"/>
  <c r="AB122" i="102"/>
  <c r="AC35" i="102"/>
  <c r="W35" i="102"/>
  <c r="AB35" i="102"/>
  <c r="AC34" i="102"/>
  <c r="W34" i="102"/>
  <c r="AB34" i="102" s="1"/>
  <c r="AC33" i="102"/>
  <c r="W33" i="102"/>
  <c r="AB33" i="102" s="1"/>
  <c r="AC32" i="102"/>
  <c r="W32" i="102"/>
  <c r="AB32" i="102"/>
  <c r="AC31" i="102"/>
  <c r="W31" i="102"/>
  <c r="AB31" i="102"/>
  <c r="AC30" i="102"/>
  <c r="AB30" i="102"/>
  <c r="W30" i="102"/>
  <c r="AC29" i="102"/>
  <c r="W29" i="102"/>
  <c r="AB29" i="102" s="1"/>
  <c r="AC28" i="102"/>
  <c r="W28" i="102"/>
  <c r="AB28" i="102"/>
  <c r="AC27" i="102"/>
  <c r="W27" i="102"/>
  <c r="AB27" i="102"/>
  <c r="AC26" i="102"/>
  <c r="W26" i="102"/>
  <c r="AB26" i="102" s="1"/>
  <c r="AC25" i="102"/>
  <c r="W25" i="102"/>
  <c r="AB25" i="102" s="1"/>
  <c r="AC24" i="102"/>
  <c r="W24" i="102"/>
  <c r="AB24" i="102"/>
  <c r="AC44" i="102"/>
  <c r="W44" i="102"/>
  <c r="AB44" i="102"/>
  <c r="AC89" i="102"/>
  <c r="AB89" i="102"/>
  <c r="W89" i="102"/>
  <c r="AC23" i="102"/>
  <c r="W23" i="102"/>
  <c r="AB23" i="102" s="1"/>
  <c r="AC79" i="102"/>
  <c r="W79" i="102"/>
  <c r="AB79" i="102"/>
  <c r="AC112" i="102"/>
  <c r="W112" i="102"/>
  <c r="AB112" i="102"/>
  <c r="AC107" i="102"/>
  <c r="W107" i="102"/>
  <c r="AB107" i="102" s="1"/>
  <c r="AC93" i="102"/>
  <c r="W93" i="102"/>
  <c r="AB93" i="102" s="1"/>
  <c r="AC75" i="102"/>
  <c r="W75" i="102"/>
  <c r="AB75" i="102"/>
  <c r="AC83" i="102"/>
  <c r="W83" i="102"/>
  <c r="AB83" i="102"/>
  <c r="AC100" i="102"/>
  <c r="AB100" i="102"/>
  <c r="W100" i="102"/>
  <c r="AC97" i="102"/>
  <c r="AB97" i="102"/>
  <c r="W97" i="102"/>
  <c r="AC120" i="102"/>
  <c r="W120" i="102"/>
  <c r="AB120" i="102"/>
  <c r="AC22" i="102"/>
  <c r="W22" i="102"/>
  <c r="AB22" i="102"/>
  <c r="AC21" i="102"/>
  <c r="W21" i="102"/>
  <c r="AB21" i="102"/>
  <c r="AC101" i="102"/>
  <c r="W101" i="102"/>
  <c r="AB101" i="102" s="1"/>
  <c r="AC81" i="102"/>
  <c r="W81" i="102"/>
  <c r="AB81" i="102"/>
  <c r="AC72" i="102"/>
  <c r="W72" i="102"/>
  <c r="AB72" i="102"/>
  <c r="AC87" i="102"/>
  <c r="W87" i="102"/>
  <c r="AB87" i="102" s="1"/>
  <c r="AC73" i="102"/>
  <c r="AB73" i="102"/>
  <c r="W73" i="102"/>
  <c r="AC20" i="102"/>
  <c r="W20" i="102"/>
  <c r="AB20" i="102"/>
  <c r="AC71" i="102"/>
  <c r="W71" i="102"/>
  <c r="AB71" i="102"/>
  <c r="AC19" i="102"/>
  <c r="W19" i="102"/>
  <c r="AB19" i="102" s="1"/>
  <c r="AC18" i="102"/>
  <c r="W18" i="102"/>
  <c r="AB18" i="102" s="1"/>
  <c r="AC78" i="102"/>
  <c r="W78" i="102"/>
  <c r="AB78" i="102"/>
  <c r="AC110" i="102"/>
  <c r="W110" i="102"/>
  <c r="AB110" i="102"/>
  <c r="AC118" i="102"/>
  <c r="AB118" i="102"/>
  <c r="W118" i="102"/>
  <c r="AC95" i="102"/>
  <c r="W95" i="102"/>
  <c r="AB95" i="102" s="1"/>
  <c r="AC77" i="102"/>
  <c r="W77" i="102"/>
  <c r="AB77" i="102"/>
  <c r="AC137" i="102"/>
  <c r="W137" i="102"/>
  <c r="AB137" i="102"/>
  <c r="AC136" i="102"/>
  <c r="W136" i="102"/>
  <c r="AB136" i="102"/>
  <c r="AC133" i="102"/>
  <c r="W133" i="102"/>
  <c r="AB133" i="102" s="1"/>
  <c r="AC17" i="102"/>
  <c r="W17" i="102"/>
  <c r="AB17" i="102"/>
  <c r="AC124" i="102"/>
  <c r="W124" i="102"/>
  <c r="AB124" i="102"/>
  <c r="AC129" i="102"/>
  <c r="W129" i="102"/>
  <c r="AB129" i="102" s="1"/>
  <c r="AC127" i="102"/>
  <c r="W127" i="102"/>
  <c r="AB127" i="102" s="1"/>
  <c r="AC16" i="102"/>
  <c r="W16" i="102"/>
  <c r="AB16" i="102"/>
  <c r="AC15" i="102"/>
  <c r="W15" i="102"/>
  <c r="AB15" i="102"/>
  <c r="AC14" i="102"/>
  <c r="W14" i="102"/>
  <c r="AB14" i="102"/>
  <c r="AC13" i="102"/>
  <c r="W13" i="102"/>
  <c r="AB13" i="102" s="1"/>
  <c r="AC12" i="102"/>
  <c r="W12" i="102"/>
  <c r="AB12" i="102"/>
  <c r="AC11" i="102"/>
  <c r="W11" i="102"/>
  <c r="AB11" i="102"/>
  <c r="AC10" i="102"/>
  <c r="W10" i="102"/>
  <c r="AB10" i="102" s="1"/>
  <c r="AC9" i="102"/>
  <c r="W9" i="102"/>
  <c r="AB9" i="102" s="1"/>
  <c r="AC8" i="102"/>
  <c r="W8" i="102"/>
  <c r="AB8" i="102"/>
  <c r="AC7" i="102"/>
  <c r="W7" i="102"/>
  <c r="AB7" i="102"/>
  <c r="AC6" i="102"/>
  <c r="W6" i="102"/>
  <c r="AB6" i="102"/>
  <c r="AC70" i="102"/>
  <c r="W70" i="102"/>
  <c r="AB70" i="102" s="1"/>
  <c r="AC5" i="102"/>
  <c r="W5" i="102"/>
  <c r="AB5" i="102"/>
  <c r="AC4" i="102"/>
  <c r="W4" i="102"/>
  <c r="AB4" i="102"/>
  <c r="AC104" i="102"/>
  <c r="W104" i="102"/>
  <c r="AB104" i="102" s="1"/>
  <c r="AC115" i="102"/>
  <c r="W115" i="102"/>
  <c r="AB115" i="102" s="1"/>
  <c r="AC80" i="102"/>
  <c r="W80" i="102"/>
  <c r="AB80" i="102"/>
  <c r="AC116" i="102"/>
  <c r="W116" i="102"/>
  <c r="AB116" i="102"/>
  <c r="AC92" i="102"/>
  <c r="W92" i="102"/>
  <c r="AB92" i="102"/>
  <c r="AC99" i="102"/>
  <c r="W99" i="102"/>
  <c r="AB99" i="102" s="1"/>
  <c r="AC26" i="77"/>
  <c r="W26" i="77"/>
  <c r="AB26" i="77"/>
  <c r="AC24" i="78"/>
  <c r="W24" i="78"/>
  <c r="AB24" i="78"/>
  <c r="W44" i="62"/>
  <c r="AC44" i="62" s="1"/>
  <c r="W15" i="94"/>
  <c r="W16" i="88"/>
  <c r="AC16" i="88"/>
  <c r="W23" i="75"/>
  <c r="W17" i="86"/>
  <c r="AC17" i="86"/>
  <c r="W10" i="101"/>
  <c r="W40" i="101" s="1"/>
  <c r="W14" i="89"/>
  <c r="AC14" i="89" s="1"/>
  <c r="AC11" i="91"/>
  <c r="AB11" i="91"/>
  <c r="W11" i="91"/>
  <c r="W28" i="79"/>
  <c r="W31" i="65"/>
  <c r="AC31" i="65"/>
  <c r="K34" i="28"/>
  <c r="M87" i="31" s="1"/>
  <c r="M34" i="28"/>
  <c r="O87" i="31" s="1"/>
  <c r="N34" i="28"/>
  <c r="P87" i="31" s="1"/>
  <c r="S34" i="28"/>
  <c r="U87" i="31" s="1"/>
  <c r="V34" i="28"/>
  <c r="X87" i="31" s="1"/>
  <c r="H34" i="28"/>
  <c r="J87" i="31" s="1"/>
  <c r="F34" i="28"/>
  <c r="H87" i="31" s="1"/>
  <c r="B34" i="28"/>
  <c r="D87" i="31" s="1"/>
  <c r="A34" i="28"/>
  <c r="C87" i="31" s="1"/>
  <c r="AA44" i="108"/>
  <c r="Z44" i="108"/>
  <c r="Y44" i="108"/>
  <c r="X44" i="108"/>
  <c r="V44" i="108"/>
  <c r="U44" i="108"/>
  <c r="T44" i="108"/>
  <c r="S44" i="108"/>
  <c r="R44" i="108"/>
  <c r="Q44" i="108"/>
  <c r="P44" i="108"/>
  <c r="O44" i="108"/>
  <c r="N44" i="108"/>
  <c r="M44" i="108"/>
  <c r="L44" i="108"/>
  <c r="K44" i="108"/>
  <c r="J44" i="108"/>
  <c r="I44" i="108"/>
  <c r="H44" i="108"/>
  <c r="E44" i="108"/>
  <c r="D44" i="108"/>
  <c r="C44" i="108"/>
  <c r="AA40" i="108"/>
  <c r="Y34" i="28" s="1"/>
  <c r="AA87" i="31" s="1"/>
  <c r="Z40" i="108"/>
  <c r="X34" i="28" s="1"/>
  <c r="Z87" i="31" s="1"/>
  <c r="AD87" i="31" s="1"/>
  <c r="Y40" i="108"/>
  <c r="W34" i="28" s="1"/>
  <c r="Y87" i="31" s="1"/>
  <c r="X40" i="108"/>
  <c r="V40" i="108"/>
  <c r="T34" i="28" s="1"/>
  <c r="V87" i="31" s="1"/>
  <c r="U40" i="108"/>
  <c r="T40" i="108"/>
  <c r="R34" i="28" s="1"/>
  <c r="T87" i="31" s="1"/>
  <c r="S40" i="108"/>
  <c r="Q34" i="28" s="1"/>
  <c r="S87" i="31" s="1"/>
  <c r="R40" i="108"/>
  <c r="P34" i="28" s="1"/>
  <c r="R87" i="31" s="1"/>
  <c r="Q40" i="108"/>
  <c r="O34" i="28" s="1"/>
  <c r="Q87" i="31" s="1"/>
  <c r="P40" i="108"/>
  <c r="O40" i="108"/>
  <c r="N40" i="108"/>
  <c r="L34" i="28" s="1"/>
  <c r="N87" i="31" s="1"/>
  <c r="M40" i="108"/>
  <c r="L40" i="108"/>
  <c r="J34" i="28" s="1"/>
  <c r="L87" i="31" s="1"/>
  <c r="K40" i="108"/>
  <c r="I34" i="28" s="1"/>
  <c r="K87" i="31" s="1"/>
  <c r="J40" i="108"/>
  <c r="I40" i="108"/>
  <c r="H40" i="108"/>
  <c r="E34" i="28" s="1"/>
  <c r="G87" i="31" s="1"/>
  <c r="E40" i="108"/>
  <c r="D34" i="28" s="1"/>
  <c r="F87" i="31" s="1"/>
  <c r="D40" i="108"/>
  <c r="C34" i="28" s="1"/>
  <c r="E87" i="31" s="1"/>
  <c r="C40" i="108"/>
  <c r="W4" i="108"/>
  <c r="W44" i="108"/>
  <c r="AC44" i="108"/>
  <c r="W14" i="94"/>
  <c r="AC14" i="94" s="1"/>
  <c r="AA25" i="68"/>
  <c r="Z25" i="68"/>
  <c r="Y25" i="68"/>
  <c r="X25" i="68"/>
  <c r="V25" i="68"/>
  <c r="U25" i="68"/>
  <c r="T25" i="68"/>
  <c r="S25" i="68"/>
  <c r="R25" i="68"/>
  <c r="Q25" i="68"/>
  <c r="P25" i="68"/>
  <c r="O25" i="68"/>
  <c r="N25" i="68"/>
  <c r="M25" i="68"/>
  <c r="L25" i="68"/>
  <c r="K25" i="68"/>
  <c r="J25" i="68"/>
  <c r="I25" i="68"/>
  <c r="H25" i="68"/>
  <c r="E25" i="68"/>
  <c r="D25" i="68"/>
  <c r="AC16" i="68"/>
  <c r="W16" i="68"/>
  <c r="AB16" i="68" s="1"/>
  <c r="C25" i="68"/>
  <c r="C24" i="68"/>
  <c r="W7" i="95"/>
  <c r="J33" i="28"/>
  <c r="L86" i="31" s="1"/>
  <c r="M33" i="28"/>
  <c r="O86" i="31" s="1"/>
  <c r="Q86" i="31"/>
  <c r="S86" i="31"/>
  <c r="T86" i="31"/>
  <c r="V33" i="28"/>
  <c r="X86" i="31" s="1"/>
  <c r="X33" i="28"/>
  <c r="Z86" i="31" s="1"/>
  <c r="Y33" i="28"/>
  <c r="AA86" i="31" s="1"/>
  <c r="F86" i="31"/>
  <c r="A33" i="28"/>
  <c r="C86" i="31"/>
  <c r="AA44" i="107"/>
  <c r="Z44" i="107"/>
  <c r="Y44" i="107"/>
  <c r="X44" i="107"/>
  <c r="V44" i="107"/>
  <c r="U44" i="107"/>
  <c r="T44" i="107"/>
  <c r="S44" i="107"/>
  <c r="R44" i="107"/>
  <c r="Q44" i="107"/>
  <c r="P44" i="107"/>
  <c r="O44" i="107"/>
  <c r="N44" i="107"/>
  <c r="M44" i="107"/>
  <c r="L44" i="107"/>
  <c r="K44" i="107"/>
  <c r="J44" i="107"/>
  <c r="I44" i="107"/>
  <c r="H44" i="107"/>
  <c r="E44" i="107"/>
  <c r="D44" i="107"/>
  <c r="C44" i="107"/>
  <c r="AA40" i="107"/>
  <c r="Z40" i="107"/>
  <c r="Y40" i="107"/>
  <c r="W33" i="28" s="1"/>
  <c r="Y86" i="31" s="1"/>
  <c r="X40" i="107"/>
  <c r="V40" i="107"/>
  <c r="T33" i="28" s="1"/>
  <c r="V86" i="31" s="1"/>
  <c r="U40" i="107"/>
  <c r="S33" i="28" s="1"/>
  <c r="U86" i="31" s="1"/>
  <c r="T40" i="107"/>
  <c r="R33" i="28" s="1"/>
  <c r="S40" i="107"/>
  <c r="Q33" i="28" s="1"/>
  <c r="R40" i="107"/>
  <c r="P33" i="28" s="1"/>
  <c r="R86" i="31" s="1"/>
  <c r="Q40" i="107"/>
  <c r="O33" i="28" s="1"/>
  <c r="P40" i="107"/>
  <c r="N33" i="28" s="1"/>
  <c r="P86" i="31" s="1"/>
  <c r="O40" i="107"/>
  <c r="N40" i="107"/>
  <c r="L33" i="28" s="1"/>
  <c r="N86" i="31" s="1"/>
  <c r="M40" i="107"/>
  <c r="K33" i="28" s="1"/>
  <c r="M86" i="31" s="1"/>
  <c r="L40" i="107"/>
  <c r="K40" i="107"/>
  <c r="I33" i="28" s="1"/>
  <c r="K86" i="31" s="1"/>
  <c r="J40" i="107"/>
  <c r="I40" i="107"/>
  <c r="H40" i="107"/>
  <c r="E33" i="28" s="1"/>
  <c r="E40" i="107"/>
  <c r="D33" i="28" s="1"/>
  <c r="D40" i="107"/>
  <c r="C33" i="28" s="1"/>
  <c r="E86" i="31" s="1"/>
  <c r="C40" i="107"/>
  <c r="B33" i="28" s="1"/>
  <c r="D86" i="31" s="1"/>
  <c r="W4" i="107"/>
  <c r="AB4" i="107" s="1"/>
  <c r="W44" i="107"/>
  <c r="AC7" i="105"/>
  <c r="AB7" i="105"/>
  <c r="W7" i="105"/>
  <c r="W16" i="90"/>
  <c r="AC22" i="80"/>
  <c r="W22" i="80"/>
  <c r="AB22" i="80" s="1"/>
  <c r="W11" i="97"/>
  <c r="AC11" i="97" s="1"/>
  <c r="W8" i="98"/>
  <c r="AC8" i="98"/>
  <c r="AC17" i="92"/>
  <c r="W17" i="92"/>
  <c r="AB17" i="92" s="1"/>
  <c r="AC24" i="76"/>
  <c r="W24" i="76"/>
  <c r="AB24" i="76" s="1"/>
  <c r="W15" i="90"/>
  <c r="AC15" i="90" s="1"/>
  <c r="W43" i="62"/>
  <c r="AC43" i="62"/>
  <c r="W16" i="83"/>
  <c r="AC16" i="83" s="1"/>
  <c r="W21" i="80"/>
  <c r="AB30" i="65"/>
  <c r="W30" i="65"/>
  <c r="AC30" i="65"/>
  <c r="W13" i="89"/>
  <c r="AC13" i="89" s="1"/>
  <c r="W27" i="79"/>
  <c r="AC27" i="79" s="1"/>
  <c r="W10" i="91"/>
  <c r="AC25" i="77"/>
  <c r="W25" i="77"/>
  <c r="AB25" i="77"/>
  <c r="P85" i="31"/>
  <c r="U85" i="31"/>
  <c r="K32" i="28"/>
  <c r="M85" i="31"/>
  <c r="L32" i="28"/>
  <c r="N85" i="31"/>
  <c r="N32" i="28"/>
  <c r="R85" i="31"/>
  <c r="Q32" i="28"/>
  <c r="S85" i="31" s="1"/>
  <c r="S32" i="28"/>
  <c r="W32" i="28"/>
  <c r="Y85" i="31"/>
  <c r="Y32" i="28"/>
  <c r="AA85" i="31" s="1"/>
  <c r="I32" i="28"/>
  <c r="K85" i="31" s="1"/>
  <c r="E32" i="28"/>
  <c r="C32" i="28"/>
  <c r="E85" i="31" s="1"/>
  <c r="B32" i="28"/>
  <c r="D85" i="31" s="1"/>
  <c r="A32" i="28"/>
  <c r="C85" i="31"/>
  <c r="AA44" i="106"/>
  <c r="Z44" i="106"/>
  <c r="Y44" i="106"/>
  <c r="X44" i="106"/>
  <c r="V44" i="106"/>
  <c r="U44" i="106"/>
  <c r="T44" i="106"/>
  <c r="S44" i="106"/>
  <c r="R44" i="106"/>
  <c r="Q44" i="106"/>
  <c r="P44" i="106"/>
  <c r="O44" i="106"/>
  <c r="N44" i="106"/>
  <c r="M44" i="106"/>
  <c r="L44" i="106"/>
  <c r="K44" i="106"/>
  <c r="J44" i="106"/>
  <c r="I44" i="106"/>
  <c r="H44" i="106"/>
  <c r="E44" i="106"/>
  <c r="D44" i="106"/>
  <c r="C44" i="106"/>
  <c r="AA40" i="106"/>
  <c r="Z40" i="106"/>
  <c r="X32" i="28" s="1"/>
  <c r="Z85" i="31" s="1"/>
  <c r="Y40" i="106"/>
  <c r="X40" i="106"/>
  <c r="V32" i="28" s="1"/>
  <c r="X85" i="31" s="1"/>
  <c r="V40" i="106"/>
  <c r="T32" i="28" s="1"/>
  <c r="V85" i="31" s="1"/>
  <c r="U40" i="106"/>
  <c r="T40" i="106"/>
  <c r="R32" i="28" s="1"/>
  <c r="T85" i="31" s="1"/>
  <c r="S40" i="106"/>
  <c r="R40" i="106"/>
  <c r="P32" i="28" s="1"/>
  <c r="Q40" i="106"/>
  <c r="O32" i="28" s="1"/>
  <c r="Q85" i="31" s="1"/>
  <c r="P40" i="106"/>
  <c r="O40" i="106"/>
  <c r="M32" i="28" s="1"/>
  <c r="O85" i="31" s="1"/>
  <c r="N40" i="106"/>
  <c r="M40" i="106"/>
  <c r="L40" i="106"/>
  <c r="J32" i="28" s="1"/>
  <c r="L85" i="31" s="1"/>
  <c r="K40" i="106"/>
  <c r="J40" i="106"/>
  <c r="H32" i="28" s="1"/>
  <c r="J85" i="31" s="1"/>
  <c r="I40" i="106"/>
  <c r="F32" i="28" s="1"/>
  <c r="H85" i="31" s="1"/>
  <c r="H40" i="106"/>
  <c r="E40" i="106"/>
  <c r="D32" i="28" s="1"/>
  <c r="F85" i="31" s="1"/>
  <c r="D40" i="106"/>
  <c r="C40" i="106"/>
  <c r="AB4" i="106"/>
  <c r="W4" i="106"/>
  <c r="W44" i="106"/>
  <c r="W16" i="86"/>
  <c r="AC16" i="86" s="1"/>
  <c r="W15" i="88"/>
  <c r="AC15" i="88"/>
  <c r="W29" i="65"/>
  <c r="AC29" i="65"/>
  <c r="AC23" i="78"/>
  <c r="W23" i="78"/>
  <c r="AB23" i="78" s="1"/>
  <c r="W12" i="89"/>
  <c r="AC12" i="89"/>
  <c r="W26" i="79"/>
  <c r="W13" i="94"/>
  <c r="G17" i="31"/>
  <c r="AC16" i="92"/>
  <c r="W16" i="92"/>
  <c r="AB16" i="92"/>
  <c r="W6" i="105"/>
  <c r="AC6" i="105"/>
  <c r="W14" i="88"/>
  <c r="AC14" i="88" s="1"/>
  <c r="W15" i="86"/>
  <c r="AB15" i="86"/>
  <c r="W10" i="97"/>
  <c r="AC10" i="97" s="1"/>
  <c r="W7" i="98"/>
  <c r="W9" i="101"/>
  <c r="AB9" i="101" s="1"/>
  <c r="W9" i="91"/>
  <c r="AC9" i="91"/>
  <c r="W11" i="89"/>
  <c r="AC11" i="89"/>
  <c r="AC23" i="76"/>
  <c r="W23" i="76"/>
  <c r="AB23" i="76"/>
  <c r="W14" i="90"/>
  <c r="AC14" i="90" s="1"/>
  <c r="AC24" i="77"/>
  <c r="W24" i="77"/>
  <c r="AB24" i="77"/>
  <c r="W42" i="62"/>
  <c r="AC42" i="62" s="1"/>
  <c r="AC25" i="79"/>
  <c r="AB25" i="79"/>
  <c r="W25" i="79"/>
  <c r="W5" i="105"/>
  <c r="AC5" i="105"/>
  <c r="AC22" i="78"/>
  <c r="W22" i="78"/>
  <c r="AB22" i="78" s="1"/>
  <c r="W14" i="86"/>
  <c r="AC14" i="86" s="1"/>
  <c r="W13" i="88"/>
  <c r="AC13" i="88"/>
  <c r="AC9" i="97"/>
  <c r="AB9" i="97"/>
  <c r="W9" i="97"/>
  <c r="W22" i="75"/>
  <c r="W28" i="65"/>
  <c r="AC28" i="65" s="1"/>
  <c r="W24" i="79"/>
  <c r="AC24" i="79" s="1"/>
  <c r="AB24" i="79"/>
  <c r="W20" i="80"/>
  <c r="AC20" i="80"/>
  <c r="W12" i="94"/>
  <c r="AC12" i="94"/>
  <c r="W6" i="98"/>
  <c r="W4" i="51"/>
  <c r="AB4" i="51"/>
  <c r="AC4" i="51"/>
  <c r="W5" i="51"/>
  <c r="AB5" i="51" s="1"/>
  <c r="AC5" i="51"/>
  <c r="W6" i="51"/>
  <c r="AB6" i="51" s="1"/>
  <c r="W7" i="51"/>
  <c r="AB7" i="51" s="1"/>
  <c r="AC7" i="51"/>
  <c r="W8" i="51"/>
  <c r="AB8" i="51" s="1"/>
  <c r="W9" i="51"/>
  <c r="AB9" i="51" s="1"/>
  <c r="AC9" i="51"/>
  <c r="W10" i="51"/>
  <c r="AB10" i="51"/>
  <c r="W11" i="51"/>
  <c r="W12" i="51"/>
  <c r="W13" i="51"/>
  <c r="AC13" i="51" s="1"/>
  <c r="AB13" i="51"/>
  <c r="W14" i="51"/>
  <c r="AB14" i="51"/>
  <c r="W15" i="51"/>
  <c r="AC15" i="51" s="1"/>
  <c r="AB15" i="51"/>
  <c r="W16" i="51"/>
  <c r="W17" i="51"/>
  <c r="AB17" i="51"/>
  <c r="AC17" i="51"/>
  <c r="W18" i="51"/>
  <c r="AB18" i="51"/>
  <c r="W19" i="51"/>
  <c r="W20" i="51"/>
  <c r="AB20" i="51"/>
  <c r="AC20" i="51"/>
  <c r="W21" i="51"/>
  <c r="AB21" i="51"/>
  <c r="AC21" i="51"/>
  <c r="W22" i="51"/>
  <c r="AB22" i="51"/>
  <c r="W23" i="51"/>
  <c r="AC23" i="51"/>
  <c r="AB23" i="51"/>
  <c r="W24" i="51"/>
  <c r="AB24" i="51"/>
  <c r="AC24" i="51"/>
  <c r="W25" i="51"/>
  <c r="AC25" i="51" s="1"/>
  <c r="AB25" i="51"/>
  <c r="W26" i="51"/>
  <c r="AB26" i="51"/>
  <c r="C30" i="51"/>
  <c r="D30" i="51"/>
  <c r="E30" i="51"/>
  <c r="H30" i="51"/>
  <c r="I30" i="51"/>
  <c r="J30" i="51"/>
  <c r="K30" i="51"/>
  <c r="L30" i="51"/>
  <c r="M30" i="51"/>
  <c r="N30" i="51"/>
  <c r="O30" i="51"/>
  <c r="P30" i="51"/>
  <c r="Q30" i="51"/>
  <c r="R30" i="51"/>
  <c r="S30" i="51"/>
  <c r="T30" i="51"/>
  <c r="U30" i="51"/>
  <c r="V30" i="51"/>
  <c r="X30" i="51"/>
  <c r="Y30" i="51"/>
  <c r="Z30" i="51"/>
  <c r="AA30" i="51"/>
  <c r="W4" i="68"/>
  <c r="AB4" i="68"/>
  <c r="W5" i="68"/>
  <c r="AC5" i="68"/>
  <c r="AB5" i="68"/>
  <c r="W6" i="68"/>
  <c r="W7" i="68"/>
  <c r="W8" i="68"/>
  <c r="AB8" i="68" s="1"/>
  <c r="W9" i="68"/>
  <c r="AB9" i="68" s="1"/>
  <c r="AC9" i="68"/>
  <c r="W10" i="68"/>
  <c r="W11" i="68"/>
  <c r="AB11" i="68" s="1"/>
  <c r="AC11" i="68"/>
  <c r="W12" i="68"/>
  <c r="AB12" i="68" s="1"/>
  <c r="W13" i="68"/>
  <c r="AB13" i="68" s="1"/>
  <c r="AC13" i="68"/>
  <c r="W14" i="68"/>
  <c r="AB14" i="68" s="1"/>
  <c r="AC14" i="68"/>
  <c r="W15" i="68"/>
  <c r="AB15" i="68" s="1"/>
  <c r="AC15" i="68"/>
  <c r="W15" i="83"/>
  <c r="AC15" i="83" s="1"/>
  <c r="AC15" i="92"/>
  <c r="W15" i="92"/>
  <c r="AB15" i="92" s="1"/>
  <c r="W41" i="62"/>
  <c r="AC41" i="62" s="1"/>
  <c r="AA44" i="105"/>
  <c r="AC250" i="31" s="1"/>
  <c r="Z44" i="105"/>
  <c r="Y44" i="105"/>
  <c r="X44" i="105"/>
  <c r="V44" i="105"/>
  <c r="U44" i="105"/>
  <c r="T44" i="105"/>
  <c r="S44" i="105"/>
  <c r="R44" i="105"/>
  <c r="Q44" i="105"/>
  <c r="P44" i="105"/>
  <c r="O44" i="105"/>
  <c r="N44" i="105"/>
  <c r="M44" i="105"/>
  <c r="L44" i="105"/>
  <c r="K44" i="105"/>
  <c r="J44" i="105"/>
  <c r="I44" i="105"/>
  <c r="H44" i="105"/>
  <c r="E44" i="105"/>
  <c r="D44" i="105"/>
  <c r="C44" i="105"/>
  <c r="AA40" i="105"/>
  <c r="Z40" i="105"/>
  <c r="Y40" i="105"/>
  <c r="X40" i="105"/>
  <c r="V40" i="105"/>
  <c r="U40" i="105"/>
  <c r="T40" i="105"/>
  <c r="S40" i="105"/>
  <c r="R40" i="105"/>
  <c r="Q40" i="105"/>
  <c r="P40" i="105"/>
  <c r="O40" i="105"/>
  <c r="N40" i="105"/>
  <c r="M40" i="105"/>
  <c r="L40" i="105"/>
  <c r="K40" i="105"/>
  <c r="J40" i="105"/>
  <c r="I40" i="105"/>
  <c r="H40" i="105"/>
  <c r="E40" i="105"/>
  <c r="D40" i="105"/>
  <c r="C40" i="105"/>
  <c r="W4" i="105"/>
  <c r="AC8" i="97"/>
  <c r="W8" i="97"/>
  <c r="AB8" i="97" s="1"/>
  <c r="AC12" i="88"/>
  <c r="AB12" i="88"/>
  <c r="W12" i="88"/>
  <c r="AC11" i="94"/>
  <c r="AB11" i="94"/>
  <c r="W11" i="94"/>
  <c r="AC7" i="97"/>
  <c r="W7" i="97"/>
  <c r="AB7" i="97" s="1"/>
  <c r="W13" i="86"/>
  <c r="AC13" i="86" s="1"/>
  <c r="W23" i="79"/>
  <c r="AC19" i="80"/>
  <c r="AB19" i="80"/>
  <c r="W19" i="80"/>
  <c r="W5" i="98"/>
  <c r="AC23" i="77"/>
  <c r="W23" i="77"/>
  <c r="AC22" i="76"/>
  <c r="W22" i="76"/>
  <c r="AB22" i="76" s="1"/>
  <c r="AC21" i="78"/>
  <c r="W21" i="78"/>
  <c r="AB21" i="78"/>
  <c r="W13" i="90"/>
  <c r="AC13" i="90" s="1"/>
  <c r="AC14" i="92"/>
  <c r="W14" i="92"/>
  <c r="AB14" i="92" s="1"/>
  <c r="C34" i="92"/>
  <c r="B23" i="27" s="1"/>
  <c r="D46" i="31"/>
  <c r="D34" i="92"/>
  <c r="C23" i="27" s="1"/>
  <c r="E46" i="31"/>
  <c r="E34" i="92"/>
  <c r="D23" i="27" s="1"/>
  <c r="F46" i="31" s="1"/>
  <c r="H34" i="92"/>
  <c r="E23" i="27"/>
  <c r="I34" i="92"/>
  <c r="F23" i="27" s="1"/>
  <c r="H46" i="31" s="1"/>
  <c r="J34" i="92"/>
  <c r="H23" i="27"/>
  <c r="J46" i="31" s="1"/>
  <c r="K34" i="92"/>
  <c r="I23" i="27"/>
  <c r="K46" i="31"/>
  <c r="L34" i="92"/>
  <c r="M34" i="92"/>
  <c r="K23" i="27"/>
  <c r="N34" i="92"/>
  <c r="L23" i="27" s="1"/>
  <c r="N46" i="31" s="1"/>
  <c r="O34" i="92"/>
  <c r="M23" i="27" s="1"/>
  <c r="O46" i="31" s="1"/>
  <c r="P34" i="92"/>
  <c r="N23" i="27"/>
  <c r="P46" i="31" s="1"/>
  <c r="Q34" i="92"/>
  <c r="O23" i="27" s="1"/>
  <c r="Q46" i="31"/>
  <c r="R34" i="92"/>
  <c r="P23" i="27" s="1"/>
  <c r="R46" i="31"/>
  <c r="S34" i="92"/>
  <c r="T34" i="92"/>
  <c r="R23" i="27" s="1"/>
  <c r="U34" i="92"/>
  <c r="V34" i="92"/>
  <c r="T23" i="27" s="1"/>
  <c r="V46" i="31" s="1"/>
  <c r="X34" i="92"/>
  <c r="V23" i="27"/>
  <c r="X46" i="31" s="1"/>
  <c r="Y34" i="92"/>
  <c r="W23" i="27" s="1"/>
  <c r="Y46" i="31"/>
  <c r="Z34" i="92"/>
  <c r="AA34" i="92"/>
  <c r="Y23" i="27"/>
  <c r="AA46" i="31" s="1"/>
  <c r="C38" i="92"/>
  <c r="D38" i="92"/>
  <c r="E38" i="92"/>
  <c r="H38" i="92"/>
  <c r="I38" i="92"/>
  <c r="J38" i="92"/>
  <c r="K38" i="92"/>
  <c r="L38" i="92"/>
  <c r="M38" i="92"/>
  <c r="N38" i="92"/>
  <c r="O38" i="92"/>
  <c r="P38" i="92"/>
  <c r="Q38" i="92"/>
  <c r="R38" i="92"/>
  <c r="S38" i="92"/>
  <c r="T38" i="92"/>
  <c r="U38" i="92"/>
  <c r="V38" i="92"/>
  <c r="X38" i="92"/>
  <c r="Y38" i="92"/>
  <c r="Z38" i="92"/>
  <c r="AC38" i="92"/>
  <c r="AA38" i="92"/>
  <c r="C39" i="92"/>
  <c r="D39" i="92"/>
  <c r="E39" i="92"/>
  <c r="H39" i="92"/>
  <c r="I39" i="92"/>
  <c r="J39" i="92"/>
  <c r="K39" i="92"/>
  <c r="L39" i="92"/>
  <c r="M39" i="92"/>
  <c r="N39" i="92"/>
  <c r="O39" i="92"/>
  <c r="P39" i="92"/>
  <c r="Q39" i="92"/>
  <c r="R39" i="92"/>
  <c r="S39" i="92"/>
  <c r="T39" i="92"/>
  <c r="U39" i="92"/>
  <c r="V39" i="92"/>
  <c r="X39" i="92"/>
  <c r="Y39" i="92"/>
  <c r="Z39" i="92"/>
  <c r="AC39" i="92"/>
  <c r="AA39" i="92"/>
  <c r="AB14" i="83"/>
  <c r="W14" i="83"/>
  <c r="AC14" i="83" s="1"/>
  <c r="W40" i="62"/>
  <c r="AB40" i="62" s="1"/>
  <c r="AC40" i="62"/>
  <c r="AC6" i="97"/>
  <c r="AB6" i="97"/>
  <c r="W6" i="97"/>
  <c r="W12" i="86"/>
  <c r="AC12" i="86"/>
  <c r="W11" i="88"/>
  <c r="AB11" i="88"/>
  <c r="W10" i="89"/>
  <c r="AC22" i="77"/>
  <c r="W22" i="77"/>
  <c r="AB22" i="77"/>
  <c r="W8" i="101"/>
  <c r="AC8" i="101" s="1"/>
  <c r="AB10" i="94"/>
  <c r="W10" i="94"/>
  <c r="AC10" i="94" s="1"/>
  <c r="AC13" i="92"/>
  <c r="W13" i="92"/>
  <c r="AB13" i="92"/>
  <c r="AC21" i="76"/>
  <c r="W21" i="76"/>
  <c r="AB21" i="76"/>
  <c r="W12" i="90"/>
  <c r="AC12" i="90" s="1"/>
  <c r="W7" i="101"/>
  <c r="W8" i="91"/>
  <c r="AC8" i="91"/>
  <c r="AC20" i="78"/>
  <c r="W20" i="78"/>
  <c r="AB20" i="78"/>
  <c r="AC27" i="65"/>
  <c r="AB27" i="65"/>
  <c r="W27" i="65"/>
  <c r="W11" i="86"/>
  <c r="W9" i="94"/>
  <c r="AB9" i="94"/>
  <c r="AC9" i="94"/>
  <c r="W10" i="88"/>
  <c r="AC10" i="88" s="1"/>
  <c r="W21" i="75"/>
  <c r="W22" i="79"/>
  <c r="AC22" i="79"/>
  <c r="AC12" i="92"/>
  <c r="W12" i="92"/>
  <c r="AB12" i="92" s="1"/>
  <c r="W13" i="83"/>
  <c r="AC13" i="83" s="1"/>
  <c r="W19" i="77"/>
  <c r="AB19" i="77"/>
  <c r="AC19" i="77"/>
  <c r="W20" i="77"/>
  <c r="AB20" i="77"/>
  <c r="AC20" i="77"/>
  <c r="W21" i="77"/>
  <c r="AB21" i="77" s="1"/>
  <c r="AC21" i="77"/>
  <c r="W6" i="101"/>
  <c r="AC6" i="101"/>
  <c r="W7" i="93"/>
  <c r="AC7" i="93"/>
  <c r="W39" i="62"/>
  <c r="W8" i="94"/>
  <c r="AC8" i="94" s="1"/>
  <c r="W5" i="101"/>
  <c r="AC5" i="101"/>
  <c r="AC5" i="60"/>
  <c r="AC6" i="60"/>
  <c r="AC7" i="60"/>
  <c r="AC8" i="60"/>
  <c r="AC9" i="60"/>
  <c r="AC10" i="60"/>
  <c r="AC11" i="60"/>
  <c r="AC12" i="60"/>
  <c r="AC13" i="60"/>
  <c r="AC14" i="60"/>
  <c r="AC15" i="60"/>
  <c r="AC16" i="60"/>
  <c r="AC17" i="60"/>
  <c r="AC18" i="60"/>
  <c r="AC19" i="60"/>
  <c r="AC20" i="60"/>
  <c r="AC21" i="60"/>
  <c r="AC22" i="60"/>
  <c r="AC23" i="60"/>
  <c r="AC24" i="60"/>
  <c r="AC25" i="60"/>
  <c r="AC26" i="60"/>
  <c r="AC27" i="60"/>
  <c r="AC28" i="60"/>
  <c r="AC29" i="60"/>
  <c r="AC30" i="60"/>
  <c r="AC31" i="60"/>
  <c r="AC32" i="60"/>
  <c r="AC33" i="60"/>
  <c r="AC34" i="60"/>
  <c r="AC35" i="60"/>
  <c r="AC36" i="60"/>
  <c r="AC37" i="60"/>
  <c r="AC38" i="60"/>
  <c r="AC39" i="60"/>
  <c r="AC40" i="60"/>
  <c r="AC41" i="60"/>
  <c r="AC42" i="60"/>
  <c r="AC43" i="60"/>
  <c r="AC44" i="60"/>
  <c r="AC45" i="60"/>
  <c r="AC46" i="60"/>
  <c r="AC47" i="60"/>
  <c r="AC48" i="60"/>
  <c r="AC49" i="60"/>
  <c r="AC50" i="60"/>
  <c r="AC51" i="60"/>
  <c r="AC52" i="60"/>
  <c r="AC53" i="60"/>
  <c r="AC54" i="60"/>
  <c r="AC55" i="60"/>
  <c r="AC56" i="60"/>
  <c r="AC57" i="60"/>
  <c r="AC58" i="60"/>
  <c r="AC59" i="60"/>
  <c r="AC60" i="60"/>
  <c r="AC61" i="60"/>
  <c r="AC62" i="60"/>
  <c r="AC63" i="60"/>
  <c r="AC64" i="60"/>
  <c r="AC65" i="60"/>
  <c r="AC66" i="60"/>
  <c r="AC67" i="60"/>
  <c r="AB43" i="60"/>
  <c r="AB59" i="60"/>
  <c r="AB66" i="60"/>
  <c r="AC4" i="60"/>
  <c r="AC19" i="78"/>
  <c r="W19" i="78"/>
  <c r="AC26" i="65"/>
  <c r="AB26" i="65"/>
  <c r="W26" i="65"/>
  <c r="AC11" i="92"/>
  <c r="W11" i="92"/>
  <c r="AB11" i="92" s="1"/>
  <c r="W21" i="79"/>
  <c r="AC21" i="79" s="1"/>
  <c r="W7" i="91"/>
  <c r="AC7" i="91" s="1"/>
  <c r="AB18" i="80"/>
  <c r="W18" i="80"/>
  <c r="AC18" i="80" s="1"/>
  <c r="W9" i="88"/>
  <c r="AC9" i="88"/>
  <c r="AC10" i="86"/>
  <c r="W10" i="86"/>
  <c r="AB10" i="86"/>
  <c r="AC20" i="76"/>
  <c r="W20" i="76"/>
  <c r="W12" i="83"/>
  <c r="AC12" i="83"/>
  <c r="W38" i="62"/>
  <c r="AC38" i="62" s="1"/>
  <c r="W9" i="89"/>
  <c r="AC9" i="89" s="1"/>
  <c r="W17" i="80"/>
  <c r="AC17" i="80"/>
  <c r="AC18" i="78"/>
  <c r="W18" i="78"/>
  <c r="AB18" i="78"/>
  <c r="W7" i="94"/>
  <c r="AC7" i="94" s="1"/>
  <c r="W11" i="90"/>
  <c r="AC11" i="90"/>
  <c r="W20" i="79"/>
  <c r="AC20" i="79" s="1"/>
  <c r="AC10" i="92"/>
  <c r="W10" i="92"/>
  <c r="AB10" i="92"/>
  <c r="W9" i="86"/>
  <c r="AC9" i="86" s="1"/>
  <c r="W8" i="88"/>
  <c r="AC8" i="88"/>
  <c r="W20" i="75"/>
  <c r="AC11" i="83"/>
  <c r="AB11" i="83"/>
  <c r="W11" i="83"/>
  <c r="W25" i="65"/>
  <c r="AC9" i="92"/>
  <c r="W9" i="92"/>
  <c r="AB9" i="92"/>
  <c r="AC19" i="76"/>
  <c r="AB19" i="76"/>
  <c r="W19" i="76"/>
  <c r="AC17" i="78"/>
  <c r="AB17" i="78"/>
  <c r="W17" i="78"/>
  <c r="AC18" i="77"/>
  <c r="W18" i="77"/>
  <c r="AB18" i="77" s="1"/>
  <c r="W37" i="62"/>
  <c r="W24" i="65"/>
  <c r="AC24" i="65" s="1"/>
  <c r="AB19" i="79"/>
  <c r="W19" i="79"/>
  <c r="AC19" i="79"/>
  <c r="W6" i="91"/>
  <c r="W16" i="80"/>
  <c r="AC16" i="80"/>
  <c r="W10" i="90"/>
  <c r="AC10" i="90" s="1"/>
  <c r="W8" i="89"/>
  <c r="AC8" i="89"/>
  <c r="AC8" i="92"/>
  <c r="W8" i="92"/>
  <c r="AB8" i="92"/>
  <c r="AC16" i="78"/>
  <c r="W16" i="78"/>
  <c r="AC18" i="79"/>
  <c r="W18" i="79"/>
  <c r="AB18" i="79"/>
  <c r="W9" i="90"/>
  <c r="W23" i="65"/>
  <c r="AC4" i="81"/>
  <c r="AC5" i="81"/>
  <c r="L46" i="91"/>
  <c r="M46" i="91"/>
  <c r="N46" i="91"/>
  <c r="O46" i="91"/>
  <c r="P46" i="91"/>
  <c r="Q46" i="91"/>
  <c r="R46" i="91"/>
  <c r="S46" i="91"/>
  <c r="T46" i="91"/>
  <c r="U46" i="91"/>
  <c r="V46" i="91"/>
  <c r="X46" i="91"/>
  <c r="Y46" i="91"/>
  <c r="Z46" i="91"/>
  <c r="AA46" i="91"/>
  <c r="K46" i="91"/>
  <c r="J46" i="91"/>
  <c r="I46" i="91"/>
  <c r="H46" i="91"/>
  <c r="E46" i="91"/>
  <c r="D46" i="91"/>
  <c r="C46" i="91"/>
  <c r="L48" i="90"/>
  <c r="M48" i="90"/>
  <c r="N48" i="90"/>
  <c r="O48" i="90"/>
  <c r="P48" i="90"/>
  <c r="Q48" i="90"/>
  <c r="R48" i="90"/>
  <c r="S48" i="90"/>
  <c r="T48" i="90"/>
  <c r="U48" i="90"/>
  <c r="V48" i="90"/>
  <c r="X48" i="90"/>
  <c r="Y48" i="90"/>
  <c r="Z48" i="90"/>
  <c r="AA48" i="90"/>
  <c r="K48" i="90"/>
  <c r="J48" i="90"/>
  <c r="I48" i="90"/>
  <c r="H48" i="90"/>
  <c r="E48" i="90"/>
  <c r="D48" i="90"/>
  <c r="C48" i="90"/>
  <c r="L47" i="89"/>
  <c r="M47" i="89"/>
  <c r="N47" i="89"/>
  <c r="O47" i="89"/>
  <c r="P47" i="89"/>
  <c r="Q47" i="89"/>
  <c r="R47" i="89"/>
  <c r="S47" i="89"/>
  <c r="T47" i="89"/>
  <c r="U47" i="89"/>
  <c r="V47" i="89"/>
  <c r="X47" i="89"/>
  <c r="Y47" i="89"/>
  <c r="Z47" i="89"/>
  <c r="AA47" i="89"/>
  <c r="K47" i="89"/>
  <c r="J47" i="89"/>
  <c r="I47" i="89"/>
  <c r="H47" i="89"/>
  <c r="E47" i="89"/>
  <c r="D47" i="89"/>
  <c r="C46" i="89"/>
  <c r="C47" i="89"/>
  <c r="L37" i="80"/>
  <c r="M37" i="80"/>
  <c r="N37" i="80"/>
  <c r="O37" i="80"/>
  <c r="P37" i="80"/>
  <c r="Q37" i="80"/>
  <c r="R37" i="80"/>
  <c r="S37" i="80"/>
  <c r="T37" i="80"/>
  <c r="U37" i="80"/>
  <c r="V37" i="80"/>
  <c r="X37" i="80"/>
  <c r="Y37" i="80"/>
  <c r="Z37" i="80"/>
  <c r="AA37" i="80"/>
  <c r="K37" i="80"/>
  <c r="J37" i="80"/>
  <c r="C37" i="80"/>
  <c r="L38" i="79"/>
  <c r="M38" i="79"/>
  <c r="N38" i="79"/>
  <c r="O38" i="79"/>
  <c r="P38" i="79"/>
  <c r="R248" i="31" s="1"/>
  <c r="Q38" i="79"/>
  <c r="R38" i="79"/>
  <c r="S38" i="79"/>
  <c r="T38" i="79"/>
  <c r="U38" i="79"/>
  <c r="V38" i="79"/>
  <c r="X38" i="79"/>
  <c r="Y38" i="79"/>
  <c r="Z38" i="79"/>
  <c r="AA38" i="79"/>
  <c r="K38" i="79"/>
  <c r="I37" i="80"/>
  <c r="H37" i="80"/>
  <c r="E37" i="80"/>
  <c r="D37" i="80"/>
  <c r="J38" i="79"/>
  <c r="L248" i="31" s="1"/>
  <c r="I38" i="79"/>
  <c r="H38" i="79"/>
  <c r="E38" i="79"/>
  <c r="D38" i="79"/>
  <c r="C38" i="79"/>
  <c r="L42" i="75"/>
  <c r="M42" i="75"/>
  <c r="O248" i="31"/>
  <c r="N42" i="75"/>
  <c r="P248" i="31"/>
  <c r="O42" i="75"/>
  <c r="P42" i="75"/>
  <c r="Q42" i="75"/>
  <c r="R42" i="75"/>
  <c r="S42" i="75"/>
  <c r="T42" i="75"/>
  <c r="U42" i="75"/>
  <c r="V42" i="75"/>
  <c r="X42" i="75"/>
  <c r="Y42" i="75"/>
  <c r="Z42" i="75"/>
  <c r="AB248" i="31"/>
  <c r="AA42" i="75"/>
  <c r="K42" i="75"/>
  <c r="M248" i="31"/>
  <c r="J42" i="75"/>
  <c r="I42" i="75"/>
  <c r="H42" i="75"/>
  <c r="D42" i="75"/>
  <c r="E248" i="31" s="1"/>
  <c r="C42" i="75"/>
  <c r="E42" i="75"/>
  <c r="L43" i="65"/>
  <c r="N248" i="31" s="1"/>
  <c r="M43" i="65"/>
  <c r="N43" i="65"/>
  <c r="O43" i="65"/>
  <c r="P43" i="65"/>
  <c r="Q43" i="65"/>
  <c r="R43" i="65"/>
  <c r="T248" i="31" s="1"/>
  <c r="S43" i="65"/>
  <c r="T43" i="65"/>
  <c r="V248" i="31" s="1"/>
  <c r="U43" i="65"/>
  <c r="V43" i="65"/>
  <c r="X248" i="31" s="1"/>
  <c r="X43" i="65"/>
  <c r="Y43" i="65"/>
  <c r="Z43" i="65"/>
  <c r="AA43" i="65"/>
  <c r="AC248" i="31" s="1"/>
  <c r="K43" i="65"/>
  <c r="J43" i="65"/>
  <c r="I43" i="65"/>
  <c r="H43" i="65"/>
  <c r="I248" i="31" s="1"/>
  <c r="E43" i="65"/>
  <c r="D43" i="65"/>
  <c r="C43" i="65"/>
  <c r="D248" i="31" s="1"/>
  <c r="L44" i="101"/>
  <c r="M44" i="101"/>
  <c r="N44" i="101"/>
  <c r="O44" i="101"/>
  <c r="P44" i="101"/>
  <c r="Q44" i="101"/>
  <c r="R44" i="101"/>
  <c r="S44" i="101"/>
  <c r="T44" i="101"/>
  <c r="U44" i="101"/>
  <c r="V44" i="101"/>
  <c r="X44" i="101"/>
  <c r="Y44" i="101"/>
  <c r="Z44" i="101"/>
  <c r="AA44" i="101"/>
  <c r="K44" i="101"/>
  <c r="J44" i="101"/>
  <c r="I44" i="101"/>
  <c r="H44" i="101"/>
  <c r="E44" i="101"/>
  <c r="D44" i="101"/>
  <c r="C44" i="101"/>
  <c r="L44" i="100"/>
  <c r="M44" i="100"/>
  <c r="N44" i="100"/>
  <c r="O44" i="100"/>
  <c r="P44" i="100"/>
  <c r="Q44" i="100"/>
  <c r="R44" i="100"/>
  <c r="S44" i="100"/>
  <c r="T44" i="100"/>
  <c r="U44" i="100"/>
  <c r="V44" i="100"/>
  <c r="W44" i="100"/>
  <c r="X44" i="100"/>
  <c r="Y44" i="100"/>
  <c r="Z44" i="100"/>
  <c r="AA44" i="100"/>
  <c r="K44" i="100"/>
  <c r="J44" i="100"/>
  <c r="I44" i="100"/>
  <c r="H44" i="100"/>
  <c r="E44" i="100"/>
  <c r="D44" i="100"/>
  <c r="AB44" i="100" s="1"/>
  <c r="C44" i="100"/>
  <c r="C45" i="98"/>
  <c r="L45" i="98"/>
  <c r="M45" i="98"/>
  <c r="N45" i="98"/>
  <c r="O45" i="98"/>
  <c r="P45" i="98"/>
  <c r="Q45" i="98"/>
  <c r="R45" i="98"/>
  <c r="S45" i="98"/>
  <c r="T45" i="98"/>
  <c r="U45" i="98"/>
  <c r="V45" i="98"/>
  <c r="X45" i="98"/>
  <c r="Y45" i="98"/>
  <c r="Z45" i="98"/>
  <c r="AA45" i="98"/>
  <c r="K45" i="98"/>
  <c r="J45" i="98"/>
  <c r="I45" i="98"/>
  <c r="H45" i="98"/>
  <c r="E45" i="98"/>
  <c r="D45" i="98"/>
  <c r="L45" i="97"/>
  <c r="M45" i="97"/>
  <c r="N45" i="97"/>
  <c r="O45" i="97"/>
  <c r="P45" i="97"/>
  <c r="Q45" i="97"/>
  <c r="R45" i="97"/>
  <c r="S45" i="97"/>
  <c r="T45" i="97"/>
  <c r="U45" i="97"/>
  <c r="V45" i="97"/>
  <c r="X45" i="97"/>
  <c r="Y45" i="97"/>
  <c r="Z45" i="97"/>
  <c r="AA45" i="97"/>
  <c r="K45" i="97"/>
  <c r="J45" i="97"/>
  <c r="I45" i="97"/>
  <c r="H45" i="97"/>
  <c r="E45" i="97"/>
  <c r="D45" i="97"/>
  <c r="C45" i="97"/>
  <c r="C44" i="97"/>
  <c r="L45" i="96"/>
  <c r="M45" i="96"/>
  <c r="N45" i="96"/>
  <c r="O45" i="96"/>
  <c r="P45" i="96"/>
  <c r="Q45" i="96"/>
  <c r="R45" i="96"/>
  <c r="S45" i="96"/>
  <c r="T45" i="96"/>
  <c r="U45" i="96"/>
  <c r="V45" i="96"/>
  <c r="X45" i="96"/>
  <c r="Y45" i="96"/>
  <c r="Z45" i="96"/>
  <c r="AA45" i="96"/>
  <c r="K45" i="96"/>
  <c r="J45" i="96"/>
  <c r="I45" i="96"/>
  <c r="H45" i="96"/>
  <c r="D45" i="96"/>
  <c r="C45" i="96"/>
  <c r="E45" i="96"/>
  <c r="L46" i="95"/>
  <c r="M46" i="95"/>
  <c r="N46" i="95"/>
  <c r="O46" i="95"/>
  <c r="P46" i="95"/>
  <c r="Q46" i="95"/>
  <c r="R46" i="95"/>
  <c r="S46" i="95"/>
  <c r="T46" i="95"/>
  <c r="U46" i="95"/>
  <c r="V46" i="95"/>
  <c r="W46" i="95"/>
  <c r="X46" i="95"/>
  <c r="Y46" i="95"/>
  <c r="Z46" i="95"/>
  <c r="AA46" i="95"/>
  <c r="K46" i="95"/>
  <c r="J46" i="95"/>
  <c r="I46" i="95"/>
  <c r="H46" i="95"/>
  <c r="E46" i="95"/>
  <c r="D46" i="95"/>
  <c r="C45" i="95"/>
  <c r="C46" i="95"/>
  <c r="L47" i="94"/>
  <c r="M47" i="94"/>
  <c r="N47" i="94"/>
  <c r="O47" i="94"/>
  <c r="P47" i="94"/>
  <c r="Q47" i="94"/>
  <c r="R47" i="94"/>
  <c r="S47" i="94"/>
  <c r="T47" i="94"/>
  <c r="U47" i="94"/>
  <c r="V47" i="94"/>
  <c r="X47" i="94"/>
  <c r="Y47" i="94"/>
  <c r="Z47" i="94"/>
  <c r="AA47" i="94"/>
  <c r="K47" i="94"/>
  <c r="J47" i="94"/>
  <c r="I47" i="94"/>
  <c r="H47" i="94"/>
  <c r="E47" i="94"/>
  <c r="D47" i="94"/>
  <c r="E250" i="31"/>
  <c r="C47" i="94"/>
  <c r="L47" i="93"/>
  <c r="M47" i="93"/>
  <c r="N47" i="93"/>
  <c r="P250" i="31" s="1"/>
  <c r="O47" i="93"/>
  <c r="P47" i="93"/>
  <c r="Q47" i="93"/>
  <c r="R47" i="93"/>
  <c r="S47" i="93"/>
  <c r="T47" i="93"/>
  <c r="U47" i="93"/>
  <c r="V47" i="93"/>
  <c r="X47" i="93"/>
  <c r="Y47" i="93"/>
  <c r="Z47" i="93"/>
  <c r="AA47" i="93"/>
  <c r="K47" i="93"/>
  <c r="J47" i="93"/>
  <c r="I47" i="93"/>
  <c r="H47" i="93"/>
  <c r="E47" i="93"/>
  <c r="D47" i="93"/>
  <c r="C47" i="93"/>
  <c r="M47" i="88"/>
  <c r="N47" i="88"/>
  <c r="O47" i="88"/>
  <c r="P47" i="88"/>
  <c r="Q47" i="88"/>
  <c r="S250" i="31" s="1"/>
  <c r="R47" i="88"/>
  <c r="S47" i="88"/>
  <c r="T47" i="88"/>
  <c r="U47" i="88"/>
  <c r="V47" i="88"/>
  <c r="X47" i="88"/>
  <c r="Y47" i="88"/>
  <c r="Z47" i="88"/>
  <c r="AA47" i="88"/>
  <c r="K47" i="88"/>
  <c r="J47" i="88"/>
  <c r="I47" i="88"/>
  <c r="H47" i="88"/>
  <c r="E47" i="88"/>
  <c r="D47" i="88"/>
  <c r="C47" i="88"/>
  <c r="L47" i="88"/>
  <c r="L47" i="87"/>
  <c r="M47" i="87"/>
  <c r="N47" i="87"/>
  <c r="O47" i="87"/>
  <c r="P47" i="87"/>
  <c r="Q47" i="87"/>
  <c r="R47" i="87"/>
  <c r="S47" i="87"/>
  <c r="T47" i="87"/>
  <c r="U47" i="87"/>
  <c r="V47" i="87"/>
  <c r="W47" i="87"/>
  <c r="AC47" i="87" s="1"/>
  <c r="X47" i="87"/>
  <c r="Y47" i="87"/>
  <c r="Z47" i="87"/>
  <c r="AA47" i="87"/>
  <c r="K47" i="87"/>
  <c r="J47" i="87"/>
  <c r="I47" i="87"/>
  <c r="H47" i="87"/>
  <c r="E47" i="87"/>
  <c r="D47" i="87"/>
  <c r="C47" i="87"/>
  <c r="L48" i="86"/>
  <c r="M48" i="86"/>
  <c r="N48" i="86"/>
  <c r="O48" i="86"/>
  <c r="P48" i="86"/>
  <c r="Q48" i="86"/>
  <c r="R48" i="86"/>
  <c r="S48" i="86"/>
  <c r="T48" i="86"/>
  <c r="U48" i="86"/>
  <c r="V48" i="86"/>
  <c r="X48" i="86"/>
  <c r="Y48" i="86"/>
  <c r="Z48" i="86"/>
  <c r="AA48" i="86"/>
  <c r="K48" i="86"/>
  <c r="J48" i="86"/>
  <c r="I48" i="86"/>
  <c r="H48" i="86"/>
  <c r="E48" i="86"/>
  <c r="D48" i="86"/>
  <c r="C47" i="86"/>
  <c r="C48" i="86"/>
  <c r="L37" i="83"/>
  <c r="M37" i="83"/>
  <c r="N37" i="83"/>
  <c r="O37" i="83"/>
  <c r="P37" i="83"/>
  <c r="Q37" i="83"/>
  <c r="R37" i="83"/>
  <c r="S37" i="83"/>
  <c r="T37" i="83"/>
  <c r="U37" i="83"/>
  <c r="V37" i="83"/>
  <c r="X37" i="83"/>
  <c r="Y37" i="83"/>
  <c r="Z37" i="83"/>
  <c r="AA37" i="83"/>
  <c r="K37" i="83"/>
  <c r="J37" i="83"/>
  <c r="I37" i="83"/>
  <c r="H37" i="83"/>
  <c r="E37" i="83"/>
  <c r="C37" i="83"/>
  <c r="D37" i="83"/>
  <c r="C46" i="78"/>
  <c r="C36" i="83"/>
  <c r="L46" i="78"/>
  <c r="M46" i="78"/>
  <c r="N46" i="78"/>
  <c r="O46" i="78"/>
  <c r="P46" i="78"/>
  <c r="Q46" i="78"/>
  <c r="R46" i="78"/>
  <c r="S46" i="78"/>
  <c r="T46" i="78"/>
  <c r="U46" i="78"/>
  <c r="V46" i="78"/>
  <c r="X46" i="78"/>
  <c r="Y46" i="78"/>
  <c r="Z46" i="78"/>
  <c r="AA46" i="78"/>
  <c r="K46" i="78"/>
  <c r="J46" i="78"/>
  <c r="I46" i="78"/>
  <c r="H46" i="78"/>
  <c r="E46" i="78"/>
  <c r="D46" i="78"/>
  <c r="L47" i="77"/>
  <c r="M47" i="77"/>
  <c r="N47" i="77"/>
  <c r="O47" i="77"/>
  <c r="P47" i="77"/>
  <c r="Q47" i="77"/>
  <c r="R47" i="77"/>
  <c r="S47" i="77"/>
  <c r="T47" i="77"/>
  <c r="U47" i="77"/>
  <c r="V47" i="77"/>
  <c r="X47" i="77"/>
  <c r="Y47" i="77"/>
  <c r="Z47" i="77"/>
  <c r="AB249" i="31" s="1"/>
  <c r="AA47" i="77"/>
  <c r="K47" i="77"/>
  <c r="J47" i="77"/>
  <c r="I47" i="77"/>
  <c r="H47" i="77"/>
  <c r="E47" i="77"/>
  <c r="D47" i="77"/>
  <c r="C47" i="77"/>
  <c r="L46" i="76"/>
  <c r="M46" i="76"/>
  <c r="N46" i="76"/>
  <c r="O46" i="76"/>
  <c r="P46" i="76"/>
  <c r="Q46" i="76"/>
  <c r="R46" i="76"/>
  <c r="S46" i="76"/>
  <c r="T46" i="76"/>
  <c r="U46" i="76"/>
  <c r="V46" i="76"/>
  <c r="X46" i="76"/>
  <c r="Y46" i="76"/>
  <c r="Z46" i="76"/>
  <c r="AA46" i="76"/>
  <c r="K46" i="76"/>
  <c r="J46" i="76"/>
  <c r="I46" i="76"/>
  <c r="H46" i="76"/>
  <c r="E46" i="76"/>
  <c r="D46" i="76"/>
  <c r="J45" i="76"/>
  <c r="C46" i="76"/>
  <c r="L67" i="62"/>
  <c r="M67" i="62"/>
  <c r="N67" i="62"/>
  <c r="O67" i="62"/>
  <c r="P67" i="62"/>
  <c r="Q67" i="62"/>
  <c r="R67" i="62"/>
  <c r="S67" i="62"/>
  <c r="T67" i="62"/>
  <c r="U67" i="62"/>
  <c r="V67" i="62"/>
  <c r="X67" i="62"/>
  <c r="Y67" i="62"/>
  <c r="AA249" i="31" s="1"/>
  <c r="Z67" i="62"/>
  <c r="AA67" i="62"/>
  <c r="K67" i="62"/>
  <c r="J67" i="62"/>
  <c r="H67" i="62"/>
  <c r="E67" i="62"/>
  <c r="D67" i="62"/>
  <c r="C67" i="62"/>
  <c r="I67" i="62"/>
  <c r="A31" i="28"/>
  <c r="C84" i="31"/>
  <c r="AA40" i="101"/>
  <c r="Y31" i="28"/>
  <c r="AA84" i="31"/>
  <c r="Z40" i="101"/>
  <c r="X31" i="28"/>
  <c r="Y40" i="101"/>
  <c r="W31" i="28" s="1"/>
  <c r="Y84" i="31"/>
  <c r="X40" i="101"/>
  <c r="V31" i="28"/>
  <c r="V40" i="101"/>
  <c r="T31" i="28" s="1"/>
  <c r="U40" i="101"/>
  <c r="S31" i="28"/>
  <c r="T40" i="101"/>
  <c r="R31" i="28" s="1"/>
  <c r="S40" i="101"/>
  <c r="Q31" i="28"/>
  <c r="R40" i="101"/>
  <c r="P31" i="28" s="1"/>
  <c r="Q40" i="101"/>
  <c r="O31" i="28" s="1"/>
  <c r="Q84" i="31"/>
  <c r="P40" i="101"/>
  <c r="N31" i="28" s="1"/>
  <c r="P84" i="31" s="1"/>
  <c r="O40" i="101"/>
  <c r="M31" i="28" s="1"/>
  <c r="N40" i="101"/>
  <c r="L31" i="28"/>
  <c r="N84" i="31"/>
  <c r="M40" i="101"/>
  <c r="K31" i="28" s="1"/>
  <c r="L40" i="101"/>
  <c r="J31" i="28"/>
  <c r="K40" i="101"/>
  <c r="I31" i="28"/>
  <c r="K84" i="31" s="1"/>
  <c r="J40" i="101"/>
  <c r="H31" i="28"/>
  <c r="I40" i="101"/>
  <c r="F31" i="28"/>
  <c r="H40" i="101"/>
  <c r="E31" i="28" s="1"/>
  <c r="E40" i="101"/>
  <c r="D31" i="28"/>
  <c r="F84" i="31" s="1"/>
  <c r="D40" i="101"/>
  <c r="C31" i="28" s="1"/>
  <c r="E84" i="31" s="1"/>
  <c r="AD84" i="31" s="1"/>
  <c r="C40" i="101"/>
  <c r="B31" i="28" s="1"/>
  <c r="D84" i="31" s="1"/>
  <c r="W4" i="101"/>
  <c r="AC4" i="101" s="1"/>
  <c r="W7" i="88"/>
  <c r="AB7" i="88"/>
  <c r="W7" i="87"/>
  <c r="W5" i="96"/>
  <c r="W45" i="96" s="1"/>
  <c r="AC5" i="96"/>
  <c r="W5" i="97"/>
  <c r="W6" i="95"/>
  <c r="AC6" i="95"/>
  <c r="W8" i="86"/>
  <c r="AC8" i="86"/>
  <c r="Q30" i="28"/>
  <c r="S83" i="31" s="1"/>
  <c r="R30" i="28"/>
  <c r="T83" i="31" s="1"/>
  <c r="T30" i="28"/>
  <c r="V83" i="31" s="1"/>
  <c r="W30" i="28"/>
  <c r="Y83" i="31" s="1"/>
  <c r="AA83" i="31"/>
  <c r="H30" i="28"/>
  <c r="J83" i="31" s="1"/>
  <c r="F83" i="31"/>
  <c r="A30" i="28"/>
  <c r="C83" i="31"/>
  <c r="AA40" i="100"/>
  <c r="Y30" i="28" s="1"/>
  <c r="Z40" i="100"/>
  <c r="X30" i="28"/>
  <c r="Z83" i="31" s="1"/>
  <c r="Y40" i="100"/>
  <c r="X40" i="100"/>
  <c r="V30" i="28" s="1"/>
  <c r="X83" i="31" s="1"/>
  <c r="U30" i="28"/>
  <c r="W83" i="31" s="1"/>
  <c r="V40" i="100"/>
  <c r="U40" i="100"/>
  <c r="S30" i="28" s="1"/>
  <c r="U83" i="31"/>
  <c r="T40" i="100"/>
  <c r="S40" i="100"/>
  <c r="R40" i="100"/>
  <c r="P30" i="28" s="1"/>
  <c r="R83" i="31" s="1"/>
  <c r="Q40" i="100"/>
  <c r="O30" i="28" s="1"/>
  <c r="P40" i="100"/>
  <c r="N30" i="28"/>
  <c r="O40" i="100"/>
  <c r="M30" i="28"/>
  <c r="N40" i="100"/>
  <c r="L30" i="28" s="1"/>
  <c r="N83" i="31" s="1"/>
  <c r="M40" i="100"/>
  <c r="K30" i="28" s="1"/>
  <c r="M83" i="31" s="1"/>
  <c r="L40" i="100"/>
  <c r="J30" i="28" s="1"/>
  <c r="L83" i="31" s="1"/>
  <c r="K40" i="100"/>
  <c r="I30" i="28"/>
  <c r="K83" i="31" s="1"/>
  <c r="J40" i="100"/>
  <c r="I40" i="100"/>
  <c r="F30" i="28"/>
  <c r="H83" i="31"/>
  <c r="H40" i="100"/>
  <c r="E30" i="28" s="1"/>
  <c r="E40" i="100"/>
  <c r="D30" i="28" s="1"/>
  <c r="D40" i="100"/>
  <c r="C40" i="100"/>
  <c r="B30" i="28"/>
  <c r="AB4" i="100"/>
  <c r="W4" i="100"/>
  <c r="W40" i="100" s="1"/>
  <c r="AC4" i="100"/>
  <c r="W22" i="65"/>
  <c r="AC22" i="65" s="1"/>
  <c r="W7" i="89"/>
  <c r="AC7" i="89" s="1"/>
  <c r="W19" i="75"/>
  <c r="AC19" i="75" s="1"/>
  <c r="AC18" i="76"/>
  <c r="W18" i="76"/>
  <c r="AB18" i="76"/>
  <c r="W36" i="62"/>
  <c r="AC36" i="62"/>
  <c r="W10" i="83"/>
  <c r="AC10" i="83" s="1"/>
  <c r="W8" i="90"/>
  <c r="AC8" i="90" s="1"/>
  <c r="W4" i="77"/>
  <c r="AB4" i="77"/>
  <c r="AC4" i="77"/>
  <c r="W5" i="77"/>
  <c r="AB5" i="77"/>
  <c r="AC5" i="77"/>
  <c r="W6" i="77"/>
  <c r="AB6" i="77"/>
  <c r="AC6" i="77"/>
  <c r="W7" i="77"/>
  <c r="AB7" i="77"/>
  <c r="AC7" i="77"/>
  <c r="W8" i="77"/>
  <c r="AC8" i="77"/>
  <c r="W9" i="77"/>
  <c r="AB9" i="77"/>
  <c r="AC9" i="77"/>
  <c r="W10" i="77"/>
  <c r="AB10" i="77"/>
  <c r="AC10" i="77"/>
  <c r="W11" i="77"/>
  <c r="AB11" i="77"/>
  <c r="X11" i="77"/>
  <c r="X45" i="77"/>
  <c r="AC11" i="77"/>
  <c r="W12" i="77"/>
  <c r="AB12" i="77"/>
  <c r="X12" i="77"/>
  <c r="AC12" i="77"/>
  <c r="W13" i="77"/>
  <c r="AB13" i="77" s="1"/>
  <c r="X13" i="77"/>
  <c r="AC13" i="77"/>
  <c r="W14" i="77"/>
  <c r="AB14" i="77"/>
  <c r="AC14" i="77"/>
  <c r="W15" i="77"/>
  <c r="AB15" i="77"/>
  <c r="AC15" i="77"/>
  <c r="W16" i="77"/>
  <c r="AB16" i="77"/>
  <c r="AC16" i="77"/>
  <c r="W17" i="77"/>
  <c r="AB17" i="77" s="1"/>
  <c r="AC17" i="77"/>
  <c r="W6" i="93"/>
  <c r="AC6" i="93" s="1"/>
  <c r="A29" i="28"/>
  <c r="C82" i="31"/>
  <c r="AA44" i="98"/>
  <c r="Z44" i="98"/>
  <c r="Y44" i="98"/>
  <c r="X44" i="98"/>
  <c r="V44" i="98"/>
  <c r="W44" i="98" s="1"/>
  <c r="U44" i="98"/>
  <c r="T44" i="98"/>
  <c r="S44" i="98"/>
  <c r="R44" i="98"/>
  <c r="Q44" i="98"/>
  <c r="P44" i="98"/>
  <c r="O44" i="98"/>
  <c r="N44" i="98"/>
  <c r="M44" i="98"/>
  <c r="L44" i="98"/>
  <c r="K44" i="98"/>
  <c r="J44" i="98"/>
  <c r="I44" i="98"/>
  <c r="H44" i="98"/>
  <c r="E44" i="98"/>
  <c r="D44" i="98"/>
  <c r="C44" i="98"/>
  <c r="AA40" i="98"/>
  <c r="Y29" i="28" s="1"/>
  <c r="AA82" i="31"/>
  <c r="Z40" i="98"/>
  <c r="X29" i="28"/>
  <c r="Y40" i="98"/>
  <c r="W29" i="28" s="1"/>
  <c r="Y82" i="31" s="1"/>
  <c r="X40" i="98"/>
  <c r="V29" i="28" s="1"/>
  <c r="V40" i="98"/>
  <c r="T29" i="28" s="1"/>
  <c r="V82" i="31"/>
  <c r="U40" i="98"/>
  <c r="S29" i="28" s="1"/>
  <c r="U82" i="31"/>
  <c r="T40" i="98"/>
  <c r="R29" i="28" s="1"/>
  <c r="S40" i="98"/>
  <c r="Q29" i="28" s="1"/>
  <c r="S82" i="31"/>
  <c r="R40" i="98"/>
  <c r="P29" i="28" s="1"/>
  <c r="Q40" i="98"/>
  <c r="O29" i="28" s="1"/>
  <c r="P40" i="98"/>
  <c r="N29" i="28"/>
  <c r="P82" i="31" s="1"/>
  <c r="O40" i="98"/>
  <c r="M29" i="28"/>
  <c r="O82" i="31" s="1"/>
  <c r="N40" i="98"/>
  <c r="L29" i="28" s="1"/>
  <c r="N82" i="31"/>
  <c r="M40" i="98"/>
  <c r="K29" i="28" s="1"/>
  <c r="M82" i="31"/>
  <c r="L40" i="98"/>
  <c r="J29" i="28" s="1"/>
  <c r="L82" i="31" s="1"/>
  <c r="K40" i="98"/>
  <c r="I29" i="28"/>
  <c r="J40" i="98"/>
  <c r="H29" i="28" s="1"/>
  <c r="J82" i="31"/>
  <c r="I40" i="98"/>
  <c r="F29" i="28" s="1"/>
  <c r="H40" i="98"/>
  <c r="E29" i="28" s="1"/>
  <c r="G82" i="31" s="1"/>
  <c r="E40" i="98"/>
  <c r="D29" i="28" s="1"/>
  <c r="D40" i="98"/>
  <c r="C29" i="28" s="1"/>
  <c r="E82" i="31" s="1"/>
  <c r="C40" i="98"/>
  <c r="W4" i="98"/>
  <c r="AB4" i="98" s="1"/>
  <c r="W6" i="94"/>
  <c r="AB16" i="79"/>
  <c r="W16" i="79"/>
  <c r="AC16" i="79" s="1"/>
  <c r="W21" i="65"/>
  <c r="AC21" i="65" s="1"/>
  <c r="W15" i="80"/>
  <c r="AC15" i="78"/>
  <c r="W15" i="78"/>
  <c r="AB15" i="78" s="1"/>
  <c r="AC7" i="92"/>
  <c r="W7" i="92"/>
  <c r="AB7" i="92" s="1"/>
  <c r="W17" i="79"/>
  <c r="AC17" i="79" s="1"/>
  <c r="W20" i="65"/>
  <c r="AC20" i="65" s="1"/>
  <c r="AB20" i="65"/>
  <c r="A28" i="28"/>
  <c r="C81" i="31" s="1"/>
  <c r="AA44" i="97"/>
  <c r="Z44" i="97"/>
  <c r="Y44" i="97"/>
  <c r="X44" i="97"/>
  <c r="V44" i="97"/>
  <c r="AC44" i="97"/>
  <c r="U44" i="97"/>
  <c r="W44" i="97" s="1"/>
  <c r="T44" i="97"/>
  <c r="S44" i="97"/>
  <c r="R44" i="97"/>
  <c r="Q44" i="97"/>
  <c r="P44" i="97"/>
  <c r="O44" i="97"/>
  <c r="N44" i="97"/>
  <c r="M44" i="97"/>
  <c r="L44" i="97"/>
  <c r="K44" i="97"/>
  <c r="J44" i="97"/>
  <c r="I44" i="97"/>
  <c r="H44" i="97"/>
  <c r="E44" i="97"/>
  <c r="D44" i="97"/>
  <c r="AA40" i="97"/>
  <c r="Y28" i="28" s="1"/>
  <c r="Z40" i="97"/>
  <c r="X28" i="28" s="1"/>
  <c r="Z81" i="31"/>
  <c r="Y40" i="97"/>
  <c r="W28" i="28"/>
  <c r="X40" i="97"/>
  <c r="V28" i="28" s="1"/>
  <c r="V40" i="97"/>
  <c r="T28" i="28" s="1"/>
  <c r="U40" i="97"/>
  <c r="S28" i="28"/>
  <c r="U81" i="31" s="1"/>
  <c r="T40" i="97"/>
  <c r="R28" i="28" s="1"/>
  <c r="T81" i="31"/>
  <c r="S40" i="97"/>
  <c r="Q28" i="28"/>
  <c r="S81" i="31" s="1"/>
  <c r="R40" i="97"/>
  <c r="P28" i="28"/>
  <c r="R81" i="31" s="1"/>
  <c r="Q40" i="97"/>
  <c r="O28" i="28" s="1"/>
  <c r="P40" i="97"/>
  <c r="N28" i="28"/>
  <c r="O40" i="97"/>
  <c r="M28" i="28"/>
  <c r="N40" i="97"/>
  <c r="L28" i="28" s="1"/>
  <c r="N81" i="31"/>
  <c r="M40" i="97"/>
  <c r="K28" i="28" s="1"/>
  <c r="L40" i="97"/>
  <c r="J28" i="28" s="1"/>
  <c r="K40" i="97"/>
  <c r="I28" i="28" s="1"/>
  <c r="J40" i="97"/>
  <c r="H28" i="28" s="1"/>
  <c r="J81" i="31" s="1"/>
  <c r="I40" i="97"/>
  <c r="F28" i="28"/>
  <c r="H40" i="97"/>
  <c r="E28" i="28"/>
  <c r="E40" i="97"/>
  <c r="D28" i="28"/>
  <c r="D40" i="97"/>
  <c r="C40" i="97"/>
  <c r="B28" i="28" s="1"/>
  <c r="W4" i="97"/>
  <c r="AB4" i="97" s="1"/>
  <c r="W5" i="95"/>
  <c r="W5" i="94"/>
  <c r="AC5" i="94"/>
  <c r="V80" i="31"/>
  <c r="A27" i="28"/>
  <c r="C80" i="31" s="1"/>
  <c r="AA44" i="96"/>
  <c r="Z44" i="96"/>
  <c r="Y44" i="96"/>
  <c r="X44" i="96"/>
  <c r="V44" i="96"/>
  <c r="U44" i="96"/>
  <c r="W44" i="96"/>
  <c r="AB44" i="96" s="1"/>
  <c r="T44" i="96"/>
  <c r="S44" i="96"/>
  <c r="R44" i="96"/>
  <c r="Q44" i="96"/>
  <c r="P44" i="96"/>
  <c r="O44" i="96"/>
  <c r="N44" i="96"/>
  <c r="M44" i="96"/>
  <c r="L44" i="96"/>
  <c r="K44" i="96"/>
  <c r="J44" i="96"/>
  <c r="I44" i="96"/>
  <c r="H44" i="96"/>
  <c r="E44" i="96"/>
  <c r="D44" i="96"/>
  <c r="C44" i="96"/>
  <c r="AA40" i="96"/>
  <c r="Y27" i="28" s="1"/>
  <c r="AA80" i="31" s="1"/>
  <c r="Z40" i="96"/>
  <c r="X27" i="28" s="1"/>
  <c r="Z80" i="31" s="1"/>
  <c r="Y40" i="96"/>
  <c r="W27" i="28" s="1"/>
  <c r="Y80" i="31"/>
  <c r="X40" i="96"/>
  <c r="V27" i="28" s="1"/>
  <c r="X80" i="31" s="1"/>
  <c r="V40" i="96"/>
  <c r="T27" i="28" s="1"/>
  <c r="U40" i="96"/>
  <c r="S27" i="28"/>
  <c r="T40" i="96"/>
  <c r="R27" i="28"/>
  <c r="T80" i="31" s="1"/>
  <c r="S40" i="96"/>
  <c r="Q27" i="28" s="1"/>
  <c r="S80" i="31" s="1"/>
  <c r="R40" i="96"/>
  <c r="P27" i="28"/>
  <c r="R80" i="31" s="1"/>
  <c r="Q40" i="96"/>
  <c r="O27" i="28"/>
  <c r="Q80" i="31" s="1"/>
  <c r="P40" i="96"/>
  <c r="N27" i="28" s="1"/>
  <c r="O40" i="96"/>
  <c r="M27" i="28" s="1"/>
  <c r="O80" i="31" s="1"/>
  <c r="N40" i="96"/>
  <c r="L27" i="28" s="1"/>
  <c r="N80" i="31"/>
  <c r="M40" i="96"/>
  <c r="K27" i="28"/>
  <c r="M80" i="31"/>
  <c r="L40" i="96"/>
  <c r="J27" i="28" s="1"/>
  <c r="K40" i="96"/>
  <c r="I27" i="28"/>
  <c r="J40" i="96"/>
  <c r="H27" i="28"/>
  <c r="J80" i="31" s="1"/>
  <c r="I40" i="96"/>
  <c r="F27" i="28" s="1"/>
  <c r="H80" i="31" s="1"/>
  <c r="H40" i="96"/>
  <c r="E27" i="28" s="1"/>
  <c r="E40" i="96"/>
  <c r="D27" i="28" s="1"/>
  <c r="F80" i="31"/>
  <c r="D40" i="96"/>
  <c r="C27" i="28" s="1"/>
  <c r="C40" i="96"/>
  <c r="B27" i="28"/>
  <c r="D80" i="31" s="1"/>
  <c r="W4" i="96"/>
  <c r="AC4" i="96" s="1"/>
  <c r="W18" i="75"/>
  <c r="AC18" i="75" s="1"/>
  <c r="W14" i="80"/>
  <c r="W6" i="88"/>
  <c r="W67" i="60"/>
  <c r="AB67" i="60" s="1"/>
  <c r="W7" i="86"/>
  <c r="W6" i="87"/>
  <c r="AC6" i="87"/>
  <c r="W9" i="83"/>
  <c r="AC9" i="83" s="1"/>
  <c r="AC17" i="76"/>
  <c r="W17" i="76"/>
  <c r="AB17" i="76"/>
  <c r="W35" i="62"/>
  <c r="W5" i="93"/>
  <c r="AC5" i="93"/>
  <c r="W7" i="90"/>
  <c r="AC7" i="90" s="1"/>
  <c r="W15" i="79"/>
  <c r="AB15" i="79" s="1"/>
  <c r="W6" i="89"/>
  <c r="AC6" i="89"/>
  <c r="W14" i="78"/>
  <c r="AB14" i="78"/>
  <c r="AC14" i="78"/>
  <c r="AC6" i="92"/>
  <c r="W6" i="92"/>
  <c r="AB6" i="92" s="1"/>
  <c r="W19" i="65"/>
  <c r="W28" i="67"/>
  <c r="AC28" i="67" s="1"/>
  <c r="AC16" i="76"/>
  <c r="W16" i="76"/>
  <c r="AB16" i="76"/>
  <c r="W8" i="83"/>
  <c r="AB8" i="83"/>
  <c r="W34" i="62"/>
  <c r="AC13" i="78"/>
  <c r="W13" i="78"/>
  <c r="AB13" i="78"/>
  <c r="W6" i="86"/>
  <c r="AC6" i="86" s="1"/>
  <c r="K26" i="28"/>
  <c r="M79" i="31" s="1"/>
  <c r="A26" i="28"/>
  <c r="C79" i="31"/>
  <c r="AA45" i="95"/>
  <c r="Z45" i="95"/>
  <c r="Y45" i="95"/>
  <c r="X45" i="95"/>
  <c r="V45" i="95"/>
  <c r="U45" i="95"/>
  <c r="W45" i="95" s="1"/>
  <c r="T45" i="95"/>
  <c r="S45" i="95"/>
  <c r="U245" i="31" s="1"/>
  <c r="R45" i="95"/>
  <c r="Q45" i="95"/>
  <c r="P45" i="95"/>
  <c r="O45" i="95"/>
  <c r="N45" i="95"/>
  <c r="M45" i="95"/>
  <c r="L45" i="95"/>
  <c r="K45" i="95"/>
  <c r="J45" i="95"/>
  <c r="I45" i="95"/>
  <c r="H45" i="95"/>
  <c r="E45" i="95"/>
  <c r="D45" i="95"/>
  <c r="AA41" i="95"/>
  <c r="Y26" i="28" s="1"/>
  <c r="Z41" i="95"/>
  <c r="X26" i="28" s="1"/>
  <c r="Y41" i="95"/>
  <c r="W26" i="28" s="1"/>
  <c r="Y79" i="31"/>
  <c r="X41" i="95"/>
  <c r="V26" i="28"/>
  <c r="X79" i="31"/>
  <c r="V41" i="95"/>
  <c r="T26" i="28" s="1"/>
  <c r="V79" i="31" s="1"/>
  <c r="U41" i="95"/>
  <c r="S26" i="28"/>
  <c r="T41" i="95"/>
  <c r="R26" i="28"/>
  <c r="T79" i="31"/>
  <c r="S41" i="95"/>
  <c r="Q26" i="28" s="1"/>
  <c r="R41" i="95"/>
  <c r="P26" i="28" s="1"/>
  <c r="R79" i="31"/>
  <c r="Q41" i="95"/>
  <c r="O26" i="28"/>
  <c r="Q79" i="31" s="1"/>
  <c r="P41" i="95"/>
  <c r="N26" i="28"/>
  <c r="P79" i="31" s="1"/>
  <c r="O41" i="95"/>
  <c r="M26" i="28"/>
  <c r="O79" i="31" s="1"/>
  <c r="N41" i="95"/>
  <c r="L26" i="28" s="1"/>
  <c r="N79" i="31" s="1"/>
  <c r="M41" i="95"/>
  <c r="L41" i="95"/>
  <c r="J26" i="28" s="1"/>
  <c r="K41" i="95"/>
  <c r="I26" i="28" s="1"/>
  <c r="K79" i="31" s="1"/>
  <c r="J41" i="95"/>
  <c r="H26" i="28"/>
  <c r="I41" i="95"/>
  <c r="F26" i="28" s="1"/>
  <c r="H79" i="31" s="1"/>
  <c r="H41" i="95"/>
  <c r="E26" i="28" s="1"/>
  <c r="E41" i="95"/>
  <c r="D26" i="28"/>
  <c r="F79" i="31" s="1"/>
  <c r="D41" i="95"/>
  <c r="C26" i="28"/>
  <c r="C41" i="95"/>
  <c r="B26" i="28"/>
  <c r="D79" i="31" s="1"/>
  <c r="W4" i="95"/>
  <c r="AB4" i="95" s="1"/>
  <c r="AB5" i="88"/>
  <c r="W5" i="88"/>
  <c r="AC5" i="88"/>
  <c r="W5" i="87"/>
  <c r="AC5" i="87"/>
  <c r="E25" i="28"/>
  <c r="G78" i="31"/>
  <c r="A25" i="28"/>
  <c r="C78" i="31" s="1"/>
  <c r="AA46" i="94"/>
  <c r="Z46" i="94"/>
  <c r="Y46" i="94"/>
  <c r="X46" i="94"/>
  <c r="V46" i="94"/>
  <c r="U46" i="94"/>
  <c r="W46" i="94" s="1"/>
  <c r="T46" i="94"/>
  <c r="S46" i="94"/>
  <c r="R46" i="94"/>
  <c r="Q46" i="94"/>
  <c r="P46" i="94"/>
  <c r="O46" i="94"/>
  <c r="N46" i="94"/>
  <c r="M46" i="94"/>
  <c r="L46" i="94"/>
  <c r="K46" i="94"/>
  <c r="J46" i="94"/>
  <c r="I46" i="94"/>
  <c r="H46" i="94"/>
  <c r="E46" i="94"/>
  <c r="F245" i="31" s="1"/>
  <c r="D46" i="94"/>
  <c r="C46" i="94"/>
  <c r="AA42" i="94"/>
  <c r="Y25" i="28"/>
  <c r="Z42" i="94"/>
  <c r="Y42" i="94"/>
  <c r="W25" i="28"/>
  <c r="X42" i="94"/>
  <c r="V25" i="28" s="1"/>
  <c r="X78" i="31" s="1"/>
  <c r="V42" i="94"/>
  <c r="T25" i="28"/>
  <c r="U42" i="94"/>
  <c r="S25" i="28"/>
  <c r="T42" i="94"/>
  <c r="R25" i="28"/>
  <c r="T78" i="31" s="1"/>
  <c r="S42" i="94"/>
  <c r="Q25" i="28" s="1"/>
  <c r="S78" i="31"/>
  <c r="R42" i="94"/>
  <c r="P25" i="28" s="1"/>
  <c r="R78" i="31"/>
  <c r="Q42" i="94"/>
  <c r="O25" i="28" s="1"/>
  <c r="Q78" i="31"/>
  <c r="P42" i="94"/>
  <c r="N25" i="28"/>
  <c r="P78" i="31" s="1"/>
  <c r="O42" i="94"/>
  <c r="M25" i="28" s="1"/>
  <c r="N42" i="94"/>
  <c r="L25" i="28"/>
  <c r="N78" i="31" s="1"/>
  <c r="M42" i="94"/>
  <c r="K25" i="28" s="1"/>
  <c r="M78" i="31" s="1"/>
  <c r="L42" i="94"/>
  <c r="J25" i="28" s="1"/>
  <c r="K42" i="94"/>
  <c r="I25" i="28"/>
  <c r="J42" i="94"/>
  <c r="H25" i="28"/>
  <c r="J78" i="31"/>
  <c r="I42" i="94"/>
  <c r="F25" i="28" s="1"/>
  <c r="H42" i="94"/>
  <c r="E42" i="94"/>
  <c r="D25" i="28" s="1"/>
  <c r="F78" i="31" s="1"/>
  <c r="D42" i="94"/>
  <c r="C25" i="28"/>
  <c r="C42" i="94"/>
  <c r="B25" i="28"/>
  <c r="W4" i="94"/>
  <c r="AC4" i="94"/>
  <c r="A24" i="28"/>
  <c r="C77" i="31"/>
  <c r="AA46" i="93"/>
  <c r="Z46" i="93"/>
  <c r="Y46" i="93"/>
  <c r="X46" i="93"/>
  <c r="V46" i="93"/>
  <c r="U46" i="93"/>
  <c r="T46" i="93"/>
  <c r="S46" i="93"/>
  <c r="R46" i="93"/>
  <c r="Q46" i="93"/>
  <c r="P46" i="93"/>
  <c r="O46" i="93"/>
  <c r="N46" i="93"/>
  <c r="M46" i="93"/>
  <c r="L46" i="93"/>
  <c r="K46" i="93"/>
  <c r="J46" i="93"/>
  <c r="I46" i="93"/>
  <c r="H46" i="93"/>
  <c r="E46" i="93"/>
  <c r="D46" i="93"/>
  <c r="C46" i="93"/>
  <c r="AA42" i="93"/>
  <c r="Y24" i="28"/>
  <c r="Z42" i="93"/>
  <c r="X24" i="28"/>
  <c r="Z77" i="31" s="1"/>
  <c r="Y42" i="93"/>
  <c r="W24" i="28"/>
  <c r="Y77" i="31" s="1"/>
  <c r="X42" i="93"/>
  <c r="V24" i="28"/>
  <c r="X77" i="31"/>
  <c r="V42" i="93"/>
  <c r="T24" i="28"/>
  <c r="V77" i="31" s="1"/>
  <c r="U42" i="93"/>
  <c r="S24" i="28"/>
  <c r="U77" i="31" s="1"/>
  <c r="T42" i="93"/>
  <c r="R24" i="28"/>
  <c r="T77" i="31" s="1"/>
  <c r="S42" i="93"/>
  <c r="Q24" i="28" s="1"/>
  <c r="S77" i="31" s="1"/>
  <c r="R42" i="93"/>
  <c r="P24" i="28"/>
  <c r="R77" i="31"/>
  <c r="Q42" i="93"/>
  <c r="O24" i="28" s="1"/>
  <c r="Q77" i="31" s="1"/>
  <c r="P42" i="93"/>
  <c r="N24" i="28"/>
  <c r="O42" i="93"/>
  <c r="M24" i="28" s="1"/>
  <c r="O77" i="31" s="1"/>
  <c r="N42" i="93"/>
  <c r="L24" i="28" s="1"/>
  <c r="N77" i="31"/>
  <c r="M42" i="93"/>
  <c r="K24" i="28"/>
  <c r="L42" i="93"/>
  <c r="J24" i="28" s="1"/>
  <c r="L77" i="31" s="1"/>
  <c r="K42" i="93"/>
  <c r="I24" i="28" s="1"/>
  <c r="K77" i="31"/>
  <c r="J42" i="93"/>
  <c r="H24" i="28"/>
  <c r="J77" i="31"/>
  <c r="I42" i="93"/>
  <c r="F24" i="28"/>
  <c r="H42" i="93"/>
  <c r="E24" i="28" s="1"/>
  <c r="E42" i="93"/>
  <c r="D42" i="93"/>
  <c r="C24" i="28"/>
  <c r="E77" i="31" s="1"/>
  <c r="C42" i="93"/>
  <c r="B24" i="28"/>
  <c r="D77" i="31" s="1"/>
  <c r="W4" i="93"/>
  <c r="AC12" i="78"/>
  <c r="W12" i="78"/>
  <c r="AB12" i="78"/>
  <c r="AC5" i="92"/>
  <c r="W5" i="92"/>
  <c r="AB5" i="92" s="1"/>
  <c r="W6" i="85"/>
  <c r="AC6" i="85" s="1"/>
  <c r="W14" i="79"/>
  <c r="AB14" i="79" s="1"/>
  <c r="W6" i="90"/>
  <c r="AC6" i="90"/>
  <c r="W5" i="89"/>
  <c r="AC5" i="89" s="1"/>
  <c r="W5" i="91"/>
  <c r="AC5" i="91" s="1"/>
  <c r="W5" i="90"/>
  <c r="W13" i="80"/>
  <c r="AC13" i="80" s="1"/>
  <c r="W33" i="62"/>
  <c r="AC33" i="62" s="1"/>
  <c r="AC15" i="76"/>
  <c r="W15" i="76"/>
  <c r="AB15" i="76"/>
  <c r="W18" i="65"/>
  <c r="AC18" i="65" s="1"/>
  <c r="W7" i="83"/>
  <c r="AB7" i="83" s="1"/>
  <c r="AC11" i="78"/>
  <c r="W11" i="78"/>
  <c r="AB11" i="78" s="1"/>
  <c r="W27" i="67"/>
  <c r="AC27" i="67" s="1"/>
  <c r="W4" i="88"/>
  <c r="W4" i="87"/>
  <c r="AB4" i="87" s="1"/>
  <c r="AC72" i="20"/>
  <c r="X72" i="20"/>
  <c r="X86" i="20"/>
  <c r="W72" i="20"/>
  <c r="AB72" i="20"/>
  <c r="W5" i="86"/>
  <c r="AC5" i="86"/>
  <c r="W17" i="75"/>
  <c r="AC17" i="75"/>
  <c r="A23" i="27"/>
  <c r="C46" i="31" s="1"/>
  <c r="X23" i="27"/>
  <c r="Z46" i="31"/>
  <c r="S23" i="27"/>
  <c r="U46" i="31"/>
  <c r="Q23" i="27"/>
  <c r="S46" i="31"/>
  <c r="J23" i="27"/>
  <c r="L46" i="31"/>
  <c r="AC4" i="92"/>
  <c r="W4" i="92"/>
  <c r="AB4" i="92" s="1"/>
  <c r="AC5" i="85"/>
  <c r="W5" i="85"/>
  <c r="AB5" i="85"/>
  <c r="A32" i="12"/>
  <c r="C124" i="31"/>
  <c r="AA45" i="91"/>
  <c r="Z45" i="91"/>
  <c r="Y45" i="91"/>
  <c r="X45" i="91"/>
  <c r="V45" i="91"/>
  <c r="U45" i="91"/>
  <c r="T45" i="91"/>
  <c r="S45" i="91"/>
  <c r="R45" i="91"/>
  <c r="Q45" i="91"/>
  <c r="P45" i="91"/>
  <c r="O45" i="91"/>
  <c r="N45" i="91"/>
  <c r="M45" i="91"/>
  <c r="L45" i="91"/>
  <c r="K45" i="91"/>
  <c r="J45" i="91"/>
  <c r="I45" i="91"/>
  <c r="H45" i="91"/>
  <c r="E45" i="91"/>
  <c r="D45" i="91"/>
  <c r="C45" i="91"/>
  <c r="AA41" i="91"/>
  <c r="Y32" i="12"/>
  <c r="AA124" i="31"/>
  <c r="Z41" i="91"/>
  <c r="X32" i="12"/>
  <c r="Y41" i="91"/>
  <c r="W32" i="12"/>
  <c r="Y124" i="31" s="1"/>
  <c r="X41" i="91"/>
  <c r="V32" i="12"/>
  <c r="V41" i="91"/>
  <c r="T32" i="12"/>
  <c r="U41" i="91"/>
  <c r="S32" i="12" s="1"/>
  <c r="U124" i="31"/>
  <c r="T41" i="91"/>
  <c r="R32" i="12"/>
  <c r="S41" i="91"/>
  <c r="Q32" i="12"/>
  <c r="R41" i="91"/>
  <c r="P32" i="12"/>
  <c r="R124" i="31" s="1"/>
  <c r="Q41" i="91"/>
  <c r="O32" i="12" s="1"/>
  <c r="P41" i="91"/>
  <c r="N32" i="12" s="1"/>
  <c r="O41" i="91"/>
  <c r="M32" i="12" s="1"/>
  <c r="N41" i="91"/>
  <c r="L32" i="12" s="1"/>
  <c r="N124" i="31"/>
  <c r="M41" i="91"/>
  <c r="K32" i="12"/>
  <c r="M124" i="31"/>
  <c r="L41" i="91"/>
  <c r="J32" i="12" s="1"/>
  <c r="K41" i="91"/>
  <c r="I32" i="12" s="1"/>
  <c r="K124" i="31"/>
  <c r="J41" i="91"/>
  <c r="H32" i="12"/>
  <c r="J124" i="31" s="1"/>
  <c r="I41" i="91"/>
  <c r="F32" i="12" s="1"/>
  <c r="H41" i="91"/>
  <c r="E32" i="12"/>
  <c r="E41" i="91"/>
  <c r="D41" i="91"/>
  <c r="C32" i="12" s="1"/>
  <c r="C41" i="91"/>
  <c r="B32" i="12"/>
  <c r="W4" i="91"/>
  <c r="AC4" i="91" s="1"/>
  <c r="AC12" i="80"/>
  <c r="W12" i="80"/>
  <c r="AB12" i="80"/>
  <c r="W13" i="79"/>
  <c r="A31" i="12"/>
  <c r="C123" i="31" s="1"/>
  <c r="AA47" i="90"/>
  <c r="Z47" i="90"/>
  <c r="Y47" i="90"/>
  <c r="X47" i="90"/>
  <c r="V47" i="90"/>
  <c r="U47" i="90"/>
  <c r="W47" i="90"/>
  <c r="T47" i="90"/>
  <c r="S47" i="90"/>
  <c r="R47" i="90"/>
  <c r="Q47" i="90"/>
  <c r="P47" i="90"/>
  <c r="O47" i="90"/>
  <c r="N47" i="90"/>
  <c r="M47" i="90"/>
  <c r="L47" i="90"/>
  <c r="K47" i="90"/>
  <c r="J47" i="90"/>
  <c r="I47" i="90"/>
  <c r="H47" i="90"/>
  <c r="E47" i="90"/>
  <c r="D47" i="90"/>
  <c r="C47" i="90"/>
  <c r="AA43" i="90"/>
  <c r="Y31" i="12"/>
  <c r="Z43" i="90"/>
  <c r="X31" i="12"/>
  <c r="Y43" i="90"/>
  <c r="W31" i="12" s="1"/>
  <c r="Y123" i="31" s="1"/>
  <c r="X43" i="90"/>
  <c r="V31" i="12" s="1"/>
  <c r="X123" i="31"/>
  <c r="V43" i="90"/>
  <c r="T31" i="12"/>
  <c r="V123" i="31"/>
  <c r="U43" i="90"/>
  <c r="S31" i="12"/>
  <c r="U123" i="31" s="1"/>
  <c r="T43" i="90"/>
  <c r="R31" i="12" s="1"/>
  <c r="S43" i="90"/>
  <c r="Q31" i="12" s="1"/>
  <c r="R43" i="90"/>
  <c r="P31" i="12" s="1"/>
  <c r="R123" i="31" s="1"/>
  <c r="Q43" i="90"/>
  <c r="O31" i="12"/>
  <c r="Q123" i="31" s="1"/>
  <c r="P43" i="90"/>
  <c r="N31" i="12" s="1"/>
  <c r="O43" i="90"/>
  <c r="M31" i="12"/>
  <c r="O123" i="31"/>
  <c r="N43" i="90"/>
  <c r="L31" i="12" s="1"/>
  <c r="M43" i="90"/>
  <c r="K31" i="12"/>
  <c r="L43" i="90"/>
  <c r="J31" i="12"/>
  <c r="K43" i="90"/>
  <c r="I31" i="12" s="1"/>
  <c r="J43" i="90"/>
  <c r="H31" i="12" s="1"/>
  <c r="J123" i="31" s="1"/>
  <c r="I43" i="90"/>
  <c r="F31" i="12" s="1"/>
  <c r="H123" i="31"/>
  <c r="H43" i="90"/>
  <c r="E31" i="12" s="1"/>
  <c r="E43" i="90"/>
  <c r="D31" i="12"/>
  <c r="D43" i="90"/>
  <c r="C31" i="12"/>
  <c r="C43" i="90"/>
  <c r="B31" i="12"/>
  <c r="W4" i="90"/>
  <c r="AC4" i="90" s="1"/>
  <c r="W17" i="65"/>
  <c r="AA36" i="80"/>
  <c r="Z36" i="80"/>
  <c r="Y36" i="80"/>
  <c r="X36" i="80"/>
  <c r="AA42" i="65"/>
  <c r="Z42" i="65"/>
  <c r="Y42" i="65"/>
  <c r="X42" i="65"/>
  <c r="L42" i="65"/>
  <c r="M42" i="65"/>
  <c r="N42" i="65"/>
  <c r="O42" i="65"/>
  <c r="P42" i="65"/>
  <c r="Q42" i="65"/>
  <c r="R42" i="65"/>
  <c r="S42" i="65"/>
  <c r="T42" i="65"/>
  <c r="U42" i="65"/>
  <c r="V42" i="65"/>
  <c r="K42" i="65"/>
  <c r="J42" i="65"/>
  <c r="I42" i="65"/>
  <c r="H42" i="65"/>
  <c r="E42" i="65"/>
  <c r="D42" i="65"/>
  <c r="C42" i="65"/>
  <c r="C41" i="65"/>
  <c r="A30" i="12"/>
  <c r="C122" i="31"/>
  <c r="W4" i="89"/>
  <c r="AB4" i="89" s="1"/>
  <c r="AA46" i="89"/>
  <c r="Z46" i="89"/>
  <c r="Y46" i="89"/>
  <c r="X46" i="89"/>
  <c r="V46" i="89"/>
  <c r="U46" i="89"/>
  <c r="W46" i="89"/>
  <c r="AC46" i="89"/>
  <c r="T46" i="89"/>
  <c r="S46" i="89"/>
  <c r="R46" i="89"/>
  <c r="Q46" i="89"/>
  <c r="P46" i="89"/>
  <c r="O46" i="89"/>
  <c r="N46" i="89"/>
  <c r="M46" i="89"/>
  <c r="L46" i="89"/>
  <c r="K46" i="89"/>
  <c r="J46" i="89"/>
  <c r="I46" i="89"/>
  <c r="H46" i="89"/>
  <c r="E46" i="89"/>
  <c r="D46" i="89"/>
  <c r="AA42" i="89"/>
  <c r="Y30" i="12" s="1"/>
  <c r="AA122" i="31"/>
  <c r="Z42" i="89"/>
  <c r="Y42" i="89"/>
  <c r="W30" i="12"/>
  <c r="X42" i="89"/>
  <c r="V30" i="12"/>
  <c r="V42" i="89"/>
  <c r="T30" i="12" s="1"/>
  <c r="V122" i="31"/>
  <c r="U42" i="89"/>
  <c r="S30" i="12" s="1"/>
  <c r="T42" i="89"/>
  <c r="R30" i="12" s="1"/>
  <c r="T122" i="31"/>
  <c r="S42" i="89"/>
  <c r="Q30" i="12"/>
  <c r="S122" i="31" s="1"/>
  <c r="R42" i="89"/>
  <c r="P30" i="12" s="1"/>
  <c r="R122" i="31"/>
  <c r="Q42" i="89"/>
  <c r="O30" i="12"/>
  <c r="P42" i="89"/>
  <c r="N30" i="12" s="1"/>
  <c r="O42" i="89"/>
  <c r="M30" i="12"/>
  <c r="O122" i="31" s="1"/>
  <c r="N42" i="89"/>
  <c r="L30" i="12" s="1"/>
  <c r="M42" i="89"/>
  <c r="K30" i="12" s="1"/>
  <c r="M122" i="31" s="1"/>
  <c r="L42" i="89"/>
  <c r="J30" i="12" s="1"/>
  <c r="L122" i="31" s="1"/>
  <c r="K42" i="89"/>
  <c r="I30" i="12"/>
  <c r="K122" i="31" s="1"/>
  <c r="J42" i="89"/>
  <c r="H30" i="12"/>
  <c r="J122" i="31"/>
  <c r="I42" i="89"/>
  <c r="F30" i="12" s="1"/>
  <c r="H42" i="89"/>
  <c r="E30" i="12" s="1"/>
  <c r="E42" i="89"/>
  <c r="D30" i="12" s="1"/>
  <c r="F122" i="31" s="1"/>
  <c r="D42" i="89"/>
  <c r="C30" i="12" s="1"/>
  <c r="E122" i="31"/>
  <c r="C42" i="89"/>
  <c r="B30" i="12" s="1"/>
  <c r="AC4" i="89"/>
  <c r="AC14" i="76"/>
  <c r="W14" i="76"/>
  <c r="AB14" i="76"/>
  <c r="AC10" i="78"/>
  <c r="W10" i="78"/>
  <c r="AB10" i="78" s="1"/>
  <c r="W6" i="83"/>
  <c r="W32" i="62"/>
  <c r="AB32" i="62"/>
  <c r="A23" i="28"/>
  <c r="C76" i="31"/>
  <c r="AA46" i="88"/>
  <c r="Z46" i="88"/>
  <c r="Y46" i="88"/>
  <c r="X46" i="88"/>
  <c r="V46" i="88"/>
  <c r="U46" i="88"/>
  <c r="W46" i="88" s="1"/>
  <c r="T46" i="88"/>
  <c r="S46" i="88"/>
  <c r="R46" i="88"/>
  <c r="Q46" i="88"/>
  <c r="S245" i="31" s="1"/>
  <c r="P46" i="88"/>
  <c r="O46" i="88"/>
  <c r="N46" i="88"/>
  <c r="M46" i="88"/>
  <c r="L46" i="88"/>
  <c r="K46" i="88"/>
  <c r="J46" i="88"/>
  <c r="I46" i="88"/>
  <c r="J245" i="31" s="1"/>
  <c r="K245" i="31" s="1"/>
  <c r="H46" i="88"/>
  <c r="E46" i="88"/>
  <c r="D46" i="88"/>
  <c r="C46" i="88"/>
  <c r="AA42" i="88"/>
  <c r="Y23" i="28" s="1"/>
  <c r="AA76" i="31"/>
  <c r="Z42" i="88"/>
  <c r="X23" i="28"/>
  <c r="Z76" i="31" s="1"/>
  <c r="AD76" i="31" s="1"/>
  <c r="Y42" i="88"/>
  <c r="W23" i="28" s="1"/>
  <c r="Y76" i="31"/>
  <c r="X42" i="88"/>
  <c r="V23" i="28" s="1"/>
  <c r="X76" i="31"/>
  <c r="V42" i="88"/>
  <c r="T23" i="28"/>
  <c r="V76" i="31" s="1"/>
  <c r="U42" i="88"/>
  <c r="S23" i="28" s="1"/>
  <c r="U76" i="31" s="1"/>
  <c r="T42" i="88"/>
  <c r="R23" i="28" s="1"/>
  <c r="T76" i="31" s="1"/>
  <c r="S42" i="88"/>
  <c r="Q23" i="28" s="1"/>
  <c r="S76" i="31" s="1"/>
  <c r="R42" i="88"/>
  <c r="P23" i="28"/>
  <c r="Q42" i="88"/>
  <c r="O23" i="28"/>
  <c r="P42" i="88"/>
  <c r="N23" i="28" s="1"/>
  <c r="O42" i="88"/>
  <c r="M23" i="28" s="1"/>
  <c r="N42" i="88"/>
  <c r="L23" i="28" s="1"/>
  <c r="N76" i="31" s="1"/>
  <c r="M42" i="88"/>
  <c r="K23" i="28"/>
  <c r="M76" i="31" s="1"/>
  <c r="L42" i="88"/>
  <c r="J23" i="28"/>
  <c r="K42" i="88"/>
  <c r="I23" i="28"/>
  <c r="J42" i="88"/>
  <c r="H23" i="28" s="1"/>
  <c r="I42" i="88"/>
  <c r="F23" i="28"/>
  <c r="H76" i="31" s="1"/>
  <c r="H42" i="88"/>
  <c r="E23" i="28" s="1"/>
  <c r="E42" i="88"/>
  <c r="D23" i="28"/>
  <c r="D42" i="88"/>
  <c r="C23" i="28" s="1"/>
  <c r="E76" i="31"/>
  <c r="C42" i="88"/>
  <c r="B23" i="28"/>
  <c r="AB4" i="88"/>
  <c r="AC4" i="87"/>
  <c r="A22" i="28"/>
  <c r="C75" i="31" s="1"/>
  <c r="AA46" i="87"/>
  <c r="Z46" i="87"/>
  <c r="Y46" i="87"/>
  <c r="X46" i="87"/>
  <c r="V46" i="87"/>
  <c r="U46" i="87"/>
  <c r="T46" i="87"/>
  <c r="S46" i="87"/>
  <c r="R46" i="87"/>
  <c r="Q46" i="87"/>
  <c r="P46" i="87"/>
  <c r="O46" i="87"/>
  <c r="N46" i="87"/>
  <c r="M46" i="87"/>
  <c r="L46" i="87"/>
  <c r="K46" i="87"/>
  <c r="J46" i="87"/>
  <c r="I46" i="87"/>
  <c r="H46" i="87"/>
  <c r="E46" i="87"/>
  <c r="D46" i="87"/>
  <c r="C46" i="87"/>
  <c r="AA42" i="87"/>
  <c r="Y22" i="28" s="1"/>
  <c r="AA75" i="31" s="1"/>
  <c r="Z42" i="87"/>
  <c r="X22" i="28"/>
  <c r="Z75" i="31" s="1"/>
  <c r="Y42" i="87"/>
  <c r="W22" i="28"/>
  <c r="Y75" i="31"/>
  <c r="X42" i="87"/>
  <c r="V22" i="28"/>
  <c r="X75" i="31"/>
  <c r="V42" i="87"/>
  <c r="T22" i="28" s="1"/>
  <c r="V75" i="31" s="1"/>
  <c r="U42" i="87"/>
  <c r="S22" i="28"/>
  <c r="T42" i="87"/>
  <c r="R22" i="28"/>
  <c r="T75" i="31" s="1"/>
  <c r="S42" i="87"/>
  <c r="Q22" i="28"/>
  <c r="S75" i="31" s="1"/>
  <c r="R42" i="87"/>
  <c r="P22" i="28"/>
  <c r="R75" i="31"/>
  <c r="Q42" i="87"/>
  <c r="O22" i="28"/>
  <c r="Q75" i="31" s="1"/>
  <c r="P42" i="87"/>
  <c r="N22" i="28" s="1"/>
  <c r="P75" i="31" s="1"/>
  <c r="O42" i="87"/>
  <c r="M22" i="28"/>
  <c r="O75" i="31"/>
  <c r="N42" i="87"/>
  <c r="L22" i="28"/>
  <c r="N75" i="31" s="1"/>
  <c r="M42" i="87"/>
  <c r="K22" i="28"/>
  <c r="M75" i="31" s="1"/>
  <c r="L42" i="87"/>
  <c r="J22" i="28" s="1"/>
  <c r="L75" i="31" s="1"/>
  <c r="K42" i="87"/>
  <c r="I22" i="28" s="1"/>
  <c r="K75" i="31" s="1"/>
  <c r="J42" i="87"/>
  <c r="H22" i="28" s="1"/>
  <c r="I42" i="87"/>
  <c r="F22" i="28"/>
  <c r="H42" i="87"/>
  <c r="E22" i="28"/>
  <c r="E42" i="87"/>
  <c r="D22" i="28" s="1"/>
  <c r="F75" i="31" s="1"/>
  <c r="D42" i="87"/>
  <c r="C22" i="28" s="1"/>
  <c r="E75" i="31"/>
  <c r="C42" i="87"/>
  <c r="B22" i="28" s="1"/>
  <c r="D75" i="31"/>
  <c r="A21" i="28"/>
  <c r="C74" i="31" s="1"/>
  <c r="AA47" i="86"/>
  <c r="Z47" i="86"/>
  <c r="Y47" i="86"/>
  <c r="X47" i="86"/>
  <c r="V47" i="86"/>
  <c r="U47" i="86"/>
  <c r="T47" i="86"/>
  <c r="S47" i="86"/>
  <c r="R47" i="86"/>
  <c r="Q47" i="86"/>
  <c r="P47" i="86"/>
  <c r="O47" i="86"/>
  <c r="N47" i="86"/>
  <c r="M47" i="86"/>
  <c r="L47" i="86"/>
  <c r="K47" i="86"/>
  <c r="J47" i="86"/>
  <c r="I47" i="86"/>
  <c r="H47" i="86"/>
  <c r="E47" i="86"/>
  <c r="D47" i="86"/>
  <c r="AA43" i="86"/>
  <c r="Y21" i="28"/>
  <c r="AA74" i="31" s="1"/>
  <c r="Z43" i="86"/>
  <c r="X21" i="28" s="1"/>
  <c r="Y43" i="86"/>
  <c r="W21" i="28"/>
  <c r="X43" i="86"/>
  <c r="V21" i="28"/>
  <c r="V43" i="86"/>
  <c r="T21" i="28" s="1"/>
  <c r="V74" i="31" s="1"/>
  <c r="U43" i="86"/>
  <c r="S21" i="28"/>
  <c r="U74" i="31"/>
  <c r="T43" i="86"/>
  <c r="R21" i="28"/>
  <c r="T74" i="31" s="1"/>
  <c r="S43" i="86"/>
  <c r="Q21" i="28" s="1"/>
  <c r="S74" i="31" s="1"/>
  <c r="R43" i="86"/>
  <c r="P21" i="28"/>
  <c r="R74" i="31" s="1"/>
  <c r="Q43" i="86"/>
  <c r="O21" i="28"/>
  <c r="P43" i="86"/>
  <c r="N21" i="28" s="1"/>
  <c r="O43" i="86"/>
  <c r="M21" i="28"/>
  <c r="N43" i="86"/>
  <c r="L21" i="28" s="1"/>
  <c r="M43" i="86"/>
  <c r="K21" i="28"/>
  <c r="M74" i="31"/>
  <c r="L43" i="86"/>
  <c r="J21" i="28" s="1"/>
  <c r="K43" i="86"/>
  <c r="I21" i="28" s="1"/>
  <c r="J43" i="86"/>
  <c r="H21" i="28"/>
  <c r="J74" i="31"/>
  <c r="I43" i="86"/>
  <c r="F21" i="28"/>
  <c r="H43" i="86"/>
  <c r="E21" i="28"/>
  <c r="E43" i="86"/>
  <c r="D21" i="28" s="1"/>
  <c r="F74" i="31" s="1"/>
  <c r="D43" i="86"/>
  <c r="C21" i="28" s="1"/>
  <c r="C43" i="86"/>
  <c r="B21" i="28"/>
  <c r="W4" i="86"/>
  <c r="AB4" i="86" s="1"/>
  <c r="AC4" i="86"/>
  <c r="AA46" i="85"/>
  <c r="Z46" i="85"/>
  <c r="C57" i="70"/>
  <c r="A20" i="28"/>
  <c r="C73" i="31" s="1"/>
  <c r="W4" i="85"/>
  <c r="AC4" i="85" s="1"/>
  <c r="AB4" i="85"/>
  <c r="Y46" i="85"/>
  <c r="X46" i="85"/>
  <c r="V46" i="85"/>
  <c r="L46" i="85"/>
  <c r="M46" i="85"/>
  <c r="N46" i="85"/>
  <c r="O46" i="85"/>
  <c r="P46" i="85"/>
  <c r="Q46" i="85"/>
  <c r="R46" i="85"/>
  <c r="S46" i="85"/>
  <c r="T46" i="85"/>
  <c r="U46" i="85"/>
  <c r="K46" i="85"/>
  <c r="J46" i="85"/>
  <c r="I46" i="85"/>
  <c r="H46" i="85"/>
  <c r="E46" i="85"/>
  <c r="D46" i="85"/>
  <c r="C46" i="85"/>
  <c r="AA42" i="85"/>
  <c r="Y20" i="28"/>
  <c r="AA73" i="31"/>
  <c r="Z42" i="85"/>
  <c r="X20" i="28" s="1"/>
  <c r="Z73" i="31" s="1"/>
  <c r="Y42" i="85"/>
  <c r="W20" i="28" s="1"/>
  <c r="Y73" i="31" s="1"/>
  <c r="X42" i="85"/>
  <c r="V20" i="28" s="1"/>
  <c r="X73" i="31" s="1"/>
  <c r="V42" i="85"/>
  <c r="T20" i="28" s="1"/>
  <c r="V73" i="31" s="1"/>
  <c r="U42" i="85"/>
  <c r="S20" i="28" s="1"/>
  <c r="U73" i="31" s="1"/>
  <c r="T42" i="85"/>
  <c r="R20" i="28"/>
  <c r="T73" i="31" s="1"/>
  <c r="S42" i="85"/>
  <c r="Q20" i="28"/>
  <c r="S73" i="31" s="1"/>
  <c r="R42" i="85"/>
  <c r="P20" i="28"/>
  <c r="R73" i="31" s="1"/>
  <c r="Q42" i="85"/>
  <c r="O20" i="28" s="1"/>
  <c r="Q73" i="31" s="1"/>
  <c r="P42" i="85"/>
  <c r="N20" i="28" s="1"/>
  <c r="P73" i="31" s="1"/>
  <c r="O42" i="85"/>
  <c r="M20" i="28"/>
  <c r="O73" i="31" s="1"/>
  <c r="N42" i="85"/>
  <c r="L20" i="28" s="1"/>
  <c r="M42" i="85"/>
  <c r="K20" i="28"/>
  <c r="M73" i="31" s="1"/>
  <c r="L42" i="85"/>
  <c r="J20" i="28" s="1"/>
  <c r="L73" i="31" s="1"/>
  <c r="K42" i="85"/>
  <c r="I20" i="28" s="1"/>
  <c r="K73" i="31"/>
  <c r="J42" i="85"/>
  <c r="I42" i="85"/>
  <c r="F20" i="28"/>
  <c r="H42" i="85"/>
  <c r="E20" i="28" s="1"/>
  <c r="E42" i="85"/>
  <c r="D20" i="28" s="1"/>
  <c r="F73" i="31" s="1"/>
  <c r="D42" i="85"/>
  <c r="C20" i="28" s="1"/>
  <c r="E73" i="31" s="1"/>
  <c r="C42" i="85"/>
  <c r="B20" i="28" s="1"/>
  <c r="D73" i="31"/>
  <c r="J32" i="79"/>
  <c r="H27" i="12"/>
  <c r="W12" i="79"/>
  <c r="AC12" i="79" s="1"/>
  <c r="G16" i="31"/>
  <c r="L36" i="80"/>
  <c r="M36" i="80"/>
  <c r="O243" i="31" s="1"/>
  <c r="N36" i="80"/>
  <c r="O36" i="80"/>
  <c r="P36" i="80"/>
  <c r="Q36" i="80"/>
  <c r="R36" i="80"/>
  <c r="S36" i="80"/>
  <c r="T36" i="80"/>
  <c r="U36" i="80"/>
  <c r="W36" i="80" s="1"/>
  <c r="V36" i="80"/>
  <c r="K36" i="80"/>
  <c r="J36" i="80"/>
  <c r="I36" i="80"/>
  <c r="H36" i="80"/>
  <c r="E36" i="80"/>
  <c r="D36" i="80"/>
  <c r="C36" i="80"/>
  <c r="W11" i="80"/>
  <c r="AC11" i="80"/>
  <c r="Y37" i="79"/>
  <c r="Z37" i="79"/>
  <c r="AA37" i="79"/>
  <c r="X37" i="79"/>
  <c r="L37" i="79"/>
  <c r="M37" i="79"/>
  <c r="N37" i="79"/>
  <c r="O37" i="79"/>
  <c r="P37" i="79"/>
  <c r="Q37" i="79"/>
  <c r="R37" i="79"/>
  <c r="S37" i="79"/>
  <c r="T37" i="79"/>
  <c r="U37" i="79"/>
  <c r="V37" i="79"/>
  <c r="K37" i="79"/>
  <c r="J37" i="79"/>
  <c r="I37" i="79"/>
  <c r="H37" i="79"/>
  <c r="E37" i="79"/>
  <c r="D37" i="79"/>
  <c r="C37" i="79"/>
  <c r="W11" i="79"/>
  <c r="AC11" i="79"/>
  <c r="Y41" i="75"/>
  <c r="Z41" i="75"/>
  <c r="AA41" i="75"/>
  <c r="X41" i="75"/>
  <c r="L41" i="75"/>
  <c r="M41" i="75"/>
  <c r="N41" i="75"/>
  <c r="O41" i="75"/>
  <c r="P41" i="75"/>
  <c r="Q41" i="75"/>
  <c r="R41" i="75"/>
  <c r="S41" i="75"/>
  <c r="T41" i="75"/>
  <c r="U41" i="75"/>
  <c r="V41" i="75"/>
  <c r="W41" i="75"/>
  <c r="K41" i="75"/>
  <c r="J41" i="75"/>
  <c r="I41" i="75"/>
  <c r="H41" i="75"/>
  <c r="E41" i="75"/>
  <c r="D41" i="75"/>
  <c r="C41" i="75"/>
  <c r="W16" i="75"/>
  <c r="AB16" i="75" s="1"/>
  <c r="Y38" i="67"/>
  <c r="AA243" i="31"/>
  <c r="Z38" i="67"/>
  <c r="AA38" i="67"/>
  <c r="X38" i="67"/>
  <c r="Z243" i="31"/>
  <c r="L38" i="67"/>
  <c r="M38" i="67"/>
  <c r="N38" i="67"/>
  <c r="O38" i="67"/>
  <c r="P38" i="67"/>
  <c r="Q38" i="67"/>
  <c r="R38" i="67"/>
  <c r="S38" i="67"/>
  <c r="T38" i="67"/>
  <c r="V243" i="31"/>
  <c r="U38" i="67"/>
  <c r="V38" i="67"/>
  <c r="K38" i="67"/>
  <c r="J38" i="67"/>
  <c r="I38" i="67"/>
  <c r="H38" i="67"/>
  <c r="E38" i="67"/>
  <c r="D38" i="67"/>
  <c r="C38" i="67"/>
  <c r="W26" i="67"/>
  <c r="AC26" i="67"/>
  <c r="Y44" i="66"/>
  <c r="Z44" i="66"/>
  <c r="AB243" i="31" s="1"/>
  <c r="AA44" i="66"/>
  <c r="AC243" i="31" s="1"/>
  <c r="X44" i="66"/>
  <c r="L44" i="66"/>
  <c r="M44" i="66"/>
  <c r="N44" i="66"/>
  <c r="P243" i="31" s="1"/>
  <c r="O44" i="66"/>
  <c r="Q243" i="31" s="1"/>
  <c r="P44" i="66"/>
  <c r="Q44" i="66"/>
  <c r="R44" i="66"/>
  <c r="T243" i="31" s="1"/>
  <c r="S44" i="66"/>
  <c r="T44" i="66"/>
  <c r="U44" i="66"/>
  <c r="V44" i="66"/>
  <c r="K44" i="66"/>
  <c r="M243" i="31" s="1"/>
  <c r="J44" i="66"/>
  <c r="I44" i="66"/>
  <c r="H44" i="66"/>
  <c r="I243" i="31" s="1"/>
  <c r="E44" i="66"/>
  <c r="D44" i="66"/>
  <c r="E243" i="31" s="1"/>
  <c r="C44" i="66"/>
  <c r="AC31" i="66"/>
  <c r="X31" i="66"/>
  <c r="X43" i="66" s="1"/>
  <c r="W31" i="66"/>
  <c r="AB31" i="66"/>
  <c r="I31" i="66"/>
  <c r="Y57" i="70"/>
  <c r="Z57" i="70"/>
  <c r="AC57" i="70" s="1"/>
  <c r="AA57" i="70"/>
  <c r="X57" i="70"/>
  <c r="L57" i="70"/>
  <c r="M57" i="70"/>
  <c r="N57" i="70"/>
  <c r="O57" i="70"/>
  <c r="P57" i="70"/>
  <c r="Q57" i="70"/>
  <c r="R57" i="70"/>
  <c r="S57" i="70"/>
  <c r="T57" i="70"/>
  <c r="U57" i="70"/>
  <c r="W57" i="70"/>
  <c r="V57" i="70"/>
  <c r="K57" i="70"/>
  <c r="J57" i="70"/>
  <c r="L245" i="31" s="1"/>
  <c r="I57" i="70"/>
  <c r="H57" i="70"/>
  <c r="E57" i="70"/>
  <c r="D57" i="70"/>
  <c r="W44" i="70"/>
  <c r="AC44" i="70" s="1"/>
  <c r="Y61" i="69"/>
  <c r="Z61" i="69"/>
  <c r="AA61" i="69"/>
  <c r="X61" i="69"/>
  <c r="L61" i="69"/>
  <c r="M61" i="69"/>
  <c r="N61" i="69"/>
  <c r="O61" i="69"/>
  <c r="P61" i="69"/>
  <c r="Q61" i="69"/>
  <c r="R61" i="69"/>
  <c r="S61" i="69"/>
  <c r="T61" i="69"/>
  <c r="U61" i="69"/>
  <c r="W61" i="69" s="1"/>
  <c r="V61" i="69"/>
  <c r="K61" i="69"/>
  <c r="J61" i="69"/>
  <c r="I61" i="69"/>
  <c r="H61" i="69"/>
  <c r="E61" i="69"/>
  <c r="D61" i="69"/>
  <c r="C61" i="69"/>
  <c r="W48" i="69"/>
  <c r="AC48" i="69"/>
  <c r="Y77" i="60"/>
  <c r="Z77" i="60"/>
  <c r="AA77" i="60"/>
  <c r="X77" i="60"/>
  <c r="L77" i="60"/>
  <c r="M77" i="60"/>
  <c r="N77" i="60"/>
  <c r="O77" i="60"/>
  <c r="P77" i="60"/>
  <c r="Q77" i="60"/>
  <c r="R77" i="60"/>
  <c r="S77" i="60"/>
  <c r="T77" i="60"/>
  <c r="U77" i="60"/>
  <c r="V77" i="60"/>
  <c r="K77" i="60"/>
  <c r="J77" i="60"/>
  <c r="I77" i="60"/>
  <c r="H77" i="60"/>
  <c r="I245" i="31" s="1"/>
  <c r="E77" i="60"/>
  <c r="D77" i="60"/>
  <c r="C77" i="60"/>
  <c r="C76" i="60"/>
  <c r="D76" i="60"/>
  <c r="X66" i="60"/>
  <c r="X76" i="60"/>
  <c r="W66" i="60"/>
  <c r="Y56" i="59"/>
  <c r="Z56" i="59"/>
  <c r="AA56" i="59"/>
  <c r="X56" i="59"/>
  <c r="L56" i="59"/>
  <c r="M56" i="59"/>
  <c r="N56" i="59"/>
  <c r="O56" i="59"/>
  <c r="P56" i="59"/>
  <c r="Q56" i="59"/>
  <c r="R56" i="59"/>
  <c r="S56" i="59"/>
  <c r="T56" i="59"/>
  <c r="U56" i="59"/>
  <c r="AC56" i="59"/>
  <c r="V56" i="59"/>
  <c r="K56" i="59"/>
  <c r="J56" i="59"/>
  <c r="I56" i="59"/>
  <c r="H56" i="59"/>
  <c r="E56" i="59"/>
  <c r="D56" i="59"/>
  <c r="C56" i="59"/>
  <c r="AC43" i="59"/>
  <c r="W43" i="59"/>
  <c r="AB43" i="59" s="1"/>
  <c r="Y86" i="20"/>
  <c r="Z86" i="20"/>
  <c r="AA86" i="20"/>
  <c r="L86" i="20"/>
  <c r="M86" i="20"/>
  <c r="N86" i="20"/>
  <c r="O86" i="20"/>
  <c r="P86" i="20"/>
  <c r="Q86" i="20"/>
  <c r="R86" i="20"/>
  <c r="S86" i="20"/>
  <c r="T86" i="20"/>
  <c r="U86" i="20"/>
  <c r="AC86" i="20" s="1"/>
  <c r="V86" i="20"/>
  <c r="K86" i="20"/>
  <c r="J86" i="20"/>
  <c r="I86" i="20"/>
  <c r="H86" i="20"/>
  <c r="E86" i="20"/>
  <c r="D86" i="20"/>
  <c r="E245" i="31" s="1"/>
  <c r="C86" i="20"/>
  <c r="D245" i="31" s="1"/>
  <c r="AC71" i="20"/>
  <c r="X71" i="20"/>
  <c r="W71" i="20"/>
  <c r="AB71" i="20"/>
  <c r="C14" i="35"/>
  <c r="D14" i="35"/>
  <c r="E14" i="35"/>
  <c r="F213" i="31" s="1"/>
  <c r="H213" i="31" s="1"/>
  <c r="H14" i="35"/>
  <c r="I14" i="35"/>
  <c r="J14" i="35"/>
  <c r="K14" i="35"/>
  <c r="L14" i="35"/>
  <c r="M14" i="35"/>
  <c r="N14" i="35"/>
  <c r="O14" i="35"/>
  <c r="Q213" i="31" s="1"/>
  <c r="P14" i="35"/>
  <c r="Q14" i="35"/>
  <c r="R14" i="35"/>
  <c r="S14" i="35"/>
  <c r="T14" i="35"/>
  <c r="U14" i="35"/>
  <c r="V14" i="35"/>
  <c r="X14" i="35"/>
  <c r="Y14" i="35"/>
  <c r="Z14" i="35"/>
  <c r="AA14" i="35"/>
  <c r="Y13" i="35"/>
  <c r="Z13" i="35"/>
  <c r="AA13" i="35"/>
  <c r="X13" i="35"/>
  <c r="L13" i="35"/>
  <c r="M13" i="35"/>
  <c r="N13" i="35"/>
  <c r="O13" i="35"/>
  <c r="P13" i="35"/>
  <c r="Q13" i="35"/>
  <c r="R13" i="35"/>
  <c r="S13" i="35"/>
  <c r="T13" i="35"/>
  <c r="V208" i="31" s="1"/>
  <c r="U13" i="35"/>
  <c r="W13" i="35" s="1"/>
  <c r="V13" i="35"/>
  <c r="K13" i="35"/>
  <c r="J13" i="35"/>
  <c r="I13" i="35"/>
  <c r="H13" i="35"/>
  <c r="E13" i="35"/>
  <c r="D13" i="35"/>
  <c r="C13" i="35"/>
  <c r="Y36" i="83"/>
  <c r="Z36" i="83"/>
  <c r="AA36" i="83"/>
  <c r="X36" i="83"/>
  <c r="L36" i="83"/>
  <c r="M36" i="83"/>
  <c r="N36" i="83"/>
  <c r="O36" i="83"/>
  <c r="P36" i="83"/>
  <c r="Q36" i="83"/>
  <c r="R36" i="83"/>
  <c r="S36" i="83"/>
  <c r="T36" i="83"/>
  <c r="U36" i="83"/>
  <c r="V36" i="83"/>
  <c r="K36" i="83"/>
  <c r="J36" i="83"/>
  <c r="I36" i="83"/>
  <c r="H36" i="83"/>
  <c r="E36" i="83"/>
  <c r="D36" i="83"/>
  <c r="X5" i="83"/>
  <c r="W5" i="83"/>
  <c r="W31" i="83" s="1"/>
  <c r="Y45" i="78"/>
  <c r="Z45" i="78"/>
  <c r="AB244" i="31" s="1"/>
  <c r="AB246" i="31" s="1"/>
  <c r="AA45" i="78"/>
  <c r="X45" i="78"/>
  <c r="L45" i="78"/>
  <c r="M45" i="78"/>
  <c r="N45" i="78"/>
  <c r="O45" i="78"/>
  <c r="P45" i="78"/>
  <c r="Q45" i="78"/>
  <c r="S244" i="31" s="1"/>
  <c r="R45" i="78"/>
  <c r="S45" i="78"/>
  <c r="T45" i="78"/>
  <c r="U45" i="78"/>
  <c r="V45" i="78"/>
  <c r="W45" i="78" s="1"/>
  <c r="K45" i="78"/>
  <c r="J45" i="78"/>
  <c r="I45" i="78"/>
  <c r="J244" i="31" s="1"/>
  <c r="K244" i="31" s="1"/>
  <c r="H45" i="78"/>
  <c r="E45" i="78"/>
  <c r="D45" i="78"/>
  <c r="C45" i="78"/>
  <c r="AC9" i="78"/>
  <c r="W9" i="78"/>
  <c r="AB9" i="78" s="1"/>
  <c r="Y46" i="77"/>
  <c r="Z46" i="77"/>
  <c r="AA46" i="77"/>
  <c r="X46" i="77"/>
  <c r="L46" i="77"/>
  <c r="M46" i="77"/>
  <c r="N46" i="77"/>
  <c r="O46" i="77"/>
  <c r="P46" i="77"/>
  <c r="Q46" i="77"/>
  <c r="R46" i="77"/>
  <c r="S46" i="77"/>
  <c r="T46" i="77"/>
  <c r="U46" i="77"/>
  <c r="AC46" i="77"/>
  <c r="V46" i="77"/>
  <c r="K46" i="77"/>
  <c r="J46" i="77"/>
  <c r="I46" i="77"/>
  <c r="H46" i="77"/>
  <c r="E46" i="77"/>
  <c r="D46" i="77"/>
  <c r="C46" i="77"/>
  <c r="Y45" i="76"/>
  <c r="Z45" i="76"/>
  <c r="AA45" i="76"/>
  <c r="X45" i="76"/>
  <c r="Z244" i="31" s="1"/>
  <c r="L45" i="76"/>
  <c r="M45" i="76"/>
  <c r="N45" i="76"/>
  <c r="O45" i="76"/>
  <c r="P45" i="76"/>
  <c r="Q45" i="76"/>
  <c r="R45" i="76"/>
  <c r="T244" i="31" s="1"/>
  <c r="S45" i="76"/>
  <c r="T45" i="76"/>
  <c r="U45" i="76"/>
  <c r="V45" i="76"/>
  <c r="K45" i="76"/>
  <c r="I45" i="76"/>
  <c r="H45" i="76"/>
  <c r="E45" i="76"/>
  <c r="D45" i="76"/>
  <c r="C45" i="76"/>
  <c r="AC13" i="76"/>
  <c r="W13" i="76"/>
  <c r="AB13" i="76"/>
  <c r="Y66" i="62"/>
  <c r="Z66" i="62"/>
  <c r="AA66" i="62"/>
  <c r="AC244" i="31" s="1"/>
  <c r="X66" i="62"/>
  <c r="L66" i="62"/>
  <c r="M66" i="62"/>
  <c r="N66" i="62"/>
  <c r="O66" i="62"/>
  <c r="P66" i="62"/>
  <c r="Q66" i="62"/>
  <c r="R66" i="62"/>
  <c r="S66" i="62"/>
  <c r="T66" i="62"/>
  <c r="U66" i="62"/>
  <c r="V66" i="62"/>
  <c r="K66" i="62"/>
  <c r="J66" i="62"/>
  <c r="I66" i="62"/>
  <c r="H66" i="62"/>
  <c r="E66" i="62"/>
  <c r="F244" i="31" s="1"/>
  <c r="D66" i="62"/>
  <c r="C66" i="62"/>
  <c r="X31" i="62"/>
  <c r="W31" i="62"/>
  <c r="AC31" i="62" s="1"/>
  <c r="AC70" i="20"/>
  <c r="W70" i="20"/>
  <c r="AB70" i="20" s="1"/>
  <c r="AB7" i="56"/>
  <c r="AB5" i="55"/>
  <c r="AB18" i="54"/>
  <c r="AB9" i="74"/>
  <c r="AB7" i="74"/>
  <c r="AB5" i="74"/>
  <c r="N34" i="51"/>
  <c r="O34" i="51"/>
  <c r="P34" i="51"/>
  <c r="Q34" i="51"/>
  <c r="R34" i="51"/>
  <c r="S34" i="51"/>
  <c r="T34" i="51"/>
  <c r="U34" i="51"/>
  <c r="V34" i="51"/>
  <c r="N35" i="51"/>
  <c r="O35" i="51"/>
  <c r="P35" i="51"/>
  <c r="Q35" i="51"/>
  <c r="R35" i="51"/>
  <c r="S35" i="51"/>
  <c r="T35" i="51"/>
  <c r="U35" i="51"/>
  <c r="V35" i="51"/>
  <c r="N36" i="51"/>
  <c r="O36" i="51"/>
  <c r="P36" i="51"/>
  <c r="Q36" i="51"/>
  <c r="R36" i="51"/>
  <c r="S36" i="51"/>
  <c r="T36" i="51"/>
  <c r="U36" i="51"/>
  <c r="V36" i="51"/>
  <c r="N37" i="51"/>
  <c r="O37" i="51"/>
  <c r="P37" i="51"/>
  <c r="Q37" i="51"/>
  <c r="R37" i="51"/>
  <c r="S37" i="51"/>
  <c r="T37" i="51"/>
  <c r="U37" i="51"/>
  <c r="W37" i="51" s="1"/>
  <c r="AB37" i="51" s="1"/>
  <c r="V37" i="51"/>
  <c r="M35" i="51"/>
  <c r="AB7" i="46"/>
  <c r="AB12" i="46"/>
  <c r="AB23" i="46"/>
  <c r="AB24" i="46"/>
  <c r="AB31" i="46"/>
  <c r="AB15" i="44"/>
  <c r="AB13" i="44"/>
  <c r="AB12" i="44"/>
  <c r="AB10" i="44"/>
  <c r="AB46" i="43"/>
  <c r="AB35" i="43"/>
  <c r="AB34" i="43"/>
  <c r="AB33" i="43"/>
  <c r="AB20" i="43"/>
  <c r="AB10" i="43"/>
  <c r="AB14" i="43"/>
  <c r="AB4" i="50"/>
  <c r="AB5" i="40"/>
  <c r="AB6" i="40"/>
  <c r="AB10" i="40"/>
  <c r="AB14" i="40"/>
  <c r="AB27" i="41"/>
  <c r="AB15" i="41"/>
  <c r="AB7" i="41"/>
  <c r="AB4" i="41"/>
  <c r="AB7" i="30"/>
  <c r="AB22" i="37"/>
  <c r="AB12" i="37"/>
  <c r="AB8" i="37"/>
  <c r="AB6" i="37"/>
  <c r="AB7" i="39"/>
  <c r="AB5" i="29"/>
  <c r="AB12" i="29"/>
  <c r="AB4" i="49"/>
  <c r="AB17" i="48"/>
  <c r="AB16" i="48"/>
  <c r="AB12" i="48"/>
  <c r="AB7" i="48"/>
  <c r="AB6" i="48"/>
  <c r="AB4" i="47"/>
  <c r="Y59" i="69"/>
  <c r="Z59" i="69"/>
  <c r="AA59" i="69"/>
  <c r="X59" i="69"/>
  <c r="M59" i="69"/>
  <c r="N59" i="69"/>
  <c r="O59" i="69"/>
  <c r="P59" i="69"/>
  <c r="Q59" i="69"/>
  <c r="R59" i="69"/>
  <c r="S59" i="69"/>
  <c r="T59" i="69"/>
  <c r="U59" i="69"/>
  <c r="V59" i="69"/>
  <c r="W59" i="69" s="1"/>
  <c r="L59" i="69"/>
  <c r="AB4" i="23"/>
  <c r="AB10" i="22"/>
  <c r="AB7" i="22"/>
  <c r="AB5" i="35"/>
  <c r="AB5" i="32"/>
  <c r="AB5" i="81"/>
  <c r="AB23" i="73"/>
  <c r="AB22" i="73"/>
  <c r="AB17" i="73"/>
  <c r="AB16" i="73"/>
  <c r="AB8" i="73"/>
  <c r="AB5" i="73"/>
  <c r="AB10" i="72"/>
  <c r="AB7" i="72"/>
  <c r="AB5" i="72"/>
  <c r="AB14" i="71"/>
  <c r="AB6" i="64"/>
  <c r="AB4" i="64"/>
  <c r="AB14" i="63"/>
  <c r="AB12" i="63"/>
  <c r="AB9" i="63"/>
  <c r="AB7" i="63"/>
  <c r="AB5" i="63"/>
  <c r="AB12" i="61"/>
  <c r="AB7" i="61"/>
  <c r="AB17" i="25"/>
  <c r="AB15" i="25"/>
  <c r="AB14" i="25"/>
  <c r="AB13" i="25"/>
  <c r="AB5" i="25"/>
  <c r="AB4" i="25"/>
  <c r="AB28" i="19"/>
  <c r="AB20" i="19"/>
  <c r="AB19" i="19"/>
  <c r="AB4" i="19"/>
  <c r="AB15" i="5"/>
  <c r="AB9" i="17"/>
  <c r="AB20" i="18"/>
  <c r="AB11" i="18"/>
  <c r="AB9" i="18"/>
  <c r="AB41" i="16"/>
  <c r="AB9" i="16"/>
  <c r="AB10" i="16"/>
  <c r="AB25" i="16"/>
  <c r="AB30" i="16"/>
  <c r="AC19" i="25"/>
  <c r="AC18" i="25"/>
  <c r="AC17" i="25"/>
  <c r="AC16" i="25"/>
  <c r="AC15" i="25"/>
  <c r="AC14" i="25"/>
  <c r="AC13" i="25"/>
  <c r="AC12" i="25"/>
  <c r="AC11" i="25"/>
  <c r="AC10" i="25"/>
  <c r="AC9" i="25"/>
  <c r="AC8" i="25"/>
  <c r="AC7" i="25"/>
  <c r="AC6" i="25"/>
  <c r="AC5" i="25"/>
  <c r="AC4" i="25"/>
  <c r="AC32" i="19"/>
  <c r="AC31" i="19"/>
  <c r="AC30" i="19"/>
  <c r="AC29" i="19"/>
  <c r="AC28" i="19"/>
  <c r="AC27" i="19"/>
  <c r="AC26" i="19"/>
  <c r="AC25" i="19"/>
  <c r="AC24" i="19"/>
  <c r="AC23" i="19"/>
  <c r="AC22" i="19"/>
  <c r="AC21" i="19"/>
  <c r="AC20" i="19"/>
  <c r="AC19" i="19"/>
  <c r="AC18" i="19"/>
  <c r="AC17" i="19"/>
  <c r="AC16" i="19"/>
  <c r="AC15" i="19"/>
  <c r="AC14" i="19"/>
  <c r="AC13" i="19"/>
  <c r="AC12" i="19"/>
  <c r="AC11" i="19"/>
  <c r="AC10" i="19"/>
  <c r="AC9" i="19"/>
  <c r="AC8" i="19"/>
  <c r="AC7" i="19"/>
  <c r="AC6" i="19"/>
  <c r="AC5" i="19"/>
  <c r="AC4" i="19"/>
  <c r="AC15" i="5"/>
  <c r="AC19" i="17"/>
  <c r="AC41" i="16"/>
  <c r="AC7" i="5"/>
  <c r="AC6" i="5"/>
  <c r="AC5" i="5"/>
  <c r="AC4" i="5"/>
  <c r="AC10" i="17"/>
  <c r="AC9" i="17"/>
  <c r="AC8" i="17"/>
  <c r="AC7" i="17"/>
  <c r="AC6" i="17"/>
  <c r="AC5" i="17"/>
  <c r="AC4" i="17"/>
  <c r="AC12" i="18"/>
  <c r="AC11" i="18"/>
  <c r="AC10" i="18"/>
  <c r="AC9" i="18"/>
  <c r="AC8" i="18"/>
  <c r="AC7" i="18"/>
  <c r="AC6" i="18"/>
  <c r="AC5" i="18"/>
  <c r="AC4" i="18"/>
  <c r="R13" i="53"/>
  <c r="W17" i="54"/>
  <c r="AC18" i="52"/>
  <c r="Y35" i="80"/>
  <c r="Z35" i="80"/>
  <c r="AA35" i="80"/>
  <c r="L35" i="80"/>
  <c r="M35" i="80"/>
  <c r="N35" i="80"/>
  <c r="O35" i="80"/>
  <c r="P35" i="80"/>
  <c r="Q35" i="80"/>
  <c r="R35" i="80"/>
  <c r="S35" i="80"/>
  <c r="T35" i="80"/>
  <c r="U35" i="80"/>
  <c r="V35" i="80"/>
  <c r="K35" i="80"/>
  <c r="J35" i="80"/>
  <c r="I35" i="80"/>
  <c r="H35" i="80"/>
  <c r="E35" i="80"/>
  <c r="D35" i="80"/>
  <c r="C35" i="80"/>
  <c r="Y36" i="79"/>
  <c r="Z36" i="79"/>
  <c r="AA36" i="79"/>
  <c r="X36" i="79"/>
  <c r="L36" i="79"/>
  <c r="M36" i="79"/>
  <c r="N36" i="79"/>
  <c r="O36" i="79"/>
  <c r="P36" i="79"/>
  <c r="Q36" i="79"/>
  <c r="R36" i="79"/>
  <c r="S36" i="79"/>
  <c r="T36" i="79"/>
  <c r="U36" i="79"/>
  <c r="V36" i="79"/>
  <c r="K36" i="79"/>
  <c r="J36" i="79"/>
  <c r="I36" i="79"/>
  <c r="H36" i="79"/>
  <c r="E36" i="79"/>
  <c r="D36" i="79"/>
  <c r="C36" i="79"/>
  <c r="Y40" i="75"/>
  <c r="Z40" i="75"/>
  <c r="AA40" i="75"/>
  <c r="X40" i="75"/>
  <c r="L40" i="75"/>
  <c r="M40" i="75"/>
  <c r="N40" i="75"/>
  <c r="O40" i="75"/>
  <c r="P40" i="75"/>
  <c r="Q40" i="75"/>
  <c r="R40" i="75"/>
  <c r="S40" i="75"/>
  <c r="T40" i="75"/>
  <c r="U40" i="75"/>
  <c r="AC40" i="75"/>
  <c r="V40" i="75"/>
  <c r="W40" i="75" s="1"/>
  <c r="K40" i="75"/>
  <c r="J40" i="75"/>
  <c r="H40" i="75"/>
  <c r="E40" i="75"/>
  <c r="D40" i="75"/>
  <c r="C40" i="75"/>
  <c r="Y21" i="74"/>
  <c r="Z21" i="74"/>
  <c r="AB238" i="31" s="1"/>
  <c r="AA21" i="74"/>
  <c r="X21" i="74"/>
  <c r="L21" i="74"/>
  <c r="M21" i="74"/>
  <c r="N21" i="74"/>
  <c r="O21" i="74"/>
  <c r="P21" i="74"/>
  <c r="Q21" i="74"/>
  <c r="R21" i="74"/>
  <c r="T238" i="31" s="1"/>
  <c r="S21" i="74"/>
  <c r="T21" i="74"/>
  <c r="U21" i="74"/>
  <c r="W21" i="74" s="1"/>
  <c r="V21" i="74"/>
  <c r="K21" i="74"/>
  <c r="M238" i="31" s="1"/>
  <c r="J21" i="74"/>
  <c r="I21" i="74"/>
  <c r="H21" i="74"/>
  <c r="I238" i="31" s="1"/>
  <c r="E21" i="74"/>
  <c r="D21" i="74"/>
  <c r="C21" i="74"/>
  <c r="Y37" i="67"/>
  <c r="Z37" i="67"/>
  <c r="AA37" i="67"/>
  <c r="AC238" i="31"/>
  <c r="X37" i="67"/>
  <c r="L37" i="67"/>
  <c r="M37" i="67"/>
  <c r="N37" i="67"/>
  <c r="O37" i="67"/>
  <c r="Q238" i="31" s="1"/>
  <c r="P37" i="67"/>
  <c r="Q37" i="67"/>
  <c r="R37" i="67"/>
  <c r="S37" i="67"/>
  <c r="U238" i="31"/>
  <c r="T37" i="67"/>
  <c r="U37" i="67"/>
  <c r="V37" i="67"/>
  <c r="K37" i="67"/>
  <c r="J37" i="67"/>
  <c r="I37" i="67"/>
  <c r="H37" i="67"/>
  <c r="E37" i="67"/>
  <c r="D37" i="67"/>
  <c r="C37" i="67"/>
  <c r="Y43" i="66"/>
  <c r="Z43" i="66"/>
  <c r="AA43" i="66"/>
  <c r="L43" i="66"/>
  <c r="N238" i="31" s="1"/>
  <c r="M43" i="66"/>
  <c r="N43" i="66"/>
  <c r="O43" i="66"/>
  <c r="P43" i="66"/>
  <c r="Q43" i="66"/>
  <c r="R43" i="66"/>
  <c r="S43" i="66"/>
  <c r="T43" i="66"/>
  <c r="U43" i="66"/>
  <c r="V43" i="66"/>
  <c r="K43" i="66"/>
  <c r="J43" i="66"/>
  <c r="H43" i="66"/>
  <c r="E43" i="66"/>
  <c r="D43" i="66"/>
  <c r="C43" i="66"/>
  <c r="AC41" i="65"/>
  <c r="W36" i="51"/>
  <c r="W35" i="51"/>
  <c r="W34" i="51"/>
  <c r="AC42" i="46"/>
  <c r="W44" i="46"/>
  <c r="W40" i="46"/>
  <c r="W54" i="43"/>
  <c r="AC28" i="40"/>
  <c r="W27" i="40"/>
  <c r="AC28" i="41"/>
  <c r="W32" i="37"/>
  <c r="W21" i="29"/>
  <c r="W20" i="47"/>
  <c r="Y56" i="70"/>
  <c r="Z56" i="70"/>
  <c r="AA56" i="70"/>
  <c r="X56" i="70"/>
  <c r="L56" i="70"/>
  <c r="N240" i="31" s="1"/>
  <c r="M56" i="70"/>
  <c r="N56" i="70"/>
  <c r="O56" i="70"/>
  <c r="P56" i="70"/>
  <c r="Q56" i="70"/>
  <c r="R56" i="70"/>
  <c r="S56" i="70"/>
  <c r="T56" i="70"/>
  <c r="U56" i="70"/>
  <c r="W56" i="70"/>
  <c r="AC56" i="70" s="1"/>
  <c r="V56" i="70"/>
  <c r="K56" i="70"/>
  <c r="J56" i="70"/>
  <c r="I56" i="70"/>
  <c r="H56" i="70"/>
  <c r="E56" i="70"/>
  <c r="AB56" i="70" s="1"/>
  <c r="D56" i="70"/>
  <c r="C56" i="70"/>
  <c r="Y60" i="69"/>
  <c r="Z60" i="69"/>
  <c r="AB240" i="31" s="1"/>
  <c r="AA60" i="69"/>
  <c r="X60" i="69"/>
  <c r="L60" i="69"/>
  <c r="M60" i="69"/>
  <c r="N60" i="69"/>
  <c r="O60" i="69"/>
  <c r="P60" i="69"/>
  <c r="Q60" i="69"/>
  <c r="R60" i="69"/>
  <c r="S60" i="69"/>
  <c r="T60" i="69"/>
  <c r="U60" i="69"/>
  <c r="W60" i="69"/>
  <c r="V60" i="69"/>
  <c r="K60" i="69"/>
  <c r="J60" i="69"/>
  <c r="I60" i="69"/>
  <c r="H60" i="69"/>
  <c r="E60" i="69"/>
  <c r="D60" i="69"/>
  <c r="C60" i="69"/>
  <c r="Y76" i="60"/>
  <c r="Z76" i="60"/>
  <c r="AA76" i="60"/>
  <c r="L76" i="60"/>
  <c r="M76" i="60"/>
  <c r="N76" i="60"/>
  <c r="O76" i="60"/>
  <c r="P76" i="60"/>
  <c r="Q76" i="60"/>
  <c r="R76" i="60"/>
  <c r="S76" i="60"/>
  <c r="T76" i="60"/>
  <c r="U76" i="60"/>
  <c r="V76" i="60"/>
  <c r="K76" i="60"/>
  <c r="J76" i="60"/>
  <c r="I76" i="60"/>
  <c r="H76" i="60"/>
  <c r="E76" i="60"/>
  <c r="Y55" i="59"/>
  <c r="Z55" i="59"/>
  <c r="AA55" i="59"/>
  <c r="AC240" i="31" s="1"/>
  <c r="L55" i="59"/>
  <c r="M55" i="59"/>
  <c r="N55" i="59"/>
  <c r="O55" i="59"/>
  <c r="P55" i="59"/>
  <c r="Q55" i="59"/>
  <c r="R55" i="59"/>
  <c r="S55" i="59"/>
  <c r="U240" i="31" s="1"/>
  <c r="T55" i="59"/>
  <c r="U55" i="59"/>
  <c r="AC55" i="59"/>
  <c r="V55" i="59"/>
  <c r="K55" i="59"/>
  <c r="J55" i="59"/>
  <c r="I55" i="59"/>
  <c r="H55" i="59"/>
  <c r="E55" i="59"/>
  <c r="D55" i="59"/>
  <c r="C55" i="59"/>
  <c r="AC23" i="68"/>
  <c r="AC12" i="23"/>
  <c r="W14" i="36"/>
  <c r="Y85" i="20"/>
  <c r="Z85" i="20"/>
  <c r="AA85" i="20"/>
  <c r="L85" i="20"/>
  <c r="M85" i="20"/>
  <c r="N85" i="20"/>
  <c r="P240" i="31" s="1"/>
  <c r="O85" i="20"/>
  <c r="P85" i="20"/>
  <c r="Q85" i="20"/>
  <c r="R85" i="20"/>
  <c r="S85" i="20"/>
  <c r="T85" i="20"/>
  <c r="U85" i="20"/>
  <c r="V85" i="20"/>
  <c r="W85" i="20" s="1"/>
  <c r="AB85" i="20" s="1"/>
  <c r="K85" i="20"/>
  <c r="J85" i="20"/>
  <c r="L240" i="31" s="1"/>
  <c r="I85" i="20"/>
  <c r="H85" i="20"/>
  <c r="E85" i="20"/>
  <c r="D85" i="20"/>
  <c r="C85" i="20"/>
  <c r="AC19" i="22"/>
  <c r="W18" i="22"/>
  <c r="AC20" i="21"/>
  <c r="W12" i="34"/>
  <c r="Y35" i="83"/>
  <c r="Z35" i="83"/>
  <c r="AA35" i="83"/>
  <c r="L35" i="83"/>
  <c r="M35" i="83"/>
  <c r="N35" i="83"/>
  <c r="O35" i="83"/>
  <c r="P35" i="83"/>
  <c r="Q35" i="83"/>
  <c r="R35" i="83"/>
  <c r="S35" i="83"/>
  <c r="T35" i="83"/>
  <c r="U35" i="83"/>
  <c r="V35" i="83"/>
  <c r="K35" i="83"/>
  <c r="J35" i="83"/>
  <c r="I35" i="83"/>
  <c r="H35" i="83"/>
  <c r="E35" i="83"/>
  <c r="D35" i="83"/>
  <c r="C35" i="83"/>
  <c r="W13" i="81"/>
  <c r="AB13" i="81" s="1"/>
  <c r="Y13" i="81"/>
  <c r="Z13" i="81"/>
  <c r="AA13" i="81"/>
  <c r="X13" i="81"/>
  <c r="L13" i="81"/>
  <c r="M13" i="81"/>
  <c r="N13" i="81"/>
  <c r="O13" i="81"/>
  <c r="P13" i="81"/>
  <c r="Q13" i="81"/>
  <c r="R13" i="81"/>
  <c r="S13" i="81"/>
  <c r="T13" i="81"/>
  <c r="U13" i="81"/>
  <c r="AC13" i="81" s="1"/>
  <c r="V13" i="81"/>
  <c r="K13" i="81"/>
  <c r="J13" i="81"/>
  <c r="I13" i="81"/>
  <c r="H13" i="81"/>
  <c r="E13" i="81"/>
  <c r="D13" i="81"/>
  <c r="C13" i="81"/>
  <c r="Y44" i="78"/>
  <c r="Z44" i="78"/>
  <c r="AA44" i="78"/>
  <c r="L44" i="78"/>
  <c r="M44" i="78"/>
  <c r="N44" i="78"/>
  <c r="O44" i="78"/>
  <c r="P44" i="78"/>
  <c r="Q44" i="78"/>
  <c r="R44" i="78"/>
  <c r="S44" i="78"/>
  <c r="T44" i="78"/>
  <c r="U44" i="78"/>
  <c r="V44" i="78"/>
  <c r="K44" i="78"/>
  <c r="J44" i="78"/>
  <c r="H44" i="78"/>
  <c r="E44" i="78"/>
  <c r="D44" i="78"/>
  <c r="C44" i="78"/>
  <c r="Y45" i="77"/>
  <c r="Z45" i="77"/>
  <c r="AA45" i="77"/>
  <c r="L45" i="77"/>
  <c r="M45" i="77"/>
  <c r="N45" i="77"/>
  <c r="O45" i="77"/>
  <c r="P45" i="77"/>
  <c r="Q45" i="77"/>
  <c r="R45" i="77"/>
  <c r="S45" i="77"/>
  <c r="T45" i="77"/>
  <c r="U45" i="77"/>
  <c r="AC45" i="77" s="1"/>
  <c r="V45" i="77"/>
  <c r="W45" i="77"/>
  <c r="AB45" i="77" s="1"/>
  <c r="K45" i="77"/>
  <c r="J45" i="77"/>
  <c r="I45" i="77"/>
  <c r="H45" i="77"/>
  <c r="E45" i="77"/>
  <c r="D45" i="77"/>
  <c r="C45" i="77"/>
  <c r="Y44" i="76"/>
  <c r="Z44" i="76"/>
  <c r="AC44" i="76"/>
  <c r="AA44" i="76"/>
  <c r="L44" i="76"/>
  <c r="M44" i="76"/>
  <c r="N44" i="76"/>
  <c r="O44" i="76"/>
  <c r="P44" i="76"/>
  <c r="Q44" i="76"/>
  <c r="R44" i="76"/>
  <c r="S44" i="76"/>
  <c r="T44" i="76"/>
  <c r="U44" i="76"/>
  <c r="V44" i="76"/>
  <c r="K44" i="76"/>
  <c r="J44" i="76"/>
  <c r="I44" i="76"/>
  <c r="H44" i="76"/>
  <c r="E44" i="76"/>
  <c r="D44" i="76"/>
  <c r="C44" i="76"/>
  <c r="AC33" i="73"/>
  <c r="W33" i="73"/>
  <c r="AB33" i="73" s="1"/>
  <c r="Y33" i="73"/>
  <c r="Z33" i="73"/>
  <c r="AA33" i="73"/>
  <c r="X33" i="73"/>
  <c r="L33" i="73"/>
  <c r="M33" i="73"/>
  <c r="N33" i="73"/>
  <c r="O33" i="73"/>
  <c r="P33" i="73"/>
  <c r="Q33" i="73"/>
  <c r="R33" i="73"/>
  <c r="S33" i="73"/>
  <c r="T33" i="73"/>
  <c r="U33" i="73"/>
  <c r="V33" i="73"/>
  <c r="K33" i="73"/>
  <c r="J33" i="73"/>
  <c r="I33" i="73"/>
  <c r="H33" i="73"/>
  <c r="E33" i="73"/>
  <c r="D33" i="73"/>
  <c r="C33" i="73"/>
  <c r="W14" i="71"/>
  <c r="Y65" i="62"/>
  <c r="Z65" i="62"/>
  <c r="AA65" i="62"/>
  <c r="L65" i="62"/>
  <c r="N239" i="31" s="1"/>
  <c r="M65" i="62"/>
  <c r="N65" i="62"/>
  <c r="O65" i="62"/>
  <c r="P65" i="62"/>
  <c r="Q65" i="62"/>
  <c r="R65" i="62"/>
  <c r="T239" i="31" s="1"/>
  <c r="S65" i="62"/>
  <c r="T65" i="62"/>
  <c r="V239" i="31" s="1"/>
  <c r="U65" i="62"/>
  <c r="V65" i="62"/>
  <c r="K65" i="62"/>
  <c r="J65" i="62"/>
  <c r="I65" i="62"/>
  <c r="H65" i="62"/>
  <c r="I239" i="31" s="1"/>
  <c r="I241" i="31" s="1"/>
  <c r="E65" i="62"/>
  <c r="F239" i="31" s="1"/>
  <c r="D65" i="62"/>
  <c r="C65" i="62"/>
  <c r="AC21" i="61"/>
  <c r="AC20" i="61"/>
  <c r="AC44" i="19"/>
  <c r="AC42" i="19"/>
  <c r="W42" i="19"/>
  <c r="AB42" i="19" s="1"/>
  <c r="W40" i="19"/>
  <c r="W15" i="5"/>
  <c r="K35" i="51"/>
  <c r="K21" i="44"/>
  <c r="Y27" i="40"/>
  <c r="Z27" i="40"/>
  <c r="AA27" i="40"/>
  <c r="X27" i="40"/>
  <c r="L27" i="40"/>
  <c r="M27" i="40"/>
  <c r="N27" i="40"/>
  <c r="O27" i="40"/>
  <c r="P27" i="40"/>
  <c r="Q27" i="40"/>
  <c r="R27" i="40"/>
  <c r="S27" i="40"/>
  <c r="T27" i="40"/>
  <c r="U27" i="40"/>
  <c r="V27" i="40"/>
  <c r="K27" i="40"/>
  <c r="K59" i="69"/>
  <c r="M235" i="31" s="1"/>
  <c r="K50" i="43"/>
  <c r="K22" i="42"/>
  <c r="K23" i="40"/>
  <c r="K23" i="41"/>
  <c r="L15" i="47"/>
  <c r="K15" i="47"/>
  <c r="I17" i="12" s="1"/>
  <c r="K109" i="31" s="1"/>
  <c r="I28" i="37"/>
  <c r="H24" i="25"/>
  <c r="C23" i="40"/>
  <c r="B12" i="12"/>
  <c r="D195" i="31"/>
  <c r="B29" i="12"/>
  <c r="D121" i="31" s="1"/>
  <c r="D117" i="31"/>
  <c r="B20" i="12"/>
  <c r="B14" i="12"/>
  <c r="D106" i="31" s="1"/>
  <c r="B8" i="12"/>
  <c r="W29" i="12"/>
  <c r="Y121" i="31" s="1"/>
  <c r="X29" i="12"/>
  <c r="Z121" i="31" s="1"/>
  <c r="AA121" i="31"/>
  <c r="L29" i="12"/>
  <c r="N121" i="31" s="1"/>
  <c r="O121" i="31"/>
  <c r="N29" i="12"/>
  <c r="P121" i="31" s="1"/>
  <c r="R121" i="31"/>
  <c r="Q29" i="12"/>
  <c r="S121" i="31" s="1"/>
  <c r="V121" i="31"/>
  <c r="L121" i="31"/>
  <c r="I29" i="12"/>
  <c r="K121" i="31" s="1"/>
  <c r="F29" i="12"/>
  <c r="C121" i="31"/>
  <c r="F121" i="31"/>
  <c r="Q121" i="31"/>
  <c r="AB225" i="31"/>
  <c r="O225" i="31"/>
  <c r="Q225" i="31"/>
  <c r="S225" i="31"/>
  <c r="U225" i="31"/>
  <c r="AC219" i="31"/>
  <c r="Z219" i="31"/>
  <c r="U219" i="31"/>
  <c r="J200" i="31"/>
  <c r="J201" i="31" s="1"/>
  <c r="AA197" i="31"/>
  <c r="AA198" i="31" s="1"/>
  <c r="I197" i="31"/>
  <c r="Z194" i="31"/>
  <c r="Z195" i="31"/>
  <c r="R194" i="31"/>
  <c r="R195" i="31" s="1"/>
  <c r="L194" i="31"/>
  <c r="L195" i="31" s="1"/>
  <c r="Y17" i="56"/>
  <c r="Z17" i="56"/>
  <c r="AA17" i="56"/>
  <c r="X17" i="56"/>
  <c r="L17" i="56"/>
  <c r="M17" i="56"/>
  <c r="N17" i="56"/>
  <c r="O17" i="56"/>
  <c r="P17" i="56"/>
  <c r="Q17" i="56"/>
  <c r="R17" i="56"/>
  <c r="S17" i="56"/>
  <c r="T17" i="56"/>
  <c r="U17" i="56"/>
  <c r="W17" i="56" s="1"/>
  <c r="V17" i="56"/>
  <c r="K17" i="56"/>
  <c r="J17" i="56"/>
  <c r="I17" i="56"/>
  <c r="H17" i="56"/>
  <c r="I225" i="31" s="1"/>
  <c r="E17" i="56"/>
  <c r="D17" i="56"/>
  <c r="C17" i="56"/>
  <c r="Y16" i="56"/>
  <c r="Z16" i="56"/>
  <c r="AA16" i="56"/>
  <c r="X16" i="56"/>
  <c r="L16" i="56"/>
  <c r="M16" i="56"/>
  <c r="N16" i="56"/>
  <c r="O16" i="56"/>
  <c r="Q219" i="31" s="1"/>
  <c r="P16" i="56"/>
  <c r="Q16" i="56"/>
  <c r="R16" i="56"/>
  <c r="S16" i="56"/>
  <c r="T16" i="56"/>
  <c r="U16" i="56"/>
  <c r="V16" i="56"/>
  <c r="W16" i="56" s="1"/>
  <c r="K16" i="56"/>
  <c r="J16" i="56"/>
  <c r="I16" i="56"/>
  <c r="H16" i="56"/>
  <c r="E16" i="56"/>
  <c r="D16" i="56"/>
  <c r="C16" i="56"/>
  <c r="J12" i="56"/>
  <c r="H9" i="53" s="1"/>
  <c r="J160" i="31" s="1"/>
  <c r="C12" i="56"/>
  <c r="Y21" i="55"/>
  <c r="Z21" i="55"/>
  <c r="AA21" i="55"/>
  <c r="X21" i="55"/>
  <c r="L21" i="55"/>
  <c r="M21" i="55"/>
  <c r="N21" i="55"/>
  <c r="O21" i="55"/>
  <c r="P21" i="55"/>
  <c r="Q21" i="55"/>
  <c r="R21" i="55"/>
  <c r="S21" i="55"/>
  <c r="T21" i="55"/>
  <c r="U21" i="55"/>
  <c r="V21" i="55"/>
  <c r="W21" i="55" s="1"/>
  <c r="K21" i="55"/>
  <c r="J21" i="55"/>
  <c r="I21" i="55"/>
  <c r="H21" i="55"/>
  <c r="E21" i="55"/>
  <c r="D21" i="55"/>
  <c r="C21" i="55"/>
  <c r="Y20" i="55"/>
  <c r="AA219" i="31" s="1"/>
  <c r="Z20" i="55"/>
  <c r="AA20" i="55"/>
  <c r="X20" i="55"/>
  <c r="L20" i="55"/>
  <c r="M20" i="55"/>
  <c r="N20" i="55"/>
  <c r="P219" i="31" s="1"/>
  <c r="O20" i="55"/>
  <c r="P20" i="55"/>
  <c r="R219" i="31" s="1"/>
  <c r="Q20" i="55"/>
  <c r="R20" i="55"/>
  <c r="S20" i="55"/>
  <c r="T20" i="55"/>
  <c r="U20" i="55"/>
  <c r="V20" i="55"/>
  <c r="W20" i="55" s="1"/>
  <c r="K20" i="55"/>
  <c r="J20" i="55"/>
  <c r="I20" i="55"/>
  <c r="H20" i="55"/>
  <c r="E20" i="55"/>
  <c r="D20" i="55"/>
  <c r="C20" i="55"/>
  <c r="J16" i="55"/>
  <c r="H8" i="53" s="1"/>
  <c r="J159" i="31" s="1"/>
  <c r="C16" i="55"/>
  <c r="AA18" i="54"/>
  <c r="Z18" i="54"/>
  <c r="Y18" i="54"/>
  <c r="X18" i="54"/>
  <c r="V18" i="54"/>
  <c r="U18" i="54"/>
  <c r="W18" i="54" s="1"/>
  <c r="T18" i="54"/>
  <c r="S18" i="54"/>
  <c r="R18" i="54"/>
  <c r="Q18" i="54"/>
  <c r="P18" i="54"/>
  <c r="O18" i="54"/>
  <c r="N18" i="54"/>
  <c r="M18" i="54"/>
  <c r="L18" i="54"/>
  <c r="N225" i="31" s="1"/>
  <c r="K18" i="54"/>
  <c r="J18" i="54"/>
  <c r="I18" i="54"/>
  <c r="H18" i="54"/>
  <c r="E18" i="54"/>
  <c r="D18" i="54"/>
  <c r="C18" i="54"/>
  <c r="J13" i="54"/>
  <c r="H7" i="53" s="1"/>
  <c r="J158" i="31" s="1"/>
  <c r="C13" i="54"/>
  <c r="AA17" i="54"/>
  <c r="Z17" i="54"/>
  <c r="AB219" i="31" s="1"/>
  <c r="Y17" i="54"/>
  <c r="X17" i="54"/>
  <c r="V17" i="54"/>
  <c r="U17" i="54"/>
  <c r="T17" i="54"/>
  <c r="S17" i="54"/>
  <c r="R17" i="54"/>
  <c r="Q17" i="54"/>
  <c r="S219" i="31" s="1"/>
  <c r="P17" i="54"/>
  <c r="O17" i="54"/>
  <c r="N17" i="54"/>
  <c r="M17" i="54"/>
  <c r="L17" i="54"/>
  <c r="K17" i="54"/>
  <c r="J17" i="54"/>
  <c r="L219" i="31" s="1"/>
  <c r="I17" i="54"/>
  <c r="J219" i="31" s="1"/>
  <c r="H17" i="54"/>
  <c r="E17" i="54"/>
  <c r="D17" i="54"/>
  <c r="C17" i="54"/>
  <c r="Y18" i="52"/>
  <c r="AA225" i="31" s="1"/>
  <c r="Z18" i="52"/>
  <c r="AA18" i="52"/>
  <c r="X18" i="52"/>
  <c r="Z225" i="31" s="1"/>
  <c r="L18" i="52"/>
  <c r="M18" i="52"/>
  <c r="N18" i="52"/>
  <c r="O18" i="52"/>
  <c r="P18" i="52"/>
  <c r="R225" i="31" s="1"/>
  <c r="Q18" i="52"/>
  <c r="R18" i="52"/>
  <c r="S18" i="52"/>
  <c r="T18" i="52"/>
  <c r="U18" i="52"/>
  <c r="W18" i="52" s="1"/>
  <c r="AB18" i="52" s="1"/>
  <c r="V18" i="52"/>
  <c r="K18" i="52"/>
  <c r="J18" i="52"/>
  <c r="L225" i="31" s="1"/>
  <c r="I18" i="52"/>
  <c r="H18" i="52"/>
  <c r="E18" i="52"/>
  <c r="F225" i="31" s="1"/>
  <c r="D18" i="52"/>
  <c r="C18" i="52"/>
  <c r="D225" i="31" s="1"/>
  <c r="Y17" i="52"/>
  <c r="Z17" i="52"/>
  <c r="AA17" i="52"/>
  <c r="X17" i="52"/>
  <c r="L17" i="52"/>
  <c r="M17" i="52"/>
  <c r="O219" i="31" s="1"/>
  <c r="N17" i="52"/>
  <c r="O17" i="52"/>
  <c r="P17" i="52"/>
  <c r="Q17" i="52"/>
  <c r="R17" i="52"/>
  <c r="T219" i="31" s="1"/>
  <c r="S17" i="52"/>
  <c r="T17" i="52"/>
  <c r="U17" i="52"/>
  <c r="W219" i="31" s="1"/>
  <c r="V17" i="52"/>
  <c r="K17" i="52"/>
  <c r="J17" i="52"/>
  <c r="I17" i="52"/>
  <c r="H17" i="52"/>
  <c r="I219" i="31" s="1"/>
  <c r="K219" i="31" s="1"/>
  <c r="E17" i="52"/>
  <c r="F219" i="31" s="1"/>
  <c r="D17" i="52"/>
  <c r="C17" i="52"/>
  <c r="D219" i="31" s="1"/>
  <c r="K13" i="52"/>
  <c r="J13" i="52"/>
  <c r="C13" i="52"/>
  <c r="Y39" i="75"/>
  <c r="Z39" i="75"/>
  <c r="AA39" i="75"/>
  <c r="X39" i="75"/>
  <c r="L39" i="75"/>
  <c r="M39" i="75"/>
  <c r="N39" i="75"/>
  <c r="O39" i="75"/>
  <c r="P39" i="75"/>
  <c r="Q39" i="75"/>
  <c r="R39" i="75"/>
  <c r="S39" i="75"/>
  <c r="T39" i="75"/>
  <c r="U39" i="75"/>
  <c r="V39" i="75"/>
  <c r="W39" i="75" s="1"/>
  <c r="K39" i="75"/>
  <c r="J39" i="75"/>
  <c r="I39" i="75"/>
  <c r="H39" i="75"/>
  <c r="E39" i="75"/>
  <c r="D39" i="75"/>
  <c r="C39" i="75"/>
  <c r="Y20" i="74"/>
  <c r="Z20" i="74"/>
  <c r="AA20" i="74"/>
  <c r="X20" i="74"/>
  <c r="L20" i="74"/>
  <c r="M20" i="74"/>
  <c r="N20" i="74"/>
  <c r="O20" i="74"/>
  <c r="P20" i="74"/>
  <c r="Q20" i="74"/>
  <c r="R20" i="74"/>
  <c r="S20" i="74"/>
  <c r="T20" i="74"/>
  <c r="U20" i="74"/>
  <c r="W20" i="74" s="1"/>
  <c r="V20" i="74"/>
  <c r="K20" i="74"/>
  <c r="J20" i="74"/>
  <c r="I20" i="74"/>
  <c r="H20" i="74"/>
  <c r="E20" i="74"/>
  <c r="D20" i="74"/>
  <c r="C20" i="74"/>
  <c r="Y19" i="74"/>
  <c r="Z19" i="74"/>
  <c r="AA19" i="74"/>
  <c r="X19" i="74"/>
  <c r="L19" i="74"/>
  <c r="M19" i="74"/>
  <c r="N19" i="74"/>
  <c r="O19" i="74"/>
  <c r="P19" i="74"/>
  <c r="Q19" i="74"/>
  <c r="R19" i="74"/>
  <c r="S19" i="74"/>
  <c r="T19" i="74"/>
  <c r="U19" i="74"/>
  <c r="W19" i="74" s="1"/>
  <c r="AB19" i="74" s="1"/>
  <c r="V19" i="74"/>
  <c r="K19" i="74"/>
  <c r="J19" i="74"/>
  <c r="I19" i="74"/>
  <c r="H19" i="74"/>
  <c r="E19" i="74"/>
  <c r="D19" i="74"/>
  <c r="C19" i="74"/>
  <c r="Y36" i="67"/>
  <c r="Z36" i="67"/>
  <c r="AA36" i="67"/>
  <c r="X36" i="67"/>
  <c r="L36" i="67"/>
  <c r="M36" i="67"/>
  <c r="N36" i="67"/>
  <c r="O36" i="67"/>
  <c r="P36" i="67"/>
  <c r="Q36" i="67"/>
  <c r="R36" i="67"/>
  <c r="S36" i="67"/>
  <c r="T36" i="67"/>
  <c r="U36" i="67"/>
  <c r="V36" i="67"/>
  <c r="K36" i="67"/>
  <c r="M233" i="31" s="1"/>
  <c r="J36" i="67"/>
  <c r="I36" i="67"/>
  <c r="H36" i="67"/>
  <c r="E36" i="67"/>
  <c r="D36" i="67"/>
  <c r="C36" i="67"/>
  <c r="D233" i="31"/>
  <c r="D236" i="31" s="1"/>
  <c r="Y35" i="67"/>
  <c r="Z35" i="67"/>
  <c r="AA35" i="67"/>
  <c r="X35" i="67"/>
  <c r="L35" i="67"/>
  <c r="M35" i="67"/>
  <c r="O228" i="31"/>
  <c r="N35" i="67"/>
  <c r="O35" i="67"/>
  <c r="P35" i="67"/>
  <c r="Q35" i="67"/>
  <c r="R35" i="67"/>
  <c r="S35" i="67"/>
  <c r="T35" i="67"/>
  <c r="U35" i="67"/>
  <c r="V35" i="67"/>
  <c r="K35" i="67"/>
  <c r="J35" i="67"/>
  <c r="I35" i="67"/>
  <c r="H35" i="67"/>
  <c r="E35" i="67"/>
  <c r="D35" i="67"/>
  <c r="C35" i="67"/>
  <c r="Y34" i="67"/>
  <c r="Z34" i="67"/>
  <c r="AA34" i="67"/>
  <c r="X34" i="67"/>
  <c r="L34" i="67"/>
  <c r="M34" i="67"/>
  <c r="N34" i="67"/>
  <c r="O34" i="67"/>
  <c r="P34" i="67"/>
  <c r="Q34" i="67"/>
  <c r="R34" i="67"/>
  <c r="S34" i="67"/>
  <c r="T34" i="67"/>
  <c r="U34" i="67"/>
  <c r="V34" i="67"/>
  <c r="K34" i="67"/>
  <c r="J34" i="67"/>
  <c r="I34" i="67"/>
  <c r="H34" i="67"/>
  <c r="E34" i="67"/>
  <c r="D34" i="67"/>
  <c r="C34" i="67"/>
  <c r="Y42" i="66"/>
  <c r="Z42" i="66"/>
  <c r="AA42" i="66"/>
  <c r="X42" i="66"/>
  <c r="L42" i="66"/>
  <c r="M42" i="66"/>
  <c r="N42" i="66"/>
  <c r="O42" i="66"/>
  <c r="P42" i="66"/>
  <c r="Q42" i="66"/>
  <c r="R42" i="66"/>
  <c r="S42" i="66"/>
  <c r="T42" i="66"/>
  <c r="U42" i="66"/>
  <c r="W233" i="31" s="1"/>
  <c r="V42" i="66"/>
  <c r="W42" i="66"/>
  <c r="AC42" i="66" s="1"/>
  <c r="K42" i="66"/>
  <c r="J42" i="66"/>
  <c r="I42" i="66"/>
  <c r="H42" i="66"/>
  <c r="E42" i="66"/>
  <c r="D42" i="66"/>
  <c r="C42" i="66"/>
  <c r="Y41" i="66"/>
  <c r="Z41" i="66"/>
  <c r="AB228" i="31"/>
  <c r="AA41" i="66"/>
  <c r="X41" i="66"/>
  <c r="L41" i="66"/>
  <c r="M41" i="66"/>
  <c r="N41" i="66"/>
  <c r="O41" i="66"/>
  <c r="P41" i="66"/>
  <c r="Q41" i="66"/>
  <c r="R41" i="66"/>
  <c r="S41" i="66"/>
  <c r="T41" i="66"/>
  <c r="U41" i="66"/>
  <c r="V41" i="66"/>
  <c r="K41" i="66"/>
  <c r="J41" i="66"/>
  <c r="I41" i="66"/>
  <c r="H41" i="66"/>
  <c r="E41" i="66"/>
  <c r="D41" i="66"/>
  <c r="C41" i="66"/>
  <c r="Y40" i="66"/>
  <c r="Z40" i="66"/>
  <c r="AA40" i="66"/>
  <c r="X40" i="66"/>
  <c r="L40" i="66"/>
  <c r="M40" i="66"/>
  <c r="N40" i="66"/>
  <c r="O40" i="66"/>
  <c r="P40" i="66"/>
  <c r="Q40" i="66"/>
  <c r="S222" i="31" s="1"/>
  <c r="S226" i="31" s="1"/>
  <c r="R40" i="66"/>
  <c r="S40" i="66"/>
  <c r="T40" i="66"/>
  <c r="U40" i="66"/>
  <c r="W40" i="66" s="1"/>
  <c r="AB40" i="66" s="1"/>
  <c r="V40" i="66"/>
  <c r="K40" i="66"/>
  <c r="J40" i="66"/>
  <c r="I40" i="66"/>
  <c r="H40" i="66"/>
  <c r="E40" i="66"/>
  <c r="D40" i="66"/>
  <c r="C40" i="66"/>
  <c r="Y41" i="65"/>
  <c r="Z41" i="65"/>
  <c r="AA41" i="65"/>
  <c r="X41" i="65"/>
  <c r="L41" i="65"/>
  <c r="M41" i="65"/>
  <c r="N41" i="65"/>
  <c r="O41" i="65"/>
  <c r="P41" i="65"/>
  <c r="Q41" i="65"/>
  <c r="R41" i="65"/>
  <c r="S41" i="65"/>
  <c r="T41" i="65"/>
  <c r="U41" i="65"/>
  <c r="W41" i="65" s="1"/>
  <c r="V41" i="65"/>
  <c r="K41" i="65"/>
  <c r="J41" i="65"/>
  <c r="I41" i="65"/>
  <c r="H41" i="65"/>
  <c r="E41" i="65"/>
  <c r="D41" i="65"/>
  <c r="Y40" i="65"/>
  <c r="Z40" i="65"/>
  <c r="AA40" i="65"/>
  <c r="X40" i="65"/>
  <c r="L40" i="65"/>
  <c r="M40" i="65"/>
  <c r="N40" i="65"/>
  <c r="O40" i="65"/>
  <c r="P40" i="65"/>
  <c r="Q40" i="65"/>
  <c r="R40" i="65"/>
  <c r="S40" i="65"/>
  <c r="T40" i="65"/>
  <c r="U40" i="65"/>
  <c r="V40" i="65"/>
  <c r="W40" i="65" s="1"/>
  <c r="K40" i="65"/>
  <c r="J40" i="65"/>
  <c r="I40" i="65"/>
  <c r="H40" i="65"/>
  <c r="E40" i="65"/>
  <c r="D40" i="65"/>
  <c r="C40" i="65"/>
  <c r="J36" i="65"/>
  <c r="H22" i="12" s="1"/>
  <c r="J114" i="31" s="1"/>
  <c r="C36" i="65"/>
  <c r="B22" i="12" s="1"/>
  <c r="D114" i="31" s="1"/>
  <c r="Y37" i="51"/>
  <c r="Z37" i="51"/>
  <c r="AA37" i="51"/>
  <c r="X37" i="51"/>
  <c r="L37" i="51"/>
  <c r="M37" i="51"/>
  <c r="K37" i="51"/>
  <c r="J37" i="51"/>
  <c r="I37" i="51"/>
  <c r="H37" i="51"/>
  <c r="E37" i="51"/>
  <c r="D37" i="51"/>
  <c r="C37" i="51"/>
  <c r="Y36" i="51"/>
  <c r="Z36" i="51"/>
  <c r="AA36" i="51"/>
  <c r="X36" i="51"/>
  <c r="L36" i="51"/>
  <c r="M36" i="51"/>
  <c r="K36" i="51"/>
  <c r="J36" i="51"/>
  <c r="I36" i="51"/>
  <c r="H36" i="51"/>
  <c r="E36" i="51"/>
  <c r="D36" i="51"/>
  <c r="C36" i="51"/>
  <c r="Y35" i="51"/>
  <c r="Z35" i="51"/>
  <c r="AA35" i="51"/>
  <c r="X35" i="51"/>
  <c r="L35" i="51"/>
  <c r="J35" i="51"/>
  <c r="I35" i="51"/>
  <c r="H35" i="51"/>
  <c r="E35" i="51"/>
  <c r="D35" i="51"/>
  <c r="AB35" i="51"/>
  <c r="C35" i="51"/>
  <c r="Y34" i="51"/>
  <c r="Z34" i="51"/>
  <c r="AC34" i="51" s="1"/>
  <c r="AA34" i="51"/>
  <c r="X34" i="51"/>
  <c r="L34" i="51"/>
  <c r="N216" i="31"/>
  <c r="M34" i="51"/>
  <c r="P216" i="31"/>
  <c r="W216" i="31"/>
  <c r="K34" i="51"/>
  <c r="J34" i="51"/>
  <c r="I34" i="51"/>
  <c r="H34" i="51"/>
  <c r="E34" i="51"/>
  <c r="AB34" i="51" s="1"/>
  <c r="F216" i="31"/>
  <c r="D34" i="51"/>
  <c r="C34" i="51"/>
  <c r="B21" i="12"/>
  <c r="Y44" i="46"/>
  <c r="Z44" i="46"/>
  <c r="AA44" i="46"/>
  <c r="X44" i="46"/>
  <c r="L44" i="46"/>
  <c r="M44" i="46"/>
  <c r="N44" i="46"/>
  <c r="O44" i="46"/>
  <c r="P44" i="46"/>
  <c r="Q44" i="46"/>
  <c r="R44" i="46"/>
  <c r="T233" i="31" s="1"/>
  <c r="S44" i="46"/>
  <c r="T44" i="46"/>
  <c r="U44" i="46"/>
  <c r="V44" i="46"/>
  <c r="K44" i="46"/>
  <c r="J44" i="46"/>
  <c r="I44" i="46"/>
  <c r="H44" i="46"/>
  <c r="I233" i="31" s="1"/>
  <c r="E44" i="46"/>
  <c r="D44" i="46"/>
  <c r="AB44" i="46" s="1"/>
  <c r="C44" i="46"/>
  <c r="Y43" i="46"/>
  <c r="Z43" i="46"/>
  <c r="AA43" i="46"/>
  <c r="X43" i="46"/>
  <c r="L43" i="46"/>
  <c r="N228" i="31" s="1"/>
  <c r="M43" i="46"/>
  <c r="N43" i="46"/>
  <c r="O43" i="46"/>
  <c r="P43" i="46"/>
  <c r="Q43" i="46"/>
  <c r="R43" i="46"/>
  <c r="S43" i="46"/>
  <c r="T43" i="46"/>
  <c r="U43" i="46"/>
  <c r="V43" i="46"/>
  <c r="K43" i="46"/>
  <c r="J43" i="46"/>
  <c r="I43" i="46"/>
  <c r="H43" i="46"/>
  <c r="E43" i="46"/>
  <c r="D43" i="46"/>
  <c r="E228" i="31" s="1"/>
  <c r="C43" i="46"/>
  <c r="Y42" i="46"/>
  <c r="AA222" i="31" s="1"/>
  <c r="Z42" i="46"/>
  <c r="AA42" i="46"/>
  <c r="X42" i="46"/>
  <c r="L42" i="46"/>
  <c r="M42" i="46"/>
  <c r="N42" i="46"/>
  <c r="O42" i="46"/>
  <c r="P42" i="46"/>
  <c r="Q42" i="46"/>
  <c r="R42" i="46"/>
  <c r="S42" i="46"/>
  <c r="T42" i="46"/>
  <c r="U42" i="46"/>
  <c r="V42" i="46"/>
  <c r="K42" i="46"/>
  <c r="J42" i="46"/>
  <c r="I42" i="46"/>
  <c r="H42" i="46"/>
  <c r="E42" i="46"/>
  <c r="D42" i="46"/>
  <c r="C42" i="46"/>
  <c r="Y41" i="46"/>
  <c r="Z41" i="46"/>
  <c r="AC41" i="46" s="1"/>
  <c r="AA41" i="46"/>
  <c r="X41" i="46"/>
  <c r="L41" i="46"/>
  <c r="M41" i="46"/>
  <c r="O216" i="31" s="1"/>
  <c r="N41" i="46"/>
  <c r="O41" i="46"/>
  <c r="P41" i="46"/>
  <c r="Q41" i="46"/>
  <c r="R41" i="46"/>
  <c r="S41" i="46"/>
  <c r="T41" i="46"/>
  <c r="U41" i="46"/>
  <c r="W41" i="46" s="1"/>
  <c r="AB41" i="46" s="1"/>
  <c r="V41" i="46"/>
  <c r="K41" i="46"/>
  <c r="J41" i="46"/>
  <c r="I41" i="46"/>
  <c r="H41" i="46"/>
  <c r="E41" i="46"/>
  <c r="D41" i="46"/>
  <c r="C41" i="46"/>
  <c r="AA40" i="46"/>
  <c r="Z40" i="46"/>
  <c r="Y40" i="46"/>
  <c r="X40" i="46"/>
  <c r="L40" i="46"/>
  <c r="M40" i="46"/>
  <c r="N40" i="46"/>
  <c r="O40" i="46"/>
  <c r="P40" i="46"/>
  <c r="Q40" i="46"/>
  <c r="R40" i="46"/>
  <c r="S40" i="46"/>
  <c r="T40" i="46"/>
  <c r="U40" i="46"/>
  <c r="V40" i="46"/>
  <c r="K40" i="46"/>
  <c r="J40" i="46"/>
  <c r="I40" i="46"/>
  <c r="H40" i="46"/>
  <c r="E40" i="46"/>
  <c r="D40" i="46"/>
  <c r="C40" i="46"/>
  <c r="J36" i="46"/>
  <c r="X36" i="46"/>
  <c r="V16" i="12" s="1"/>
  <c r="L36" i="46"/>
  <c r="M36" i="46"/>
  <c r="N36" i="46"/>
  <c r="O36" i="46"/>
  <c r="M16" i="12" s="1"/>
  <c r="O108" i="31" s="1"/>
  <c r="P36" i="46"/>
  <c r="N16" i="12" s="1"/>
  <c r="P108" i="31" s="1"/>
  <c r="Q36" i="46"/>
  <c r="R36" i="46"/>
  <c r="S36" i="46"/>
  <c r="Q16" i="12" s="1"/>
  <c r="T36" i="46"/>
  <c r="U36" i="46"/>
  <c r="V36" i="46"/>
  <c r="K36" i="46"/>
  <c r="C36" i="46"/>
  <c r="B16" i="12" s="1"/>
  <c r="D108" i="31" s="1"/>
  <c r="Y27" i="44"/>
  <c r="Z27" i="44"/>
  <c r="AA27" i="44"/>
  <c r="X27" i="44"/>
  <c r="L27" i="44"/>
  <c r="M27" i="44"/>
  <c r="N27" i="44"/>
  <c r="O27" i="44"/>
  <c r="Q222" i="31" s="1"/>
  <c r="P27" i="44"/>
  <c r="Q27" i="44"/>
  <c r="R27" i="44"/>
  <c r="S27" i="44"/>
  <c r="T27" i="44"/>
  <c r="U27" i="44"/>
  <c r="V27" i="44"/>
  <c r="K27" i="44"/>
  <c r="J27" i="44"/>
  <c r="I27" i="44"/>
  <c r="H27" i="44"/>
  <c r="E27" i="44"/>
  <c r="D27" i="44"/>
  <c r="C27" i="44"/>
  <c r="Y26" i="44"/>
  <c r="Z26" i="44"/>
  <c r="AA26" i="44"/>
  <c r="X26" i="44"/>
  <c r="L26" i="44"/>
  <c r="M26" i="44"/>
  <c r="N26" i="44"/>
  <c r="O26" i="44"/>
  <c r="Q216" i="31" s="1"/>
  <c r="P26" i="44"/>
  <c r="Q26" i="44"/>
  <c r="R26" i="44"/>
  <c r="S26" i="44"/>
  <c r="T26" i="44"/>
  <c r="V216" i="31" s="1"/>
  <c r="U26" i="44"/>
  <c r="V26" i="44"/>
  <c r="W26" i="44" s="1"/>
  <c r="K26" i="44"/>
  <c r="M216" i="31" s="1"/>
  <c r="J26" i="44"/>
  <c r="I26" i="44"/>
  <c r="H26" i="44"/>
  <c r="E26" i="44"/>
  <c r="D26" i="44"/>
  <c r="C26" i="44"/>
  <c r="Y25" i="44"/>
  <c r="Z25" i="44"/>
  <c r="AA25" i="44"/>
  <c r="X25" i="44"/>
  <c r="Z211" i="31" s="1"/>
  <c r="L25" i="44"/>
  <c r="M25" i="44"/>
  <c r="N25" i="44"/>
  <c r="O25" i="44"/>
  <c r="P25" i="44"/>
  <c r="Q25" i="44"/>
  <c r="R25" i="44"/>
  <c r="T211" i="31" s="1"/>
  <c r="S25" i="44"/>
  <c r="T25" i="44"/>
  <c r="U25" i="44"/>
  <c r="V25" i="44"/>
  <c r="W25" i="44" s="1"/>
  <c r="K25" i="44"/>
  <c r="J25" i="44"/>
  <c r="I25" i="44"/>
  <c r="H25" i="44"/>
  <c r="E25" i="44"/>
  <c r="F211" i="31" s="1"/>
  <c r="D25" i="44"/>
  <c r="C25" i="44"/>
  <c r="J21" i="44"/>
  <c r="E21" i="44"/>
  <c r="D21" i="44"/>
  <c r="C21" i="44"/>
  <c r="B15" i="12" s="1"/>
  <c r="D107" i="31" s="1"/>
  <c r="Y59" i="43"/>
  <c r="AA233" i="31" s="1"/>
  <c r="Z59" i="43"/>
  <c r="AB233" i="31" s="1"/>
  <c r="AA59" i="43"/>
  <c r="X59" i="43"/>
  <c r="L59" i="43"/>
  <c r="M59" i="43"/>
  <c r="N59" i="43"/>
  <c r="O59" i="43"/>
  <c r="P59" i="43"/>
  <c r="Q59" i="43"/>
  <c r="S233" i="31" s="1"/>
  <c r="R59" i="43"/>
  <c r="S59" i="43"/>
  <c r="T59" i="43"/>
  <c r="U59" i="43"/>
  <c r="V59" i="43"/>
  <c r="K59" i="43"/>
  <c r="J59" i="43"/>
  <c r="L233" i="31" s="1"/>
  <c r="I59" i="43"/>
  <c r="J233" i="31" s="1"/>
  <c r="J236" i="31" s="1"/>
  <c r="H59" i="43"/>
  <c r="E59" i="43"/>
  <c r="D59" i="43"/>
  <c r="C59" i="43"/>
  <c r="Y58" i="43"/>
  <c r="Z58" i="43"/>
  <c r="AA58" i="43"/>
  <c r="AC228" i="31" s="1"/>
  <c r="X58" i="43"/>
  <c r="L58" i="43"/>
  <c r="M58" i="43"/>
  <c r="N58" i="43"/>
  <c r="O58" i="43"/>
  <c r="P58" i="43"/>
  <c r="Q58" i="43"/>
  <c r="R58" i="43"/>
  <c r="T228" i="31" s="1"/>
  <c r="T231" i="31" s="1"/>
  <c r="S58" i="43"/>
  <c r="T58" i="43"/>
  <c r="U58" i="43"/>
  <c r="V58" i="43"/>
  <c r="K58" i="43"/>
  <c r="J58" i="43"/>
  <c r="I58" i="43"/>
  <c r="J228" i="31" s="1"/>
  <c r="H58" i="43"/>
  <c r="I228" i="31" s="1"/>
  <c r="E58" i="43"/>
  <c r="D58" i="43"/>
  <c r="C58" i="43"/>
  <c r="Y57" i="43"/>
  <c r="Z57" i="43"/>
  <c r="AA57" i="43"/>
  <c r="X57" i="43"/>
  <c r="Z222" i="31" s="1"/>
  <c r="L57" i="43"/>
  <c r="N222" i="31" s="1"/>
  <c r="M57" i="43"/>
  <c r="O222" i="31" s="1"/>
  <c r="N57" i="43"/>
  <c r="O57" i="43"/>
  <c r="P57" i="43"/>
  <c r="Q57" i="43"/>
  <c r="R57" i="43"/>
  <c r="S57" i="43"/>
  <c r="U222" i="31" s="1"/>
  <c r="T57" i="43"/>
  <c r="V222" i="31" s="1"/>
  <c r="U57" i="43"/>
  <c r="V57" i="43"/>
  <c r="K57" i="43"/>
  <c r="J57" i="43"/>
  <c r="I57" i="43"/>
  <c r="H57" i="43"/>
  <c r="E57" i="43"/>
  <c r="F222" i="31" s="1"/>
  <c r="I56" i="43"/>
  <c r="H56" i="43"/>
  <c r="I216" i="31" s="1"/>
  <c r="E56" i="43"/>
  <c r="D56" i="43"/>
  <c r="D57" i="43"/>
  <c r="C57" i="43"/>
  <c r="Y56" i="43"/>
  <c r="Z56" i="43"/>
  <c r="AA56" i="43"/>
  <c r="X56" i="43"/>
  <c r="Z216" i="31" s="1"/>
  <c r="L56" i="43"/>
  <c r="M56" i="43"/>
  <c r="N56" i="43"/>
  <c r="O56" i="43"/>
  <c r="P56" i="43"/>
  <c r="Q56" i="43"/>
  <c r="R56" i="43"/>
  <c r="S56" i="43"/>
  <c r="U216" i="31" s="1"/>
  <c r="U220" i="31" s="1"/>
  <c r="T56" i="43"/>
  <c r="U56" i="43"/>
  <c r="V56" i="43"/>
  <c r="X216" i="31" s="1"/>
  <c r="K56" i="43"/>
  <c r="J56" i="43"/>
  <c r="C56" i="43"/>
  <c r="D216" i="31" s="1"/>
  <c r="Y55" i="43"/>
  <c r="AA211" i="31" s="1"/>
  <c r="Z55" i="43"/>
  <c r="AA55" i="43"/>
  <c r="X55" i="43"/>
  <c r="L55" i="43"/>
  <c r="M55" i="43"/>
  <c r="N55" i="43"/>
  <c r="O55" i="43"/>
  <c r="Q211" i="31" s="1"/>
  <c r="P55" i="43"/>
  <c r="R211" i="31" s="1"/>
  <c r="Q55" i="43"/>
  <c r="R55" i="43"/>
  <c r="S55" i="43"/>
  <c r="T55" i="43"/>
  <c r="U55" i="43"/>
  <c r="V55" i="43"/>
  <c r="K55" i="43"/>
  <c r="J55" i="43"/>
  <c r="L211" i="31" s="1"/>
  <c r="I55" i="43"/>
  <c r="J211" i="31" s="1"/>
  <c r="J214" i="31" s="1"/>
  <c r="H55" i="43"/>
  <c r="E55" i="43"/>
  <c r="D55" i="43"/>
  <c r="C55" i="43"/>
  <c r="Y54" i="43"/>
  <c r="Z54" i="43"/>
  <c r="AA54" i="43"/>
  <c r="X54" i="43"/>
  <c r="L54" i="43"/>
  <c r="M54" i="43"/>
  <c r="N54" i="43"/>
  <c r="O54" i="43"/>
  <c r="P54" i="43"/>
  <c r="Q54" i="43"/>
  <c r="R54" i="43"/>
  <c r="S54" i="43"/>
  <c r="T54" i="43"/>
  <c r="U54" i="43"/>
  <c r="V54" i="43"/>
  <c r="K54" i="43"/>
  <c r="J54" i="43"/>
  <c r="I54" i="43"/>
  <c r="H54" i="43"/>
  <c r="E54" i="43"/>
  <c r="D54" i="43"/>
  <c r="C54" i="43"/>
  <c r="J50" i="43"/>
  <c r="H14" i="12" s="1"/>
  <c r="J106" i="31" s="1"/>
  <c r="E50" i="43"/>
  <c r="D14" i="12" s="1"/>
  <c r="D50" i="43"/>
  <c r="C14" i="12" s="1"/>
  <c r="C50" i="43"/>
  <c r="Y15" i="50"/>
  <c r="Z15" i="50"/>
  <c r="AA15" i="50"/>
  <c r="X15" i="50"/>
  <c r="L15" i="50"/>
  <c r="M15" i="50"/>
  <c r="N15" i="50"/>
  <c r="O15" i="50"/>
  <c r="P15" i="50"/>
  <c r="Q15" i="50"/>
  <c r="S206" i="31" s="1"/>
  <c r="S209" i="31" s="1"/>
  <c r="R15" i="50"/>
  <c r="S15" i="50"/>
  <c r="T15" i="50"/>
  <c r="U15" i="50"/>
  <c r="V15" i="50"/>
  <c r="W15" i="50" s="1"/>
  <c r="K15" i="50"/>
  <c r="J15" i="50"/>
  <c r="I15" i="50"/>
  <c r="J206" i="31" s="1"/>
  <c r="H15" i="50"/>
  <c r="E15" i="50"/>
  <c r="D15" i="50"/>
  <c r="C15" i="50"/>
  <c r="Y14" i="50"/>
  <c r="Z14" i="50"/>
  <c r="AA14" i="50"/>
  <c r="X14" i="50"/>
  <c r="L14" i="50"/>
  <c r="M14" i="50"/>
  <c r="N14" i="50"/>
  <c r="O14" i="50"/>
  <c r="P14" i="50"/>
  <c r="Q14" i="50"/>
  <c r="R14" i="50"/>
  <c r="T203" i="31" s="1"/>
  <c r="T204" i="31" s="1"/>
  <c r="S14" i="50"/>
  <c r="T14" i="50"/>
  <c r="U14" i="50"/>
  <c r="V14" i="50"/>
  <c r="K14" i="50"/>
  <c r="J14" i="50"/>
  <c r="I14" i="50"/>
  <c r="H14" i="50"/>
  <c r="E14" i="50"/>
  <c r="D14" i="50"/>
  <c r="C14" i="50"/>
  <c r="J10" i="50"/>
  <c r="H20" i="12" s="1"/>
  <c r="C10" i="50"/>
  <c r="Y29" i="48"/>
  <c r="Z29" i="48"/>
  <c r="AA29" i="48"/>
  <c r="AC200" i="31" s="1"/>
  <c r="AC201" i="31" s="1"/>
  <c r="X29" i="48"/>
  <c r="L29" i="48"/>
  <c r="M29" i="48"/>
  <c r="N29" i="48"/>
  <c r="O29" i="48"/>
  <c r="P29" i="48"/>
  <c r="Q29" i="48"/>
  <c r="R29" i="48"/>
  <c r="S29" i="48"/>
  <c r="T29" i="48"/>
  <c r="U29" i="48"/>
  <c r="V29" i="48"/>
  <c r="W29" i="48" s="1"/>
  <c r="K29" i="48"/>
  <c r="J29" i="48"/>
  <c r="I29" i="48"/>
  <c r="H29" i="48"/>
  <c r="E29" i="48"/>
  <c r="F200" i="31" s="1"/>
  <c r="D29" i="48"/>
  <c r="C29" i="48"/>
  <c r="Y28" i="48"/>
  <c r="Z28" i="48"/>
  <c r="AA28" i="48"/>
  <c r="X28" i="48"/>
  <c r="Z197" i="31" s="1"/>
  <c r="Z198" i="31" s="1"/>
  <c r="L28" i="48"/>
  <c r="M28" i="48"/>
  <c r="N28" i="48"/>
  <c r="O28" i="48"/>
  <c r="P28" i="48"/>
  <c r="Q28" i="48"/>
  <c r="R28" i="48"/>
  <c r="S28" i="48"/>
  <c r="T28" i="48"/>
  <c r="U28" i="48"/>
  <c r="W28" i="48" s="1"/>
  <c r="AB28" i="48" s="1"/>
  <c r="V28" i="48"/>
  <c r="K28" i="48"/>
  <c r="J28" i="48"/>
  <c r="I28" i="48"/>
  <c r="H28" i="48"/>
  <c r="E28" i="48"/>
  <c r="D28" i="48"/>
  <c r="C28" i="48"/>
  <c r="Y27" i="48"/>
  <c r="Z27" i="48"/>
  <c r="AA27" i="48"/>
  <c r="X27" i="48"/>
  <c r="L27" i="48"/>
  <c r="M27" i="48"/>
  <c r="N27" i="48"/>
  <c r="P194" i="31" s="1"/>
  <c r="P195" i="31" s="1"/>
  <c r="O27" i="48"/>
  <c r="P27" i="48"/>
  <c r="Q27" i="48"/>
  <c r="R27" i="48"/>
  <c r="S27" i="48"/>
  <c r="T27" i="48"/>
  <c r="U27" i="48"/>
  <c r="V27" i="48"/>
  <c r="K27" i="48"/>
  <c r="J27" i="48"/>
  <c r="I27" i="48"/>
  <c r="H27" i="48"/>
  <c r="E27" i="48"/>
  <c r="D27" i="48"/>
  <c r="C27" i="48"/>
  <c r="D194" i="31" s="1"/>
  <c r="J23" i="48"/>
  <c r="H18" i="12" s="1"/>
  <c r="J110" i="31" s="1"/>
  <c r="C23" i="48"/>
  <c r="B18" i="12" s="1"/>
  <c r="D110" i="31" s="1"/>
  <c r="Y12" i="49"/>
  <c r="Z12" i="49"/>
  <c r="AA12" i="49"/>
  <c r="X12" i="49"/>
  <c r="L12" i="49"/>
  <c r="M12" i="49"/>
  <c r="N12" i="49"/>
  <c r="O12" i="49"/>
  <c r="P12" i="49"/>
  <c r="Q12" i="49"/>
  <c r="R12" i="49"/>
  <c r="S12" i="49"/>
  <c r="T12" i="49"/>
  <c r="U12" i="49"/>
  <c r="V12" i="49"/>
  <c r="K12" i="49"/>
  <c r="J12" i="49"/>
  <c r="I12" i="49"/>
  <c r="H12" i="49"/>
  <c r="E12" i="49"/>
  <c r="F194" i="31"/>
  <c r="F195" i="31"/>
  <c r="D12" i="49"/>
  <c r="E194" i="31"/>
  <c r="E195" i="31" s="1"/>
  <c r="C12" i="49"/>
  <c r="J8" i="49"/>
  <c r="C8" i="49"/>
  <c r="B19" i="12" s="1"/>
  <c r="Y15" i="45"/>
  <c r="Z15" i="45"/>
  <c r="AA15" i="45"/>
  <c r="X15" i="45"/>
  <c r="L15" i="45"/>
  <c r="M15" i="45"/>
  <c r="N15" i="45"/>
  <c r="O15" i="45"/>
  <c r="P15" i="45"/>
  <c r="Q15" i="45"/>
  <c r="R15" i="45"/>
  <c r="S15" i="45"/>
  <c r="T15" i="45"/>
  <c r="U15" i="45"/>
  <c r="W15" i="45" s="1"/>
  <c r="V15" i="45"/>
  <c r="K15" i="45"/>
  <c r="J15" i="45"/>
  <c r="I15" i="45"/>
  <c r="H15" i="45"/>
  <c r="E15" i="45"/>
  <c r="D15" i="45"/>
  <c r="C15" i="45"/>
  <c r="Y11" i="45"/>
  <c r="Z11" i="45"/>
  <c r="AA11" i="45"/>
  <c r="Y29" i="12" s="1"/>
  <c r="X11" i="45"/>
  <c r="V29" i="12" s="1"/>
  <c r="X121" i="31" s="1"/>
  <c r="L11" i="45"/>
  <c r="J29" i="12" s="1"/>
  <c r="M11" i="45"/>
  <c r="K29" i="12" s="1"/>
  <c r="M121" i="31" s="1"/>
  <c r="N11" i="45"/>
  <c r="O11" i="45"/>
  <c r="M29" i="12" s="1"/>
  <c r="P11" i="45"/>
  <c r="Q11" i="45"/>
  <c r="O29" i="12" s="1"/>
  <c r="R11" i="45"/>
  <c r="P29" i="12" s="1"/>
  <c r="S11" i="45"/>
  <c r="T11" i="45"/>
  <c r="R29" i="12" s="1"/>
  <c r="T121" i="31" s="1"/>
  <c r="U11" i="45"/>
  <c r="S29" i="12" s="1"/>
  <c r="U121" i="31" s="1"/>
  <c r="V11" i="45"/>
  <c r="T29" i="12" s="1"/>
  <c r="K11" i="45"/>
  <c r="J11" i="45"/>
  <c r="H29" i="12" s="1"/>
  <c r="J121" i="31" s="1"/>
  <c r="I11" i="45"/>
  <c r="H11" i="45"/>
  <c r="E29" i="12" s="1"/>
  <c r="E11" i="45"/>
  <c r="D29" i="12" s="1"/>
  <c r="D11" i="45"/>
  <c r="C29" i="12" s="1"/>
  <c r="E121" i="31" s="1"/>
  <c r="C11" i="45"/>
  <c r="Y21" i="47"/>
  <c r="AA200" i="31" s="1"/>
  <c r="AA201" i="31" s="1"/>
  <c r="Z21" i="47"/>
  <c r="AA21" i="47"/>
  <c r="X21" i="47"/>
  <c r="L21" i="47"/>
  <c r="M21" i="47"/>
  <c r="O200" i="31" s="1"/>
  <c r="O201" i="31" s="1"/>
  <c r="N21" i="47"/>
  <c r="O21" i="47"/>
  <c r="P21" i="47"/>
  <c r="R200" i="31" s="1"/>
  <c r="R201" i="31" s="1"/>
  <c r="Q21" i="47"/>
  <c r="R21" i="47"/>
  <c r="S21" i="47"/>
  <c r="T21" i="47"/>
  <c r="U21" i="47"/>
  <c r="V21" i="47"/>
  <c r="K21" i="47"/>
  <c r="J21" i="47"/>
  <c r="I21" i="47"/>
  <c r="H21" i="47"/>
  <c r="E21" i="47"/>
  <c r="D21" i="47"/>
  <c r="C21" i="47"/>
  <c r="Y20" i="47"/>
  <c r="Z20" i="47"/>
  <c r="AB197" i="31" s="1"/>
  <c r="AB198" i="31" s="1"/>
  <c r="AA20" i="47"/>
  <c r="X20" i="47"/>
  <c r="L20" i="47"/>
  <c r="M20" i="47"/>
  <c r="N20" i="47"/>
  <c r="O20" i="47"/>
  <c r="Q197" i="31" s="1"/>
  <c r="Q198" i="31" s="1"/>
  <c r="P20" i="47"/>
  <c r="Q20" i="47"/>
  <c r="R20" i="47"/>
  <c r="S20" i="47"/>
  <c r="T20" i="47"/>
  <c r="U20" i="47"/>
  <c r="V20" i="47"/>
  <c r="K20" i="47"/>
  <c r="J20" i="47"/>
  <c r="L197" i="31" s="1"/>
  <c r="L198" i="31" s="1"/>
  <c r="I20" i="47"/>
  <c r="H20" i="47"/>
  <c r="E20" i="47"/>
  <c r="D20" i="47"/>
  <c r="C20" i="47"/>
  <c r="Y19" i="47"/>
  <c r="AA194" i="31" s="1"/>
  <c r="AA195" i="31" s="1"/>
  <c r="Z19" i="47"/>
  <c r="AB194" i="31" s="1"/>
  <c r="AB195" i="31" s="1"/>
  <c r="AA19" i="47"/>
  <c r="AC194" i="31" s="1"/>
  <c r="AC195" i="31" s="1"/>
  <c r="X19" i="47"/>
  <c r="L19" i="47"/>
  <c r="N194" i="31" s="1"/>
  <c r="N195" i="31" s="1"/>
  <c r="M19" i="47"/>
  <c r="N19" i="47"/>
  <c r="O19" i="47"/>
  <c r="P19" i="47"/>
  <c r="Q19" i="47"/>
  <c r="S194" i="31" s="1"/>
  <c r="S195" i="31" s="1"/>
  <c r="R19" i="47"/>
  <c r="T194" i="31" s="1"/>
  <c r="T195" i="31" s="1"/>
  <c r="S19" i="47"/>
  <c r="T19" i="47"/>
  <c r="V194" i="31" s="1"/>
  <c r="V195" i="31" s="1"/>
  <c r="U19" i="47"/>
  <c r="V19" i="47"/>
  <c r="K19" i="47"/>
  <c r="J19" i="47"/>
  <c r="I19" i="47"/>
  <c r="J194" i="31" s="1"/>
  <c r="J195" i="31" s="1"/>
  <c r="H19" i="47"/>
  <c r="I194" i="31" s="1"/>
  <c r="I195" i="31" s="1"/>
  <c r="E19" i="47"/>
  <c r="D19" i="47"/>
  <c r="C19" i="47"/>
  <c r="J15" i="47"/>
  <c r="H17" i="12" s="1"/>
  <c r="J109" i="31" s="1"/>
  <c r="C15" i="47"/>
  <c r="Y28" i="42"/>
  <c r="Z28" i="42"/>
  <c r="AA28" i="42"/>
  <c r="AC211" i="31"/>
  <c r="X28" i="42"/>
  <c r="M28" i="42"/>
  <c r="L28" i="42"/>
  <c r="N28" i="42"/>
  <c r="O28" i="42"/>
  <c r="P28" i="42"/>
  <c r="Q28" i="42"/>
  <c r="R28" i="42"/>
  <c r="S28" i="42"/>
  <c r="T28" i="42"/>
  <c r="U28" i="42"/>
  <c r="W211" i="31" s="1"/>
  <c r="W28" i="42"/>
  <c r="V28" i="42"/>
  <c r="K28" i="42"/>
  <c r="J28" i="42"/>
  <c r="I28" i="42"/>
  <c r="H28" i="42"/>
  <c r="E28" i="42"/>
  <c r="D28" i="42"/>
  <c r="C28" i="42"/>
  <c r="Y27" i="42"/>
  <c r="Z27" i="42"/>
  <c r="AB206" i="31" s="1"/>
  <c r="AB209" i="31" s="1"/>
  <c r="AA27" i="42"/>
  <c r="X27" i="42"/>
  <c r="Z206" i="31" s="1"/>
  <c r="Z209" i="31" s="1"/>
  <c r="M27" i="42"/>
  <c r="L27" i="42"/>
  <c r="N27" i="42"/>
  <c r="O27" i="42"/>
  <c r="P27" i="42"/>
  <c r="Q27" i="42"/>
  <c r="R27" i="42"/>
  <c r="S27" i="42"/>
  <c r="T27" i="42"/>
  <c r="U27" i="42"/>
  <c r="W27" i="42" s="1"/>
  <c r="V27" i="42"/>
  <c r="K27" i="42"/>
  <c r="J27" i="42"/>
  <c r="I27" i="42"/>
  <c r="H27" i="42"/>
  <c r="E27" i="42"/>
  <c r="D27" i="42"/>
  <c r="C27" i="42"/>
  <c r="Y26" i="42"/>
  <c r="Z26" i="42"/>
  <c r="AA26" i="42"/>
  <c r="X26" i="42"/>
  <c r="M26" i="42"/>
  <c r="L26" i="42"/>
  <c r="N26" i="42"/>
  <c r="O26" i="42"/>
  <c r="P26" i="42"/>
  <c r="Q26" i="42"/>
  <c r="R26" i="42"/>
  <c r="S26" i="42"/>
  <c r="T26" i="42"/>
  <c r="U26" i="42"/>
  <c r="W26" i="42" s="1"/>
  <c r="AB26" i="42" s="1"/>
  <c r="V26" i="42"/>
  <c r="K26" i="42"/>
  <c r="J26" i="42"/>
  <c r="I26" i="42"/>
  <c r="H26" i="42"/>
  <c r="E26" i="42"/>
  <c r="D26" i="42"/>
  <c r="C26" i="42"/>
  <c r="J22" i="42"/>
  <c r="I22" i="42"/>
  <c r="H22" i="42"/>
  <c r="D22" i="42"/>
  <c r="C22" i="42"/>
  <c r="B13" i="12"/>
  <c r="D105" i="31" s="1"/>
  <c r="L28" i="40"/>
  <c r="M28" i="40"/>
  <c r="N28" i="40"/>
  <c r="O28" i="40"/>
  <c r="P28" i="40"/>
  <c r="Q28" i="40"/>
  <c r="R28" i="40"/>
  <c r="S28" i="40"/>
  <c r="T28" i="40"/>
  <c r="U28" i="40"/>
  <c r="W28" i="40" s="1"/>
  <c r="V28" i="40"/>
  <c r="X28" i="40"/>
  <c r="Y28" i="40"/>
  <c r="Z28" i="40"/>
  <c r="AA28" i="40"/>
  <c r="K28" i="40"/>
  <c r="J28" i="40"/>
  <c r="I28" i="40"/>
  <c r="H28" i="40"/>
  <c r="E28" i="40"/>
  <c r="D28" i="40"/>
  <c r="C28" i="40"/>
  <c r="AB203" i="31"/>
  <c r="AB204" i="31" s="1"/>
  <c r="J27" i="40"/>
  <c r="I27" i="40"/>
  <c r="J203" i="31"/>
  <c r="J204" i="31" s="1"/>
  <c r="H27" i="40"/>
  <c r="L23" i="40"/>
  <c r="J12" i="12" s="1"/>
  <c r="L104" i="31" s="1"/>
  <c r="M23" i="40"/>
  <c r="K12" i="12"/>
  <c r="M104" i="31" s="1"/>
  <c r="N23" i="40"/>
  <c r="O23" i="40"/>
  <c r="P23" i="40"/>
  <c r="Q23" i="40"/>
  <c r="O12" i="12"/>
  <c r="Q104" i="31" s="1"/>
  <c r="R23" i="40"/>
  <c r="S23" i="40"/>
  <c r="Q12" i="12" s="1"/>
  <c r="S104" i="31" s="1"/>
  <c r="T23" i="40"/>
  <c r="U23" i="40"/>
  <c r="S12" i="12" s="1"/>
  <c r="U104" i="31" s="1"/>
  <c r="V23" i="40"/>
  <c r="X23" i="40"/>
  <c r="Y23" i="40"/>
  <c r="Z23" i="40"/>
  <c r="AA23" i="40"/>
  <c r="J23" i="40"/>
  <c r="H12" i="12" s="1"/>
  <c r="J104" i="31" s="1"/>
  <c r="I23" i="40"/>
  <c r="F12" i="12"/>
  <c r="H104" i="31" s="1"/>
  <c r="H23" i="40"/>
  <c r="E27" i="40"/>
  <c r="D27" i="40"/>
  <c r="E23" i="40"/>
  <c r="D12" i="12" s="1"/>
  <c r="D23" i="40"/>
  <c r="C27" i="40"/>
  <c r="W5" i="40"/>
  <c r="AC5" i="40"/>
  <c r="L29" i="41"/>
  <c r="M29" i="41"/>
  <c r="N29" i="41"/>
  <c r="P211" i="31" s="1"/>
  <c r="P214" i="31" s="1"/>
  <c r="O29" i="41"/>
  <c r="P29" i="41"/>
  <c r="Q29" i="41"/>
  <c r="R29" i="41"/>
  <c r="S29" i="41"/>
  <c r="T29" i="41"/>
  <c r="U29" i="41"/>
  <c r="V29" i="41"/>
  <c r="X211" i="31" s="1"/>
  <c r="X29" i="41"/>
  <c r="Y29" i="41"/>
  <c r="Z29" i="41"/>
  <c r="AA29" i="41"/>
  <c r="K29" i="41"/>
  <c r="M211" i="31" s="1"/>
  <c r="J29" i="41"/>
  <c r="I29" i="41"/>
  <c r="H29" i="41"/>
  <c r="I211" i="31" s="1"/>
  <c r="E29" i="41"/>
  <c r="D29" i="41"/>
  <c r="C29" i="41"/>
  <c r="D211" i="31" s="1"/>
  <c r="L28" i="41"/>
  <c r="M28" i="41"/>
  <c r="N28" i="41"/>
  <c r="O28" i="41"/>
  <c r="P28" i="41"/>
  <c r="Q28" i="41"/>
  <c r="R28" i="41"/>
  <c r="S28" i="41"/>
  <c r="T28" i="41"/>
  <c r="U28" i="41"/>
  <c r="W28" i="41" s="1"/>
  <c r="V28" i="41"/>
  <c r="X28" i="41"/>
  <c r="Y28" i="41"/>
  <c r="Z28" i="41"/>
  <c r="AA28" i="41"/>
  <c r="K28" i="41"/>
  <c r="J28" i="41"/>
  <c r="I28" i="41"/>
  <c r="H28" i="41"/>
  <c r="E28" i="41"/>
  <c r="D28" i="41"/>
  <c r="C28" i="41"/>
  <c r="L27" i="41"/>
  <c r="M27" i="41"/>
  <c r="N27" i="41"/>
  <c r="O27" i="41"/>
  <c r="P27" i="41"/>
  <c r="Q27" i="41"/>
  <c r="R27" i="41"/>
  <c r="S27" i="41"/>
  <c r="T27" i="41"/>
  <c r="U27" i="41"/>
  <c r="V27" i="41"/>
  <c r="W27" i="41" s="1"/>
  <c r="AC27" i="41" s="1"/>
  <c r="X27" i="41"/>
  <c r="Y27" i="41"/>
  <c r="Z27" i="41"/>
  <c r="AA27" i="41"/>
  <c r="K27" i="41"/>
  <c r="J27" i="41"/>
  <c r="I27" i="41"/>
  <c r="H27" i="41"/>
  <c r="E27" i="41"/>
  <c r="D27" i="41"/>
  <c r="C27" i="41"/>
  <c r="J23" i="41"/>
  <c r="C23" i="41"/>
  <c r="B11" i="12"/>
  <c r="D103" i="31" s="1"/>
  <c r="L35" i="37"/>
  <c r="M35" i="37"/>
  <c r="N35" i="37"/>
  <c r="P206" i="31" s="1"/>
  <c r="O35" i="37"/>
  <c r="P35" i="37"/>
  <c r="Q35" i="37"/>
  <c r="R35" i="37"/>
  <c r="S35" i="37"/>
  <c r="T35" i="37"/>
  <c r="U35" i="37"/>
  <c r="V35" i="37"/>
  <c r="X35" i="37"/>
  <c r="Y35" i="37"/>
  <c r="Z35" i="37"/>
  <c r="AA35" i="37"/>
  <c r="K35" i="37"/>
  <c r="J35" i="37"/>
  <c r="I35" i="37"/>
  <c r="H35" i="37"/>
  <c r="E35" i="37"/>
  <c r="D35" i="37"/>
  <c r="C35" i="37"/>
  <c r="D206" i="31" s="1"/>
  <c r="L34" i="37"/>
  <c r="M34" i="37"/>
  <c r="N34" i="37"/>
  <c r="O34" i="37"/>
  <c r="P34" i="37"/>
  <c r="Q34" i="37"/>
  <c r="S203" i="31" s="1"/>
  <c r="S204" i="31" s="1"/>
  <c r="R34" i="37"/>
  <c r="S34" i="37"/>
  <c r="U203" i="31" s="1"/>
  <c r="U204" i="31" s="1"/>
  <c r="T34" i="37"/>
  <c r="U34" i="37"/>
  <c r="V34" i="37"/>
  <c r="X34" i="37"/>
  <c r="Y34" i="37"/>
  <c r="Z34" i="37"/>
  <c r="AA34" i="37"/>
  <c r="K34" i="37"/>
  <c r="J34" i="37"/>
  <c r="I34" i="37"/>
  <c r="H34" i="37"/>
  <c r="E34" i="37"/>
  <c r="D34" i="37"/>
  <c r="C34" i="37"/>
  <c r="L33" i="37"/>
  <c r="M33" i="37"/>
  <c r="N33" i="37"/>
  <c r="O33" i="37"/>
  <c r="Q200" i="31" s="1"/>
  <c r="Q201" i="31" s="1"/>
  <c r="P33" i="37"/>
  <c r="Q33" i="37"/>
  <c r="R33" i="37"/>
  <c r="S33" i="37"/>
  <c r="T33" i="37"/>
  <c r="U33" i="37"/>
  <c r="W33" i="37" s="1"/>
  <c r="V33" i="37"/>
  <c r="X33" i="37"/>
  <c r="Y33" i="37"/>
  <c r="Z33" i="37"/>
  <c r="AA33" i="37"/>
  <c r="K33" i="37"/>
  <c r="J33" i="37"/>
  <c r="I33" i="37"/>
  <c r="H33" i="37"/>
  <c r="E33" i="37"/>
  <c r="D33" i="37"/>
  <c r="C33" i="37"/>
  <c r="L32" i="37"/>
  <c r="M32" i="37"/>
  <c r="N32" i="37"/>
  <c r="O32" i="37"/>
  <c r="P32" i="37"/>
  <c r="Q32" i="37"/>
  <c r="R32" i="37"/>
  <c r="S32" i="37"/>
  <c r="T32" i="37"/>
  <c r="U32" i="37"/>
  <c r="V32" i="37"/>
  <c r="X32" i="37"/>
  <c r="Y32" i="37"/>
  <c r="Z32" i="37"/>
  <c r="AA32" i="37"/>
  <c r="K32" i="37"/>
  <c r="J32" i="37"/>
  <c r="I32" i="37"/>
  <c r="H32" i="37"/>
  <c r="E32" i="37"/>
  <c r="D32" i="37"/>
  <c r="J28" i="37"/>
  <c r="C28" i="37"/>
  <c r="B10" i="12"/>
  <c r="C32" i="37"/>
  <c r="L31" i="39"/>
  <c r="M31" i="39"/>
  <c r="N31" i="39"/>
  <c r="O31" i="39"/>
  <c r="P31" i="39"/>
  <c r="Q31" i="39"/>
  <c r="R31" i="39"/>
  <c r="S31" i="39"/>
  <c r="T31" i="39"/>
  <c r="U31" i="39"/>
  <c r="W31" i="39" s="1"/>
  <c r="V31" i="39"/>
  <c r="X31" i="39"/>
  <c r="Y31" i="39"/>
  <c r="Z31" i="39"/>
  <c r="AA31" i="39"/>
  <c r="K31" i="39"/>
  <c r="J31" i="39"/>
  <c r="I31" i="39"/>
  <c r="H31" i="39"/>
  <c r="E31" i="39"/>
  <c r="D31" i="39"/>
  <c r="C31" i="39"/>
  <c r="L30" i="39"/>
  <c r="N203" i="31" s="1"/>
  <c r="N204" i="31" s="1"/>
  <c r="M30" i="39"/>
  <c r="O203" i="31" s="1"/>
  <c r="O204" i="31" s="1"/>
  <c r="N30" i="39"/>
  <c r="O30" i="39"/>
  <c r="P30" i="39"/>
  <c r="Q30" i="39"/>
  <c r="R30" i="39"/>
  <c r="S30" i="39"/>
  <c r="T30" i="39"/>
  <c r="V203" i="31" s="1"/>
  <c r="V204" i="31" s="1"/>
  <c r="U30" i="39"/>
  <c r="V30" i="39"/>
  <c r="X30" i="39"/>
  <c r="Y30" i="39"/>
  <c r="Z30" i="39"/>
  <c r="AA30" i="39"/>
  <c r="K30" i="39"/>
  <c r="J30" i="39"/>
  <c r="L203" i="31" s="1"/>
  <c r="L204" i="31" s="1"/>
  <c r="I30" i="39"/>
  <c r="H30" i="39"/>
  <c r="E30" i="39"/>
  <c r="D30" i="39"/>
  <c r="C30" i="39"/>
  <c r="L29" i="39"/>
  <c r="M29" i="39"/>
  <c r="N29" i="39"/>
  <c r="O29" i="39"/>
  <c r="P29" i="39"/>
  <c r="Q29" i="39"/>
  <c r="R29" i="39"/>
  <c r="S29" i="39"/>
  <c r="T29" i="39"/>
  <c r="U29" i="39"/>
  <c r="V29" i="39"/>
  <c r="X29" i="39"/>
  <c r="Y29" i="39"/>
  <c r="Z29" i="39"/>
  <c r="AA29" i="39"/>
  <c r="K29" i="39"/>
  <c r="J29" i="39"/>
  <c r="I29" i="39"/>
  <c r="H29" i="39"/>
  <c r="E29" i="39"/>
  <c r="D29" i="39"/>
  <c r="C29" i="39"/>
  <c r="L28" i="39"/>
  <c r="M28" i="39"/>
  <c r="N28" i="39"/>
  <c r="P197" i="31" s="1"/>
  <c r="P198" i="31" s="1"/>
  <c r="O28" i="39"/>
  <c r="P28" i="39"/>
  <c r="Q28" i="39"/>
  <c r="R28" i="39"/>
  <c r="S28" i="39"/>
  <c r="T28" i="39"/>
  <c r="U28" i="39"/>
  <c r="V28" i="39"/>
  <c r="X197" i="31" s="1"/>
  <c r="X198" i="31" s="1"/>
  <c r="X28" i="39"/>
  <c r="Y28" i="39"/>
  <c r="Z28" i="39"/>
  <c r="AA28" i="39"/>
  <c r="K28" i="39"/>
  <c r="J28" i="39"/>
  <c r="J24" i="39"/>
  <c r="I28" i="39"/>
  <c r="H28" i="39"/>
  <c r="E28" i="39"/>
  <c r="D28" i="39"/>
  <c r="C28" i="39"/>
  <c r="C24" i="39"/>
  <c r="B9" i="12" s="1"/>
  <c r="L16" i="30"/>
  <c r="M16" i="30"/>
  <c r="N16" i="30"/>
  <c r="O16" i="30"/>
  <c r="P16" i="30"/>
  <c r="Q16" i="30"/>
  <c r="R16" i="30"/>
  <c r="S16" i="30"/>
  <c r="T16" i="30"/>
  <c r="U16" i="30"/>
  <c r="V16" i="30"/>
  <c r="W16" i="30" s="1"/>
  <c r="X16" i="30"/>
  <c r="Y16" i="30"/>
  <c r="Z16" i="30"/>
  <c r="AA16" i="30"/>
  <c r="K16" i="30"/>
  <c r="J16" i="30"/>
  <c r="J12" i="30"/>
  <c r="I16" i="30"/>
  <c r="H16" i="30"/>
  <c r="E16" i="30"/>
  <c r="D16" i="30"/>
  <c r="C16" i="30"/>
  <c r="C12" i="30"/>
  <c r="Y22" i="29"/>
  <c r="Y21" i="29"/>
  <c r="L22" i="29"/>
  <c r="M22" i="29"/>
  <c r="N22" i="29"/>
  <c r="O22" i="29"/>
  <c r="P22" i="29"/>
  <c r="Q22" i="29"/>
  <c r="R22" i="29"/>
  <c r="S22" i="29"/>
  <c r="T22" i="29"/>
  <c r="V200" i="31" s="1"/>
  <c r="V201" i="31" s="1"/>
  <c r="U22" i="29"/>
  <c r="V22" i="29"/>
  <c r="X22" i="29"/>
  <c r="Z22" i="29"/>
  <c r="AA22" i="29"/>
  <c r="K22" i="29"/>
  <c r="M200" i="31" s="1"/>
  <c r="M201" i="31" s="1"/>
  <c r="J22" i="29"/>
  <c r="I22" i="29"/>
  <c r="H22" i="29"/>
  <c r="E22" i="29"/>
  <c r="D22" i="29"/>
  <c r="C22" i="29"/>
  <c r="L21" i="29"/>
  <c r="M21" i="29"/>
  <c r="N21" i="29"/>
  <c r="O21" i="29"/>
  <c r="P21" i="29"/>
  <c r="Q21" i="29"/>
  <c r="R21" i="29"/>
  <c r="S21" i="29"/>
  <c r="T21" i="29"/>
  <c r="U21" i="29"/>
  <c r="V21" i="29"/>
  <c r="X21" i="29"/>
  <c r="Z21" i="29"/>
  <c r="AA21" i="29"/>
  <c r="K21" i="29"/>
  <c r="J17" i="29"/>
  <c r="J21" i="29"/>
  <c r="I21" i="29"/>
  <c r="H21" i="29"/>
  <c r="E21" i="29"/>
  <c r="D21" i="29"/>
  <c r="C21" i="29"/>
  <c r="C17" i="29"/>
  <c r="B7" i="12" s="1"/>
  <c r="D99" i="31" s="1"/>
  <c r="L55" i="70"/>
  <c r="M55" i="70"/>
  <c r="N55" i="70"/>
  <c r="O55" i="70"/>
  <c r="P55" i="70"/>
  <c r="Q55" i="70"/>
  <c r="R55" i="70"/>
  <c r="S55" i="70"/>
  <c r="T55" i="70"/>
  <c r="U55" i="70"/>
  <c r="W55" i="70"/>
  <c r="V55" i="70"/>
  <c r="X55" i="70"/>
  <c r="Y55" i="70"/>
  <c r="Z55" i="70"/>
  <c r="AA55" i="70"/>
  <c r="K55" i="70"/>
  <c r="J55" i="70"/>
  <c r="I55" i="70"/>
  <c r="H55" i="70"/>
  <c r="E55" i="70"/>
  <c r="D55" i="70"/>
  <c r="C55" i="70"/>
  <c r="L54" i="70"/>
  <c r="M54" i="70"/>
  <c r="N54" i="70"/>
  <c r="O54" i="70"/>
  <c r="P54" i="70"/>
  <c r="Q54" i="70"/>
  <c r="R54" i="70"/>
  <c r="S54" i="70"/>
  <c r="T54" i="70"/>
  <c r="U54" i="70"/>
  <c r="V54" i="70"/>
  <c r="X54" i="70"/>
  <c r="Y54" i="70"/>
  <c r="Z54" i="70"/>
  <c r="AA54" i="70"/>
  <c r="K54" i="70"/>
  <c r="J54" i="70"/>
  <c r="I54" i="70"/>
  <c r="H54" i="70"/>
  <c r="E54" i="70"/>
  <c r="D54" i="70"/>
  <c r="C54" i="70"/>
  <c r="L53" i="70"/>
  <c r="M53" i="70"/>
  <c r="N53" i="70"/>
  <c r="O53" i="70"/>
  <c r="P53" i="70"/>
  <c r="Q53" i="70"/>
  <c r="R53" i="70"/>
  <c r="S53" i="70"/>
  <c r="T53" i="70"/>
  <c r="U53" i="70"/>
  <c r="W53" i="70" s="1"/>
  <c r="V53" i="70"/>
  <c r="X53" i="70"/>
  <c r="Y53" i="70"/>
  <c r="Z53" i="70"/>
  <c r="AA53" i="70"/>
  <c r="K53" i="70"/>
  <c r="J53" i="70"/>
  <c r="I53" i="70"/>
  <c r="H53" i="70"/>
  <c r="E53" i="70"/>
  <c r="D53" i="70"/>
  <c r="C53" i="70"/>
  <c r="W10" i="79"/>
  <c r="AB10" i="79" s="1"/>
  <c r="O240" i="31"/>
  <c r="S240" i="31"/>
  <c r="W240" i="31"/>
  <c r="J59" i="69"/>
  <c r="I59" i="69"/>
  <c r="H59" i="69"/>
  <c r="E59" i="69"/>
  <c r="D59" i="69"/>
  <c r="C59" i="69"/>
  <c r="L58" i="69"/>
  <c r="M58" i="69"/>
  <c r="N58" i="69"/>
  <c r="O58" i="69"/>
  <c r="P58" i="69"/>
  <c r="Q58" i="69"/>
  <c r="R58" i="69"/>
  <c r="S58" i="69"/>
  <c r="T58" i="69"/>
  <c r="U58" i="69"/>
  <c r="W58" i="69" s="1"/>
  <c r="V58" i="69"/>
  <c r="X58" i="69"/>
  <c r="Y58" i="69"/>
  <c r="Z58" i="69"/>
  <c r="AA58" i="69"/>
  <c r="K58" i="69"/>
  <c r="J58" i="69"/>
  <c r="I58" i="69"/>
  <c r="H58" i="69"/>
  <c r="E58" i="69"/>
  <c r="D58" i="69"/>
  <c r="E230" i="31" s="1"/>
  <c r="AF230" i="31" s="1"/>
  <c r="C58" i="69"/>
  <c r="L57" i="69"/>
  <c r="M57" i="69"/>
  <c r="N57" i="69"/>
  <c r="O57" i="69"/>
  <c r="P57" i="69"/>
  <c r="Q57" i="69"/>
  <c r="R57" i="69"/>
  <c r="S57" i="69"/>
  <c r="T57" i="69"/>
  <c r="U57" i="69"/>
  <c r="W57" i="69" s="1"/>
  <c r="V57" i="69"/>
  <c r="X57" i="69"/>
  <c r="Y57" i="69"/>
  <c r="Z57" i="69"/>
  <c r="AA57" i="69"/>
  <c r="K57" i="69"/>
  <c r="J57" i="69"/>
  <c r="I57" i="69"/>
  <c r="H57" i="69"/>
  <c r="E57" i="69"/>
  <c r="D57" i="69"/>
  <c r="C57" i="69"/>
  <c r="L75" i="60"/>
  <c r="M75" i="60"/>
  <c r="N75" i="60"/>
  <c r="O75" i="60"/>
  <c r="P75" i="60"/>
  <c r="Q75" i="60"/>
  <c r="R75" i="60"/>
  <c r="S75" i="60"/>
  <c r="T75" i="60"/>
  <c r="U75" i="60"/>
  <c r="W75" i="60" s="1"/>
  <c r="V75" i="60"/>
  <c r="X235" i="31" s="1"/>
  <c r="X75" i="60"/>
  <c r="Y75" i="60"/>
  <c r="Z75" i="60"/>
  <c r="AA75" i="60"/>
  <c r="K75" i="60"/>
  <c r="J75" i="60"/>
  <c r="L235" i="31" s="1"/>
  <c r="I75" i="60"/>
  <c r="H75" i="60"/>
  <c r="E75" i="60"/>
  <c r="D75" i="60"/>
  <c r="C75" i="60"/>
  <c r="L74" i="60"/>
  <c r="M74" i="60"/>
  <c r="N74" i="60"/>
  <c r="P230" i="31" s="1"/>
  <c r="O74" i="60"/>
  <c r="P74" i="60"/>
  <c r="Q74" i="60"/>
  <c r="R74" i="60"/>
  <c r="S74" i="60"/>
  <c r="T74" i="60"/>
  <c r="U74" i="60"/>
  <c r="W230" i="31"/>
  <c r="V74" i="60"/>
  <c r="X74" i="60"/>
  <c r="Y74" i="60"/>
  <c r="Z74" i="60"/>
  <c r="AA74" i="60"/>
  <c r="K74" i="60"/>
  <c r="J74" i="60"/>
  <c r="I74" i="60"/>
  <c r="H74" i="60"/>
  <c r="E74" i="60"/>
  <c r="D74" i="60"/>
  <c r="C74" i="60"/>
  <c r="D230" i="31" s="1"/>
  <c r="L73" i="60"/>
  <c r="M73" i="60"/>
  <c r="N73" i="60"/>
  <c r="O73" i="60"/>
  <c r="P73" i="60"/>
  <c r="Q73" i="60"/>
  <c r="R73" i="60"/>
  <c r="T224" i="31"/>
  <c r="S73" i="60"/>
  <c r="T73" i="60"/>
  <c r="U73" i="60"/>
  <c r="W73" i="60" s="1"/>
  <c r="V73" i="60"/>
  <c r="X73" i="60"/>
  <c r="Y73" i="60"/>
  <c r="Z73" i="60"/>
  <c r="AA73" i="60"/>
  <c r="K73" i="60"/>
  <c r="J73" i="60"/>
  <c r="I73" i="60"/>
  <c r="H73" i="60"/>
  <c r="E73" i="60"/>
  <c r="D73" i="60"/>
  <c r="C73" i="60"/>
  <c r="L54" i="59"/>
  <c r="M54" i="59"/>
  <c r="N54" i="59"/>
  <c r="O54" i="59"/>
  <c r="P54" i="59"/>
  <c r="Q54" i="59"/>
  <c r="R54" i="59"/>
  <c r="S54" i="59"/>
  <c r="T54" i="59"/>
  <c r="V235" i="31" s="1"/>
  <c r="U54" i="59"/>
  <c r="V54" i="59"/>
  <c r="X54" i="59"/>
  <c r="Y54" i="59"/>
  <c r="Z54" i="59"/>
  <c r="AA54" i="59"/>
  <c r="K54" i="59"/>
  <c r="J54" i="59"/>
  <c r="I54" i="59"/>
  <c r="J235" i="31" s="1"/>
  <c r="H54" i="59"/>
  <c r="E54" i="59"/>
  <c r="D54" i="59"/>
  <c r="C54" i="59"/>
  <c r="L53" i="59"/>
  <c r="M53" i="59"/>
  <c r="N53" i="59"/>
  <c r="O53" i="59"/>
  <c r="P53" i="59"/>
  <c r="Q53" i="59"/>
  <c r="R53" i="59"/>
  <c r="S53" i="59"/>
  <c r="T53" i="59"/>
  <c r="V230" i="31" s="1"/>
  <c r="U53" i="59"/>
  <c r="V53" i="59"/>
  <c r="X230" i="31" s="1"/>
  <c r="X53" i="59"/>
  <c r="Y53" i="59"/>
  <c r="Z53" i="59"/>
  <c r="AA53" i="59"/>
  <c r="K53" i="59"/>
  <c r="J53" i="59"/>
  <c r="I53" i="59"/>
  <c r="H53" i="59"/>
  <c r="E53" i="59"/>
  <c r="D53" i="59"/>
  <c r="C53" i="59"/>
  <c r="L52" i="59"/>
  <c r="M52" i="59"/>
  <c r="N52" i="59"/>
  <c r="O52" i="59"/>
  <c r="P52" i="59"/>
  <c r="Q52" i="59"/>
  <c r="R52" i="59"/>
  <c r="S52" i="59"/>
  <c r="T52" i="59"/>
  <c r="U52" i="59"/>
  <c r="V52" i="59"/>
  <c r="W52" i="59" s="1"/>
  <c r="X52" i="59"/>
  <c r="Y52" i="59"/>
  <c r="Z52" i="59"/>
  <c r="AA52" i="59"/>
  <c r="K52" i="59"/>
  <c r="J52" i="59"/>
  <c r="I52" i="59"/>
  <c r="H52" i="59"/>
  <c r="E52" i="59"/>
  <c r="D52" i="59"/>
  <c r="C52" i="59"/>
  <c r="L84" i="20"/>
  <c r="M84" i="20"/>
  <c r="N84" i="20"/>
  <c r="O84" i="20"/>
  <c r="P84" i="20"/>
  <c r="Q84" i="20"/>
  <c r="S235" i="31"/>
  <c r="R84" i="20"/>
  <c r="S84" i="20"/>
  <c r="T84" i="20"/>
  <c r="V84" i="20"/>
  <c r="X84" i="20"/>
  <c r="Z235" i="31" s="1"/>
  <c r="Y84" i="20"/>
  <c r="AA235" i="31" s="1"/>
  <c r="Z84" i="20"/>
  <c r="AA84" i="20"/>
  <c r="K84" i="20"/>
  <c r="J84" i="20"/>
  <c r="I84" i="20"/>
  <c r="H84" i="20"/>
  <c r="I235" i="31" s="1"/>
  <c r="K235" i="31" s="1"/>
  <c r="E84" i="20"/>
  <c r="D84" i="20"/>
  <c r="C84" i="20"/>
  <c r="D235" i="31"/>
  <c r="L83" i="20"/>
  <c r="M83" i="20"/>
  <c r="O230" i="31"/>
  <c r="N83" i="20"/>
  <c r="O83" i="20"/>
  <c r="P83" i="20"/>
  <c r="Q83" i="20"/>
  <c r="S230" i="31" s="1"/>
  <c r="R83" i="20"/>
  <c r="S83" i="20"/>
  <c r="T83" i="20"/>
  <c r="U83" i="20"/>
  <c r="V83" i="20"/>
  <c r="X83" i="20"/>
  <c r="Y83" i="20"/>
  <c r="AA230" i="31"/>
  <c r="Z83" i="20"/>
  <c r="AA83" i="20"/>
  <c r="K83" i="20"/>
  <c r="J83" i="20"/>
  <c r="L230" i="31" s="1"/>
  <c r="I83" i="20"/>
  <c r="J230" i="31" s="1"/>
  <c r="H83" i="20"/>
  <c r="I230" i="31" s="1"/>
  <c r="K230" i="31" s="1"/>
  <c r="E83" i="20"/>
  <c r="F230" i="31"/>
  <c r="D83" i="20"/>
  <c r="C83" i="20"/>
  <c r="L82" i="20"/>
  <c r="M82" i="20"/>
  <c r="O224" i="31" s="1"/>
  <c r="N82" i="20"/>
  <c r="O82" i="20"/>
  <c r="Q224" i="31" s="1"/>
  <c r="P82" i="20"/>
  <c r="Q82" i="20"/>
  <c r="S224" i="31" s="1"/>
  <c r="R82" i="20"/>
  <c r="S82" i="20"/>
  <c r="T82" i="20"/>
  <c r="U82" i="20"/>
  <c r="V82" i="20"/>
  <c r="X82" i="20"/>
  <c r="Z224" i="31" s="1"/>
  <c r="Y82" i="20"/>
  <c r="Z82" i="20"/>
  <c r="AB224" i="31" s="1"/>
  <c r="AA82" i="20"/>
  <c r="K82" i="20"/>
  <c r="J82" i="20"/>
  <c r="I82" i="20"/>
  <c r="H82" i="20"/>
  <c r="I224" i="31"/>
  <c r="K224" i="31" s="1"/>
  <c r="E82" i="20"/>
  <c r="D82" i="20"/>
  <c r="C82" i="20"/>
  <c r="L81" i="20"/>
  <c r="M81" i="20"/>
  <c r="N81" i="20"/>
  <c r="P218" i="31" s="1"/>
  <c r="O81" i="20"/>
  <c r="Q218" i="31" s="1"/>
  <c r="P81" i="20"/>
  <c r="Q81" i="20"/>
  <c r="S218" i="31" s="1"/>
  <c r="R81" i="20"/>
  <c r="T218" i="31"/>
  <c r="S81" i="20"/>
  <c r="U218" i="31" s="1"/>
  <c r="T81" i="20"/>
  <c r="U81" i="20"/>
  <c r="AC81" i="20" s="1"/>
  <c r="V81" i="20"/>
  <c r="X81" i="20"/>
  <c r="Z218" i="31" s="1"/>
  <c r="Y81" i="20"/>
  <c r="Z81" i="20"/>
  <c r="AA81" i="20"/>
  <c r="AC218" i="31"/>
  <c r="K81" i="20"/>
  <c r="M218" i="31"/>
  <c r="J81" i="20"/>
  <c r="I81" i="20"/>
  <c r="H81" i="20"/>
  <c r="I218" i="31" s="1"/>
  <c r="E81" i="20"/>
  <c r="F218" i="31"/>
  <c r="D81" i="20"/>
  <c r="C81" i="20"/>
  <c r="D218" i="31"/>
  <c r="L80" i="20"/>
  <c r="M80" i="20"/>
  <c r="O213" i="31"/>
  <c r="N80" i="20"/>
  <c r="O80" i="20"/>
  <c r="P80" i="20"/>
  <c r="R213" i="31" s="1"/>
  <c r="Q80" i="20"/>
  <c r="R80" i="20"/>
  <c r="T213" i="31"/>
  <c r="S80" i="20"/>
  <c r="U213" i="31"/>
  <c r="T80" i="20"/>
  <c r="U80" i="20"/>
  <c r="V80" i="20"/>
  <c r="X80" i="20"/>
  <c r="Y80" i="20"/>
  <c r="Z80" i="20"/>
  <c r="AA80" i="20"/>
  <c r="K80" i="20"/>
  <c r="J80" i="20"/>
  <c r="L213" i="31"/>
  <c r="I80" i="20"/>
  <c r="H80" i="20"/>
  <c r="E80" i="20"/>
  <c r="D80" i="20"/>
  <c r="E213" i="31"/>
  <c r="C80" i="20"/>
  <c r="L79" i="20"/>
  <c r="N208" i="31"/>
  <c r="M79" i="20"/>
  <c r="N79" i="20"/>
  <c r="O79" i="20"/>
  <c r="P79" i="20"/>
  <c r="Q79" i="20"/>
  <c r="R79" i="20"/>
  <c r="S79" i="20"/>
  <c r="T79" i="20"/>
  <c r="U79" i="20"/>
  <c r="V79" i="20"/>
  <c r="X79" i="20"/>
  <c r="Y79" i="20"/>
  <c r="Z79" i="20"/>
  <c r="AA79" i="20"/>
  <c r="AC208" i="31"/>
  <c r="K79" i="20"/>
  <c r="J79" i="20"/>
  <c r="I79" i="20"/>
  <c r="H79" i="20"/>
  <c r="E79" i="20"/>
  <c r="D79" i="20"/>
  <c r="C79" i="20"/>
  <c r="L24" i="68"/>
  <c r="M24" i="68"/>
  <c r="N24" i="68"/>
  <c r="O24" i="68"/>
  <c r="P24" i="68"/>
  <c r="Q24" i="68"/>
  <c r="R24" i="68"/>
  <c r="S24" i="68"/>
  <c r="T24" i="68"/>
  <c r="U24" i="68"/>
  <c r="V24" i="68"/>
  <c r="W24" i="68" s="1"/>
  <c r="X24" i="68"/>
  <c r="Y24" i="68"/>
  <c r="Z24" i="68"/>
  <c r="AB230" i="31" s="1"/>
  <c r="AA24" i="68"/>
  <c r="K24" i="68"/>
  <c r="J24" i="68"/>
  <c r="I24" i="68"/>
  <c r="H24" i="68"/>
  <c r="E24" i="68"/>
  <c r="D24" i="68"/>
  <c r="L23" i="68"/>
  <c r="M23" i="68"/>
  <c r="N23" i="68"/>
  <c r="O23" i="68"/>
  <c r="P23" i="68"/>
  <c r="Q23" i="68"/>
  <c r="R23" i="68"/>
  <c r="S23" i="68"/>
  <c r="T23" i="68"/>
  <c r="U23" i="68"/>
  <c r="W23" i="68" s="1"/>
  <c r="AB23" i="68" s="1"/>
  <c r="V23" i="68"/>
  <c r="X23" i="68"/>
  <c r="Y23" i="68"/>
  <c r="Z23" i="68"/>
  <c r="AA23" i="68"/>
  <c r="K23" i="68"/>
  <c r="J23" i="68"/>
  <c r="I23" i="68"/>
  <c r="J224" i="31" s="1"/>
  <c r="H23" i="68"/>
  <c r="E23" i="68"/>
  <c r="D23" i="68"/>
  <c r="C23" i="68"/>
  <c r="J19" i="68"/>
  <c r="H17" i="28" s="1"/>
  <c r="C19" i="68"/>
  <c r="L14" i="26"/>
  <c r="M14" i="26"/>
  <c r="N14" i="26"/>
  <c r="O14" i="26"/>
  <c r="P14" i="26"/>
  <c r="Q14" i="26"/>
  <c r="R14" i="26"/>
  <c r="S14" i="26"/>
  <c r="T14" i="26"/>
  <c r="U14" i="26"/>
  <c r="W14" i="26" s="1"/>
  <c r="V14" i="26"/>
  <c r="X14" i="26"/>
  <c r="Y14" i="26"/>
  <c r="Z14" i="26"/>
  <c r="AA14" i="26"/>
  <c r="K14" i="26"/>
  <c r="J14" i="26"/>
  <c r="I14" i="26"/>
  <c r="H14" i="26"/>
  <c r="E14" i="26"/>
  <c r="D14" i="26"/>
  <c r="C14" i="26"/>
  <c r="J10" i="26"/>
  <c r="C10" i="26"/>
  <c r="L13" i="24"/>
  <c r="M13" i="24"/>
  <c r="O218" i="31" s="1"/>
  <c r="N13" i="24"/>
  <c r="O13" i="24"/>
  <c r="P13" i="24"/>
  <c r="Q13" i="24"/>
  <c r="R13" i="24"/>
  <c r="S13" i="24"/>
  <c r="T13" i="24"/>
  <c r="U13" i="24"/>
  <c r="W13" i="24" s="1"/>
  <c r="V13" i="24"/>
  <c r="X13" i="24"/>
  <c r="Y13" i="24"/>
  <c r="Z13" i="24"/>
  <c r="AA13" i="24"/>
  <c r="K13" i="24"/>
  <c r="J13" i="24"/>
  <c r="J9" i="24"/>
  <c r="I13" i="24"/>
  <c r="H13" i="24"/>
  <c r="E13" i="24"/>
  <c r="D13" i="24"/>
  <c r="C13" i="24"/>
  <c r="C9" i="24"/>
  <c r="L12" i="23"/>
  <c r="M12" i="23"/>
  <c r="N12" i="23"/>
  <c r="O12" i="23"/>
  <c r="P12" i="23"/>
  <c r="Q12" i="23"/>
  <c r="R12" i="23"/>
  <c r="S12" i="23"/>
  <c r="T12" i="23"/>
  <c r="U12" i="23"/>
  <c r="W12" i="23" s="1"/>
  <c r="AB12" i="23" s="1"/>
  <c r="V12" i="23"/>
  <c r="X12" i="23"/>
  <c r="Y12" i="23"/>
  <c r="Z12" i="23"/>
  <c r="AA12" i="23"/>
  <c r="K12" i="23"/>
  <c r="J12" i="23"/>
  <c r="J8" i="23"/>
  <c r="H12" i="28" s="1"/>
  <c r="I12" i="23"/>
  <c r="H12" i="23"/>
  <c r="E12" i="23"/>
  <c r="D12" i="23"/>
  <c r="C8" i="23"/>
  <c r="C12" i="23"/>
  <c r="L19" i="22"/>
  <c r="M19" i="22"/>
  <c r="N19" i="22"/>
  <c r="O19" i="22"/>
  <c r="P19" i="22"/>
  <c r="Q19" i="22"/>
  <c r="R19" i="22"/>
  <c r="S19" i="22"/>
  <c r="T19" i="22"/>
  <c r="V213" i="31" s="1"/>
  <c r="U19" i="22"/>
  <c r="W19" i="22" s="1"/>
  <c r="AB19" i="22" s="1"/>
  <c r="V19" i="22"/>
  <c r="X19" i="22"/>
  <c r="Y19" i="22"/>
  <c r="AA213" i="31" s="1"/>
  <c r="Z19" i="22"/>
  <c r="AA19" i="22"/>
  <c r="K19" i="22"/>
  <c r="J19" i="22"/>
  <c r="I19" i="22"/>
  <c r="J213" i="31" s="1"/>
  <c r="H19" i="22"/>
  <c r="E19" i="22"/>
  <c r="D19" i="22"/>
  <c r="C19" i="22"/>
  <c r="L18" i="22"/>
  <c r="M18" i="22"/>
  <c r="N18" i="22"/>
  <c r="P208" i="31" s="1"/>
  <c r="O18" i="22"/>
  <c r="P18" i="22"/>
  <c r="Q18" i="22"/>
  <c r="R18" i="22"/>
  <c r="S18" i="22"/>
  <c r="T18" i="22"/>
  <c r="U18" i="22"/>
  <c r="V18" i="22"/>
  <c r="X18" i="22"/>
  <c r="Y18" i="22"/>
  <c r="Z18" i="22"/>
  <c r="AA18" i="22"/>
  <c r="K18" i="22"/>
  <c r="J18" i="22"/>
  <c r="J14" i="22"/>
  <c r="I18" i="22"/>
  <c r="H18" i="22"/>
  <c r="E18" i="22"/>
  <c r="D18" i="22"/>
  <c r="C18" i="22"/>
  <c r="C14" i="22"/>
  <c r="L21" i="21"/>
  <c r="M21" i="21"/>
  <c r="N21" i="21"/>
  <c r="P213" i="31" s="1"/>
  <c r="O21" i="21"/>
  <c r="P21" i="21"/>
  <c r="Q21" i="21"/>
  <c r="R21" i="21"/>
  <c r="S21" i="21"/>
  <c r="T21" i="21"/>
  <c r="U21" i="21"/>
  <c r="V21" i="21"/>
  <c r="X21" i="21"/>
  <c r="Y21" i="21"/>
  <c r="Z21" i="21"/>
  <c r="AA21" i="21"/>
  <c r="K21" i="21"/>
  <c r="J21" i="21"/>
  <c r="I21" i="21"/>
  <c r="H21" i="21"/>
  <c r="I213" i="31" s="1"/>
  <c r="K213" i="31" s="1"/>
  <c r="E21" i="21"/>
  <c r="D21" i="21"/>
  <c r="C21" i="21"/>
  <c r="L20" i="21"/>
  <c r="M20" i="21"/>
  <c r="N20" i="21"/>
  <c r="O20" i="21"/>
  <c r="P20" i="21"/>
  <c r="Q20" i="21"/>
  <c r="R20" i="21"/>
  <c r="S20" i="21"/>
  <c r="T20" i="21"/>
  <c r="U20" i="21"/>
  <c r="W20" i="21" s="1"/>
  <c r="V20" i="21"/>
  <c r="X20" i="21"/>
  <c r="Y20" i="21"/>
  <c r="Z20" i="21"/>
  <c r="AA20" i="21"/>
  <c r="K20" i="21"/>
  <c r="J20" i="21"/>
  <c r="J16" i="21"/>
  <c r="I20" i="21"/>
  <c r="H20" i="21"/>
  <c r="E20" i="21"/>
  <c r="D20" i="21"/>
  <c r="C20" i="21"/>
  <c r="C16" i="21"/>
  <c r="L15" i="36"/>
  <c r="M15" i="36"/>
  <c r="N15" i="36"/>
  <c r="O15" i="36"/>
  <c r="P15" i="36"/>
  <c r="Q15" i="36"/>
  <c r="R15" i="36"/>
  <c r="S15" i="36"/>
  <c r="T15" i="36"/>
  <c r="U15" i="36"/>
  <c r="W15" i="36" s="1"/>
  <c r="V15" i="36"/>
  <c r="X218" i="31" s="1"/>
  <c r="X15" i="36"/>
  <c r="Y15" i="36"/>
  <c r="AA218" i="31" s="1"/>
  <c r="Z15" i="36"/>
  <c r="AB218" i="31" s="1"/>
  <c r="AA15" i="36"/>
  <c r="K15" i="36"/>
  <c r="J15" i="36"/>
  <c r="I15" i="36"/>
  <c r="H15" i="36"/>
  <c r="E15" i="36"/>
  <c r="D15" i="36"/>
  <c r="E218" i="31" s="1"/>
  <c r="C15" i="36"/>
  <c r="L14" i="36"/>
  <c r="M14" i="36"/>
  <c r="N14" i="36"/>
  <c r="O14" i="36"/>
  <c r="P14" i="36"/>
  <c r="Q14" i="36"/>
  <c r="R14" i="36"/>
  <c r="S14" i="36"/>
  <c r="T14" i="36"/>
  <c r="U14" i="36"/>
  <c r="V14" i="36"/>
  <c r="X14" i="36"/>
  <c r="Y14" i="36"/>
  <c r="Z14" i="36"/>
  <c r="AA14" i="36"/>
  <c r="AC213" i="31" s="1"/>
  <c r="K14" i="36"/>
  <c r="J14" i="36"/>
  <c r="J10" i="36"/>
  <c r="I14" i="36"/>
  <c r="H14" i="36"/>
  <c r="E14" i="36"/>
  <c r="D14" i="36"/>
  <c r="C14" i="36"/>
  <c r="C10" i="36"/>
  <c r="J9" i="35"/>
  <c r="C9" i="35"/>
  <c r="B7" i="28" s="1"/>
  <c r="L12" i="34"/>
  <c r="M12" i="34"/>
  <c r="N12" i="34"/>
  <c r="O12" i="34"/>
  <c r="P12" i="34"/>
  <c r="R208" i="31" s="1"/>
  <c r="Q12" i="34"/>
  <c r="R12" i="34"/>
  <c r="S12" i="34"/>
  <c r="T12" i="34"/>
  <c r="U12" i="34"/>
  <c r="V12" i="34"/>
  <c r="X12" i="34"/>
  <c r="Y12" i="34"/>
  <c r="AA208" i="31" s="1"/>
  <c r="Z12" i="34"/>
  <c r="AA12" i="34"/>
  <c r="K12" i="34"/>
  <c r="J12" i="34"/>
  <c r="J8" i="34"/>
  <c r="I12" i="34"/>
  <c r="H12" i="34"/>
  <c r="E12" i="34"/>
  <c r="D12" i="34"/>
  <c r="C12" i="34"/>
  <c r="C8" i="34"/>
  <c r="C9" i="33"/>
  <c r="B5" i="28" s="1"/>
  <c r="AA13" i="33"/>
  <c r="Z13" i="33"/>
  <c r="Y13" i="33"/>
  <c r="X13" i="33"/>
  <c r="V13" i="33"/>
  <c r="U13" i="33"/>
  <c r="T13" i="33"/>
  <c r="S13" i="33"/>
  <c r="R13" i="33"/>
  <c r="Q13" i="33"/>
  <c r="P13" i="33"/>
  <c r="O13" i="33"/>
  <c r="Q208" i="31" s="1"/>
  <c r="N13" i="33"/>
  <c r="M13" i="33"/>
  <c r="L13" i="33"/>
  <c r="K13" i="33"/>
  <c r="J13" i="33"/>
  <c r="I13" i="33"/>
  <c r="H13" i="33"/>
  <c r="E13" i="33"/>
  <c r="F208" i="31" s="1"/>
  <c r="H208" i="31" s="1"/>
  <c r="D13" i="33"/>
  <c r="C13" i="33"/>
  <c r="L13" i="32"/>
  <c r="M13" i="32"/>
  <c r="N13" i="32"/>
  <c r="O13" i="32"/>
  <c r="P13" i="32"/>
  <c r="Q13" i="32"/>
  <c r="S208" i="31" s="1"/>
  <c r="R13" i="32"/>
  <c r="S13" i="32"/>
  <c r="T13" i="32"/>
  <c r="U13" i="32"/>
  <c r="V13" i="32"/>
  <c r="X13" i="32"/>
  <c r="Y13" i="32"/>
  <c r="Z13" i="32"/>
  <c r="AA13" i="32"/>
  <c r="K13" i="32"/>
  <c r="J13" i="32"/>
  <c r="I13" i="32"/>
  <c r="H13" i="32"/>
  <c r="I208" i="31" s="1"/>
  <c r="E13" i="32"/>
  <c r="D13" i="32"/>
  <c r="J9" i="32"/>
  <c r="H4" i="28" s="1"/>
  <c r="J57" i="31" s="1"/>
  <c r="C9" i="32"/>
  <c r="B4" i="28" s="1"/>
  <c r="C13" i="32"/>
  <c r="L43" i="76"/>
  <c r="M43" i="76"/>
  <c r="N43" i="76"/>
  <c r="O43" i="76"/>
  <c r="P43" i="76"/>
  <c r="R234" i="31" s="1"/>
  <c r="Q43" i="76"/>
  <c r="R43" i="76"/>
  <c r="S43" i="76"/>
  <c r="T43" i="76"/>
  <c r="U43" i="76"/>
  <c r="W43" i="76"/>
  <c r="AB43" i="76" s="1"/>
  <c r="V43" i="76"/>
  <c r="X43" i="76"/>
  <c r="Y43" i="76"/>
  <c r="Z43" i="76"/>
  <c r="AA43" i="76"/>
  <c r="K43" i="76"/>
  <c r="J43" i="76"/>
  <c r="I43" i="76"/>
  <c r="H43" i="76"/>
  <c r="E43" i="76"/>
  <c r="D43" i="76"/>
  <c r="C43" i="76"/>
  <c r="L32" i="73"/>
  <c r="M32" i="73"/>
  <c r="N32" i="73"/>
  <c r="O32" i="73"/>
  <c r="P32" i="73"/>
  <c r="Q32" i="73"/>
  <c r="R32" i="73"/>
  <c r="S32" i="73"/>
  <c r="T32" i="73"/>
  <c r="U32" i="73"/>
  <c r="V32" i="73"/>
  <c r="W32" i="73" s="1"/>
  <c r="X32" i="73"/>
  <c r="Y32" i="73"/>
  <c r="Z32" i="73"/>
  <c r="AC32" i="73" s="1"/>
  <c r="AA32" i="73"/>
  <c r="K32" i="73"/>
  <c r="J32" i="73"/>
  <c r="I32" i="73"/>
  <c r="H32" i="73"/>
  <c r="E32" i="73"/>
  <c r="AB32" i="73" s="1"/>
  <c r="D32" i="73"/>
  <c r="C32" i="73"/>
  <c r="L31" i="73"/>
  <c r="M31" i="73"/>
  <c r="N31" i="73"/>
  <c r="O31" i="73"/>
  <c r="P31" i="73"/>
  <c r="Q31" i="73"/>
  <c r="R31" i="73"/>
  <c r="S31" i="73"/>
  <c r="T31" i="73"/>
  <c r="U31" i="73"/>
  <c r="AC31" i="73" s="1"/>
  <c r="V31" i="73"/>
  <c r="X31" i="73"/>
  <c r="Y31" i="73"/>
  <c r="Z31" i="73"/>
  <c r="AA31" i="73"/>
  <c r="K31" i="73"/>
  <c r="J31" i="73"/>
  <c r="I31" i="73"/>
  <c r="H31" i="73"/>
  <c r="E31" i="73"/>
  <c r="D31" i="73"/>
  <c r="C31" i="73"/>
  <c r="L22" i="72"/>
  <c r="M22" i="72"/>
  <c r="N22" i="72"/>
  <c r="O22" i="72"/>
  <c r="Q234" i="31" s="1"/>
  <c r="P22" i="72"/>
  <c r="Q22" i="72"/>
  <c r="R22" i="72"/>
  <c r="S22" i="72"/>
  <c r="T22" i="72"/>
  <c r="U22" i="72"/>
  <c r="AC22" i="72" s="1"/>
  <c r="V22" i="72"/>
  <c r="X22" i="72"/>
  <c r="Y22" i="72"/>
  <c r="Z22" i="72"/>
  <c r="AA22" i="72"/>
  <c r="K22" i="72"/>
  <c r="J22" i="72"/>
  <c r="I22" i="72"/>
  <c r="H22" i="72"/>
  <c r="E22" i="72"/>
  <c r="D22" i="72"/>
  <c r="C22" i="72"/>
  <c r="L21" i="72"/>
  <c r="M21" i="72"/>
  <c r="N21" i="72"/>
  <c r="O21" i="72"/>
  <c r="P21" i="72"/>
  <c r="Q21" i="72"/>
  <c r="R21" i="72"/>
  <c r="S21" i="72"/>
  <c r="T21" i="72"/>
  <c r="U21" i="72"/>
  <c r="V21" i="72"/>
  <c r="X21" i="72"/>
  <c r="Y21" i="72"/>
  <c r="Z21" i="72"/>
  <c r="AA21" i="72"/>
  <c r="K21" i="72"/>
  <c r="J21" i="72"/>
  <c r="I21" i="72"/>
  <c r="H21" i="72"/>
  <c r="J17" i="72"/>
  <c r="H16" i="27" s="1"/>
  <c r="C17" i="72"/>
  <c r="E21" i="72"/>
  <c r="D21" i="72"/>
  <c r="C21" i="72"/>
  <c r="L15" i="71"/>
  <c r="M15" i="71"/>
  <c r="O234" i="31" s="1"/>
  <c r="N15" i="71"/>
  <c r="O15" i="71"/>
  <c r="P15" i="71"/>
  <c r="Q15" i="71"/>
  <c r="R15" i="71"/>
  <c r="S15" i="71"/>
  <c r="T15" i="71"/>
  <c r="U15" i="71"/>
  <c r="V15" i="71"/>
  <c r="X15" i="71"/>
  <c r="Y15" i="71"/>
  <c r="Z15" i="71"/>
  <c r="AB234" i="31" s="1"/>
  <c r="AF234" i="31" s="1"/>
  <c r="AA15" i="71"/>
  <c r="K15" i="71"/>
  <c r="J15" i="71"/>
  <c r="I15" i="71"/>
  <c r="H15" i="71"/>
  <c r="E15" i="71"/>
  <c r="D15" i="71"/>
  <c r="C15" i="71"/>
  <c r="L14" i="71"/>
  <c r="M14" i="71"/>
  <c r="N14" i="71"/>
  <c r="O14" i="71"/>
  <c r="P14" i="71"/>
  <c r="Q14" i="71"/>
  <c r="R14" i="71"/>
  <c r="S14" i="71"/>
  <c r="T14" i="71"/>
  <c r="U14" i="71"/>
  <c r="V14" i="71"/>
  <c r="X14" i="71"/>
  <c r="Y14" i="71"/>
  <c r="Z14" i="71"/>
  <c r="AA14" i="71"/>
  <c r="K14" i="71"/>
  <c r="J14" i="71"/>
  <c r="I14" i="71"/>
  <c r="H14" i="71"/>
  <c r="E14" i="71"/>
  <c r="D14" i="71"/>
  <c r="C14" i="71"/>
  <c r="J10" i="71"/>
  <c r="C10" i="71"/>
  <c r="B15" i="27" s="1"/>
  <c r="L24" i="64"/>
  <c r="M24" i="64"/>
  <c r="N24" i="64"/>
  <c r="O24" i="64"/>
  <c r="P24" i="64"/>
  <c r="Q24" i="64"/>
  <c r="R24" i="64"/>
  <c r="S24" i="64"/>
  <c r="T24" i="64"/>
  <c r="U24" i="64"/>
  <c r="V24" i="64"/>
  <c r="W24" i="64" s="1"/>
  <c r="AB24" i="64" s="1"/>
  <c r="X24" i="64"/>
  <c r="Y24" i="64"/>
  <c r="Z24" i="64"/>
  <c r="AA24" i="64"/>
  <c r="K24" i="64"/>
  <c r="J24" i="64"/>
  <c r="I24" i="64"/>
  <c r="H24" i="64"/>
  <c r="E24" i="64"/>
  <c r="D24" i="64"/>
  <c r="C24" i="64"/>
  <c r="L23" i="64"/>
  <c r="M23" i="64"/>
  <c r="N23" i="64"/>
  <c r="O23" i="64"/>
  <c r="P23" i="64"/>
  <c r="Q23" i="64"/>
  <c r="R23" i="64"/>
  <c r="S23" i="64"/>
  <c r="T23" i="64"/>
  <c r="U23" i="64"/>
  <c r="AC23" i="64" s="1"/>
  <c r="V23" i="64"/>
  <c r="X23" i="64"/>
  <c r="Y23" i="64"/>
  <c r="Z23" i="64"/>
  <c r="AA23" i="64"/>
  <c r="K23" i="64"/>
  <c r="J23" i="64"/>
  <c r="I23" i="64"/>
  <c r="H23" i="64"/>
  <c r="E23" i="64"/>
  <c r="D23" i="64"/>
  <c r="C23" i="64"/>
  <c r="L22" i="64"/>
  <c r="M22" i="64"/>
  <c r="N22" i="64"/>
  <c r="O22" i="64"/>
  <c r="P22" i="64"/>
  <c r="Q22" i="64"/>
  <c r="R22" i="64"/>
  <c r="S22" i="64"/>
  <c r="T22" i="64"/>
  <c r="U22" i="64"/>
  <c r="V22" i="64"/>
  <c r="X22" i="64"/>
  <c r="Y22" i="64"/>
  <c r="Z22" i="64"/>
  <c r="AA22" i="64"/>
  <c r="K22" i="64"/>
  <c r="J18" i="64"/>
  <c r="J22" i="64"/>
  <c r="C18" i="64"/>
  <c r="I22" i="64"/>
  <c r="H22" i="64"/>
  <c r="E22" i="64"/>
  <c r="D22" i="64"/>
  <c r="C22" i="64"/>
  <c r="D223" i="31" s="1"/>
  <c r="L64" i="62"/>
  <c r="M64" i="62"/>
  <c r="N64" i="62"/>
  <c r="P234" i="31"/>
  <c r="O64" i="62"/>
  <c r="P64" i="62"/>
  <c r="Q64" i="62"/>
  <c r="S234" i="31" s="1"/>
  <c r="R64" i="62"/>
  <c r="S64" i="62"/>
  <c r="T64" i="62"/>
  <c r="U64" i="62"/>
  <c r="V64" i="62"/>
  <c r="W64" i="62" s="1"/>
  <c r="AB64" i="62" s="1"/>
  <c r="X64" i="62"/>
  <c r="Y64" i="62"/>
  <c r="Z64" i="62"/>
  <c r="AA64" i="62"/>
  <c r="K64" i="62"/>
  <c r="J64" i="62"/>
  <c r="I64" i="62"/>
  <c r="H64" i="62"/>
  <c r="E64" i="62"/>
  <c r="F234" i="31"/>
  <c r="D64" i="62"/>
  <c r="E234" i="31"/>
  <c r="C64" i="62"/>
  <c r="L63" i="62"/>
  <c r="M63" i="62"/>
  <c r="N63" i="62"/>
  <c r="O63" i="62"/>
  <c r="P63" i="62"/>
  <c r="Q63" i="62"/>
  <c r="R63" i="62"/>
  <c r="S63" i="62"/>
  <c r="T63" i="62"/>
  <c r="V229" i="31"/>
  <c r="U63" i="62"/>
  <c r="V63" i="62"/>
  <c r="X63" i="62"/>
  <c r="Y63" i="62"/>
  <c r="Z63" i="62"/>
  <c r="AA63" i="62"/>
  <c r="K63" i="62"/>
  <c r="J63" i="62"/>
  <c r="I63" i="62"/>
  <c r="H63" i="62"/>
  <c r="E63" i="62"/>
  <c r="D63" i="62"/>
  <c r="C63" i="62"/>
  <c r="L62" i="62"/>
  <c r="M62" i="62"/>
  <c r="N62" i="62"/>
  <c r="O62" i="62"/>
  <c r="Q223" i="31"/>
  <c r="P62" i="62"/>
  <c r="Q62" i="62"/>
  <c r="R62" i="62"/>
  <c r="T223" i="31"/>
  <c r="S62" i="62"/>
  <c r="T62" i="62"/>
  <c r="U62" i="62"/>
  <c r="V62" i="62"/>
  <c r="X62" i="62"/>
  <c r="Y62" i="62"/>
  <c r="Z62" i="62"/>
  <c r="AB223" i="31"/>
  <c r="AA62" i="62"/>
  <c r="K62" i="62"/>
  <c r="J62" i="62"/>
  <c r="I62" i="62"/>
  <c r="H62" i="62"/>
  <c r="E62" i="62"/>
  <c r="F223" i="31"/>
  <c r="D62" i="62"/>
  <c r="C62" i="62"/>
  <c r="L27" i="63"/>
  <c r="M27" i="63"/>
  <c r="N27" i="63"/>
  <c r="O27" i="63"/>
  <c r="P27" i="63"/>
  <c r="Q27" i="63"/>
  <c r="R27" i="63"/>
  <c r="S27" i="63"/>
  <c r="T27" i="63"/>
  <c r="U27" i="63"/>
  <c r="V27" i="63"/>
  <c r="W27" i="63" s="1"/>
  <c r="X27" i="63"/>
  <c r="Y27" i="63"/>
  <c r="Z27" i="63"/>
  <c r="AA27" i="63"/>
  <c r="K27" i="63"/>
  <c r="J27" i="63"/>
  <c r="L234" i="31" s="1"/>
  <c r="I27" i="63"/>
  <c r="H27" i="63"/>
  <c r="E27" i="63"/>
  <c r="D27" i="63"/>
  <c r="C27" i="63"/>
  <c r="L26" i="63"/>
  <c r="N229" i="31" s="1"/>
  <c r="M26" i="63"/>
  <c r="N26" i="63"/>
  <c r="O26" i="63"/>
  <c r="P26" i="63"/>
  <c r="Q26" i="63"/>
  <c r="R26" i="63"/>
  <c r="S26" i="63"/>
  <c r="T26" i="63"/>
  <c r="U26" i="63"/>
  <c r="V26" i="63"/>
  <c r="W26" i="63" s="1"/>
  <c r="X26" i="63"/>
  <c r="Y26" i="63"/>
  <c r="Z26" i="63"/>
  <c r="AA26" i="63"/>
  <c r="K26" i="63"/>
  <c r="J26" i="63"/>
  <c r="I26" i="63"/>
  <c r="H26" i="63"/>
  <c r="E26" i="63"/>
  <c r="D26" i="63"/>
  <c r="C26" i="63"/>
  <c r="L25" i="63"/>
  <c r="M25" i="63"/>
  <c r="N25" i="63"/>
  <c r="P223" i="31" s="1"/>
  <c r="O25" i="63"/>
  <c r="P25" i="63"/>
  <c r="Q25" i="63"/>
  <c r="R25" i="63"/>
  <c r="S25" i="63"/>
  <c r="T25" i="63"/>
  <c r="U25" i="63"/>
  <c r="V25" i="63"/>
  <c r="W25" i="63" s="1"/>
  <c r="X25" i="63"/>
  <c r="Y25" i="63"/>
  <c r="Z25" i="63"/>
  <c r="AA25" i="63"/>
  <c r="K25" i="63"/>
  <c r="J25" i="63"/>
  <c r="I25" i="63"/>
  <c r="H25" i="63"/>
  <c r="E25" i="63"/>
  <c r="D25" i="63"/>
  <c r="C25" i="63"/>
  <c r="L22" i="61"/>
  <c r="M22" i="61"/>
  <c r="N22" i="61"/>
  <c r="O22" i="61"/>
  <c r="P22" i="61"/>
  <c r="Q22" i="61"/>
  <c r="R22" i="61"/>
  <c r="T234" i="31" s="1"/>
  <c r="S22" i="61"/>
  <c r="T22" i="61"/>
  <c r="U22" i="61"/>
  <c r="V22" i="61"/>
  <c r="X22" i="61"/>
  <c r="Y22" i="61"/>
  <c r="Z22" i="61"/>
  <c r="AC22" i="61" s="1"/>
  <c r="AA22" i="61"/>
  <c r="K22" i="61"/>
  <c r="J22" i="61"/>
  <c r="I22" i="61"/>
  <c r="J234" i="31" s="1"/>
  <c r="H22" i="61"/>
  <c r="E22" i="61"/>
  <c r="D22" i="61"/>
  <c r="C22" i="61"/>
  <c r="D234" i="31" s="1"/>
  <c r="L21" i="61"/>
  <c r="M21" i="61"/>
  <c r="N21" i="61"/>
  <c r="O21" i="61"/>
  <c r="Q229" i="31" s="1"/>
  <c r="P21" i="61"/>
  <c r="R229" i="31"/>
  <c r="Q21" i="61"/>
  <c r="R21" i="61"/>
  <c r="S21" i="61"/>
  <c r="T21" i="61"/>
  <c r="U21" i="61"/>
  <c r="V21" i="61"/>
  <c r="W21" i="61" s="1"/>
  <c r="X21" i="61"/>
  <c r="Y21" i="61"/>
  <c r="Z21" i="61"/>
  <c r="AA21" i="61"/>
  <c r="K21" i="61"/>
  <c r="J21" i="61"/>
  <c r="I21" i="61"/>
  <c r="H21" i="61"/>
  <c r="E21" i="61"/>
  <c r="C21" i="61"/>
  <c r="D21" i="61"/>
  <c r="L20" i="61"/>
  <c r="M20" i="61"/>
  <c r="N20" i="61"/>
  <c r="O20" i="61"/>
  <c r="P20" i="61"/>
  <c r="Q20" i="61"/>
  <c r="R20" i="61"/>
  <c r="S20" i="61"/>
  <c r="T20" i="61"/>
  <c r="U20" i="61"/>
  <c r="V20" i="61"/>
  <c r="W20" i="61" s="1"/>
  <c r="X20" i="61"/>
  <c r="Y20" i="61"/>
  <c r="Z20" i="61"/>
  <c r="AA20" i="61"/>
  <c r="K20" i="61"/>
  <c r="J20" i="61"/>
  <c r="I20" i="61"/>
  <c r="H20" i="61"/>
  <c r="E20" i="61"/>
  <c r="D20" i="61"/>
  <c r="C20" i="61"/>
  <c r="L30" i="25"/>
  <c r="M30" i="25"/>
  <c r="N30" i="25"/>
  <c r="O30" i="25"/>
  <c r="P30" i="25"/>
  <c r="Q30" i="25"/>
  <c r="R30" i="25"/>
  <c r="S30" i="25"/>
  <c r="T30" i="25"/>
  <c r="U30" i="25"/>
  <c r="V30" i="25"/>
  <c r="X30" i="25"/>
  <c r="Y30" i="25"/>
  <c r="Z30" i="25"/>
  <c r="AA30" i="25"/>
  <c r="K30" i="25"/>
  <c r="J30" i="25"/>
  <c r="I30" i="25"/>
  <c r="H30" i="25"/>
  <c r="E30" i="25"/>
  <c r="D30" i="25"/>
  <c r="C30" i="25"/>
  <c r="L29" i="25"/>
  <c r="M29" i="25"/>
  <c r="N29" i="25"/>
  <c r="O29" i="25"/>
  <c r="P29" i="25"/>
  <c r="Q29" i="25"/>
  <c r="R29" i="25"/>
  <c r="S29" i="25"/>
  <c r="T29" i="25"/>
  <c r="U29" i="25"/>
  <c r="V29" i="25"/>
  <c r="W29" i="25" s="1"/>
  <c r="AB29" i="25" s="1"/>
  <c r="X29" i="25"/>
  <c r="Y29" i="25"/>
  <c r="Z29" i="25"/>
  <c r="AA29" i="25"/>
  <c r="K29" i="25"/>
  <c r="J29" i="25"/>
  <c r="I29" i="25"/>
  <c r="H29" i="25"/>
  <c r="E29" i="25"/>
  <c r="D29" i="25"/>
  <c r="C29" i="25"/>
  <c r="L28" i="25"/>
  <c r="M28" i="25"/>
  <c r="N28" i="25"/>
  <c r="O28" i="25"/>
  <c r="P28" i="25"/>
  <c r="Q28" i="25"/>
  <c r="R28" i="25"/>
  <c r="S28" i="25"/>
  <c r="T28" i="25"/>
  <c r="U28" i="25"/>
  <c r="AC28" i="25" s="1"/>
  <c r="V28" i="25"/>
  <c r="X217" i="31" s="1"/>
  <c r="X28" i="25"/>
  <c r="Y28" i="25"/>
  <c r="Z28" i="25"/>
  <c r="AA28" i="25"/>
  <c r="K28" i="25"/>
  <c r="J28" i="25"/>
  <c r="I28" i="25"/>
  <c r="H28" i="25"/>
  <c r="E28" i="25"/>
  <c r="D28" i="25"/>
  <c r="C28" i="25"/>
  <c r="L44" i="19"/>
  <c r="M44" i="19"/>
  <c r="N44" i="19"/>
  <c r="O44" i="19"/>
  <c r="P44" i="19"/>
  <c r="Q44" i="19"/>
  <c r="R44" i="19"/>
  <c r="T229" i="31" s="1"/>
  <c r="S44" i="19"/>
  <c r="T44" i="19"/>
  <c r="U44" i="19"/>
  <c r="V44" i="19"/>
  <c r="W44" i="19" s="1"/>
  <c r="AB44" i="19" s="1"/>
  <c r="X44" i="19"/>
  <c r="Y44" i="19"/>
  <c r="AA229" i="31" s="1"/>
  <c r="Z44" i="19"/>
  <c r="AA44" i="19"/>
  <c r="K44" i="19"/>
  <c r="J44" i="19"/>
  <c r="I44" i="19"/>
  <c r="H44" i="19"/>
  <c r="I229" i="31" s="1"/>
  <c r="E44" i="19"/>
  <c r="D44" i="19"/>
  <c r="E229" i="31" s="1"/>
  <c r="C44" i="19"/>
  <c r="L43" i="19"/>
  <c r="M43" i="19"/>
  <c r="N43" i="19"/>
  <c r="O43" i="19"/>
  <c r="P43" i="19"/>
  <c r="R223" i="31" s="1"/>
  <c r="Q43" i="19"/>
  <c r="R43" i="19"/>
  <c r="S43" i="19"/>
  <c r="T43" i="19"/>
  <c r="U43" i="19"/>
  <c r="V43" i="19"/>
  <c r="X43" i="19"/>
  <c r="Y43" i="19"/>
  <c r="Z43" i="19"/>
  <c r="AA43" i="19"/>
  <c r="K43" i="19"/>
  <c r="J43" i="19"/>
  <c r="I43" i="19"/>
  <c r="H43" i="19"/>
  <c r="E43" i="19"/>
  <c r="D43" i="19"/>
  <c r="E223" i="31" s="1"/>
  <c r="C43" i="19"/>
  <c r="L42" i="19"/>
  <c r="M42" i="19"/>
  <c r="N42" i="19"/>
  <c r="O42" i="19"/>
  <c r="P42" i="19"/>
  <c r="Q42" i="19"/>
  <c r="R42" i="19"/>
  <c r="S42" i="19"/>
  <c r="T42" i="19"/>
  <c r="U42" i="19"/>
  <c r="V42" i="19"/>
  <c r="X42" i="19"/>
  <c r="Y42" i="19"/>
  <c r="Z42" i="19"/>
  <c r="AA42" i="19"/>
  <c r="K42" i="19"/>
  <c r="J42" i="19"/>
  <c r="L217" i="31" s="1"/>
  <c r="I42" i="19"/>
  <c r="H42" i="19"/>
  <c r="E42" i="19"/>
  <c r="D42" i="19"/>
  <c r="C42" i="19"/>
  <c r="L41" i="19"/>
  <c r="M41" i="19"/>
  <c r="N41" i="19"/>
  <c r="O41" i="19"/>
  <c r="P41" i="19"/>
  <c r="Q41" i="19"/>
  <c r="R41" i="19"/>
  <c r="S41" i="19"/>
  <c r="T41" i="19"/>
  <c r="U41" i="19"/>
  <c r="V41" i="19"/>
  <c r="X41" i="19"/>
  <c r="Y41" i="19"/>
  <c r="Z41" i="19"/>
  <c r="AA41" i="19"/>
  <c r="K41" i="19"/>
  <c r="J41" i="19"/>
  <c r="I41" i="19"/>
  <c r="H41" i="19"/>
  <c r="E41" i="19"/>
  <c r="D41" i="19"/>
  <c r="C41" i="19"/>
  <c r="L40" i="19"/>
  <c r="M40" i="19"/>
  <c r="N40" i="19"/>
  <c r="O40" i="19"/>
  <c r="P40" i="19"/>
  <c r="Q40" i="19"/>
  <c r="R40" i="19"/>
  <c r="S40" i="19"/>
  <c r="T40" i="19"/>
  <c r="U40" i="19"/>
  <c r="AC40" i="19" s="1"/>
  <c r="V40" i="19"/>
  <c r="X40" i="19"/>
  <c r="Y40" i="19"/>
  <c r="Z40" i="19"/>
  <c r="AA40" i="19"/>
  <c r="K40" i="19"/>
  <c r="J40" i="19"/>
  <c r="I40" i="19"/>
  <c r="H40" i="19"/>
  <c r="E40" i="19"/>
  <c r="D40" i="19"/>
  <c r="AB40" i="19" s="1"/>
  <c r="C40" i="19"/>
  <c r="L16" i="5"/>
  <c r="M16" i="5"/>
  <c r="N16" i="5"/>
  <c r="O16" i="5"/>
  <c r="P16" i="5"/>
  <c r="Q16" i="5"/>
  <c r="R16" i="5"/>
  <c r="S16" i="5"/>
  <c r="T16" i="5"/>
  <c r="U16" i="5"/>
  <c r="V16" i="5"/>
  <c r="X16" i="5"/>
  <c r="Y16" i="5"/>
  <c r="Z16" i="5"/>
  <c r="AA16" i="5"/>
  <c r="K16" i="5"/>
  <c r="J16" i="5"/>
  <c r="I16" i="5"/>
  <c r="H16" i="5"/>
  <c r="E16" i="5"/>
  <c r="D16" i="5"/>
  <c r="C16" i="5"/>
  <c r="L15" i="5"/>
  <c r="M15" i="5"/>
  <c r="N15" i="5"/>
  <c r="O15" i="5"/>
  <c r="P15" i="5"/>
  <c r="Q15" i="5"/>
  <c r="R15" i="5"/>
  <c r="S15" i="5"/>
  <c r="T15" i="5"/>
  <c r="U15" i="5"/>
  <c r="V15" i="5"/>
  <c r="X15" i="5"/>
  <c r="Y15" i="5"/>
  <c r="Z15" i="5"/>
  <c r="AA15" i="5"/>
  <c r="K15" i="5"/>
  <c r="J15" i="5"/>
  <c r="I15" i="5"/>
  <c r="H15" i="5"/>
  <c r="E15" i="5"/>
  <c r="D15" i="5"/>
  <c r="C15" i="5"/>
  <c r="L19" i="17"/>
  <c r="M19" i="17"/>
  <c r="N19" i="17"/>
  <c r="O19" i="17"/>
  <c r="P19" i="17"/>
  <c r="Q19" i="17"/>
  <c r="R19" i="17"/>
  <c r="S19" i="17"/>
  <c r="T19" i="17"/>
  <c r="U19" i="17"/>
  <c r="V19" i="17"/>
  <c r="X19" i="17"/>
  <c r="Y19" i="17"/>
  <c r="Z19" i="17"/>
  <c r="AA19" i="17"/>
  <c r="K19" i="17"/>
  <c r="J19" i="17"/>
  <c r="I19" i="17"/>
  <c r="H19" i="17"/>
  <c r="E19" i="17"/>
  <c r="D19" i="17"/>
  <c r="E212" i="31" s="1"/>
  <c r="C19" i="17"/>
  <c r="L18" i="17"/>
  <c r="M18" i="17"/>
  <c r="N18" i="17"/>
  <c r="O18" i="17"/>
  <c r="P18" i="17"/>
  <c r="R207" i="31" s="1"/>
  <c r="Q18" i="17"/>
  <c r="R18" i="17"/>
  <c r="S18" i="17"/>
  <c r="T18" i="17"/>
  <c r="U18" i="17"/>
  <c r="AC18" i="17" s="1"/>
  <c r="V18" i="17"/>
  <c r="W18" i="17" s="1"/>
  <c r="X18" i="17"/>
  <c r="Y18" i="17"/>
  <c r="Z18" i="17"/>
  <c r="AA18" i="17"/>
  <c r="K18" i="17"/>
  <c r="J18" i="17"/>
  <c r="I18" i="17"/>
  <c r="H18" i="17"/>
  <c r="E18" i="17"/>
  <c r="D18" i="17"/>
  <c r="C18" i="17"/>
  <c r="L21" i="18"/>
  <c r="M21" i="18"/>
  <c r="N21" i="18"/>
  <c r="O21" i="18"/>
  <c r="P21" i="18"/>
  <c r="Q21" i="18"/>
  <c r="S212" i="31" s="1"/>
  <c r="R21" i="18"/>
  <c r="S21" i="18"/>
  <c r="T21" i="18"/>
  <c r="U21" i="18"/>
  <c r="AC21" i="18" s="1"/>
  <c r="V21" i="18"/>
  <c r="X21" i="18"/>
  <c r="Y21" i="18"/>
  <c r="Z21" i="18"/>
  <c r="AA21" i="18"/>
  <c r="K21" i="18"/>
  <c r="J21" i="18"/>
  <c r="I21" i="18"/>
  <c r="H21" i="18"/>
  <c r="E21" i="18"/>
  <c r="D21" i="18"/>
  <c r="C21" i="18"/>
  <c r="AA20" i="18"/>
  <c r="Z20" i="18"/>
  <c r="AC20" i="18" s="1"/>
  <c r="Y20" i="18"/>
  <c r="X20" i="18"/>
  <c r="Z207" i="31" s="1"/>
  <c r="V20" i="18"/>
  <c r="U20" i="18"/>
  <c r="W20" i="18"/>
  <c r="T20" i="18"/>
  <c r="S20" i="18"/>
  <c r="R20" i="18"/>
  <c r="Q20" i="18"/>
  <c r="S207" i="31" s="1"/>
  <c r="P20" i="18"/>
  <c r="O20" i="18"/>
  <c r="N20" i="18"/>
  <c r="M20" i="18"/>
  <c r="L20" i="18"/>
  <c r="K20" i="18"/>
  <c r="J20" i="18"/>
  <c r="I20" i="18"/>
  <c r="H20" i="18"/>
  <c r="E20" i="18"/>
  <c r="D20" i="18"/>
  <c r="C20" i="18"/>
  <c r="D207" i="31"/>
  <c r="L41" i="16"/>
  <c r="N223" i="31" s="1"/>
  <c r="M41" i="16"/>
  <c r="N41" i="16"/>
  <c r="O41" i="16"/>
  <c r="P41" i="16"/>
  <c r="Q41" i="16"/>
  <c r="S223" i="31" s="1"/>
  <c r="R41" i="16"/>
  <c r="S41" i="16"/>
  <c r="T41" i="16"/>
  <c r="U41" i="16"/>
  <c r="W41" i="16" s="1"/>
  <c r="V41" i="16"/>
  <c r="X41" i="16"/>
  <c r="Y41" i="16"/>
  <c r="Z41" i="16"/>
  <c r="AA41" i="16"/>
  <c r="K41" i="16"/>
  <c r="J41" i="16"/>
  <c r="I41" i="16"/>
  <c r="H41" i="16"/>
  <c r="E41" i="16"/>
  <c r="D41" i="16"/>
  <c r="C41" i="16"/>
  <c r="L40" i="16"/>
  <c r="N217" i="31"/>
  <c r="M40" i="16"/>
  <c r="O217" i="31" s="1"/>
  <c r="N40" i="16"/>
  <c r="O40" i="16"/>
  <c r="Q217" i="31" s="1"/>
  <c r="P40" i="16"/>
  <c r="Q40" i="16"/>
  <c r="S217" i="31" s="1"/>
  <c r="R40" i="16"/>
  <c r="T217" i="31" s="1"/>
  <c r="S40" i="16"/>
  <c r="U217" i="31" s="1"/>
  <c r="T40" i="16"/>
  <c r="U40" i="16"/>
  <c r="V40" i="16"/>
  <c r="W40" i="16" s="1"/>
  <c r="X40" i="16"/>
  <c r="Z217" i="31"/>
  <c r="Y40" i="16"/>
  <c r="AA217" i="31"/>
  <c r="Z40" i="16"/>
  <c r="AA40" i="16"/>
  <c r="AC217" i="31" s="1"/>
  <c r="K40" i="16"/>
  <c r="M217" i="31"/>
  <c r="J40" i="16"/>
  <c r="I40" i="16"/>
  <c r="J217" i="31" s="1"/>
  <c r="H40" i="16"/>
  <c r="E40" i="16"/>
  <c r="F217" i="31" s="1"/>
  <c r="D40" i="16"/>
  <c r="E217" i="31"/>
  <c r="C40" i="16"/>
  <c r="D217" i="31"/>
  <c r="Y39" i="16"/>
  <c r="AA212" i="31" s="1"/>
  <c r="Z39" i="16"/>
  <c r="AA39" i="16"/>
  <c r="AC212" i="31"/>
  <c r="X39" i="16"/>
  <c r="Z212" i="31"/>
  <c r="L39" i="16"/>
  <c r="M39" i="16"/>
  <c r="O212" i="31" s="1"/>
  <c r="N39" i="16"/>
  <c r="P212" i="31" s="1"/>
  <c r="O39" i="16"/>
  <c r="Q212" i="31"/>
  <c r="Q214" i="31" s="1"/>
  <c r="P39" i="16"/>
  <c r="R212" i="31" s="1"/>
  <c r="Q39" i="16"/>
  <c r="R39" i="16"/>
  <c r="S39" i="16"/>
  <c r="U212" i="31"/>
  <c r="T39" i="16"/>
  <c r="U39" i="16"/>
  <c r="V39" i="16"/>
  <c r="K39" i="16"/>
  <c r="M212" i="31" s="1"/>
  <c r="J39" i="16"/>
  <c r="I39" i="16"/>
  <c r="J212" i="31"/>
  <c r="H39" i="16"/>
  <c r="E39" i="16"/>
  <c r="F212" i="31" s="1"/>
  <c r="D39" i="16"/>
  <c r="C39" i="16"/>
  <c r="D212" i="31" s="1"/>
  <c r="Y38" i="16"/>
  <c r="Z38" i="16"/>
  <c r="AB207" i="31" s="1"/>
  <c r="AA38" i="16"/>
  <c r="AC207" i="31" s="1"/>
  <c r="X38" i="16"/>
  <c r="L38" i="16"/>
  <c r="M38" i="16"/>
  <c r="O207" i="31" s="1"/>
  <c r="N38" i="16"/>
  <c r="P207" i="31" s="1"/>
  <c r="O38" i="16"/>
  <c r="Q207" i="31" s="1"/>
  <c r="P38" i="16"/>
  <c r="Q38" i="16"/>
  <c r="R38" i="16"/>
  <c r="S38" i="16"/>
  <c r="U207" i="31" s="1"/>
  <c r="T38" i="16"/>
  <c r="U38" i="16"/>
  <c r="V38" i="16"/>
  <c r="X207" i="31"/>
  <c r="K38" i="16"/>
  <c r="M207" i="31" s="1"/>
  <c r="J38" i="16"/>
  <c r="I38" i="16"/>
  <c r="J207" i="31" s="1"/>
  <c r="H38" i="16"/>
  <c r="I207" i="31" s="1"/>
  <c r="K207" i="31" s="1"/>
  <c r="E38" i="16"/>
  <c r="D38" i="16"/>
  <c r="C38" i="16"/>
  <c r="J21" i="63"/>
  <c r="C21" i="63"/>
  <c r="J16" i="61"/>
  <c r="C16" i="61"/>
  <c r="B11" i="27" s="1"/>
  <c r="D34" i="31" s="1"/>
  <c r="J24" i="25"/>
  <c r="H10" i="27" s="1"/>
  <c r="C24" i="25"/>
  <c r="J36" i="19"/>
  <c r="C36" i="19"/>
  <c r="B9" i="27" s="1"/>
  <c r="J11" i="5"/>
  <c r="C11" i="5"/>
  <c r="B8" i="27" s="1"/>
  <c r="D31" i="31"/>
  <c r="J14" i="17"/>
  <c r="C14" i="17"/>
  <c r="B7" i="27" s="1"/>
  <c r="D30" i="31" s="1"/>
  <c r="J16" i="18"/>
  <c r="H6" i="27" s="1"/>
  <c r="C16" i="18"/>
  <c r="J34" i="16"/>
  <c r="C34" i="16"/>
  <c r="B5" i="27" s="1"/>
  <c r="D28" i="31" s="1"/>
  <c r="X7" i="78"/>
  <c r="I7" i="78"/>
  <c r="AC7" i="78"/>
  <c r="W7" i="78"/>
  <c r="AB7" i="78" s="1"/>
  <c r="X4" i="83"/>
  <c r="X31" i="83" s="1"/>
  <c r="V22" i="27"/>
  <c r="X45" i="31"/>
  <c r="W4" i="83"/>
  <c r="X30" i="62"/>
  <c r="W30" i="62"/>
  <c r="AC12" i="76"/>
  <c r="X12" i="76"/>
  <c r="X44" i="76" s="1"/>
  <c r="W12" i="76"/>
  <c r="AB12" i="76"/>
  <c r="AA31" i="83"/>
  <c r="Y22" i="27" s="1"/>
  <c r="AA45" i="31" s="1"/>
  <c r="Z31" i="83"/>
  <c r="X22" i="27" s="1"/>
  <c r="Z45" i="31" s="1"/>
  <c r="Y31" i="83"/>
  <c r="W22" i="27"/>
  <c r="Y45" i="31" s="1"/>
  <c r="V31" i="83"/>
  <c r="T22" i="27"/>
  <c r="V45" i="31"/>
  <c r="U31" i="83"/>
  <c r="S22" i="27"/>
  <c r="U45" i="31"/>
  <c r="T31" i="83"/>
  <c r="R22" i="27" s="1"/>
  <c r="T45" i="31" s="1"/>
  <c r="S31" i="83"/>
  <c r="Q22" i="27" s="1"/>
  <c r="S45" i="31" s="1"/>
  <c r="R31" i="83"/>
  <c r="P22" i="27" s="1"/>
  <c r="R45" i="31"/>
  <c r="Q31" i="83"/>
  <c r="O22" i="27"/>
  <c r="Q45" i="31" s="1"/>
  <c r="P31" i="83"/>
  <c r="N22" i="27" s="1"/>
  <c r="P45" i="31"/>
  <c r="O31" i="83"/>
  <c r="M22" i="27" s="1"/>
  <c r="O45" i="31" s="1"/>
  <c r="N31" i="83"/>
  <c r="L22" i="27" s="1"/>
  <c r="N45" i="31" s="1"/>
  <c r="M31" i="83"/>
  <c r="K22" i="27"/>
  <c r="M45" i="31" s="1"/>
  <c r="L31" i="83"/>
  <c r="J22" i="27"/>
  <c r="L45" i="31"/>
  <c r="K31" i="83"/>
  <c r="I22" i="27"/>
  <c r="K45" i="31" s="1"/>
  <c r="J31" i="83"/>
  <c r="H22" i="27"/>
  <c r="J45" i="31" s="1"/>
  <c r="I31" i="83"/>
  <c r="F22" i="27"/>
  <c r="H31" i="83"/>
  <c r="E22" i="27" s="1"/>
  <c r="G45" i="31" s="1"/>
  <c r="E31" i="83"/>
  <c r="D22" i="27" s="1"/>
  <c r="F45" i="31" s="1"/>
  <c r="AD45" i="31" s="1"/>
  <c r="D31" i="83"/>
  <c r="C22" i="27" s="1"/>
  <c r="E45" i="31" s="1"/>
  <c r="B22" i="27"/>
  <c r="D45" i="31" s="1"/>
  <c r="W65" i="60"/>
  <c r="AB65" i="60" s="1"/>
  <c r="W64" i="60"/>
  <c r="AB64" i="60" s="1"/>
  <c r="J49" i="70"/>
  <c r="H19" i="28" s="1"/>
  <c r="J53" i="69"/>
  <c r="H18" i="28" s="1"/>
  <c r="J71" i="31" s="1"/>
  <c r="J69" i="60"/>
  <c r="J48" i="59"/>
  <c r="J75" i="20"/>
  <c r="H9" i="28" s="1"/>
  <c r="J62" i="31" s="1"/>
  <c r="J9" i="81"/>
  <c r="H21" i="27" s="1"/>
  <c r="C9" i="81"/>
  <c r="J40" i="78"/>
  <c r="H20" i="27" s="1"/>
  <c r="J43" i="31" s="1"/>
  <c r="J41" i="77"/>
  <c r="H19" i="27" s="1"/>
  <c r="J42" i="31"/>
  <c r="J39" i="76"/>
  <c r="H18" i="27"/>
  <c r="J41" i="31" s="1"/>
  <c r="J27" i="73"/>
  <c r="H17" i="27" s="1"/>
  <c r="J40" i="31" s="1"/>
  <c r="C27" i="73"/>
  <c r="J58" i="62"/>
  <c r="H12" i="27" s="1"/>
  <c r="J35" i="31" s="1"/>
  <c r="J35" i="75"/>
  <c r="H26" i="12" s="1"/>
  <c r="J118" i="31" s="1"/>
  <c r="J31" i="80"/>
  <c r="H28" i="12" s="1"/>
  <c r="J120" i="31" s="1"/>
  <c r="J15" i="74"/>
  <c r="J30" i="67"/>
  <c r="H24" i="12"/>
  <c r="J116" i="31" s="1"/>
  <c r="J36" i="66"/>
  <c r="H23" i="12" s="1"/>
  <c r="J115" i="31" s="1"/>
  <c r="C35" i="75"/>
  <c r="B26" i="12"/>
  <c r="D118" i="31" s="1"/>
  <c r="C31" i="80"/>
  <c r="B28" i="12"/>
  <c r="D120" i="31"/>
  <c r="C32" i="79"/>
  <c r="B27" i="12"/>
  <c r="C15" i="74"/>
  <c r="B25" i="12" s="1"/>
  <c r="C30" i="67"/>
  <c r="B24" i="12"/>
  <c r="D116" i="31" s="1"/>
  <c r="C36" i="66"/>
  <c r="B23" i="12" s="1"/>
  <c r="D115" i="31"/>
  <c r="C49" i="70"/>
  <c r="C53" i="69"/>
  <c r="B18" i="28" s="1"/>
  <c r="C69" i="60"/>
  <c r="B16" i="28"/>
  <c r="D69" i="31" s="1"/>
  <c r="C48" i="59"/>
  <c r="C75" i="20"/>
  <c r="B9" i="28" s="1"/>
  <c r="C40" i="78"/>
  <c r="B20" i="27" s="1"/>
  <c r="D43" i="31"/>
  <c r="C41" i="77"/>
  <c r="B19" i="27"/>
  <c r="D42" i="31" s="1"/>
  <c r="C39" i="76"/>
  <c r="B18" i="27"/>
  <c r="C58" i="62"/>
  <c r="B12" i="27" s="1"/>
  <c r="D35" i="31" s="1"/>
  <c r="W15" i="75"/>
  <c r="AC15" i="75"/>
  <c r="I15" i="75"/>
  <c r="I35" i="75"/>
  <c r="F26" i="12" s="1"/>
  <c r="W10" i="80"/>
  <c r="AB10" i="80" s="1"/>
  <c r="W9" i="79"/>
  <c r="AB9" i="79" s="1"/>
  <c r="W30" i="66"/>
  <c r="W25" i="67"/>
  <c r="AB25" i="67"/>
  <c r="AC69" i="20"/>
  <c r="W69" i="20"/>
  <c r="AB69" i="20" s="1"/>
  <c r="X42" i="59"/>
  <c r="X55" i="59" s="1"/>
  <c r="AC42" i="59"/>
  <c r="W42" i="59"/>
  <c r="AB42" i="59" s="1"/>
  <c r="W63" i="60"/>
  <c r="AB63" i="60" s="1"/>
  <c r="W43" i="70"/>
  <c r="AB43" i="70"/>
  <c r="W42" i="70"/>
  <c r="AC42" i="70" s="1"/>
  <c r="AB42" i="70"/>
  <c r="W47" i="69"/>
  <c r="AC47" i="69"/>
  <c r="W46" i="69"/>
  <c r="AC8" i="78"/>
  <c r="X8" i="78"/>
  <c r="W8" i="78"/>
  <c r="AB8" i="78" s="1"/>
  <c r="X5" i="81"/>
  <c r="W5" i="81"/>
  <c r="X29" i="62"/>
  <c r="X58" i="62" s="1"/>
  <c r="V12" i="27"/>
  <c r="X35" i="31" s="1"/>
  <c r="W29" i="62"/>
  <c r="AB29" i="62"/>
  <c r="X11" i="76"/>
  <c r="AC11" i="76"/>
  <c r="W11" i="76"/>
  <c r="AB11" i="76"/>
  <c r="W8" i="79"/>
  <c r="I14" i="75"/>
  <c r="I40" i="75" s="1"/>
  <c r="W14" i="75"/>
  <c r="AB14" i="75" s="1"/>
  <c r="I29" i="66"/>
  <c r="W29" i="66"/>
  <c r="AB29" i="66"/>
  <c r="X6" i="78"/>
  <c r="AC6" i="78"/>
  <c r="W6" i="78"/>
  <c r="AB6" i="78" s="1"/>
  <c r="X9" i="80"/>
  <c r="X35" i="80"/>
  <c r="W9" i="80"/>
  <c r="AB9" i="80" s="1"/>
  <c r="W24" i="67"/>
  <c r="AC24" i="67"/>
  <c r="W28" i="66"/>
  <c r="AB28" i="66" s="1"/>
  <c r="W7" i="79"/>
  <c r="AB7" i="79"/>
  <c r="W13" i="75"/>
  <c r="AC13" i="75" s="1"/>
  <c r="W41" i="70"/>
  <c r="AB41" i="70" s="1"/>
  <c r="W40" i="70"/>
  <c r="W8" i="80"/>
  <c r="AC8" i="80"/>
  <c r="W7" i="80"/>
  <c r="AC7" i="80"/>
  <c r="B21" i="27"/>
  <c r="D44" i="31" s="1"/>
  <c r="A21" i="27"/>
  <c r="C44" i="31" s="1"/>
  <c r="AA9" i="81"/>
  <c r="Y21" i="27"/>
  <c r="AA44" i="31"/>
  <c r="Z9" i="81"/>
  <c r="X21" i="27"/>
  <c r="Z44" i="31" s="1"/>
  <c r="Y9" i="81"/>
  <c r="W21" i="27" s="1"/>
  <c r="Y44" i="31" s="1"/>
  <c r="X9" i="81"/>
  <c r="V21" i="27"/>
  <c r="X44" i="31"/>
  <c r="V9" i="81"/>
  <c r="T21" i="27" s="1"/>
  <c r="V44" i="31"/>
  <c r="U9" i="81"/>
  <c r="S21" i="27" s="1"/>
  <c r="T9" i="81"/>
  <c r="R21" i="27" s="1"/>
  <c r="S9" i="81"/>
  <c r="Q21" i="27" s="1"/>
  <c r="S44" i="31" s="1"/>
  <c r="R9" i="81"/>
  <c r="P21" i="27"/>
  <c r="Q9" i="81"/>
  <c r="O21" i="27" s="1"/>
  <c r="Q44" i="31" s="1"/>
  <c r="P9" i="81"/>
  <c r="N21" i="27" s="1"/>
  <c r="P44" i="31" s="1"/>
  <c r="O9" i="81"/>
  <c r="M21" i="27" s="1"/>
  <c r="O44" i="31" s="1"/>
  <c r="N9" i="81"/>
  <c r="L21" i="27"/>
  <c r="N44" i="31" s="1"/>
  <c r="M9" i="81"/>
  <c r="K21" i="27" s="1"/>
  <c r="M44" i="31" s="1"/>
  <c r="L9" i="81"/>
  <c r="J21" i="27" s="1"/>
  <c r="K9" i="81"/>
  <c r="I21" i="27" s="1"/>
  <c r="K44" i="31" s="1"/>
  <c r="I9" i="81"/>
  <c r="H9" i="81"/>
  <c r="E21" i="27"/>
  <c r="E9" i="81"/>
  <c r="D21" i="27" s="1"/>
  <c r="F44" i="31"/>
  <c r="D9" i="81"/>
  <c r="C21" i="27" s="1"/>
  <c r="E44" i="31" s="1"/>
  <c r="W4" i="81"/>
  <c r="AC5" i="78"/>
  <c r="W5" i="78"/>
  <c r="AB5" i="78" s="1"/>
  <c r="AC4" i="78"/>
  <c r="W4" i="78"/>
  <c r="AB4" i="78"/>
  <c r="W6" i="79"/>
  <c r="AB6" i="79"/>
  <c r="W6" i="80"/>
  <c r="AB6" i="80"/>
  <c r="W5" i="80"/>
  <c r="AB5" i="80" s="1"/>
  <c r="W5" i="79"/>
  <c r="AB5" i="79"/>
  <c r="W23" i="67"/>
  <c r="AC23" i="67"/>
  <c r="W11" i="74"/>
  <c r="AB11" i="74" s="1"/>
  <c r="AC10" i="76"/>
  <c r="W10" i="76"/>
  <c r="AB10" i="76" s="1"/>
  <c r="W39" i="70"/>
  <c r="AC39" i="70"/>
  <c r="AC41" i="59"/>
  <c r="W41" i="59"/>
  <c r="AB41" i="59" s="1"/>
  <c r="W45" i="69"/>
  <c r="AB45" i="69"/>
  <c r="W44" i="69"/>
  <c r="AB44" i="69" s="1"/>
  <c r="AC68" i="20"/>
  <c r="W68" i="20"/>
  <c r="AB68" i="20" s="1"/>
  <c r="AC67" i="20"/>
  <c r="W67" i="20"/>
  <c r="AB67" i="20"/>
  <c r="W62" i="60"/>
  <c r="AB62" i="60" s="1"/>
  <c r="W61" i="60"/>
  <c r="AB61" i="60" s="1"/>
  <c r="W27" i="66"/>
  <c r="W12" i="75"/>
  <c r="W4" i="80"/>
  <c r="AC4" i="80" s="1"/>
  <c r="W60" i="60"/>
  <c r="AB60" i="60" s="1"/>
  <c r="AC40" i="59"/>
  <c r="W40" i="59"/>
  <c r="AB40" i="59" s="1"/>
  <c r="W4" i="79"/>
  <c r="AC66" i="20"/>
  <c r="W66" i="20"/>
  <c r="AB66" i="20"/>
  <c r="W43" i="69"/>
  <c r="AB43" i="69"/>
  <c r="A28" i="12"/>
  <c r="C120" i="31" s="1"/>
  <c r="AA31" i="80"/>
  <c r="Y28" i="12"/>
  <c r="Z31" i="80"/>
  <c r="X28" i="12"/>
  <c r="Z120" i="31" s="1"/>
  <c r="AD120" i="31" s="1"/>
  <c r="Y31" i="80"/>
  <c r="W28" i="12"/>
  <c r="X31" i="80"/>
  <c r="V28" i="12" s="1"/>
  <c r="X120" i="31" s="1"/>
  <c r="V31" i="80"/>
  <c r="T28" i="12"/>
  <c r="U31" i="80"/>
  <c r="S28" i="12"/>
  <c r="U120" i="31" s="1"/>
  <c r="T31" i="80"/>
  <c r="R28" i="12"/>
  <c r="S31" i="80"/>
  <c r="Q28" i="12" s="1"/>
  <c r="S120" i="31" s="1"/>
  <c r="R31" i="80"/>
  <c r="P28" i="12" s="1"/>
  <c r="Q31" i="80"/>
  <c r="O28" i="12"/>
  <c r="Q120" i="31" s="1"/>
  <c r="P31" i="80"/>
  <c r="N28" i="12" s="1"/>
  <c r="O31" i="80"/>
  <c r="M28" i="12"/>
  <c r="O120" i="31" s="1"/>
  <c r="N31" i="80"/>
  <c r="L28" i="12"/>
  <c r="M31" i="80"/>
  <c r="K28" i="12" s="1"/>
  <c r="L31" i="80"/>
  <c r="J28" i="12"/>
  <c r="K31" i="80"/>
  <c r="I28" i="12" s="1"/>
  <c r="K120" i="31" s="1"/>
  <c r="I31" i="80"/>
  <c r="F28" i="12"/>
  <c r="H120" i="31"/>
  <c r="H31" i="80"/>
  <c r="E28" i="12"/>
  <c r="E31" i="80"/>
  <c r="D28" i="12" s="1"/>
  <c r="D31" i="80"/>
  <c r="G15" i="31"/>
  <c r="A27" i="12"/>
  <c r="C119" i="31"/>
  <c r="AA32" i="79"/>
  <c r="Y27" i="12"/>
  <c r="AA119" i="31"/>
  <c r="Z32" i="79"/>
  <c r="X27" i="12" s="1"/>
  <c r="Y32" i="79"/>
  <c r="W27" i="12"/>
  <c r="X32" i="79"/>
  <c r="V27" i="12" s="1"/>
  <c r="V32" i="79"/>
  <c r="T27" i="12"/>
  <c r="V119" i="31"/>
  <c r="U32" i="79"/>
  <c r="S27" i="12" s="1"/>
  <c r="T32" i="79"/>
  <c r="R27" i="12"/>
  <c r="S32" i="79"/>
  <c r="Q27" i="12" s="1"/>
  <c r="S119" i="31"/>
  <c r="R32" i="79"/>
  <c r="P27" i="12"/>
  <c r="R119" i="31" s="1"/>
  <c r="Q32" i="79"/>
  <c r="O27" i="12" s="1"/>
  <c r="P32" i="79"/>
  <c r="N27" i="12"/>
  <c r="P119" i="31" s="1"/>
  <c r="O32" i="79"/>
  <c r="M27" i="12"/>
  <c r="O119" i="31" s="1"/>
  <c r="N32" i="79"/>
  <c r="L27" i="12"/>
  <c r="M32" i="79"/>
  <c r="K27" i="12" s="1"/>
  <c r="L32" i="79"/>
  <c r="J27" i="12" s="1"/>
  <c r="K32" i="79"/>
  <c r="I27" i="12" s="1"/>
  <c r="I32" i="79"/>
  <c r="F27" i="12"/>
  <c r="H32" i="79"/>
  <c r="E27" i="12"/>
  <c r="E32" i="79"/>
  <c r="D27" i="12" s="1"/>
  <c r="F119" i="31" s="1"/>
  <c r="AD119" i="31" s="1"/>
  <c r="D32" i="79"/>
  <c r="C27" i="12"/>
  <c r="E119" i="31" s="1"/>
  <c r="AC9" i="76"/>
  <c r="W9" i="76"/>
  <c r="AB9" i="76"/>
  <c r="AC23" i="73"/>
  <c r="W23" i="73"/>
  <c r="W28" i="62"/>
  <c r="AC28" i="62"/>
  <c r="W10" i="74"/>
  <c r="AB10" i="74" s="1"/>
  <c r="W9" i="74"/>
  <c r="AC39" i="59"/>
  <c r="W39" i="59"/>
  <c r="AB39" i="59" s="1"/>
  <c r="AC38" i="59"/>
  <c r="W38" i="59"/>
  <c r="AB38" i="59"/>
  <c r="W22" i="67"/>
  <c r="AB22" i="67"/>
  <c r="AC37" i="59"/>
  <c r="W37" i="59"/>
  <c r="AB37" i="59" s="1"/>
  <c r="AC22" i="73"/>
  <c r="W22" i="73"/>
  <c r="W26" i="66"/>
  <c r="AB26" i="66" s="1"/>
  <c r="A20" i="27"/>
  <c r="C43" i="31" s="1"/>
  <c r="AA40" i="78"/>
  <c r="Y20" i="27" s="1"/>
  <c r="AA43" i="31" s="1"/>
  <c r="Z40" i="78"/>
  <c r="X20" i="27"/>
  <c r="Z43" i="31"/>
  <c r="Y40" i="78"/>
  <c r="W20" i="27"/>
  <c r="Y43" i="31" s="1"/>
  <c r="V40" i="78"/>
  <c r="T20" i="27" s="1"/>
  <c r="V43" i="31" s="1"/>
  <c r="U40" i="78"/>
  <c r="S20" i="27" s="1"/>
  <c r="U43" i="31" s="1"/>
  <c r="T40" i="78"/>
  <c r="R20" i="27" s="1"/>
  <c r="T43" i="31"/>
  <c r="S40" i="78"/>
  <c r="Q20" i="27" s="1"/>
  <c r="S43" i="31" s="1"/>
  <c r="R40" i="78"/>
  <c r="P20" i="27"/>
  <c r="R43" i="31"/>
  <c r="Q40" i="78"/>
  <c r="O20" i="27" s="1"/>
  <c r="Q43" i="31" s="1"/>
  <c r="P40" i="78"/>
  <c r="N20" i="27"/>
  <c r="P43" i="31"/>
  <c r="O40" i="78"/>
  <c r="M20" i="27"/>
  <c r="O43" i="31"/>
  <c r="N40" i="78"/>
  <c r="L20" i="27" s="1"/>
  <c r="N43" i="31" s="1"/>
  <c r="M40" i="78"/>
  <c r="K20" i="27" s="1"/>
  <c r="M43" i="31" s="1"/>
  <c r="L40" i="78"/>
  <c r="J20" i="27" s="1"/>
  <c r="L43" i="31" s="1"/>
  <c r="K40" i="78"/>
  <c r="I20" i="27" s="1"/>
  <c r="K43" i="31" s="1"/>
  <c r="H40" i="78"/>
  <c r="E20" i="27" s="1"/>
  <c r="E40" i="78"/>
  <c r="D20" i="27" s="1"/>
  <c r="F43" i="31" s="1"/>
  <c r="D40" i="78"/>
  <c r="C20" i="27"/>
  <c r="E43" i="31" s="1"/>
  <c r="AC65" i="20"/>
  <c r="W65" i="20"/>
  <c r="AB65" i="20"/>
  <c r="W59" i="60"/>
  <c r="AC21" i="73"/>
  <c r="W21" i="73"/>
  <c r="AB21" i="73" s="1"/>
  <c r="W27" i="62"/>
  <c r="AB27" i="62" s="1"/>
  <c r="W38" i="70"/>
  <c r="AB38" i="70" s="1"/>
  <c r="W37" i="70"/>
  <c r="AB37" i="70" s="1"/>
  <c r="AC64" i="20"/>
  <c r="W64" i="20"/>
  <c r="AB64" i="20" s="1"/>
  <c r="AC36" i="59"/>
  <c r="W36" i="59"/>
  <c r="AB36" i="59"/>
  <c r="W42" i="69"/>
  <c r="AC42" i="69" s="1"/>
  <c r="W58" i="60"/>
  <c r="AB58" i="60" s="1"/>
  <c r="W57" i="60"/>
  <c r="AB57" i="60" s="1"/>
  <c r="AC8" i="76"/>
  <c r="W8" i="76"/>
  <c r="AB8" i="76"/>
  <c r="W26" i="62"/>
  <c r="W21" i="67"/>
  <c r="AB21" i="67" s="1"/>
  <c r="W11" i="75"/>
  <c r="AB11" i="75" s="1"/>
  <c r="AC11" i="75"/>
  <c r="W25" i="66"/>
  <c r="AB25" i="66"/>
  <c r="AC20" i="73"/>
  <c r="W20" i="73"/>
  <c r="AB20" i="73" s="1"/>
  <c r="W10" i="75"/>
  <c r="AC10" i="75" s="1"/>
  <c r="AC19" i="73"/>
  <c r="W19" i="73"/>
  <c r="AB19" i="73" s="1"/>
  <c r="AC18" i="73"/>
  <c r="W18" i="73"/>
  <c r="AB18" i="73" s="1"/>
  <c r="W25" i="62"/>
  <c r="AC25" i="62" s="1"/>
  <c r="W41" i="69"/>
  <c r="AB41" i="69" s="1"/>
  <c r="W56" i="60"/>
  <c r="AB56" i="60" s="1"/>
  <c r="W24" i="66"/>
  <c r="AC63" i="20"/>
  <c r="W63" i="20"/>
  <c r="AB63" i="20" s="1"/>
  <c r="AC62" i="20"/>
  <c r="W62" i="20"/>
  <c r="AB62" i="20" s="1"/>
  <c r="W8" i="74"/>
  <c r="A19" i="27"/>
  <c r="C42" i="31"/>
  <c r="AA41" i="77"/>
  <c r="Y19" i="27"/>
  <c r="AA42" i="31" s="1"/>
  <c r="Z41" i="77"/>
  <c r="X19" i="27" s="1"/>
  <c r="Z42" i="31" s="1"/>
  <c r="Y41" i="77"/>
  <c r="W19" i="27" s="1"/>
  <c r="Y42" i="31" s="1"/>
  <c r="X41" i="77"/>
  <c r="V19" i="27" s="1"/>
  <c r="X42" i="31"/>
  <c r="V41" i="77"/>
  <c r="T19" i="27"/>
  <c r="V42" i="31"/>
  <c r="U41" i="77"/>
  <c r="S19" i="27"/>
  <c r="U42" i="31" s="1"/>
  <c r="T41" i="77"/>
  <c r="R19" i="27"/>
  <c r="T42" i="31" s="1"/>
  <c r="S41" i="77"/>
  <c r="Q19" i="27"/>
  <c r="S42" i="31" s="1"/>
  <c r="R41" i="77"/>
  <c r="P19" i="27"/>
  <c r="R42" i="31" s="1"/>
  <c r="Q41" i="77"/>
  <c r="O19" i="27" s="1"/>
  <c r="Q42" i="31"/>
  <c r="P41" i="77"/>
  <c r="N19" i="27" s="1"/>
  <c r="P42" i="31" s="1"/>
  <c r="O41" i="77"/>
  <c r="M19" i="27"/>
  <c r="O42" i="31" s="1"/>
  <c r="N41" i="77"/>
  <c r="L19" i="27"/>
  <c r="N42" i="31"/>
  <c r="M41" i="77"/>
  <c r="K19" i="27" s="1"/>
  <c r="M42" i="31" s="1"/>
  <c r="L41" i="77"/>
  <c r="J19" i="27"/>
  <c r="L42" i="31" s="1"/>
  <c r="K41" i="77"/>
  <c r="I19" i="27" s="1"/>
  <c r="K42" i="31" s="1"/>
  <c r="I41" i="77"/>
  <c r="F19" i="27" s="1"/>
  <c r="H42" i="31" s="1"/>
  <c r="H41" i="77"/>
  <c r="E19" i="27" s="1"/>
  <c r="G42" i="31" s="1"/>
  <c r="E41" i="77"/>
  <c r="D19" i="27" s="1"/>
  <c r="F42" i="31" s="1"/>
  <c r="D41" i="77"/>
  <c r="C19" i="27"/>
  <c r="E42" i="31"/>
  <c r="W20" i="67"/>
  <c r="AC20" i="67" s="1"/>
  <c r="W23" i="66"/>
  <c r="AB23" i="66"/>
  <c r="W22" i="66"/>
  <c r="AB22" i="66"/>
  <c r="W9" i="75"/>
  <c r="AB9" i="75"/>
  <c r="W36" i="70"/>
  <c r="AC35" i="59"/>
  <c r="W35" i="59"/>
  <c r="AB35" i="59"/>
  <c r="AC61" i="20"/>
  <c r="W61" i="20"/>
  <c r="AB61" i="20" s="1"/>
  <c r="W55" i="60"/>
  <c r="AB55" i="60" s="1"/>
  <c r="AC17" i="73"/>
  <c r="W17" i="73"/>
  <c r="W7" i="74"/>
  <c r="W21" i="66"/>
  <c r="AB21" i="66"/>
  <c r="W35" i="70"/>
  <c r="W34" i="70"/>
  <c r="W54" i="60"/>
  <c r="AB54" i="60" s="1"/>
  <c r="AC34" i="59"/>
  <c r="W34" i="59"/>
  <c r="AB34" i="59" s="1"/>
  <c r="AC13" i="72"/>
  <c r="W13" i="72"/>
  <c r="AB13" i="72" s="1"/>
  <c r="W19" i="67"/>
  <c r="AB19" i="67" s="1"/>
  <c r="W20" i="66"/>
  <c r="AB20" i="66" s="1"/>
  <c r="W8" i="75"/>
  <c r="AC8" i="75"/>
  <c r="W24" i="62"/>
  <c r="AC16" i="73"/>
  <c r="W16" i="73"/>
  <c r="AC7" i="76"/>
  <c r="W7" i="76"/>
  <c r="AB7" i="76" s="1"/>
  <c r="AC60" i="20"/>
  <c r="W60" i="20"/>
  <c r="AB60" i="20"/>
  <c r="W23" i="62"/>
  <c r="AC23" i="62" s="1"/>
  <c r="W40" i="69"/>
  <c r="W39" i="69"/>
  <c r="AB39" i="69" s="1"/>
  <c r="W38" i="69"/>
  <c r="AB38" i="69" s="1"/>
  <c r="W53" i="60"/>
  <c r="AB53" i="60" s="1"/>
  <c r="W7" i="75"/>
  <c r="AC7" i="75"/>
  <c r="W22" i="62"/>
  <c r="AC15" i="73"/>
  <c r="W15" i="73"/>
  <c r="AB15" i="73" s="1"/>
  <c r="AC59" i="20"/>
  <c r="W59" i="20"/>
  <c r="AB59" i="20" s="1"/>
  <c r="W37" i="69"/>
  <c r="AB37" i="69"/>
  <c r="W6" i="75"/>
  <c r="AB6" i="75" s="1"/>
  <c r="W19" i="66"/>
  <c r="AB19" i="66"/>
  <c r="W18" i="67"/>
  <c r="AB18" i="67" s="1"/>
  <c r="W6" i="74"/>
  <c r="AB6" i="74" s="1"/>
  <c r="AC58" i="20"/>
  <c r="W58" i="20"/>
  <c r="AB58" i="20"/>
  <c r="W21" i="62"/>
  <c r="AC21" i="62" s="1"/>
  <c r="AC6" i="76"/>
  <c r="W6" i="76"/>
  <c r="AB6" i="76"/>
  <c r="AC14" i="73"/>
  <c r="W14" i="73"/>
  <c r="AB14" i="73" s="1"/>
  <c r="AC12" i="72"/>
  <c r="W12" i="72"/>
  <c r="AB12" i="72" s="1"/>
  <c r="AC11" i="72"/>
  <c r="W11" i="72"/>
  <c r="AB11" i="72" s="1"/>
  <c r="AC5" i="76"/>
  <c r="W5" i="76"/>
  <c r="AB5" i="76"/>
  <c r="AC13" i="73"/>
  <c r="W13" i="73"/>
  <c r="AB13" i="73" s="1"/>
  <c r="W52" i="60"/>
  <c r="AB52" i="60" s="1"/>
  <c r="W36" i="69"/>
  <c r="AB36" i="69"/>
  <c r="W35" i="69"/>
  <c r="AB35" i="69"/>
  <c r="AC12" i="73"/>
  <c r="W12" i="73"/>
  <c r="AB12" i="73" s="1"/>
  <c r="AC4" i="76"/>
  <c r="W4" i="76"/>
  <c r="AB4" i="76" s="1"/>
  <c r="AC10" i="72"/>
  <c r="W10" i="72"/>
  <c r="AC33" i="59"/>
  <c r="W33" i="59"/>
  <c r="AB33" i="59"/>
  <c r="AC32" i="59"/>
  <c r="W32" i="59"/>
  <c r="AB32" i="59" s="1"/>
  <c r="W33" i="70"/>
  <c r="AB33" i="70" s="1"/>
  <c r="W46" i="43"/>
  <c r="W34" i="69"/>
  <c r="AB34" i="69" s="1"/>
  <c r="W32" i="70"/>
  <c r="AB32" i="70"/>
  <c r="W33" i="69"/>
  <c r="AB33" i="69" s="1"/>
  <c r="W51" i="60"/>
  <c r="AB51" i="60" s="1"/>
  <c r="AC57" i="20"/>
  <c r="W57" i="20"/>
  <c r="AB57" i="20"/>
  <c r="AC31" i="59"/>
  <c r="W31" i="59"/>
  <c r="AB31" i="59"/>
  <c r="W31" i="70"/>
  <c r="AB31" i="70" s="1"/>
  <c r="W18" i="66"/>
  <c r="AB18" i="66"/>
  <c r="AC56" i="20"/>
  <c r="W56" i="20"/>
  <c r="AB56" i="20" s="1"/>
  <c r="W30" i="70"/>
  <c r="AB30" i="70"/>
  <c r="W29" i="70"/>
  <c r="AB29" i="70"/>
  <c r="AC55" i="20"/>
  <c r="W55" i="20"/>
  <c r="AB55" i="20"/>
  <c r="W32" i="69"/>
  <c r="AB32" i="69" s="1"/>
  <c r="A18" i="27"/>
  <c r="C41" i="31" s="1"/>
  <c r="AA39" i="76"/>
  <c r="Y18" i="27"/>
  <c r="AA41" i="31"/>
  <c r="Z39" i="76"/>
  <c r="X18" i="27"/>
  <c r="Z41" i="31"/>
  <c r="AD41" i="31" s="1"/>
  <c r="Y39" i="76"/>
  <c r="W18" i="27" s="1"/>
  <c r="Y41" i="31"/>
  <c r="V39" i="76"/>
  <c r="T18" i="27"/>
  <c r="V41" i="31"/>
  <c r="U39" i="76"/>
  <c r="S18" i="27"/>
  <c r="U41" i="31"/>
  <c r="T39" i="76"/>
  <c r="R18" i="27"/>
  <c r="T41" i="31" s="1"/>
  <c r="S39" i="76"/>
  <c r="Q18" i="27" s="1"/>
  <c r="S41" i="31" s="1"/>
  <c r="R39" i="76"/>
  <c r="P18" i="27"/>
  <c r="R41" i="31" s="1"/>
  <c r="Q39" i="76"/>
  <c r="O18" i="27" s="1"/>
  <c r="Q41" i="31" s="1"/>
  <c r="P39" i="76"/>
  <c r="N18" i="27" s="1"/>
  <c r="P41" i="31" s="1"/>
  <c r="O39" i="76"/>
  <c r="M18" i="27" s="1"/>
  <c r="O41" i="31" s="1"/>
  <c r="N39" i="76"/>
  <c r="L18" i="27"/>
  <c r="M39" i="76"/>
  <c r="K18" i="27"/>
  <c r="M41" i="31"/>
  <c r="L39" i="76"/>
  <c r="J18" i="27" s="1"/>
  <c r="L41" i="31" s="1"/>
  <c r="K39" i="76"/>
  <c r="I18" i="27"/>
  <c r="I39" i="76"/>
  <c r="F18" i="27" s="1"/>
  <c r="H39" i="76"/>
  <c r="E18" i="27" s="1"/>
  <c r="G18" i="27" s="1"/>
  <c r="I41" i="31" s="1"/>
  <c r="E39" i="76"/>
  <c r="D18" i="27"/>
  <c r="F41" i="31" s="1"/>
  <c r="D39" i="76"/>
  <c r="C18" i="27" s="1"/>
  <c r="W5" i="75"/>
  <c r="AC5" i="75"/>
  <c r="W20" i="62"/>
  <c r="W50" i="60"/>
  <c r="AB50" i="60" s="1"/>
  <c r="AC14" i="64"/>
  <c r="W14" i="64"/>
  <c r="AB14" i="64" s="1"/>
  <c r="AC11" i="73"/>
  <c r="W11" i="73"/>
  <c r="AB11" i="73" s="1"/>
  <c r="W28" i="70"/>
  <c r="AC28" i="70"/>
  <c r="W31" i="69"/>
  <c r="AB31" i="69"/>
  <c r="W27" i="70"/>
  <c r="AC54" i="20"/>
  <c r="W54" i="20"/>
  <c r="AB54" i="20"/>
  <c r="W30" i="59"/>
  <c r="AB30" i="59" s="1"/>
  <c r="AC30" i="59"/>
  <c r="AC32" i="46"/>
  <c r="W32" i="46"/>
  <c r="AB32" i="46" s="1"/>
  <c r="W17" i="67"/>
  <c r="AC17" i="67" s="1"/>
  <c r="AC9" i="72"/>
  <c r="W9" i="72"/>
  <c r="AB9" i="72" s="1"/>
  <c r="AC10" i="73"/>
  <c r="W10" i="73"/>
  <c r="AB10" i="73" s="1"/>
  <c r="W17" i="63"/>
  <c r="W19" i="62"/>
  <c r="AB19" i="62"/>
  <c r="W30" i="69"/>
  <c r="AB30" i="69" s="1"/>
  <c r="AC29" i="59"/>
  <c r="W29" i="59"/>
  <c r="AB29" i="59"/>
  <c r="AC53" i="20"/>
  <c r="W53" i="20"/>
  <c r="AB53" i="20" s="1"/>
  <c r="W49" i="60"/>
  <c r="AB49" i="60" s="1"/>
  <c r="W5" i="74"/>
  <c r="W48" i="60"/>
  <c r="AB48" i="60" s="1"/>
  <c r="W47" i="60"/>
  <c r="AB47" i="60" s="1"/>
  <c r="W26" i="70"/>
  <c r="AB26" i="70"/>
  <c r="W46" i="60"/>
  <c r="AB46" i="60" s="1"/>
  <c r="AC52" i="20"/>
  <c r="W52" i="20"/>
  <c r="AB52" i="20" s="1"/>
  <c r="AC51" i="20"/>
  <c r="AC9" i="73"/>
  <c r="W9" i="73"/>
  <c r="AB9" i="73" s="1"/>
  <c r="W18" i="62"/>
  <c r="AB18" i="62"/>
  <c r="AC18" i="62"/>
  <c r="AC8" i="72"/>
  <c r="W8" i="72"/>
  <c r="AB8" i="72" s="1"/>
  <c r="AC28" i="59"/>
  <c r="W28" i="59"/>
  <c r="AB28" i="59"/>
  <c r="W25" i="70"/>
  <c r="AB25" i="70"/>
  <c r="A26" i="12"/>
  <c r="C118" i="31" s="1"/>
  <c r="W4" i="75"/>
  <c r="AA35" i="75"/>
  <c r="Y26" i="12" s="1"/>
  <c r="AA118" i="31"/>
  <c r="Z35" i="75"/>
  <c r="X26" i="12"/>
  <c r="Z118" i="31" s="1"/>
  <c r="Y35" i="75"/>
  <c r="W26" i="12" s="1"/>
  <c r="Y118" i="31"/>
  <c r="X35" i="75"/>
  <c r="V26" i="12"/>
  <c r="V35" i="75"/>
  <c r="T26" i="12" s="1"/>
  <c r="V118" i="31" s="1"/>
  <c r="U35" i="75"/>
  <c r="S26" i="12" s="1"/>
  <c r="T35" i="75"/>
  <c r="R26" i="12" s="1"/>
  <c r="T118" i="31" s="1"/>
  <c r="S35" i="75"/>
  <c r="Q26" i="12"/>
  <c r="R35" i="75"/>
  <c r="P26" i="12" s="1"/>
  <c r="Q35" i="75"/>
  <c r="O26" i="12" s="1"/>
  <c r="Q118" i="31" s="1"/>
  <c r="P35" i="75"/>
  <c r="N26" i="12" s="1"/>
  <c r="O35" i="75"/>
  <c r="M26" i="12"/>
  <c r="N35" i="75"/>
  <c r="L26" i="12" s="1"/>
  <c r="N118" i="31" s="1"/>
  <c r="M35" i="75"/>
  <c r="K26" i="12"/>
  <c r="M118" i="31" s="1"/>
  <c r="L35" i="75"/>
  <c r="J26" i="12"/>
  <c r="K35" i="75"/>
  <c r="I26" i="12" s="1"/>
  <c r="K118" i="31" s="1"/>
  <c r="H35" i="75"/>
  <c r="E26" i="12" s="1"/>
  <c r="E35" i="75"/>
  <c r="D26" i="12" s="1"/>
  <c r="F118" i="31" s="1"/>
  <c r="AD118" i="31" s="1"/>
  <c r="D35" i="75"/>
  <c r="C26" i="12"/>
  <c r="E118" i="31" s="1"/>
  <c r="W16" i="63"/>
  <c r="AB16" i="63" s="1"/>
  <c r="W29" i="69"/>
  <c r="AB29" i="69"/>
  <c r="W28" i="69"/>
  <c r="AB28" i="69"/>
  <c r="W45" i="60"/>
  <c r="AB45" i="60" s="1"/>
  <c r="U50" i="20"/>
  <c r="U84" i="20" s="1"/>
  <c r="W17" i="66"/>
  <c r="AB17" i="66" s="1"/>
  <c r="U49" i="20"/>
  <c r="U48" i="20"/>
  <c r="AC48" i="20"/>
  <c r="AC7" i="72"/>
  <c r="W7" i="72"/>
  <c r="AC27" i="59"/>
  <c r="W27" i="59"/>
  <c r="AB27" i="59"/>
  <c r="U47" i="20"/>
  <c r="AC47" i="20" s="1"/>
  <c r="W16" i="67"/>
  <c r="AB16" i="67" s="1"/>
  <c r="W44" i="60"/>
  <c r="AB44" i="60" s="1"/>
  <c r="W17" i="62"/>
  <c r="AC17" i="62"/>
  <c r="W43" i="60"/>
  <c r="W27" i="69"/>
  <c r="W24" i="70"/>
  <c r="AB24" i="70"/>
  <c r="W15" i="63"/>
  <c r="AB15" i="63" s="1"/>
  <c r="AC8" i="73"/>
  <c r="W8" i="73"/>
  <c r="AC31" i="46"/>
  <c r="W31" i="46"/>
  <c r="AC7" i="73"/>
  <c r="W7" i="73"/>
  <c r="AB7" i="73" s="1"/>
  <c r="W24" i="69"/>
  <c r="G14" i="31"/>
  <c r="G5" i="31"/>
  <c r="W26" i="69"/>
  <c r="W42" i="60"/>
  <c r="AB42" i="60" s="1"/>
  <c r="U46" i="20"/>
  <c r="W41" i="60"/>
  <c r="AB41" i="60" s="1"/>
  <c r="AC45" i="20"/>
  <c r="W45" i="20"/>
  <c r="AB45" i="20" s="1"/>
  <c r="AC26" i="59"/>
  <c r="W26" i="59"/>
  <c r="AB26" i="59" s="1"/>
  <c r="AC44" i="20"/>
  <c r="W44" i="20"/>
  <c r="AB44" i="20" s="1"/>
  <c r="W25" i="69"/>
  <c r="AB25" i="69" s="1"/>
  <c r="AC25" i="59"/>
  <c r="W25" i="59"/>
  <c r="AB25" i="59" s="1"/>
  <c r="W16" i="66"/>
  <c r="AB16" i="66"/>
  <c r="AC30" i="46"/>
  <c r="W30" i="46"/>
  <c r="AB30" i="46" s="1"/>
  <c r="W23" i="70"/>
  <c r="AC24" i="59"/>
  <c r="W24" i="59"/>
  <c r="AB24" i="59"/>
  <c r="AC23" i="59"/>
  <c r="W23" i="59"/>
  <c r="AB23" i="59" s="1"/>
  <c r="W40" i="60"/>
  <c r="AB40" i="60" s="1"/>
  <c r="W39" i="60"/>
  <c r="AB39" i="60" s="1"/>
  <c r="W15" i="67"/>
  <c r="AB15" i="67" s="1"/>
  <c r="AC22" i="59"/>
  <c r="W22" i="59"/>
  <c r="AB22" i="59"/>
  <c r="W38" i="60"/>
  <c r="AB38" i="60" s="1"/>
  <c r="W22" i="70"/>
  <c r="AB22" i="70"/>
  <c r="AC12" i="61"/>
  <c r="W12" i="61"/>
  <c r="W16" i="62"/>
  <c r="AC16" i="62" s="1"/>
  <c r="AB16" i="62"/>
  <c r="AC13" i="64"/>
  <c r="W13" i="64"/>
  <c r="AB13" i="64" s="1"/>
  <c r="AC6" i="72"/>
  <c r="W6" i="72"/>
  <c r="AB6" i="72" s="1"/>
  <c r="W14" i="63"/>
  <c r="AC6" i="71"/>
  <c r="W6" i="71"/>
  <c r="AB6" i="71" s="1"/>
  <c r="W45" i="43"/>
  <c r="AB45" i="43" s="1"/>
  <c r="W37" i="60"/>
  <c r="AB37" i="60" s="1"/>
  <c r="W36" i="60"/>
  <c r="AB36" i="60" s="1"/>
  <c r="AC12" i="64"/>
  <c r="W12" i="64"/>
  <c r="AB12" i="64" s="1"/>
  <c r="W23" i="69"/>
  <c r="AB23" i="69"/>
  <c r="W35" i="60"/>
  <c r="AB35" i="60" s="1"/>
  <c r="AC21" i="59"/>
  <c r="W21" i="59"/>
  <c r="AB21" i="59" s="1"/>
  <c r="AC6" i="73"/>
  <c r="W6" i="73"/>
  <c r="AB6" i="73" s="1"/>
  <c r="W34" i="60"/>
  <c r="AB34" i="60" s="1"/>
  <c r="W33" i="60"/>
  <c r="AB33" i="60" s="1"/>
  <c r="AC29" i="46"/>
  <c r="W29" i="46"/>
  <c r="AB29" i="46" s="1"/>
  <c r="AC43" i="20"/>
  <c r="W43" i="20"/>
  <c r="AB43" i="20" s="1"/>
  <c r="AC20" i="59"/>
  <c r="W20" i="59"/>
  <c r="AB20" i="59"/>
  <c r="W21" i="70"/>
  <c r="AB21" i="70"/>
  <c r="AC11" i="64"/>
  <c r="W11" i="64"/>
  <c r="AB11" i="64" s="1"/>
  <c r="W32" i="60"/>
  <c r="AB32" i="60" s="1"/>
  <c r="W16" i="65"/>
  <c r="AB16" i="65" s="1"/>
  <c r="W4" i="71"/>
  <c r="AB4" i="71" s="1"/>
  <c r="W5" i="71"/>
  <c r="AB5" i="71" s="1"/>
  <c r="AC5" i="71"/>
  <c r="W15" i="62"/>
  <c r="AC15" i="62"/>
  <c r="W13" i="63"/>
  <c r="W4" i="72"/>
  <c r="AB4" i="72" s="1"/>
  <c r="W5" i="72"/>
  <c r="AC5" i="72"/>
  <c r="AC5" i="73"/>
  <c r="W5" i="73"/>
  <c r="W20" i="70"/>
  <c r="AB20" i="70"/>
  <c r="W22" i="69"/>
  <c r="AB22" i="69" s="1"/>
  <c r="W31" i="60"/>
  <c r="AB31" i="60" s="1"/>
  <c r="AC42" i="20"/>
  <c r="W42" i="20"/>
  <c r="AB42" i="20" s="1"/>
  <c r="AC19" i="59"/>
  <c r="W19" i="59"/>
  <c r="AB19" i="59" s="1"/>
  <c r="W15" i="66"/>
  <c r="H25" i="12"/>
  <c r="J117" i="31"/>
  <c r="A25" i="12"/>
  <c r="C117" i="31" s="1"/>
  <c r="AA15" i="74"/>
  <c r="Y25" i="12" s="1"/>
  <c r="AA117" i="31"/>
  <c r="Z15" i="74"/>
  <c r="X25" i="12"/>
  <c r="Y15" i="74"/>
  <c r="W25" i="12" s="1"/>
  <c r="Y117" i="31" s="1"/>
  <c r="X15" i="74"/>
  <c r="V25" i="12" s="1"/>
  <c r="X117" i="31" s="1"/>
  <c r="V15" i="74"/>
  <c r="T25" i="12" s="1"/>
  <c r="V117" i="31"/>
  <c r="U15" i="74"/>
  <c r="S25" i="12"/>
  <c r="U117" i="31" s="1"/>
  <c r="T15" i="74"/>
  <c r="R25" i="12" s="1"/>
  <c r="T117" i="31" s="1"/>
  <c r="S15" i="74"/>
  <c r="Q25" i="12" s="1"/>
  <c r="S117" i="31" s="1"/>
  <c r="R15" i="74"/>
  <c r="P25" i="12"/>
  <c r="R117" i="31" s="1"/>
  <c r="Q15" i="74"/>
  <c r="O25" i="12" s="1"/>
  <c r="Q117" i="31" s="1"/>
  <c r="P15" i="74"/>
  <c r="N25" i="12"/>
  <c r="P117" i="31" s="1"/>
  <c r="O15" i="74"/>
  <c r="M25" i="12"/>
  <c r="O117" i="31" s="1"/>
  <c r="N15" i="74"/>
  <c r="L25" i="12" s="1"/>
  <c r="N117" i="31" s="1"/>
  <c r="M15" i="74"/>
  <c r="K25" i="12"/>
  <c r="M117" i="31"/>
  <c r="L15" i="74"/>
  <c r="J25" i="12" s="1"/>
  <c r="L117" i="31" s="1"/>
  <c r="K15" i="74"/>
  <c r="I25" i="12"/>
  <c r="K117" i="31" s="1"/>
  <c r="I15" i="74"/>
  <c r="F25" i="12" s="1"/>
  <c r="H15" i="74"/>
  <c r="E25" i="12"/>
  <c r="G117" i="31" s="1"/>
  <c r="E15" i="74"/>
  <c r="D25" i="12" s="1"/>
  <c r="F117" i="31" s="1"/>
  <c r="D15" i="74"/>
  <c r="C25" i="12"/>
  <c r="E117" i="31" s="1"/>
  <c r="W4" i="74"/>
  <c r="W14" i="67"/>
  <c r="AB14" i="67" s="1"/>
  <c r="W14" i="66"/>
  <c r="AC14" i="66" s="1"/>
  <c r="W15" i="65"/>
  <c r="AB15" i="65"/>
  <c r="AC28" i="46"/>
  <c r="W28" i="46"/>
  <c r="AB28" i="46" s="1"/>
  <c r="W44" i="43"/>
  <c r="W43" i="43"/>
  <c r="W11" i="63"/>
  <c r="W12" i="63"/>
  <c r="AC12" i="63" s="1"/>
  <c r="W14" i="62"/>
  <c r="AC14" i="62"/>
  <c r="W30" i="60"/>
  <c r="AB30" i="60" s="1"/>
  <c r="AC18" i="59"/>
  <c r="W18" i="59"/>
  <c r="AB18" i="59"/>
  <c r="W19" i="70"/>
  <c r="AB19" i="70" s="1"/>
  <c r="AC4" i="73"/>
  <c r="W4" i="73"/>
  <c r="AB4" i="73" s="1"/>
  <c r="AC4" i="71"/>
  <c r="AC4" i="72"/>
  <c r="W21" i="69"/>
  <c r="AC21" i="69" s="1"/>
  <c r="AB21" i="69"/>
  <c r="AC41" i="20"/>
  <c r="W41" i="20"/>
  <c r="AB41" i="20"/>
  <c r="AC17" i="59"/>
  <c r="W17" i="59"/>
  <c r="AB17" i="59" s="1"/>
  <c r="B17" i="27"/>
  <c r="D40" i="31" s="1"/>
  <c r="A17" i="27"/>
  <c r="C40" i="31" s="1"/>
  <c r="AA27" i="73"/>
  <c r="Y17" i="27"/>
  <c r="AA40" i="31" s="1"/>
  <c r="Z27" i="73"/>
  <c r="X17" i="27"/>
  <c r="Z40" i="31" s="1"/>
  <c r="Y27" i="73"/>
  <c r="W17" i="27"/>
  <c r="Y40" i="31" s="1"/>
  <c r="X27" i="73"/>
  <c r="V17" i="27"/>
  <c r="V27" i="73"/>
  <c r="T17" i="27" s="1"/>
  <c r="V40" i="31" s="1"/>
  <c r="U27" i="73"/>
  <c r="S17" i="27"/>
  <c r="U40" i="31" s="1"/>
  <c r="T27" i="73"/>
  <c r="R17" i="27" s="1"/>
  <c r="T40" i="31"/>
  <c r="S27" i="73"/>
  <c r="Q17" i="27" s="1"/>
  <c r="R27" i="73"/>
  <c r="P17" i="27" s="1"/>
  <c r="R40" i="31" s="1"/>
  <c r="Q27" i="73"/>
  <c r="O17" i="27"/>
  <c r="Q40" i="31" s="1"/>
  <c r="P27" i="73"/>
  <c r="N17" i="27" s="1"/>
  <c r="P40" i="31" s="1"/>
  <c r="O27" i="73"/>
  <c r="M17" i="27" s="1"/>
  <c r="N27" i="73"/>
  <c r="L17" i="27" s="1"/>
  <c r="N40" i="31" s="1"/>
  <c r="M27" i="73"/>
  <c r="K17" i="27" s="1"/>
  <c r="M40" i="31" s="1"/>
  <c r="L27" i="73"/>
  <c r="J17" i="27"/>
  <c r="L40" i="31" s="1"/>
  <c r="K27" i="73"/>
  <c r="I17" i="27"/>
  <c r="I27" i="73"/>
  <c r="F17" i="27" s="1"/>
  <c r="H27" i="73"/>
  <c r="E17" i="27" s="1"/>
  <c r="E27" i="73"/>
  <c r="D17" i="27" s="1"/>
  <c r="F40" i="31" s="1"/>
  <c r="D27" i="73"/>
  <c r="C17" i="27" s="1"/>
  <c r="E40" i="31"/>
  <c r="AD40" i="31" s="1"/>
  <c r="J39" i="31"/>
  <c r="B16" i="27"/>
  <c r="D39" i="31" s="1"/>
  <c r="A16" i="27"/>
  <c r="C39" i="31" s="1"/>
  <c r="AA17" i="72"/>
  <c r="Y16" i="27"/>
  <c r="AA39" i="31" s="1"/>
  <c r="Z17" i="72"/>
  <c r="X16" i="27"/>
  <c r="Z39" i="31"/>
  <c r="AD39" i="31" s="1"/>
  <c r="Y17" i="72"/>
  <c r="W16" i="27"/>
  <c r="Y39" i="31" s="1"/>
  <c r="X17" i="72"/>
  <c r="V16" i="27"/>
  <c r="X39" i="31" s="1"/>
  <c r="V17" i="72"/>
  <c r="T16" i="27" s="1"/>
  <c r="V39" i="31" s="1"/>
  <c r="U17" i="72"/>
  <c r="S16" i="27" s="1"/>
  <c r="U39" i="31" s="1"/>
  <c r="T17" i="72"/>
  <c r="R16" i="27"/>
  <c r="T39" i="31" s="1"/>
  <c r="S17" i="72"/>
  <c r="Q16" i="27"/>
  <c r="S39" i="31" s="1"/>
  <c r="R17" i="72"/>
  <c r="P16" i="27"/>
  <c r="R39" i="31" s="1"/>
  <c r="Q17" i="72"/>
  <c r="O16" i="27"/>
  <c r="P17" i="72"/>
  <c r="N16" i="27"/>
  <c r="O17" i="72"/>
  <c r="M16" i="27" s="1"/>
  <c r="O39" i="31" s="1"/>
  <c r="N17" i="72"/>
  <c r="L16" i="27" s="1"/>
  <c r="M17" i="72"/>
  <c r="K16" i="27"/>
  <c r="L17" i="72"/>
  <c r="J16" i="27" s="1"/>
  <c r="K17" i="72"/>
  <c r="I16" i="27" s="1"/>
  <c r="I17" i="72"/>
  <c r="F16" i="27"/>
  <c r="G16" i="27" s="1"/>
  <c r="I39" i="31" s="1"/>
  <c r="H17" i="72"/>
  <c r="E16" i="27" s="1"/>
  <c r="E17" i="72"/>
  <c r="D16" i="27"/>
  <c r="D17" i="72"/>
  <c r="C16" i="27" s="1"/>
  <c r="H15" i="27"/>
  <c r="J38" i="31"/>
  <c r="D38" i="31"/>
  <c r="A15" i="27"/>
  <c r="C38" i="31"/>
  <c r="AA10" i="71"/>
  <c r="Y15" i="27" s="1"/>
  <c r="AA38" i="31" s="1"/>
  <c r="Z10" i="71"/>
  <c r="X15" i="27"/>
  <c r="Z38" i="31" s="1"/>
  <c r="Y10" i="71"/>
  <c r="W15" i="27" s="1"/>
  <c r="Y38" i="31"/>
  <c r="X10" i="71"/>
  <c r="V15" i="27"/>
  <c r="X38" i="31" s="1"/>
  <c r="V10" i="71"/>
  <c r="T15" i="27"/>
  <c r="V38" i="31" s="1"/>
  <c r="U10" i="71"/>
  <c r="S15" i="27"/>
  <c r="U38" i="31" s="1"/>
  <c r="T10" i="71"/>
  <c r="R15" i="27"/>
  <c r="T38" i="31" s="1"/>
  <c r="S10" i="71"/>
  <c r="Q15" i="27"/>
  <c r="S38" i="31" s="1"/>
  <c r="R10" i="71"/>
  <c r="P15" i="27" s="1"/>
  <c r="R38" i="31"/>
  <c r="Q10" i="71"/>
  <c r="O15" i="27"/>
  <c r="Q38" i="31" s="1"/>
  <c r="P10" i="71"/>
  <c r="N15" i="27"/>
  <c r="P38" i="31" s="1"/>
  <c r="O10" i="71"/>
  <c r="M15" i="27"/>
  <c r="O38" i="31" s="1"/>
  <c r="N10" i="71"/>
  <c r="L15" i="27" s="1"/>
  <c r="N38" i="31" s="1"/>
  <c r="M10" i="71"/>
  <c r="K15" i="27" s="1"/>
  <c r="M38" i="31" s="1"/>
  <c r="L10" i="71"/>
  <c r="J15" i="27"/>
  <c r="L38" i="31"/>
  <c r="K10" i="71"/>
  <c r="I15" i="27" s="1"/>
  <c r="K38" i="31" s="1"/>
  <c r="I10" i="71"/>
  <c r="F15" i="27" s="1"/>
  <c r="H10" i="71"/>
  <c r="E15" i="27" s="1"/>
  <c r="E10" i="71"/>
  <c r="D15" i="27" s="1"/>
  <c r="F38" i="31" s="1"/>
  <c r="D10" i="71"/>
  <c r="C15" i="27"/>
  <c r="E38" i="31" s="1"/>
  <c r="W18" i="70"/>
  <c r="AB18" i="70"/>
  <c r="W29" i="60"/>
  <c r="AB29" i="60" s="1"/>
  <c r="W17" i="70"/>
  <c r="W13" i="67"/>
  <c r="AC13" i="67" s="1"/>
  <c r="AC27" i="46"/>
  <c r="W27" i="46"/>
  <c r="AB27" i="46" s="1"/>
  <c r="W14" i="65"/>
  <c r="AB14" i="65" s="1"/>
  <c r="AC10" i="64"/>
  <c r="W10" i="64"/>
  <c r="AB10" i="64" s="1"/>
  <c r="W20" i="69"/>
  <c r="AB20" i="69"/>
  <c r="W28" i="60"/>
  <c r="AB28" i="60" s="1"/>
  <c r="AC40" i="20"/>
  <c r="W40" i="20"/>
  <c r="AB40" i="20" s="1"/>
  <c r="W13" i="62"/>
  <c r="AB13" i="62"/>
  <c r="AC16" i="59"/>
  <c r="W16" i="59"/>
  <c r="AB16" i="59" s="1"/>
  <c r="W13" i="65"/>
  <c r="W13" i="66"/>
  <c r="W42" i="43"/>
  <c r="AB42" i="43" s="1"/>
  <c r="AC11" i="61"/>
  <c r="W11" i="61"/>
  <c r="AB11" i="61" s="1"/>
  <c r="W12" i="67"/>
  <c r="AB12" i="67"/>
  <c r="AC15" i="59"/>
  <c r="W15" i="59"/>
  <c r="AB15" i="59" s="1"/>
  <c r="W27" i="60"/>
  <c r="AB27" i="60" s="1"/>
  <c r="AC38" i="20"/>
  <c r="W38" i="20"/>
  <c r="AB38" i="20" s="1"/>
  <c r="AC39" i="20"/>
  <c r="W39" i="20"/>
  <c r="AB39" i="20" s="1"/>
  <c r="W19" i="69"/>
  <c r="W26" i="60"/>
  <c r="AB26" i="60" s="1"/>
  <c r="W16" i="70"/>
  <c r="AB16" i="70" s="1"/>
  <c r="W10" i="63"/>
  <c r="AB10" i="63" s="1"/>
  <c r="W18" i="69"/>
  <c r="AB18" i="69"/>
  <c r="W25" i="60"/>
  <c r="AB25" i="60" s="1"/>
  <c r="W41" i="43"/>
  <c r="W11" i="67"/>
  <c r="AB11" i="67"/>
  <c r="AC26" i="46"/>
  <c r="W26" i="46"/>
  <c r="AB26" i="46" s="1"/>
  <c r="W12" i="62"/>
  <c r="AB12" i="62"/>
  <c r="AC12" i="62"/>
  <c r="AC9" i="64"/>
  <c r="W9" i="64"/>
  <c r="AB9" i="64" s="1"/>
  <c r="AC14" i="59"/>
  <c r="W14" i="59"/>
  <c r="AB14" i="59"/>
  <c r="W12" i="66"/>
  <c r="AC12" i="66"/>
  <c r="AB12" i="66"/>
  <c r="W12" i="65"/>
  <c r="AB12" i="65" s="1"/>
  <c r="W24" i="60"/>
  <c r="AB24" i="60" s="1"/>
  <c r="AC10" i="61"/>
  <c r="W10" i="61"/>
  <c r="AB10" i="61" s="1"/>
  <c r="W9" i="63"/>
  <c r="W40" i="43"/>
  <c r="AB40" i="43" s="1"/>
  <c r="W11" i="66"/>
  <c r="AB11" i="66" s="1"/>
  <c r="W11" i="65"/>
  <c r="W23" i="60"/>
  <c r="AB23" i="60" s="1"/>
  <c r="AC37" i="20"/>
  <c r="W37" i="20"/>
  <c r="AB37" i="20"/>
  <c r="W15" i="70"/>
  <c r="AC15" i="70"/>
  <c r="W17" i="69"/>
  <c r="AC17" i="69" s="1"/>
  <c r="AB17" i="69"/>
  <c r="W11" i="62"/>
  <c r="AB11" i="62"/>
  <c r="AC36" i="20"/>
  <c r="W36" i="20"/>
  <c r="AB36" i="20" s="1"/>
  <c r="W22" i="60"/>
  <c r="AB22" i="60" s="1"/>
  <c r="W10" i="62"/>
  <c r="AC10" i="62"/>
  <c r="W10" i="66"/>
  <c r="AB10" i="66"/>
  <c r="W16" i="69"/>
  <c r="AC16" i="69"/>
  <c r="W21" i="60"/>
  <c r="AB21" i="60" s="1"/>
  <c r="W10" i="67"/>
  <c r="W39" i="43"/>
  <c r="AB39" i="43" s="1"/>
  <c r="AC25" i="46"/>
  <c r="W25" i="46"/>
  <c r="AB25" i="46" s="1"/>
  <c r="AC35" i="20"/>
  <c r="W35" i="20"/>
  <c r="AB35" i="20" s="1"/>
  <c r="AC13" i="59"/>
  <c r="W13" i="59"/>
  <c r="AB13" i="59" s="1"/>
  <c r="W14" i="70"/>
  <c r="AB14" i="70"/>
  <c r="W20" i="60"/>
  <c r="AB20" i="60" s="1"/>
  <c r="AC34" i="20"/>
  <c r="W34" i="20"/>
  <c r="AB34" i="20"/>
  <c r="W10" i="65"/>
  <c r="AB10" i="65" s="1"/>
  <c r="W19" i="60"/>
  <c r="AB19" i="60" s="1"/>
  <c r="AC8" i="64"/>
  <c r="W8" i="64"/>
  <c r="AB8" i="64" s="1"/>
  <c r="W32" i="19"/>
  <c r="AB32" i="19" s="1"/>
  <c r="AC20" i="25"/>
  <c r="W20" i="25"/>
  <c r="AB20" i="25" s="1"/>
  <c r="W19" i="25"/>
  <c r="AB19" i="25" s="1"/>
  <c r="W31" i="19"/>
  <c r="AB31" i="19" s="1"/>
  <c r="W18" i="60"/>
  <c r="AB18" i="60" s="1"/>
  <c r="L12" i="56"/>
  <c r="J9" i="53"/>
  <c r="L160" i="31" s="1"/>
  <c r="L16" i="55"/>
  <c r="J8" i="53"/>
  <c r="L13" i="54"/>
  <c r="J7" i="53"/>
  <c r="L158" i="31" s="1"/>
  <c r="L13" i="52"/>
  <c r="J6" i="53" s="1"/>
  <c r="L36" i="66"/>
  <c r="J23" i="12"/>
  <c r="L36" i="65"/>
  <c r="J22" i="12"/>
  <c r="J16" i="12"/>
  <c r="L21" i="44"/>
  <c r="J15" i="12" s="1"/>
  <c r="L107" i="31" s="1"/>
  <c r="L50" i="43"/>
  <c r="J14" i="12"/>
  <c r="L106" i="31" s="1"/>
  <c r="L10" i="50"/>
  <c r="J20" i="12" s="1"/>
  <c r="L112" i="31" s="1"/>
  <c r="L23" i="48"/>
  <c r="J18" i="12"/>
  <c r="L110" i="31" s="1"/>
  <c r="L8" i="49"/>
  <c r="J19" i="12"/>
  <c r="L111" i="31"/>
  <c r="J17" i="12"/>
  <c r="L109" i="31" s="1"/>
  <c r="L22" i="42"/>
  <c r="J13" i="12" s="1"/>
  <c r="L23" i="41"/>
  <c r="J11" i="12"/>
  <c r="L103" i="31" s="1"/>
  <c r="L28" i="37"/>
  <c r="J10" i="12"/>
  <c r="L102" i="31" s="1"/>
  <c r="L24" i="39"/>
  <c r="J9" i="12" s="1"/>
  <c r="L101" i="31" s="1"/>
  <c r="L12" i="30"/>
  <c r="J8" i="12"/>
  <c r="L100" i="31" s="1"/>
  <c r="L17" i="29"/>
  <c r="J7" i="12" s="1"/>
  <c r="L49" i="70"/>
  <c r="J19" i="28" s="1"/>
  <c r="L72" i="31" s="1"/>
  <c r="L53" i="69"/>
  <c r="J18" i="28"/>
  <c r="L71" i="31"/>
  <c r="L19" i="68"/>
  <c r="J17" i="28" s="1"/>
  <c r="L48" i="59"/>
  <c r="J15" i="28" s="1"/>
  <c r="L68" i="31"/>
  <c r="L75" i="20"/>
  <c r="J9" i="28" s="1"/>
  <c r="L62" i="31" s="1"/>
  <c r="L10" i="26"/>
  <c r="J14" i="28"/>
  <c r="L67" i="31" s="1"/>
  <c r="L9" i="24"/>
  <c r="J13" i="28"/>
  <c r="L66" i="31"/>
  <c r="L8" i="23"/>
  <c r="J12" i="28"/>
  <c r="L65" i="31" s="1"/>
  <c r="L14" i="22"/>
  <c r="J11" i="28"/>
  <c r="L64" i="31" s="1"/>
  <c r="L16" i="21"/>
  <c r="J10" i="28"/>
  <c r="L10" i="36"/>
  <c r="J8" i="28" s="1"/>
  <c r="L61" i="31"/>
  <c r="L9" i="35"/>
  <c r="J7" i="28" s="1"/>
  <c r="L60" i="31" s="1"/>
  <c r="L8" i="34"/>
  <c r="J6" i="28"/>
  <c r="L59" i="31"/>
  <c r="L9" i="33"/>
  <c r="J5" i="28" s="1"/>
  <c r="L58" i="31"/>
  <c r="L9" i="32"/>
  <c r="J4" i="28" s="1"/>
  <c r="L57" i="31"/>
  <c r="L69" i="60"/>
  <c r="J16" i="28"/>
  <c r="L69" i="31"/>
  <c r="W17" i="60"/>
  <c r="AB17" i="60" s="1"/>
  <c r="W8" i="62"/>
  <c r="AC8" i="62"/>
  <c r="L18" i="64"/>
  <c r="J14" i="27"/>
  <c r="L37" i="31" s="1"/>
  <c r="L21" i="63"/>
  <c r="J13" i="27" s="1"/>
  <c r="L36" i="31" s="1"/>
  <c r="L58" i="62"/>
  <c r="J12" i="27"/>
  <c r="L35" i="31" s="1"/>
  <c r="L16" i="61"/>
  <c r="J11" i="27"/>
  <c r="L24" i="25"/>
  <c r="J10" i="27"/>
  <c r="L33" i="31" s="1"/>
  <c r="L36" i="19"/>
  <c r="J9" i="27"/>
  <c r="L32" i="31" s="1"/>
  <c r="L11" i="5"/>
  <c r="J8" i="27" s="1"/>
  <c r="L31" i="31"/>
  <c r="L14" i="17"/>
  <c r="J7" i="27" s="1"/>
  <c r="L30" i="31" s="1"/>
  <c r="L16" i="18"/>
  <c r="J6" i="27" s="1"/>
  <c r="L29" i="31" s="1"/>
  <c r="L30" i="67"/>
  <c r="J24" i="12"/>
  <c r="L116" i="31" s="1"/>
  <c r="W9" i="67"/>
  <c r="AB9" i="67"/>
  <c r="AC33" i="20"/>
  <c r="W33" i="20"/>
  <c r="AB33" i="20" s="1"/>
  <c r="W8" i="63"/>
  <c r="AB8" i="63" s="1"/>
  <c r="W13" i="70"/>
  <c r="AB13" i="70"/>
  <c r="W15" i="69"/>
  <c r="AB15" i="69" s="1"/>
  <c r="J21" i="12"/>
  <c r="L113" i="31" s="1"/>
  <c r="L34" i="16"/>
  <c r="J5" i="27"/>
  <c r="W38" i="43"/>
  <c r="AB38" i="43" s="1"/>
  <c r="AC12" i="59"/>
  <c r="W12" i="59"/>
  <c r="AB12" i="59"/>
  <c r="AC32" i="20"/>
  <c r="W32" i="20"/>
  <c r="AB32" i="20" s="1"/>
  <c r="W14" i="69"/>
  <c r="AB14" i="69"/>
  <c r="W16" i="60"/>
  <c r="AB16" i="60" s="1"/>
  <c r="W12" i="70"/>
  <c r="AC12" i="70"/>
  <c r="AC9" i="61"/>
  <c r="W9" i="61"/>
  <c r="AB9" i="61" s="1"/>
  <c r="AC11" i="59"/>
  <c r="W11" i="59"/>
  <c r="AB11" i="59"/>
  <c r="W8" i="67"/>
  <c r="W30" i="67" s="1"/>
  <c r="AC24" i="46"/>
  <c r="W24" i="46"/>
  <c r="W9" i="65"/>
  <c r="AC9" i="65" s="1"/>
  <c r="W9" i="66"/>
  <c r="AC9" i="66"/>
  <c r="W37" i="43"/>
  <c r="W7" i="62"/>
  <c r="AB7" i="62" s="1"/>
  <c r="AC7" i="62"/>
  <c r="AC31" i="20"/>
  <c r="W31" i="20"/>
  <c r="AB31" i="20"/>
  <c r="W7" i="63"/>
  <c r="G13" i="31"/>
  <c r="W15" i="60"/>
  <c r="AB15" i="60" s="1"/>
  <c r="AC7" i="64"/>
  <c r="W7" i="64"/>
  <c r="AB7" i="64" s="1"/>
  <c r="W13" i="69"/>
  <c r="AB13" i="69" s="1"/>
  <c r="W11" i="70"/>
  <c r="AB11" i="70" s="1"/>
  <c r="AC10" i="59"/>
  <c r="W10" i="59"/>
  <c r="AB10" i="59"/>
  <c r="F21" i="31"/>
  <c r="E21" i="31"/>
  <c r="J72" i="31"/>
  <c r="B19" i="28"/>
  <c r="D72" i="31" s="1"/>
  <c r="A19" i="28"/>
  <c r="C72" i="31"/>
  <c r="D71" i="31"/>
  <c r="A18" i="28"/>
  <c r="C71" i="31"/>
  <c r="J70" i="31"/>
  <c r="B17" i="28"/>
  <c r="D70" i="31"/>
  <c r="A17" i="28"/>
  <c r="C70" i="31"/>
  <c r="AA49" i="70"/>
  <c r="Y19" i="28" s="1"/>
  <c r="AA72" i="31" s="1"/>
  <c r="Z49" i="70"/>
  <c r="X19" i="28"/>
  <c r="Z72" i="31"/>
  <c r="Y49" i="70"/>
  <c r="W19" i="28"/>
  <c r="Y72" i="31"/>
  <c r="X49" i="70"/>
  <c r="V19" i="28" s="1"/>
  <c r="X72" i="31" s="1"/>
  <c r="V49" i="70"/>
  <c r="T19" i="28"/>
  <c r="V72" i="31" s="1"/>
  <c r="U49" i="70"/>
  <c r="S19" i="28"/>
  <c r="U72" i="31" s="1"/>
  <c r="T49" i="70"/>
  <c r="R19" i="28" s="1"/>
  <c r="T72" i="31"/>
  <c r="S49" i="70"/>
  <c r="Q19" i="28" s="1"/>
  <c r="S72" i="31"/>
  <c r="R49" i="70"/>
  <c r="P19" i="28"/>
  <c r="R72" i="31"/>
  <c r="Q49" i="70"/>
  <c r="O19" i="28" s="1"/>
  <c r="Q72" i="31"/>
  <c r="P49" i="70"/>
  <c r="N19" i="28"/>
  <c r="P72" i="31"/>
  <c r="O49" i="70"/>
  <c r="M19" i="28"/>
  <c r="O72" i="31"/>
  <c r="N49" i="70"/>
  <c r="L19" i="28"/>
  <c r="N72" i="31" s="1"/>
  <c r="M49" i="70"/>
  <c r="K19" i="28" s="1"/>
  <c r="M72" i="31" s="1"/>
  <c r="K49" i="70"/>
  <c r="I19" i="28"/>
  <c r="K72" i="31"/>
  <c r="I49" i="70"/>
  <c r="F19" i="28" s="1"/>
  <c r="H72" i="31"/>
  <c r="H49" i="70"/>
  <c r="E19" i="28" s="1"/>
  <c r="E49" i="70"/>
  <c r="D19" i="28" s="1"/>
  <c r="F72" i="31" s="1"/>
  <c r="D49" i="70"/>
  <c r="C19" i="28" s="1"/>
  <c r="E72" i="31" s="1"/>
  <c r="W10" i="70"/>
  <c r="AB10" i="70"/>
  <c r="W9" i="70"/>
  <c r="AB9" i="70" s="1"/>
  <c r="W8" i="70"/>
  <c r="AB8" i="70"/>
  <c r="W7" i="70"/>
  <c r="AB7" i="70"/>
  <c r="W6" i="70"/>
  <c r="AB6" i="70"/>
  <c r="W5" i="70"/>
  <c r="AB5" i="70" s="1"/>
  <c r="AC5" i="70"/>
  <c r="W4" i="70"/>
  <c r="AB4" i="70" s="1"/>
  <c r="AA53" i="69"/>
  <c r="Y18" i="28"/>
  <c r="AA71" i="31"/>
  <c r="Z53" i="69"/>
  <c r="X18" i="28" s="1"/>
  <c r="Z71" i="31" s="1"/>
  <c r="AD71" i="31" s="1"/>
  <c r="Y53" i="69"/>
  <c r="W18" i="28"/>
  <c r="Y71" i="31" s="1"/>
  <c r="X53" i="69"/>
  <c r="V18" i="28" s="1"/>
  <c r="X71" i="31"/>
  <c r="V53" i="69"/>
  <c r="T18" i="28"/>
  <c r="V71" i="31"/>
  <c r="U53" i="69"/>
  <c r="S18" i="28" s="1"/>
  <c r="U71" i="31"/>
  <c r="T53" i="69"/>
  <c r="R18" i="28" s="1"/>
  <c r="T71" i="31" s="1"/>
  <c r="S53" i="69"/>
  <c r="Q18" i="28" s="1"/>
  <c r="S71" i="31" s="1"/>
  <c r="R53" i="69"/>
  <c r="P18" i="28"/>
  <c r="R71" i="31"/>
  <c r="Q53" i="69"/>
  <c r="O18" i="28"/>
  <c r="Q71" i="31" s="1"/>
  <c r="P53" i="69"/>
  <c r="N18" i="28"/>
  <c r="P71" i="31" s="1"/>
  <c r="O53" i="69"/>
  <c r="M18" i="28" s="1"/>
  <c r="O71" i="31"/>
  <c r="N53" i="69"/>
  <c r="L18" i="28"/>
  <c r="N71" i="31" s="1"/>
  <c r="M53" i="69"/>
  <c r="K18" i="28" s="1"/>
  <c r="M71" i="31"/>
  <c r="K53" i="69"/>
  <c r="I18" i="28" s="1"/>
  <c r="K71" i="31" s="1"/>
  <c r="I53" i="69"/>
  <c r="F18" i="28"/>
  <c r="H71" i="31" s="1"/>
  <c r="H53" i="69"/>
  <c r="E18" i="28"/>
  <c r="E53" i="69"/>
  <c r="D18" i="28" s="1"/>
  <c r="F71" i="31"/>
  <c r="D53" i="69"/>
  <c r="C18" i="28"/>
  <c r="E71" i="31" s="1"/>
  <c r="W12" i="69"/>
  <c r="AB12" i="69"/>
  <c r="W11" i="69"/>
  <c r="AB11" i="69" s="1"/>
  <c r="W10" i="69"/>
  <c r="AC10" i="69" s="1"/>
  <c r="W9" i="69"/>
  <c r="W8" i="69"/>
  <c r="AB8" i="69"/>
  <c r="W7" i="69"/>
  <c r="AC7" i="69" s="1"/>
  <c r="W6" i="69"/>
  <c r="AB6" i="69"/>
  <c r="W5" i="69"/>
  <c r="W4" i="69"/>
  <c r="AB4" i="69" s="1"/>
  <c r="AA19" i="68"/>
  <c r="Y17" i="28"/>
  <c r="AA70" i="31" s="1"/>
  <c r="Z19" i="68"/>
  <c r="X17" i="28" s="1"/>
  <c r="Y19" i="68"/>
  <c r="W17" i="28" s="1"/>
  <c r="Y70" i="31" s="1"/>
  <c r="X19" i="68"/>
  <c r="V17" i="28" s="1"/>
  <c r="X70" i="31" s="1"/>
  <c r="V19" i="68"/>
  <c r="T17" i="28"/>
  <c r="V70" i="31" s="1"/>
  <c r="U19" i="68"/>
  <c r="S17" i="28"/>
  <c r="U70" i="31" s="1"/>
  <c r="T19" i="68"/>
  <c r="R17" i="28"/>
  <c r="S19" i="68"/>
  <c r="Q17" i="28"/>
  <c r="S70" i="31" s="1"/>
  <c r="R19" i="68"/>
  <c r="P17" i="28"/>
  <c r="Q19" i="68"/>
  <c r="O17" i="28" s="1"/>
  <c r="Q70" i="31" s="1"/>
  <c r="P19" i="68"/>
  <c r="N17" i="28" s="1"/>
  <c r="P70" i="31" s="1"/>
  <c r="O19" i="68"/>
  <c r="M17" i="28"/>
  <c r="N19" i="68"/>
  <c r="L17" i="28"/>
  <c r="M19" i="68"/>
  <c r="K17" i="28"/>
  <c r="M70" i="31" s="1"/>
  <c r="K19" i="68"/>
  <c r="I17" i="28" s="1"/>
  <c r="K70" i="31" s="1"/>
  <c r="I19" i="68"/>
  <c r="F17" i="28"/>
  <c r="H70" i="31" s="1"/>
  <c r="H19" i="68"/>
  <c r="E17" i="28"/>
  <c r="E19" i="68"/>
  <c r="D17" i="28"/>
  <c r="F70" i="31"/>
  <c r="D19" i="68"/>
  <c r="G7" i="31"/>
  <c r="G8" i="31"/>
  <c r="G9" i="31"/>
  <c r="G10" i="31"/>
  <c r="G11" i="31"/>
  <c r="G12" i="31"/>
  <c r="G6" i="31"/>
  <c r="AC8" i="61"/>
  <c r="W8" i="61"/>
  <c r="AB8" i="61" s="1"/>
  <c r="W36" i="43"/>
  <c r="W8" i="65"/>
  <c r="AB8" i="65" s="1"/>
  <c r="W5" i="67"/>
  <c r="W6" i="67"/>
  <c r="AB6" i="67"/>
  <c r="W7" i="67"/>
  <c r="W4" i="67"/>
  <c r="AB4" i="67"/>
  <c r="AC23" i="46"/>
  <c r="W23" i="46"/>
  <c r="W8" i="66"/>
  <c r="AB8" i="66"/>
  <c r="AC30" i="20"/>
  <c r="W30" i="20"/>
  <c r="AB30" i="20" s="1"/>
  <c r="W14" i="60"/>
  <c r="AB14" i="60" s="1"/>
  <c r="AC6" i="64"/>
  <c r="W6" i="64"/>
  <c r="W18" i="25"/>
  <c r="AB18" i="25" s="1"/>
  <c r="W30" i="19"/>
  <c r="AB30" i="19" s="1"/>
  <c r="W6" i="63"/>
  <c r="W10" i="60"/>
  <c r="AB10" i="60" s="1"/>
  <c r="W9" i="60"/>
  <c r="AB9" i="60" s="1"/>
  <c r="W6" i="62"/>
  <c r="AC6" i="62" s="1"/>
  <c r="AC9" i="59"/>
  <c r="W9" i="59"/>
  <c r="AB9" i="59"/>
  <c r="AC29" i="20"/>
  <c r="W29" i="20"/>
  <c r="AB29" i="20" s="1"/>
  <c r="W13" i="60"/>
  <c r="AB13" i="60" s="1"/>
  <c r="AC28" i="20"/>
  <c r="W28" i="20"/>
  <c r="AB28" i="20"/>
  <c r="W35" i="43"/>
  <c r="AC35" i="43" s="1"/>
  <c r="AC5" i="64"/>
  <c r="W5" i="64"/>
  <c r="AB5" i="64" s="1"/>
  <c r="AC7" i="61"/>
  <c r="W7" i="61"/>
  <c r="W7" i="66"/>
  <c r="AB7" i="66" s="1"/>
  <c r="W7" i="65"/>
  <c r="AB7" i="65"/>
  <c r="AC6" i="61"/>
  <c r="W6" i="61"/>
  <c r="AB6" i="61" s="1"/>
  <c r="AC8" i="59"/>
  <c r="W8" i="59"/>
  <c r="AB8" i="59"/>
  <c r="W5" i="62"/>
  <c r="AB5" i="62" s="1"/>
  <c r="W12" i="60"/>
  <c r="AB12" i="60" s="1"/>
  <c r="W6" i="66"/>
  <c r="W6" i="65"/>
  <c r="AB6" i="65"/>
  <c r="AC22" i="46"/>
  <c r="W22" i="46"/>
  <c r="AB22" i="46" s="1"/>
  <c r="W34" i="43"/>
  <c r="AC34" i="43" s="1"/>
  <c r="W11" i="60"/>
  <c r="AB11" i="60" s="1"/>
  <c r="AC27" i="20"/>
  <c r="W27" i="20"/>
  <c r="AB27" i="20"/>
  <c r="W5" i="63"/>
  <c r="AC4" i="64"/>
  <c r="AC5" i="61"/>
  <c r="W8" i="60"/>
  <c r="AB8" i="60" s="1"/>
  <c r="AC26" i="20"/>
  <c r="W26" i="20"/>
  <c r="AB26" i="20" s="1"/>
  <c r="AC21" i="46"/>
  <c r="W21" i="46"/>
  <c r="AB21" i="46" s="1"/>
  <c r="A24" i="12"/>
  <c r="C116" i="31"/>
  <c r="AA30" i="67"/>
  <c r="Y24" i="12" s="1"/>
  <c r="Z30" i="67"/>
  <c r="X24" i="12"/>
  <c r="Z116" i="31" s="1"/>
  <c r="Y30" i="67"/>
  <c r="W24" i="12"/>
  <c r="Y116" i="31" s="1"/>
  <c r="X30" i="67"/>
  <c r="V24" i="12" s="1"/>
  <c r="X116" i="31" s="1"/>
  <c r="V30" i="67"/>
  <c r="T24" i="12"/>
  <c r="V116" i="31" s="1"/>
  <c r="U30" i="67"/>
  <c r="S24" i="12" s="1"/>
  <c r="U116" i="31"/>
  <c r="T30" i="67"/>
  <c r="R24" i="12" s="1"/>
  <c r="T116" i="31" s="1"/>
  <c r="S30" i="67"/>
  <c r="Q24" i="12" s="1"/>
  <c r="S116" i="31"/>
  <c r="R30" i="67"/>
  <c r="P24" i="12"/>
  <c r="R116" i="31" s="1"/>
  <c r="Q30" i="67"/>
  <c r="O24" i="12" s="1"/>
  <c r="Q116" i="31" s="1"/>
  <c r="P30" i="67"/>
  <c r="N24" i="12"/>
  <c r="P116" i="31" s="1"/>
  <c r="O30" i="67"/>
  <c r="M24" i="12" s="1"/>
  <c r="O116" i="31"/>
  <c r="N30" i="67"/>
  <c r="L24" i="12" s="1"/>
  <c r="N116" i="31" s="1"/>
  <c r="M30" i="67"/>
  <c r="K24" i="12" s="1"/>
  <c r="M116" i="31" s="1"/>
  <c r="K30" i="67"/>
  <c r="I24" i="12" s="1"/>
  <c r="K116" i="31" s="1"/>
  <c r="I30" i="67"/>
  <c r="F24" i="12" s="1"/>
  <c r="H116" i="31" s="1"/>
  <c r="H30" i="67"/>
  <c r="E24" i="12"/>
  <c r="G116" i="31" s="1"/>
  <c r="E30" i="67"/>
  <c r="D24" i="12" s="1"/>
  <c r="D30" i="67"/>
  <c r="C24" i="12" s="1"/>
  <c r="E116" i="31" s="1"/>
  <c r="W33" i="43"/>
  <c r="W5" i="65"/>
  <c r="AB5" i="65" s="1"/>
  <c r="W5" i="66"/>
  <c r="AC5" i="66" s="1"/>
  <c r="AC7" i="59"/>
  <c r="W7" i="59"/>
  <c r="AB7" i="59" s="1"/>
  <c r="W25" i="20"/>
  <c r="AB25" i="20"/>
  <c r="W17" i="25"/>
  <c r="W4" i="66"/>
  <c r="AB4" i="66" s="1"/>
  <c r="W4" i="65"/>
  <c r="A23" i="12"/>
  <c r="C115" i="31"/>
  <c r="AA36" i="66"/>
  <c r="Y23" i="12" s="1"/>
  <c r="AA115" i="31"/>
  <c r="Z36" i="66"/>
  <c r="X23" i="12" s="1"/>
  <c r="Z115" i="31"/>
  <c r="AD115" i="31" s="1"/>
  <c r="Y36" i="66"/>
  <c r="W23" i="12" s="1"/>
  <c r="Y115" i="31" s="1"/>
  <c r="V36" i="66"/>
  <c r="T23" i="12" s="1"/>
  <c r="V115" i="31" s="1"/>
  <c r="U36" i="66"/>
  <c r="S23" i="12"/>
  <c r="U115" i="31" s="1"/>
  <c r="T36" i="66"/>
  <c r="R23" i="12" s="1"/>
  <c r="T115" i="31"/>
  <c r="S36" i="66"/>
  <c r="Q23" i="12" s="1"/>
  <c r="S115" i="31" s="1"/>
  <c r="R36" i="66"/>
  <c r="P23" i="12" s="1"/>
  <c r="R115" i="31" s="1"/>
  <c r="Q36" i="66"/>
  <c r="O23" i="12"/>
  <c r="Q115" i="31" s="1"/>
  <c r="P36" i="66"/>
  <c r="N23" i="12" s="1"/>
  <c r="P115" i="31" s="1"/>
  <c r="O36" i="66"/>
  <c r="M23" i="12"/>
  <c r="O115" i="31" s="1"/>
  <c r="N36" i="66"/>
  <c r="L23" i="12" s="1"/>
  <c r="N115" i="31" s="1"/>
  <c r="M36" i="66"/>
  <c r="K23" i="12" s="1"/>
  <c r="K36" i="66"/>
  <c r="I23" i="12"/>
  <c r="K115" i="31" s="1"/>
  <c r="H36" i="66"/>
  <c r="E23" i="12"/>
  <c r="E36" i="66"/>
  <c r="D23" i="12" s="1"/>
  <c r="F115" i="31"/>
  <c r="D36" i="66"/>
  <c r="C23" i="12" s="1"/>
  <c r="A22" i="12"/>
  <c r="C114" i="31"/>
  <c r="AA36" i="65"/>
  <c r="Y22" i="12"/>
  <c r="Z36" i="65"/>
  <c r="X22" i="12" s="1"/>
  <c r="Z114" i="31" s="1"/>
  <c r="AD114" i="31" s="1"/>
  <c r="Y36" i="65"/>
  <c r="W22" i="12" s="1"/>
  <c r="X36" i="65"/>
  <c r="V22" i="12" s="1"/>
  <c r="X114" i="31" s="1"/>
  <c r="V36" i="65"/>
  <c r="T22" i="12"/>
  <c r="V114" i="31" s="1"/>
  <c r="U36" i="65"/>
  <c r="S22" i="12" s="1"/>
  <c r="U114" i="31" s="1"/>
  <c r="T36" i="65"/>
  <c r="R22" i="12"/>
  <c r="S36" i="65"/>
  <c r="Q22" i="12"/>
  <c r="R36" i="65"/>
  <c r="P22" i="12"/>
  <c r="R114" i="31"/>
  <c r="Q36" i="65"/>
  <c r="O22" i="12" s="1"/>
  <c r="P36" i="65"/>
  <c r="N22" i="12"/>
  <c r="O36" i="65"/>
  <c r="M22" i="12"/>
  <c r="N36" i="65"/>
  <c r="L22" i="12"/>
  <c r="M36" i="65"/>
  <c r="K22" i="12" s="1"/>
  <c r="M114" i="31" s="1"/>
  <c r="K36" i="65"/>
  <c r="I22" i="12"/>
  <c r="K114" i="31"/>
  <c r="I36" i="65"/>
  <c r="F22" i="12"/>
  <c r="H36" i="65"/>
  <c r="E22" i="12"/>
  <c r="E36" i="65"/>
  <c r="D22" i="12" s="1"/>
  <c r="F114" i="31" s="1"/>
  <c r="D36" i="65"/>
  <c r="C22" i="12" s="1"/>
  <c r="W24" i="20"/>
  <c r="AB24" i="20" s="1"/>
  <c r="W5" i="59"/>
  <c r="AB5" i="59"/>
  <c r="W6" i="59"/>
  <c r="W4" i="59"/>
  <c r="AB4" i="59"/>
  <c r="H14" i="27"/>
  <c r="J37" i="31" s="1"/>
  <c r="B14" i="27"/>
  <c r="D37" i="31"/>
  <c r="A14" i="27"/>
  <c r="C37" i="31"/>
  <c r="AA18" i="64"/>
  <c r="Y14" i="27"/>
  <c r="AA37" i="31"/>
  <c r="Z18" i="64"/>
  <c r="X14" i="27" s="1"/>
  <c r="Y18" i="64"/>
  <c r="W14" i="27"/>
  <c r="Y37" i="31"/>
  <c r="X18" i="64"/>
  <c r="V14" i="27" s="1"/>
  <c r="X37" i="31" s="1"/>
  <c r="V18" i="64"/>
  <c r="T14" i="27" s="1"/>
  <c r="V37" i="31" s="1"/>
  <c r="U18" i="64"/>
  <c r="S14" i="27"/>
  <c r="U37" i="31" s="1"/>
  <c r="T18" i="64"/>
  <c r="R14" i="27"/>
  <c r="T37" i="31" s="1"/>
  <c r="S18" i="64"/>
  <c r="Q14" i="27"/>
  <c r="R18" i="64"/>
  <c r="P14" i="27" s="1"/>
  <c r="R37" i="31" s="1"/>
  <c r="Q18" i="64"/>
  <c r="O14" i="27"/>
  <c r="Q37" i="31" s="1"/>
  <c r="P18" i="64"/>
  <c r="N14" i="27"/>
  <c r="P37" i="31" s="1"/>
  <c r="O18" i="64"/>
  <c r="M14" i="27" s="1"/>
  <c r="N18" i="64"/>
  <c r="L14" i="27" s="1"/>
  <c r="M18" i="64"/>
  <c r="K14" i="27" s="1"/>
  <c r="K18" i="64"/>
  <c r="I14" i="27"/>
  <c r="K37" i="31" s="1"/>
  <c r="I18" i="64"/>
  <c r="F14" i="27"/>
  <c r="H18" i="64"/>
  <c r="E14" i="27"/>
  <c r="E18" i="64"/>
  <c r="D14" i="27"/>
  <c r="D18" i="64"/>
  <c r="C14" i="27" s="1"/>
  <c r="W4" i="64"/>
  <c r="H13" i="27"/>
  <c r="J36" i="31" s="1"/>
  <c r="B13" i="27"/>
  <c r="B26" i="27" s="1"/>
  <c r="A13" i="27"/>
  <c r="C36" i="31"/>
  <c r="AA21" i="63"/>
  <c r="Y13" i="27" s="1"/>
  <c r="AA36" i="31" s="1"/>
  <c r="Z21" i="63"/>
  <c r="X13" i="27" s="1"/>
  <c r="Z36" i="31" s="1"/>
  <c r="Y21" i="63"/>
  <c r="W13" i="27" s="1"/>
  <c r="Y36" i="31" s="1"/>
  <c r="X21" i="63"/>
  <c r="V13" i="27"/>
  <c r="X36" i="31"/>
  <c r="V21" i="63"/>
  <c r="T13" i="27"/>
  <c r="V36" i="31"/>
  <c r="U21" i="63"/>
  <c r="S13" i="27" s="1"/>
  <c r="U36" i="31" s="1"/>
  <c r="T21" i="63"/>
  <c r="R13" i="27"/>
  <c r="T36" i="31" s="1"/>
  <c r="S21" i="63"/>
  <c r="Q13" i="27"/>
  <c r="S36" i="31"/>
  <c r="R21" i="63"/>
  <c r="P13" i="27" s="1"/>
  <c r="R36" i="31" s="1"/>
  <c r="Q21" i="63"/>
  <c r="O13" i="27"/>
  <c r="Q36" i="31" s="1"/>
  <c r="P21" i="63"/>
  <c r="N13" i="27" s="1"/>
  <c r="P36" i="31"/>
  <c r="O21" i="63"/>
  <c r="M13" i="27"/>
  <c r="O36" i="31"/>
  <c r="N21" i="63"/>
  <c r="L13" i="27"/>
  <c r="N36" i="31" s="1"/>
  <c r="M21" i="63"/>
  <c r="K13" i="27"/>
  <c r="M36" i="31" s="1"/>
  <c r="K21" i="63"/>
  <c r="I13" i="27" s="1"/>
  <c r="K36" i="31" s="1"/>
  <c r="I21" i="63"/>
  <c r="F13" i="27"/>
  <c r="H21" i="63"/>
  <c r="E13" i="27"/>
  <c r="G13" i="27" s="1"/>
  <c r="I36" i="31" s="1"/>
  <c r="E21" i="63"/>
  <c r="D13" i="27" s="1"/>
  <c r="F36" i="31"/>
  <c r="D21" i="63"/>
  <c r="C13" i="27" s="1"/>
  <c r="E36" i="31" s="1"/>
  <c r="AD36" i="31" s="1"/>
  <c r="W4" i="63"/>
  <c r="W21" i="63" s="1"/>
  <c r="W23" i="20"/>
  <c r="AB23" i="20" s="1"/>
  <c r="A12" i="27"/>
  <c r="C35" i="31"/>
  <c r="AA58" i="62"/>
  <c r="Y12" i="27" s="1"/>
  <c r="AA35" i="31"/>
  <c r="Z58" i="62"/>
  <c r="X12" i="27" s="1"/>
  <c r="Z35" i="31"/>
  <c r="AD35" i="31" s="1"/>
  <c r="Y58" i="62"/>
  <c r="W12" i="27"/>
  <c r="V58" i="62"/>
  <c r="T12" i="27" s="1"/>
  <c r="U58" i="62"/>
  <c r="S12" i="27"/>
  <c r="U35" i="31" s="1"/>
  <c r="T58" i="62"/>
  <c r="R12" i="27" s="1"/>
  <c r="T35" i="31" s="1"/>
  <c r="S58" i="62"/>
  <c r="Q12" i="27"/>
  <c r="R58" i="62"/>
  <c r="P12" i="27" s="1"/>
  <c r="R35" i="31" s="1"/>
  <c r="Q58" i="62"/>
  <c r="O12" i="27" s="1"/>
  <c r="P58" i="62"/>
  <c r="N12" i="27" s="1"/>
  <c r="O58" i="62"/>
  <c r="M12" i="27" s="1"/>
  <c r="O35" i="31" s="1"/>
  <c r="N58" i="62"/>
  <c r="L12" i="27"/>
  <c r="N35" i="31" s="1"/>
  <c r="M58" i="62"/>
  <c r="K12" i="27"/>
  <c r="M35" i="31" s="1"/>
  <c r="K58" i="62"/>
  <c r="I12" i="27" s="1"/>
  <c r="K35" i="31" s="1"/>
  <c r="I58" i="62"/>
  <c r="F12" i="27" s="1"/>
  <c r="H35" i="31" s="1"/>
  <c r="H58" i="62"/>
  <c r="E12" i="27"/>
  <c r="E58" i="62"/>
  <c r="D12" i="27"/>
  <c r="F35" i="31"/>
  <c r="D58" i="62"/>
  <c r="C12" i="27"/>
  <c r="E35" i="31" s="1"/>
  <c r="W9" i="62"/>
  <c r="AC9" i="62"/>
  <c r="W4" i="62"/>
  <c r="AC4" i="62"/>
  <c r="AC5" i="59"/>
  <c r="AC6" i="59"/>
  <c r="AC4" i="59"/>
  <c r="H11" i="27"/>
  <c r="J34" i="31" s="1"/>
  <c r="A11" i="27"/>
  <c r="C34" i="31" s="1"/>
  <c r="D16" i="61"/>
  <c r="C11" i="27" s="1"/>
  <c r="E34" i="31" s="1"/>
  <c r="W5" i="61"/>
  <c r="AB5" i="61" s="1"/>
  <c r="W4" i="61"/>
  <c r="AA16" i="61"/>
  <c r="Y11" i="27" s="1"/>
  <c r="AA34" i="31"/>
  <c r="Z16" i="61"/>
  <c r="X11" i="27"/>
  <c r="Z34" i="31" s="1"/>
  <c r="AD34" i="31" s="1"/>
  <c r="Y16" i="61"/>
  <c r="W11" i="27"/>
  <c r="X16" i="61"/>
  <c r="V11" i="27" s="1"/>
  <c r="V16" i="61"/>
  <c r="T11" i="27"/>
  <c r="U16" i="61"/>
  <c r="S11" i="27"/>
  <c r="U34" i="31" s="1"/>
  <c r="T16" i="61"/>
  <c r="R11" i="27"/>
  <c r="T34" i="31" s="1"/>
  <c r="S16" i="61"/>
  <c r="Q11" i="27"/>
  <c r="S34" i="31"/>
  <c r="R16" i="61"/>
  <c r="P11" i="27"/>
  <c r="R34" i="31" s="1"/>
  <c r="Q16" i="61"/>
  <c r="O11" i="27" s="1"/>
  <c r="Q34" i="31"/>
  <c r="P16" i="61"/>
  <c r="N11" i="27"/>
  <c r="O16" i="61"/>
  <c r="M11" i="27" s="1"/>
  <c r="O34" i="31" s="1"/>
  <c r="N16" i="61"/>
  <c r="L11" i="27" s="1"/>
  <c r="M16" i="61"/>
  <c r="K11" i="27" s="1"/>
  <c r="M34" i="31" s="1"/>
  <c r="K16" i="61"/>
  <c r="I11" i="27"/>
  <c r="K34" i="31" s="1"/>
  <c r="I16" i="61"/>
  <c r="F11" i="27"/>
  <c r="H34" i="31" s="1"/>
  <c r="H16" i="61"/>
  <c r="E11" i="27" s="1"/>
  <c r="E16" i="61"/>
  <c r="D11" i="27"/>
  <c r="F34" i="31" s="1"/>
  <c r="W22" i="20"/>
  <c r="AB22" i="20"/>
  <c r="H16" i="28"/>
  <c r="J69" i="31"/>
  <c r="A16" i="28"/>
  <c r="C69" i="31" s="1"/>
  <c r="W5" i="60"/>
  <c r="AB5" i="60" s="1"/>
  <c r="W6" i="60"/>
  <c r="AB6" i="60" s="1"/>
  <c r="W7" i="60"/>
  <c r="AB7" i="60" s="1"/>
  <c r="W4" i="60"/>
  <c r="AB4" i="60" s="1"/>
  <c r="H15" i="28"/>
  <c r="J68" i="31" s="1"/>
  <c r="B15" i="28"/>
  <c r="D68" i="31" s="1"/>
  <c r="D90" i="31" s="1"/>
  <c r="D137" i="31" s="1"/>
  <c r="D176" i="31" s="1"/>
  <c r="A15" i="28"/>
  <c r="C68" i="31"/>
  <c r="AA69" i="60"/>
  <c r="Y16" i="28" s="1"/>
  <c r="Z69" i="60"/>
  <c r="X16" i="28"/>
  <c r="Z69" i="31" s="1"/>
  <c r="Y69" i="60"/>
  <c r="W16" i="28" s="1"/>
  <c r="Y69" i="31"/>
  <c r="X69" i="60"/>
  <c r="V16" i="28" s="1"/>
  <c r="X69" i="31" s="1"/>
  <c r="V69" i="60"/>
  <c r="T16" i="28" s="1"/>
  <c r="V69" i="31" s="1"/>
  <c r="U69" i="60"/>
  <c r="AC69" i="60" s="1"/>
  <c r="T69" i="60"/>
  <c r="R16" i="28"/>
  <c r="T69" i="31"/>
  <c r="S69" i="60"/>
  <c r="Q16" i="28"/>
  <c r="S69" i="31" s="1"/>
  <c r="R69" i="60"/>
  <c r="P16" i="28" s="1"/>
  <c r="R69" i="31" s="1"/>
  <c r="Q69" i="60"/>
  <c r="O16" i="28"/>
  <c r="Q69" i="31"/>
  <c r="P69" i="60"/>
  <c r="N16" i="28" s="1"/>
  <c r="P69" i="31"/>
  <c r="O69" i="60"/>
  <c r="M16" i="28" s="1"/>
  <c r="O69" i="31" s="1"/>
  <c r="N69" i="60"/>
  <c r="L16" i="28" s="1"/>
  <c r="N69" i="31"/>
  <c r="M69" i="60"/>
  <c r="K16" i="28" s="1"/>
  <c r="M69" i="31" s="1"/>
  <c r="K69" i="60"/>
  <c r="I16" i="28" s="1"/>
  <c r="K69" i="31" s="1"/>
  <c r="I69" i="60"/>
  <c r="F16" i="28" s="1"/>
  <c r="H69" i="31"/>
  <c r="H69" i="60"/>
  <c r="E16" i="28"/>
  <c r="E69" i="60"/>
  <c r="D16" i="28"/>
  <c r="F69" i="31"/>
  <c r="D69" i="60"/>
  <c r="C16" i="28" s="1"/>
  <c r="E69" i="31"/>
  <c r="AA48" i="59"/>
  <c r="Y15" i="28"/>
  <c r="AA68" i="31"/>
  <c r="Z48" i="59"/>
  <c r="X15" i="28"/>
  <c r="Z68" i="31"/>
  <c r="AD68" i="31" s="1"/>
  <c r="Y48" i="59"/>
  <c r="W15" i="28"/>
  <c r="Y68" i="31" s="1"/>
  <c r="X48" i="59"/>
  <c r="V15" i="28" s="1"/>
  <c r="X68" i="31" s="1"/>
  <c r="V48" i="59"/>
  <c r="T15" i="28" s="1"/>
  <c r="V68" i="31"/>
  <c r="U48" i="59"/>
  <c r="S15" i="28" s="1"/>
  <c r="U68" i="31"/>
  <c r="T48" i="59"/>
  <c r="R15" i="28" s="1"/>
  <c r="T68" i="31" s="1"/>
  <c r="S48" i="59"/>
  <c r="Q15" i="28" s="1"/>
  <c r="S68" i="31" s="1"/>
  <c r="R48" i="59"/>
  <c r="P15" i="28"/>
  <c r="R68" i="31" s="1"/>
  <c r="Q48" i="59"/>
  <c r="O15" i="28"/>
  <c r="Q68" i="31"/>
  <c r="P48" i="59"/>
  <c r="N15" i="28" s="1"/>
  <c r="P68" i="31" s="1"/>
  <c r="O48" i="59"/>
  <c r="M15" i="28"/>
  <c r="O68" i="31" s="1"/>
  <c r="N48" i="59"/>
  <c r="L15" i="28"/>
  <c r="N68" i="31" s="1"/>
  <c r="M48" i="59"/>
  <c r="K15" i="28" s="1"/>
  <c r="M68" i="31" s="1"/>
  <c r="K48" i="59"/>
  <c r="I15" i="28"/>
  <c r="K68" i="31" s="1"/>
  <c r="I48" i="59"/>
  <c r="F15" i="28"/>
  <c r="H68" i="31" s="1"/>
  <c r="H48" i="59"/>
  <c r="E15" i="28" s="1"/>
  <c r="E48" i="59"/>
  <c r="D15" i="28" s="1"/>
  <c r="F68" i="31" s="1"/>
  <c r="D48" i="59"/>
  <c r="C15" i="28"/>
  <c r="E68" i="31" s="1"/>
  <c r="W14" i="44"/>
  <c r="AB14" i="44" s="1"/>
  <c r="W15" i="44"/>
  <c r="W16" i="44"/>
  <c r="W17" i="44"/>
  <c r="AB17" i="44" s="1"/>
  <c r="W21" i="20"/>
  <c r="AB21" i="20"/>
  <c r="AC30" i="16"/>
  <c r="W30" i="16"/>
  <c r="W13" i="44"/>
  <c r="AC29" i="16"/>
  <c r="W29" i="16"/>
  <c r="AB29" i="16" s="1"/>
  <c r="W12" i="44"/>
  <c r="AC28" i="16"/>
  <c r="W28" i="16"/>
  <c r="AB28" i="16" s="1"/>
  <c r="W11" i="44"/>
  <c r="AB11" i="44" s="1"/>
  <c r="E12" i="56"/>
  <c r="D9" i="53" s="1"/>
  <c r="F160" i="31" s="1"/>
  <c r="E16" i="55"/>
  <c r="D8" i="53"/>
  <c r="F159" i="31" s="1"/>
  <c r="E13" i="54"/>
  <c r="D7" i="53" s="1"/>
  <c r="F158" i="31" s="1"/>
  <c r="E13" i="52"/>
  <c r="D6" i="53" s="1"/>
  <c r="H15" i="12"/>
  <c r="J107" i="31" s="1"/>
  <c r="H21" i="12"/>
  <c r="J113" i="31"/>
  <c r="J112" i="31"/>
  <c r="H19" i="12"/>
  <c r="J111" i="31" s="1"/>
  <c r="H16" i="12"/>
  <c r="J108" i="31" s="1"/>
  <c r="H13" i="12"/>
  <c r="J105" i="31" s="1"/>
  <c r="H11" i="12"/>
  <c r="J103" i="31"/>
  <c r="H10" i="12"/>
  <c r="J102" i="31" s="1"/>
  <c r="H9" i="12"/>
  <c r="J101" i="31" s="1"/>
  <c r="H8" i="12"/>
  <c r="J100" i="31" s="1"/>
  <c r="H7" i="12"/>
  <c r="J99" i="31"/>
  <c r="H14" i="28"/>
  <c r="J67" i="31"/>
  <c r="H13" i="28"/>
  <c r="J66" i="31" s="1"/>
  <c r="J65" i="31"/>
  <c r="H11" i="28"/>
  <c r="J64" i="31" s="1"/>
  <c r="H10" i="28"/>
  <c r="J63" i="31"/>
  <c r="H8" i="28"/>
  <c r="J61" i="31" s="1"/>
  <c r="H7" i="28"/>
  <c r="J60" i="31" s="1"/>
  <c r="E9" i="35"/>
  <c r="D7" i="28" s="1"/>
  <c r="F60" i="31" s="1"/>
  <c r="H6" i="28"/>
  <c r="J59" i="31"/>
  <c r="H5" i="28"/>
  <c r="J33" i="31"/>
  <c r="H9" i="27"/>
  <c r="J32" i="31"/>
  <c r="H8" i="27"/>
  <c r="J31" i="31" s="1"/>
  <c r="H7" i="27"/>
  <c r="J29" i="31"/>
  <c r="H5" i="27"/>
  <c r="D21" i="12"/>
  <c r="F113" i="31" s="1"/>
  <c r="E10" i="50"/>
  <c r="D20" i="12" s="1"/>
  <c r="F112" i="31" s="1"/>
  <c r="E8" i="49"/>
  <c r="D19" i="12"/>
  <c r="F111" i="31" s="1"/>
  <c r="E23" i="48"/>
  <c r="D18" i="12"/>
  <c r="F110" i="31" s="1"/>
  <c r="E15" i="47"/>
  <c r="D17" i="12"/>
  <c r="F109" i="31" s="1"/>
  <c r="E36" i="46"/>
  <c r="D16" i="12" s="1"/>
  <c r="F108" i="31"/>
  <c r="D15" i="12"/>
  <c r="F107" i="31" s="1"/>
  <c r="F106" i="31"/>
  <c r="E22" i="42"/>
  <c r="D13" i="12" s="1"/>
  <c r="F105" i="31" s="1"/>
  <c r="F104" i="31"/>
  <c r="E23" i="41"/>
  <c r="D11" i="12"/>
  <c r="F103" i="31"/>
  <c r="E28" i="37"/>
  <c r="D10" i="12"/>
  <c r="F102" i="31"/>
  <c r="E24" i="39"/>
  <c r="D9" i="12" s="1"/>
  <c r="F101" i="31" s="1"/>
  <c r="E12" i="30"/>
  <c r="D8" i="12" s="1"/>
  <c r="F100" i="31" s="1"/>
  <c r="E17" i="29"/>
  <c r="D7" i="12"/>
  <c r="F99" i="31" s="1"/>
  <c r="E10" i="26"/>
  <c r="D14" i="28"/>
  <c r="F67" i="31" s="1"/>
  <c r="E9" i="24"/>
  <c r="D13" i="28" s="1"/>
  <c r="F66" i="31"/>
  <c r="E8" i="23"/>
  <c r="D12" i="28"/>
  <c r="E14" i="22"/>
  <c r="D11" i="28" s="1"/>
  <c r="F64" i="31" s="1"/>
  <c r="E16" i="21"/>
  <c r="D10" i="28" s="1"/>
  <c r="F63" i="31"/>
  <c r="E75" i="20"/>
  <c r="D9" i="28" s="1"/>
  <c r="F62" i="31" s="1"/>
  <c r="E10" i="36"/>
  <c r="D8" i="28"/>
  <c r="F61" i="31" s="1"/>
  <c r="AD61" i="31" s="1"/>
  <c r="E8" i="34"/>
  <c r="D6" i="28" s="1"/>
  <c r="F59" i="31" s="1"/>
  <c r="E9" i="33"/>
  <c r="D5" i="28"/>
  <c r="F58" i="31" s="1"/>
  <c r="E9" i="32"/>
  <c r="D4" i="28"/>
  <c r="F57" i="31" s="1"/>
  <c r="E24" i="25"/>
  <c r="D10" i="27"/>
  <c r="F33" i="31"/>
  <c r="E36" i="19"/>
  <c r="D9" i="27" s="1"/>
  <c r="F32" i="31" s="1"/>
  <c r="E11" i="5"/>
  <c r="D8" i="27"/>
  <c r="F31" i="31" s="1"/>
  <c r="E14" i="17"/>
  <c r="D7" i="27" s="1"/>
  <c r="F30" i="31"/>
  <c r="E16" i="18"/>
  <c r="D6" i="27" s="1"/>
  <c r="F29" i="31" s="1"/>
  <c r="E34" i="16"/>
  <c r="D5" i="27"/>
  <c r="D26" i="27" s="1"/>
  <c r="W4" i="24"/>
  <c r="W5" i="24"/>
  <c r="AB5" i="24"/>
  <c r="D9" i="24"/>
  <c r="C13" i="28" s="1"/>
  <c r="H9" i="24"/>
  <c r="E13" i="28"/>
  <c r="I9" i="24"/>
  <c r="F13" i="28"/>
  <c r="H66" i="31" s="1"/>
  <c r="K9" i="24"/>
  <c r="I13" i="28" s="1"/>
  <c r="K66" i="31" s="1"/>
  <c r="M9" i="24"/>
  <c r="K13" i="28"/>
  <c r="M66" i="31" s="1"/>
  <c r="N9" i="24"/>
  <c r="L13" i="28"/>
  <c r="N66" i="31" s="1"/>
  <c r="O9" i="24"/>
  <c r="M13" i="28"/>
  <c r="O66" i="31" s="1"/>
  <c r="P9" i="24"/>
  <c r="N13" i="28" s="1"/>
  <c r="P66" i="31" s="1"/>
  <c r="Q9" i="24"/>
  <c r="O13" i="28"/>
  <c r="Q66" i="31" s="1"/>
  <c r="R9" i="24"/>
  <c r="P13" i="28"/>
  <c r="R66" i="31" s="1"/>
  <c r="S9" i="24"/>
  <c r="Q13" i="28"/>
  <c r="S66" i="31"/>
  <c r="T9" i="24"/>
  <c r="R13" i="28" s="1"/>
  <c r="T66" i="31"/>
  <c r="U9" i="24"/>
  <c r="S13" i="28" s="1"/>
  <c r="U66" i="31" s="1"/>
  <c r="V9" i="24"/>
  <c r="T13" i="28"/>
  <c r="V66" i="31" s="1"/>
  <c r="X9" i="24"/>
  <c r="V13" i="28" s="1"/>
  <c r="X66" i="31"/>
  <c r="Y9" i="24"/>
  <c r="W13" i="28" s="1"/>
  <c r="Y66" i="31" s="1"/>
  <c r="Z9" i="24"/>
  <c r="X13" i="28" s="1"/>
  <c r="AA9" i="24"/>
  <c r="Y13" i="28" s="1"/>
  <c r="AA66" i="31"/>
  <c r="W4" i="47"/>
  <c r="AC4" i="47"/>
  <c r="W5" i="47"/>
  <c r="AB5" i="47" s="1"/>
  <c r="W6" i="47"/>
  <c r="W7" i="47"/>
  <c r="AB7" i="47" s="1"/>
  <c r="AC7" i="47"/>
  <c r="W8" i="47"/>
  <c r="AB8" i="47" s="1"/>
  <c r="AC8" i="47"/>
  <c r="W9" i="47"/>
  <c r="AB9" i="47" s="1"/>
  <c r="AC9" i="47"/>
  <c r="W10" i="47"/>
  <c r="W11" i="47"/>
  <c r="AB11" i="47" s="1"/>
  <c r="AC11" i="47"/>
  <c r="D15" i="47"/>
  <c r="C17" i="12"/>
  <c r="E109" i="31"/>
  <c r="H15" i="47"/>
  <c r="E17" i="12"/>
  <c r="I15" i="47"/>
  <c r="F17" i="12" s="1"/>
  <c r="H109" i="31"/>
  <c r="M15" i="47"/>
  <c r="K17" i="12" s="1"/>
  <c r="M109" i="31" s="1"/>
  <c r="N15" i="47"/>
  <c r="L17" i="12" s="1"/>
  <c r="N109" i="31" s="1"/>
  <c r="O15" i="47"/>
  <c r="M17" i="12" s="1"/>
  <c r="O109" i="31"/>
  <c r="P15" i="47"/>
  <c r="N17" i="12" s="1"/>
  <c r="P109" i="31"/>
  <c r="Q15" i="47"/>
  <c r="O17" i="12"/>
  <c r="Q109" i="31" s="1"/>
  <c r="R15" i="47"/>
  <c r="P17" i="12"/>
  <c r="R109" i="31" s="1"/>
  <c r="S15" i="47"/>
  <c r="Q17" i="12"/>
  <c r="S109" i="31" s="1"/>
  <c r="T15" i="47"/>
  <c r="R17" i="12" s="1"/>
  <c r="T109" i="31" s="1"/>
  <c r="U15" i="47"/>
  <c r="S17" i="12"/>
  <c r="U109" i="31" s="1"/>
  <c r="V15" i="47"/>
  <c r="T17" i="12"/>
  <c r="V109" i="31" s="1"/>
  <c r="X15" i="47"/>
  <c r="V17" i="12" s="1"/>
  <c r="X109" i="31" s="1"/>
  <c r="Y15" i="47"/>
  <c r="W17" i="12"/>
  <c r="Y109" i="31" s="1"/>
  <c r="Z15" i="47"/>
  <c r="X17" i="12" s="1"/>
  <c r="Z109" i="31"/>
  <c r="AD109" i="31" s="1"/>
  <c r="AA15" i="47"/>
  <c r="Y17" i="12" s="1"/>
  <c r="AA109" i="31" s="1"/>
  <c r="A5" i="27"/>
  <c r="C28" i="31" s="1"/>
  <c r="A6" i="27"/>
  <c r="B6" i="27"/>
  <c r="A7" i="27"/>
  <c r="C30" i="31"/>
  <c r="A8" i="27"/>
  <c r="A9" i="27"/>
  <c r="C32" i="31" s="1"/>
  <c r="D32" i="31"/>
  <c r="A10" i="27"/>
  <c r="C33" i="31" s="1"/>
  <c r="B10" i="27"/>
  <c r="W4" i="26"/>
  <c r="AB4" i="26"/>
  <c r="W5" i="26"/>
  <c r="W6" i="26"/>
  <c r="AB6" i="26" s="1"/>
  <c r="AC6" i="26"/>
  <c r="D10" i="26"/>
  <c r="C14" i="28" s="1"/>
  <c r="E67" i="31" s="1"/>
  <c r="H10" i="26"/>
  <c r="E14" i="28" s="1"/>
  <c r="I10" i="26"/>
  <c r="F14" i="28"/>
  <c r="H67" i="31" s="1"/>
  <c r="K10" i="26"/>
  <c r="I14" i="28" s="1"/>
  <c r="K67" i="31" s="1"/>
  <c r="M10" i="26"/>
  <c r="K14" i="28"/>
  <c r="M67" i="31"/>
  <c r="N10" i="26"/>
  <c r="L14" i="28" s="1"/>
  <c r="N67" i="31"/>
  <c r="O10" i="26"/>
  <c r="M14" i="28"/>
  <c r="O67" i="31" s="1"/>
  <c r="P10" i="26"/>
  <c r="N14" i="28" s="1"/>
  <c r="P67" i="31" s="1"/>
  <c r="Q10" i="26"/>
  <c r="O14" i="28" s="1"/>
  <c r="Q67" i="31" s="1"/>
  <c r="R10" i="26"/>
  <c r="P14" i="28" s="1"/>
  <c r="R67" i="31"/>
  <c r="S10" i="26"/>
  <c r="Q14" i="28" s="1"/>
  <c r="S67" i="31" s="1"/>
  <c r="T10" i="26"/>
  <c r="R14" i="28"/>
  <c r="T67" i="31" s="1"/>
  <c r="U10" i="26"/>
  <c r="S14" i="28"/>
  <c r="U67" i="31" s="1"/>
  <c r="V10" i="26"/>
  <c r="T14" i="28"/>
  <c r="V67" i="31" s="1"/>
  <c r="X10" i="26"/>
  <c r="V14" i="28" s="1"/>
  <c r="X67" i="31" s="1"/>
  <c r="Y10" i="26"/>
  <c r="W14" i="28"/>
  <c r="Y67" i="31"/>
  <c r="Z10" i="26"/>
  <c r="X14" i="28"/>
  <c r="Z67" i="31" s="1"/>
  <c r="AD67" i="31"/>
  <c r="AA10" i="26"/>
  <c r="Y14" i="28"/>
  <c r="AA67" i="31"/>
  <c r="A7" i="12"/>
  <c r="C99" i="31" s="1"/>
  <c r="A8" i="12"/>
  <c r="C100" i="31" s="1"/>
  <c r="A9" i="12"/>
  <c r="A10" i="12"/>
  <c r="C102" i="31"/>
  <c r="A11" i="12"/>
  <c r="C103" i="31"/>
  <c r="A12" i="12"/>
  <c r="A13" i="12"/>
  <c r="C105" i="31" s="1"/>
  <c r="A14" i="12"/>
  <c r="C106" i="31" s="1"/>
  <c r="A15" i="12"/>
  <c r="C107" i="31" s="1"/>
  <c r="A16" i="12"/>
  <c r="C108" i="31" s="1"/>
  <c r="A17" i="12"/>
  <c r="C109" i="31" s="1"/>
  <c r="B17" i="12"/>
  <c r="A18" i="12"/>
  <c r="C110" i="31" s="1"/>
  <c r="A19" i="12"/>
  <c r="C111" i="31"/>
  <c r="A20" i="12"/>
  <c r="C112" i="31"/>
  <c r="A21" i="12"/>
  <c r="C113" i="31" s="1"/>
  <c r="W4" i="32"/>
  <c r="AB4" i="32" s="1"/>
  <c r="AC4" i="32"/>
  <c r="W5" i="32"/>
  <c r="D9" i="32"/>
  <c r="C4" i="28" s="1"/>
  <c r="E57" i="31" s="1"/>
  <c r="H9" i="32"/>
  <c r="E4" i="28" s="1"/>
  <c r="I9" i="32"/>
  <c r="F4" i="28"/>
  <c r="K9" i="32"/>
  <c r="I4" i="28"/>
  <c r="M9" i="32"/>
  <c r="K4" i="28"/>
  <c r="M57" i="31" s="1"/>
  <c r="N9" i="32"/>
  <c r="L4" i="28" s="1"/>
  <c r="O9" i="32"/>
  <c r="M4" i="28" s="1"/>
  <c r="O57" i="31"/>
  <c r="P9" i="32"/>
  <c r="N4" i="28" s="1"/>
  <c r="P57" i="31" s="1"/>
  <c r="Q9" i="32"/>
  <c r="O4" i="28" s="1"/>
  <c r="R9" i="32"/>
  <c r="P4" i="28" s="1"/>
  <c r="R57" i="31"/>
  <c r="R90" i="31" s="1"/>
  <c r="R137" i="31" s="1"/>
  <c r="R176" i="31" s="1"/>
  <c r="S9" i="32"/>
  <c r="Q4" i="28"/>
  <c r="S57" i="31"/>
  <c r="T9" i="32"/>
  <c r="R4" i="28"/>
  <c r="U9" i="32"/>
  <c r="S4" i="28"/>
  <c r="U57" i="31" s="1"/>
  <c r="V9" i="32"/>
  <c r="T4" i="28"/>
  <c r="X9" i="32"/>
  <c r="V4" i="28"/>
  <c r="X57" i="31" s="1"/>
  <c r="Y9" i="32"/>
  <c r="W4" i="28"/>
  <c r="Y57" i="31" s="1"/>
  <c r="Z9" i="32"/>
  <c r="X4" i="28"/>
  <c r="Z57" i="31" s="1"/>
  <c r="AA9" i="32"/>
  <c r="Y4" i="28" s="1"/>
  <c r="W4" i="48"/>
  <c r="AB4" i="48" s="1"/>
  <c r="AC4" i="48"/>
  <c r="W5" i="48"/>
  <c r="W6" i="48"/>
  <c r="AC6" i="48" s="1"/>
  <c r="W7" i="48"/>
  <c r="AC7" i="48"/>
  <c r="W8" i="48"/>
  <c r="AB8" i="48" s="1"/>
  <c r="AC8" i="48"/>
  <c r="W9" i="48"/>
  <c r="AB9" i="48" s="1"/>
  <c r="W10" i="48"/>
  <c r="W11" i="48"/>
  <c r="AB11" i="48" s="1"/>
  <c r="AC11" i="48"/>
  <c r="W12" i="48"/>
  <c r="AC12" i="48"/>
  <c r="W13" i="48"/>
  <c r="AB13" i="48" s="1"/>
  <c r="AC13" i="48"/>
  <c r="W14" i="48"/>
  <c r="W15" i="48"/>
  <c r="AB15" i="48" s="1"/>
  <c r="AC15" i="48"/>
  <c r="W16" i="48"/>
  <c r="AC16" i="48"/>
  <c r="W17" i="48"/>
  <c r="AC17" i="48"/>
  <c r="W18" i="48"/>
  <c r="W19" i="48"/>
  <c r="AB19" i="48" s="1"/>
  <c r="AC19" i="48"/>
  <c r="D23" i="48"/>
  <c r="C18" i="12"/>
  <c r="E110" i="31"/>
  <c r="H23" i="48"/>
  <c r="E18" i="12"/>
  <c r="G18" i="12" s="1"/>
  <c r="I23" i="48"/>
  <c r="F18" i="12" s="1"/>
  <c r="H110" i="31"/>
  <c r="K23" i="48"/>
  <c r="I18" i="12" s="1"/>
  <c r="K110" i="31" s="1"/>
  <c r="M23" i="48"/>
  <c r="K18" i="12"/>
  <c r="M110" i="31" s="1"/>
  <c r="N23" i="48"/>
  <c r="L18" i="12"/>
  <c r="N110" i="31"/>
  <c r="O23" i="48"/>
  <c r="M18" i="12"/>
  <c r="O110" i="31"/>
  <c r="P23" i="48"/>
  <c r="N18" i="12" s="1"/>
  <c r="P110" i="31" s="1"/>
  <c r="Q23" i="48"/>
  <c r="O18" i="12"/>
  <c r="Q110" i="31" s="1"/>
  <c r="R23" i="48"/>
  <c r="P18" i="12"/>
  <c r="R110" i="31"/>
  <c r="S23" i="48"/>
  <c r="Q18" i="12" s="1"/>
  <c r="S110" i="31" s="1"/>
  <c r="T23" i="48"/>
  <c r="R18" i="12"/>
  <c r="T110" i="31"/>
  <c r="U23" i="48"/>
  <c r="S18" i="12"/>
  <c r="U110" i="31"/>
  <c r="V23" i="48"/>
  <c r="T18" i="12"/>
  <c r="V110" i="31" s="1"/>
  <c r="X23" i="48"/>
  <c r="V18" i="12"/>
  <c r="X110" i="31" s="1"/>
  <c r="Y23" i="48"/>
  <c r="W18" i="12" s="1"/>
  <c r="Y110" i="31" s="1"/>
  <c r="Z23" i="48"/>
  <c r="X18" i="12"/>
  <c r="Z110" i="31" s="1"/>
  <c r="AD110" i="31" s="1"/>
  <c r="AA23" i="48"/>
  <c r="Y18" i="12" s="1"/>
  <c r="AA110" i="31"/>
  <c r="W4" i="49"/>
  <c r="AC4" i="49"/>
  <c r="D8" i="49"/>
  <c r="C19" i="12" s="1"/>
  <c r="H8" i="49"/>
  <c r="E19" i="12"/>
  <c r="I8" i="49"/>
  <c r="F19" i="12" s="1"/>
  <c r="K8" i="49"/>
  <c r="I19" i="12"/>
  <c r="K111" i="31"/>
  <c r="M8" i="49"/>
  <c r="K19" i="12"/>
  <c r="M111" i="31" s="1"/>
  <c r="N8" i="49"/>
  <c r="L19" i="12" s="1"/>
  <c r="O8" i="49"/>
  <c r="M19" i="12" s="1"/>
  <c r="O111" i="31" s="1"/>
  <c r="P8" i="49"/>
  <c r="N19" i="12" s="1"/>
  <c r="P111" i="31" s="1"/>
  <c r="Q8" i="49"/>
  <c r="O19" i="12" s="1"/>
  <c r="Q111" i="31" s="1"/>
  <c r="R8" i="49"/>
  <c r="P19" i="12"/>
  <c r="R111" i="31" s="1"/>
  <c r="S8" i="49"/>
  <c r="Q19" i="12" s="1"/>
  <c r="S111" i="31"/>
  <c r="T8" i="49"/>
  <c r="R19" i="12"/>
  <c r="T111" i="31"/>
  <c r="U8" i="49"/>
  <c r="S19" i="12"/>
  <c r="U111" i="31" s="1"/>
  <c r="V8" i="49"/>
  <c r="T19" i="12"/>
  <c r="V111" i="31" s="1"/>
  <c r="W8" i="49"/>
  <c r="X8" i="49"/>
  <c r="V19" i="12" s="1"/>
  <c r="X111" i="31"/>
  <c r="Y8" i="49"/>
  <c r="W19" i="12" s="1"/>
  <c r="Y111" i="31"/>
  <c r="Z8" i="49"/>
  <c r="X19" i="12" s="1"/>
  <c r="Z111" i="31"/>
  <c r="AA8" i="49"/>
  <c r="Y19" i="12" s="1"/>
  <c r="AA111" i="31" s="1"/>
  <c r="W4" i="17"/>
  <c r="AB4" i="17" s="1"/>
  <c r="W5" i="17"/>
  <c r="AB5" i="17" s="1"/>
  <c r="W6" i="17"/>
  <c r="AB6" i="17" s="1"/>
  <c r="W7" i="17"/>
  <c r="AB7" i="17" s="1"/>
  <c r="W8" i="17"/>
  <c r="AB8" i="17" s="1"/>
  <c r="W9" i="17"/>
  <c r="W10" i="17"/>
  <c r="AB10" i="17" s="1"/>
  <c r="D14" i="17"/>
  <c r="C7" i="27"/>
  <c r="E30" i="31" s="1"/>
  <c r="H14" i="17"/>
  <c r="E7" i="27"/>
  <c r="G7" i="27" s="1"/>
  <c r="G30" i="31"/>
  <c r="I30" i="31" s="1"/>
  <c r="I14" i="17"/>
  <c r="F7" i="27" s="1"/>
  <c r="H30" i="31" s="1"/>
  <c r="K14" i="17"/>
  <c r="I7" i="27" s="1"/>
  <c r="K30" i="31" s="1"/>
  <c r="M14" i="17"/>
  <c r="K7" i="27"/>
  <c r="M30" i="31" s="1"/>
  <c r="N14" i="17"/>
  <c r="L7" i="27"/>
  <c r="N30" i="31" s="1"/>
  <c r="O14" i="17"/>
  <c r="M7" i="27" s="1"/>
  <c r="O30" i="31" s="1"/>
  <c r="P14" i="17"/>
  <c r="N7" i="27" s="1"/>
  <c r="P30" i="31" s="1"/>
  <c r="Q14" i="17"/>
  <c r="O7" i="27"/>
  <c r="R14" i="17"/>
  <c r="P7" i="27" s="1"/>
  <c r="R30" i="31" s="1"/>
  <c r="S14" i="17"/>
  <c r="Q7" i="27"/>
  <c r="S30" i="31"/>
  <c r="T14" i="17"/>
  <c r="R7" i="27" s="1"/>
  <c r="T30" i="31" s="1"/>
  <c r="U14" i="17"/>
  <c r="V14" i="17"/>
  <c r="T7" i="27"/>
  <c r="V30" i="31" s="1"/>
  <c r="X14" i="17"/>
  <c r="V7" i="27" s="1"/>
  <c r="X30" i="31"/>
  <c r="Y14" i="17"/>
  <c r="W7" i="27" s="1"/>
  <c r="Y30" i="31" s="1"/>
  <c r="Z14" i="17"/>
  <c r="X7" i="27"/>
  <c r="Z30" i="31"/>
  <c r="AD30" i="31"/>
  <c r="AA14" i="17"/>
  <c r="Y7" i="27"/>
  <c r="AA30" i="31" s="1"/>
  <c r="W4" i="5"/>
  <c r="W5" i="5"/>
  <c r="AB5" i="5" s="1"/>
  <c r="W6" i="5"/>
  <c r="AB6" i="5" s="1"/>
  <c r="W7" i="5"/>
  <c r="AB7" i="5" s="1"/>
  <c r="D11" i="5"/>
  <c r="C8" i="27" s="1"/>
  <c r="E31" i="31" s="1"/>
  <c r="H11" i="5"/>
  <c r="E8" i="27" s="1"/>
  <c r="I11" i="5"/>
  <c r="F8" i="27" s="1"/>
  <c r="K11" i="5"/>
  <c r="I8" i="27"/>
  <c r="K31" i="31" s="1"/>
  <c r="M11" i="5"/>
  <c r="K8" i="27" s="1"/>
  <c r="M31" i="31" s="1"/>
  <c r="M49" i="31" s="1"/>
  <c r="M136" i="31" s="1"/>
  <c r="N11" i="5"/>
  <c r="L8" i="27" s="1"/>
  <c r="N31" i="31" s="1"/>
  <c r="O11" i="5"/>
  <c r="M8" i="27" s="1"/>
  <c r="O31" i="31"/>
  <c r="P11" i="5"/>
  <c r="N8" i="27"/>
  <c r="P31" i="31"/>
  <c r="Q11" i="5"/>
  <c r="O8" i="27" s="1"/>
  <c r="Q31" i="31" s="1"/>
  <c r="R11" i="5"/>
  <c r="P8" i="27" s="1"/>
  <c r="R31" i="31" s="1"/>
  <c r="S11" i="5"/>
  <c r="Q8" i="27" s="1"/>
  <c r="S31" i="31" s="1"/>
  <c r="T11" i="5"/>
  <c r="R8" i="27" s="1"/>
  <c r="T31" i="31"/>
  <c r="U11" i="5"/>
  <c r="V11" i="5"/>
  <c r="T8" i="27" s="1"/>
  <c r="V31" i="31" s="1"/>
  <c r="X11" i="5"/>
  <c r="V8" i="27" s="1"/>
  <c r="X31" i="31"/>
  <c r="Y11" i="5"/>
  <c r="W8" i="27"/>
  <c r="Y31" i="31"/>
  <c r="Z11" i="5"/>
  <c r="X8" i="27"/>
  <c r="Z31" i="31" s="1"/>
  <c r="AA11" i="5"/>
  <c r="Y8" i="27" s="1"/>
  <c r="AA31" i="31" s="1"/>
  <c r="A4" i="28"/>
  <c r="C57" i="31"/>
  <c r="D57" i="31"/>
  <c r="A5" i="28"/>
  <c r="C58" i="31" s="1"/>
  <c r="D58" i="31"/>
  <c r="A6" i="28"/>
  <c r="C59" i="31"/>
  <c r="B6" i="28"/>
  <c r="D59" i="31" s="1"/>
  <c r="A7" i="28"/>
  <c r="C60" i="31"/>
  <c r="D60" i="31"/>
  <c r="A8" i="28"/>
  <c r="C61" i="31"/>
  <c r="B8" i="28"/>
  <c r="D61" i="31"/>
  <c r="A9" i="28"/>
  <c r="C62" i="31"/>
  <c r="A10" i="28"/>
  <c r="C63" i="31"/>
  <c r="B10" i="28"/>
  <c r="D63" i="31"/>
  <c r="A11" i="28"/>
  <c r="C64" i="31"/>
  <c r="B11" i="28"/>
  <c r="D64" i="31"/>
  <c r="A12" i="28"/>
  <c r="C65" i="31"/>
  <c r="B12" i="28"/>
  <c r="D65" i="31"/>
  <c r="A13" i="28"/>
  <c r="C66" i="31"/>
  <c r="B13" i="28"/>
  <c r="D66" i="31"/>
  <c r="E66" i="31"/>
  <c r="A14" i="28"/>
  <c r="C67" i="31"/>
  <c r="B14" i="28"/>
  <c r="D67" i="31" s="1"/>
  <c r="C21" i="12"/>
  <c r="E113" i="31" s="1"/>
  <c r="E21" i="12"/>
  <c r="F21" i="12"/>
  <c r="H113" i="31" s="1"/>
  <c r="I21" i="12"/>
  <c r="K113" i="31" s="1"/>
  <c r="K21" i="12"/>
  <c r="M113" i="31" s="1"/>
  <c r="L21" i="12"/>
  <c r="N113" i="31" s="1"/>
  <c r="M21" i="12"/>
  <c r="O113" i="31"/>
  <c r="N21" i="12"/>
  <c r="P113" i="31"/>
  <c r="O21" i="12"/>
  <c r="Q113" i="31"/>
  <c r="P21" i="12"/>
  <c r="R113" i="31" s="1"/>
  <c r="Q21" i="12"/>
  <c r="S113" i="31"/>
  <c r="R21" i="12"/>
  <c r="T113" i="31"/>
  <c r="S21" i="12"/>
  <c r="U113" i="31"/>
  <c r="T21" i="12"/>
  <c r="V113" i="31" s="1"/>
  <c r="V21" i="12"/>
  <c r="X113" i="31"/>
  <c r="W21" i="12"/>
  <c r="Y113" i="31"/>
  <c r="X21" i="12"/>
  <c r="Z113" i="31" s="1"/>
  <c r="AD113" i="31" s="1"/>
  <c r="Y21" i="12"/>
  <c r="AA113" i="31" s="1"/>
  <c r="W4" i="37"/>
  <c r="AC4" i="37"/>
  <c r="W5" i="37"/>
  <c r="AB5" i="37" s="1"/>
  <c r="AC5" i="37"/>
  <c r="W6" i="37"/>
  <c r="AC6" i="37" s="1"/>
  <c r="W7" i="37"/>
  <c r="W8" i="37"/>
  <c r="AC8" i="37"/>
  <c r="W9" i="37"/>
  <c r="W10" i="37"/>
  <c r="AB10" i="37" s="1"/>
  <c r="AC10" i="37"/>
  <c r="W11" i="37"/>
  <c r="AB11" i="37" s="1"/>
  <c r="W12" i="37"/>
  <c r="AC12" i="37"/>
  <c r="W13" i="37"/>
  <c r="AB13" i="37" s="1"/>
  <c r="AC13" i="37"/>
  <c r="W14" i="37"/>
  <c r="AB14" i="37" s="1"/>
  <c r="AC14" i="37"/>
  <c r="W15" i="37"/>
  <c r="AB15" i="37" s="1"/>
  <c r="AC15" i="37"/>
  <c r="W16" i="37"/>
  <c r="AB16" i="37" s="1"/>
  <c r="AC16" i="37"/>
  <c r="W17" i="37"/>
  <c r="AB17" i="37" s="1"/>
  <c r="AC17" i="37"/>
  <c r="W18" i="37"/>
  <c r="AB18" i="37" s="1"/>
  <c r="AC18" i="37"/>
  <c r="W19" i="37"/>
  <c r="AB19" i="37" s="1"/>
  <c r="AC19" i="37"/>
  <c r="W20" i="37"/>
  <c r="AB20" i="37" s="1"/>
  <c r="AC20" i="37"/>
  <c r="W21" i="37"/>
  <c r="AB21" i="37" s="1"/>
  <c r="AC21" i="37"/>
  <c r="W22" i="37"/>
  <c r="AC22" i="37"/>
  <c r="W23" i="37"/>
  <c r="AB23" i="37" s="1"/>
  <c r="AC23" i="37"/>
  <c r="W24" i="37"/>
  <c r="AB24" i="37" s="1"/>
  <c r="AC24" i="37"/>
  <c r="D28" i="37"/>
  <c r="C10" i="12" s="1"/>
  <c r="E102" i="31"/>
  <c r="H28" i="37"/>
  <c r="E10" i="12"/>
  <c r="F10" i="12"/>
  <c r="H102" i="31" s="1"/>
  <c r="K28" i="37"/>
  <c r="I10" i="12"/>
  <c r="K102" i="31" s="1"/>
  <c r="M28" i="37"/>
  <c r="K10" i="12" s="1"/>
  <c r="M102" i="31"/>
  <c r="N28" i="37"/>
  <c r="L10" i="12"/>
  <c r="N102" i="31"/>
  <c r="O28" i="37"/>
  <c r="M10" i="12"/>
  <c r="O102" i="31" s="1"/>
  <c r="P28" i="37"/>
  <c r="N10" i="12" s="1"/>
  <c r="P102" i="31"/>
  <c r="Q28" i="37"/>
  <c r="O10" i="12" s="1"/>
  <c r="Q102" i="31" s="1"/>
  <c r="R28" i="37"/>
  <c r="P10" i="12" s="1"/>
  <c r="R102" i="31" s="1"/>
  <c r="S28" i="37"/>
  <c r="Q10" i="12"/>
  <c r="S102" i="31" s="1"/>
  <c r="T28" i="37"/>
  <c r="R10" i="12"/>
  <c r="T102" i="31" s="1"/>
  <c r="U28" i="37"/>
  <c r="S10" i="12"/>
  <c r="U102" i="31" s="1"/>
  <c r="V28" i="37"/>
  <c r="T10" i="12" s="1"/>
  <c r="V102" i="31" s="1"/>
  <c r="X28" i="37"/>
  <c r="V10" i="12"/>
  <c r="X102" i="31" s="1"/>
  <c r="Y28" i="37"/>
  <c r="W10" i="12" s="1"/>
  <c r="Y102" i="31"/>
  <c r="Z28" i="37"/>
  <c r="X10" i="12"/>
  <c r="Z102" i="31" s="1"/>
  <c r="AA28" i="37"/>
  <c r="Y10" i="12" s="1"/>
  <c r="AA102" i="31" s="1"/>
  <c r="W4" i="39"/>
  <c r="AB4" i="39" s="1"/>
  <c r="AC4" i="39"/>
  <c r="W5" i="39"/>
  <c r="AB5" i="39" s="1"/>
  <c r="AC5" i="39"/>
  <c r="W6" i="39"/>
  <c r="W7" i="39"/>
  <c r="AC7" i="39" s="1"/>
  <c r="W8" i="39"/>
  <c r="W9" i="39"/>
  <c r="W10" i="39"/>
  <c r="W11" i="39"/>
  <c r="AC11" i="39" s="1"/>
  <c r="W12" i="39"/>
  <c r="W13" i="39"/>
  <c r="AB13" i="39" s="1"/>
  <c r="AC13" i="39"/>
  <c r="W14" i="39"/>
  <c r="AB14" i="39" s="1"/>
  <c r="AC14" i="39"/>
  <c r="W15" i="39"/>
  <c r="W16" i="39"/>
  <c r="AB16" i="39" s="1"/>
  <c r="AC16" i="39"/>
  <c r="W17" i="39"/>
  <c r="W18" i="39"/>
  <c r="AB18" i="39" s="1"/>
  <c r="AC18" i="39"/>
  <c r="W19" i="39"/>
  <c r="W20" i="39"/>
  <c r="D24" i="39"/>
  <c r="C9" i="12" s="1"/>
  <c r="E101" i="31" s="1"/>
  <c r="H24" i="39"/>
  <c r="E9" i="12" s="1"/>
  <c r="I24" i="39"/>
  <c r="F9" i="12"/>
  <c r="H101" i="31" s="1"/>
  <c r="K24" i="39"/>
  <c r="I9" i="12"/>
  <c r="K101" i="31"/>
  <c r="M24" i="39"/>
  <c r="K9" i="12"/>
  <c r="M101" i="31" s="1"/>
  <c r="N24" i="39"/>
  <c r="L9" i="12"/>
  <c r="N101" i="31" s="1"/>
  <c r="O24" i="39"/>
  <c r="M9" i="12"/>
  <c r="O101" i="31" s="1"/>
  <c r="P24" i="39"/>
  <c r="N9" i="12"/>
  <c r="P101" i="31" s="1"/>
  <c r="Q24" i="39"/>
  <c r="O9" i="12" s="1"/>
  <c r="Q101" i="31" s="1"/>
  <c r="R24" i="39"/>
  <c r="P9" i="12" s="1"/>
  <c r="R101" i="31" s="1"/>
  <c r="S24" i="39"/>
  <c r="Q9" i="12" s="1"/>
  <c r="S101" i="31"/>
  <c r="T24" i="39"/>
  <c r="R9" i="12"/>
  <c r="U24" i="39"/>
  <c r="S9" i="12" s="1"/>
  <c r="U101" i="31" s="1"/>
  <c r="V24" i="39"/>
  <c r="T9" i="12"/>
  <c r="V101" i="31" s="1"/>
  <c r="X24" i="39"/>
  <c r="V9" i="12" s="1"/>
  <c r="X101" i="31"/>
  <c r="Y24" i="39"/>
  <c r="W9" i="12" s="1"/>
  <c r="Y101" i="31" s="1"/>
  <c r="Z24" i="39"/>
  <c r="X9" i="12" s="1"/>
  <c r="Z101" i="31"/>
  <c r="AA24" i="39"/>
  <c r="Y9" i="12" s="1"/>
  <c r="AA101" i="31" s="1"/>
  <c r="W4" i="46"/>
  <c r="AC4" i="46"/>
  <c r="W5" i="46"/>
  <c r="AB5" i="46" s="1"/>
  <c r="AC5" i="46"/>
  <c r="W6" i="46"/>
  <c r="AB6" i="46" s="1"/>
  <c r="AC6" i="46"/>
  <c r="W7" i="46"/>
  <c r="AC7" i="46"/>
  <c r="W8" i="46"/>
  <c r="AB8" i="46" s="1"/>
  <c r="AC8" i="46"/>
  <c r="W9" i="46"/>
  <c r="AB9" i="46" s="1"/>
  <c r="AC9" i="46"/>
  <c r="W10" i="46"/>
  <c r="AB10" i="46" s="1"/>
  <c r="AC10" i="46"/>
  <c r="W11" i="46"/>
  <c r="AB11" i="46" s="1"/>
  <c r="AC11" i="46"/>
  <c r="W12" i="46"/>
  <c r="AC12" i="46"/>
  <c r="W13" i="46"/>
  <c r="AB13" i="46" s="1"/>
  <c r="AC13" i="46"/>
  <c r="W14" i="46"/>
  <c r="AB14" i="46" s="1"/>
  <c r="AC14" i="46"/>
  <c r="W15" i="46"/>
  <c r="AB15" i="46" s="1"/>
  <c r="AC15" i="46"/>
  <c r="W16" i="46"/>
  <c r="AB16" i="46" s="1"/>
  <c r="AC16" i="46"/>
  <c r="W17" i="46"/>
  <c r="AB17" i="46" s="1"/>
  <c r="AC17" i="46"/>
  <c r="W18" i="46"/>
  <c r="AB18" i="46" s="1"/>
  <c r="AC18" i="46"/>
  <c r="W19" i="46"/>
  <c r="AB19" i="46" s="1"/>
  <c r="AC19" i="46"/>
  <c r="W20" i="46"/>
  <c r="AB20" i="46" s="1"/>
  <c r="AC20" i="46"/>
  <c r="D36" i="46"/>
  <c r="C16" i="12"/>
  <c r="E108" i="31" s="1"/>
  <c r="H36" i="46"/>
  <c r="E16" i="12" s="1"/>
  <c r="G108" i="31" s="1"/>
  <c r="I108" i="31" s="1"/>
  <c r="I36" i="46"/>
  <c r="F16" i="12"/>
  <c r="H108" i="31" s="1"/>
  <c r="I16" i="12"/>
  <c r="K108" i="31" s="1"/>
  <c r="K16" i="12"/>
  <c r="M108" i="31" s="1"/>
  <c r="L16" i="12"/>
  <c r="N108" i="31"/>
  <c r="O16" i="12"/>
  <c r="Q108" i="31"/>
  <c r="P16" i="12"/>
  <c r="R108" i="31"/>
  <c r="S108" i="31"/>
  <c r="R16" i="12"/>
  <c r="T108" i="31"/>
  <c r="S16" i="12"/>
  <c r="U108" i="31" s="1"/>
  <c r="T16" i="12"/>
  <c r="V108" i="31" s="1"/>
  <c r="X108" i="31"/>
  <c r="Y36" i="46"/>
  <c r="W16" i="12" s="1"/>
  <c r="Y108" i="31"/>
  <c r="Z36" i="46"/>
  <c r="X16" i="12"/>
  <c r="Z108" i="31" s="1"/>
  <c r="AD108" i="31" s="1"/>
  <c r="AA36" i="46"/>
  <c r="Y16" i="12"/>
  <c r="AA108" i="31" s="1"/>
  <c r="W4" i="40"/>
  <c r="AB4" i="40" s="1"/>
  <c r="AC4" i="40"/>
  <c r="W6" i="40"/>
  <c r="AC6" i="40"/>
  <c r="W7" i="40"/>
  <c r="W23" i="40" s="1"/>
  <c r="W8" i="40"/>
  <c r="AB8" i="40" s="1"/>
  <c r="AC8" i="40"/>
  <c r="W9" i="40"/>
  <c r="W10" i="40"/>
  <c r="AC10" i="40"/>
  <c r="W11" i="40"/>
  <c r="W12" i="40"/>
  <c r="W13" i="40"/>
  <c r="AB13" i="40" s="1"/>
  <c r="W14" i="40"/>
  <c r="AC14" i="40"/>
  <c r="W15" i="40"/>
  <c r="W16" i="40"/>
  <c r="AB16" i="40" s="1"/>
  <c r="W17" i="40"/>
  <c r="AB17" i="40" s="1"/>
  <c r="AC17" i="40"/>
  <c r="W18" i="40"/>
  <c r="AB18" i="40" s="1"/>
  <c r="AC18" i="40"/>
  <c r="W19" i="40"/>
  <c r="C12" i="12"/>
  <c r="E12" i="12"/>
  <c r="G104" i="31" s="1"/>
  <c r="I104" i="31" s="1"/>
  <c r="I12" i="12"/>
  <c r="K104" i="31"/>
  <c r="L12" i="12"/>
  <c r="M12" i="12"/>
  <c r="O104" i="31"/>
  <c r="N12" i="12"/>
  <c r="P12" i="12"/>
  <c r="R104" i="31" s="1"/>
  <c r="R12" i="12"/>
  <c r="T12" i="12"/>
  <c r="V104" i="31" s="1"/>
  <c r="V12" i="12"/>
  <c r="X104" i="31"/>
  <c r="W12" i="12"/>
  <c r="Y104" i="31" s="1"/>
  <c r="X12" i="12"/>
  <c r="Z104" i="31" s="1"/>
  <c r="Y12" i="12"/>
  <c r="AA104" i="31"/>
  <c r="W4" i="35"/>
  <c r="AB4" i="35" s="1"/>
  <c r="AC4" i="35"/>
  <c r="W5" i="35"/>
  <c r="D9" i="35"/>
  <c r="C7" i="28"/>
  <c r="E60" i="31" s="1"/>
  <c r="H9" i="35"/>
  <c r="E7" i="28"/>
  <c r="I9" i="35"/>
  <c r="F7" i="28"/>
  <c r="K9" i="35"/>
  <c r="I7" i="28"/>
  <c r="K60" i="31" s="1"/>
  <c r="M9" i="35"/>
  <c r="K7" i="28"/>
  <c r="M60" i="31"/>
  <c r="N9" i="35"/>
  <c r="L7" i="28"/>
  <c r="N60" i="31" s="1"/>
  <c r="O9" i="35"/>
  <c r="M7" i="28"/>
  <c r="O60" i="31" s="1"/>
  <c r="P9" i="35"/>
  <c r="N7" i="28"/>
  <c r="P60" i="31"/>
  <c r="Q9" i="35"/>
  <c r="O7" i="28" s="1"/>
  <c r="Q60" i="31"/>
  <c r="R9" i="35"/>
  <c r="P7" i="28"/>
  <c r="R60" i="31" s="1"/>
  <c r="S9" i="35"/>
  <c r="Q7" i="28"/>
  <c r="S60" i="31"/>
  <c r="T9" i="35"/>
  <c r="R7" i="28"/>
  <c r="T60" i="31"/>
  <c r="U9" i="35"/>
  <c r="S7" i="28" s="1"/>
  <c r="U60" i="31" s="1"/>
  <c r="V9" i="35"/>
  <c r="T7" i="28" s="1"/>
  <c r="X9" i="35"/>
  <c r="V7" i="28"/>
  <c r="X60" i="31" s="1"/>
  <c r="Y9" i="35"/>
  <c r="W7" i="28" s="1"/>
  <c r="Y60" i="31" s="1"/>
  <c r="Z9" i="35"/>
  <c r="AC9" i="35" s="1"/>
  <c r="AA7" i="28" s="1"/>
  <c r="AC60" i="31" s="1"/>
  <c r="X7" i="28"/>
  <c r="Z60" i="31" s="1"/>
  <c r="AD60" i="31" s="1"/>
  <c r="AA9" i="35"/>
  <c r="Y7" i="28"/>
  <c r="AA60" i="31" s="1"/>
  <c r="W4" i="50"/>
  <c r="AC4" i="50" s="1"/>
  <c r="W5" i="50"/>
  <c r="W6" i="50"/>
  <c r="D10" i="50"/>
  <c r="C20" i="12"/>
  <c r="E112" i="31" s="1"/>
  <c r="H10" i="50"/>
  <c r="E20" i="12" s="1"/>
  <c r="G112" i="31" s="1"/>
  <c r="I112" i="31" s="1"/>
  <c r="I10" i="50"/>
  <c r="F20" i="12"/>
  <c r="K10" i="50"/>
  <c r="I20" i="12"/>
  <c r="K112" i="31"/>
  <c r="M10" i="50"/>
  <c r="K20" i="12" s="1"/>
  <c r="M112" i="31" s="1"/>
  <c r="N10" i="50"/>
  <c r="L20" i="12"/>
  <c r="N112" i="31" s="1"/>
  <c r="O10" i="50"/>
  <c r="M20" i="12"/>
  <c r="O112" i="31" s="1"/>
  <c r="P10" i="50"/>
  <c r="N20" i="12" s="1"/>
  <c r="P112" i="31" s="1"/>
  <c r="Q10" i="50"/>
  <c r="O20" i="12" s="1"/>
  <c r="Q112" i="31" s="1"/>
  <c r="R10" i="50"/>
  <c r="P20" i="12" s="1"/>
  <c r="R112" i="31" s="1"/>
  <c r="S10" i="50"/>
  <c r="Q20" i="12" s="1"/>
  <c r="S112" i="31" s="1"/>
  <c r="T10" i="50"/>
  <c r="R20" i="12" s="1"/>
  <c r="T112" i="31" s="1"/>
  <c r="U10" i="50"/>
  <c r="S20" i="12" s="1"/>
  <c r="U112" i="31"/>
  <c r="V10" i="50"/>
  <c r="T20" i="12"/>
  <c r="V112" i="31"/>
  <c r="X10" i="50"/>
  <c r="V20" i="12" s="1"/>
  <c r="X112" i="31"/>
  <c r="Y10" i="50"/>
  <c r="W20" i="12" s="1"/>
  <c r="Y112" i="31" s="1"/>
  <c r="Z10" i="50"/>
  <c r="X20" i="12" s="1"/>
  <c r="Z112" i="31"/>
  <c r="AA10" i="50"/>
  <c r="Y20" i="12"/>
  <c r="AA112" i="31"/>
  <c r="W4" i="41"/>
  <c r="AC4" i="41"/>
  <c r="W5" i="41"/>
  <c r="AB5" i="41" s="1"/>
  <c r="W6" i="41"/>
  <c r="W7" i="41"/>
  <c r="AC7" i="41"/>
  <c r="W8" i="41"/>
  <c r="W9" i="41"/>
  <c r="W10" i="41"/>
  <c r="AB10" i="41" s="1"/>
  <c r="AC10" i="41"/>
  <c r="W11" i="41"/>
  <c r="AC11" i="41" s="1"/>
  <c r="W12" i="41"/>
  <c r="W13" i="41"/>
  <c r="AB13" i="41" s="1"/>
  <c r="AC13" i="41"/>
  <c r="W14" i="41"/>
  <c r="W15" i="41"/>
  <c r="AC15" i="41"/>
  <c r="W16" i="41"/>
  <c r="W17" i="41"/>
  <c r="AB17" i="41" s="1"/>
  <c r="AC17" i="41"/>
  <c r="W18" i="41"/>
  <c r="AB18" i="41" s="1"/>
  <c r="AC18" i="41"/>
  <c r="W19" i="41"/>
  <c r="AB19" i="41" s="1"/>
  <c r="AC19" i="41"/>
  <c r="D23" i="41"/>
  <c r="C11" i="12" s="1"/>
  <c r="E103" i="31" s="1"/>
  <c r="H23" i="41"/>
  <c r="E11" i="12" s="1"/>
  <c r="I23" i="41"/>
  <c r="F11" i="12" s="1"/>
  <c r="H103" i="31" s="1"/>
  <c r="I11" i="12"/>
  <c r="K103" i="31" s="1"/>
  <c r="M23" i="41"/>
  <c r="K11" i="12"/>
  <c r="M103" i="31"/>
  <c r="N23" i="41"/>
  <c r="L11" i="12" s="1"/>
  <c r="O23" i="41"/>
  <c r="M11" i="12"/>
  <c r="O103" i="31" s="1"/>
  <c r="P23" i="41"/>
  <c r="N11" i="12"/>
  <c r="P103" i="31" s="1"/>
  <c r="Q23" i="41"/>
  <c r="O11" i="12" s="1"/>
  <c r="Q103" i="31" s="1"/>
  <c r="R23" i="41"/>
  <c r="P11" i="12" s="1"/>
  <c r="R103" i="31" s="1"/>
  <c r="S23" i="41"/>
  <c r="Q11" i="12" s="1"/>
  <c r="S103" i="31" s="1"/>
  <c r="T23" i="41"/>
  <c r="R11" i="12" s="1"/>
  <c r="T103" i="31" s="1"/>
  <c r="U23" i="41"/>
  <c r="S11" i="12"/>
  <c r="U103" i="31"/>
  <c r="V23" i="41"/>
  <c r="T11" i="12"/>
  <c r="V103" i="31"/>
  <c r="X23" i="41"/>
  <c r="V11" i="12" s="1"/>
  <c r="X103" i="31" s="1"/>
  <c r="Y23" i="41"/>
  <c r="W11" i="12"/>
  <c r="Y103" i="31" s="1"/>
  <c r="Z23" i="41"/>
  <c r="X11" i="12"/>
  <c r="Z103" i="31"/>
  <c r="AD103" i="31" s="1"/>
  <c r="AA23" i="41"/>
  <c r="Y11" i="12" s="1"/>
  <c r="AA103" i="31" s="1"/>
  <c r="W4" i="33"/>
  <c r="AB4" i="33" s="1"/>
  <c r="W5" i="33"/>
  <c r="D9" i="33"/>
  <c r="C5" i="28" s="1"/>
  <c r="E58" i="31" s="1"/>
  <c r="H9" i="33"/>
  <c r="E5" i="28"/>
  <c r="G58" i="31" s="1"/>
  <c r="I58" i="31"/>
  <c r="I9" i="33"/>
  <c r="F5" i="28" s="1"/>
  <c r="H58" i="31" s="1"/>
  <c r="K9" i="33"/>
  <c r="I5" i="28"/>
  <c r="K58" i="31"/>
  <c r="M9" i="33"/>
  <c r="K5" i="28" s="1"/>
  <c r="M58" i="31"/>
  <c r="N9" i="33"/>
  <c r="L5" i="28" s="1"/>
  <c r="N58" i="31" s="1"/>
  <c r="O9" i="33"/>
  <c r="M5" i="28" s="1"/>
  <c r="O58" i="31" s="1"/>
  <c r="P9" i="33"/>
  <c r="N5" i="28" s="1"/>
  <c r="P58" i="31"/>
  <c r="Q9" i="33"/>
  <c r="O5" i="28"/>
  <c r="Q58" i="31"/>
  <c r="R9" i="33"/>
  <c r="P5" i="28"/>
  <c r="R58" i="31" s="1"/>
  <c r="S9" i="33"/>
  <c r="Q5" i="28"/>
  <c r="S58" i="31" s="1"/>
  <c r="T9" i="33"/>
  <c r="R5" i="28" s="1"/>
  <c r="T58" i="31"/>
  <c r="U9" i="33"/>
  <c r="S5" i="28"/>
  <c r="U58" i="31" s="1"/>
  <c r="V9" i="33"/>
  <c r="T5" i="28" s="1"/>
  <c r="V58" i="31"/>
  <c r="X9" i="33"/>
  <c r="V5" i="28" s="1"/>
  <c r="X58" i="31" s="1"/>
  <c r="Y9" i="33"/>
  <c r="W5" i="28" s="1"/>
  <c r="Z9" i="33"/>
  <c r="X5" i="28"/>
  <c r="Z58" i="31"/>
  <c r="AA9" i="33"/>
  <c r="Y5" i="28"/>
  <c r="AA58" i="31"/>
  <c r="W4" i="56"/>
  <c r="AB4" i="56" s="1"/>
  <c r="AC4" i="56"/>
  <c r="W5" i="56"/>
  <c r="AB5" i="56" s="1"/>
  <c r="W6" i="56"/>
  <c r="AB6" i="56" s="1"/>
  <c r="AC6" i="56"/>
  <c r="W7" i="56"/>
  <c r="W8" i="56"/>
  <c r="AB8" i="56" s="1"/>
  <c r="D12" i="56"/>
  <c r="C9" i="53" s="1"/>
  <c r="E160" i="31" s="1"/>
  <c r="H12" i="56"/>
  <c r="E9" i="53"/>
  <c r="G160" i="31" s="1"/>
  <c r="I12" i="56"/>
  <c r="K12" i="56"/>
  <c r="M12" i="56"/>
  <c r="K9" i="53"/>
  <c r="M160" i="31" s="1"/>
  <c r="N12" i="56"/>
  <c r="L9" i="53"/>
  <c r="N160" i="31" s="1"/>
  <c r="O12" i="56"/>
  <c r="M9" i="53"/>
  <c r="O160" i="31"/>
  <c r="P12" i="56"/>
  <c r="Q12" i="56"/>
  <c r="O9" i="53" s="1"/>
  <c r="Q160" i="31"/>
  <c r="R12" i="56"/>
  <c r="P9" i="53" s="1"/>
  <c r="R160" i="31" s="1"/>
  <c r="S12" i="56"/>
  <c r="Q9" i="53" s="1"/>
  <c r="T12" i="56"/>
  <c r="U12" i="56"/>
  <c r="S9" i="53" s="1"/>
  <c r="U160" i="31" s="1"/>
  <c r="V12" i="56"/>
  <c r="T9" i="53"/>
  <c r="V160" i="31" s="1"/>
  <c r="X12" i="56"/>
  <c r="V9" i="53"/>
  <c r="X160" i="31" s="1"/>
  <c r="Y12" i="56"/>
  <c r="Z12" i="56"/>
  <c r="X9" i="53" s="1"/>
  <c r="Z160" i="31" s="1"/>
  <c r="AA12" i="56"/>
  <c r="Y9" i="53"/>
  <c r="AA160" i="31" s="1"/>
  <c r="W4" i="21"/>
  <c r="AB4" i="21" s="1"/>
  <c r="W5" i="21"/>
  <c r="W6" i="21"/>
  <c r="AB6" i="21" s="1"/>
  <c r="W7" i="21"/>
  <c r="AB7" i="21" s="1"/>
  <c r="AC7" i="21"/>
  <c r="W8" i="21"/>
  <c r="W9" i="21"/>
  <c r="W10" i="21"/>
  <c r="W11" i="21"/>
  <c r="W12" i="21"/>
  <c r="AB12" i="21" s="1"/>
  <c r="D16" i="21"/>
  <c r="C10" i="28"/>
  <c r="E63" i="31"/>
  <c r="H16" i="21"/>
  <c r="E10" i="28"/>
  <c r="G63" i="31"/>
  <c r="I63" i="31" s="1"/>
  <c r="I16" i="21"/>
  <c r="F10" i="28"/>
  <c r="G10" i="28" s="1"/>
  <c r="K16" i="21"/>
  <c r="I10" i="28"/>
  <c r="K63" i="31"/>
  <c r="M16" i="21"/>
  <c r="K10" i="28"/>
  <c r="M63" i="31"/>
  <c r="N16" i="21"/>
  <c r="L10" i="28"/>
  <c r="N63" i="31" s="1"/>
  <c r="O16" i="21"/>
  <c r="M10" i="28" s="1"/>
  <c r="O63" i="31" s="1"/>
  <c r="P16" i="21"/>
  <c r="N10" i="28"/>
  <c r="P63" i="31" s="1"/>
  <c r="Q16" i="21"/>
  <c r="O10" i="28" s="1"/>
  <c r="Q63" i="31" s="1"/>
  <c r="R16" i="21"/>
  <c r="P10" i="28" s="1"/>
  <c r="R63" i="31"/>
  <c r="S16" i="21"/>
  <c r="Q10" i="28"/>
  <c r="S63" i="31"/>
  <c r="T16" i="21"/>
  <c r="R10" i="28" s="1"/>
  <c r="T63" i="31" s="1"/>
  <c r="U16" i="21"/>
  <c r="S10" i="28"/>
  <c r="U63" i="31" s="1"/>
  <c r="V16" i="21"/>
  <c r="T10" i="28" s="1"/>
  <c r="V63" i="31"/>
  <c r="X16" i="21"/>
  <c r="V10" i="28" s="1"/>
  <c r="X63" i="31" s="1"/>
  <c r="Y16" i="21"/>
  <c r="W10" i="28"/>
  <c r="Y63" i="31" s="1"/>
  <c r="Z16" i="21"/>
  <c r="X10" i="28"/>
  <c r="Z63" i="31"/>
  <c r="AD63" i="31" s="1"/>
  <c r="AA16" i="21"/>
  <c r="Y10" i="28" s="1"/>
  <c r="AA63" i="31" s="1"/>
  <c r="W4" i="20"/>
  <c r="AB4" i="20"/>
  <c r="AC4" i="20"/>
  <c r="W5" i="20"/>
  <c r="AB5" i="20" s="1"/>
  <c r="AC5" i="20"/>
  <c r="W6" i="20"/>
  <c r="AB6" i="20"/>
  <c r="AC6" i="20"/>
  <c r="W7" i="20"/>
  <c r="AB7" i="20" s="1"/>
  <c r="AC7" i="20"/>
  <c r="W8" i="20"/>
  <c r="AB8" i="20" s="1"/>
  <c r="AC8" i="20"/>
  <c r="W9" i="20"/>
  <c r="AB9" i="20"/>
  <c r="AC9" i="20"/>
  <c r="W10" i="20"/>
  <c r="AB10" i="20"/>
  <c r="AC10" i="20"/>
  <c r="W11" i="20"/>
  <c r="AB11" i="20" s="1"/>
  <c r="AC11" i="20"/>
  <c r="W12" i="20"/>
  <c r="AB12" i="20"/>
  <c r="AC12" i="20"/>
  <c r="W13" i="20"/>
  <c r="AB13" i="20"/>
  <c r="AC13" i="20"/>
  <c r="W14" i="20"/>
  <c r="AB14" i="20"/>
  <c r="AC14" i="20"/>
  <c r="W15" i="20"/>
  <c r="AB15" i="20"/>
  <c r="AC15" i="20"/>
  <c r="W16" i="20"/>
  <c r="AB16" i="20"/>
  <c r="AC16" i="20"/>
  <c r="W17" i="20"/>
  <c r="AB17" i="20" s="1"/>
  <c r="AC17" i="20"/>
  <c r="W18" i="20"/>
  <c r="AB18" i="20" s="1"/>
  <c r="AC18" i="20"/>
  <c r="W19" i="20"/>
  <c r="AB19" i="20" s="1"/>
  <c r="AC19" i="20"/>
  <c r="W20" i="20"/>
  <c r="AB20" i="20" s="1"/>
  <c r="AC20" i="20"/>
  <c r="AC21" i="20"/>
  <c r="AC22" i="20"/>
  <c r="AC23" i="20"/>
  <c r="AC24" i="20"/>
  <c r="AC25" i="20"/>
  <c r="D75" i="20"/>
  <c r="H75" i="20"/>
  <c r="E9" i="28"/>
  <c r="G62" i="31" s="1"/>
  <c r="I62" i="31" s="1"/>
  <c r="I75" i="20"/>
  <c r="F9" i="28"/>
  <c r="H62" i="31" s="1"/>
  <c r="K75" i="20"/>
  <c r="I9" i="28" s="1"/>
  <c r="K62" i="31"/>
  <c r="M75" i="20"/>
  <c r="K9" i="28" s="1"/>
  <c r="M62" i="31" s="1"/>
  <c r="N75" i="20"/>
  <c r="L9" i="28"/>
  <c r="N62" i="31"/>
  <c r="O75" i="20"/>
  <c r="M9" i="28" s="1"/>
  <c r="O62" i="31"/>
  <c r="P75" i="20"/>
  <c r="N9" i="28" s="1"/>
  <c r="P62" i="31" s="1"/>
  <c r="Q75" i="20"/>
  <c r="O9" i="28"/>
  <c r="Q62" i="31" s="1"/>
  <c r="R75" i="20"/>
  <c r="P9" i="28" s="1"/>
  <c r="R62" i="31" s="1"/>
  <c r="S75" i="20"/>
  <c r="Q9" i="28"/>
  <c r="S62" i="31"/>
  <c r="T75" i="20"/>
  <c r="R9" i="28"/>
  <c r="T62" i="31" s="1"/>
  <c r="V75" i="20"/>
  <c r="T9" i="28" s="1"/>
  <c r="V62" i="31"/>
  <c r="Y75" i="20"/>
  <c r="W9" i="28"/>
  <c r="Y62" i="31" s="1"/>
  <c r="Z75" i="20"/>
  <c r="X9" i="28"/>
  <c r="Z62" i="31" s="1"/>
  <c r="AA75" i="20"/>
  <c r="Y9" i="28"/>
  <c r="AA62" i="31" s="1"/>
  <c r="W4" i="54"/>
  <c r="W5" i="54"/>
  <c r="AB5" i="54" s="1"/>
  <c r="AC5" i="54"/>
  <c r="W6" i="54"/>
  <c r="AB6" i="54" s="1"/>
  <c r="W7" i="54"/>
  <c r="AB7" i="54" s="1"/>
  <c r="AC7" i="54"/>
  <c r="W8" i="54"/>
  <c r="AB8" i="54" s="1"/>
  <c r="W9" i="54"/>
  <c r="AB9" i="54" s="1"/>
  <c r="D13" i="54"/>
  <c r="H13" i="54"/>
  <c r="E7" i="53" s="1"/>
  <c r="G158" i="31" s="1"/>
  <c r="I13" i="54"/>
  <c r="K13" i="54"/>
  <c r="I7" i="53" s="1"/>
  <c r="K158" i="31" s="1"/>
  <c r="M13" i="54"/>
  <c r="K7" i="53"/>
  <c r="N13" i="54"/>
  <c r="L7" i="53" s="1"/>
  <c r="N158" i="31" s="1"/>
  <c r="O13" i="54"/>
  <c r="P13" i="54"/>
  <c r="Q13" i="54"/>
  <c r="O7" i="53" s="1"/>
  <c r="R13" i="54"/>
  <c r="P7" i="53" s="1"/>
  <c r="R158" i="31"/>
  <c r="S13" i="54"/>
  <c r="Q7" i="53" s="1"/>
  <c r="S158" i="31" s="1"/>
  <c r="T13" i="54"/>
  <c r="U13" i="54"/>
  <c r="S7" i="53"/>
  <c r="V13" i="54"/>
  <c r="T7" i="53"/>
  <c r="V158" i="31" s="1"/>
  <c r="X13" i="54"/>
  <c r="V7" i="53" s="1"/>
  <c r="X158" i="31" s="1"/>
  <c r="Y13" i="54"/>
  <c r="W7" i="53" s="1"/>
  <c r="W13" i="53" s="1"/>
  <c r="Z13" i="54"/>
  <c r="AA13" i="54"/>
  <c r="Y7" i="53"/>
  <c r="AA158" i="31" s="1"/>
  <c r="W4" i="52"/>
  <c r="W5" i="52"/>
  <c r="AB5" i="52" s="1"/>
  <c r="AC5" i="52"/>
  <c r="W6" i="52"/>
  <c r="AB6" i="52" s="1"/>
  <c r="W7" i="52"/>
  <c r="AB7" i="52" s="1"/>
  <c r="AC7" i="52"/>
  <c r="W8" i="52"/>
  <c r="AB8" i="52" s="1"/>
  <c r="W9" i="52"/>
  <c r="D13" i="52"/>
  <c r="C6" i="53"/>
  <c r="H13" i="52"/>
  <c r="I13" i="52"/>
  <c r="F6" i="53" s="1"/>
  <c r="H157" i="31"/>
  <c r="I6" i="53"/>
  <c r="M13" i="52"/>
  <c r="K6" i="53" s="1"/>
  <c r="N13" i="52"/>
  <c r="L6" i="53"/>
  <c r="O13" i="52"/>
  <c r="M6" i="53"/>
  <c r="M13" i="53" s="1"/>
  <c r="P13" i="52"/>
  <c r="N6" i="53" s="1"/>
  <c r="Q13" i="52"/>
  <c r="O6" i="53" s="1"/>
  <c r="O13" i="53" s="1"/>
  <c r="R13" i="52"/>
  <c r="P6" i="53" s="1"/>
  <c r="S13" i="52"/>
  <c r="Q6" i="53"/>
  <c r="S157" i="31" s="1"/>
  <c r="S164" i="31" s="1"/>
  <c r="S178" i="31" s="1"/>
  <c r="T13" i="52"/>
  <c r="R6" i="53"/>
  <c r="T157" i="31" s="1"/>
  <c r="U13" i="52"/>
  <c r="S6" i="53"/>
  <c r="V13" i="52"/>
  <c r="T6" i="53" s="1"/>
  <c r="V157" i="31" s="1"/>
  <c r="V164" i="31" s="1"/>
  <c r="V178" i="31" s="1"/>
  <c r="X13" i="52"/>
  <c r="V6" i="53" s="1"/>
  <c r="Y13" i="52"/>
  <c r="W6" i="53"/>
  <c r="Z13" i="52"/>
  <c r="X6" i="53"/>
  <c r="AA13" i="52"/>
  <c r="Y6" i="53"/>
  <c r="AA157" i="31"/>
  <c r="W4" i="34"/>
  <c r="D8" i="34"/>
  <c r="C6" i="28"/>
  <c r="H8" i="34"/>
  <c r="E6" i="28"/>
  <c r="G59" i="31" s="1"/>
  <c r="I8" i="34"/>
  <c r="F6" i="28" s="1"/>
  <c r="K8" i="34"/>
  <c r="I6" i="28" s="1"/>
  <c r="K59" i="31" s="1"/>
  <c r="M8" i="34"/>
  <c r="K6" i="28"/>
  <c r="M59" i="31"/>
  <c r="N8" i="34"/>
  <c r="L6" i="28"/>
  <c r="N59" i="31" s="1"/>
  <c r="O8" i="34"/>
  <c r="M6" i="28"/>
  <c r="O59" i="31" s="1"/>
  <c r="P8" i="34"/>
  <c r="N6" i="28"/>
  <c r="P59" i="31" s="1"/>
  <c r="Q8" i="34"/>
  <c r="O6" i="28"/>
  <c r="Q59" i="31" s="1"/>
  <c r="R8" i="34"/>
  <c r="P6" i="28" s="1"/>
  <c r="R59" i="31" s="1"/>
  <c r="S8" i="34"/>
  <c r="Q6" i="28"/>
  <c r="S59" i="31" s="1"/>
  <c r="T8" i="34"/>
  <c r="R6" i="28" s="1"/>
  <c r="T59" i="31"/>
  <c r="U8" i="34"/>
  <c r="S6" i="28"/>
  <c r="U59" i="31" s="1"/>
  <c r="V8" i="34"/>
  <c r="T6" i="28" s="1"/>
  <c r="V59" i="31" s="1"/>
  <c r="X8" i="34"/>
  <c r="V6" i="28"/>
  <c r="X59" i="31" s="1"/>
  <c r="Y8" i="34"/>
  <c r="W6" i="28" s="1"/>
  <c r="Y59" i="31"/>
  <c r="Z8" i="34"/>
  <c r="X6" i="28" s="1"/>
  <c r="Z59" i="31" s="1"/>
  <c r="AA8" i="34"/>
  <c r="Y6" i="28" s="1"/>
  <c r="AA59" i="31"/>
  <c r="W4" i="45"/>
  <c r="W5" i="45"/>
  <c r="AB5" i="45" s="1"/>
  <c r="W6" i="45"/>
  <c r="W7" i="45"/>
  <c r="AB7" i="45" s="1"/>
  <c r="AC7" i="45"/>
  <c r="A6" i="53"/>
  <c r="C157" i="31" s="1"/>
  <c r="B6" i="53"/>
  <c r="D157" i="31" s="1"/>
  <c r="E6" i="53"/>
  <c r="H6" i="53"/>
  <c r="A7" i="53"/>
  <c r="B7" i="53"/>
  <c r="D158" i="31"/>
  <c r="D164" i="31" s="1"/>
  <c r="D178" i="31" s="1"/>
  <c r="F7" i="53"/>
  <c r="H158" i="31"/>
  <c r="M7" i="53"/>
  <c r="O158" i="31"/>
  <c r="N7" i="53"/>
  <c r="P158" i="31"/>
  <c r="R7" i="53"/>
  <c r="T158" i="31"/>
  <c r="Y158" i="31"/>
  <c r="A8" i="53"/>
  <c r="C159" i="31" s="1"/>
  <c r="B8" i="53"/>
  <c r="D159" i="31" s="1"/>
  <c r="A9" i="53"/>
  <c r="B9" i="53"/>
  <c r="D160" i="31" s="1"/>
  <c r="F9" i="53"/>
  <c r="H160" i="31" s="1"/>
  <c r="I9" i="53"/>
  <c r="K160" i="31" s="1"/>
  <c r="N9" i="53"/>
  <c r="P160" i="31"/>
  <c r="S160" i="31"/>
  <c r="R9" i="53"/>
  <c r="T160" i="31" s="1"/>
  <c r="W9" i="53"/>
  <c r="Y160" i="31" s="1"/>
  <c r="Y164" i="31" s="1"/>
  <c r="Y178" i="31" s="1"/>
  <c r="W4" i="44"/>
  <c r="W5" i="44"/>
  <c r="AB5" i="44" s="1"/>
  <c r="W6" i="44"/>
  <c r="AB6" i="44" s="1"/>
  <c r="AC6" i="44"/>
  <c r="W7" i="44"/>
  <c r="W8" i="44"/>
  <c r="AB8" i="44" s="1"/>
  <c r="AC8" i="44"/>
  <c r="W9" i="44"/>
  <c r="AB9" i="44" s="1"/>
  <c r="AC9" i="44"/>
  <c r="W10" i="44"/>
  <c r="AC10" i="44" s="1"/>
  <c r="AC11" i="44"/>
  <c r="AC12" i="44"/>
  <c r="AC13" i="44"/>
  <c r="AC14" i="44"/>
  <c r="AC15" i="44"/>
  <c r="AC17" i="44"/>
  <c r="C15" i="12"/>
  <c r="E107" i="31" s="1"/>
  <c r="H21" i="44"/>
  <c r="E15" i="12" s="1"/>
  <c r="I21" i="44"/>
  <c r="F15" i="12" s="1"/>
  <c r="H107" i="31" s="1"/>
  <c r="I15" i="12"/>
  <c r="K107" i="31"/>
  <c r="M21" i="44"/>
  <c r="K15" i="12"/>
  <c r="M107" i="31" s="1"/>
  <c r="N21" i="44"/>
  <c r="L15" i="12"/>
  <c r="N107" i="31" s="1"/>
  <c r="O21" i="44"/>
  <c r="M15" i="12" s="1"/>
  <c r="O107" i="31"/>
  <c r="P21" i="44"/>
  <c r="N15" i="12" s="1"/>
  <c r="P107" i="31" s="1"/>
  <c r="Q21" i="44"/>
  <c r="O15" i="12" s="1"/>
  <c r="R21" i="44"/>
  <c r="P15" i="12"/>
  <c r="R107" i="31" s="1"/>
  <c r="S21" i="44"/>
  <c r="Q15" i="12" s="1"/>
  <c r="S107" i="31" s="1"/>
  <c r="T21" i="44"/>
  <c r="R15" i="12" s="1"/>
  <c r="T107" i="31" s="1"/>
  <c r="U21" i="44"/>
  <c r="S15" i="12"/>
  <c r="U107" i="31" s="1"/>
  <c r="V21" i="44"/>
  <c r="T15" i="12"/>
  <c r="V107" i="31"/>
  <c r="X21" i="44"/>
  <c r="V15" i="12" s="1"/>
  <c r="X107" i="31" s="1"/>
  <c r="Y21" i="44"/>
  <c r="W15" i="12"/>
  <c r="Y107" i="31" s="1"/>
  <c r="Z21" i="44"/>
  <c r="X15" i="12"/>
  <c r="Z107" i="31" s="1"/>
  <c r="AD107" i="31" s="1"/>
  <c r="AA21" i="44"/>
  <c r="Y15" i="12" s="1"/>
  <c r="AA107" i="31"/>
  <c r="W4" i="43"/>
  <c r="AB4" i="43" s="1"/>
  <c r="W5" i="43"/>
  <c r="AB5" i="43" s="1"/>
  <c r="W6" i="43"/>
  <c r="W7" i="43"/>
  <c r="W8" i="43"/>
  <c r="W9" i="43"/>
  <c r="AB9" i="43" s="1"/>
  <c r="W10" i="43"/>
  <c r="W11" i="43"/>
  <c r="W12" i="43"/>
  <c r="AB12" i="43" s="1"/>
  <c r="W13" i="43"/>
  <c r="AB13" i="43" s="1"/>
  <c r="W14" i="43"/>
  <c r="W15" i="43"/>
  <c r="W16" i="43"/>
  <c r="AB16" i="43" s="1"/>
  <c r="W17" i="43"/>
  <c r="AB17" i="43" s="1"/>
  <c r="W18" i="43"/>
  <c r="W19" i="43"/>
  <c r="AB19" i="43" s="1"/>
  <c r="AC19" i="43"/>
  <c r="W20" i="43"/>
  <c r="W21" i="43"/>
  <c r="AB21" i="43" s="1"/>
  <c r="W22" i="43"/>
  <c r="AB22" i="43" s="1"/>
  <c r="W23" i="43"/>
  <c r="AB23" i="43" s="1"/>
  <c r="AC23" i="43"/>
  <c r="W24" i="43"/>
  <c r="AB24" i="43" s="1"/>
  <c r="W25" i="43"/>
  <c r="AB25" i="43" s="1"/>
  <c r="W26" i="43"/>
  <c r="AB26" i="43" s="1"/>
  <c r="W27" i="43"/>
  <c r="AB27" i="43" s="1"/>
  <c r="AC27" i="43"/>
  <c r="W28" i="43"/>
  <c r="W29" i="43"/>
  <c r="AB29" i="43" s="1"/>
  <c r="W30" i="43"/>
  <c r="W31" i="43"/>
  <c r="W32" i="43"/>
  <c r="AB32" i="43" s="1"/>
  <c r="E106" i="31"/>
  <c r="H50" i="43"/>
  <c r="E14" i="12" s="1"/>
  <c r="I50" i="43"/>
  <c r="F14" i="12"/>
  <c r="H106" i="31" s="1"/>
  <c r="I14" i="12"/>
  <c r="K106" i="31" s="1"/>
  <c r="M50" i="43"/>
  <c r="K14" i="12"/>
  <c r="M106" i="31" s="1"/>
  <c r="N50" i="43"/>
  <c r="L14" i="12"/>
  <c r="N106" i="31" s="1"/>
  <c r="O50" i="43"/>
  <c r="M14" i="12"/>
  <c r="P50" i="43"/>
  <c r="N14" i="12" s="1"/>
  <c r="P106" i="31"/>
  <c r="Q50" i="43"/>
  <c r="O14" i="12" s="1"/>
  <c r="Q106" i="31" s="1"/>
  <c r="R50" i="43"/>
  <c r="P14" i="12" s="1"/>
  <c r="R106" i="31"/>
  <c r="S50" i="43"/>
  <c r="Q14" i="12" s="1"/>
  <c r="S106" i="31" s="1"/>
  <c r="T50" i="43"/>
  <c r="R14" i="12"/>
  <c r="T106" i="31" s="1"/>
  <c r="U50" i="43"/>
  <c r="S14" i="12"/>
  <c r="U106" i="31" s="1"/>
  <c r="V50" i="43"/>
  <c r="T14" i="12" s="1"/>
  <c r="V106" i="31"/>
  <c r="X50" i="43"/>
  <c r="V14" i="12"/>
  <c r="X106" i="31" s="1"/>
  <c r="Y50" i="43"/>
  <c r="W14" i="12" s="1"/>
  <c r="Y106" i="31"/>
  <c r="Z50" i="43"/>
  <c r="X14" i="12" s="1"/>
  <c r="Z106" i="31"/>
  <c r="AD106" i="31" s="1"/>
  <c r="AA50" i="43"/>
  <c r="Y14" i="12" s="1"/>
  <c r="AA106" i="31" s="1"/>
  <c r="W4" i="36"/>
  <c r="AB4" i="36" s="1"/>
  <c r="W5" i="36"/>
  <c r="W6" i="36"/>
  <c r="AB6" i="36" s="1"/>
  <c r="D10" i="36"/>
  <c r="C8" i="28"/>
  <c r="E61" i="31" s="1"/>
  <c r="H10" i="36"/>
  <c r="E8" i="28"/>
  <c r="I10" i="36"/>
  <c r="F8" i="28" s="1"/>
  <c r="K10" i="36"/>
  <c r="I8" i="28"/>
  <c r="K61" i="31" s="1"/>
  <c r="M10" i="36"/>
  <c r="K8" i="28"/>
  <c r="M61" i="31" s="1"/>
  <c r="N10" i="36"/>
  <c r="L8" i="28" s="1"/>
  <c r="N61" i="31"/>
  <c r="O10" i="36"/>
  <c r="M8" i="28"/>
  <c r="O61" i="31" s="1"/>
  <c r="P10" i="36"/>
  <c r="N8" i="28"/>
  <c r="P61" i="31" s="1"/>
  <c r="Q10" i="36"/>
  <c r="O8" i="28"/>
  <c r="Q61" i="31" s="1"/>
  <c r="R10" i="36"/>
  <c r="P8" i="28"/>
  <c r="R61" i="31" s="1"/>
  <c r="S10" i="36"/>
  <c r="Q8" i="28" s="1"/>
  <c r="S61" i="31" s="1"/>
  <c r="T10" i="36"/>
  <c r="R8" i="28" s="1"/>
  <c r="T61" i="31" s="1"/>
  <c r="U10" i="36"/>
  <c r="S8" i="28" s="1"/>
  <c r="U61" i="31" s="1"/>
  <c r="V10" i="36"/>
  <c r="T8" i="28" s="1"/>
  <c r="V61" i="31"/>
  <c r="X10" i="36"/>
  <c r="V8" i="28"/>
  <c r="X61" i="31" s="1"/>
  <c r="Y10" i="36"/>
  <c r="W8" i="28"/>
  <c r="Y61" i="31"/>
  <c r="Z10" i="36"/>
  <c r="X8" i="28" s="1"/>
  <c r="Z61" i="31"/>
  <c r="AA10" i="36"/>
  <c r="Y8" i="28"/>
  <c r="AA61" i="31"/>
  <c r="W4" i="19"/>
  <c r="W5" i="19"/>
  <c r="W6" i="19"/>
  <c r="AB6" i="19" s="1"/>
  <c r="W7" i="19"/>
  <c r="AB7" i="19" s="1"/>
  <c r="W8" i="19"/>
  <c r="AB8" i="19" s="1"/>
  <c r="W9" i="19"/>
  <c r="AB9" i="19" s="1"/>
  <c r="W10" i="19"/>
  <c r="AB10" i="19" s="1"/>
  <c r="W11" i="19"/>
  <c r="AB11" i="19" s="1"/>
  <c r="W12" i="19"/>
  <c r="AB12" i="19" s="1"/>
  <c r="W13" i="19"/>
  <c r="AB13" i="19" s="1"/>
  <c r="W14" i="19"/>
  <c r="AB14" i="19" s="1"/>
  <c r="W15" i="19"/>
  <c r="AB15" i="19" s="1"/>
  <c r="W16" i="19"/>
  <c r="AB16" i="19" s="1"/>
  <c r="W17" i="19"/>
  <c r="AB17" i="19" s="1"/>
  <c r="W18" i="19"/>
  <c r="AB18" i="19" s="1"/>
  <c r="W19" i="19"/>
  <c r="W20" i="19"/>
  <c r="W21" i="19"/>
  <c r="AB21" i="19" s="1"/>
  <c r="W22" i="19"/>
  <c r="AB22" i="19" s="1"/>
  <c r="W23" i="19"/>
  <c r="AB23" i="19" s="1"/>
  <c r="W24" i="19"/>
  <c r="AB24" i="19" s="1"/>
  <c r="W25" i="19"/>
  <c r="AB25" i="19" s="1"/>
  <c r="W26" i="19"/>
  <c r="AB26" i="19" s="1"/>
  <c r="W27" i="19"/>
  <c r="AB27" i="19" s="1"/>
  <c r="W28" i="19"/>
  <c r="W29" i="19"/>
  <c r="AB29" i="19" s="1"/>
  <c r="D36" i="19"/>
  <c r="C9" i="27"/>
  <c r="E32" i="31"/>
  <c r="H36" i="19"/>
  <c r="E9" i="27"/>
  <c r="I36" i="19"/>
  <c r="F9" i="27"/>
  <c r="H32" i="31"/>
  <c r="K36" i="19"/>
  <c r="I9" i="27"/>
  <c r="K32" i="31"/>
  <c r="M36" i="19"/>
  <c r="K9" i="27"/>
  <c r="M32" i="31" s="1"/>
  <c r="N36" i="19"/>
  <c r="L9" i="27" s="1"/>
  <c r="N32" i="31" s="1"/>
  <c r="O36" i="19"/>
  <c r="M9" i="27"/>
  <c r="O32" i="31" s="1"/>
  <c r="P36" i="19"/>
  <c r="N9" i="27" s="1"/>
  <c r="P32" i="31" s="1"/>
  <c r="Q36" i="19"/>
  <c r="O9" i="27" s="1"/>
  <c r="Q32" i="31"/>
  <c r="R36" i="19"/>
  <c r="P9" i="27"/>
  <c r="R32" i="31" s="1"/>
  <c r="S36" i="19"/>
  <c r="Q9" i="27"/>
  <c r="S32" i="31" s="1"/>
  <c r="T36" i="19"/>
  <c r="R9" i="27"/>
  <c r="T32" i="31" s="1"/>
  <c r="U36" i="19"/>
  <c r="V36" i="19"/>
  <c r="T9" i="27" s="1"/>
  <c r="V32" i="31" s="1"/>
  <c r="X36" i="19"/>
  <c r="V9" i="27"/>
  <c r="X32" i="31" s="1"/>
  <c r="Y36" i="19"/>
  <c r="W9" i="27"/>
  <c r="Y32" i="31" s="1"/>
  <c r="Z36" i="19"/>
  <c r="X9" i="27" s="1"/>
  <c r="Z32" i="31" s="1"/>
  <c r="AD32" i="31"/>
  <c r="AA36" i="19"/>
  <c r="Y9" i="27" s="1"/>
  <c r="AA32" i="31" s="1"/>
  <c r="W4" i="23"/>
  <c r="W8" i="23" s="1"/>
  <c r="D8" i="23"/>
  <c r="C12" i="28" s="1"/>
  <c r="E65" i="31"/>
  <c r="H8" i="23"/>
  <c r="E12" i="28"/>
  <c r="G65" i="31"/>
  <c r="I65" i="31" s="1"/>
  <c r="I8" i="23"/>
  <c r="F12" i="28"/>
  <c r="H65" i="31"/>
  <c r="K8" i="23"/>
  <c r="I12" i="28"/>
  <c r="K65" i="31" s="1"/>
  <c r="M8" i="23"/>
  <c r="K12" i="28" s="1"/>
  <c r="M65" i="31" s="1"/>
  <c r="N8" i="23"/>
  <c r="L12" i="28"/>
  <c r="N65" i="31" s="1"/>
  <c r="O8" i="23"/>
  <c r="M12" i="28"/>
  <c r="O65" i="31" s="1"/>
  <c r="P8" i="23"/>
  <c r="N12" i="28" s="1"/>
  <c r="P65" i="31" s="1"/>
  <c r="Q8" i="23"/>
  <c r="O12" i="28" s="1"/>
  <c r="Q65" i="31" s="1"/>
  <c r="R8" i="23"/>
  <c r="P12" i="28"/>
  <c r="R65" i="31" s="1"/>
  <c r="S8" i="23"/>
  <c r="Q12" i="28"/>
  <c r="S65" i="31" s="1"/>
  <c r="T8" i="23"/>
  <c r="R12" i="28"/>
  <c r="T65" i="31" s="1"/>
  <c r="U8" i="23"/>
  <c r="S12" i="28" s="1"/>
  <c r="U65" i="31"/>
  <c r="V8" i="23"/>
  <c r="T12" i="28" s="1"/>
  <c r="V65" i="31" s="1"/>
  <c r="U12" i="28"/>
  <c r="W65" i="31" s="1"/>
  <c r="X8" i="23"/>
  <c r="V12" i="28" s="1"/>
  <c r="X65" i="31" s="1"/>
  <c r="Y8" i="23"/>
  <c r="W12" i="28"/>
  <c r="Y65" i="31" s="1"/>
  <c r="Z8" i="23"/>
  <c r="X12" i="28"/>
  <c r="Z65" i="31" s="1"/>
  <c r="AA8" i="23"/>
  <c r="Y12" i="28" s="1"/>
  <c r="AA65" i="31" s="1"/>
  <c r="W4" i="29"/>
  <c r="AB4" i="29" s="1"/>
  <c r="AC4" i="29"/>
  <c r="W5" i="29"/>
  <c r="AC5" i="29" s="1"/>
  <c r="W6" i="29"/>
  <c r="AB6" i="29" s="1"/>
  <c r="W7" i="29"/>
  <c r="W8" i="29"/>
  <c r="AB8" i="29" s="1"/>
  <c r="AC8" i="29"/>
  <c r="W9" i="29"/>
  <c r="AB9" i="29" s="1"/>
  <c r="AC9" i="29"/>
  <c r="W10" i="29"/>
  <c r="W11" i="29"/>
  <c r="W12" i="29"/>
  <c r="AC12" i="29"/>
  <c r="W13" i="29"/>
  <c r="D17" i="29"/>
  <c r="C7" i="12"/>
  <c r="H17" i="29"/>
  <c r="E7" i="12" s="1"/>
  <c r="G99" i="31" s="1"/>
  <c r="I17" i="29"/>
  <c r="F7" i="12" s="1"/>
  <c r="H99" i="31"/>
  <c r="K17" i="29"/>
  <c r="I7" i="12" s="1"/>
  <c r="M17" i="29"/>
  <c r="K7" i="12"/>
  <c r="M99" i="31" s="1"/>
  <c r="N17" i="29"/>
  <c r="L7" i="12"/>
  <c r="N99" i="31" s="1"/>
  <c r="O17" i="29"/>
  <c r="M7" i="12" s="1"/>
  <c r="O99" i="31" s="1"/>
  <c r="P17" i="29"/>
  <c r="N7" i="12"/>
  <c r="Q17" i="29"/>
  <c r="O7" i="12" s="1"/>
  <c r="R17" i="29"/>
  <c r="P7" i="12" s="1"/>
  <c r="S17" i="29"/>
  <c r="Q7" i="12" s="1"/>
  <c r="T17" i="29"/>
  <c r="R7" i="12"/>
  <c r="T99" i="31" s="1"/>
  <c r="U17" i="29"/>
  <c r="S7" i="12" s="1"/>
  <c r="U99" i="31" s="1"/>
  <c r="V17" i="29"/>
  <c r="T7" i="12" s="1"/>
  <c r="V99" i="31" s="1"/>
  <c r="X17" i="29"/>
  <c r="V7" i="12"/>
  <c r="X99" i="31" s="1"/>
  <c r="X127" i="31" s="1"/>
  <c r="X138" i="31" s="1"/>
  <c r="X177" i="31" s="1"/>
  <c r="Y17" i="29"/>
  <c r="W7" i="12" s="1"/>
  <c r="Y99" i="31" s="1"/>
  <c r="Y127" i="31" s="1"/>
  <c r="Y138" i="31" s="1"/>
  <c r="Y177" i="31" s="1"/>
  <c r="Z17" i="29"/>
  <c r="X7" i="12" s="1"/>
  <c r="Z99" i="31" s="1"/>
  <c r="AA17" i="29"/>
  <c r="Y7" i="12" s="1"/>
  <c r="AA99" i="31"/>
  <c r="W4" i="42"/>
  <c r="W5" i="42"/>
  <c r="AB5" i="42"/>
  <c r="W6" i="42"/>
  <c r="AC6" i="42"/>
  <c r="W7" i="42"/>
  <c r="AB7" i="42" s="1"/>
  <c r="W8" i="42"/>
  <c r="AC8" i="42" s="1"/>
  <c r="W9" i="42"/>
  <c r="AB9" i="42" s="1"/>
  <c r="W10" i="42"/>
  <c r="AB10" i="42"/>
  <c r="W11" i="42"/>
  <c r="AC11" i="42" s="1"/>
  <c r="AB11" i="42"/>
  <c r="W12" i="42"/>
  <c r="AB12" i="42"/>
  <c r="AC12" i="42"/>
  <c r="W13" i="42"/>
  <c r="AB13" i="42"/>
  <c r="AC13" i="42"/>
  <c r="W14" i="42"/>
  <c r="W15" i="42"/>
  <c r="AC15" i="42" s="1"/>
  <c r="W16" i="42"/>
  <c r="AB16" i="42"/>
  <c r="AC16" i="42"/>
  <c r="W17" i="42"/>
  <c r="AC17" i="42" s="1"/>
  <c r="W18" i="42"/>
  <c r="AB18" i="42" s="1"/>
  <c r="AC18" i="42"/>
  <c r="C13" i="12"/>
  <c r="E105" i="31"/>
  <c r="E13" i="12"/>
  <c r="G105" i="31" s="1"/>
  <c r="F13" i="12"/>
  <c r="G13" i="12" s="1"/>
  <c r="H105" i="31"/>
  <c r="I105" i="31" s="1"/>
  <c r="I13" i="12"/>
  <c r="K105" i="31" s="1"/>
  <c r="M22" i="42"/>
  <c r="K13" i="12"/>
  <c r="N22" i="42"/>
  <c r="L13" i="12"/>
  <c r="N105" i="31"/>
  <c r="O22" i="42"/>
  <c r="M13" i="12"/>
  <c r="O105" i="31" s="1"/>
  <c r="O127" i="31" s="1"/>
  <c r="O138" i="31" s="1"/>
  <c r="O177" i="31" s="1"/>
  <c r="P22" i="42"/>
  <c r="N13" i="12"/>
  <c r="P105" i="31"/>
  <c r="Q22" i="42"/>
  <c r="O13" i="12"/>
  <c r="R22" i="42"/>
  <c r="P13" i="12"/>
  <c r="R105" i="31" s="1"/>
  <c r="S22" i="42"/>
  <c r="Q13" i="12" s="1"/>
  <c r="S105" i="31" s="1"/>
  <c r="T22" i="42"/>
  <c r="R13" i="12"/>
  <c r="T105" i="31"/>
  <c r="U22" i="42"/>
  <c r="S13" i="12"/>
  <c r="U105" i="31" s="1"/>
  <c r="V22" i="42"/>
  <c r="T13" i="12"/>
  <c r="V105" i="31" s="1"/>
  <c r="X22" i="42"/>
  <c r="V13" i="12" s="1"/>
  <c r="X105" i="31" s="1"/>
  <c r="Y22" i="42"/>
  <c r="W13" i="12" s="1"/>
  <c r="Y105" i="31" s="1"/>
  <c r="Z22" i="42"/>
  <c r="X13" i="12"/>
  <c r="Z105" i="31" s="1"/>
  <c r="AA22" i="42"/>
  <c r="Y13" i="12"/>
  <c r="AA105" i="31" s="1"/>
  <c r="C29" i="31"/>
  <c r="D29" i="31"/>
  <c r="C31" i="31"/>
  <c r="D33" i="31"/>
  <c r="D100" i="31"/>
  <c r="C101" i="31"/>
  <c r="D101" i="31"/>
  <c r="C104" i="31"/>
  <c r="D109" i="31"/>
  <c r="D111" i="31"/>
  <c r="D112" i="31"/>
  <c r="C158" i="31"/>
  <c r="C160" i="31"/>
  <c r="W4" i="18"/>
  <c r="AB4" i="18" s="1"/>
  <c r="W5" i="18"/>
  <c r="W6" i="18"/>
  <c r="AB6" i="18" s="1"/>
  <c r="W7" i="18"/>
  <c r="AB7" i="18" s="1"/>
  <c r="W8" i="18"/>
  <c r="AB8" i="18" s="1"/>
  <c r="W9" i="18"/>
  <c r="W10" i="18"/>
  <c r="AB10" i="18" s="1"/>
  <c r="W11" i="18"/>
  <c r="W12" i="18"/>
  <c r="AB12" i="18" s="1"/>
  <c r="D16" i="18"/>
  <c r="C6" i="27"/>
  <c r="E29" i="31" s="1"/>
  <c r="H16" i="18"/>
  <c r="E6" i="27" s="1"/>
  <c r="I16" i="18"/>
  <c r="F6" i="27" s="1"/>
  <c r="H29" i="31" s="1"/>
  <c r="K16" i="18"/>
  <c r="I6" i="27"/>
  <c r="K29" i="31"/>
  <c r="M16" i="18"/>
  <c r="K6" i="27" s="1"/>
  <c r="M29" i="31" s="1"/>
  <c r="N16" i="18"/>
  <c r="L6" i="27"/>
  <c r="N29" i="31" s="1"/>
  <c r="O16" i="18"/>
  <c r="M6" i="27"/>
  <c r="O29" i="31" s="1"/>
  <c r="P16" i="18"/>
  <c r="N6" i="27"/>
  <c r="P29" i="31" s="1"/>
  <c r="Q16" i="18"/>
  <c r="O6" i="27" s="1"/>
  <c r="R16" i="18"/>
  <c r="P6" i="27" s="1"/>
  <c r="R29" i="31"/>
  <c r="S16" i="18"/>
  <c r="Q6" i="27"/>
  <c r="S29" i="31" s="1"/>
  <c r="T16" i="18"/>
  <c r="R6" i="27" s="1"/>
  <c r="T29" i="31"/>
  <c r="U16" i="18"/>
  <c r="V16" i="18"/>
  <c r="T6" i="27" s="1"/>
  <c r="V29" i="31" s="1"/>
  <c r="X16" i="18"/>
  <c r="V6" i="27" s="1"/>
  <c r="X29" i="31" s="1"/>
  <c r="Y16" i="18"/>
  <c r="W6" i="27"/>
  <c r="Y29" i="31" s="1"/>
  <c r="Y49" i="31" s="1"/>
  <c r="Y136" i="31" s="1"/>
  <c r="Z16" i="18"/>
  <c r="X6" i="27" s="1"/>
  <c r="Z29" i="31"/>
  <c r="AA16" i="18"/>
  <c r="Y6" i="27"/>
  <c r="W4" i="55"/>
  <c r="AB4" i="55" s="1"/>
  <c r="AC4" i="55"/>
  <c r="W5" i="55"/>
  <c r="W6" i="55"/>
  <c r="W16" i="55" s="1"/>
  <c r="W7" i="55"/>
  <c r="W8" i="55"/>
  <c r="W9" i="55"/>
  <c r="AB9" i="55" s="1"/>
  <c r="W10" i="55"/>
  <c r="W11" i="55"/>
  <c r="AB11" i="55" s="1"/>
  <c r="W12" i="55"/>
  <c r="AC12" i="55" s="1"/>
  <c r="D16" i="55"/>
  <c r="C8" i="53" s="1"/>
  <c r="E159" i="31" s="1"/>
  <c r="H16" i="55"/>
  <c r="E8" i="53"/>
  <c r="I16" i="55"/>
  <c r="F8" i="53"/>
  <c r="K16" i="55"/>
  <c r="I8" i="53" s="1"/>
  <c r="K159" i="31"/>
  <c r="M16" i="55"/>
  <c r="K8" i="53"/>
  <c r="M159" i="31" s="1"/>
  <c r="N16" i="55"/>
  <c r="L8" i="53" s="1"/>
  <c r="N159" i="31" s="1"/>
  <c r="O16" i="55"/>
  <c r="M8" i="53"/>
  <c r="O159" i="31" s="1"/>
  <c r="P16" i="55"/>
  <c r="N8" i="53" s="1"/>
  <c r="Q16" i="55"/>
  <c r="O8" i="53"/>
  <c r="Q159" i="31"/>
  <c r="R16" i="55"/>
  <c r="P8" i="53"/>
  <c r="R159" i="31"/>
  <c r="S16" i="55"/>
  <c r="Q8" i="53" s="1"/>
  <c r="S159" i="31"/>
  <c r="T16" i="55"/>
  <c r="R8" i="53"/>
  <c r="T159" i="31" s="1"/>
  <c r="U16" i="55"/>
  <c r="S8" i="53" s="1"/>
  <c r="U159" i="31"/>
  <c r="V16" i="55"/>
  <c r="T8" i="53"/>
  <c r="V159" i="31" s="1"/>
  <c r="X16" i="55"/>
  <c r="V8" i="53" s="1"/>
  <c r="X159" i="31" s="1"/>
  <c r="Y16" i="55"/>
  <c r="W8" i="53"/>
  <c r="Y159" i="31" s="1"/>
  <c r="Z16" i="55"/>
  <c r="X8" i="53"/>
  <c r="Z159" i="31" s="1"/>
  <c r="AD159" i="31" s="1"/>
  <c r="AA16" i="55"/>
  <c r="Y8" i="53" s="1"/>
  <c r="AA159" i="31" s="1"/>
  <c r="AA164" i="31" s="1"/>
  <c r="AA178" i="31" s="1"/>
  <c r="W4" i="16"/>
  <c r="AB4" i="16" s="1"/>
  <c r="AC4" i="16"/>
  <c r="W5" i="16"/>
  <c r="AB5" i="16" s="1"/>
  <c r="AC5" i="16"/>
  <c r="W6" i="16"/>
  <c r="AB6" i="16" s="1"/>
  <c r="AC6" i="16"/>
  <c r="W7" i="16"/>
  <c r="AB7" i="16" s="1"/>
  <c r="AC7" i="16"/>
  <c r="W8" i="16"/>
  <c r="AB8" i="16" s="1"/>
  <c r="AC8" i="16"/>
  <c r="W9" i="16"/>
  <c r="AC9" i="16"/>
  <c r="W10" i="16"/>
  <c r="AC10" i="16"/>
  <c r="W11" i="16"/>
  <c r="AB11" i="16" s="1"/>
  <c r="AC11" i="16"/>
  <c r="W12" i="16"/>
  <c r="AB12" i="16" s="1"/>
  <c r="AC12" i="16"/>
  <c r="W13" i="16"/>
  <c r="AB13" i="16" s="1"/>
  <c r="AC13" i="16"/>
  <c r="W14" i="16"/>
  <c r="AB14" i="16" s="1"/>
  <c r="AC14" i="16"/>
  <c r="W15" i="16"/>
  <c r="AB15" i="16" s="1"/>
  <c r="AC15" i="16"/>
  <c r="W16" i="16"/>
  <c r="AB16" i="16" s="1"/>
  <c r="AC16" i="16"/>
  <c r="W17" i="16"/>
  <c r="AB17" i="16" s="1"/>
  <c r="AC17" i="16"/>
  <c r="W18" i="16"/>
  <c r="AB18" i="16" s="1"/>
  <c r="AC18" i="16"/>
  <c r="W19" i="16"/>
  <c r="AB19" i="16" s="1"/>
  <c r="AC19" i="16"/>
  <c r="W20" i="16"/>
  <c r="AB20" i="16" s="1"/>
  <c r="AC20" i="16"/>
  <c r="W21" i="16"/>
  <c r="AB21" i="16" s="1"/>
  <c r="AC21" i="16"/>
  <c r="W22" i="16"/>
  <c r="AB22" i="16" s="1"/>
  <c r="AC22" i="16"/>
  <c r="W23" i="16"/>
  <c r="AB23" i="16" s="1"/>
  <c r="AC23" i="16"/>
  <c r="W24" i="16"/>
  <c r="AB24" i="16" s="1"/>
  <c r="AC24" i="16"/>
  <c r="W25" i="16"/>
  <c r="AC25" i="16"/>
  <c r="W26" i="16"/>
  <c r="AB26" i="16" s="1"/>
  <c r="AC26" i="16"/>
  <c r="W27" i="16"/>
  <c r="AB27" i="16" s="1"/>
  <c r="AC27" i="16"/>
  <c r="D34" i="16"/>
  <c r="C5" i="27" s="1"/>
  <c r="H34" i="16"/>
  <c r="E5" i="27" s="1"/>
  <c r="I34" i="16"/>
  <c r="F5" i="27"/>
  <c r="K34" i="16"/>
  <c r="I5" i="27"/>
  <c r="M34" i="16"/>
  <c r="K5" i="27" s="1"/>
  <c r="M28" i="31" s="1"/>
  <c r="N34" i="16"/>
  <c r="L5" i="27"/>
  <c r="N28" i="31" s="1"/>
  <c r="N49" i="31" s="1"/>
  <c r="N136" i="31" s="1"/>
  <c r="O34" i="16"/>
  <c r="M5" i="27" s="1"/>
  <c r="O28" i="31" s="1"/>
  <c r="P34" i="16"/>
  <c r="N5" i="27"/>
  <c r="N26" i="27" s="1"/>
  <c r="Q34" i="16"/>
  <c r="O5" i="27" s="1"/>
  <c r="Q28" i="31"/>
  <c r="R34" i="16"/>
  <c r="P5" i="27" s="1"/>
  <c r="R28" i="31"/>
  <c r="S34" i="16"/>
  <c r="Q5" i="27" s="1"/>
  <c r="Q26" i="27" s="1"/>
  <c r="T34" i="16"/>
  <c r="R5" i="27" s="1"/>
  <c r="U34" i="16"/>
  <c r="S5" i="27"/>
  <c r="V34" i="16"/>
  <c r="T5" i="27"/>
  <c r="V28" i="31" s="1"/>
  <c r="X34" i="16"/>
  <c r="V5" i="27"/>
  <c r="Y34" i="16"/>
  <c r="W5" i="27" s="1"/>
  <c r="Y28" i="31" s="1"/>
  <c r="Z34" i="16"/>
  <c r="X5" i="27"/>
  <c r="X26" i="27" s="1"/>
  <c r="AA34" i="16"/>
  <c r="Y5" i="27"/>
  <c r="W4" i="22"/>
  <c r="W5" i="22"/>
  <c r="AB5" i="22" s="1"/>
  <c r="AC5" i="22"/>
  <c r="W6" i="22"/>
  <c r="AB6" i="22" s="1"/>
  <c r="AC6" i="22"/>
  <c r="W7" i="22"/>
  <c r="AC7" i="22" s="1"/>
  <c r="W8" i="22"/>
  <c r="AB8" i="22" s="1"/>
  <c r="W9" i="22"/>
  <c r="W10" i="22"/>
  <c r="AC10" i="22"/>
  <c r="D14" i="22"/>
  <c r="C11" i="28"/>
  <c r="E64" i="31" s="1"/>
  <c r="H14" i="22"/>
  <c r="E11" i="28"/>
  <c r="G11" i="28" s="1"/>
  <c r="I14" i="22"/>
  <c r="F11" i="28" s="1"/>
  <c r="K14" i="22"/>
  <c r="I11" i="28" s="1"/>
  <c r="K64" i="31" s="1"/>
  <c r="M14" i="22"/>
  <c r="K11" i="28"/>
  <c r="M64" i="31" s="1"/>
  <c r="N14" i="22"/>
  <c r="L11" i="28" s="1"/>
  <c r="N64" i="31" s="1"/>
  <c r="O14" i="22"/>
  <c r="M11" i="28" s="1"/>
  <c r="O64" i="31" s="1"/>
  <c r="P14" i="22"/>
  <c r="N11" i="28" s="1"/>
  <c r="P64" i="31" s="1"/>
  <c r="Q14" i="22"/>
  <c r="O11" i="28" s="1"/>
  <c r="Q64" i="31" s="1"/>
  <c r="R14" i="22"/>
  <c r="P11" i="28" s="1"/>
  <c r="R64" i="31" s="1"/>
  <c r="S14" i="22"/>
  <c r="Q11" i="28"/>
  <c r="S64" i="31" s="1"/>
  <c r="T14" i="22"/>
  <c r="R11" i="28" s="1"/>
  <c r="T64" i="31"/>
  <c r="U14" i="22"/>
  <c r="S11" i="28"/>
  <c r="U64" i="31"/>
  <c r="V14" i="22"/>
  <c r="T11" i="28"/>
  <c r="V64" i="31" s="1"/>
  <c r="X14" i="22"/>
  <c r="V11" i="28"/>
  <c r="X64" i="31" s="1"/>
  <c r="Y14" i="22"/>
  <c r="W11" i="28" s="1"/>
  <c r="Y64" i="31" s="1"/>
  <c r="Z14" i="22"/>
  <c r="X11" i="28" s="1"/>
  <c r="Z64" i="31" s="1"/>
  <c r="AA14" i="22"/>
  <c r="Y11" i="28" s="1"/>
  <c r="AA64" i="31"/>
  <c r="W4" i="30"/>
  <c r="W5" i="30"/>
  <c r="W6" i="30"/>
  <c r="AB6" i="30" s="1"/>
  <c r="AC6" i="30"/>
  <c r="W7" i="30"/>
  <c r="AC7" i="30"/>
  <c r="W8" i="30"/>
  <c r="D12" i="30"/>
  <c r="C8" i="12"/>
  <c r="E100" i="31" s="1"/>
  <c r="H12" i="30"/>
  <c r="E8" i="12" s="1"/>
  <c r="I12" i="30"/>
  <c r="F8" i="12"/>
  <c r="K12" i="30"/>
  <c r="I8" i="12" s="1"/>
  <c r="M12" i="30"/>
  <c r="K8" i="12"/>
  <c r="K36" i="12" s="1"/>
  <c r="M100" i="31"/>
  <c r="N12" i="30"/>
  <c r="L8" i="12"/>
  <c r="N100" i="31"/>
  <c r="O12" i="30"/>
  <c r="M8" i="12" s="1"/>
  <c r="O100" i="31" s="1"/>
  <c r="P12" i="30"/>
  <c r="N8" i="12" s="1"/>
  <c r="P100" i="31" s="1"/>
  <c r="Q12" i="30"/>
  <c r="O8" i="12"/>
  <c r="Q100" i="31"/>
  <c r="R12" i="30"/>
  <c r="P8" i="12" s="1"/>
  <c r="R100" i="31" s="1"/>
  <c r="R127" i="31" s="1"/>
  <c r="R138" i="31" s="1"/>
  <c r="R177" i="31" s="1"/>
  <c r="S12" i="30"/>
  <c r="Q8" i="12" s="1"/>
  <c r="S100" i="31" s="1"/>
  <c r="T12" i="30"/>
  <c r="R8" i="12" s="1"/>
  <c r="T100" i="31" s="1"/>
  <c r="U12" i="30"/>
  <c r="S8" i="12" s="1"/>
  <c r="U100" i="31"/>
  <c r="V12" i="30"/>
  <c r="T8" i="12" s="1"/>
  <c r="V100" i="31"/>
  <c r="X12" i="30"/>
  <c r="V8" i="12" s="1"/>
  <c r="X100" i="31" s="1"/>
  <c r="Y12" i="30"/>
  <c r="W8" i="12" s="1"/>
  <c r="Y100" i="31" s="1"/>
  <c r="Z12" i="30"/>
  <c r="X8" i="12"/>
  <c r="Z100" i="31" s="1"/>
  <c r="AA12" i="30"/>
  <c r="Y8" i="12"/>
  <c r="AA100" i="31" s="1"/>
  <c r="W4" i="25"/>
  <c r="W5" i="25"/>
  <c r="W6" i="25"/>
  <c r="AB6" i="25" s="1"/>
  <c r="W7" i="25"/>
  <c r="AB7" i="25" s="1"/>
  <c r="W8" i="25"/>
  <c r="AB8" i="25" s="1"/>
  <c r="W9" i="25"/>
  <c r="AB9" i="25" s="1"/>
  <c r="W10" i="25"/>
  <c r="AB10" i="25" s="1"/>
  <c r="W11" i="25"/>
  <c r="AB11" i="25" s="1"/>
  <c r="W12" i="25"/>
  <c r="AB12" i="25" s="1"/>
  <c r="W13" i="25"/>
  <c r="W14" i="25"/>
  <c r="W15" i="25"/>
  <c r="W16" i="25"/>
  <c r="AB16" i="25" s="1"/>
  <c r="D24" i="25"/>
  <c r="C10" i="27"/>
  <c r="E33" i="31" s="1"/>
  <c r="E10" i="27"/>
  <c r="I24" i="25"/>
  <c r="F10" i="27"/>
  <c r="H33" i="31" s="1"/>
  <c r="K24" i="25"/>
  <c r="I10" i="27" s="1"/>
  <c r="K33" i="31" s="1"/>
  <c r="M24" i="25"/>
  <c r="K10" i="27" s="1"/>
  <c r="M33" i="31"/>
  <c r="N24" i="25"/>
  <c r="L10" i="27"/>
  <c r="N33" i="31" s="1"/>
  <c r="O24" i="25"/>
  <c r="M10" i="27" s="1"/>
  <c r="O33" i="31"/>
  <c r="P24" i="25"/>
  <c r="N10" i="27" s="1"/>
  <c r="P33" i="31" s="1"/>
  <c r="Q24" i="25"/>
  <c r="O10" i="27"/>
  <c r="Q33" i="31"/>
  <c r="R24" i="25"/>
  <c r="P10" i="27"/>
  <c r="R33" i="31"/>
  <c r="S24" i="25"/>
  <c r="Q10" i="27"/>
  <c r="S33" i="31" s="1"/>
  <c r="T24" i="25"/>
  <c r="R10" i="27" s="1"/>
  <c r="T33" i="31"/>
  <c r="U24" i="25"/>
  <c r="S10" i="27"/>
  <c r="V24" i="25"/>
  <c r="T10" i="27" s="1"/>
  <c r="V33" i="31" s="1"/>
  <c r="X24" i="25"/>
  <c r="V10" i="27" s="1"/>
  <c r="X33" i="31"/>
  <c r="Y24" i="25"/>
  <c r="W10" i="27" s="1"/>
  <c r="Y33" i="31" s="1"/>
  <c r="Z24" i="25"/>
  <c r="X10" i="27" s="1"/>
  <c r="Z33" i="31" s="1"/>
  <c r="AA24" i="25"/>
  <c r="Y10" i="27"/>
  <c r="AA33" i="31" s="1"/>
  <c r="AC29" i="43"/>
  <c r="AC8" i="56"/>
  <c r="AC33" i="43"/>
  <c r="Q107" i="31"/>
  <c r="AC5" i="63"/>
  <c r="AC4" i="70"/>
  <c r="AC6" i="70"/>
  <c r="AC8" i="70"/>
  <c r="AC4" i="69"/>
  <c r="AC6" i="69"/>
  <c r="AC8" i="69"/>
  <c r="AC12" i="69"/>
  <c r="AC13" i="69"/>
  <c r="AC7" i="63"/>
  <c r="AC14" i="69"/>
  <c r="AC38" i="43"/>
  <c r="AC15" i="69"/>
  <c r="AC8" i="63"/>
  <c r="U33" i="31"/>
  <c r="AC39" i="43"/>
  <c r="AC10" i="66"/>
  <c r="AC40" i="43"/>
  <c r="AC9" i="63"/>
  <c r="AC18" i="69"/>
  <c r="AC10" i="63"/>
  <c r="AC20" i="69"/>
  <c r="AC19" i="70"/>
  <c r="W15" i="74"/>
  <c r="AC22" i="69"/>
  <c r="AC16" i="65"/>
  <c r="AC23" i="69"/>
  <c r="AC14" i="63"/>
  <c r="X34" i="31"/>
  <c r="G34" i="31"/>
  <c r="N34" i="31"/>
  <c r="P34" i="31"/>
  <c r="V34" i="31"/>
  <c r="Y34" i="31"/>
  <c r="L34" i="31"/>
  <c r="AC22" i="70"/>
  <c r="H159" i="31"/>
  <c r="W12" i="56"/>
  <c r="W9" i="24"/>
  <c r="U13" i="28"/>
  <c r="W66" i="31" s="1"/>
  <c r="L157" i="31"/>
  <c r="AC11" i="69"/>
  <c r="AC7" i="70"/>
  <c r="AC16" i="66"/>
  <c r="AC25" i="69"/>
  <c r="AC45" i="43"/>
  <c r="AC25" i="43"/>
  <c r="AC22" i="43"/>
  <c r="AC21" i="43"/>
  <c r="AC14" i="43"/>
  <c r="AC10" i="43"/>
  <c r="AC9" i="43"/>
  <c r="AC5" i="43"/>
  <c r="AC24" i="43"/>
  <c r="AC20" i="43"/>
  <c r="AC16" i="43"/>
  <c r="AC12" i="43"/>
  <c r="AC4" i="43"/>
  <c r="AC42" i="43"/>
  <c r="O106" i="31"/>
  <c r="AC15" i="63"/>
  <c r="AC24" i="70"/>
  <c r="AC16" i="67"/>
  <c r="W48" i="20"/>
  <c r="AB48" i="20" s="1"/>
  <c r="AC28" i="69"/>
  <c r="AC29" i="69"/>
  <c r="G36" i="31"/>
  <c r="AC16" i="63"/>
  <c r="AC4" i="75"/>
  <c r="W51" i="20"/>
  <c r="AB51" i="20"/>
  <c r="AC5" i="74"/>
  <c r="W47" i="20"/>
  <c r="AB47" i="20" s="1"/>
  <c r="AC30" i="69"/>
  <c r="L108" i="31"/>
  <c r="AC31" i="69"/>
  <c r="F37" i="31"/>
  <c r="H37" i="31"/>
  <c r="M37" i="31"/>
  <c r="O37" i="31"/>
  <c r="S37" i="31"/>
  <c r="Z37" i="31"/>
  <c r="AD37" i="31" s="1"/>
  <c r="E37" i="31"/>
  <c r="N37" i="31"/>
  <c r="AC32" i="69"/>
  <c r="AC29" i="70"/>
  <c r="AC33" i="69"/>
  <c r="AC32" i="70"/>
  <c r="AC34" i="69"/>
  <c r="AC46" i="43"/>
  <c r="AC35" i="69"/>
  <c r="AC36" i="69"/>
  <c r="AC6" i="74"/>
  <c r="AC19" i="66"/>
  <c r="AC37" i="69"/>
  <c r="F39" i="31"/>
  <c r="H39" i="31"/>
  <c r="L39" i="31"/>
  <c r="N39" i="31"/>
  <c r="P39" i="31"/>
  <c r="E39" i="31"/>
  <c r="G39" i="31"/>
  <c r="K39" i="31"/>
  <c r="M39" i="31"/>
  <c r="Q39" i="31"/>
  <c r="AC7" i="74"/>
  <c r="AC26" i="66"/>
  <c r="AC9" i="74"/>
  <c r="AC10" i="74"/>
  <c r="O40" i="31"/>
  <c r="S40" i="31"/>
  <c r="X40" i="31"/>
  <c r="Z117" i="31"/>
  <c r="AC11" i="74"/>
  <c r="AC6" i="79"/>
  <c r="R44" i="31"/>
  <c r="F21" i="27"/>
  <c r="H44" i="31" s="1"/>
  <c r="AC10" i="42"/>
  <c r="X7" i="53"/>
  <c r="Z158" i="31" s="1"/>
  <c r="C7" i="53"/>
  <c r="E158" i="31" s="1"/>
  <c r="AD158" i="31" s="1"/>
  <c r="AC4" i="34"/>
  <c r="U158" i="31"/>
  <c r="M158" i="31"/>
  <c r="AC9" i="55"/>
  <c r="G6" i="53"/>
  <c r="AC4" i="33"/>
  <c r="AC11" i="55"/>
  <c r="AC5" i="55"/>
  <c r="P157" i="31"/>
  <c r="P164" i="31" s="1"/>
  <c r="P178" i="31" s="1"/>
  <c r="AC5" i="45"/>
  <c r="AC5" i="56"/>
  <c r="AC5" i="41"/>
  <c r="W9" i="35"/>
  <c r="AC5" i="35"/>
  <c r="AC11" i="37"/>
  <c r="AC5" i="44"/>
  <c r="AC7" i="56"/>
  <c r="AC4" i="23"/>
  <c r="AC6" i="36"/>
  <c r="AC4" i="36"/>
  <c r="AC8" i="52"/>
  <c r="AC6" i="52"/>
  <c r="AC8" i="54"/>
  <c r="AC6" i="54"/>
  <c r="AC12" i="21"/>
  <c r="AC4" i="21"/>
  <c r="AC5" i="32"/>
  <c r="W9" i="32"/>
  <c r="AB4" i="24"/>
  <c r="AC4" i="24"/>
  <c r="W10" i="71"/>
  <c r="W46" i="20"/>
  <c r="AB46" i="20"/>
  <c r="AB4" i="75"/>
  <c r="U7" i="28"/>
  <c r="W60" i="31" s="1"/>
  <c r="L44" i="31"/>
  <c r="T44" i="31"/>
  <c r="U44" i="31"/>
  <c r="AC11" i="70"/>
  <c r="X240" i="31"/>
  <c r="Y240" i="31" s="1"/>
  <c r="T240" i="31"/>
  <c r="Q240" i="31"/>
  <c r="I240" i="31"/>
  <c r="G44" i="31"/>
  <c r="G21" i="27"/>
  <c r="I44" i="31" s="1"/>
  <c r="J44" i="31"/>
  <c r="AC12" i="56"/>
  <c r="AA9" i="53" s="1"/>
  <c r="AC160" i="31" s="1"/>
  <c r="P159" i="31"/>
  <c r="L159" i="31"/>
  <c r="I158" i="31"/>
  <c r="G7" i="53"/>
  <c r="Q158" i="31"/>
  <c r="M157" i="31"/>
  <c r="O157" i="31"/>
  <c r="O164" i="31" s="1"/>
  <c r="O178" i="31" s="1"/>
  <c r="G101" i="31"/>
  <c r="W19" i="68"/>
  <c r="AB19" i="68" s="1"/>
  <c r="Z17" i="28" s="1"/>
  <c r="AB70" i="31" s="1"/>
  <c r="AC4" i="26"/>
  <c r="AC5" i="24"/>
  <c r="AC8" i="22"/>
  <c r="H38" i="31"/>
  <c r="H36" i="31"/>
  <c r="AC4" i="61"/>
  <c r="H28" i="31"/>
  <c r="H40" i="31"/>
  <c r="K40" i="31"/>
  <c r="E240" i="31"/>
  <c r="AC48" i="59"/>
  <c r="AA15" i="28" s="1"/>
  <c r="AC68" i="31"/>
  <c r="Y157" i="31"/>
  <c r="AC5" i="47"/>
  <c r="G21" i="12"/>
  <c r="G113" i="31"/>
  <c r="I113" i="31" s="1"/>
  <c r="G100" i="31"/>
  <c r="E111" i="31"/>
  <c r="N111" i="31"/>
  <c r="H111" i="31"/>
  <c r="D104" i="31"/>
  <c r="AC37" i="51"/>
  <c r="AC35" i="51"/>
  <c r="AC59" i="69"/>
  <c r="AB59" i="69"/>
  <c r="G31" i="31"/>
  <c r="Q29" i="31"/>
  <c r="G29" i="31"/>
  <c r="AA29" i="31"/>
  <c r="W207" i="31"/>
  <c r="W21" i="18"/>
  <c r="X28" i="31"/>
  <c r="U28" i="31"/>
  <c r="K28" i="31"/>
  <c r="K49" i="31" s="1"/>
  <c r="K136" i="31" s="1"/>
  <c r="W39" i="16"/>
  <c r="AB39" i="16" s="1"/>
  <c r="Z28" i="31"/>
  <c r="Z49" i="31" s="1"/>
  <c r="F207" i="31"/>
  <c r="H207" i="31" s="1"/>
  <c r="T28" i="31"/>
  <c r="J28" i="31"/>
  <c r="F28" i="31"/>
  <c r="X212" i="31"/>
  <c r="W38" i="16"/>
  <c r="AC34" i="16"/>
  <c r="AA5" i="27" s="1"/>
  <c r="AC28" i="31" s="1"/>
  <c r="T104" i="31"/>
  <c r="N104" i="31"/>
  <c r="E104" i="31"/>
  <c r="P104" i="31"/>
  <c r="AC46" i="20"/>
  <c r="M208" i="31"/>
  <c r="W224" i="31"/>
  <c r="W81" i="20"/>
  <c r="AB81" i="20" s="1"/>
  <c r="AC82" i="20"/>
  <c r="T208" i="31"/>
  <c r="Z208" i="31"/>
  <c r="AC83" i="20"/>
  <c r="W218" i="31"/>
  <c r="Y218" i="31" s="1"/>
  <c r="AC80" i="20"/>
  <c r="AB208" i="31"/>
  <c r="L105" i="31"/>
  <c r="AB27" i="42"/>
  <c r="AC27" i="42"/>
  <c r="AB4" i="42"/>
  <c r="AB8" i="42"/>
  <c r="AC7" i="42"/>
  <c r="AC5" i="42"/>
  <c r="AB6" i="42"/>
  <c r="Q105" i="31"/>
  <c r="M105" i="31"/>
  <c r="AC26" i="42"/>
  <c r="AB11" i="80"/>
  <c r="AC17" i="66"/>
  <c r="AC20" i="66"/>
  <c r="AB9" i="66"/>
  <c r="AC25" i="70"/>
  <c r="AB44" i="70"/>
  <c r="AC16" i="70"/>
  <c r="AC21" i="70"/>
  <c r="AC30" i="70"/>
  <c r="AC37" i="70"/>
  <c r="AB15" i="70"/>
  <c r="AB39" i="70"/>
  <c r="AB12" i="70"/>
  <c r="AB28" i="70"/>
  <c r="AC13" i="70"/>
  <c r="AC18" i="70"/>
  <c r="AC38" i="70"/>
  <c r="AC61" i="69"/>
  <c r="AB61" i="69"/>
  <c r="AC39" i="69"/>
  <c r="AB42" i="69"/>
  <c r="AC43" i="69"/>
  <c r="AB47" i="69"/>
  <c r="AC44" i="69"/>
  <c r="AB16" i="69"/>
  <c r="AC45" i="69"/>
  <c r="W55" i="59"/>
  <c r="AB55" i="59" s="1"/>
  <c r="AC13" i="35"/>
  <c r="W63" i="62"/>
  <c r="AB40" i="75"/>
  <c r="AB6" i="66"/>
  <c r="AC6" i="66"/>
  <c r="AC22" i="66"/>
  <c r="AB5" i="66"/>
  <c r="AB53" i="70"/>
  <c r="AC53" i="70"/>
  <c r="AB55" i="70"/>
  <c r="AC14" i="70"/>
  <c r="AC26" i="70"/>
  <c r="AC31" i="70"/>
  <c r="AC41" i="70"/>
  <c r="AC43" i="70"/>
  <c r="W54" i="70"/>
  <c r="AC54" i="70" s="1"/>
  <c r="AC10" i="70"/>
  <c r="AC20" i="70"/>
  <c r="F224" i="31"/>
  <c r="AB60" i="69"/>
  <c r="AC60" i="69"/>
  <c r="AC58" i="69"/>
  <c r="AB58" i="69"/>
  <c r="AB57" i="69"/>
  <c r="AC57" i="69"/>
  <c r="T230" i="31"/>
  <c r="AB48" i="69"/>
  <c r="AC235" i="31"/>
  <c r="E235" i="31"/>
  <c r="T235" i="31"/>
  <c r="AC53" i="59"/>
  <c r="W56" i="59"/>
  <c r="AB56" i="59" s="1"/>
  <c r="AC54" i="59"/>
  <c r="W80" i="20"/>
  <c r="AB80" i="20"/>
  <c r="X65" i="62"/>
  <c r="AB54" i="70"/>
  <c r="G10" i="12"/>
  <c r="G102" i="31"/>
  <c r="I101" i="31"/>
  <c r="G9" i="12"/>
  <c r="N103" i="31"/>
  <c r="K100" i="31"/>
  <c r="L99" i="31"/>
  <c r="R99" i="31"/>
  <c r="H121" i="31"/>
  <c r="H112" i="31"/>
  <c r="G7" i="12"/>
  <c r="AB4" i="90"/>
  <c r="W45" i="91"/>
  <c r="AB45" i="91" s="1"/>
  <c r="AC45" i="91"/>
  <c r="W46" i="85"/>
  <c r="AC46" i="85" s="1"/>
  <c r="N73" i="31"/>
  <c r="AB5" i="86"/>
  <c r="AB18" i="65"/>
  <c r="AB13" i="80"/>
  <c r="AB5" i="91"/>
  <c r="AB5" i="89"/>
  <c r="AB6" i="90"/>
  <c r="AB46" i="85"/>
  <c r="H20" i="28"/>
  <c r="J73" i="31" s="1"/>
  <c r="AB6" i="85"/>
  <c r="AB4" i="94"/>
  <c r="AB5" i="87"/>
  <c r="W46" i="87"/>
  <c r="AC46" i="87" s="1"/>
  <c r="AB46" i="87"/>
  <c r="AC8" i="83"/>
  <c r="AB45" i="78"/>
  <c r="AB6" i="89"/>
  <c r="AB7" i="90"/>
  <c r="AB5" i="93"/>
  <c r="AB28" i="62"/>
  <c r="AB6" i="87"/>
  <c r="W47" i="86"/>
  <c r="AB47" i="86" s="1"/>
  <c r="AC47" i="86"/>
  <c r="AC44" i="96"/>
  <c r="W40" i="96"/>
  <c r="AB40" i="96" s="1"/>
  <c r="Z27" i="28" s="1"/>
  <c r="AB80" i="31" s="1"/>
  <c r="AB5" i="94"/>
  <c r="G71" i="31"/>
  <c r="AC4" i="97"/>
  <c r="AC36" i="80"/>
  <c r="AB36" i="80"/>
  <c r="AC5" i="80"/>
  <c r="AB4" i="80"/>
  <c r="AB8" i="80"/>
  <c r="AC9" i="80"/>
  <c r="AC10" i="80"/>
  <c r="AC6" i="80"/>
  <c r="AC15" i="80"/>
  <c r="AB15" i="80"/>
  <c r="AB9" i="65"/>
  <c r="AC15" i="65"/>
  <c r="AC6" i="65"/>
  <c r="AC7" i="65"/>
  <c r="W37" i="79"/>
  <c r="AB37" i="79"/>
  <c r="W36" i="79"/>
  <c r="AC36" i="79" s="1"/>
  <c r="AB17" i="79"/>
  <c r="AB11" i="79"/>
  <c r="AC7" i="79"/>
  <c r="AC9" i="79"/>
  <c r="AB12" i="79"/>
  <c r="AC14" i="79"/>
  <c r="AC37" i="79"/>
  <c r="AB36" i="79"/>
  <c r="H59" i="31"/>
  <c r="G72" i="31"/>
  <c r="G61" i="31"/>
  <c r="G73" i="31"/>
  <c r="AC4" i="98"/>
  <c r="W46" i="93"/>
  <c r="AC46" i="93"/>
  <c r="AB6" i="93"/>
  <c r="AB46" i="93"/>
  <c r="AB4" i="91"/>
  <c r="AB47" i="90"/>
  <c r="AC47" i="90"/>
  <c r="U243" i="31"/>
  <c r="U246" i="31" s="1"/>
  <c r="AB46" i="89"/>
  <c r="AB41" i="75"/>
  <c r="AC41" i="75"/>
  <c r="AB18" i="75"/>
  <c r="N243" i="31"/>
  <c r="N246" i="31" s="1"/>
  <c r="AB17" i="75"/>
  <c r="V238" i="31"/>
  <c r="AC6" i="67"/>
  <c r="G115" i="31"/>
  <c r="E115" i="31"/>
  <c r="AC18" i="66"/>
  <c r="W41" i="66"/>
  <c r="AB41" i="66"/>
  <c r="X233" i="31"/>
  <c r="AC21" i="66"/>
  <c r="AC8" i="66"/>
  <c r="AC23" i="66"/>
  <c r="M115" i="31"/>
  <c r="AC11" i="66"/>
  <c r="AC41" i="66"/>
  <c r="X36" i="66"/>
  <c r="V23" i="12"/>
  <c r="AB14" i="66"/>
  <c r="AC25" i="66"/>
  <c r="AC4" i="66"/>
  <c r="L115" i="31"/>
  <c r="AC24" i="66"/>
  <c r="AB24" i="66"/>
  <c r="AB27" i="66"/>
  <c r="AC27" i="66"/>
  <c r="W36" i="66"/>
  <c r="U23" i="12" s="1"/>
  <c r="W115" i="31" s="1"/>
  <c r="AC28" i="66"/>
  <c r="AC29" i="66"/>
  <c r="W44" i="66"/>
  <c r="AC44" i="98"/>
  <c r="AB44" i="98"/>
  <c r="AB44" i="97"/>
  <c r="AB4" i="96"/>
  <c r="G79" i="31"/>
  <c r="AB45" i="95"/>
  <c r="AC45" i="95"/>
  <c r="W41" i="95"/>
  <c r="U26" i="28"/>
  <c r="W79" i="31"/>
  <c r="AC4" i="95"/>
  <c r="G77" i="31"/>
  <c r="O245" i="31"/>
  <c r="O246" i="31" s="1"/>
  <c r="AB46" i="88"/>
  <c r="AC46" i="88"/>
  <c r="AC4" i="88"/>
  <c r="W42" i="87"/>
  <c r="AB6" i="86"/>
  <c r="V245" i="31"/>
  <c r="N245" i="31"/>
  <c r="T245" i="31"/>
  <c r="P245" i="31"/>
  <c r="M245" i="31"/>
  <c r="W42" i="85"/>
  <c r="X245" i="31"/>
  <c r="W245" i="31"/>
  <c r="W246" i="31" s="1"/>
  <c r="P235" i="31"/>
  <c r="W74" i="60"/>
  <c r="D240" i="31"/>
  <c r="J240" i="31"/>
  <c r="R235" i="31"/>
  <c r="N235" i="31"/>
  <c r="F240" i="31"/>
  <c r="M240" i="31"/>
  <c r="AA240" i="31"/>
  <c r="AB245" i="31"/>
  <c r="W86" i="20"/>
  <c r="W82" i="20"/>
  <c r="AB82" i="20"/>
  <c r="AC7" i="83"/>
  <c r="X35" i="83"/>
  <c r="W45" i="76"/>
  <c r="AB45" i="76"/>
  <c r="R239" i="31"/>
  <c r="W62" i="62"/>
  <c r="AC44" i="66"/>
  <c r="AB44" i="66"/>
  <c r="X115" i="31"/>
  <c r="AA16" i="28"/>
  <c r="AC69" i="31" s="1"/>
  <c r="Z16" i="28"/>
  <c r="AB69" i="31"/>
  <c r="W46" i="77"/>
  <c r="AB46" i="77"/>
  <c r="AB8" i="90"/>
  <c r="AB36" i="62"/>
  <c r="AB31" i="62"/>
  <c r="AC29" i="62"/>
  <c r="AB8" i="62"/>
  <c r="AB14" i="62"/>
  <c r="AB23" i="62"/>
  <c r="AC11" i="62"/>
  <c r="AB15" i="62"/>
  <c r="AC32" i="62"/>
  <c r="AB17" i="62"/>
  <c r="AC13" i="62"/>
  <c r="AC27" i="62"/>
  <c r="AB33" i="62"/>
  <c r="AB10" i="62"/>
  <c r="AB4" i="62"/>
  <c r="AB10" i="83"/>
  <c r="AC4" i="83"/>
  <c r="AB4" i="83"/>
  <c r="AB19" i="75"/>
  <c r="AB5" i="75"/>
  <c r="AB10" i="75"/>
  <c r="AB7" i="75"/>
  <c r="AC14" i="75"/>
  <c r="AC16" i="75"/>
  <c r="AC9" i="75"/>
  <c r="AC6" i="75"/>
  <c r="AC12" i="75"/>
  <c r="AB12" i="75"/>
  <c r="AB8" i="75"/>
  <c r="AB15" i="75"/>
  <c r="AB7" i="89"/>
  <c r="AB22" i="65"/>
  <c r="Q83" i="31"/>
  <c r="P83" i="31"/>
  <c r="O83" i="31"/>
  <c r="D83" i="31"/>
  <c r="AF195" i="31"/>
  <c r="Y207" i="31"/>
  <c r="AE207" i="31" s="1"/>
  <c r="AC40" i="100"/>
  <c r="AA30" i="28" s="1"/>
  <c r="AC83" i="31"/>
  <c r="AB8" i="86"/>
  <c r="AB6" i="95"/>
  <c r="AC5" i="97"/>
  <c r="AB5" i="97"/>
  <c r="U80" i="31"/>
  <c r="E80" i="31"/>
  <c r="AD80" i="31" s="1"/>
  <c r="K80" i="31"/>
  <c r="P80" i="31"/>
  <c r="U27" i="28"/>
  <c r="W80" i="31" s="1"/>
  <c r="AC40" i="96"/>
  <c r="AA27" i="28" s="1"/>
  <c r="AC80" i="31"/>
  <c r="L80" i="31"/>
  <c r="AB5" i="96"/>
  <c r="U75" i="31"/>
  <c r="J75" i="31"/>
  <c r="U22" i="28"/>
  <c r="W75" i="31"/>
  <c r="G75" i="31"/>
  <c r="AC7" i="87"/>
  <c r="AB7" i="87"/>
  <c r="AC7" i="88"/>
  <c r="AB4" i="101"/>
  <c r="AB46" i="95"/>
  <c r="AB47" i="87"/>
  <c r="AB8" i="77"/>
  <c r="AB21" i="62"/>
  <c r="AC19" i="62"/>
  <c r="AB25" i="62"/>
  <c r="AB9" i="62"/>
  <c r="AC26" i="62"/>
  <c r="AB26" i="62"/>
  <c r="AC44" i="100"/>
  <c r="AC45" i="96"/>
  <c r="AB45" i="96"/>
  <c r="AB7" i="80"/>
  <c r="AC15" i="79"/>
  <c r="AC5" i="79"/>
  <c r="AB13" i="75"/>
  <c r="W38" i="67"/>
  <c r="AB38" i="67" s="1"/>
  <c r="AC4" i="67"/>
  <c r="W37" i="67"/>
  <c r="AB28" i="67"/>
  <c r="AC18" i="67"/>
  <c r="AB27" i="67"/>
  <c r="W34" i="67"/>
  <c r="AB34" i="67" s="1"/>
  <c r="W243" i="31"/>
  <c r="W238" i="31"/>
  <c r="AC34" i="67"/>
  <c r="W35" i="67"/>
  <c r="AC35" i="67" s="1"/>
  <c r="AB26" i="67"/>
  <c r="AB23" i="67"/>
  <c r="W36" i="67"/>
  <c r="AC15" i="67"/>
  <c r="AC12" i="67"/>
  <c r="AB13" i="67"/>
  <c r="AB17" i="67"/>
  <c r="AC11" i="67"/>
  <c r="AB20" i="67"/>
  <c r="AC22" i="67"/>
  <c r="AC19" i="67"/>
  <c r="F116" i="31"/>
  <c r="AB24" i="67"/>
  <c r="AC25" i="67"/>
  <c r="AC21" i="67"/>
  <c r="AC14" i="67"/>
  <c r="AC9" i="67"/>
  <c r="AA116" i="31"/>
  <c r="AB4" i="65"/>
  <c r="AC4" i="65"/>
  <c r="AB21" i="65"/>
  <c r="AB11" i="65"/>
  <c r="AC11" i="65"/>
  <c r="AC12" i="65"/>
  <c r="AC17" i="65"/>
  <c r="AB17" i="65"/>
  <c r="W42" i="65"/>
  <c r="AC19" i="65"/>
  <c r="AB19" i="65"/>
  <c r="AC14" i="65"/>
  <c r="AC8" i="65"/>
  <c r="AC10" i="65"/>
  <c r="AC36" i="67"/>
  <c r="AB36" i="67"/>
  <c r="AB42" i="65"/>
  <c r="Y243" i="31"/>
  <c r="AE243" i="31" s="1"/>
  <c r="AC42" i="65"/>
  <c r="AC23" i="65"/>
  <c r="AB23" i="65"/>
  <c r="AC9" i="90"/>
  <c r="AB9" i="90"/>
  <c r="C9" i="28"/>
  <c r="E62" i="31" s="1"/>
  <c r="AD62" i="31" s="1"/>
  <c r="D62" i="31"/>
  <c r="AB8" i="89"/>
  <c r="AB10" i="90"/>
  <c r="AB16" i="80"/>
  <c r="AB24" i="65"/>
  <c r="AC25" i="65"/>
  <c r="AB25" i="65"/>
  <c r="W36" i="65"/>
  <c r="U22" i="12" s="1"/>
  <c r="AC20" i="75"/>
  <c r="AB20" i="75"/>
  <c r="AB8" i="88"/>
  <c r="AB9" i="86"/>
  <c r="AB20" i="79"/>
  <c r="AB11" i="90"/>
  <c r="AB7" i="94"/>
  <c r="W31" i="80"/>
  <c r="AC31" i="80" s="1"/>
  <c r="AA28" i="12" s="1"/>
  <c r="AC120" i="31" s="1"/>
  <c r="U28" i="12"/>
  <c r="W120" i="31" s="1"/>
  <c r="AB17" i="80"/>
  <c r="AB9" i="89"/>
  <c r="AB38" i="62"/>
  <c r="AB12" i="83"/>
  <c r="K194" i="31"/>
  <c r="K195" i="31"/>
  <c r="AD117" i="31"/>
  <c r="AB9" i="88"/>
  <c r="AB7" i="91"/>
  <c r="D113" i="31"/>
  <c r="E222" i="31"/>
  <c r="D102" i="31"/>
  <c r="AB21" i="79"/>
  <c r="AB19" i="78"/>
  <c r="AA69" i="31"/>
  <c r="K240" i="31"/>
  <c r="G69" i="31"/>
  <c r="AF245" i="31"/>
  <c r="AB5" i="101"/>
  <c r="AB8" i="94"/>
  <c r="D24" i="28"/>
  <c r="F77" i="31" s="1"/>
  <c r="AB7" i="93"/>
  <c r="AA77" i="31"/>
  <c r="W42" i="93"/>
  <c r="U24" i="28" s="1"/>
  <c r="W77" i="31" s="1"/>
  <c r="W47" i="93"/>
  <c r="AC47" i="93" s="1"/>
  <c r="P77" i="31"/>
  <c r="M77" i="31"/>
  <c r="AB47" i="93"/>
  <c r="AB6" i="101"/>
  <c r="AB13" i="83"/>
  <c r="AB22" i="79"/>
  <c r="G118" i="31"/>
  <c r="P118" i="31"/>
  <c r="AC21" i="75"/>
  <c r="AB21" i="75"/>
  <c r="AB10" i="88"/>
  <c r="D32" i="12"/>
  <c r="AB8" i="91"/>
  <c r="AC7" i="101"/>
  <c r="AB7" i="101"/>
  <c r="AB12" i="90"/>
  <c r="AC46" i="76"/>
  <c r="AB8" i="101"/>
  <c r="AB10" i="89"/>
  <c r="AC11" i="88"/>
  <c r="AB12" i="86"/>
  <c r="AB13" i="90"/>
  <c r="AB23" i="77"/>
  <c r="B29" i="28"/>
  <c r="D82" i="31"/>
  <c r="AC5" i="98"/>
  <c r="AB5" i="98"/>
  <c r="AB13" i="86"/>
  <c r="W40" i="97"/>
  <c r="AC40" i="97" s="1"/>
  <c r="AA28" i="28" s="1"/>
  <c r="AC81" i="31" s="1"/>
  <c r="U28" i="28"/>
  <c r="W81" i="31"/>
  <c r="AB4" i="105"/>
  <c r="AC4" i="105"/>
  <c r="AB41" i="62"/>
  <c r="AB15" i="83"/>
  <c r="AC26" i="51"/>
  <c r="AC22" i="51"/>
  <c r="AC18" i="51"/>
  <c r="AC14" i="51"/>
  <c r="AC10" i="51"/>
  <c r="AC6" i="51"/>
  <c r="W30" i="51"/>
  <c r="U21" i="12" s="1"/>
  <c r="W113" i="31" s="1"/>
  <c r="AC12" i="68"/>
  <c r="AC8" i="68"/>
  <c r="AC4" i="68"/>
  <c r="AC30" i="51"/>
  <c r="AA21" i="12" s="1"/>
  <c r="AC113" i="31" s="1"/>
  <c r="AB30" i="51"/>
  <c r="Z21" i="12" s="1"/>
  <c r="AB113" i="31" s="1"/>
  <c r="AB6" i="98"/>
  <c r="AB12" i="94"/>
  <c r="W42" i="94"/>
  <c r="AB42" i="94" s="1"/>
  <c r="Z25" i="28" s="1"/>
  <c r="AB78" i="31" s="1"/>
  <c r="T120" i="31"/>
  <c r="N120" i="31"/>
  <c r="AB20" i="80"/>
  <c r="W37" i="80"/>
  <c r="AB37" i="80" s="1"/>
  <c r="AB28" i="65"/>
  <c r="W43" i="65"/>
  <c r="G114" i="31"/>
  <c r="AC22" i="75"/>
  <c r="AB22" i="75"/>
  <c r="W42" i="75"/>
  <c r="AB42" i="75" s="1"/>
  <c r="W35" i="75"/>
  <c r="U26" i="12" s="1"/>
  <c r="W118" i="31" s="1"/>
  <c r="AB13" i="88"/>
  <c r="AB14" i="86"/>
  <c r="AB5" i="105"/>
  <c r="W40" i="105"/>
  <c r="AC40" i="105"/>
  <c r="AB42" i="62"/>
  <c r="N123" i="31"/>
  <c r="AB14" i="90"/>
  <c r="W47" i="89"/>
  <c r="AB47" i="89" s="1"/>
  <c r="AB11" i="89"/>
  <c r="AB9" i="91"/>
  <c r="AC9" i="101"/>
  <c r="J84" i="31"/>
  <c r="T84" i="31"/>
  <c r="Z82" i="31"/>
  <c r="AD82" i="31" s="1"/>
  <c r="AC7" i="98"/>
  <c r="AB7" i="98"/>
  <c r="Q81" i="31"/>
  <c r="C28" i="28"/>
  <c r="E81" i="31" s="1"/>
  <c r="Y81" i="31"/>
  <c r="AB10" i="97"/>
  <c r="AC15" i="86"/>
  <c r="W48" i="86"/>
  <c r="F76" i="31"/>
  <c r="AB14" i="88"/>
  <c r="W44" i="105"/>
  <c r="AC44" i="105" s="1"/>
  <c r="AB44" i="105"/>
  <c r="AB6" i="105"/>
  <c r="D78" i="31"/>
  <c r="Y78" i="31"/>
  <c r="AC13" i="94"/>
  <c r="AB13" i="94"/>
  <c r="AC26" i="79"/>
  <c r="AB26" i="79"/>
  <c r="X30" i="12"/>
  <c r="Z122" i="31" s="1"/>
  <c r="AD122" i="31" s="1"/>
  <c r="H114" i="31"/>
  <c r="O114" i="31"/>
  <c r="AB29" i="65"/>
  <c r="AB15" i="88"/>
  <c r="E74" i="31"/>
  <c r="N74" i="31"/>
  <c r="AB16" i="86"/>
  <c r="I160" i="31"/>
  <c r="H164" i="31"/>
  <c r="H178" i="31" s="1"/>
  <c r="AF240" i="31"/>
  <c r="H194" i="31"/>
  <c r="K233" i="31"/>
  <c r="K236" i="31" s="1"/>
  <c r="AD38" i="31"/>
  <c r="R214" i="31"/>
  <c r="G21" i="31"/>
  <c r="H219" i="31"/>
  <c r="H225" i="31" s="1"/>
  <c r="F226" i="31"/>
  <c r="AD75" i="31"/>
  <c r="K211" i="31"/>
  <c r="G9" i="28"/>
  <c r="G64" i="31"/>
  <c r="I64" i="31" s="1"/>
  <c r="H75" i="31"/>
  <c r="G22" i="28"/>
  <c r="I75" i="31" s="1"/>
  <c r="G27" i="28"/>
  <c r="I80" i="31" s="1"/>
  <c r="G80" i="31"/>
  <c r="G13" i="28"/>
  <c r="G66" i="31"/>
  <c r="G12" i="28"/>
  <c r="L63" i="31"/>
  <c r="H63" i="31"/>
  <c r="V60" i="31"/>
  <c r="H60" i="31"/>
  <c r="K57" i="31"/>
  <c r="AC4" i="106"/>
  <c r="AC44" i="106"/>
  <c r="AB44" i="106"/>
  <c r="W40" i="106"/>
  <c r="U32" i="28" s="1"/>
  <c r="W85" i="31" s="1"/>
  <c r="AC40" i="106"/>
  <c r="AA32" i="28" s="1"/>
  <c r="AC85" i="31" s="1"/>
  <c r="AB40" i="106"/>
  <c r="Z32" i="28" s="1"/>
  <c r="AB85" i="31" s="1"/>
  <c r="P124" i="31"/>
  <c r="F124" i="31"/>
  <c r="S124" i="31"/>
  <c r="Q124" i="31"/>
  <c r="O124" i="31"/>
  <c r="G124" i="31"/>
  <c r="AC10" i="91"/>
  <c r="W46" i="91"/>
  <c r="AB10" i="91"/>
  <c r="W41" i="91"/>
  <c r="AB41" i="91" s="1"/>
  <c r="Z32" i="12" s="1"/>
  <c r="AB124" i="31" s="1"/>
  <c r="AC46" i="91"/>
  <c r="N119" i="31"/>
  <c r="AB27" i="79"/>
  <c r="Q122" i="31"/>
  <c r="F243" i="31"/>
  <c r="AF243" i="31" s="1"/>
  <c r="Y114" i="31"/>
  <c r="T114" i="31"/>
  <c r="G120" i="31"/>
  <c r="Y120" i="31"/>
  <c r="L120" i="31"/>
  <c r="Q35" i="31"/>
  <c r="AB43" i="62"/>
  <c r="M123" i="31"/>
  <c r="E123" i="31"/>
  <c r="W43" i="90"/>
  <c r="AC43" i="90" s="1"/>
  <c r="AA31" i="12" s="1"/>
  <c r="AC123" i="31" s="1"/>
  <c r="W48" i="90"/>
  <c r="AB48" i="90" s="1"/>
  <c r="AB15" i="90"/>
  <c r="T46" i="31"/>
  <c r="M46" i="31"/>
  <c r="Q82" i="31"/>
  <c r="K82" i="31"/>
  <c r="T82" i="31"/>
  <c r="H82" i="31"/>
  <c r="R82" i="31"/>
  <c r="G29" i="28"/>
  <c r="I82" i="31" s="1"/>
  <c r="X82" i="31"/>
  <c r="F82" i="31"/>
  <c r="AB8" i="98"/>
  <c r="W40" i="98"/>
  <c r="AC40" i="98" s="1"/>
  <c r="AB40" i="98"/>
  <c r="Z29" i="28" s="1"/>
  <c r="AB82" i="31" s="1"/>
  <c r="AA29" i="28"/>
  <c r="AC82" i="31"/>
  <c r="AA81" i="31"/>
  <c r="X81" i="31"/>
  <c r="O81" i="31"/>
  <c r="H81" i="31"/>
  <c r="F81" i="31"/>
  <c r="AB40" i="97"/>
  <c r="Z28" i="28" s="1"/>
  <c r="AB81" i="31" s="1"/>
  <c r="P81" i="31"/>
  <c r="D81" i="31"/>
  <c r="K81" i="31"/>
  <c r="V81" i="31"/>
  <c r="M81" i="31"/>
  <c r="L81" i="31"/>
  <c r="W45" i="97"/>
  <c r="AB45" i="97" s="1"/>
  <c r="AB11" i="97"/>
  <c r="AC45" i="97"/>
  <c r="R120" i="31"/>
  <c r="P120" i="31"/>
  <c r="F120" i="31"/>
  <c r="AA120" i="31"/>
  <c r="M120" i="31"/>
  <c r="C28" i="12"/>
  <c r="E120" i="31" s="1"/>
  <c r="AB31" i="80"/>
  <c r="Z28" i="12"/>
  <c r="AB120" i="31"/>
  <c r="V120" i="31"/>
  <c r="G28" i="12"/>
  <c r="I120" i="31"/>
  <c r="P123" i="31"/>
  <c r="L123" i="31"/>
  <c r="F123" i="31"/>
  <c r="AD123" i="31" s="1"/>
  <c r="D123" i="31"/>
  <c r="T123" i="31"/>
  <c r="Z123" i="31"/>
  <c r="K123" i="31"/>
  <c r="S123" i="31"/>
  <c r="AA123" i="31"/>
  <c r="U31" i="12"/>
  <c r="W123" i="31" s="1"/>
  <c r="AB43" i="90"/>
  <c r="Z31" i="12" s="1"/>
  <c r="AB123" i="31" s="1"/>
  <c r="G123" i="31"/>
  <c r="G31" i="12"/>
  <c r="I123" i="31" s="1"/>
  <c r="AB40" i="105"/>
  <c r="H195" i="31"/>
  <c r="K228" i="31"/>
  <c r="Q220" i="31"/>
  <c r="AD101" i="31"/>
  <c r="AF218" i="31"/>
  <c r="W40" i="107"/>
  <c r="U33" i="28" s="1"/>
  <c r="W86" i="31" s="1"/>
  <c r="AC44" i="107"/>
  <c r="AB44" i="107"/>
  <c r="AC4" i="107"/>
  <c r="AB40" i="107"/>
  <c r="Z33" i="28" s="1"/>
  <c r="AB86" i="31" s="1"/>
  <c r="Z79" i="31"/>
  <c r="AD79" i="31"/>
  <c r="U79" i="31"/>
  <c r="L79" i="31"/>
  <c r="G26" i="28"/>
  <c r="I79" i="31" s="1"/>
  <c r="E79" i="31"/>
  <c r="J79" i="31"/>
  <c r="S79" i="31"/>
  <c r="AC46" i="95"/>
  <c r="AB41" i="95"/>
  <c r="Z26" i="28"/>
  <c r="AB79" i="31" s="1"/>
  <c r="AC41" i="95"/>
  <c r="AA26" i="28"/>
  <c r="AC79" i="31"/>
  <c r="AA79" i="31"/>
  <c r="AC7" i="95"/>
  <c r="AB7" i="95"/>
  <c r="Z70" i="31"/>
  <c r="AD70" i="31" s="1"/>
  <c r="W25" i="68"/>
  <c r="W250" i="31" s="1"/>
  <c r="T70" i="31"/>
  <c r="R70" i="31"/>
  <c r="O70" i="31"/>
  <c r="N70" i="31"/>
  <c r="L70" i="31"/>
  <c r="C17" i="28"/>
  <c r="E70" i="31"/>
  <c r="AC25" i="68"/>
  <c r="AB14" i="94"/>
  <c r="W47" i="94"/>
  <c r="L78" i="31"/>
  <c r="X25" i="28"/>
  <c r="Z78" i="31"/>
  <c r="AD85" i="31"/>
  <c r="AD73" i="31"/>
  <c r="G7" i="28"/>
  <c r="G60" i="31"/>
  <c r="I60" i="31"/>
  <c r="G6" i="28"/>
  <c r="I59" i="31"/>
  <c r="AD72" i="31"/>
  <c r="H77" i="31"/>
  <c r="G24" i="28"/>
  <c r="I77" i="31" s="1"/>
  <c r="G83" i="31"/>
  <c r="G30" i="28"/>
  <c r="I83" i="31"/>
  <c r="H73" i="31"/>
  <c r="G20" i="28"/>
  <c r="I73" i="31" s="1"/>
  <c r="G19" i="28"/>
  <c r="I72" i="31"/>
  <c r="G5" i="28"/>
  <c r="G70" i="31"/>
  <c r="I66" i="31"/>
  <c r="G16" i="28"/>
  <c r="I69" i="31"/>
  <c r="AD86" i="31"/>
  <c r="G34" i="28"/>
  <c r="I87" i="31" s="1"/>
  <c r="F65" i="31"/>
  <c r="AD65" i="31"/>
  <c r="G18" i="28"/>
  <c r="I71" i="31"/>
  <c r="G8" i="28"/>
  <c r="E59" i="31"/>
  <c r="J58" i="31"/>
  <c r="G15" i="28"/>
  <c r="I68" i="31"/>
  <c r="G68" i="31"/>
  <c r="G81" i="31"/>
  <c r="G28" i="28"/>
  <c r="I81" i="31" s="1"/>
  <c r="G57" i="31"/>
  <c r="H84" i="31"/>
  <c r="H61" i="31"/>
  <c r="I61" i="31" s="1"/>
  <c r="H64" i="31"/>
  <c r="G86" i="31"/>
  <c r="G85" i="31"/>
  <c r="G32" i="28"/>
  <c r="I85" i="31"/>
  <c r="AB4" i="108"/>
  <c r="W40" i="108"/>
  <c r="U34" i="28" s="1"/>
  <c r="W87" i="31" s="1"/>
  <c r="AC4" i="108"/>
  <c r="AB44" i="108"/>
  <c r="AD59" i="31"/>
  <c r="AB40" i="108"/>
  <c r="Z34" i="28" s="1"/>
  <c r="AB87" i="31" s="1"/>
  <c r="AC40" i="108"/>
  <c r="AA34" i="28" s="1"/>
  <c r="AC87" i="31" s="1"/>
  <c r="AB43" i="65"/>
  <c r="Q114" i="31"/>
  <c r="AC36" i="65"/>
  <c r="AA22" i="12"/>
  <c r="AC114" i="31" s="1"/>
  <c r="E114" i="31"/>
  <c r="N114" i="31"/>
  <c r="P114" i="31"/>
  <c r="S114" i="31"/>
  <c r="AA114" i="31"/>
  <c r="AC43" i="65"/>
  <c r="L114" i="31"/>
  <c r="AB31" i="65"/>
  <c r="W114" i="31"/>
  <c r="L119" i="31"/>
  <c r="J119" i="31"/>
  <c r="Z119" i="31"/>
  <c r="T119" i="31"/>
  <c r="X119" i="31"/>
  <c r="M119" i="31"/>
  <c r="D119" i="31"/>
  <c r="K119" i="31"/>
  <c r="U119" i="31"/>
  <c r="G119" i="31"/>
  <c r="Q119" i="31"/>
  <c r="Y119" i="31"/>
  <c r="AC28" i="79"/>
  <c r="W38" i="79"/>
  <c r="AC38" i="79" s="1"/>
  <c r="AB28" i="79"/>
  <c r="D124" i="31"/>
  <c r="L124" i="31"/>
  <c r="V124" i="31"/>
  <c r="E124" i="31"/>
  <c r="T124" i="31"/>
  <c r="X124" i="31"/>
  <c r="Z124" i="31"/>
  <c r="AB46" i="91"/>
  <c r="X122" i="31"/>
  <c r="AC47" i="89"/>
  <c r="Y122" i="31"/>
  <c r="D122" i="31"/>
  <c r="G122" i="31"/>
  <c r="G30" i="12"/>
  <c r="I122" i="31" s="1"/>
  <c r="E36" i="12"/>
  <c r="P122" i="31"/>
  <c r="H122" i="31"/>
  <c r="N122" i="31"/>
  <c r="U122" i="31"/>
  <c r="U84" i="31"/>
  <c r="R84" i="31"/>
  <c r="O84" i="31"/>
  <c r="V84" i="31"/>
  <c r="S84" i="31"/>
  <c r="X84" i="31"/>
  <c r="G84" i="31"/>
  <c r="G31" i="28"/>
  <c r="M84" i="31"/>
  <c r="L84" i="31"/>
  <c r="Z84" i="31"/>
  <c r="AC10" i="101"/>
  <c r="AB10" i="101"/>
  <c r="W44" i="101"/>
  <c r="AB44" i="101" s="1"/>
  <c r="I84" i="31"/>
  <c r="Z74" i="31"/>
  <c r="X74" i="31"/>
  <c r="Q74" i="31"/>
  <c r="P74" i="31"/>
  <c r="K74" i="31"/>
  <c r="D74" i="31"/>
  <c r="L74" i="31"/>
  <c r="AD74" i="31"/>
  <c r="H74" i="31"/>
  <c r="O74" i="31"/>
  <c r="Y74" i="31"/>
  <c r="W43" i="86"/>
  <c r="AB17" i="86"/>
  <c r="U21" i="28"/>
  <c r="W74" i="31" s="1"/>
  <c r="AC43" i="86"/>
  <c r="AA21" i="28" s="1"/>
  <c r="AC74" i="31" s="1"/>
  <c r="AB43" i="86"/>
  <c r="Z21" i="28"/>
  <c r="AB74" i="31" s="1"/>
  <c r="AB35" i="75"/>
  <c r="Z26" i="12" s="1"/>
  <c r="AB118" i="31" s="1"/>
  <c r="S118" i="31"/>
  <c r="AC42" i="75"/>
  <c r="Y248" i="31"/>
  <c r="AC23" i="75"/>
  <c r="AB23" i="75"/>
  <c r="X118" i="31"/>
  <c r="U118" i="31"/>
  <c r="R118" i="31"/>
  <c r="O118" i="31"/>
  <c r="M36" i="12"/>
  <c r="L118" i="31"/>
  <c r="G26" i="12"/>
  <c r="H118" i="31"/>
  <c r="I118" i="31"/>
  <c r="O76" i="31"/>
  <c r="K76" i="31"/>
  <c r="L76" i="31"/>
  <c r="J76" i="31"/>
  <c r="R76" i="31"/>
  <c r="G76" i="31"/>
  <c r="G23" i="28"/>
  <c r="I76" i="31" s="1"/>
  <c r="P76" i="31"/>
  <c r="D76" i="31"/>
  <c r="Q76" i="31"/>
  <c r="AB16" i="88"/>
  <c r="U78" i="31"/>
  <c r="U25" i="28"/>
  <c r="W78" i="31" s="1"/>
  <c r="K38" i="28"/>
  <c r="K78" i="31"/>
  <c r="E78" i="31"/>
  <c r="V78" i="31"/>
  <c r="G25" i="28"/>
  <c r="I78" i="31" s="1"/>
  <c r="H78" i="31"/>
  <c r="AD78" i="31"/>
  <c r="AB47" i="94"/>
  <c r="AC47" i="94"/>
  <c r="O78" i="31"/>
  <c r="AC42" i="94"/>
  <c r="AA25" i="28"/>
  <c r="AC78" i="31"/>
  <c r="AA78" i="31"/>
  <c r="AC15" i="94"/>
  <c r="AB15" i="94"/>
  <c r="G35" i="31"/>
  <c r="V35" i="31"/>
  <c r="AB44" i="62"/>
  <c r="AC46" i="78"/>
  <c r="AC47" i="77"/>
  <c r="AB106" i="103"/>
  <c r="AC89" i="103"/>
  <c r="AB85" i="103"/>
  <c r="AC103" i="103"/>
  <c r="AB101" i="103"/>
  <c r="AC126" i="103"/>
  <c r="AB127" i="103"/>
  <c r="AB125" i="103"/>
  <c r="AB111" i="103"/>
  <c r="AC159" i="103"/>
  <c r="AB161" i="103"/>
  <c r="AB123" i="103"/>
  <c r="AB92" i="103"/>
  <c r="AB135" i="103"/>
  <c r="AC114" i="103"/>
  <c r="AC155" i="103"/>
  <c r="AC117" i="103"/>
  <c r="AB202" i="103"/>
  <c r="AB337" i="103"/>
  <c r="AB18" i="103"/>
  <c r="AB173" i="103"/>
  <c r="AB358" i="103"/>
  <c r="AB330" i="103"/>
  <c r="AB7" i="103"/>
  <c r="AB221" i="103"/>
  <c r="AB212" i="103"/>
  <c r="AB64" i="103"/>
  <c r="AB147" i="103"/>
  <c r="AB366" i="103"/>
  <c r="AB309" i="103"/>
  <c r="AB187" i="103"/>
  <c r="AB68" i="103"/>
  <c r="AB38" i="103"/>
  <c r="AB74" i="103"/>
  <c r="AB32" i="103"/>
  <c r="AB362" i="103"/>
  <c r="AB310" i="103"/>
  <c r="AB14" i="103"/>
  <c r="AB56" i="103"/>
  <c r="AB288" i="103"/>
  <c r="AB342" i="103"/>
  <c r="AB189" i="103"/>
  <c r="AB25" i="103"/>
  <c r="AB285" i="103"/>
  <c r="AB314" i="103"/>
  <c r="AB86" i="103"/>
  <c r="AB311" i="103"/>
  <c r="AB234" i="103"/>
  <c r="AB298" i="103"/>
  <c r="AB376" i="103"/>
  <c r="AB178" i="103"/>
  <c r="W49" i="103"/>
  <c r="AB49" i="103"/>
  <c r="W388" i="103"/>
  <c r="AB388" i="103"/>
  <c r="W215" i="103"/>
  <c r="AB215" i="103" s="1"/>
  <c r="W208" i="103"/>
  <c r="AB208" i="103"/>
  <c r="W59" i="103"/>
  <c r="AB59" i="103"/>
  <c r="AB171" i="103"/>
  <c r="AB249" i="103"/>
  <c r="AC169" i="103"/>
  <c r="AB243" i="103"/>
  <c r="AB242" i="103"/>
  <c r="AB167" i="103"/>
  <c r="AC205" i="103"/>
  <c r="AC194" i="102"/>
  <c r="AB269" i="102"/>
  <c r="AC293" i="102"/>
  <c r="AB176" i="102"/>
  <c r="AB185" i="102"/>
  <c r="AB236" i="102"/>
  <c r="AB140" i="102"/>
  <c r="AB260" i="102"/>
  <c r="AB278" i="102"/>
  <c r="AB174" i="102"/>
  <c r="AB192" i="102"/>
  <c r="AB159" i="102"/>
  <c r="AB109" i="102"/>
  <c r="AB198" i="102"/>
  <c r="AB258" i="102"/>
  <c r="AB172" i="102"/>
  <c r="AB156" i="102"/>
  <c r="AB188" i="102"/>
  <c r="AB158" i="102"/>
  <c r="AB183" i="102"/>
  <c r="AB219" i="102"/>
  <c r="AC228" i="102"/>
  <c r="AB228" i="102"/>
  <c r="AB270" i="102"/>
  <c r="AC270" i="102"/>
  <c r="AB200" i="102"/>
  <c r="AC113" i="102"/>
  <c r="AB113" i="102"/>
  <c r="AB222" i="102"/>
  <c r="AC222" i="102"/>
  <c r="AC66" i="102"/>
  <c r="AB66" i="102"/>
  <c r="AC254" i="102"/>
  <c r="AB254" i="102"/>
  <c r="AB111" i="102"/>
  <c r="AC225" i="102"/>
  <c r="AB108" i="102"/>
  <c r="AC240" i="102"/>
  <c r="AB240" i="102"/>
  <c r="AB271" i="102"/>
  <c r="AC271" i="102"/>
  <c r="AC252" i="102"/>
  <c r="AB252" i="102"/>
  <c r="AB244" i="102"/>
  <c r="AC244" i="102"/>
  <c r="AB294" i="102"/>
  <c r="AC294" i="102"/>
  <c r="AB253" i="102"/>
  <c r="AC253" i="102"/>
  <c r="AB155" i="102"/>
  <c r="AB189" i="102"/>
  <c r="AB105" i="102"/>
  <c r="AC105" i="102"/>
  <c r="AC277" i="102"/>
  <c r="AB277" i="102"/>
  <c r="AB65" i="102"/>
  <c r="AC65" i="102"/>
  <c r="AC275" i="102"/>
  <c r="AB184" i="103"/>
  <c r="AB79" i="103"/>
  <c r="AB381" i="103"/>
  <c r="AB238" i="103"/>
  <c r="AB282" i="103"/>
  <c r="AB26" i="103"/>
  <c r="AC84" i="103"/>
  <c r="AB102" i="103"/>
  <c r="AB183" i="103"/>
  <c r="AB241" i="103"/>
  <c r="AB182" i="103"/>
  <c r="AB275" i="103"/>
  <c r="AC291" i="103"/>
  <c r="AC37" i="103"/>
  <c r="AB75" i="103"/>
  <c r="AC383" i="103"/>
  <c r="AC57" i="103"/>
  <c r="AB380" i="103"/>
  <c r="AC368" i="103"/>
  <c r="AB91" i="103"/>
  <c r="AB98" i="103"/>
  <c r="AC144" i="103"/>
  <c r="AC100" i="103"/>
  <c r="AC95" i="103"/>
  <c r="AB319" i="103"/>
  <c r="AB287" i="103"/>
  <c r="AB22" i="103"/>
  <c r="AB93" i="103"/>
  <c r="AB133" i="103"/>
  <c r="AC166" i="103"/>
  <c r="AB136" i="103"/>
  <c r="AB246" i="103"/>
  <c r="AB248" i="103"/>
  <c r="AB262" i="103"/>
  <c r="AB264" i="103"/>
  <c r="AB267" i="103"/>
  <c r="AB21" i="103"/>
  <c r="AB349" i="103"/>
  <c r="AB42" i="103"/>
  <c r="AB312" i="103"/>
  <c r="AC94" i="103"/>
  <c r="AB112" i="103"/>
  <c r="AB137" i="103"/>
  <c r="AC140" i="103"/>
  <c r="AC156" i="103"/>
  <c r="AB131" i="103"/>
  <c r="AB141" i="103"/>
  <c r="AB163" i="103"/>
  <c r="AC99" i="103"/>
  <c r="AC108" i="103"/>
  <c r="AB321" i="103"/>
  <c r="AC245" i="103"/>
  <c r="AB217" i="103"/>
  <c r="AB9" i="103"/>
  <c r="AB295" i="103"/>
  <c r="AB222" i="103"/>
  <c r="AB360" i="103"/>
  <c r="AB53" i="103"/>
  <c r="AC139" i="103"/>
  <c r="AB143" i="103"/>
  <c r="AB307" i="103"/>
  <c r="AB329" i="103"/>
  <c r="AC115" i="103"/>
  <c r="AC153" i="103"/>
  <c r="AC160" i="103"/>
  <c r="AB132" i="103"/>
  <c r="AB97" i="103"/>
  <c r="AC152" i="104"/>
  <c r="AB419" i="104"/>
  <c r="AB423" i="104"/>
  <c r="AC423" i="104"/>
  <c r="AB293" i="104"/>
  <c r="AC293" i="104"/>
  <c r="AB188" i="104"/>
  <c r="AC36" i="104"/>
  <c r="AB36" i="104"/>
  <c r="AB217" i="104"/>
  <c r="AB59" i="104"/>
  <c r="AC59" i="104"/>
  <c r="AC74" i="104"/>
  <c r="AC332" i="104"/>
  <c r="AB332" i="104"/>
  <c r="AB113" i="104"/>
  <c r="AC160" i="104"/>
  <c r="AC2" i="104"/>
  <c r="AC285" i="104"/>
  <c r="AC369" i="104"/>
  <c r="AB369" i="104"/>
  <c r="AB351" i="104"/>
  <c r="AC306" i="104"/>
  <c r="AB182" i="104"/>
  <c r="AB71" i="104"/>
  <c r="AB194" i="104"/>
  <c r="AC93" i="104"/>
  <c r="AB93" i="104"/>
  <c r="AB132" i="104"/>
  <c r="AC132" i="104"/>
  <c r="AB340" i="104"/>
  <c r="AC340" i="104"/>
  <c r="AB422" i="104"/>
  <c r="AC363" i="104"/>
  <c r="AB363" i="104"/>
  <c r="AB19" i="104"/>
  <c r="AB206" i="104"/>
  <c r="AC206" i="104"/>
  <c r="AB268" i="104"/>
  <c r="AB68" i="104"/>
  <c r="AC213" i="104"/>
  <c r="AB213" i="104"/>
  <c r="AB386" i="104"/>
  <c r="AC262" i="104"/>
  <c r="AC392" i="104"/>
  <c r="AB392" i="104"/>
  <c r="AB368" i="104"/>
  <c r="AB382" i="104"/>
  <c r="AB319" i="104"/>
  <c r="AB404" i="104"/>
  <c r="AB400" i="104"/>
  <c r="AB380" i="104"/>
  <c r="AB233" i="104"/>
  <c r="AB424" i="104"/>
  <c r="AB245" i="104"/>
  <c r="AB347" i="104"/>
  <c r="AB372" i="104"/>
  <c r="AB345" i="104"/>
  <c r="AC297" i="104"/>
  <c r="AC376" i="104"/>
  <c r="AB420" i="104"/>
  <c r="AB367" i="104"/>
  <c r="AB186" i="104"/>
  <c r="AB387" i="104"/>
  <c r="AB214" i="104"/>
  <c r="AB344" i="104"/>
  <c r="AB377" i="104"/>
  <c r="AB239" i="104"/>
  <c r="AB313" i="104"/>
  <c r="AC219" i="104"/>
  <c r="AC397" i="104"/>
  <c r="AB237" i="104"/>
  <c r="AB284" i="104"/>
  <c r="AB282" i="104"/>
  <c r="AB287" i="104"/>
  <c r="AB325" i="104"/>
  <c r="AB286" i="104"/>
  <c r="AC3" i="104"/>
  <c r="AC277" i="104"/>
  <c r="AC321" i="104"/>
  <c r="AB354" i="104"/>
  <c r="AB270" i="104"/>
  <c r="AB135" i="104"/>
  <c r="AB373" i="104"/>
  <c r="AC134" i="104"/>
  <c r="AB276" i="104"/>
  <c r="AB112" i="104"/>
  <c r="AB115" i="104"/>
  <c r="AB210" i="104"/>
  <c r="AB102" i="104"/>
  <c r="AB427" i="104"/>
  <c r="AB327" i="104"/>
  <c r="AB73" i="104"/>
  <c r="AB83" i="104"/>
  <c r="AB41" i="104"/>
  <c r="AC63" i="104"/>
  <c r="AB127" i="104"/>
  <c r="AC177" i="104"/>
  <c r="AB89" i="104"/>
  <c r="AB95" i="104"/>
  <c r="AC62" i="104"/>
  <c r="AB101" i="104"/>
  <c r="AB9" i="104"/>
  <c r="AB122" i="104"/>
  <c r="AC13" i="104"/>
  <c r="AC119" i="104"/>
  <c r="AB124" i="104"/>
  <c r="AB61" i="104"/>
  <c r="AB139" i="104"/>
  <c r="AB425" i="104"/>
  <c r="AB17" i="104"/>
  <c r="AB25" i="104"/>
  <c r="AC146" i="104"/>
  <c r="AB48" i="104"/>
  <c r="AB43" i="104"/>
  <c r="AB22" i="104"/>
  <c r="AB221" i="104"/>
  <c r="AB157" i="104"/>
  <c r="AB70" i="104"/>
  <c r="AB170" i="103"/>
  <c r="AB8" i="103"/>
  <c r="AB121" i="103"/>
  <c r="AB165" i="103"/>
  <c r="AB83" i="103"/>
  <c r="AB374" i="103"/>
  <c r="AC323" i="103"/>
  <c r="AC378" i="103"/>
  <c r="AB317" i="103"/>
  <c r="G23" i="27"/>
  <c r="I46" i="31"/>
  <c r="G46" i="31"/>
  <c r="W39" i="92"/>
  <c r="AB39" i="92" s="1"/>
  <c r="V244" i="31"/>
  <c r="V246" i="31"/>
  <c r="X249" i="31"/>
  <c r="I249" i="31"/>
  <c r="K249" i="31" s="1"/>
  <c r="R244" i="31"/>
  <c r="W34" i="92"/>
  <c r="I244" i="31"/>
  <c r="I246" i="31"/>
  <c r="X244" i="31"/>
  <c r="AB38" i="83"/>
  <c r="H45" i="31"/>
  <c r="W36" i="83"/>
  <c r="AC36" i="83" s="1"/>
  <c r="W37" i="83"/>
  <c r="AB37" i="83" s="1"/>
  <c r="AB9" i="83"/>
  <c r="P239" i="31"/>
  <c r="S239" i="31"/>
  <c r="AB239" i="31"/>
  <c r="AF239" i="31" s="1"/>
  <c r="AB241" i="31"/>
  <c r="V249" i="31"/>
  <c r="F249" i="31"/>
  <c r="M249" i="31"/>
  <c r="W239" i="31"/>
  <c r="W241" i="31"/>
  <c r="U244" i="31"/>
  <c r="AD43" i="31"/>
  <c r="W40" i="78"/>
  <c r="AB40" i="78" s="1"/>
  <c r="Z20" i="27" s="1"/>
  <c r="X40" i="78"/>
  <c r="V20" i="27"/>
  <c r="X43" i="31"/>
  <c r="D244" i="31"/>
  <c r="T249" i="31"/>
  <c r="P249" i="31"/>
  <c r="P251" i="31"/>
  <c r="J249" i="31"/>
  <c r="O239" i="31"/>
  <c r="AC44" i="78"/>
  <c r="AC249" i="31"/>
  <c r="AC251" i="31"/>
  <c r="AB16" i="78"/>
  <c r="AD42" i="31"/>
  <c r="W41" i="77"/>
  <c r="L239" i="31"/>
  <c r="W47" i="77"/>
  <c r="AB47" i="77"/>
  <c r="Q244" i="31"/>
  <c r="Z249" i="31"/>
  <c r="S249" i="31"/>
  <c r="O249" i="31"/>
  <c r="E249" i="31"/>
  <c r="N249" i="31"/>
  <c r="M239" i="31"/>
  <c r="M241" i="31"/>
  <c r="U249" i="31"/>
  <c r="D41" i="31"/>
  <c r="E41" i="31"/>
  <c r="N41" i="31"/>
  <c r="H41" i="31"/>
  <c r="I26" i="27"/>
  <c r="K41" i="31"/>
  <c r="AC43" i="76"/>
  <c r="O244" i="31"/>
  <c r="V234" i="31"/>
  <c r="E239" i="31"/>
  <c r="L244" i="31"/>
  <c r="N244" i="31"/>
  <c r="R249" i="31"/>
  <c r="D249" i="31"/>
  <c r="F49" i="31"/>
  <c r="F136" i="31"/>
  <c r="F175" i="31" s="1"/>
  <c r="I234" i="31"/>
  <c r="AC234" i="31"/>
  <c r="U239" i="31"/>
  <c r="U241" i="31" s="1"/>
  <c r="Q239" i="31"/>
  <c r="Q241" i="31"/>
  <c r="AC239" i="31"/>
  <c r="AC241" i="31"/>
  <c r="M244" i="31"/>
  <c r="M246" i="31" s="1"/>
  <c r="AA244" i="31"/>
  <c r="Q249" i="31"/>
  <c r="AB68" i="62"/>
  <c r="S35" i="31"/>
  <c r="Y35" i="31"/>
  <c r="AC64" i="62"/>
  <c r="W66" i="62"/>
  <c r="AC66" i="62" s="1"/>
  <c r="W244" i="31"/>
  <c r="AB20" i="62"/>
  <c r="AC20" i="62"/>
  <c r="AC63" i="62"/>
  <c r="AB63" i="62"/>
  <c r="AC35" i="62"/>
  <c r="AB35" i="62"/>
  <c r="AC37" i="62"/>
  <c r="AB37" i="62"/>
  <c r="W67" i="62"/>
  <c r="AB67" i="62" s="1"/>
  <c r="AB39" i="62"/>
  <c r="AC39" i="62"/>
  <c r="P35" i="31"/>
  <c r="AC30" i="62"/>
  <c r="AB30" i="62"/>
  <c r="AB34" i="92"/>
  <c r="Z23" i="27"/>
  <c r="AB46" i="31" s="1"/>
  <c r="U23" i="27"/>
  <c r="W46" i="31"/>
  <c r="AC34" i="92"/>
  <c r="AA23" i="27" s="1"/>
  <c r="AC46" i="31"/>
  <c r="AF249" i="31"/>
  <c r="AB43" i="31"/>
  <c r="AC40" i="78"/>
  <c r="AA20" i="27" s="1"/>
  <c r="AC43" i="31" s="1"/>
  <c r="U20" i="27"/>
  <c r="W43" i="31"/>
  <c r="E251" i="31"/>
  <c r="U19" i="27"/>
  <c r="W42" i="31" s="1"/>
  <c r="AC41" i="77"/>
  <c r="AA19" i="27" s="1"/>
  <c r="AC42" i="31" s="1"/>
  <c r="AB41" i="77"/>
  <c r="Z19" i="27"/>
  <c r="AB42" i="31"/>
  <c r="K234" i="31"/>
  <c r="AC67" i="62"/>
  <c r="AB303" i="104" l="1"/>
  <c r="AB187" i="104"/>
  <c r="AC291" i="104"/>
  <c r="AB398" i="104"/>
  <c r="AC173" i="104"/>
  <c r="AB143" i="104"/>
  <c r="AB412" i="104"/>
  <c r="AB343" i="104"/>
  <c r="AB178" i="104"/>
  <c r="AB393" i="104"/>
  <c r="AC38" i="104"/>
  <c r="AB169" i="104"/>
  <c r="AB105" i="104"/>
  <c r="AB234" i="104"/>
  <c r="AB260" i="104"/>
  <c r="AC259" i="104"/>
  <c r="AB299" i="104"/>
  <c r="AC390" i="104"/>
  <c r="AC346" i="104"/>
  <c r="AC145" i="104"/>
  <c r="AB67" i="104"/>
  <c r="AC189" i="104"/>
  <c r="AC174" i="104"/>
  <c r="AC163" i="104"/>
  <c r="AC106" i="104"/>
  <c r="AB64" i="104"/>
  <c r="AC75" i="104"/>
  <c r="AB292" i="104"/>
  <c r="AC389" i="104"/>
  <c r="AB52" i="104"/>
  <c r="AC337" i="104"/>
  <c r="AC294" i="104"/>
  <c r="AB53" i="104"/>
  <c r="AB180" i="104"/>
  <c r="AC97" i="104"/>
  <c r="AC161" i="104"/>
  <c r="AB23" i="104"/>
  <c r="AB298" i="104"/>
  <c r="AB402" i="104"/>
  <c r="AC137" i="104"/>
  <c r="AC32" i="104"/>
  <c r="AB154" i="104"/>
  <c r="AC202" i="104"/>
  <c r="AB211" i="104"/>
  <c r="AB307" i="104"/>
  <c r="AB209" i="104"/>
  <c r="AC240" i="104"/>
  <c r="AB403" i="104"/>
  <c r="AC104" i="104"/>
  <c r="AC138" i="104"/>
  <c r="AC334" i="104"/>
  <c r="AB7" i="104"/>
  <c r="AC266" i="104"/>
  <c r="AB271" i="104"/>
  <c r="AB257" i="104"/>
  <c r="AB379" i="104"/>
  <c r="AB66" i="104"/>
  <c r="AC31" i="104"/>
  <c r="AB205" i="104"/>
  <c r="AC30" i="104"/>
  <c r="AC300" i="104"/>
  <c r="AB274" i="104"/>
  <c r="AB249" i="104"/>
  <c r="AC123" i="104"/>
  <c r="AC168" i="104"/>
  <c r="AC108" i="104"/>
  <c r="AC156" i="104"/>
  <c r="AB235" i="104"/>
  <c r="AB12" i="104"/>
  <c r="AB229" i="104"/>
  <c r="AB333" i="104"/>
  <c r="AC280" i="104"/>
  <c r="AC192" i="104"/>
  <c r="AC20" i="104"/>
  <c r="AC193" i="104"/>
  <c r="AB295" i="104"/>
  <c r="AB130" i="104"/>
  <c r="AB190" i="104"/>
  <c r="AB391" i="104"/>
  <c r="AC6" i="104"/>
  <c r="AC91" i="104"/>
  <c r="AB129" i="104"/>
  <c r="AC77" i="104"/>
  <c r="AC150" i="104"/>
  <c r="AB203" i="104"/>
  <c r="AC399" i="104"/>
  <c r="AC57" i="104"/>
  <c r="AB57" i="104"/>
  <c r="AC84" i="104"/>
  <c r="AB84" i="104"/>
  <c r="AB416" i="104"/>
  <c r="AC416" i="104"/>
  <c r="AB195" i="104"/>
  <c r="AC195" i="104"/>
  <c r="AC242" i="104"/>
  <c r="AB242" i="104"/>
  <c r="AC283" i="104"/>
  <c r="AB283" i="104"/>
  <c r="AC385" i="104"/>
  <c r="AB385" i="104"/>
  <c r="AB342" i="104"/>
  <c r="AC342" i="104"/>
  <c r="AC408" i="104"/>
  <c r="AB408" i="104"/>
  <c r="AC144" i="104"/>
  <c r="AB144" i="104"/>
  <c r="AC99" i="104"/>
  <c r="AB99" i="104"/>
  <c r="AC359" i="104"/>
  <c r="AB359" i="104"/>
  <c r="AC388" i="104"/>
  <c r="AB388" i="104"/>
  <c r="AC24" i="104"/>
  <c r="AB279" i="104"/>
  <c r="AC279" i="104"/>
  <c r="AC405" i="104"/>
  <c r="AB405" i="104"/>
  <c r="AC341" i="104"/>
  <c r="AB341" i="104"/>
  <c r="AC310" i="104"/>
  <c r="AB310" i="104"/>
  <c r="AB222" i="104"/>
  <c r="AC222" i="104"/>
  <c r="AB395" i="104"/>
  <c r="AC395" i="104"/>
  <c r="AB410" i="104"/>
  <c r="AB33" i="104"/>
  <c r="AB49" i="104"/>
  <c r="AC49" i="104"/>
  <c r="AC121" i="104"/>
  <c r="AB121" i="104"/>
  <c r="AB358" i="104"/>
  <c r="AC358" i="104"/>
  <c r="AC8" i="104"/>
  <c r="AB8" i="104"/>
  <c r="AB371" i="104"/>
  <c r="AC371" i="104"/>
  <c r="AC166" i="104"/>
  <c r="AB166" i="104"/>
  <c r="AC116" i="104"/>
  <c r="AB116" i="104"/>
  <c r="AC350" i="104"/>
  <c r="AB350" i="104"/>
  <c r="AC318" i="104"/>
  <c r="AB318" i="104"/>
  <c r="AC258" i="104"/>
  <c r="AB258" i="104"/>
  <c r="AC308" i="104"/>
  <c r="AB308" i="104"/>
  <c r="AB110" i="104"/>
  <c r="AC110" i="104"/>
  <c r="AB278" i="104"/>
  <c r="AC278" i="104"/>
  <c r="AB165" i="104"/>
  <c r="AC165" i="104"/>
  <c r="AB304" i="104"/>
  <c r="AC251" i="104"/>
  <c r="AC401" i="104"/>
  <c r="AB76" i="104"/>
  <c r="AB111" i="104"/>
  <c r="AC301" i="104"/>
  <c r="AB275" i="104"/>
  <c r="AB339" i="104"/>
  <c r="AB335" i="104"/>
  <c r="AC328" i="104"/>
  <c r="AC131" i="104"/>
  <c r="AC223" i="104"/>
  <c r="AB375" i="104"/>
  <c r="AC315" i="104"/>
  <c r="AC212" i="104"/>
  <c r="AB406" i="104"/>
  <c r="AC183" i="104"/>
  <c r="AB411" i="104"/>
  <c r="AC11" i="104"/>
  <c r="AC147" i="104"/>
  <c r="AC128" i="104"/>
  <c r="AC305" i="104"/>
  <c r="AB90" i="104"/>
  <c r="AC253" i="104"/>
  <c r="AB5" i="104"/>
  <c r="AB109" i="104"/>
  <c r="AB4" i="104"/>
  <c r="AB34" i="104"/>
  <c r="AB394" i="104"/>
  <c r="AC85" i="104"/>
  <c r="AB51" i="104"/>
  <c r="AB170" i="104"/>
  <c r="AC184" i="104"/>
  <c r="AB302" i="104"/>
  <c r="AB415" i="104"/>
  <c r="AC421" i="104"/>
  <c r="AB56" i="104"/>
  <c r="AB409" i="104"/>
  <c r="AB255" i="104"/>
  <c r="AB290" i="104"/>
  <c r="AC407" i="104"/>
  <c r="AB171" i="104"/>
  <c r="AB384" i="104"/>
  <c r="AC100" i="104"/>
  <c r="AB179" i="104"/>
  <c r="AB230" i="104"/>
  <c r="AC44" i="104"/>
  <c r="AB220" i="104"/>
  <c r="AC176" i="104"/>
  <c r="AC78" i="104"/>
  <c r="AC312" i="104"/>
  <c r="AC317" i="104"/>
  <c r="AC355" i="104"/>
  <c r="AC10" i="104"/>
  <c r="AC65" i="104"/>
  <c r="AB243" i="104"/>
  <c r="AB82" i="104"/>
  <c r="AB374" i="104"/>
  <c r="AB80" i="104"/>
  <c r="AC256" i="104"/>
  <c r="AB329" i="104"/>
  <c r="AB252" i="104"/>
  <c r="AB353" i="104"/>
  <c r="AC69" i="104"/>
  <c r="AB18" i="104"/>
  <c r="AB218" i="104"/>
  <c r="AB72" i="104"/>
  <c r="AC92" i="104"/>
  <c r="AC136" i="104"/>
  <c r="AC330" i="104"/>
  <c r="AC324" i="104"/>
  <c r="K175" i="31"/>
  <c r="H49" i="31"/>
  <c r="H136" i="31" s="1"/>
  <c r="AB21" i="63"/>
  <c r="Z13" i="27" s="1"/>
  <c r="AB36" i="31" s="1"/>
  <c r="U13" i="27"/>
  <c r="W36" i="31" s="1"/>
  <c r="AC21" i="63"/>
  <c r="AA13" i="27" s="1"/>
  <c r="AC36" i="31" s="1"/>
  <c r="AD100" i="31"/>
  <c r="Z127" i="31"/>
  <c r="U127" i="31"/>
  <c r="U138" i="31" s="1"/>
  <c r="U177" i="31" s="1"/>
  <c r="I99" i="31"/>
  <c r="M175" i="31"/>
  <c r="H217" i="31"/>
  <c r="U22" i="27"/>
  <c r="W45" i="31" s="1"/>
  <c r="AC31" i="83"/>
  <c r="AA22" i="27" s="1"/>
  <c r="AC45" i="31" s="1"/>
  <c r="AB31" i="83"/>
  <c r="Z22" i="27" s="1"/>
  <c r="AB45" i="31" s="1"/>
  <c r="AB40" i="101"/>
  <c r="Z31" i="28" s="1"/>
  <c r="AB84" i="31" s="1"/>
  <c r="U31" i="28"/>
  <c r="W84" i="31" s="1"/>
  <c r="AC40" i="101"/>
  <c r="AA31" i="28" s="1"/>
  <c r="AC84" i="31" s="1"/>
  <c r="L127" i="31"/>
  <c r="L138" i="31" s="1"/>
  <c r="L177" i="31" s="1"/>
  <c r="Z136" i="31"/>
  <c r="AD49" i="31"/>
  <c r="AA127" i="31"/>
  <c r="AA138" i="31" s="1"/>
  <c r="AA177" i="31" s="1"/>
  <c r="W38" i="28"/>
  <c r="Y58" i="31"/>
  <c r="AC23" i="40"/>
  <c r="AA12" i="12" s="1"/>
  <c r="AC104" i="31" s="1"/>
  <c r="AB23" i="40"/>
  <c r="Z12" i="12" s="1"/>
  <c r="AB104" i="31" s="1"/>
  <c r="U12" i="12"/>
  <c r="W104" i="31" s="1"/>
  <c r="AD57" i="31"/>
  <c r="D49" i="31"/>
  <c r="D136" i="31" s="1"/>
  <c r="AD116" i="31"/>
  <c r="W84" i="20"/>
  <c r="AB84" i="20" s="1"/>
  <c r="W235" i="31"/>
  <c r="Y235" i="31" s="1"/>
  <c r="AC84" i="20"/>
  <c r="S99" i="31"/>
  <c r="S127" i="31" s="1"/>
  <c r="S138" i="31" s="1"/>
  <c r="S177" i="31" s="1"/>
  <c r="Q36" i="12"/>
  <c r="I100" i="31"/>
  <c r="O49" i="31"/>
  <c r="O136" i="31" s="1"/>
  <c r="N175" i="31"/>
  <c r="AB16" i="55"/>
  <c r="Z8" i="53" s="1"/>
  <c r="AB159" i="31" s="1"/>
  <c r="AC16" i="55"/>
  <c r="AA8" i="53" s="1"/>
  <c r="AC159" i="31" s="1"/>
  <c r="U8" i="53"/>
  <c r="W159" i="31" s="1"/>
  <c r="Y175" i="31"/>
  <c r="O36" i="12"/>
  <c r="Q99" i="31"/>
  <c r="Q127" i="31" s="1"/>
  <c r="Q138" i="31" s="1"/>
  <c r="Q177" i="31" s="1"/>
  <c r="L90" i="31"/>
  <c r="L137" i="31" s="1"/>
  <c r="L176" i="31" s="1"/>
  <c r="E231" i="31"/>
  <c r="Y90" i="31"/>
  <c r="Y137" i="31" s="1"/>
  <c r="Y176" i="31" s="1"/>
  <c r="Z66" i="31"/>
  <c r="X38" i="28"/>
  <c r="F127" i="31"/>
  <c r="F138" i="31" s="1"/>
  <c r="F177" i="31" s="1"/>
  <c r="J127" i="31"/>
  <c r="J138" i="31" s="1"/>
  <c r="J177" i="31" s="1"/>
  <c r="AB30" i="67"/>
  <c r="Z24" i="12" s="1"/>
  <c r="AB116" i="31" s="1"/>
  <c r="AC30" i="67"/>
  <c r="AA24" i="12" s="1"/>
  <c r="AC116" i="31" s="1"/>
  <c r="U24" i="12"/>
  <c r="W116" i="31" s="1"/>
  <c r="H117" i="31"/>
  <c r="G25" i="12"/>
  <c r="I117" i="31" s="1"/>
  <c r="F214" i="31"/>
  <c r="AA226" i="31"/>
  <c r="F182" i="31"/>
  <c r="D127" i="31"/>
  <c r="D138" i="31" s="1"/>
  <c r="D177" i="31" s="1"/>
  <c r="P26" i="27"/>
  <c r="O90" i="31"/>
  <c r="O137" i="31" s="1"/>
  <c r="O176" i="31" s="1"/>
  <c r="D209" i="31"/>
  <c r="I214" i="31"/>
  <c r="Y211" i="31"/>
  <c r="AA214" i="31"/>
  <c r="L236" i="31"/>
  <c r="AA236" i="31"/>
  <c r="AD240" i="31"/>
  <c r="AB4" i="30"/>
  <c r="AC4" i="30"/>
  <c r="W12" i="30"/>
  <c r="W22" i="42"/>
  <c r="AC4" i="42"/>
  <c r="AB30" i="43"/>
  <c r="AC30" i="43"/>
  <c r="I13" i="53"/>
  <c r="W13" i="54"/>
  <c r="AB11" i="21"/>
  <c r="AC11" i="21"/>
  <c r="AB9" i="41"/>
  <c r="AC9" i="41"/>
  <c r="AB6" i="50"/>
  <c r="AC6" i="50"/>
  <c r="AB8" i="39"/>
  <c r="AC8" i="39"/>
  <c r="AB16" i="44"/>
  <c r="AC16" i="44"/>
  <c r="W79" i="20"/>
  <c r="AB79" i="20" s="1"/>
  <c r="W208" i="31"/>
  <c r="W26" i="27"/>
  <c r="H36" i="12"/>
  <c r="AD81" i="31"/>
  <c r="AC4" i="54"/>
  <c r="AC17" i="63"/>
  <c r="AB17" i="63"/>
  <c r="AF223" i="31"/>
  <c r="AC214" i="31"/>
  <c r="W57" i="43"/>
  <c r="W222" i="31"/>
  <c r="F228" i="31"/>
  <c r="S236" i="31"/>
  <c r="Z214" i="31"/>
  <c r="Q226" i="31"/>
  <c r="P220" i="31"/>
  <c r="AB20" i="55"/>
  <c r="AC20" i="55"/>
  <c r="AB20" i="47"/>
  <c r="AC20" i="47"/>
  <c r="AB54" i="43"/>
  <c r="AC54" i="43"/>
  <c r="W58" i="62"/>
  <c r="I236" i="31"/>
  <c r="M26" i="27"/>
  <c r="X36" i="12"/>
  <c r="T36" i="12"/>
  <c r="AC37" i="80"/>
  <c r="AB36" i="66"/>
  <c r="Z23" i="12" s="1"/>
  <c r="AB115" i="31" s="1"/>
  <c r="AC79" i="20"/>
  <c r="G11" i="27"/>
  <c r="I34" i="31" s="1"/>
  <c r="M164" i="31"/>
  <c r="M178" i="31" s="1"/>
  <c r="AC6" i="29"/>
  <c r="V49" i="31"/>
  <c r="V136" i="31" s="1"/>
  <c r="AB15" i="43"/>
  <c r="AC15" i="43"/>
  <c r="W11" i="5"/>
  <c r="AB4" i="5"/>
  <c r="AB13" i="66"/>
  <c r="AC13" i="66"/>
  <c r="G38" i="31"/>
  <c r="G15" i="27"/>
  <c r="I38" i="31" s="1"/>
  <c r="J216" i="31"/>
  <c r="J220" i="31" s="1"/>
  <c r="Y244" i="31"/>
  <c r="N38" i="28"/>
  <c r="J38" i="28"/>
  <c r="W32" i="79"/>
  <c r="AC41" i="91"/>
  <c r="AA32" i="12" s="1"/>
  <c r="AC124" i="31" s="1"/>
  <c r="I198" i="31"/>
  <c r="AB48" i="86"/>
  <c r="AC48" i="86"/>
  <c r="AB35" i="67"/>
  <c r="AC42" i="85"/>
  <c r="AA20" i="28" s="1"/>
  <c r="AC73" i="31" s="1"/>
  <c r="U20" i="28"/>
  <c r="W73" i="31" s="1"/>
  <c r="AB42" i="85"/>
  <c r="Z20" i="28" s="1"/>
  <c r="AB73" i="31" s="1"/>
  <c r="AC7" i="66"/>
  <c r="AB10" i="69"/>
  <c r="T49" i="31"/>
  <c r="T136" i="31" s="1"/>
  <c r="AC10" i="79"/>
  <c r="AC19" i="68"/>
  <c r="AA17" i="28" s="1"/>
  <c r="AC70" i="31" s="1"/>
  <c r="AB15" i="74"/>
  <c r="Z25" i="12" s="1"/>
  <c r="AB117" i="31" s="1"/>
  <c r="AC15" i="74"/>
  <c r="AA25" i="12" s="1"/>
  <c r="AC117" i="31" s="1"/>
  <c r="U25" i="12"/>
  <c r="W117" i="31" s="1"/>
  <c r="AB66" i="62"/>
  <c r="R26" i="27"/>
  <c r="K26" i="27"/>
  <c r="T26" i="27"/>
  <c r="G22" i="27"/>
  <c r="I45" i="31" s="1"/>
  <c r="I38" i="28"/>
  <c r="P38" i="28"/>
  <c r="B36" i="12"/>
  <c r="AD124" i="31"/>
  <c r="AC48" i="90"/>
  <c r="U32" i="12"/>
  <c r="W124" i="31" s="1"/>
  <c r="AB62" i="62"/>
  <c r="AC62" i="62"/>
  <c r="AC9" i="42"/>
  <c r="AB9" i="24"/>
  <c r="Z13" i="28" s="1"/>
  <c r="AB66" i="31" s="1"/>
  <c r="AC9" i="24"/>
  <c r="AA13" i="28" s="1"/>
  <c r="AC66" i="31" s="1"/>
  <c r="AB8" i="55"/>
  <c r="AC8" i="55"/>
  <c r="AD29" i="31"/>
  <c r="AC14" i="42"/>
  <c r="AB14" i="42"/>
  <c r="M127" i="31"/>
  <c r="M138" i="31" s="1"/>
  <c r="M177" i="31" s="1"/>
  <c r="AB13" i="29"/>
  <c r="AC13" i="29"/>
  <c r="AB11" i="43"/>
  <c r="AC11" i="43"/>
  <c r="AB4" i="45"/>
  <c r="AC4" i="45"/>
  <c r="W11" i="45"/>
  <c r="AC4" i="52"/>
  <c r="AB4" i="52"/>
  <c r="AB5" i="33"/>
  <c r="AC5" i="33"/>
  <c r="W9" i="33"/>
  <c r="AC12" i="40"/>
  <c r="AB12" i="40"/>
  <c r="AB10" i="39"/>
  <c r="AC10" i="39"/>
  <c r="Q30" i="31"/>
  <c r="Q49" i="31" s="1"/>
  <c r="Q136" i="31" s="1"/>
  <c r="O26" i="27"/>
  <c r="AD111" i="31"/>
  <c r="Y38" i="28"/>
  <c r="AA57" i="31"/>
  <c r="AA90" i="31" s="1"/>
  <c r="AA137" i="31" s="1"/>
  <c r="AA176" i="31" s="1"/>
  <c r="G12" i="27"/>
  <c r="I35" i="31" s="1"/>
  <c r="G14" i="27"/>
  <c r="I37" i="31" s="1"/>
  <c r="G37" i="31"/>
  <c r="AB36" i="43"/>
  <c r="AC36" i="43"/>
  <c r="AB43" i="43"/>
  <c r="AC43" i="43"/>
  <c r="AB26" i="69"/>
  <c r="AC26" i="69"/>
  <c r="AB27" i="70"/>
  <c r="AC27" i="70"/>
  <c r="AC22" i="62"/>
  <c r="AB22" i="62"/>
  <c r="G20" i="27"/>
  <c r="I43" i="31" s="1"/>
  <c r="I44" i="78"/>
  <c r="J239" i="31" s="1"/>
  <c r="K239" i="31" s="1"/>
  <c r="I40" i="78"/>
  <c r="F20" i="27" s="1"/>
  <c r="H43" i="31" s="1"/>
  <c r="E208" i="31"/>
  <c r="G208" i="31" s="1"/>
  <c r="G213" i="31" s="1"/>
  <c r="AF224" i="31"/>
  <c r="AC224" i="31"/>
  <c r="AC6" i="88"/>
  <c r="AB6" i="88"/>
  <c r="W42" i="88"/>
  <c r="AB160" i="102"/>
  <c r="AC160" i="102"/>
  <c r="F142" i="31"/>
  <c r="V26" i="27"/>
  <c r="L26" i="27"/>
  <c r="G19" i="27"/>
  <c r="I42" i="31" s="1"/>
  <c r="E38" i="28"/>
  <c r="Q38" i="28"/>
  <c r="AB16" i="83"/>
  <c r="AC35" i="75"/>
  <c r="AA26" i="12" s="1"/>
  <c r="AC118" i="31" s="1"/>
  <c r="W39" i="76"/>
  <c r="I102" i="31"/>
  <c r="W49" i="70"/>
  <c r="AC33" i="70"/>
  <c r="AC41" i="69"/>
  <c r="AC9" i="70"/>
  <c r="AE218" i="31"/>
  <c r="AD218" i="31"/>
  <c r="P28" i="31"/>
  <c r="P49" i="31" s="1"/>
  <c r="P136" i="31" s="1"/>
  <c r="W34" i="16"/>
  <c r="K157" i="31"/>
  <c r="K164" i="31" s="1"/>
  <c r="K178" i="31" s="1"/>
  <c r="AC6" i="21"/>
  <c r="G9" i="53"/>
  <c r="W13" i="52"/>
  <c r="AC17" i="43"/>
  <c r="AC32" i="43"/>
  <c r="AD33" i="31"/>
  <c r="G8" i="12"/>
  <c r="AB5" i="30"/>
  <c r="AC5" i="30"/>
  <c r="G28" i="31"/>
  <c r="G5" i="27"/>
  <c r="E26" i="27"/>
  <c r="G159" i="31"/>
  <c r="I159" i="31" s="1"/>
  <c r="G8" i="53"/>
  <c r="G13" i="53" s="1"/>
  <c r="AB7" i="55"/>
  <c r="AC7" i="55"/>
  <c r="AB17" i="42"/>
  <c r="AB7" i="44"/>
  <c r="AC7" i="44"/>
  <c r="X157" i="31"/>
  <c r="X164" i="31" s="1"/>
  <c r="X178" i="31" s="1"/>
  <c r="V13" i="53"/>
  <c r="AB9" i="52"/>
  <c r="AC9" i="52"/>
  <c r="AC9" i="54"/>
  <c r="AB4" i="54"/>
  <c r="AB5" i="21"/>
  <c r="AC5" i="21"/>
  <c r="W16" i="21"/>
  <c r="G12" i="12"/>
  <c r="AC16" i="40"/>
  <c r="AB11" i="40"/>
  <c r="AC11" i="40"/>
  <c r="AB15" i="39"/>
  <c r="AC15" i="39"/>
  <c r="AB9" i="39"/>
  <c r="AC9" i="39"/>
  <c r="J30" i="31"/>
  <c r="J49" i="31" s="1"/>
  <c r="J136" i="31" s="1"/>
  <c r="H26" i="27"/>
  <c r="D36" i="31"/>
  <c r="AC44" i="43"/>
  <c r="AB44" i="43"/>
  <c r="AB4" i="74"/>
  <c r="AC4" i="74"/>
  <c r="AB21" i="61"/>
  <c r="H223" i="31"/>
  <c r="AB229" i="31"/>
  <c r="AC15" i="71"/>
  <c r="W15" i="71"/>
  <c r="AB15" i="71" s="1"/>
  <c r="W234" i="31"/>
  <c r="AC21" i="72"/>
  <c r="W21" i="72"/>
  <c r="AB21" i="72" s="1"/>
  <c r="AB28" i="40"/>
  <c r="W19" i="47"/>
  <c r="X194" i="31"/>
  <c r="X195" i="31" s="1"/>
  <c r="E197" i="31"/>
  <c r="V197" i="31"/>
  <c r="V198" i="31" s="1"/>
  <c r="N197" i="31"/>
  <c r="N198" i="31" s="1"/>
  <c r="I200" i="31"/>
  <c r="T200" i="31"/>
  <c r="T201" i="31" s="1"/>
  <c r="Y216" i="31"/>
  <c r="AF228" i="31"/>
  <c r="AB231" i="31"/>
  <c r="AC20" i="74"/>
  <c r="AB20" i="74"/>
  <c r="E219" i="31"/>
  <c r="V219" i="31"/>
  <c r="N219" i="31"/>
  <c r="T225" i="31"/>
  <c r="AC225" i="31"/>
  <c r="AB21" i="55"/>
  <c r="AC21" i="55"/>
  <c r="AB16" i="56"/>
  <c r="AC16" i="56"/>
  <c r="AB14" i="36"/>
  <c r="AC14" i="36"/>
  <c r="AC27" i="40"/>
  <c r="AB27" i="40"/>
  <c r="X75" i="20"/>
  <c r="V9" i="28" s="1"/>
  <c r="X62" i="31" s="1"/>
  <c r="X85" i="20"/>
  <c r="Z240" i="31" s="1"/>
  <c r="Q245" i="31"/>
  <c r="Q246" i="31" s="1"/>
  <c r="G21" i="28"/>
  <c r="I74" i="31" s="1"/>
  <c r="G74" i="31"/>
  <c r="I250" i="31"/>
  <c r="AD248" i="31"/>
  <c r="AE248" i="31"/>
  <c r="I29" i="31"/>
  <c r="E28" i="31"/>
  <c r="E49" i="31" s="1"/>
  <c r="E136" i="31" s="1"/>
  <c r="C26" i="27"/>
  <c r="AB6" i="55"/>
  <c r="AC6" i="55"/>
  <c r="V127" i="31"/>
  <c r="V138" i="31" s="1"/>
  <c r="V177" i="31" s="1"/>
  <c r="K99" i="31"/>
  <c r="K127" i="31" s="1"/>
  <c r="K138" i="31" s="1"/>
  <c r="K177" i="31" s="1"/>
  <c r="I36" i="12"/>
  <c r="AC20" i="39"/>
  <c r="AB20" i="39"/>
  <c r="O38" i="28"/>
  <c r="Q57" i="31"/>
  <c r="Q90" i="31" s="1"/>
  <c r="Q137" i="31" s="1"/>
  <c r="Q176" i="31" s="1"/>
  <c r="G67" i="31"/>
  <c r="I67" i="31" s="1"/>
  <c r="G14" i="28"/>
  <c r="AB40" i="65"/>
  <c r="AC40" i="65"/>
  <c r="AB222" i="31"/>
  <c r="AC40" i="66"/>
  <c r="X222" i="31"/>
  <c r="AC18" i="22"/>
  <c r="AB18" i="22"/>
  <c r="H124" i="31"/>
  <c r="G32" i="12"/>
  <c r="I124" i="31" s="1"/>
  <c r="AE240" i="31"/>
  <c r="AC37" i="67"/>
  <c r="AB37" i="67"/>
  <c r="G6" i="27"/>
  <c r="W17" i="29"/>
  <c r="W24" i="39"/>
  <c r="R49" i="31"/>
  <c r="R136" i="31" s="1"/>
  <c r="G32" i="31"/>
  <c r="I32" i="31" s="1"/>
  <c r="G9" i="27"/>
  <c r="AB8" i="43"/>
  <c r="AC8" i="43"/>
  <c r="S13" i="53"/>
  <c r="U157" i="31"/>
  <c r="U164" i="31" s="1"/>
  <c r="U178" i="31" s="1"/>
  <c r="AC10" i="21"/>
  <c r="AB10" i="21"/>
  <c r="AB14" i="41"/>
  <c r="AC14" i="41"/>
  <c r="AB8" i="41"/>
  <c r="AC8" i="41"/>
  <c r="AB5" i="50"/>
  <c r="AC5" i="50"/>
  <c r="W10" i="50"/>
  <c r="AB4" i="46"/>
  <c r="W36" i="46"/>
  <c r="AD102" i="31"/>
  <c r="AB9" i="37"/>
  <c r="AC9" i="37"/>
  <c r="AB4" i="37"/>
  <c r="W28" i="37"/>
  <c r="R38" i="28"/>
  <c r="T57" i="31"/>
  <c r="T90" i="31" s="1"/>
  <c r="T137" i="31" s="1"/>
  <c r="T176" i="31" s="1"/>
  <c r="P90" i="31"/>
  <c r="P137" i="31" s="1"/>
  <c r="P176" i="31" s="1"/>
  <c r="H57" i="31"/>
  <c r="I57" i="31" s="1"/>
  <c r="G4" i="28"/>
  <c r="AB6" i="47"/>
  <c r="AC6" i="47"/>
  <c r="W15" i="47"/>
  <c r="AB4" i="63"/>
  <c r="AC4" i="63"/>
  <c r="AC9" i="69"/>
  <c r="AB9" i="69"/>
  <c r="AB8" i="67"/>
  <c r="AC8" i="67"/>
  <c r="AC33" i="37"/>
  <c r="AB33" i="37"/>
  <c r="Z220" i="31"/>
  <c r="U228" i="31"/>
  <c r="Z228" i="31"/>
  <c r="F220" i="31"/>
  <c r="O231" i="31"/>
  <c r="AB36" i="51"/>
  <c r="AC36" i="51"/>
  <c r="T13" i="53"/>
  <c r="V38" i="28"/>
  <c r="J36" i="12"/>
  <c r="S36" i="12"/>
  <c r="S28" i="31"/>
  <c r="S49" i="31" s="1"/>
  <c r="S136" i="31" s="1"/>
  <c r="G10" i="27"/>
  <c r="AB7" i="43"/>
  <c r="AC7" i="43"/>
  <c r="AB6" i="39"/>
  <c r="AC6" i="39"/>
  <c r="L28" i="31"/>
  <c r="L49" i="31" s="1"/>
  <c r="L136" i="31" s="1"/>
  <c r="J26" i="27"/>
  <c r="AB10" i="67"/>
  <c r="AC10" i="67"/>
  <c r="W212" i="31"/>
  <c r="AC39" i="16"/>
  <c r="Y230" i="31"/>
  <c r="AB31" i="39"/>
  <c r="AC31" i="39"/>
  <c r="Z203" i="31"/>
  <c r="Z204" i="31" s="1"/>
  <c r="L214" i="31"/>
  <c r="T216" i="31"/>
  <c r="T220" i="31" s="1"/>
  <c r="AC216" i="31"/>
  <c r="AC220" i="31" s="1"/>
  <c r="I231" i="31"/>
  <c r="R233" i="31"/>
  <c r="R236" i="31" s="1"/>
  <c r="AA216" i="31"/>
  <c r="AA220" i="31" s="1"/>
  <c r="P222" i="31"/>
  <c r="D228" i="31"/>
  <c r="D231" i="31" s="1"/>
  <c r="AC43" i="46"/>
  <c r="W43" i="46"/>
  <c r="AB43" i="46" s="1"/>
  <c r="F233" i="31"/>
  <c r="Z233" i="31"/>
  <c r="AC28" i="48"/>
  <c r="AC5" i="83"/>
  <c r="AB5" i="83"/>
  <c r="AC37" i="83"/>
  <c r="AB36" i="83"/>
  <c r="L36" i="12"/>
  <c r="AC44" i="101"/>
  <c r="AB36" i="65"/>
  <c r="Z22" i="12" s="1"/>
  <c r="AB114" i="31" s="1"/>
  <c r="K90" i="31"/>
  <c r="K137" i="31" s="1"/>
  <c r="K176" i="31" s="1"/>
  <c r="K216" i="31"/>
  <c r="AB42" i="93"/>
  <c r="Z24" i="28" s="1"/>
  <c r="AB77" i="31" s="1"/>
  <c r="AB86" i="20"/>
  <c r="G33" i="31"/>
  <c r="I33" i="31" s="1"/>
  <c r="B13" i="53"/>
  <c r="AC26" i="43"/>
  <c r="W18" i="64"/>
  <c r="U9" i="53"/>
  <c r="W160" i="31" s="1"/>
  <c r="AB12" i="56"/>
  <c r="Z9" i="53" s="1"/>
  <c r="AB160" i="31" s="1"/>
  <c r="AD64" i="31"/>
  <c r="AB9" i="22"/>
  <c r="AC9" i="22"/>
  <c r="AA28" i="31"/>
  <c r="AA49" i="31" s="1"/>
  <c r="AA136" i="31" s="1"/>
  <c r="Y26" i="27"/>
  <c r="AC36" i="19"/>
  <c r="AA9" i="27" s="1"/>
  <c r="AC32" i="31" s="1"/>
  <c r="S9" i="27"/>
  <c r="U32" i="31" s="1"/>
  <c r="Z157" i="31"/>
  <c r="X13" i="53"/>
  <c r="T164" i="31"/>
  <c r="T178" i="31" s="1"/>
  <c r="AD58" i="31"/>
  <c r="AD112" i="31"/>
  <c r="T101" i="31"/>
  <c r="T127" i="31" s="1"/>
  <c r="T138" i="31" s="1"/>
  <c r="T177" i="31" s="1"/>
  <c r="R36" i="12"/>
  <c r="AD31" i="31"/>
  <c r="W14" i="17"/>
  <c r="AB5" i="48"/>
  <c r="AC5" i="48"/>
  <c r="W23" i="48"/>
  <c r="X90" i="31"/>
  <c r="X137" i="31" s="1"/>
  <c r="X176" i="31" s="1"/>
  <c r="S90" i="31"/>
  <c r="S137" i="31" s="1"/>
  <c r="S176" i="31" s="1"/>
  <c r="G17" i="12"/>
  <c r="G109" i="31"/>
  <c r="I109" i="31" s="1"/>
  <c r="F90" i="31"/>
  <c r="F137" i="31" s="1"/>
  <c r="F176" i="31" s="1"/>
  <c r="AB6" i="63"/>
  <c r="AC6" i="63"/>
  <c r="AB5" i="69"/>
  <c r="AC5" i="69"/>
  <c r="W53" i="69"/>
  <c r="AB37" i="43"/>
  <c r="AC37" i="43"/>
  <c r="AB13" i="65"/>
  <c r="AC13" i="65"/>
  <c r="AB17" i="70"/>
  <c r="AC17" i="70"/>
  <c r="AB27" i="69"/>
  <c r="AC27" i="69"/>
  <c r="W50" i="20"/>
  <c r="AB50" i="20" s="1"/>
  <c r="AC50" i="20"/>
  <c r="H119" i="31"/>
  <c r="G27" i="12"/>
  <c r="I119" i="31" s="1"/>
  <c r="H212" i="31"/>
  <c r="AB26" i="63"/>
  <c r="AC26" i="63"/>
  <c r="U234" i="31"/>
  <c r="N220" i="31"/>
  <c r="Y233" i="31"/>
  <c r="Q13" i="53"/>
  <c r="P244" i="31"/>
  <c r="P246" i="31" s="1"/>
  <c r="AC46" i="94"/>
  <c r="AB46" i="94"/>
  <c r="G41" i="31"/>
  <c r="G43" i="31"/>
  <c r="D38" i="28"/>
  <c r="AD243" i="31"/>
  <c r="Y36" i="12"/>
  <c r="AB38" i="79"/>
  <c r="G194" i="31"/>
  <c r="G195" i="31" s="1"/>
  <c r="U29" i="28"/>
  <c r="W82" i="31" s="1"/>
  <c r="AF194" i="31"/>
  <c r="F201" i="31"/>
  <c r="G24" i="12"/>
  <c r="I116" i="31" s="1"/>
  <c r="AB6" i="62"/>
  <c r="AC36" i="66"/>
  <c r="AA23" i="12" s="1"/>
  <c r="AC115" i="31" s="1"/>
  <c r="AC42" i="87"/>
  <c r="AA22" i="28" s="1"/>
  <c r="AC75" i="31" s="1"/>
  <c r="AB42" i="87"/>
  <c r="Z22" i="28" s="1"/>
  <c r="AB75" i="31" s="1"/>
  <c r="G20" i="12"/>
  <c r="U17" i="28"/>
  <c r="W70" i="31" s="1"/>
  <c r="G110" i="31"/>
  <c r="I110" i="31" s="1"/>
  <c r="W17" i="72"/>
  <c r="AB9" i="32"/>
  <c r="Z4" i="28" s="1"/>
  <c r="AB57" i="31" s="1"/>
  <c r="AC9" i="32"/>
  <c r="AA4" i="28" s="1"/>
  <c r="AC57" i="31" s="1"/>
  <c r="U4" i="28"/>
  <c r="W10" i="36"/>
  <c r="AC38" i="69"/>
  <c r="L164" i="31"/>
  <c r="L178" i="31" s="1"/>
  <c r="AB15" i="42"/>
  <c r="N127" i="31"/>
  <c r="N138" i="31" s="1"/>
  <c r="N177" i="31" s="1"/>
  <c r="E99" i="31"/>
  <c r="C36" i="12"/>
  <c r="AB6" i="45"/>
  <c r="AC6" i="45"/>
  <c r="AC13" i="40"/>
  <c r="AB12" i="39"/>
  <c r="AC12" i="39"/>
  <c r="S8" i="27"/>
  <c r="U31" i="31" s="1"/>
  <c r="AC11" i="5"/>
  <c r="AA8" i="27" s="1"/>
  <c r="AC31" i="31" s="1"/>
  <c r="H31" i="31"/>
  <c r="I31" i="31" s="1"/>
  <c r="G8" i="27"/>
  <c r="AB14" i="48"/>
  <c r="AC14" i="48"/>
  <c r="AC9" i="48"/>
  <c r="L38" i="28"/>
  <c r="N57" i="31"/>
  <c r="N90" i="31" s="1"/>
  <c r="N137" i="31" s="1"/>
  <c r="N176" i="31" s="1"/>
  <c r="AB5" i="67"/>
  <c r="AC5" i="67"/>
  <c r="B38" i="28"/>
  <c r="J223" i="31"/>
  <c r="AA234" i="31"/>
  <c r="D213" i="31"/>
  <c r="D214" i="31" s="1"/>
  <c r="H218" i="31"/>
  <c r="M230" i="31"/>
  <c r="I206" i="31"/>
  <c r="M197" i="31"/>
  <c r="M198" i="31" s="1"/>
  <c r="D200" i="31"/>
  <c r="D201" i="31" s="1"/>
  <c r="W21" i="47"/>
  <c r="W200" i="31"/>
  <c r="X219" i="31"/>
  <c r="AB12" i="55"/>
  <c r="F246" i="31"/>
  <c r="AC5" i="90"/>
  <c r="AB5" i="90"/>
  <c r="M38" i="28"/>
  <c r="V36" i="12"/>
  <c r="AC42" i="93"/>
  <c r="AA24" i="28" s="1"/>
  <c r="AC77" i="31" s="1"/>
  <c r="AC5" i="62"/>
  <c r="H224" i="31"/>
  <c r="H230" i="31" s="1"/>
  <c r="AB42" i="66"/>
  <c r="H100" i="31"/>
  <c r="AD105" i="31"/>
  <c r="W36" i="12"/>
  <c r="AB5" i="36"/>
  <c r="AC5" i="36"/>
  <c r="Q157" i="31"/>
  <c r="Q164" i="31" s="1"/>
  <c r="Q178" i="31" s="1"/>
  <c r="L13" i="53"/>
  <c r="N157" i="31"/>
  <c r="N164" i="31" s="1"/>
  <c r="N178" i="31" s="1"/>
  <c r="E157" i="31"/>
  <c r="E164" i="31" s="1"/>
  <c r="E178" i="31" s="1"/>
  <c r="C13" i="53"/>
  <c r="AB7" i="40"/>
  <c r="AC7" i="40"/>
  <c r="G16" i="12"/>
  <c r="G19" i="12"/>
  <c r="G111" i="31"/>
  <c r="I111" i="31" s="1"/>
  <c r="AB18" i="48"/>
  <c r="AC18" i="48"/>
  <c r="V57" i="31"/>
  <c r="V90" i="31" s="1"/>
  <c r="V137" i="31" s="1"/>
  <c r="V176" i="31" s="1"/>
  <c r="T38" i="28"/>
  <c r="M90" i="31"/>
  <c r="M137" i="31" s="1"/>
  <c r="M176" i="31" s="1"/>
  <c r="AD69" i="31"/>
  <c r="G17" i="28"/>
  <c r="I70" i="31" s="1"/>
  <c r="AB19" i="69"/>
  <c r="AC19" i="69"/>
  <c r="G17" i="27"/>
  <c r="I40" i="31" s="1"/>
  <c r="G40" i="31"/>
  <c r="AB11" i="63"/>
  <c r="AC11" i="63"/>
  <c r="AC15" i="66"/>
  <c r="AB15" i="66"/>
  <c r="AB23" i="70"/>
  <c r="AC23" i="70"/>
  <c r="AC24" i="62"/>
  <c r="AB24" i="62"/>
  <c r="AB40" i="70"/>
  <c r="AC40" i="70"/>
  <c r="I36" i="66"/>
  <c r="F23" i="12" s="1"/>
  <c r="H115" i="31" s="1"/>
  <c r="I43" i="66"/>
  <c r="J238" i="31" s="1"/>
  <c r="AC25" i="63"/>
  <c r="AB25" i="63"/>
  <c r="G218" i="31"/>
  <c r="W21" i="21"/>
  <c r="X213" i="31"/>
  <c r="X214" i="31" s="1"/>
  <c r="V224" i="31"/>
  <c r="N224" i="31"/>
  <c r="N226" i="31" s="1"/>
  <c r="AB235" i="31"/>
  <c r="AF235" i="31" s="1"/>
  <c r="AC55" i="70"/>
  <c r="F203" i="31"/>
  <c r="AC206" i="31"/>
  <c r="AC209" i="31" s="1"/>
  <c r="T206" i="31"/>
  <c r="AB28" i="42"/>
  <c r="AC28" i="42"/>
  <c r="AD121" i="31"/>
  <c r="T241" i="31"/>
  <c r="AC19" i="74"/>
  <c r="W10" i="26"/>
  <c r="AB10" i="47"/>
  <c r="AC10" i="47"/>
  <c r="AB8" i="79"/>
  <c r="AC8" i="79"/>
  <c r="AB46" i="69"/>
  <c r="AC46" i="69"/>
  <c r="AB30" i="66"/>
  <c r="AC30" i="66"/>
  <c r="I212" i="31"/>
  <c r="K212" i="31" s="1"/>
  <c r="K214" i="31" s="1"/>
  <c r="E207" i="31"/>
  <c r="X234" i="31"/>
  <c r="X236" i="31" s="1"/>
  <c r="W22" i="61"/>
  <c r="AB22" i="61" s="1"/>
  <c r="AB52" i="59"/>
  <c r="AA203" i="31"/>
  <c r="AA204" i="31" s="1"/>
  <c r="P209" i="31"/>
  <c r="AB28" i="41"/>
  <c r="U211" i="31"/>
  <c r="U214" i="31" s="1"/>
  <c r="R197" i="31"/>
  <c r="R198" i="31" s="1"/>
  <c r="X200" i="31"/>
  <c r="X201" i="31" s="1"/>
  <c r="P200" i="31"/>
  <c r="P201" i="31" s="1"/>
  <c r="W12" i="49"/>
  <c r="W27" i="48"/>
  <c r="W194" i="31"/>
  <c r="F197" i="31"/>
  <c r="U197" i="31"/>
  <c r="U198" i="31" s="1"/>
  <c r="AB200" i="31"/>
  <c r="D220" i="31"/>
  <c r="S216" i="31"/>
  <c r="S220" i="31" s="1"/>
  <c r="AB216" i="31"/>
  <c r="S228" i="31"/>
  <c r="Q233" i="31"/>
  <c r="Q236" i="31" s="1"/>
  <c r="W27" i="44"/>
  <c r="N231" i="31"/>
  <c r="T236" i="31"/>
  <c r="AB21" i="29"/>
  <c r="AC21" i="29"/>
  <c r="W56" i="43"/>
  <c r="AB21" i="74"/>
  <c r="AC21" i="74"/>
  <c r="AC10" i="89"/>
  <c r="W42" i="89"/>
  <c r="AC6" i="98"/>
  <c r="W45" i="98"/>
  <c r="D36" i="12"/>
  <c r="AB25" i="68"/>
  <c r="AC40" i="107"/>
  <c r="AA33" i="28" s="1"/>
  <c r="AC86" i="31" s="1"/>
  <c r="AC38" i="67"/>
  <c r="X224" i="31"/>
  <c r="Y224" i="31" s="1"/>
  <c r="AB9" i="35"/>
  <c r="Z7" i="28" s="1"/>
  <c r="AB60" i="31" s="1"/>
  <c r="AC13" i="43"/>
  <c r="AB10" i="55"/>
  <c r="AC10" i="55"/>
  <c r="AB5" i="18"/>
  <c r="W16" i="18"/>
  <c r="N36" i="12"/>
  <c r="P99" i="31"/>
  <c r="P127" i="31" s="1"/>
  <c r="P138" i="31" s="1"/>
  <c r="P177" i="31" s="1"/>
  <c r="AB11" i="29"/>
  <c r="AC11" i="29"/>
  <c r="AB5" i="19"/>
  <c r="W36" i="19"/>
  <c r="AB6" i="43"/>
  <c r="AC6" i="43"/>
  <c r="W50" i="43"/>
  <c r="G15" i="12"/>
  <c r="G107" i="31"/>
  <c r="I107" i="31" s="1"/>
  <c r="AB4" i="34"/>
  <c r="W8" i="34"/>
  <c r="G103" i="31"/>
  <c r="I103" i="31" s="1"/>
  <c r="G11" i="12"/>
  <c r="AC12" i="41"/>
  <c r="AB12" i="41"/>
  <c r="AB6" i="41"/>
  <c r="W23" i="41"/>
  <c r="AC6" i="41"/>
  <c r="AB15" i="40"/>
  <c r="AC15" i="40"/>
  <c r="AC14" i="17"/>
  <c r="AA7" i="27" s="1"/>
  <c r="AC30" i="31" s="1"/>
  <c r="S7" i="27"/>
  <c r="U30" i="31" s="1"/>
  <c r="F157" i="31"/>
  <c r="F164" i="31" s="1"/>
  <c r="F178" i="31" s="1"/>
  <c r="D13" i="53"/>
  <c r="S16" i="28"/>
  <c r="U69" i="31" s="1"/>
  <c r="U90" i="31" s="1"/>
  <c r="U137" i="31" s="1"/>
  <c r="U176" i="31" s="1"/>
  <c r="AC5" i="65"/>
  <c r="AB7" i="67"/>
  <c r="AC7" i="67"/>
  <c r="AB7" i="69"/>
  <c r="AB24" i="69"/>
  <c r="AC24" i="69"/>
  <c r="W49" i="20"/>
  <c r="AB49" i="20" s="1"/>
  <c r="AC49" i="20"/>
  <c r="U75" i="20"/>
  <c r="S9" i="28" s="1"/>
  <c r="U62" i="31" s="1"/>
  <c r="AB8" i="74"/>
  <c r="AC8" i="74"/>
  <c r="X44" i="78"/>
  <c r="Z239" i="31" s="1"/>
  <c r="V217" i="31"/>
  <c r="Z223" i="31"/>
  <c r="Z226" i="31" s="1"/>
  <c r="M229" i="31"/>
  <c r="U229" i="31"/>
  <c r="N230" i="31"/>
  <c r="W29" i="39"/>
  <c r="I203" i="31"/>
  <c r="X203" i="31"/>
  <c r="X204" i="31" s="1"/>
  <c r="P203" i="31"/>
  <c r="P204" i="31" s="1"/>
  <c r="L206" i="31"/>
  <c r="L209" i="31" s="1"/>
  <c r="N206" i="31"/>
  <c r="N209" i="31" s="1"/>
  <c r="AB211" i="31"/>
  <c r="S211" i="31"/>
  <c r="N211" i="31"/>
  <c r="V240" i="31"/>
  <c r="V241" i="31" s="1"/>
  <c r="AA238" i="31"/>
  <c r="AB16" i="51"/>
  <c r="AC16" i="51"/>
  <c r="AC11" i="51"/>
  <c r="AB11" i="51"/>
  <c r="W69" i="60"/>
  <c r="AB21" i="18"/>
  <c r="AB10" i="29"/>
  <c r="AC10" i="29"/>
  <c r="AB8" i="23"/>
  <c r="Z12" i="28" s="1"/>
  <c r="AB65" i="31" s="1"/>
  <c r="AC8" i="23"/>
  <c r="AA12" i="28" s="1"/>
  <c r="AC65" i="31" s="1"/>
  <c r="G14" i="12"/>
  <c r="G106" i="31"/>
  <c r="I106" i="31" s="1"/>
  <c r="K13" i="53"/>
  <c r="AB8" i="21"/>
  <c r="AC8" i="21"/>
  <c r="AD160" i="31"/>
  <c r="AD104" i="31"/>
  <c r="AB19" i="40"/>
  <c r="AC19" i="40"/>
  <c r="AB9" i="40"/>
  <c r="AC9" i="40"/>
  <c r="AC7" i="37"/>
  <c r="AB7" i="37"/>
  <c r="AC8" i="49"/>
  <c r="AA19" i="12" s="1"/>
  <c r="AC111" i="31" s="1"/>
  <c r="AB8" i="49"/>
  <c r="Z19" i="12" s="1"/>
  <c r="AB111" i="31" s="1"/>
  <c r="U19" i="12"/>
  <c r="W111" i="31" s="1"/>
  <c r="AB10" i="48"/>
  <c r="AC10" i="48"/>
  <c r="AB6" i="59"/>
  <c r="W48" i="59"/>
  <c r="AB13" i="63"/>
  <c r="AC13" i="63"/>
  <c r="AC36" i="70"/>
  <c r="AB36" i="70"/>
  <c r="AF207" i="31"/>
  <c r="AA207" i="31"/>
  <c r="N234" i="31"/>
  <c r="AC27" i="63"/>
  <c r="AB27" i="63"/>
  <c r="W22" i="64"/>
  <c r="AB22" i="64" s="1"/>
  <c r="AC22" i="64"/>
  <c r="W223" i="31"/>
  <c r="Y223" i="31" s="1"/>
  <c r="N218" i="31"/>
  <c r="AC230" i="31"/>
  <c r="AC231" i="31" s="1"/>
  <c r="AB16" i="30"/>
  <c r="AC16" i="30"/>
  <c r="AC203" i="31"/>
  <c r="AC204" i="31" s="1"/>
  <c r="E206" i="31"/>
  <c r="AA206" i="31"/>
  <c r="R206" i="31"/>
  <c r="R209" i="31" s="1"/>
  <c r="AB29" i="48"/>
  <c r="AC29" i="48"/>
  <c r="E211" i="31"/>
  <c r="V211" i="31"/>
  <c r="L222" i="31"/>
  <c r="R222" i="31"/>
  <c r="X228" i="31"/>
  <c r="W58" i="43"/>
  <c r="P228" i="31"/>
  <c r="P231" i="31" s="1"/>
  <c r="E233" i="31"/>
  <c r="V233" i="31"/>
  <c r="V236" i="31" s="1"/>
  <c r="N233" i="31"/>
  <c r="N236" i="31" s="1"/>
  <c r="AB25" i="44"/>
  <c r="AC25" i="44"/>
  <c r="T222" i="31"/>
  <c r="O220" i="31"/>
  <c r="AC12" i="34"/>
  <c r="AB12" i="34"/>
  <c r="AB32" i="37"/>
  <c r="AC32" i="37"/>
  <c r="N241" i="31"/>
  <c r="AB13" i="35"/>
  <c r="T246" i="31"/>
  <c r="Z246" i="31"/>
  <c r="AC6" i="83"/>
  <c r="AB6" i="83"/>
  <c r="AC23" i="79"/>
  <c r="AB23" i="79"/>
  <c r="U15" i="27"/>
  <c r="W38" i="31" s="1"/>
  <c r="AB10" i="71"/>
  <c r="Z15" i="27" s="1"/>
  <c r="AB38" i="31" s="1"/>
  <c r="AC10" i="71"/>
  <c r="AA15" i="27" s="1"/>
  <c r="AC38" i="31" s="1"/>
  <c r="AC18" i="43"/>
  <c r="AB18" i="43"/>
  <c r="H13" i="53"/>
  <c r="J157" i="31"/>
  <c r="J164" i="31" s="1"/>
  <c r="J178" i="31" s="1"/>
  <c r="F13" i="53"/>
  <c r="AC19" i="39"/>
  <c r="AB19" i="39"/>
  <c r="J13" i="53"/>
  <c r="AB34" i="70"/>
  <c r="AC34" i="70"/>
  <c r="AD44" i="31"/>
  <c r="N207" i="31"/>
  <c r="V212" i="31"/>
  <c r="T207" i="31"/>
  <c r="Z234" i="31"/>
  <c r="M234" i="31"/>
  <c r="M236" i="31" s="1"/>
  <c r="W13" i="33"/>
  <c r="X208" i="31"/>
  <c r="Z213" i="31"/>
  <c r="AB13" i="24"/>
  <c r="AC13" i="24"/>
  <c r="AB14" i="26"/>
  <c r="AC14" i="26"/>
  <c r="W213" i="31"/>
  <c r="Y213" i="31" s="1"/>
  <c r="V218" i="31"/>
  <c r="V220" i="31" s="1"/>
  <c r="P224" i="31"/>
  <c r="F235" i="31"/>
  <c r="W53" i="59"/>
  <c r="AB53" i="59" s="1"/>
  <c r="AB15" i="50"/>
  <c r="AC15" i="50"/>
  <c r="AB26" i="44"/>
  <c r="AC26" i="44"/>
  <c r="E238" i="31"/>
  <c r="AB11" i="41"/>
  <c r="AC11" i="86"/>
  <c r="AB11" i="86"/>
  <c r="W24" i="25"/>
  <c r="AB8" i="30"/>
  <c r="AC8" i="30"/>
  <c r="AB4" i="22"/>
  <c r="AC4" i="22"/>
  <c r="W14" i="22"/>
  <c r="AC16" i="18"/>
  <c r="AA6" i="27" s="1"/>
  <c r="AC29" i="31" s="1"/>
  <c r="S6" i="27"/>
  <c r="P36" i="12"/>
  <c r="AB28" i="43"/>
  <c r="AC28" i="43"/>
  <c r="Y13" i="53"/>
  <c r="P13" i="53"/>
  <c r="R157" i="31"/>
  <c r="R164" i="31" s="1"/>
  <c r="R178" i="31" s="1"/>
  <c r="AB17" i="39"/>
  <c r="AC17" i="39"/>
  <c r="AB4" i="61"/>
  <c r="W16" i="61"/>
  <c r="G22" i="12"/>
  <c r="I114" i="31" s="1"/>
  <c r="W27" i="73"/>
  <c r="AC40" i="69"/>
  <c r="AB40" i="69"/>
  <c r="AB40" i="16"/>
  <c r="L223" i="31"/>
  <c r="V223" i="31"/>
  <c r="V226" i="31" s="1"/>
  <c r="AC229" i="31"/>
  <c r="N213" i="31"/>
  <c r="M224" i="31"/>
  <c r="U224" i="31"/>
  <c r="Q203" i="31"/>
  <c r="Q204" i="31" s="1"/>
  <c r="X225" i="31"/>
  <c r="P225" i="31"/>
  <c r="D239" i="31"/>
  <c r="X239" i="31"/>
  <c r="Y239" i="31" s="1"/>
  <c r="W65" i="62"/>
  <c r="R238" i="31"/>
  <c r="R241" i="31" s="1"/>
  <c r="AB5" i="95"/>
  <c r="AC5" i="95"/>
  <c r="AC4" i="79"/>
  <c r="AB4" i="79"/>
  <c r="P217" i="31"/>
  <c r="T212" i="31"/>
  <c r="T214" i="31" s="1"/>
  <c r="D229" i="31"/>
  <c r="S229" i="31"/>
  <c r="W23" i="64"/>
  <c r="AB23" i="64" s="1"/>
  <c r="O208" i="31"/>
  <c r="AB20" i="21"/>
  <c r="AC24" i="68"/>
  <c r="AB24" i="68"/>
  <c r="E224" i="31"/>
  <c r="G224" i="31" s="1"/>
  <c r="G230" i="31" s="1"/>
  <c r="G235" i="31" s="1"/>
  <c r="G240" i="31" s="1"/>
  <c r="G245" i="31" s="1"/>
  <c r="G250" i="31" s="1"/>
  <c r="U230" i="31"/>
  <c r="O235" i="31"/>
  <c r="W30" i="39"/>
  <c r="W203" i="31"/>
  <c r="M206" i="31"/>
  <c r="M209" i="31" s="1"/>
  <c r="U206" i="31"/>
  <c r="T197" i="31"/>
  <c r="T198" i="31" s="1"/>
  <c r="AC197" i="31"/>
  <c r="AC198" i="31" s="1"/>
  <c r="L200" i="31"/>
  <c r="L201" i="31" s="1"/>
  <c r="AC15" i="45"/>
  <c r="AB15" i="45"/>
  <c r="V228" i="31"/>
  <c r="V231" i="31" s="1"/>
  <c r="AC233" i="31"/>
  <c r="AC236" i="31" s="1"/>
  <c r="AC39" i="75"/>
  <c r="AB39" i="75"/>
  <c r="Z238" i="31"/>
  <c r="Q250" i="31"/>
  <c r="Z250" i="31"/>
  <c r="U250" i="31"/>
  <c r="W46" i="78"/>
  <c r="AB46" i="78" s="1"/>
  <c r="AB38" i="16"/>
  <c r="AC7" i="29"/>
  <c r="AB7" i="29"/>
  <c r="E13" i="53"/>
  <c r="G157" i="31"/>
  <c r="N13" i="53"/>
  <c r="AB35" i="70"/>
  <c r="AC35" i="70"/>
  <c r="I223" i="31"/>
  <c r="K223" i="31" s="1"/>
  <c r="AA223" i="31"/>
  <c r="V207" i="31"/>
  <c r="X223" i="31"/>
  <c r="L229" i="31"/>
  <c r="J229" i="31"/>
  <c r="J231" i="31" s="1"/>
  <c r="W229" i="31"/>
  <c r="L208" i="31"/>
  <c r="AB213" i="31"/>
  <c r="AF213" i="31" s="1"/>
  <c r="S213" i="31"/>
  <c r="J218" i="31"/>
  <c r="K218" i="31" s="1"/>
  <c r="R230" i="31"/>
  <c r="U235" i="31"/>
  <c r="V206" i="31"/>
  <c r="V209" i="31" s="1"/>
  <c r="W29" i="41"/>
  <c r="O211" i="31"/>
  <c r="O214" i="31" s="1"/>
  <c r="AB41" i="65"/>
  <c r="J225" i="31"/>
  <c r="K225" i="31" s="1"/>
  <c r="X238" i="31"/>
  <c r="W43" i="66"/>
  <c r="P238" i="31"/>
  <c r="P241" i="31" s="1"/>
  <c r="F238" i="31"/>
  <c r="W17" i="52"/>
  <c r="AB13" i="79"/>
  <c r="AC13" i="79"/>
  <c r="AB31" i="43"/>
  <c r="AC31" i="43"/>
  <c r="AB4" i="44"/>
  <c r="AC4" i="44"/>
  <c r="W21" i="44"/>
  <c r="AB9" i="21"/>
  <c r="AC9" i="21"/>
  <c r="AB16" i="41"/>
  <c r="AC16" i="41"/>
  <c r="AB5" i="26"/>
  <c r="AC5" i="26"/>
  <c r="AB41" i="43"/>
  <c r="AC41" i="43"/>
  <c r="AB4" i="81"/>
  <c r="W9" i="81"/>
  <c r="M223" i="31"/>
  <c r="W19" i="17"/>
  <c r="AB19" i="17" s="1"/>
  <c r="W41" i="19"/>
  <c r="AB41" i="19" s="1"/>
  <c r="F229" i="31"/>
  <c r="Z229" i="31"/>
  <c r="W28" i="25"/>
  <c r="AB28" i="25" s="1"/>
  <c r="W217" i="31"/>
  <c r="Y217" i="31" s="1"/>
  <c r="Q230" i="31"/>
  <c r="D224" i="31"/>
  <c r="L224" i="31"/>
  <c r="Q235" i="31"/>
  <c r="AC52" i="59"/>
  <c r="D203" i="31"/>
  <c r="D204" i="31" s="1"/>
  <c r="W34" i="37"/>
  <c r="E200" i="31"/>
  <c r="N200" i="31"/>
  <c r="N201" i="31" s="1"/>
  <c r="G29" i="12"/>
  <c r="I121" i="31" s="1"/>
  <c r="G121" i="31"/>
  <c r="L216" i="31"/>
  <c r="R216" i="31"/>
  <c r="I222" i="31"/>
  <c r="AC222" i="31"/>
  <c r="L228" i="31"/>
  <c r="L231" i="31" s="1"/>
  <c r="R228" i="31"/>
  <c r="AA228" i="31"/>
  <c r="AA231" i="31" s="1"/>
  <c r="P233" i="31"/>
  <c r="P236" i="31" s="1"/>
  <c r="W42" i="46"/>
  <c r="AB42" i="46" s="1"/>
  <c r="W44" i="76"/>
  <c r="AB44" i="76" s="1"/>
  <c r="R243" i="31"/>
  <c r="R246" i="31" s="1"/>
  <c r="AB7" i="86"/>
  <c r="AC7" i="86"/>
  <c r="AC19" i="51"/>
  <c r="AB19" i="51"/>
  <c r="L207" i="31"/>
  <c r="L212" i="31"/>
  <c r="N212" i="31"/>
  <c r="AC223" i="31"/>
  <c r="AB18" i="17"/>
  <c r="X229" i="31"/>
  <c r="P229" i="31"/>
  <c r="AB20" i="61"/>
  <c r="W31" i="73"/>
  <c r="AB31" i="73" s="1"/>
  <c r="AC15" i="36"/>
  <c r="AB15" i="36"/>
  <c r="M213" i="31"/>
  <c r="M214" i="31" s="1"/>
  <c r="Z230" i="31"/>
  <c r="E203" i="31"/>
  <c r="R203" i="31"/>
  <c r="R204" i="31" s="1"/>
  <c r="X206" i="31"/>
  <c r="D197" i="31"/>
  <c r="D198" i="31" s="1"/>
  <c r="M228" i="31"/>
  <c r="Q228" i="31"/>
  <c r="Q231" i="31" s="1"/>
  <c r="AB17" i="56"/>
  <c r="AC17" i="56"/>
  <c r="AC41" i="19"/>
  <c r="R240" i="31"/>
  <c r="L238" i="31"/>
  <c r="L241" i="31" s="1"/>
  <c r="AB11" i="39"/>
  <c r="R245" i="31"/>
  <c r="AA245" i="31"/>
  <c r="AA246" i="31" s="1"/>
  <c r="D243" i="31"/>
  <c r="D246" i="31" s="1"/>
  <c r="O250" i="31"/>
  <c r="O251" i="31" s="1"/>
  <c r="W46" i="76"/>
  <c r="AB20" i="76"/>
  <c r="AC7" i="68"/>
  <c r="AB7" i="68"/>
  <c r="X39" i="76"/>
  <c r="V18" i="27" s="1"/>
  <c r="X41" i="31" s="1"/>
  <c r="X49" i="31" s="1"/>
  <c r="X136" i="31" s="1"/>
  <c r="R217" i="31"/>
  <c r="U223" i="31"/>
  <c r="U226" i="31" s="1"/>
  <c r="O223" i="31"/>
  <c r="O226" i="31" s="1"/>
  <c r="AB212" i="31"/>
  <c r="AF212" i="31" s="1"/>
  <c r="AC16" i="5"/>
  <c r="W43" i="19"/>
  <c r="AB43" i="19" s="1"/>
  <c r="AC30" i="25"/>
  <c r="W30" i="25"/>
  <c r="AB30" i="25" s="1"/>
  <c r="D208" i="31"/>
  <c r="L218" i="31"/>
  <c r="R218" i="31"/>
  <c r="O206" i="31"/>
  <c r="O209" i="31" s="1"/>
  <c r="M203" i="31"/>
  <c r="M204" i="31" s="1"/>
  <c r="W206" i="31"/>
  <c r="O194" i="31"/>
  <c r="O195" i="31" s="1"/>
  <c r="S200" i="31"/>
  <c r="S201" i="31" s="1"/>
  <c r="W228" i="31"/>
  <c r="U233" i="31"/>
  <c r="M219" i="31"/>
  <c r="M220" i="31" s="1"/>
  <c r="W16" i="5"/>
  <c r="AB16" i="5" s="1"/>
  <c r="W44" i="78"/>
  <c r="AB44" i="78" s="1"/>
  <c r="W76" i="60"/>
  <c r="W35" i="80"/>
  <c r="AC17" i="54"/>
  <c r="AB17" i="54"/>
  <c r="X243" i="31"/>
  <c r="X246" i="31" s="1"/>
  <c r="AD46" i="31"/>
  <c r="T250" i="31"/>
  <c r="T251" i="31" s="1"/>
  <c r="AC10" i="68"/>
  <c r="AB10" i="68"/>
  <c r="AC45" i="78"/>
  <c r="AB57" i="70"/>
  <c r="J243" i="31"/>
  <c r="AD77" i="31"/>
  <c r="C30" i="28"/>
  <c r="E83" i="31" s="1"/>
  <c r="AD83" i="31" s="1"/>
  <c r="AB40" i="100"/>
  <c r="Z30" i="28" s="1"/>
  <c r="AB83" i="31" s="1"/>
  <c r="M250" i="31"/>
  <c r="M251" i="31" s="1"/>
  <c r="AA250" i="31"/>
  <c r="R250" i="31"/>
  <c r="R251" i="31" s="1"/>
  <c r="AA248" i="31"/>
  <c r="AC38" i="16"/>
  <c r="J208" i="31"/>
  <c r="K208" i="31" s="1"/>
  <c r="W13" i="32"/>
  <c r="U208" i="31"/>
  <c r="W83" i="20"/>
  <c r="AB83" i="20" s="1"/>
  <c r="W28" i="39"/>
  <c r="F206" i="31"/>
  <c r="Q206" i="31"/>
  <c r="Q209" i="31" s="1"/>
  <c r="M194" i="31"/>
  <c r="M195" i="31" s="1"/>
  <c r="Q194" i="31"/>
  <c r="Q195" i="31" s="1"/>
  <c r="W197" i="31"/>
  <c r="O197" i="31"/>
  <c r="O198" i="31" s="1"/>
  <c r="U200" i="31"/>
  <c r="U201" i="31" s="1"/>
  <c r="Z200" i="31"/>
  <c r="Z201" i="31" s="1"/>
  <c r="W55" i="43"/>
  <c r="D222" i="31"/>
  <c r="J222" i="31"/>
  <c r="W59" i="43"/>
  <c r="O233" i="31"/>
  <c r="O236" i="31" s="1"/>
  <c r="M225" i="31"/>
  <c r="AC18" i="54"/>
  <c r="W225" i="31"/>
  <c r="Y225" i="31" s="1"/>
  <c r="AC43" i="19"/>
  <c r="AB40" i="46"/>
  <c r="S238" i="31"/>
  <c r="S241" i="31" s="1"/>
  <c r="Z245" i="31"/>
  <c r="L243" i="31"/>
  <c r="L246" i="31" s="1"/>
  <c r="AC6" i="94"/>
  <c r="AB6" i="94"/>
  <c r="D250" i="31"/>
  <c r="D251" i="31" s="1"/>
  <c r="V250" i="31"/>
  <c r="V251" i="31" s="1"/>
  <c r="L250" i="31"/>
  <c r="AB6" i="91"/>
  <c r="AC6" i="91"/>
  <c r="I217" i="31"/>
  <c r="K217" i="31" s="1"/>
  <c r="AB217" i="31"/>
  <c r="AF217" i="31" s="1"/>
  <c r="O229" i="31"/>
  <c r="AC24" i="64"/>
  <c r="AC14" i="71"/>
  <c r="AA224" i="31"/>
  <c r="R224" i="31"/>
  <c r="W54" i="59"/>
  <c r="AB54" i="59" s="1"/>
  <c r="W14" i="50"/>
  <c r="E216" i="31"/>
  <c r="M222" i="31"/>
  <c r="E225" i="31"/>
  <c r="V225" i="31"/>
  <c r="W35" i="83"/>
  <c r="D238" i="31"/>
  <c r="O238" i="31"/>
  <c r="O241" i="31" s="1"/>
  <c r="AC45" i="76"/>
  <c r="W77" i="60"/>
  <c r="Y245" i="31" s="1"/>
  <c r="S243" i="31"/>
  <c r="S246" i="31" s="1"/>
  <c r="E244" i="31"/>
  <c r="Z248" i="31"/>
  <c r="F248" i="31"/>
  <c r="AB12" i="51"/>
  <c r="AC12" i="51"/>
  <c r="AC40" i="16"/>
  <c r="AC29" i="25"/>
  <c r="W22" i="72"/>
  <c r="AB22" i="72" s="1"/>
  <c r="W22" i="29"/>
  <c r="W35" i="37"/>
  <c r="U194" i="31"/>
  <c r="U195" i="31" s="1"/>
  <c r="J197" i="31"/>
  <c r="J198" i="31" s="1"/>
  <c r="S197" i="31"/>
  <c r="S198" i="31" s="1"/>
  <c r="AC40" i="46"/>
  <c r="AC44" i="46"/>
  <c r="AA239" i="31"/>
  <c r="AC85" i="20"/>
  <c r="W14" i="35"/>
  <c r="AB250" i="31"/>
  <c r="AC6" i="68"/>
  <c r="AB6" i="68"/>
  <c r="AC245" i="31"/>
  <c r="AC246" i="31" s="1"/>
  <c r="AB14" i="80"/>
  <c r="AC14" i="80"/>
  <c r="Q248" i="31"/>
  <c r="AB251" i="31"/>
  <c r="L249" i="31"/>
  <c r="L251" i="31" s="1"/>
  <c r="W249" i="31"/>
  <c r="S248" i="31"/>
  <c r="S251" i="31" s="1"/>
  <c r="AB21" i="80"/>
  <c r="AC21" i="80"/>
  <c r="AB16" i="90"/>
  <c r="AC16" i="90"/>
  <c r="AB187" i="102"/>
  <c r="AC187" i="102"/>
  <c r="J250" i="31"/>
  <c r="AC8" i="51"/>
  <c r="AC4" i="93"/>
  <c r="AB4" i="93"/>
  <c r="W47" i="88"/>
  <c r="AB34" i="62"/>
  <c r="AC34" i="62"/>
  <c r="X250" i="31"/>
  <c r="X251" i="31" s="1"/>
  <c r="W248" i="31"/>
  <c r="W251" i="31" s="1"/>
  <c r="J248" i="31"/>
  <c r="F250" i="31"/>
  <c r="H33" i="28"/>
  <c r="J86" i="31" s="1"/>
  <c r="J90" i="31" s="1"/>
  <c r="J137" i="31" s="1"/>
  <c r="J176" i="31" s="1"/>
  <c r="F33" i="28"/>
  <c r="N250" i="31"/>
  <c r="N251" i="31" s="1"/>
  <c r="AB226" i="102"/>
  <c r="AC226" i="102"/>
  <c r="U248" i="31"/>
  <c r="W38" i="92"/>
  <c r="AB38" i="92" s="1"/>
  <c r="AB47" i="104"/>
  <c r="AC47" i="104"/>
  <c r="AC87" i="104"/>
  <c r="AB87" i="104"/>
  <c r="AC226" i="104"/>
  <c r="AB226" i="104"/>
  <c r="AB58" i="103"/>
  <c r="AC44" i="103"/>
  <c r="AB196" i="103"/>
  <c r="AB40" i="103"/>
  <c r="AB35" i="103"/>
  <c r="AC35" i="103"/>
  <c r="AC45" i="104"/>
  <c r="AB45" i="104"/>
  <c r="AC191" i="104"/>
  <c r="AC224" i="104"/>
  <c r="AB288" i="104"/>
  <c r="AB225" i="104"/>
  <c r="AC80" i="103"/>
  <c r="AC195" i="103"/>
  <c r="AB175" i="103"/>
  <c r="AC110" i="103"/>
  <c r="AB110" i="103"/>
  <c r="AC140" i="104"/>
  <c r="AB140" i="104"/>
  <c r="AC37" i="104"/>
  <c r="AC148" i="104"/>
  <c r="AC133" i="104"/>
  <c r="AC208" i="104"/>
  <c r="AC296" i="104"/>
  <c r="AB296" i="104"/>
  <c r="AC418" i="104"/>
  <c r="AC261" i="103"/>
  <c r="AB61" i="103"/>
  <c r="AB339" i="103"/>
  <c r="AB168" i="103"/>
  <c r="AC168" i="103"/>
  <c r="AB141" i="104"/>
  <c r="AB88" i="104"/>
  <c r="AC88" i="104"/>
  <c r="AC120" i="104"/>
  <c r="AB96" i="104"/>
  <c r="AC96" i="104"/>
  <c r="AC125" i="104"/>
  <c r="AB348" i="104"/>
  <c r="AC231" i="104"/>
  <c r="AC331" i="104"/>
  <c r="AC414" i="104"/>
  <c r="AB14" i="104"/>
  <c r="AC14" i="104"/>
  <c r="AB47" i="78"/>
  <c r="AB162" i="102"/>
  <c r="AB191" i="102"/>
  <c r="AB62" i="102"/>
  <c r="AB335" i="103"/>
  <c r="AC335" i="103"/>
  <c r="AC120" i="103"/>
  <c r="AB164" i="103"/>
  <c r="AB90" i="103"/>
  <c r="AB50" i="104"/>
  <c r="AB54" i="104"/>
  <c r="AB248" i="104"/>
  <c r="AC361" i="104"/>
  <c r="AC365" i="104"/>
  <c r="AB241" i="104"/>
  <c r="AB241" i="102"/>
  <c r="AB276" i="102"/>
  <c r="AB180" i="103"/>
  <c r="AB206" i="103"/>
  <c r="AC206" i="103"/>
  <c r="AC118" i="103"/>
  <c r="AC149" i="103"/>
  <c r="AC119" i="103"/>
  <c r="AB145" i="103"/>
  <c r="AC145" i="103"/>
  <c r="AB113" i="103"/>
  <c r="AC148" i="103"/>
  <c r="AB55" i="104"/>
  <c r="AC55" i="104"/>
  <c r="AC26" i="104"/>
  <c r="AB58" i="104"/>
  <c r="AB103" i="104"/>
  <c r="AB273" i="104"/>
  <c r="AC246" i="104"/>
  <c r="AC269" i="104"/>
  <c r="AB322" i="104"/>
  <c r="AC48" i="77"/>
  <c r="AB353" i="103"/>
  <c r="AC354" i="103"/>
  <c r="AB238" i="104"/>
  <c r="AC238" i="104"/>
  <c r="AC247" i="104"/>
  <c r="AB247" i="104"/>
  <c r="AC88" i="103"/>
  <c r="AB88" i="103"/>
  <c r="AB114" i="104"/>
  <c r="AC114" i="104"/>
  <c r="AB263" i="104"/>
  <c r="AC263" i="104"/>
  <c r="AC175" i="104"/>
  <c r="AB175" i="104"/>
  <c r="AC378" i="104"/>
  <c r="AB378" i="104"/>
  <c r="AD224" i="31" l="1"/>
  <c r="AE224" i="31"/>
  <c r="X142" i="31"/>
  <c r="X144" i="31" s="1"/>
  <c r="X175" i="31"/>
  <c r="X182" i="31" s="1"/>
  <c r="G36" i="12"/>
  <c r="J175" i="31"/>
  <c r="J182" i="31" s="1"/>
  <c r="J142" i="31"/>
  <c r="AD245" i="31"/>
  <c r="AE245" i="31"/>
  <c r="E201" i="31"/>
  <c r="Y229" i="31"/>
  <c r="AB30" i="39"/>
  <c r="AC30" i="39"/>
  <c r="U11" i="28"/>
  <c r="W64" i="31" s="1"/>
  <c r="AC14" i="22"/>
  <c r="AA11" i="28" s="1"/>
  <c r="AC64" i="31" s="1"/>
  <c r="AB14" i="22"/>
  <c r="Z11" i="28" s="1"/>
  <c r="AB64" i="31" s="1"/>
  <c r="E236" i="31"/>
  <c r="AB23" i="41"/>
  <c r="Z11" i="12" s="1"/>
  <c r="AB103" i="31" s="1"/>
  <c r="U11" i="12"/>
  <c r="W103" i="31" s="1"/>
  <c r="AC23" i="41"/>
  <c r="AA11" i="12" s="1"/>
  <c r="AC103" i="31" s="1"/>
  <c r="AB15" i="47"/>
  <c r="Z17" i="12" s="1"/>
  <c r="AB109" i="31" s="1"/>
  <c r="AC15" i="47"/>
  <c r="AA17" i="12" s="1"/>
  <c r="AC109" i="31" s="1"/>
  <c r="U17" i="12"/>
  <c r="W109" i="31" s="1"/>
  <c r="AB10" i="50"/>
  <c r="Z20" i="12" s="1"/>
  <c r="AB112" i="31" s="1"/>
  <c r="AC10" i="50"/>
  <c r="AA20" i="12" s="1"/>
  <c r="AC112" i="31" s="1"/>
  <c r="U20" i="12"/>
  <c r="W112" i="31" s="1"/>
  <c r="R175" i="31"/>
  <c r="R182" i="31" s="1"/>
  <c r="R184" i="31" s="1"/>
  <c r="R142" i="31"/>
  <c r="AC19" i="47"/>
  <c r="AB19" i="47"/>
  <c r="P142" i="31"/>
  <c r="P175" i="31"/>
  <c r="P182" i="31" s="1"/>
  <c r="AC14" i="50"/>
  <c r="AB14" i="50"/>
  <c r="W198" i="31"/>
  <c r="Y197" i="31"/>
  <c r="AB13" i="32"/>
  <c r="AC13" i="32"/>
  <c r="AC226" i="31"/>
  <c r="AC34" i="37"/>
  <c r="AB34" i="37"/>
  <c r="AC21" i="44"/>
  <c r="AA15" i="12" s="1"/>
  <c r="AC107" i="31" s="1"/>
  <c r="AB21" i="44"/>
  <c r="Z15" i="12" s="1"/>
  <c r="AB107" i="31" s="1"/>
  <c r="U15" i="12"/>
  <c r="W107" i="31" s="1"/>
  <c r="AB201" i="31"/>
  <c r="AF200" i="31"/>
  <c r="AB17" i="72"/>
  <c r="Z16" i="27" s="1"/>
  <c r="AB39" i="31" s="1"/>
  <c r="AC17" i="72"/>
  <c r="AA16" i="27" s="1"/>
  <c r="AC39" i="31" s="1"/>
  <c r="U16" i="27"/>
  <c r="W39" i="31" s="1"/>
  <c r="AB53" i="69"/>
  <c r="Z18" i="28" s="1"/>
  <c r="AB71" i="31" s="1"/>
  <c r="U18" i="28"/>
  <c r="W71" i="31" s="1"/>
  <c r="AC53" i="69"/>
  <c r="AA18" i="28" s="1"/>
  <c r="AC71" i="31" s="1"/>
  <c r="P226" i="31"/>
  <c r="S175" i="31"/>
  <c r="S182" i="31" s="1"/>
  <c r="S142" i="31"/>
  <c r="U9" i="12"/>
  <c r="W101" i="31" s="1"/>
  <c r="AB24" i="39"/>
  <c r="Z9" i="12" s="1"/>
  <c r="AB101" i="31" s="1"/>
  <c r="AC24" i="39"/>
  <c r="AA9" i="12" s="1"/>
  <c r="AC101" i="31" s="1"/>
  <c r="AD216" i="31"/>
  <c r="AE216" i="31"/>
  <c r="Y220" i="31"/>
  <c r="O142" i="31"/>
  <c r="O175" i="31"/>
  <c r="O182" i="31" s="1"/>
  <c r="AC59" i="43"/>
  <c r="AB59" i="43"/>
  <c r="U236" i="31"/>
  <c r="G164" i="31"/>
  <c r="G178" i="31" s="1"/>
  <c r="I178" i="31" s="1"/>
  <c r="I157" i="31"/>
  <c r="I164" i="31" s="1"/>
  <c r="AE213" i="31"/>
  <c r="AD213" i="31"/>
  <c r="T226" i="31"/>
  <c r="AC58" i="43"/>
  <c r="AB58" i="43"/>
  <c r="AD223" i="31"/>
  <c r="AE223" i="31"/>
  <c r="Y219" i="31"/>
  <c r="X220" i="31"/>
  <c r="AB11" i="45"/>
  <c r="Z29" i="12" s="1"/>
  <c r="AB121" i="31" s="1"/>
  <c r="U29" i="12"/>
  <c r="W121" i="31" s="1"/>
  <c r="AC11" i="45"/>
  <c r="AA29" i="12" s="1"/>
  <c r="AC121" i="31" s="1"/>
  <c r="AF251" i="31"/>
  <c r="AC14" i="35"/>
  <c r="AB14" i="35"/>
  <c r="AC35" i="37"/>
  <c r="AB35" i="37"/>
  <c r="Z251" i="31"/>
  <c r="AB55" i="43"/>
  <c r="AC55" i="43"/>
  <c r="F209" i="31"/>
  <c r="AB35" i="80"/>
  <c r="AC35" i="80"/>
  <c r="Q251" i="31"/>
  <c r="AC22" i="29"/>
  <c r="AB22" i="29"/>
  <c r="E246" i="31"/>
  <c r="AF246" i="31" s="1"/>
  <c r="AF244" i="31"/>
  <c r="G225" i="31"/>
  <c r="AD225" i="31"/>
  <c r="AE225" i="31"/>
  <c r="AB28" i="39"/>
  <c r="AC28" i="39"/>
  <c r="Y206" i="31"/>
  <c r="W209" i="31"/>
  <c r="X209" i="31"/>
  <c r="U29" i="31"/>
  <c r="U49" i="31" s="1"/>
  <c r="U136" i="31" s="1"/>
  <c r="S26" i="27"/>
  <c r="V214" i="31"/>
  <c r="U15" i="28"/>
  <c r="W68" i="31" s="1"/>
  <c r="AB48" i="59"/>
  <c r="Z15" i="28" s="1"/>
  <c r="AB68" i="31" s="1"/>
  <c r="N214" i="31"/>
  <c r="AB29" i="39"/>
  <c r="AC29" i="39"/>
  <c r="AB8" i="34"/>
  <c r="Z6" i="28" s="1"/>
  <c r="AB59" i="31" s="1"/>
  <c r="AC8" i="34"/>
  <c r="AA6" i="28" s="1"/>
  <c r="AC59" i="31" s="1"/>
  <c r="U6" i="28"/>
  <c r="W59" i="31" s="1"/>
  <c r="AB45" i="98"/>
  <c r="AC45" i="98"/>
  <c r="AF216" i="31"/>
  <c r="AB220" i="31"/>
  <c r="AF220" i="31" s="1"/>
  <c r="AB12" i="49"/>
  <c r="AC12" i="49"/>
  <c r="F204" i="31"/>
  <c r="F36" i="12"/>
  <c r="W57" i="31"/>
  <c r="W236" i="31"/>
  <c r="AB14" i="17"/>
  <c r="Z7" i="27" s="1"/>
  <c r="AB30" i="31" s="1"/>
  <c r="U7" i="27"/>
  <c r="W30" i="31" s="1"/>
  <c r="Z164" i="31"/>
  <c r="AD157" i="31"/>
  <c r="AB36" i="46"/>
  <c r="Z16" i="12" s="1"/>
  <c r="AB108" i="31" s="1"/>
  <c r="AC36" i="46"/>
  <c r="AA16" i="12" s="1"/>
  <c r="AC108" i="31" s="1"/>
  <c r="U16" i="12"/>
  <c r="W108" i="31" s="1"/>
  <c r="AB226" i="31"/>
  <c r="AF226" i="31" s="1"/>
  <c r="AF222" i="31"/>
  <c r="G197" i="31"/>
  <c r="G198" i="31" s="1"/>
  <c r="E198" i="31"/>
  <c r="U19" i="28"/>
  <c r="W72" i="31" s="1"/>
  <c r="AC49" i="70"/>
  <c r="AA19" i="28" s="1"/>
  <c r="AC72" i="31" s="1"/>
  <c r="AB49" i="70"/>
  <c r="Z19" i="28" s="1"/>
  <c r="AB72" i="31" s="1"/>
  <c r="AF197" i="31"/>
  <c r="T142" i="31"/>
  <c r="T175" i="31"/>
  <c r="T182" i="31" s="1"/>
  <c r="AD211" i="31"/>
  <c r="AE211" i="31"/>
  <c r="J209" i="31"/>
  <c r="G23" i="12"/>
  <c r="I115" i="31" s="1"/>
  <c r="N182" i="31"/>
  <c r="M142" i="31"/>
  <c r="M144" i="31" s="1"/>
  <c r="H86" i="31"/>
  <c r="H90" i="31" s="1"/>
  <c r="H137" i="31" s="1"/>
  <c r="G33" i="28"/>
  <c r="I86" i="31" s="1"/>
  <c r="I90" i="31" s="1"/>
  <c r="AB47" i="88"/>
  <c r="AC47" i="88"/>
  <c r="M226" i="31"/>
  <c r="R231" i="31"/>
  <c r="AC9" i="81"/>
  <c r="AA21" i="27" s="1"/>
  <c r="AC44" i="31" s="1"/>
  <c r="AB9" i="81"/>
  <c r="Z21" i="27" s="1"/>
  <c r="AB44" i="31" s="1"/>
  <c r="U21" i="27"/>
  <c r="W44" i="31" s="1"/>
  <c r="W204" i="31"/>
  <c r="Y203" i="31"/>
  <c r="H235" i="31"/>
  <c r="H240" i="31" s="1"/>
  <c r="H245" i="31" s="1"/>
  <c r="E214" i="31"/>
  <c r="AB69" i="60"/>
  <c r="U16" i="28"/>
  <c r="W69" i="31" s="1"/>
  <c r="S214" i="31"/>
  <c r="H127" i="31"/>
  <c r="H138" i="31" s="1"/>
  <c r="H177" i="31" s="1"/>
  <c r="AE233" i="31"/>
  <c r="AD233" i="31"/>
  <c r="AB236" i="31"/>
  <c r="Y212" i="31"/>
  <c r="Y214" i="31" s="1"/>
  <c r="W214" i="31"/>
  <c r="AD28" i="31"/>
  <c r="AF231" i="31"/>
  <c r="AF229" i="31"/>
  <c r="AB34" i="16"/>
  <c r="Z5" i="27" s="1"/>
  <c r="AB28" i="31" s="1"/>
  <c r="U5" i="27"/>
  <c r="AF225" i="31"/>
  <c r="Y250" i="31"/>
  <c r="F26" i="27"/>
  <c r="AB11" i="5"/>
  <c r="Z8" i="27" s="1"/>
  <c r="AB31" i="31" s="1"/>
  <c r="U8" i="27"/>
  <c r="W31" i="31" s="1"/>
  <c r="U12" i="27"/>
  <c r="W35" i="31" s="1"/>
  <c r="AB58" i="62"/>
  <c r="Z12" i="27" s="1"/>
  <c r="AB35" i="31" s="1"/>
  <c r="AC58" i="62"/>
  <c r="AA12" i="27" s="1"/>
  <c r="AC35" i="31" s="1"/>
  <c r="K197" i="31"/>
  <c r="K198" i="31" s="1"/>
  <c r="AD66" i="31"/>
  <c r="Z90" i="31"/>
  <c r="N142" i="31"/>
  <c r="AF208" i="31"/>
  <c r="M182" i="31"/>
  <c r="AB46" i="76"/>
  <c r="Y249" i="31"/>
  <c r="AB42" i="89"/>
  <c r="Z30" i="12" s="1"/>
  <c r="AB122" i="31" s="1"/>
  <c r="AC42" i="89"/>
  <c r="AA30" i="12" s="1"/>
  <c r="AC122" i="31" s="1"/>
  <c r="U30" i="12"/>
  <c r="W122" i="31" s="1"/>
  <c r="I209" i="31"/>
  <c r="K206" i="31"/>
  <c r="K209" i="31" s="1"/>
  <c r="AC18" i="64"/>
  <c r="AA14" i="27" s="1"/>
  <c r="AC37" i="31" s="1"/>
  <c r="AB18" i="64"/>
  <c r="Z14" i="27" s="1"/>
  <c r="AB37" i="31" s="1"/>
  <c r="U14" i="27"/>
  <c r="W37" i="31" s="1"/>
  <c r="U18" i="27"/>
  <c r="W41" i="31" s="1"/>
  <c r="AB39" i="76"/>
  <c r="Z18" i="27" s="1"/>
  <c r="AB41" i="31" s="1"/>
  <c r="AC39" i="76"/>
  <c r="AA18" i="27" s="1"/>
  <c r="AC41" i="31" s="1"/>
  <c r="Q175" i="31"/>
  <c r="Q182" i="31" s="1"/>
  <c r="Q142" i="31"/>
  <c r="Y208" i="31"/>
  <c r="W220" i="31"/>
  <c r="D175" i="31"/>
  <c r="D182" i="31" s="1"/>
  <c r="D142" i="31"/>
  <c r="G127" i="31"/>
  <c r="G138" i="31" s="1"/>
  <c r="H250" i="31"/>
  <c r="F241" i="31"/>
  <c r="AF238" i="31"/>
  <c r="E241" i="31"/>
  <c r="AC13" i="33"/>
  <c r="AB13" i="33"/>
  <c r="AB27" i="44"/>
  <c r="AC27" i="44"/>
  <c r="G207" i="31"/>
  <c r="G212" i="31" s="1"/>
  <c r="G217" i="31" s="1"/>
  <c r="G223" i="31" s="1"/>
  <c r="G229" i="31" s="1"/>
  <c r="G234" i="31" s="1"/>
  <c r="G239" i="31" s="1"/>
  <c r="G244" i="31" s="1"/>
  <c r="G249" i="31" s="1"/>
  <c r="AD207" i="31"/>
  <c r="K238" i="31"/>
  <c r="K241" i="31" s="1"/>
  <c r="J241" i="31"/>
  <c r="K220" i="31"/>
  <c r="U10" i="12"/>
  <c r="W102" i="31" s="1"/>
  <c r="AC28" i="37"/>
  <c r="AA10" i="12" s="1"/>
  <c r="AC102" i="31" s="1"/>
  <c r="AB28" i="37"/>
  <c r="Z10" i="12" s="1"/>
  <c r="AB102" i="31" s="1"/>
  <c r="W75" i="20"/>
  <c r="AC22" i="42"/>
  <c r="AA13" i="12" s="1"/>
  <c r="AC105" i="31" s="1"/>
  <c r="U13" i="12"/>
  <c r="W105" i="31" s="1"/>
  <c r="AB22" i="42"/>
  <c r="Z13" i="12" s="1"/>
  <c r="AB105" i="31" s="1"/>
  <c r="Y182" i="31"/>
  <c r="AD235" i="31"/>
  <c r="AE235" i="31"/>
  <c r="I127" i="31"/>
  <c r="J251" i="31"/>
  <c r="K248" i="31"/>
  <c r="I226" i="31"/>
  <c r="K222" i="31"/>
  <c r="K226" i="31" s="1"/>
  <c r="AB27" i="73"/>
  <c r="Z17" i="27" s="1"/>
  <c r="AB40" i="31" s="1"/>
  <c r="U17" i="27"/>
  <c r="W40" i="31" s="1"/>
  <c r="AC27" i="73"/>
  <c r="AA17" i="27" s="1"/>
  <c r="AC40" i="31" s="1"/>
  <c r="AB50" i="43"/>
  <c r="Z14" i="12" s="1"/>
  <c r="AB106" i="31" s="1"/>
  <c r="AC50" i="43"/>
  <c r="AA14" i="12" s="1"/>
  <c r="AC106" i="31" s="1"/>
  <c r="U14" i="12"/>
  <c r="W106" i="31" s="1"/>
  <c r="AA175" i="31"/>
  <c r="AA182" i="31" s="1"/>
  <c r="AA142" i="31"/>
  <c r="AA144" i="31" s="1"/>
  <c r="K250" i="31"/>
  <c r="I251" i="31"/>
  <c r="AC16" i="21"/>
  <c r="AA10" i="28" s="1"/>
  <c r="AC63" i="31" s="1"/>
  <c r="AB16" i="21"/>
  <c r="Z10" i="28" s="1"/>
  <c r="AB63" i="31" s="1"/>
  <c r="U10" i="28"/>
  <c r="W63" i="31" s="1"/>
  <c r="F231" i="31"/>
  <c r="AB12" i="30"/>
  <c r="Z8" i="12" s="1"/>
  <c r="AB100" i="31" s="1"/>
  <c r="AC12" i="30"/>
  <c r="AA8" i="12" s="1"/>
  <c r="AC100" i="31" s="1"/>
  <c r="U8" i="12"/>
  <c r="W100" i="31" s="1"/>
  <c r="K229" i="31"/>
  <c r="K231" i="31" s="1"/>
  <c r="Y142" i="31"/>
  <c r="E90" i="31"/>
  <c r="E137" i="31" s="1"/>
  <c r="E176" i="31" s="1"/>
  <c r="H175" i="31"/>
  <c r="U251" i="31"/>
  <c r="D241" i="31"/>
  <c r="J226" i="31"/>
  <c r="K243" i="31"/>
  <c r="K246" i="31" s="1"/>
  <c r="J246" i="31"/>
  <c r="W231" i="31"/>
  <c r="Y228" i="31"/>
  <c r="R220" i="31"/>
  <c r="H229" i="31"/>
  <c r="H234" i="31" s="1"/>
  <c r="H239" i="31" s="1"/>
  <c r="H244" i="31" s="1"/>
  <c r="H249" i="31" s="1"/>
  <c r="AC43" i="66"/>
  <c r="AB43" i="66"/>
  <c r="Z241" i="31"/>
  <c r="AC65" i="62"/>
  <c r="AB65" i="62"/>
  <c r="X231" i="31"/>
  <c r="AA209" i="31"/>
  <c r="AB16" i="18"/>
  <c r="Z6" i="27" s="1"/>
  <c r="AB29" i="31" s="1"/>
  <c r="U6" i="27"/>
  <c r="W29" i="31" s="1"/>
  <c r="S231" i="31"/>
  <c r="H197" i="31"/>
  <c r="F198" i="31"/>
  <c r="AC10" i="26"/>
  <c r="AA14" i="28" s="1"/>
  <c r="AC67" i="31" s="1"/>
  <c r="AB10" i="26"/>
  <c r="Z14" i="28" s="1"/>
  <c r="AB67" i="31" s="1"/>
  <c r="U14" i="28"/>
  <c r="W67" i="31" s="1"/>
  <c r="W201" i="31"/>
  <c r="Y200" i="31"/>
  <c r="AB23" i="48"/>
  <c r="Z18" i="12" s="1"/>
  <c r="AB110" i="31" s="1"/>
  <c r="AC23" i="48"/>
  <c r="AA18" i="12" s="1"/>
  <c r="AC110" i="31" s="1"/>
  <c r="U18" i="12"/>
  <c r="W110" i="31" s="1"/>
  <c r="G90" i="31"/>
  <c r="G137" i="31" s="1"/>
  <c r="L142" i="31"/>
  <c r="L175" i="31"/>
  <c r="L182" i="31" s="1"/>
  <c r="L184" i="31" s="1"/>
  <c r="AF233" i="31"/>
  <c r="K200" i="31"/>
  <c r="K201" i="31" s="1"/>
  <c r="I201" i="31"/>
  <c r="G26" i="27"/>
  <c r="AB13" i="52"/>
  <c r="Z6" i="53" s="1"/>
  <c r="AB157" i="31" s="1"/>
  <c r="AC13" i="52"/>
  <c r="AA6" i="53" s="1"/>
  <c r="AC157" i="31" s="1"/>
  <c r="U6" i="53"/>
  <c r="AF206" i="31"/>
  <c r="V142" i="31"/>
  <c r="V175" i="31"/>
  <c r="V182" i="31" s="1"/>
  <c r="W226" i="31"/>
  <c r="Y222" i="31"/>
  <c r="AD127" i="31"/>
  <c r="Z138" i="31"/>
  <c r="K182" i="31"/>
  <c r="AF250" i="31"/>
  <c r="AF248" i="31"/>
  <c r="F251" i="31"/>
  <c r="AB35" i="83"/>
  <c r="AC35" i="83"/>
  <c r="D226" i="31"/>
  <c r="AA251" i="31"/>
  <c r="M231" i="31"/>
  <c r="L220" i="31"/>
  <c r="Y238" i="31"/>
  <c r="X241" i="31"/>
  <c r="AE239" i="31"/>
  <c r="AD239" i="31"/>
  <c r="U11" i="27"/>
  <c r="W34" i="31" s="1"/>
  <c r="AB16" i="61"/>
  <c r="Z11" i="27" s="1"/>
  <c r="AB34" i="31" s="1"/>
  <c r="AC16" i="61"/>
  <c r="AA11" i="27" s="1"/>
  <c r="AC34" i="31" s="1"/>
  <c r="R226" i="31"/>
  <c r="E209" i="31"/>
  <c r="AF209" i="31" s="1"/>
  <c r="AA241" i="31"/>
  <c r="AC56" i="43"/>
  <c r="AB56" i="43"/>
  <c r="Y194" i="31"/>
  <c r="W195" i="31"/>
  <c r="T209" i="31"/>
  <c r="AB21" i="21"/>
  <c r="AC21" i="21"/>
  <c r="AB21" i="47"/>
  <c r="AC21" i="47"/>
  <c r="S38" i="28"/>
  <c r="Z236" i="31"/>
  <c r="Z231" i="31"/>
  <c r="F38" i="28"/>
  <c r="X226" i="31"/>
  <c r="AF219" i="31"/>
  <c r="G219" i="31"/>
  <c r="Y234" i="31"/>
  <c r="Y236" i="31" s="1"/>
  <c r="I28" i="31"/>
  <c r="I49" i="31" s="1"/>
  <c r="G49" i="31"/>
  <c r="G136" i="31" s="1"/>
  <c r="H38" i="28"/>
  <c r="U23" i="28"/>
  <c r="W76" i="31" s="1"/>
  <c r="AB42" i="88"/>
  <c r="Z23" i="28" s="1"/>
  <c r="AB76" i="31" s="1"/>
  <c r="AC42" i="88"/>
  <c r="AA23" i="28" s="1"/>
  <c r="AC76" i="31" s="1"/>
  <c r="AB32" i="79"/>
  <c r="Z27" i="12" s="1"/>
  <c r="AB119" i="31" s="1"/>
  <c r="AC32" i="79"/>
  <c r="AA27" i="12" s="1"/>
  <c r="AC119" i="31" s="1"/>
  <c r="U27" i="12"/>
  <c r="W119" i="31" s="1"/>
  <c r="C38" i="28"/>
  <c r="AC57" i="43"/>
  <c r="AB57" i="43"/>
  <c r="U7" i="53"/>
  <c r="W158" i="31" s="1"/>
  <c r="AB13" i="54"/>
  <c r="Z7" i="53" s="1"/>
  <c r="AB158" i="31" s="1"/>
  <c r="AC13" i="54"/>
  <c r="AA7" i="53" s="1"/>
  <c r="AC158" i="31" s="1"/>
  <c r="K142" i="31"/>
  <c r="E220" i="31"/>
  <c r="E204" i="31"/>
  <c r="AF204" i="31" s="1"/>
  <c r="AF203" i="31"/>
  <c r="AD217" i="31"/>
  <c r="AE217" i="31"/>
  <c r="AB17" i="52"/>
  <c r="AC17" i="52"/>
  <c r="AC29" i="41"/>
  <c r="AB29" i="41"/>
  <c r="AB214" i="31"/>
  <c r="AF211" i="31"/>
  <c r="E127" i="31"/>
  <c r="E138" i="31" s="1"/>
  <c r="E177" i="31" s="1"/>
  <c r="AD99" i="31"/>
  <c r="AE244" i="31"/>
  <c r="Y246" i="31"/>
  <c r="AD244" i="31"/>
  <c r="AC17" i="29"/>
  <c r="AA7" i="12" s="1"/>
  <c r="AC99" i="31" s="1"/>
  <c r="AB17" i="29"/>
  <c r="Z7" i="12" s="1"/>
  <c r="AB99" i="31" s="1"/>
  <c r="U7" i="12"/>
  <c r="Z175" i="31"/>
  <c r="AD136" i="31"/>
  <c r="U209" i="31"/>
  <c r="AB24" i="25"/>
  <c r="Z10" i="27" s="1"/>
  <c r="AB33" i="31" s="1"/>
  <c r="U10" i="27"/>
  <c r="W33" i="31" s="1"/>
  <c r="AC24" i="25"/>
  <c r="AA10" i="27" s="1"/>
  <c r="AC33" i="31" s="1"/>
  <c r="L226" i="31"/>
  <c r="I204" i="31"/>
  <c r="K203" i="31"/>
  <c r="K204" i="31" s="1"/>
  <c r="AB36" i="19"/>
  <c r="Z9" i="27" s="1"/>
  <c r="AB32" i="31" s="1"/>
  <c r="U9" i="27"/>
  <c r="W32" i="31" s="1"/>
  <c r="AC27" i="48"/>
  <c r="AB27" i="48"/>
  <c r="AB10" i="36"/>
  <c r="Z8" i="28" s="1"/>
  <c r="AB61" i="31" s="1"/>
  <c r="U8" i="28"/>
  <c r="W61" i="31" s="1"/>
  <c r="AC10" i="36"/>
  <c r="AA8" i="28" s="1"/>
  <c r="AC61" i="31" s="1"/>
  <c r="F236" i="31"/>
  <c r="AE230" i="31"/>
  <c r="AD230" i="31"/>
  <c r="U231" i="31"/>
  <c r="E175" i="31"/>
  <c r="AB9" i="33"/>
  <c r="Z5" i="28" s="1"/>
  <c r="AB58" i="31" s="1"/>
  <c r="AC9" i="33"/>
  <c r="AA5" i="28" s="1"/>
  <c r="AC58" i="31" s="1"/>
  <c r="U5" i="28"/>
  <c r="W58" i="31" s="1"/>
  <c r="E226" i="31"/>
  <c r="I220" i="31"/>
  <c r="H176" i="31" l="1"/>
  <c r="H142" i="31"/>
  <c r="AE236" i="31"/>
  <c r="AD236" i="31"/>
  <c r="AE214" i="31"/>
  <c r="AD214" i="31"/>
  <c r="U175" i="31"/>
  <c r="U182" i="31" s="1"/>
  <c r="U184" i="31" s="1"/>
  <c r="U142" i="31"/>
  <c r="U144" i="31" s="1"/>
  <c r="Y226" i="31"/>
  <c r="AD222" i="31"/>
  <c r="AE222" i="31"/>
  <c r="AE229" i="31"/>
  <c r="AD229" i="31"/>
  <c r="E182" i="31"/>
  <c r="AF241" i="31"/>
  <c r="W28" i="31"/>
  <c r="W49" i="31" s="1"/>
  <c r="U26" i="27"/>
  <c r="S184" i="31"/>
  <c r="I136" i="31"/>
  <c r="G142" i="31"/>
  <c r="G175" i="31"/>
  <c r="AD194" i="31"/>
  <c r="AE194" i="31"/>
  <c r="Y195" i="31"/>
  <c r="U13" i="53"/>
  <c r="W157" i="31"/>
  <c r="W164" i="31" s="1"/>
  <c r="AA184" i="31"/>
  <c r="AD220" i="31"/>
  <c r="AE220" i="31"/>
  <c r="AF201" i="31"/>
  <c r="AD246" i="31"/>
  <c r="AE246" i="31"/>
  <c r="AD138" i="31"/>
  <c r="Z177" i="31"/>
  <c r="AD177" i="31" s="1"/>
  <c r="L144" i="31"/>
  <c r="AD228" i="31"/>
  <c r="Y231" i="31"/>
  <c r="AE228" i="31"/>
  <c r="H182" i="31"/>
  <c r="K251" i="31"/>
  <c r="AD208" i="31"/>
  <c r="AE208" i="31"/>
  <c r="M184" i="31"/>
  <c r="Y204" i="31"/>
  <c r="AD203" i="31"/>
  <c r="AE203" i="31"/>
  <c r="AF198" i="31"/>
  <c r="AD164" i="31"/>
  <c r="Z178" i="31"/>
  <c r="AD178" i="31" s="1"/>
  <c r="AE219" i="31"/>
  <c r="AD219" i="31"/>
  <c r="Y198" i="31"/>
  <c r="AD197" i="31"/>
  <c r="AE197" i="31"/>
  <c r="R144" i="31"/>
  <c r="AD234" i="31"/>
  <c r="AE234" i="31"/>
  <c r="AD90" i="31"/>
  <c r="Z137" i="31"/>
  <c r="G200" i="31"/>
  <c r="X184" i="31"/>
  <c r="E142" i="31"/>
  <c r="W99" i="31"/>
  <c r="W127" i="31" s="1"/>
  <c r="U36" i="12"/>
  <c r="AD238" i="31"/>
  <c r="Y241" i="31"/>
  <c r="AE238" i="31"/>
  <c r="G177" i="31"/>
  <c r="I177" i="31" s="1"/>
  <c r="I138" i="31"/>
  <c r="AE250" i="31"/>
  <c r="AD250" i="31"/>
  <c r="AE212" i="31"/>
  <c r="AD212" i="31"/>
  <c r="U38" i="28"/>
  <c r="Y209" i="31"/>
  <c r="AD206" i="31"/>
  <c r="AE206" i="31"/>
  <c r="AF214" i="31"/>
  <c r="G38" i="28"/>
  <c r="AD200" i="31"/>
  <c r="Y201" i="31"/>
  <c r="AE200" i="31"/>
  <c r="AF236" i="31"/>
  <c r="W90" i="31"/>
  <c r="S144" i="31"/>
  <c r="G176" i="31"/>
  <c r="I176" i="31" s="1"/>
  <c r="I137" i="31"/>
  <c r="AB75" i="20"/>
  <c r="Z9" i="28" s="1"/>
  <c r="AB62" i="31" s="1"/>
  <c r="U9" i="28"/>
  <c r="W62" i="31" s="1"/>
  <c r="AC75" i="20"/>
  <c r="AA9" i="28" s="1"/>
  <c r="AC62" i="31" s="1"/>
  <c r="AD175" i="31"/>
  <c r="H198" i="31"/>
  <c r="H200" i="31"/>
  <c r="AD249" i="31"/>
  <c r="AE249" i="31"/>
  <c r="Y251" i="31"/>
  <c r="H201" i="31" l="1"/>
  <c r="H203" i="31"/>
  <c r="AE201" i="31"/>
  <c r="AD201" i="31"/>
  <c r="AA38" i="28"/>
  <c r="Z38" i="28"/>
  <c r="AE241" i="31"/>
  <c r="AD241" i="31"/>
  <c r="AC164" i="31"/>
  <c r="AC178" i="31" s="1"/>
  <c r="W178" i="31"/>
  <c r="AB164" i="31"/>
  <c r="AB178" i="31" s="1"/>
  <c r="I142" i="31"/>
  <c r="Z36" i="12"/>
  <c r="AA36" i="12"/>
  <c r="AA13" i="53"/>
  <c r="Z13" i="53"/>
  <c r="W138" i="31"/>
  <c r="W177" i="31" s="1"/>
  <c r="AC127" i="31"/>
  <c r="AC138" i="31" s="1"/>
  <c r="AC177" i="31" s="1"/>
  <c r="AB127" i="31"/>
  <c r="AB138" i="31" s="1"/>
  <c r="AB177" i="31" s="1"/>
  <c r="AD195" i="31"/>
  <c r="AE195" i="31"/>
  <c r="AA26" i="27"/>
  <c r="Z26" i="27"/>
  <c r="AD251" i="31"/>
  <c r="AE251" i="31"/>
  <c r="AB90" i="31"/>
  <c r="AB137" i="31" s="1"/>
  <c r="AB176" i="31" s="1"/>
  <c r="AC90" i="31"/>
  <c r="AC137" i="31" s="1"/>
  <c r="AC176" i="31" s="1"/>
  <c r="W137" i="31"/>
  <c r="W176" i="31" s="1"/>
  <c r="AC49" i="31"/>
  <c r="AC136" i="31" s="1"/>
  <c r="AC175" i="31" s="1"/>
  <c r="W136" i="31"/>
  <c r="AB49" i="31"/>
  <c r="AB136" i="31" s="1"/>
  <c r="AB175" i="31" s="1"/>
  <c r="AE226" i="31"/>
  <c r="AD226" i="31"/>
  <c r="G201" i="31"/>
  <c r="G203" i="31"/>
  <c r="AE231" i="31"/>
  <c r="AD231" i="31"/>
  <c r="AD209" i="31"/>
  <c r="AE209" i="31"/>
  <c r="AD137" i="31"/>
  <c r="Z176" i="31"/>
  <c r="Z142" i="31"/>
  <c r="AD198" i="31"/>
  <c r="AE198" i="31"/>
  <c r="AE204" i="31"/>
  <c r="AD204" i="31"/>
  <c r="G182" i="31"/>
  <c r="I175" i="31"/>
  <c r="I182" i="31" s="1"/>
  <c r="Z144" i="31" l="1"/>
  <c r="AD142" i="31"/>
  <c r="Q144" i="31"/>
  <c r="O144" i="31"/>
  <c r="K144" i="31"/>
  <c r="P144" i="31"/>
  <c r="AD176" i="31"/>
  <c r="Z182" i="31"/>
  <c r="G204" i="31"/>
  <c r="G206" i="31"/>
  <c r="H204" i="31"/>
  <c r="H206" i="31"/>
  <c r="W175" i="31"/>
  <c r="W182" i="31" s="1"/>
  <c r="W142" i="31"/>
  <c r="H209" i="31" l="1"/>
  <c r="H211" i="31"/>
  <c r="G209" i="31"/>
  <c r="G211" i="31"/>
  <c r="Z184" i="31"/>
  <c r="AD182" i="31"/>
  <c r="P184" i="31"/>
  <c r="O184" i="31"/>
  <c r="K184" i="31"/>
  <c r="Q184" i="31"/>
  <c r="AB142" i="31"/>
  <c r="AC142" i="31"/>
  <c r="AC182" i="31"/>
  <c r="AB182" i="31"/>
  <c r="G214" i="31" l="1"/>
  <c r="G216" i="31"/>
  <c r="H214" i="31"/>
  <c r="H216" i="31"/>
  <c r="H220" i="31" l="1"/>
  <c r="H222" i="31"/>
  <c r="G222" i="31"/>
  <c r="G220" i="31"/>
  <c r="G226" i="31" l="1"/>
  <c r="G228" i="31"/>
  <c r="H226" i="31"/>
  <c r="H228" i="31"/>
  <c r="H231" i="31" l="1"/>
  <c r="H233" i="31"/>
  <c r="G231" i="31"/>
  <c r="G233" i="31"/>
  <c r="H236" i="31" l="1"/>
  <c r="H238" i="31"/>
  <c r="G236" i="31"/>
  <c r="G238" i="31"/>
  <c r="G243" i="31" l="1"/>
  <c r="G241" i="31"/>
  <c r="H241" i="31"/>
  <c r="H243" i="31"/>
  <c r="H246" i="31" l="1"/>
  <c r="H248" i="31"/>
  <c r="H251" i="31" s="1"/>
  <c r="G246" i="31"/>
  <c r="G248" i="31"/>
  <c r="G251" i="31" s="1"/>
</calcChain>
</file>

<file path=xl/comments1.xml><?xml version="1.0" encoding="utf-8"?>
<comments xmlns="http://schemas.openxmlformats.org/spreadsheetml/2006/main">
  <authors>
    <author>James Jansen</author>
  </authors>
  <commentList>
    <comment ref="G27" authorId="0" shapeId="0">
      <text>
        <r>
          <rPr>
            <sz val="8"/>
            <color indexed="81"/>
            <rFont val="Tahoma"/>
            <family val="2"/>
          </rPr>
          <t xml:space="preserve">The training days relate just to the contractor training days.
</t>
        </r>
      </text>
    </comment>
    <comment ref="E49" authorId="0" shapeId="0">
      <text>
        <r>
          <rPr>
            <sz val="8"/>
            <color indexed="81"/>
            <rFont val="Tahoma"/>
            <family val="2"/>
          </rPr>
          <t xml:space="preserve">Includes 118 Plots = 29.5Ha's
At Total cost of R1 812 362.74
</t>
        </r>
        <r>
          <rPr>
            <b/>
            <u/>
            <sz val="8"/>
            <color indexed="81"/>
            <rFont val="Tahoma"/>
            <family val="2"/>
          </rPr>
          <t>Average cost per plot = R15 359.01</t>
        </r>
        <r>
          <rPr>
            <sz val="8"/>
            <color indexed="81"/>
            <rFont val="Tahoma"/>
            <family val="2"/>
          </rPr>
          <t xml:space="preserve">
</t>
        </r>
      </text>
    </comment>
    <comment ref="G56" authorId="0" shapeId="0">
      <text>
        <r>
          <rPr>
            <sz val="8"/>
            <color indexed="81"/>
            <rFont val="Tahoma"/>
            <family val="2"/>
          </rPr>
          <t xml:space="preserve">The training days relates just to the contractor training days.
</t>
        </r>
      </text>
    </comment>
    <comment ref="E90" authorId="0" shapeId="0">
      <text>
        <r>
          <rPr>
            <sz val="8"/>
            <color indexed="81"/>
            <rFont val="Tahoma"/>
            <family val="2"/>
          </rPr>
          <t xml:space="preserve">Included 87Plots at 25 square meters = 21.75Ha's of Thicket Wide Plots at
Total cost of R1 206 507.09 
Average cost of R13 867.89 per plot
</t>
        </r>
      </text>
    </comment>
    <comment ref="G98" authorId="0" shapeId="0">
      <text>
        <r>
          <rPr>
            <sz val="8"/>
            <color indexed="81"/>
            <rFont val="Tahoma"/>
            <family val="2"/>
          </rPr>
          <t xml:space="preserve">The training days relates just to the contractor training days.
</t>
        </r>
      </text>
    </comment>
    <comment ref="E127" authorId="0" shapeId="0">
      <text>
        <r>
          <rPr>
            <sz val="8"/>
            <color indexed="81"/>
            <rFont val="Tahoma"/>
            <family val="2"/>
          </rPr>
          <t xml:space="preserve">Includes 98 Thicket Wide Plots=24.5Ha's
At total cost of R1 430 406.04 (approximate)
At average cost per plot of R14 595.98
</t>
        </r>
      </text>
    </comment>
    <comment ref="G135" authorId="0" shapeId="0">
      <text>
        <r>
          <rPr>
            <sz val="8"/>
            <color indexed="81"/>
            <rFont val="Tahoma"/>
            <family val="2"/>
          </rPr>
          <t xml:space="preserve">The training days relates just to the contractor training days.
</t>
        </r>
      </text>
    </comment>
    <comment ref="G174" authorId="0" shapeId="0">
      <text>
        <r>
          <rPr>
            <sz val="8"/>
            <color indexed="81"/>
            <rFont val="Tahoma"/>
            <family val="2"/>
          </rPr>
          <t xml:space="preserve">The training days relates just to the contractor training days.
</t>
        </r>
      </text>
    </comment>
    <comment ref="I193" authorId="0" shapeId="0">
      <text>
        <r>
          <rPr>
            <sz val="8"/>
            <color indexed="81"/>
            <rFont val="Tahoma"/>
            <family val="2"/>
          </rPr>
          <t xml:space="preserve">The training days relates just to the contractor training days.
</t>
        </r>
      </text>
    </comment>
    <comment ref="I262" authorId="0" shapeId="0">
      <text>
        <r>
          <rPr>
            <sz val="8"/>
            <color indexed="81"/>
            <rFont val="Tahoma"/>
            <family val="2"/>
          </rPr>
          <t xml:space="preserve">The training days relates just to the contractor training days.
</t>
        </r>
      </text>
    </comment>
  </commentList>
</comments>
</file>

<file path=xl/comments2.xml><?xml version="1.0" encoding="utf-8"?>
<comments xmlns="http://schemas.openxmlformats.org/spreadsheetml/2006/main">
  <authors>
    <author>James Jansen</author>
  </authors>
  <commentList>
    <comment ref="D3" authorId="0" shapeId="0">
      <text>
        <r>
          <rPr>
            <sz val="8"/>
            <color indexed="81"/>
            <rFont val="Tahoma"/>
            <family val="2"/>
          </rPr>
          <t>Cost for Thicket Wide Plots = R562 436.50 at the end of May 2009 for 43 plots = R13 079.92 per plot
10.75Ha's is made up out of thicket wide plots</t>
        </r>
      </text>
    </comment>
    <comment ref="W3" authorId="0" shapeId="0">
      <text>
        <r>
          <rPr>
            <sz val="8"/>
            <color indexed="81"/>
            <rFont val="Tahoma"/>
            <family val="2"/>
          </rPr>
          <t xml:space="preserve">R718 672.72 spent on thicket wide plots
</t>
        </r>
      </text>
    </comment>
    <comment ref="H8" authorId="0" shapeId="0">
      <text>
        <r>
          <rPr>
            <sz val="8"/>
            <color indexed="81"/>
            <rFont val="Tahoma"/>
            <family val="2"/>
          </rPr>
          <t xml:space="preserve">Xolani Tiem 2 Days First Aid Training from 11 -12 October 2008 by St.John's
</t>
        </r>
      </text>
    </comment>
    <comment ref="G13" authorId="0" shapeId="0">
      <text>
        <r>
          <rPr>
            <sz val="8"/>
            <color indexed="81"/>
            <rFont val="Tahoma"/>
            <family val="2"/>
          </rPr>
          <t xml:space="preserve">R250 Deducted from 092-050-A42 for No demarcation and no First Aid Book
</t>
        </r>
      </text>
    </comment>
    <comment ref="H15" authorId="0" shapeId="0">
      <text>
        <r>
          <rPr>
            <sz val="8"/>
            <color indexed="81"/>
            <rFont val="Tahoma"/>
            <family val="2"/>
          </rPr>
          <t xml:space="preserve">X.Tiem 1 Day HIV awareness training by Kouga Health workers on 16 September 2008.
X.Tiem 1 Day Vehicle Safety Campaign by Road Safety Department on 17 September 2008.
</t>
        </r>
      </text>
    </comment>
    <comment ref="G19" authorId="0" shapeId="0">
      <text>
        <r>
          <rPr>
            <sz val="8"/>
            <color indexed="81"/>
            <rFont val="Tahoma"/>
            <family val="2"/>
          </rPr>
          <t xml:space="preserve">R750.00 Deducted for No First Aid Kit on site, incorrect PPE.
</t>
        </r>
      </text>
    </comment>
    <comment ref="H19" authorId="0" shapeId="0">
      <text>
        <r>
          <rPr>
            <sz val="8"/>
            <color indexed="81"/>
            <rFont val="Tahoma"/>
            <family val="2"/>
          </rPr>
          <t xml:space="preserve">Xolani Tiem 1Day Environmental Awareness Training on 23 January 2009 by Basil Mills.
</t>
        </r>
      </text>
    </comment>
    <comment ref="J19" authorId="0" shapeId="0">
      <text>
        <r>
          <rPr>
            <b/>
            <u/>
            <sz val="8"/>
            <color indexed="81"/>
            <rFont val="Tahoma"/>
            <family val="2"/>
          </rPr>
          <t>People present for contract 092-050-A54</t>
        </r>
        <r>
          <rPr>
            <sz val="8"/>
            <color indexed="81"/>
            <rFont val="Tahoma"/>
            <family val="2"/>
          </rPr>
          <t xml:space="preserve">
Anele Cengani-8204295322085
Zwelakhe Godlo - 7309305693085
Shaun Schoeman - 8831015265085
Monica Msila - 7803021227087
Thembile Mxube - 7910075216088
Mzingisi Tiem - 6903285512082
Phumzile Tshaka - 8006295811086
Sigqibo Mongo - 6404175648086
Reuben Ncambele - 4004025482082
Phumeza Pipe - 8203270300082
Mnyamezeli Tom - 767602235492085
Andrew Mitchell - 7007215700087</t>
        </r>
      </text>
    </comment>
    <comment ref="C20" authorId="0" shapeId="0">
      <text>
        <r>
          <rPr>
            <sz val="8"/>
            <color indexed="81"/>
            <rFont val="Tahoma"/>
            <family val="2"/>
          </rPr>
          <t xml:space="preserve">Contract No. 092-050-A57 ran from 23/03/09 - 17/04/09
</t>
        </r>
      </text>
    </comment>
    <comment ref="G20" authorId="0" shapeId="0">
      <text>
        <r>
          <rPr>
            <sz val="8"/>
            <color indexed="81"/>
            <rFont val="Tahoma"/>
            <family val="2"/>
          </rPr>
          <t xml:space="preserve">R800.00 deducted from contract 092-050-A57 for not having First Aid Kit on site-2nd Offence
</t>
        </r>
      </text>
    </comment>
    <comment ref="J20" authorId="0" shapeId="0">
      <text>
        <r>
          <rPr>
            <b/>
            <u/>
            <sz val="8"/>
            <color indexed="81"/>
            <rFont val="Tahoma"/>
            <family val="2"/>
          </rPr>
          <t>People present for contract 092-050-A57</t>
        </r>
        <r>
          <rPr>
            <sz val="8"/>
            <color indexed="81"/>
            <rFont val="Tahoma"/>
            <family val="2"/>
          </rPr>
          <t xml:space="preserve">
Anele Cengani-8204295322085
Zwelakhe Godlo - 7309305693085
Shaun Schoeman - 8831015265085
Monica Msila - 7803021227087
Thembile Mxube - 7910075216088
Mzingisi Tiem - 6903285512082
Phumzile Tshaka - 8006295811086
Sigqibo Mongo - 6404175648086
Reuben Ncambele - 4004025482082
Phumeza Pipe - 8203270300082
Mnyamezeli Tom - 767602235492085
Andrew Mitchell - 7007215700087</t>
        </r>
      </text>
    </comment>
    <comment ref="C21" authorId="0" shapeId="0">
      <text>
        <r>
          <rPr>
            <sz val="8"/>
            <color indexed="81"/>
            <rFont val="Tahoma"/>
            <family val="2"/>
          </rPr>
          <t xml:space="preserve">Contract 092-050-A59 ran from 20/04/09 - 15/04/09 = 191P/Days
</t>
        </r>
      </text>
    </comment>
    <comment ref="J21" authorId="0" shapeId="0">
      <text>
        <r>
          <rPr>
            <b/>
            <u/>
            <sz val="8"/>
            <color indexed="81"/>
            <rFont val="Tahoma"/>
            <family val="2"/>
          </rPr>
          <t xml:space="preserve">People present for contract 092-050-A59
</t>
        </r>
        <r>
          <rPr>
            <sz val="8"/>
            <color indexed="81"/>
            <rFont val="Tahoma"/>
            <family val="2"/>
          </rPr>
          <t xml:space="preserve">
Anele Cengani-82042953220</t>
        </r>
        <r>
          <rPr>
            <sz val="8"/>
            <color indexed="81"/>
            <rFont val="Tahoma"/>
            <family val="2"/>
          </rPr>
          <t>85
Zwelakhe Godlo - 7309305693085</t>
        </r>
        <r>
          <rPr>
            <sz val="8"/>
            <color indexed="81"/>
            <rFont val="Tahoma"/>
            <family val="2"/>
          </rPr>
          <t xml:space="preserve">
</t>
        </r>
        <r>
          <rPr>
            <sz val="8"/>
            <color indexed="81"/>
            <rFont val="Tahoma"/>
            <family val="2"/>
          </rPr>
          <t>Shaun Schoeman - 8831015265085
Monica Msila - 7803021227087
Thembile Mxube - 7910075216088
Mzingisi Tiem - 6903285512082
Phumzile Tshaka - 8006295811086
Sigqibo Mongo - 6404175648086
Reuben Ncambele - 4004025482082
Phumeza Pipe - 8203270300082
Mnyamezeli Tom - 767602235492085
Andrew Mitchell - 7007215700087</t>
        </r>
        <r>
          <rPr>
            <sz val="8"/>
            <color indexed="81"/>
            <rFont val="Tahoma"/>
            <family val="2"/>
          </rPr>
          <t xml:space="preserve">
</t>
        </r>
      </text>
    </comment>
    <comment ref="C22" authorId="0" shapeId="0">
      <text>
        <r>
          <rPr>
            <sz val="8"/>
            <color indexed="81"/>
            <rFont val="Tahoma"/>
            <family val="2"/>
          </rPr>
          <t xml:space="preserve">Contract 092-050-A63 ran from 18/05/09 - 19/06/09 249P/Days
</t>
        </r>
      </text>
    </comment>
    <comment ref="J22" authorId="0" shapeId="0">
      <text>
        <r>
          <rPr>
            <b/>
            <u/>
            <sz val="8"/>
            <color indexed="81"/>
            <rFont val="Tahoma"/>
            <family val="2"/>
          </rPr>
          <t xml:space="preserve">People present for contract 092-050-A63
</t>
        </r>
        <r>
          <rPr>
            <sz val="8"/>
            <color indexed="81"/>
            <rFont val="Tahoma"/>
            <family val="2"/>
          </rPr>
          <t xml:space="preserve">
Anele Cengani-8204295322085
Zwelakhe Godlo - 7309305693085
Monica Msila - 7803021227087
Thembile Mxube - 7910075216088
Mzingisi Tiem - 6903285512082
Phumzile Tshaka - 8006295811086
Sigqibo Mongo - 6404175648086
Reuben Ncambele - 4004025482082
Phumeza Pipe - 8203270300082
Mnyamezeli Tom - 767602235492085
Andrew Mitchell - 7007215700087</t>
        </r>
        <r>
          <rPr>
            <sz val="8"/>
            <color indexed="81"/>
            <rFont val="Tahoma"/>
            <family val="2"/>
          </rPr>
          <t xml:space="preserve">
</t>
        </r>
        <r>
          <rPr>
            <b/>
            <u/>
            <sz val="8"/>
            <color indexed="81"/>
            <rFont val="Tahoma"/>
            <family val="2"/>
          </rPr>
          <t>New People</t>
        </r>
        <r>
          <rPr>
            <sz val="8"/>
            <color indexed="81"/>
            <rFont val="Tahoma"/>
            <family val="2"/>
          </rPr>
          <t xml:space="preserve">
Bulelani Zwide - 8609076426089
</t>
        </r>
        <r>
          <rPr>
            <b/>
            <u/>
            <sz val="8"/>
            <color indexed="81"/>
            <rFont val="Tahoma"/>
            <family val="2"/>
          </rPr>
          <t>People left</t>
        </r>
        <r>
          <rPr>
            <sz val="8"/>
            <color indexed="81"/>
            <rFont val="Tahoma"/>
            <family val="2"/>
          </rPr>
          <t xml:space="preserve">
Shaun Schoeman - 8831015265085</t>
        </r>
      </text>
    </comment>
    <comment ref="C23" authorId="0" shapeId="0">
      <text>
        <r>
          <rPr>
            <sz val="8"/>
            <color indexed="81"/>
            <rFont val="Tahoma"/>
            <family val="2"/>
          </rPr>
          <t xml:space="preserve">Contract 092-050-A67 ran from 10/06/09 - 10/07/09 = 125P/Days
</t>
        </r>
      </text>
    </comment>
    <comment ref="G23" authorId="0" shapeId="0">
      <text>
        <r>
          <rPr>
            <sz val="8"/>
            <color indexed="81"/>
            <rFont val="Tahoma"/>
            <family val="2"/>
          </rPr>
          <t xml:space="preserve">R1004.53 deducted for not having First Aid Kit on site and not having Wajax Pump and 3 Fire Beaters.
</t>
        </r>
      </text>
    </comment>
    <comment ref="H23" authorId="0" shapeId="0">
      <text>
        <r>
          <rPr>
            <sz val="8"/>
            <color indexed="81"/>
            <rFont val="Tahoma"/>
            <family val="2"/>
          </rPr>
          <t xml:space="preserve">Xolani Tiem Induction Training for 3 Days from 10 - 12 June 2009 by Nosh Training Centre
</t>
        </r>
      </text>
    </comment>
    <comment ref="J23" authorId="0" shapeId="0">
      <text>
        <r>
          <rPr>
            <b/>
            <u/>
            <sz val="8"/>
            <color indexed="81"/>
            <rFont val="Tahoma"/>
            <family val="2"/>
          </rPr>
          <t xml:space="preserve">People present for contract 092-050-A67
</t>
        </r>
        <r>
          <rPr>
            <sz val="8"/>
            <color indexed="81"/>
            <rFont val="Tahoma"/>
            <family val="2"/>
          </rPr>
          <t xml:space="preserve">
Anele Cengani-8204295322085
Zwelakhe Godlo - 7309305693085
Monica Msila - 7803021227087
Thembile Mxube - 7910075216088
Mzingisi Tiem - 6903285512082
Phumzile Tshaka - 8006295811086
Sigqibo Mongo - 6404175648086
Reuben Ncambele - 4004025482082
Phumeza Pipe - 8203270300082
Mnyamezeli Tom - 767602235492085
Andrew Mitchell - 7007215700087
Bulelani Zwide - 8609076426089
</t>
        </r>
        <r>
          <rPr>
            <sz val="8"/>
            <color indexed="81"/>
            <rFont val="Tahoma"/>
            <family val="2"/>
          </rPr>
          <t xml:space="preserve">
</t>
        </r>
      </text>
    </comment>
    <comment ref="C24" authorId="0" shapeId="0">
      <text>
        <r>
          <rPr>
            <sz val="8"/>
            <color indexed="81"/>
            <rFont val="Tahoma"/>
            <family val="2"/>
          </rPr>
          <t xml:space="preserve">Contract 092-050-A69 ran from 15/07/09 - 21/08/09 = 316P/Days
</t>
        </r>
      </text>
    </comment>
    <comment ref="J24" authorId="0" shapeId="0">
      <text>
        <r>
          <rPr>
            <b/>
            <u/>
            <sz val="8"/>
            <color indexed="81"/>
            <rFont val="Tahoma"/>
            <family val="2"/>
          </rPr>
          <t xml:space="preserve">People present for contract 092-050-A69
</t>
        </r>
        <r>
          <rPr>
            <sz val="8"/>
            <color indexed="81"/>
            <rFont val="Tahoma"/>
            <family val="2"/>
          </rPr>
          <t xml:space="preserve">
Anele Cengani-8204295322085
Zwelakhe Godlo - 7309305693085
Monica Msila - 7803021227087
Thembile Mxube - 7910075216088
Mzingisi Tiem - 6903285512082
Phumzile Tshaka - 8006295811086
Sigqibo Mongo - 6404175648086
Phumeza Pipe - 8203270300082
Andrew Mitchell - 7007215700087
Bulelani Zwide - 8609076426089
</t>
        </r>
        <r>
          <rPr>
            <b/>
            <u/>
            <sz val="8"/>
            <color indexed="81"/>
            <rFont val="Tahoma"/>
            <family val="2"/>
          </rPr>
          <t>New People</t>
        </r>
        <r>
          <rPr>
            <sz val="8"/>
            <color indexed="81"/>
            <rFont val="Tahoma"/>
            <family val="2"/>
          </rPr>
          <t xml:space="preserve">
Zama Ncambele - 63082857011083
Shaun Schoeman - 8801315265085
</t>
        </r>
        <r>
          <rPr>
            <b/>
            <u/>
            <sz val="8"/>
            <color indexed="81"/>
            <rFont val="Tahoma"/>
            <family val="2"/>
          </rPr>
          <t>People Left</t>
        </r>
        <r>
          <rPr>
            <sz val="8"/>
            <color indexed="81"/>
            <rFont val="Tahoma"/>
            <family val="2"/>
          </rPr>
          <t xml:space="preserve">
Mnyamezeli Tom - 767602235492085
Reuben Ncambele - 4004025482082</t>
        </r>
      </text>
    </comment>
    <comment ref="C25" authorId="0" shapeId="0">
      <text>
        <r>
          <rPr>
            <sz val="8"/>
            <color indexed="81"/>
            <rFont val="Tahoma"/>
            <family val="2"/>
          </rPr>
          <t xml:space="preserve">Contract 092-050-A72 ran from 27/07/09 - 08/10/09 = 385P/Days
</t>
        </r>
      </text>
    </comment>
    <comment ref="J25" authorId="0" shapeId="0">
      <text>
        <r>
          <rPr>
            <b/>
            <u/>
            <sz val="8"/>
            <color indexed="81"/>
            <rFont val="Tahoma"/>
            <family val="2"/>
          </rPr>
          <t xml:space="preserve">People present for contract 092-050-A72
</t>
        </r>
        <r>
          <rPr>
            <sz val="8"/>
            <color indexed="81"/>
            <rFont val="Tahoma"/>
            <family val="2"/>
          </rPr>
          <t xml:space="preserve">Phumzile Tshaka - 8006295811086
Bulelani Zwide - 8609076426089
Monica Msila - 7803021227087
Thembile Mxube - 7910075216088
Mzingisi Tiem - 6903285512082
Sigqibo Mongo - 6404175648086
Zama Ncambele - 63082857011083
Phumeza Pipe - 8203270300082
Anele Cengani-8204295322085
Andrew Mitchell - 7007215700087
</t>
        </r>
        <r>
          <rPr>
            <b/>
            <u/>
            <sz val="8"/>
            <color indexed="81"/>
            <rFont val="Tahoma"/>
            <family val="2"/>
          </rPr>
          <t>New People</t>
        </r>
        <r>
          <rPr>
            <sz val="8"/>
            <color indexed="81"/>
            <rFont val="Tahoma"/>
            <family val="2"/>
          </rPr>
          <t xml:space="preserve">
Thembiliso Keyi - 6805057115087
Jinikwe Janga - 8301255939088
</t>
        </r>
        <r>
          <rPr>
            <b/>
            <u/>
            <sz val="8"/>
            <color indexed="81"/>
            <rFont val="Tahoma"/>
            <family val="2"/>
          </rPr>
          <t>People Left</t>
        </r>
        <r>
          <rPr>
            <sz val="8"/>
            <color indexed="81"/>
            <rFont val="Tahoma"/>
            <family val="2"/>
          </rPr>
          <t xml:space="preserve">
Shaun Schoeman - 8801315265085
Phumeza Pipe - 8203270300082
Zwelakhe Godlo - 7309305693085</t>
        </r>
      </text>
    </comment>
    <comment ref="C26" authorId="0" shapeId="0">
      <text>
        <r>
          <rPr>
            <sz val="10"/>
            <color indexed="81"/>
            <rFont val="Arial"/>
            <family val="2"/>
          </rPr>
          <t>Contract 092-050-A74 ran from 12/10/09 - 17/11/09 = 282P/Days</t>
        </r>
        <r>
          <rPr>
            <sz val="8"/>
            <color indexed="81"/>
            <rFont val="Tahoma"/>
            <family val="2"/>
          </rPr>
          <t xml:space="preserve">
</t>
        </r>
      </text>
    </comment>
    <comment ref="G26" authorId="0" shapeId="0">
      <text>
        <r>
          <rPr>
            <sz val="10"/>
            <color indexed="81"/>
            <rFont val="Arial"/>
            <family val="2"/>
          </rPr>
          <t>R257.95 deducted for catering cost for people who did not attend training and for PPE not on site.</t>
        </r>
        <r>
          <rPr>
            <sz val="8"/>
            <color indexed="81"/>
            <rFont val="Tahoma"/>
            <family val="2"/>
          </rPr>
          <t xml:space="preserve">
</t>
        </r>
      </text>
    </comment>
    <comment ref="J26" authorId="0" shapeId="0">
      <text>
        <r>
          <rPr>
            <b/>
            <u/>
            <sz val="8"/>
            <color indexed="81"/>
            <rFont val="Tahoma"/>
            <family val="2"/>
          </rPr>
          <t xml:space="preserve">People present for contract 092-050-A74
</t>
        </r>
        <r>
          <rPr>
            <u/>
            <sz val="8"/>
            <color indexed="81"/>
            <rFont val="Tahoma"/>
            <family val="2"/>
          </rPr>
          <t xml:space="preserve">
</t>
        </r>
        <r>
          <rPr>
            <sz val="8"/>
            <color indexed="81"/>
            <rFont val="Tahoma"/>
            <family val="2"/>
          </rPr>
          <t xml:space="preserve">Phumzile Tshaka - 8006295811086
Bulelani Zwide - 8609076426089
Monica Msila - 7803021227087
Thembile Mxube - 7910075216088
Mzingisi Tiem - 6903285512082
Sigqibo Mongo - 6404175648086
Zama Ncambele - 63082857011083
Phumeza Pipe - 8203270300082
Anele Cengani-8204295322085
Andrew Mitchell - 7007215700087
</t>
        </r>
        <r>
          <rPr>
            <b/>
            <u/>
            <sz val="8"/>
            <color indexed="81"/>
            <rFont val="Tahoma"/>
            <family val="2"/>
          </rPr>
          <t>New People</t>
        </r>
        <r>
          <rPr>
            <sz val="8"/>
            <color indexed="81"/>
            <rFont val="Tahoma"/>
            <family val="2"/>
          </rPr>
          <t xml:space="preserve">
Phumzile Tsahaka - 8006295811086
Mxolisi Vika - 7705056729087
Lunyuko Taboshe - 8505166176081
</t>
        </r>
        <r>
          <rPr>
            <b/>
            <u/>
            <sz val="8"/>
            <color indexed="81"/>
            <rFont val="Tahoma"/>
            <family val="2"/>
          </rPr>
          <t>People Left</t>
        </r>
        <r>
          <rPr>
            <sz val="8"/>
            <color indexed="81"/>
            <rFont val="Tahoma"/>
            <family val="2"/>
          </rPr>
          <t xml:space="preserve">
Thembiliso Keyi - 6805057115087
Jinikwe Janga - 8301255939088</t>
        </r>
      </text>
    </comment>
    <comment ref="C27" authorId="0" shapeId="0">
      <text>
        <r>
          <rPr>
            <sz val="8"/>
            <color indexed="81"/>
            <rFont val="Tahoma"/>
            <family val="2"/>
          </rPr>
          <t xml:space="preserve">Contract 092-050-A79 ran from 04/01/10 - 22/01/10
</t>
        </r>
      </text>
    </comment>
    <comment ref="J27" authorId="0" shapeId="0">
      <text>
        <r>
          <rPr>
            <b/>
            <u/>
            <sz val="8"/>
            <color indexed="81"/>
            <rFont val="Tahoma"/>
            <family val="2"/>
          </rPr>
          <t xml:space="preserve">People present for contract 092-050-A79
</t>
        </r>
        <r>
          <rPr>
            <u/>
            <sz val="8"/>
            <color indexed="81"/>
            <rFont val="Tahoma"/>
            <family val="2"/>
          </rPr>
          <t xml:space="preserve">
</t>
        </r>
        <r>
          <rPr>
            <sz val="8"/>
            <color indexed="81"/>
            <rFont val="Tahoma"/>
            <family val="2"/>
          </rPr>
          <t xml:space="preserve">Phumzile Tshaka - 8006295811086
Mxolisi Vika - 7705056729087
Bulelani Zwide - 8609076426089
Mzingisi Tiem - 6903285512082
Sigqibo Mongo - 6404175648086
Zama Ncambele - 63082857011083
Phumeza Pipe - 8203270300082
Lunyuko Taboshe - 8505166176081
</t>
        </r>
        <r>
          <rPr>
            <b/>
            <u/>
            <sz val="8"/>
            <color indexed="81"/>
            <rFont val="Tahoma"/>
            <family val="2"/>
          </rPr>
          <t xml:space="preserve">New People
</t>
        </r>
        <r>
          <rPr>
            <sz val="8"/>
            <color indexed="81"/>
            <rFont val="Tahoma"/>
            <family val="2"/>
          </rPr>
          <t xml:space="preserve">Maphews Mbanda - 7005046160083
Thembiliso Keyi - 6805057115087
Thandolwethu Buswa - 8310016020088
Vusumzi Thinta - 8607106125085
Luyanda Letsie - 8112105378082
</t>
        </r>
        <r>
          <rPr>
            <b/>
            <u/>
            <sz val="8"/>
            <color indexed="81"/>
            <rFont val="Tahoma"/>
            <family val="2"/>
          </rPr>
          <t>People Left</t>
        </r>
        <r>
          <rPr>
            <sz val="8"/>
            <color indexed="81"/>
            <rFont val="Tahoma"/>
            <family val="2"/>
          </rPr>
          <t xml:space="preserve">
Phumzile Tsahaka - 8006295811086
Anele Cengani-8204295322085
Andrew Mitchell - 7007215700087
Monica Msila - 7803021227087
Thembile Mxube - 7910075216088
</t>
        </r>
      </text>
    </comment>
    <comment ref="C28" authorId="0" shapeId="0">
      <text>
        <r>
          <rPr>
            <sz val="10"/>
            <color indexed="81"/>
            <rFont val="Tahoma"/>
            <family val="2"/>
          </rPr>
          <t>Contract 092-050-A81 ran from 01/02/10 - 25/02/20 = 266P/Days</t>
        </r>
        <r>
          <rPr>
            <sz val="8"/>
            <color indexed="81"/>
            <rFont val="Tahoma"/>
            <family val="2"/>
          </rPr>
          <t xml:space="preserve">
</t>
        </r>
      </text>
    </comment>
    <comment ref="J28" authorId="0" shapeId="0">
      <text>
        <r>
          <rPr>
            <b/>
            <u/>
            <sz val="8"/>
            <color indexed="81"/>
            <rFont val="Tahoma"/>
            <family val="2"/>
          </rPr>
          <t xml:space="preserve">People present for contract 092-050-A81
</t>
        </r>
        <r>
          <rPr>
            <u/>
            <sz val="8"/>
            <color indexed="81"/>
            <rFont val="Tahoma"/>
            <family val="2"/>
          </rPr>
          <t xml:space="preserve">
</t>
        </r>
        <r>
          <rPr>
            <sz val="8"/>
            <color indexed="81"/>
            <rFont val="Tahoma"/>
            <family val="2"/>
          </rPr>
          <t xml:space="preserve">Phumzile Tshaka - 8006295811086
Mxolisi Vika - 7705056729087
Bulelani Zwide - 8609076426089
Maphews Mbanda - 7005046160083
Thembiliso Keyi - 6805057115087
Mzingisi Tiem - 6903285512082
Sigqibo Mongo - 6404175648086
Zama Ncambele - 63082857011083
Lunyuko Taboshe - 8505166176081
Thandolwethu Buswa - 8310016020088
Vusumzi Thinta - 8607106125085
Luyanda Letsie - 8112105378082
</t>
        </r>
        <r>
          <rPr>
            <b/>
            <u/>
            <sz val="8"/>
            <color indexed="81"/>
            <rFont val="Tahoma"/>
            <family val="2"/>
          </rPr>
          <t>New People</t>
        </r>
        <r>
          <rPr>
            <sz val="8"/>
            <color indexed="81"/>
            <rFont val="Tahoma"/>
            <family val="2"/>
          </rPr>
          <t xml:space="preserve">
Adam Maarman - 6311205735082
</t>
        </r>
        <r>
          <rPr>
            <b/>
            <u/>
            <sz val="8"/>
            <color indexed="81"/>
            <rFont val="Tahoma"/>
            <family val="2"/>
          </rPr>
          <t>People Left</t>
        </r>
        <r>
          <rPr>
            <sz val="8"/>
            <color indexed="81"/>
            <rFont val="Tahoma"/>
            <family val="2"/>
          </rPr>
          <t xml:space="preserve">
Phumeza Pipe - 8203270300082
</t>
        </r>
      </text>
    </comment>
    <comment ref="C29" authorId="0" shapeId="0">
      <text>
        <r>
          <rPr>
            <sz val="8"/>
            <color indexed="81"/>
            <rFont val="Tahoma"/>
            <family val="2"/>
          </rPr>
          <t xml:space="preserve">Contract 092-050-A84 ran from 08/03/10 - 09/04/10 = 289P/Days
</t>
        </r>
      </text>
    </comment>
    <comment ref="J29" authorId="0" shapeId="0">
      <text>
        <r>
          <rPr>
            <b/>
            <u/>
            <sz val="8"/>
            <color indexed="81"/>
            <rFont val="Tahoma"/>
            <family val="2"/>
          </rPr>
          <t xml:space="preserve">People present for contract 092-050-A84
</t>
        </r>
        <r>
          <rPr>
            <u/>
            <sz val="8"/>
            <color indexed="81"/>
            <rFont val="Tahoma"/>
            <family val="2"/>
          </rPr>
          <t xml:space="preserve">
</t>
        </r>
        <r>
          <rPr>
            <sz val="8"/>
            <color indexed="81"/>
            <rFont val="Tahoma"/>
            <family val="2"/>
          </rPr>
          <t xml:space="preserve">Phumzile Tshaka - 8006295811086
Bulelani Zwide - 8609076426089
Maphews Mbanda - 7005046160083
Adam Maarman - 6311205735082
Lunyuko Taboshe - 8505166176081
Thandolwethu Buswa - 8310016020088
Vusumzi Thinta - 8607106125085
Luyanda Letsie - 8112105378082
</t>
        </r>
        <r>
          <rPr>
            <b/>
            <u/>
            <sz val="8"/>
            <color indexed="81"/>
            <rFont val="Tahoma"/>
            <family val="2"/>
          </rPr>
          <t>New People</t>
        </r>
        <r>
          <rPr>
            <sz val="8"/>
            <color indexed="81"/>
            <rFont val="Tahoma"/>
            <family val="2"/>
          </rPr>
          <t xml:space="preserve">
Bongani Metshe - 8407275382082
Zalisekile Somi - 8612185384082
Zama Ncambele - 6308285701083
Phumeza Pipe - 8203270300082
</t>
        </r>
        <r>
          <rPr>
            <b/>
            <u/>
            <sz val="8"/>
            <color indexed="81"/>
            <rFont val="Tahoma"/>
            <family val="2"/>
          </rPr>
          <t>People Left</t>
        </r>
        <r>
          <rPr>
            <sz val="8"/>
            <color indexed="81"/>
            <rFont val="Tahoma"/>
            <family val="2"/>
          </rPr>
          <t xml:space="preserve">
Thembiliso Keyi - 6805057115087
Mzingisi Tiem - 6903285512082
Sigqibo Mongo - 6404175648086
Zama Ncambele - 63082857011083
Mxolisi Vika - 7705056729087
</t>
        </r>
      </text>
    </comment>
    <comment ref="C30" authorId="0" shapeId="0">
      <text>
        <r>
          <rPr>
            <sz val="10"/>
            <color indexed="81"/>
            <rFont val="Tahoma"/>
            <family val="2"/>
          </rPr>
          <t xml:space="preserve">Contract 092-050-A87 ran from 26/04/10 - 24/05/10 = 270P/Days
</t>
        </r>
      </text>
    </comment>
    <comment ref="D30" authorId="0" shapeId="0">
      <text>
        <r>
          <rPr>
            <sz val="10"/>
            <color indexed="81"/>
            <rFont val="Tahoma"/>
            <family val="2"/>
          </rPr>
          <t xml:space="preserve">2 Thicket Wide Plots and 13Ha's large scale planting
</t>
        </r>
      </text>
    </comment>
    <comment ref="G30" authorId="0" shapeId="0">
      <text>
        <r>
          <rPr>
            <sz val="10"/>
            <color indexed="81"/>
            <rFont val="Tahoma"/>
            <family val="2"/>
          </rPr>
          <t xml:space="preserve">R695.20 dedcuted from contract 092-050-A87 for people who did not arrive for medical examinations.
</t>
        </r>
      </text>
    </comment>
    <comment ref="J30" authorId="0" shapeId="0">
      <text>
        <r>
          <rPr>
            <b/>
            <u/>
            <sz val="8"/>
            <color indexed="81"/>
            <rFont val="Tahoma"/>
            <family val="2"/>
          </rPr>
          <t xml:space="preserve">People present for contract 092-050-A87
</t>
        </r>
        <r>
          <rPr>
            <sz val="8"/>
            <color indexed="81"/>
            <rFont val="Tahoma"/>
            <family val="2"/>
          </rPr>
          <t xml:space="preserve">Phumzile Tshaka - 8006295811086
Bulelani Zwide - 8609076426089
Zama Ncambele - 6308285701083
Phumeza Pipe - 8203270300082
Lunyuko Taboshe - 8505166176081
Thandolwethu Buswa - 8310016020088
Vusumzi Thinta - 8607106125085
Zalisekile Somi - 8612185384082
Bongani Metshe - 8407275382082
</t>
        </r>
        <r>
          <rPr>
            <b/>
            <u/>
            <sz val="8"/>
            <color indexed="81"/>
            <rFont val="Tahoma"/>
            <family val="2"/>
          </rPr>
          <t>New People</t>
        </r>
        <r>
          <rPr>
            <sz val="8"/>
            <color indexed="81"/>
            <rFont val="Tahoma"/>
            <family val="2"/>
          </rPr>
          <t xml:space="preserve">
Nyaniiso Williams - 5812055878089
Mkhululi Mpulu - 9102255658085
Ntombekhaya Beyi - 7201012132087
</t>
        </r>
        <r>
          <rPr>
            <b/>
            <u/>
            <sz val="8"/>
            <color indexed="81"/>
            <rFont val="Tahoma"/>
            <family val="2"/>
          </rPr>
          <t>People Left</t>
        </r>
        <r>
          <rPr>
            <sz val="8"/>
            <color indexed="81"/>
            <rFont val="Tahoma"/>
            <family val="2"/>
          </rPr>
          <t xml:space="preserve">
Luyanda Letsie - 8112105378082
Maphews Mbanda - 7005046160083
Adam Maarman - 6311205735082
</t>
        </r>
      </text>
    </comment>
    <comment ref="D35" authorId="0" shapeId="0">
      <text>
        <r>
          <rPr>
            <sz val="8"/>
            <color indexed="81"/>
            <rFont val="Tahoma"/>
            <family val="2"/>
          </rPr>
          <t>Cost for Thicket Wide Plots = R562 436.50 at the end of May 2009 for 43 plots = R13 079.92 per plot
10.75Ha's is made up out of thicket wide plots</t>
        </r>
      </text>
    </comment>
  </commentList>
</comments>
</file>

<file path=xl/comments3.xml><?xml version="1.0" encoding="utf-8"?>
<comments xmlns="http://schemas.openxmlformats.org/spreadsheetml/2006/main">
  <authors>
    <author>James Jansen</author>
  </authors>
  <commentList>
    <comment ref="D3" authorId="0" shapeId="0">
      <text>
        <r>
          <rPr>
            <sz val="8"/>
            <color indexed="81"/>
            <rFont val="Tahoma"/>
            <family val="2"/>
          </rPr>
          <t>R164 829.06 for 12 Thicket Wide plots at the end of May 2009 at average cost of R13 735.75 per plot.
3 ha's is made up out of thicket wide plots</t>
        </r>
      </text>
    </comment>
    <comment ref="W3" authorId="0" shapeId="0">
      <text>
        <r>
          <rPr>
            <sz val="8"/>
            <color indexed="81"/>
            <rFont val="Tahoma"/>
            <family val="2"/>
          </rPr>
          <t>R164 829.06 spent on Thicket Wide Plots</t>
        </r>
      </text>
    </comment>
    <comment ref="H5" authorId="0" shapeId="0">
      <text>
        <r>
          <rPr>
            <sz val="8"/>
            <color indexed="81"/>
            <rFont val="Tahoma"/>
            <family val="2"/>
          </rPr>
          <t xml:space="preserve">Vuyani Dyasi First Aid Training for 2 Days from 11 -12 October 2007 by B.Fast
</t>
        </r>
      </text>
    </comment>
    <comment ref="D17" authorId="0" shapeId="0">
      <text>
        <r>
          <rPr>
            <sz val="8"/>
            <color indexed="81"/>
            <rFont val="Tahoma"/>
            <family val="2"/>
          </rPr>
          <t>R164 829.06 for 12 Thicket Wide plots at the end of May 2009 at average cost of R13 735.75 per plot.
3 ha's is made up out of thicket wide plots</t>
        </r>
      </text>
    </comment>
  </commentList>
</comments>
</file>

<file path=xl/comments4.xml><?xml version="1.0" encoding="utf-8"?>
<comments xmlns="http://schemas.openxmlformats.org/spreadsheetml/2006/main">
  <authors>
    <author>James Jansen</author>
  </authors>
  <commentList>
    <comment ref="D3" authorId="0" shapeId="0">
      <text>
        <r>
          <rPr>
            <sz val="8"/>
            <color indexed="81"/>
            <rFont val="Tahoma"/>
            <family val="2"/>
          </rPr>
          <t>Includes R108 983.68 spent on 8 Thicket Wide Plots at an average cost of R13 622.96 per plot.
2 Ha's are made up out of Thicket Wide Plots</t>
        </r>
      </text>
    </comment>
    <comment ref="W3" authorId="0" shapeId="0">
      <text>
        <r>
          <rPr>
            <sz val="8"/>
            <color indexed="81"/>
            <rFont val="Tahoma"/>
            <family val="2"/>
          </rPr>
          <t xml:space="preserve">R108 983.68 spent on Thicket Wide Plots
</t>
        </r>
      </text>
    </comment>
    <comment ref="H5" authorId="0" shapeId="0">
      <text>
        <r>
          <rPr>
            <sz val="8"/>
            <color indexed="81"/>
            <rFont val="Tahoma"/>
            <family val="2"/>
          </rPr>
          <t xml:space="preserve">Eddie Lucas First Aid Training 2 Days from 11- 12 Oct 2007 by B/Fast
</t>
        </r>
      </text>
    </comment>
    <comment ref="G10" authorId="0" shapeId="0">
      <text>
        <r>
          <rPr>
            <sz val="8"/>
            <color indexed="81"/>
            <rFont val="Tahoma"/>
            <family val="2"/>
          </rPr>
          <t xml:space="preserve">R6 275.00 deducted for not completing contract to spec and missing fencing material.
</t>
        </r>
      </text>
    </comment>
    <comment ref="D15" authorId="0" shapeId="0">
      <text>
        <r>
          <rPr>
            <sz val="8"/>
            <color indexed="81"/>
            <rFont val="Tahoma"/>
            <family val="2"/>
          </rPr>
          <t>Includes R108 983.68 spent on 8 Thicket Wide Plots at an average cost of R13 622.96 per plot.
2 Ha's are made up out of Thicket Wide Plots</t>
        </r>
      </text>
    </comment>
  </commentList>
</comments>
</file>

<file path=xl/comments5.xml><?xml version="1.0" encoding="utf-8"?>
<comments xmlns="http://schemas.openxmlformats.org/spreadsheetml/2006/main">
  <authors>
    <author>James Jansen</author>
  </authors>
  <commentList>
    <comment ref="H5" authorId="0" shapeId="0">
      <text>
        <r>
          <rPr>
            <sz val="8"/>
            <color indexed="81"/>
            <rFont val="Tahoma"/>
            <family val="2"/>
          </rPr>
          <t xml:space="preserve">Eden August First Aid Training for 2Days from 11-12 October 2007 by B/Fast
</t>
        </r>
      </text>
    </comment>
  </commentList>
</comments>
</file>

<file path=xl/comments6.xml><?xml version="1.0" encoding="utf-8"?>
<comments xmlns="http://schemas.openxmlformats.org/spreadsheetml/2006/main">
  <authors>
    <author>James Jansen</author>
  </authors>
  <commentList>
    <comment ref="D3" authorId="0" shapeId="0">
      <text>
        <r>
          <rPr>
            <sz val="8"/>
            <color indexed="81"/>
            <rFont val="Tahoma"/>
            <family val="2"/>
          </rPr>
          <t xml:space="preserve">R468 178.14 spent on 33 Thicket Wide Plots at average cost of R14 187.21 per plot at the end of May 2009.
8.25Ha's is made up out of thicket wide plots.
</t>
        </r>
      </text>
    </comment>
    <comment ref="W3" authorId="0" shapeId="0">
      <text>
        <r>
          <rPr>
            <sz val="8"/>
            <color indexed="81"/>
            <rFont val="Tahoma"/>
            <family val="2"/>
          </rPr>
          <t xml:space="preserve">R561 191.01 spent on Thicket Wide Plots
</t>
        </r>
      </text>
    </comment>
    <comment ref="H5" authorId="0" shapeId="0">
      <text>
        <r>
          <rPr>
            <sz val="8"/>
            <color indexed="81"/>
            <rFont val="Tahoma"/>
            <family val="2"/>
          </rPr>
          <t xml:space="preserve">R.Jeyi First Aid Training for 2Days from 5-6 October 2007 by B/Fast
</t>
        </r>
      </text>
    </comment>
    <comment ref="H14" authorId="0" shapeId="0">
      <text>
        <r>
          <rPr>
            <sz val="8"/>
            <color indexed="81"/>
            <rFont val="Arial"/>
            <family val="2"/>
          </rPr>
          <t xml:space="preserve">Raymond Jeyi 1Day Vehicle Safety Campaign Training on 17 September 2008 by Vehicle Safety Department
Raymond Jeyi 1Day HIV AIDS awareness training on 16 September 2008 by Kouga Health workers </t>
        </r>
        <r>
          <rPr>
            <sz val="8"/>
            <color indexed="81"/>
            <rFont val="Tahoma"/>
            <family val="2"/>
          </rPr>
          <t xml:space="preserve">
</t>
        </r>
      </text>
    </comment>
    <comment ref="G17" authorId="0" shapeId="0">
      <text>
        <r>
          <rPr>
            <sz val="8"/>
            <color indexed="81"/>
            <rFont val="Tahoma"/>
            <family val="2"/>
          </rPr>
          <t xml:space="preserve">R100 deducted from contract 092-050-A53 for no demarcation on site.
</t>
        </r>
      </text>
    </comment>
    <comment ref="H17" authorId="0" shapeId="0">
      <text>
        <r>
          <rPr>
            <sz val="8"/>
            <color indexed="81"/>
            <rFont val="Arial"/>
            <family val="2"/>
          </rPr>
          <t>Raymond Jeyi 1Day Environmental Awareness Training on 23 January 2009 by Basil Mills.</t>
        </r>
        <r>
          <rPr>
            <sz val="10"/>
            <color indexed="81"/>
            <rFont val="Arial"/>
            <family val="2"/>
          </rPr>
          <t xml:space="preserve">
</t>
        </r>
        <r>
          <rPr>
            <sz val="8"/>
            <color indexed="81"/>
            <rFont val="Tahoma"/>
            <family val="2"/>
          </rPr>
          <t xml:space="preserve">
</t>
        </r>
      </text>
    </comment>
    <comment ref="J17" authorId="0" shapeId="0">
      <text>
        <r>
          <rPr>
            <b/>
            <u/>
            <sz val="8"/>
            <color indexed="81"/>
            <rFont val="Tahoma"/>
            <family val="2"/>
          </rPr>
          <t>People Present for contract 092-050-A56</t>
        </r>
        <r>
          <rPr>
            <b/>
            <sz val="8"/>
            <color indexed="81"/>
            <rFont val="Tahoma"/>
            <family val="2"/>
          </rPr>
          <t xml:space="preserve">
</t>
        </r>
        <r>
          <rPr>
            <sz val="8"/>
            <color indexed="81"/>
            <rFont val="Tahoma"/>
            <family val="2"/>
          </rPr>
          <t xml:space="preserve">Freek Bothma-6305066158087
Frars Boyana - 6609045546084
Mbongeni Klaasse - 8006285911086
Richard Lukas - 5711165736080
Monica Luthuli - 8808030557084
Edith Maduna - 7003300510085
Eric Mathanda - 7603035774086
Thanduxolo Menze - 7910026124086
Melisizwe Mtatsi - 7608086113084
Awethu Ngqeza - 8907275334089
Tshintshiwe Nzimeni - 7105200312080
Tom Yantolo - 6506206184087
</t>
        </r>
        <r>
          <rPr>
            <sz val="8"/>
            <color indexed="81"/>
            <rFont val="Tahoma"/>
            <family val="2"/>
          </rPr>
          <t xml:space="preserve">
</t>
        </r>
      </text>
    </comment>
    <comment ref="C18" authorId="0" shapeId="0">
      <text>
        <r>
          <rPr>
            <sz val="8"/>
            <color indexed="81"/>
            <rFont val="Tahoma"/>
            <family val="2"/>
          </rPr>
          <t xml:space="preserve">Contract 092-050-A56 ran from 13/03/09 - 17/04/09
</t>
        </r>
      </text>
    </comment>
    <comment ref="J18" authorId="0" shapeId="0">
      <text>
        <r>
          <rPr>
            <b/>
            <u/>
            <sz val="8"/>
            <color indexed="81"/>
            <rFont val="Tahoma"/>
            <family val="2"/>
          </rPr>
          <t>People Present for contract 092-050-A56</t>
        </r>
        <r>
          <rPr>
            <b/>
            <sz val="8"/>
            <color indexed="81"/>
            <rFont val="Tahoma"/>
            <family val="2"/>
          </rPr>
          <t xml:space="preserve">
</t>
        </r>
        <r>
          <rPr>
            <sz val="8"/>
            <color indexed="81"/>
            <rFont val="Tahoma"/>
            <family val="2"/>
          </rPr>
          <t xml:space="preserve">Freek Bothma-6305066158087
Frars Boyana - 6609045546084
Mbongeni Klaasse - 8006285911086
Richard Lukas - 5711165736080
Monica Luthuli - 8808030557084
Edith Maduna - 7003300510085
Eric Mathanda - 7603035774086
Thanduxolo Menze - 7910026124086
Melisizwe Mtatsi - 7608086113084
Awethu Ngqeza - 8907275334089
Tshintshiwe Nzimeni - 7105200312080
Tom Yantolo - 6506206184087
</t>
        </r>
        <r>
          <rPr>
            <sz val="8"/>
            <color indexed="81"/>
            <rFont val="Tahoma"/>
            <family val="2"/>
          </rPr>
          <t xml:space="preserve">
</t>
        </r>
      </text>
    </comment>
    <comment ref="C19" authorId="0" shapeId="0">
      <text>
        <r>
          <rPr>
            <sz val="10"/>
            <color indexed="81"/>
            <rFont val="Arial"/>
            <family val="2"/>
          </rPr>
          <t>Contract 092-050-A61 ran from 28/04/09 - 07/05/09 = 81P/Days</t>
        </r>
        <r>
          <rPr>
            <sz val="8"/>
            <color indexed="81"/>
            <rFont val="Tahoma"/>
            <family val="2"/>
          </rPr>
          <t xml:space="preserve">
</t>
        </r>
      </text>
    </comment>
    <comment ref="G19" authorId="0" shapeId="0">
      <text>
        <r>
          <rPr>
            <sz val="8"/>
            <color indexed="81"/>
            <rFont val="Tahoma"/>
            <family val="2"/>
          </rPr>
          <t xml:space="preserve">R200.00 deducted from contract 092-050-A61 for not having demarcated site.
</t>
        </r>
      </text>
    </comment>
    <comment ref="J19" authorId="0" shapeId="0">
      <text>
        <r>
          <rPr>
            <b/>
            <u/>
            <sz val="8"/>
            <color indexed="81"/>
            <rFont val="Tahoma"/>
            <family val="2"/>
          </rPr>
          <t xml:space="preserve">People Present for contract 092-050-A61
</t>
        </r>
        <r>
          <rPr>
            <b/>
            <sz val="8"/>
            <color indexed="81"/>
            <rFont val="Tahoma"/>
            <family val="2"/>
          </rPr>
          <t xml:space="preserve">
</t>
        </r>
        <r>
          <rPr>
            <sz val="8"/>
            <color indexed="81"/>
            <rFont val="Tahoma"/>
            <family val="2"/>
          </rPr>
          <t xml:space="preserve">Freek Bothma-6305066158087
Frans Boyana - 6609045546084
Mbongeni Klaasse - 8006285911086
Richard Lukas - 5711165736080
Monica Luthuli - 8808030557084
Edith Maduna - 7003300510085
Eric Mathanda - 7603035774086
Thanduxolo Menze - 7910026124086
Melisizwe Mtatsi - 7608086113084
Awethu Ngqeza - 8907275334089
Tshintshiwe Nzimeni - 7105200312080
Tom Yantolo - 6506206184087
</t>
        </r>
        <r>
          <rPr>
            <sz val="8"/>
            <color indexed="81"/>
            <rFont val="Tahoma"/>
            <family val="2"/>
          </rPr>
          <t xml:space="preserve">
</t>
        </r>
      </text>
    </comment>
    <comment ref="C20" authorId="0" shapeId="0">
      <text>
        <r>
          <rPr>
            <sz val="8"/>
            <color indexed="81"/>
            <rFont val="Tahoma"/>
            <family val="2"/>
          </rPr>
          <t xml:space="preserve">Contract 092-050-A62 ran from 11/05/09 - 18/06/09 = 251P/Days
</t>
        </r>
      </text>
    </comment>
    <comment ref="H20" authorId="0" shapeId="0">
      <text>
        <r>
          <rPr>
            <sz val="8"/>
            <color indexed="81"/>
            <rFont val="Arial"/>
            <family val="2"/>
          </rPr>
          <t>Raymond Jeyi 1Day Soil Sampling Training on 24 March 2009 by WFW.</t>
        </r>
        <r>
          <rPr>
            <sz val="10"/>
            <color indexed="81"/>
            <rFont val="Arial"/>
            <family val="2"/>
          </rPr>
          <t xml:space="preserve">
</t>
        </r>
        <r>
          <rPr>
            <sz val="8"/>
            <color indexed="81"/>
            <rFont val="Tahoma"/>
            <family val="2"/>
          </rPr>
          <t xml:space="preserve">
</t>
        </r>
      </text>
    </comment>
    <comment ref="J20" authorId="0" shapeId="0">
      <text>
        <r>
          <rPr>
            <b/>
            <u/>
            <sz val="8"/>
            <color indexed="81"/>
            <rFont val="Tahoma"/>
            <family val="2"/>
          </rPr>
          <t xml:space="preserve">People Present for contract 092-050-A62
</t>
        </r>
        <r>
          <rPr>
            <b/>
            <sz val="8"/>
            <color indexed="81"/>
            <rFont val="Tahoma"/>
            <family val="2"/>
          </rPr>
          <t xml:space="preserve">
</t>
        </r>
        <r>
          <rPr>
            <sz val="8"/>
            <color indexed="81"/>
            <rFont val="Tahoma"/>
            <family val="2"/>
          </rPr>
          <t xml:space="preserve">Freek Bothma-6305066158087
Frans Boyana - 6609045546084
Mbongeni Klaasse - 8006285911086
Richard Lukas - 5711165736080
Monica Luthuli - 8808030557084
Edith Maduna - 7003300510085
Eric Mathanda - 7603035774086
Thanduxolo Menze - 7910026124086
Melisizwe Mtatsi - 7608086113084
Awethu Ngqeza - 8907275334089
Tshintshiwe Nzimeni - 7105200312080
Tom Yantolo - 6506206184087
</t>
        </r>
        <r>
          <rPr>
            <sz val="8"/>
            <color indexed="81"/>
            <rFont val="Tahoma"/>
            <family val="2"/>
          </rPr>
          <t xml:space="preserve">
</t>
        </r>
      </text>
    </comment>
    <comment ref="C21" authorId="0" shapeId="0">
      <text>
        <r>
          <rPr>
            <sz val="8"/>
            <color indexed="81"/>
            <rFont val="Tahoma"/>
            <family val="2"/>
          </rPr>
          <t xml:space="preserve">Contract 092-050-A66 ran from 24/06/09 - 17/07/09  = 182P/Days
</t>
        </r>
      </text>
    </comment>
    <comment ref="G21" authorId="0" shapeId="0">
      <text>
        <r>
          <rPr>
            <sz val="8"/>
            <color indexed="81"/>
            <rFont val="Tahoma"/>
            <family val="2"/>
          </rPr>
          <t xml:space="preserve">R200.00 deducted from contract 092-050-A66 for not having a demarcation
</t>
        </r>
      </text>
    </comment>
    <comment ref="H21" authorId="0" shapeId="0">
      <text>
        <r>
          <rPr>
            <sz val="8"/>
            <color indexed="81"/>
            <rFont val="Tahoma"/>
            <family val="2"/>
          </rPr>
          <t xml:space="preserve">Raymond Jeyi Induction Training for 3 Days from 10 - 12 June 2009 by Strongflow
</t>
        </r>
      </text>
    </comment>
    <comment ref="J21" authorId="0" shapeId="0">
      <text>
        <r>
          <rPr>
            <b/>
            <u/>
            <sz val="8"/>
            <color indexed="81"/>
            <rFont val="Tahoma"/>
            <family val="2"/>
          </rPr>
          <t xml:space="preserve">People Present for contract 092-050-A66
</t>
        </r>
        <r>
          <rPr>
            <b/>
            <sz val="8"/>
            <color indexed="81"/>
            <rFont val="Tahoma"/>
            <family val="2"/>
          </rPr>
          <t xml:space="preserve">
</t>
        </r>
        <r>
          <rPr>
            <sz val="8"/>
            <color indexed="81"/>
            <rFont val="Tahoma"/>
            <family val="2"/>
          </rPr>
          <t xml:space="preserve">Freek Bothma-6305066158087
Frans Boyana - 6609045546084
Mbongeni Klaasse - 8006285911086
Richard Lukas - 5711165736080
Monica Luthuli - 8808030557084
Edith Maduna - 7003300510085
Eric Mathanda - 7603035774086
Thanduxolo Menze - 7910026124086
Melisizwe Mtatsi - 7608086113084
Awethu Ngqeza - 8907275334089
Tshintshiwe Nzimeni - 7105200312080
Tom Yantolo - 6506206184087
</t>
        </r>
        <r>
          <rPr>
            <sz val="8"/>
            <color indexed="81"/>
            <rFont val="Tahoma"/>
            <family val="2"/>
          </rPr>
          <t xml:space="preserve">
</t>
        </r>
      </text>
    </comment>
    <comment ref="C22" authorId="0" shapeId="0">
      <text>
        <r>
          <rPr>
            <sz val="8"/>
            <color indexed="81"/>
            <rFont val="Tahoma"/>
            <family val="2"/>
          </rPr>
          <t xml:space="preserve">Contract 092-050-A70 ran from 21/07/09 - 02/09/09 = 236P/Days
</t>
        </r>
      </text>
    </comment>
    <comment ref="J22" authorId="0" shapeId="0">
      <text>
        <r>
          <rPr>
            <b/>
            <u/>
            <sz val="8"/>
            <color indexed="81"/>
            <rFont val="Tahoma"/>
            <family val="2"/>
          </rPr>
          <t xml:space="preserve">People Present for contract 092-050-A70
</t>
        </r>
        <r>
          <rPr>
            <b/>
            <sz val="8"/>
            <color indexed="81"/>
            <rFont val="Tahoma"/>
            <family val="2"/>
          </rPr>
          <t xml:space="preserve">
</t>
        </r>
        <r>
          <rPr>
            <sz val="8"/>
            <color indexed="81"/>
            <rFont val="Tahoma"/>
            <family val="2"/>
          </rPr>
          <t xml:space="preserve">Freek Bothma-6305066158087
Frans Boyana - 6609045546084
Mbongeni Klaasse - 8006285911086
Richard Lukas - 5711165736080
Monica Luthuli - 8808030557084
Edith Maduna - 7003300510085
Eric Mathanda - 7603035774086
Thanduxolo Menze - 7910026124086
Melisizwe Mtatsi - 7608086113084
Awethu Ngqeza - 8907275334089
</t>
        </r>
        <r>
          <rPr>
            <b/>
            <u/>
            <sz val="8"/>
            <color indexed="81"/>
            <rFont val="Tahoma"/>
            <family val="2"/>
          </rPr>
          <t xml:space="preserve">
New People
</t>
        </r>
        <r>
          <rPr>
            <sz val="8"/>
            <color indexed="81"/>
            <rFont val="Tahoma"/>
            <family val="2"/>
          </rPr>
          <t>Thanduxolo Gqabi - 7906036266089
Moses Luthuli - 8607255839080</t>
        </r>
        <r>
          <rPr>
            <b/>
            <u/>
            <sz val="8"/>
            <color indexed="81"/>
            <rFont val="Tahoma"/>
            <family val="2"/>
          </rPr>
          <t xml:space="preserve">
People Left</t>
        </r>
        <r>
          <rPr>
            <sz val="8"/>
            <color indexed="81"/>
            <rFont val="Tahoma"/>
            <family val="2"/>
          </rPr>
          <t xml:space="preserve">
Tshintshiwe Nzimeni - 7105200312080
Tom Yantolo - 6506206184087
</t>
        </r>
        <r>
          <rPr>
            <sz val="8"/>
            <color indexed="81"/>
            <rFont val="Tahoma"/>
            <family val="2"/>
          </rPr>
          <t xml:space="preserve">
</t>
        </r>
      </text>
    </comment>
    <comment ref="C23" authorId="0" shapeId="0">
      <text>
        <r>
          <rPr>
            <sz val="8"/>
            <color indexed="81"/>
            <rFont val="Tahoma"/>
            <family val="2"/>
          </rPr>
          <t xml:space="preserve">Contract 092-050-A73 ran from 03/09/09 - 22/10/09 = 281P/Days
</t>
        </r>
      </text>
    </comment>
    <comment ref="G23" authorId="0" shapeId="0">
      <text>
        <r>
          <rPr>
            <sz val="10"/>
            <color indexed="81"/>
            <rFont val="Arial"/>
            <family val="2"/>
          </rPr>
          <t>R1310.00 deducted for missing netting rolls and R25.00 deducted from contract 092-050-A73 for missing broom.</t>
        </r>
        <r>
          <rPr>
            <sz val="8"/>
            <color indexed="81"/>
            <rFont val="Tahoma"/>
            <family val="2"/>
          </rPr>
          <t xml:space="preserve">
</t>
        </r>
      </text>
    </comment>
    <comment ref="J23" authorId="0" shapeId="0">
      <text>
        <r>
          <rPr>
            <b/>
            <u/>
            <sz val="8"/>
            <color indexed="81"/>
            <rFont val="Tahoma"/>
            <family val="2"/>
          </rPr>
          <t xml:space="preserve">People Present for contract 092-050-A73
</t>
        </r>
        <r>
          <rPr>
            <sz val="8"/>
            <color indexed="81"/>
            <rFont val="Tahoma"/>
            <family val="2"/>
          </rPr>
          <t xml:space="preserve">
Freek Bothma-6305066158087
Frans Boyana - 6609045546084
Thanduxolo Gqabi - 7906036266089
Mbongeni Klaasse - 8006285911086
Richard Lukas - 5711165736080
Monica Luthuli - 8808030557084
Moses Luthuli - 8607255839080
Edith Maduna - 7003300510085
Melisizwe Mtatsi - 7608086113084
Awethu Ngqeza - 8907275334089
</t>
        </r>
        <r>
          <rPr>
            <b/>
            <u/>
            <sz val="8"/>
            <color indexed="81"/>
            <rFont val="Tahoma"/>
            <family val="2"/>
          </rPr>
          <t xml:space="preserve">
New People
</t>
        </r>
        <r>
          <rPr>
            <b/>
            <sz val="8"/>
            <color indexed="81"/>
            <rFont val="Tahoma"/>
            <family val="2"/>
          </rPr>
          <t xml:space="preserve">
</t>
        </r>
        <r>
          <rPr>
            <sz val="8"/>
            <color indexed="81"/>
            <rFont val="Tahoma"/>
            <family val="2"/>
          </rPr>
          <t>Frans Booysen - 5912215672081
Fezile Jeyi - 51022454859080</t>
        </r>
        <r>
          <rPr>
            <u/>
            <sz val="8"/>
            <color indexed="81"/>
            <rFont val="Tahoma"/>
            <family val="2"/>
          </rPr>
          <t xml:space="preserve">
</t>
        </r>
        <r>
          <rPr>
            <b/>
            <u/>
            <sz val="8"/>
            <color indexed="81"/>
            <rFont val="Tahoma"/>
            <family val="2"/>
          </rPr>
          <t xml:space="preserve">
People Left</t>
        </r>
        <r>
          <rPr>
            <sz val="8"/>
            <color indexed="81"/>
            <rFont val="Tahoma"/>
            <family val="2"/>
          </rPr>
          <t xml:space="preserve">
Eric Mathanda - 7603035774086
Thanduxolo Menze - 7910026124086</t>
        </r>
        <r>
          <rPr>
            <sz val="8"/>
            <color indexed="81"/>
            <rFont val="Tahoma"/>
            <family val="2"/>
          </rPr>
          <t xml:space="preserve">
</t>
        </r>
      </text>
    </comment>
    <comment ref="C24" authorId="0" shapeId="0">
      <text>
        <r>
          <rPr>
            <sz val="10"/>
            <color indexed="81"/>
            <rFont val="Arial"/>
            <family val="2"/>
          </rPr>
          <t>Contract 092-050-A76 ran from 29/10/09 - 11/12/09 = 291P/Days</t>
        </r>
        <r>
          <rPr>
            <sz val="8"/>
            <color indexed="81"/>
            <rFont val="Tahoma"/>
            <family val="2"/>
          </rPr>
          <t xml:space="preserve">
</t>
        </r>
      </text>
    </comment>
    <comment ref="G24" authorId="0" shapeId="0">
      <text>
        <r>
          <rPr>
            <sz val="8"/>
            <color indexed="81"/>
            <rFont val="Tahoma"/>
            <family val="2"/>
          </rPr>
          <t xml:space="preserve">R841.02 deducted from contract 092-050-A76 for workers meals not present for training, PPE not on site, Machine quoted for but not available on site.
</t>
        </r>
      </text>
    </comment>
    <comment ref="J24" authorId="0" shapeId="0">
      <text>
        <r>
          <rPr>
            <b/>
            <u/>
            <sz val="8"/>
            <color indexed="81"/>
            <rFont val="Tahoma"/>
            <family val="2"/>
          </rPr>
          <t xml:space="preserve">People Present for contract 092-050-A76
</t>
        </r>
        <r>
          <rPr>
            <sz val="8"/>
            <color indexed="81"/>
            <rFont val="Tahoma"/>
            <family val="2"/>
          </rPr>
          <t xml:space="preserve">
Frans Boyana - 6609045546084
Thanduxolo Gqabi - 7906036266089
Mbongeni Klaasse - 8006285911086
Richard Lukas - 5711165736080
Monica Luthuli - 8808030557084
Moses Luthuli - 8607255839080
Edith Maduna - 7003300510085
Melisizwe Mtatsi - 7608086113084
Awethu Ngqeza - 8907275334089
</t>
        </r>
        <r>
          <rPr>
            <b/>
            <u/>
            <sz val="8"/>
            <color indexed="81"/>
            <rFont val="Tahoma"/>
            <family val="2"/>
          </rPr>
          <t xml:space="preserve">
New People
</t>
        </r>
        <r>
          <rPr>
            <sz val="8"/>
            <color indexed="81"/>
            <rFont val="Tahoma"/>
            <family val="2"/>
          </rPr>
          <t xml:space="preserve">Khanyiso Betsha - 850720582086
Boy Grootboom - 7511295415086
Simphiwe Spogter - 7912266031086
</t>
        </r>
        <r>
          <rPr>
            <b/>
            <u/>
            <sz val="8"/>
            <color indexed="81"/>
            <rFont val="Tahoma"/>
            <family val="2"/>
          </rPr>
          <t xml:space="preserve">
People Left</t>
        </r>
        <r>
          <rPr>
            <sz val="8"/>
            <color indexed="81"/>
            <rFont val="Tahoma"/>
            <family val="2"/>
          </rPr>
          <t xml:space="preserve">
Frans Booysen - 5912215672081
Fezile Jeyi - 51022454859080
Freek Bothma-6305066158087</t>
        </r>
      </text>
    </comment>
    <comment ref="C25" authorId="0" shapeId="0">
      <text>
        <r>
          <rPr>
            <sz val="8"/>
            <color indexed="81"/>
            <rFont val="Tahoma"/>
            <family val="2"/>
          </rPr>
          <t xml:space="preserve">Contract 092-050-A77 ran from 03/02/2010 - 08/02/2010
</t>
        </r>
      </text>
    </comment>
    <comment ref="J25" authorId="0" shapeId="0">
      <text>
        <r>
          <rPr>
            <b/>
            <u/>
            <sz val="8"/>
            <color indexed="81"/>
            <rFont val="Tahoma"/>
            <family val="2"/>
          </rPr>
          <t xml:space="preserve">People Present for contract 092-050-A77
</t>
        </r>
        <r>
          <rPr>
            <sz val="8"/>
            <color indexed="81"/>
            <rFont val="Tahoma"/>
            <family val="2"/>
          </rPr>
          <t xml:space="preserve">
Frans Boyana - 6609045546084
Richard Lukas - 5711165736080
Monica Luthuli - 8808030557084
</t>
        </r>
        <r>
          <rPr>
            <b/>
            <u/>
            <sz val="8"/>
            <color indexed="81"/>
            <rFont val="Tahoma"/>
            <family val="2"/>
          </rPr>
          <t xml:space="preserve">
New People
</t>
        </r>
        <r>
          <rPr>
            <b/>
            <u/>
            <sz val="8"/>
            <color indexed="81"/>
            <rFont val="Tahoma"/>
            <family val="2"/>
          </rPr>
          <t xml:space="preserve">
People Left</t>
        </r>
        <r>
          <rPr>
            <sz val="8"/>
            <color indexed="81"/>
            <rFont val="Tahoma"/>
            <family val="2"/>
          </rPr>
          <t xml:space="preserve">
</t>
        </r>
      </text>
    </comment>
    <comment ref="C26" authorId="0" shapeId="0">
      <text>
        <r>
          <rPr>
            <sz val="10"/>
            <color indexed="81"/>
            <rFont val="Arial"/>
            <family val="2"/>
          </rPr>
          <t>Contract 092-050-A82 ran from 24/02/10 - 01/04/10 = 283P/Days</t>
        </r>
        <r>
          <rPr>
            <sz val="8"/>
            <color indexed="81"/>
            <rFont val="Tahoma"/>
            <family val="2"/>
          </rPr>
          <t xml:space="preserve">
</t>
        </r>
      </text>
    </comment>
    <comment ref="G26" authorId="0" shapeId="0">
      <text>
        <r>
          <rPr>
            <sz val="10"/>
            <color indexed="81"/>
            <rFont val="Arial"/>
            <family val="2"/>
          </rPr>
          <t>R250.00 deducted from contract 092-050-A82 for not wearing PPE.</t>
        </r>
        <r>
          <rPr>
            <sz val="8"/>
            <color indexed="81"/>
            <rFont val="Tahoma"/>
            <family val="2"/>
          </rPr>
          <t xml:space="preserve">
</t>
        </r>
      </text>
    </comment>
    <comment ref="J26" authorId="0" shapeId="0">
      <text>
        <r>
          <rPr>
            <b/>
            <u/>
            <sz val="8"/>
            <color indexed="81"/>
            <rFont val="Tahoma"/>
            <family val="2"/>
          </rPr>
          <t xml:space="preserve">People Present for contract 092-050-A82
</t>
        </r>
        <r>
          <rPr>
            <b/>
            <sz val="8"/>
            <color indexed="81"/>
            <rFont val="Tahoma"/>
            <family val="2"/>
          </rPr>
          <t xml:space="preserve">
</t>
        </r>
        <r>
          <rPr>
            <sz val="8"/>
            <color indexed="81"/>
            <rFont val="Tahoma"/>
            <family val="2"/>
          </rPr>
          <t xml:space="preserve">Khanyiso Betsha - 850720582086
Frans Boyana - 6609045546084
Richard Lukas - 5711165736080
Monica Luthuli - 8808030557084
Edith Maduna - 7003300510085
</t>
        </r>
        <r>
          <rPr>
            <b/>
            <u/>
            <sz val="8"/>
            <color indexed="81"/>
            <rFont val="Tahoma"/>
            <family val="2"/>
          </rPr>
          <t xml:space="preserve">
New People</t>
        </r>
        <r>
          <rPr>
            <sz val="8"/>
            <color indexed="81"/>
            <rFont val="Tahoma"/>
            <family val="2"/>
          </rPr>
          <t xml:space="preserve">
Shadrack Blou - 8011015948085
Freek Bothma-6305066158087
Edmond De Vos - 7205255143081
Mzwenene Grootboom - 7007275535084
Ayanda Kapa - 8206096153080
Gladys Nzimeni - 7105200312080
Tom Yantolo - 6506206184087</t>
        </r>
        <r>
          <rPr>
            <b/>
            <u/>
            <sz val="8"/>
            <color indexed="81"/>
            <rFont val="Tahoma"/>
            <family val="2"/>
          </rPr>
          <t xml:space="preserve">
People Left</t>
        </r>
        <r>
          <rPr>
            <sz val="8"/>
            <color indexed="81"/>
            <rFont val="Tahoma"/>
            <family val="2"/>
          </rPr>
          <t xml:space="preserve">
Boy Grootboom - 7511295415086
Simphiwe Spogter - 7912266031086
Melisizwe Mtatsi - 7608086113084
Awethu Ngqeza - 8907275334089
Moses Luthuli - 8607255839080
Thanduxolo Gqabi - 7906036266089
Mbongeni Klaasse - 8006285911086</t>
        </r>
      </text>
    </comment>
    <comment ref="C27" authorId="0" shapeId="0">
      <text>
        <r>
          <rPr>
            <sz val="10"/>
            <color indexed="81"/>
            <rFont val="Tahoma"/>
            <family val="2"/>
          </rPr>
          <t xml:space="preserve">Contract 092-050-A88 ran from 16/04/10 - 26/04/10 = 54P/Days
</t>
        </r>
      </text>
    </comment>
    <comment ref="G27" authorId="0" shapeId="0">
      <text>
        <r>
          <rPr>
            <sz val="10"/>
            <color indexed="81"/>
            <rFont val="Tahoma"/>
            <family val="2"/>
          </rPr>
          <t xml:space="preserve">R589.60 deducted from contract for 3 workers who did not attend medical examinations.
</t>
        </r>
      </text>
    </comment>
    <comment ref="J27" authorId="0" shapeId="0">
      <text>
        <r>
          <rPr>
            <b/>
            <u/>
            <sz val="8"/>
            <color indexed="81"/>
            <rFont val="Tahoma"/>
            <family val="2"/>
          </rPr>
          <t xml:space="preserve">People Present for contract 092-050-A88
</t>
        </r>
        <r>
          <rPr>
            <b/>
            <sz val="8"/>
            <color indexed="81"/>
            <rFont val="Tahoma"/>
            <family val="2"/>
          </rPr>
          <t xml:space="preserve">
</t>
        </r>
        <r>
          <rPr>
            <sz val="8"/>
            <color indexed="81"/>
            <rFont val="Tahoma"/>
            <family val="2"/>
          </rPr>
          <t xml:space="preserve">Khanyiso Betsha - 850720582086
Shadrack Blou - 8011015948085
Freek Bothma-6305066158087
Frans Boyana - 6609045546084
Edmond De Vos - 7205255143081
Mzwenene Grootboom - 7007275535084
Ayanda Kapa - 8206096153080
Richard Lukas - 5711165736080
Monica Luthuli - 8808030557084
Edith Maduna - 7003300510085
Gladys Nzimeni - 7105200312080
Tom Yantolo - 6506206184087
</t>
        </r>
        <r>
          <rPr>
            <b/>
            <u/>
            <sz val="8"/>
            <color indexed="81"/>
            <rFont val="Tahoma"/>
            <family val="2"/>
          </rPr>
          <t xml:space="preserve">
New People</t>
        </r>
        <r>
          <rPr>
            <sz val="8"/>
            <color indexed="81"/>
            <rFont val="Tahoma"/>
            <family val="2"/>
          </rPr>
          <t xml:space="preserve">
</t>
        </r>
        <r>
          <rPr>
            <b/>
            <u/>
            <sz val="8"/>
            <color indexed="81"/>
            <rFont val="Tahoma"/>
            <family val="2"/>
          </rPr>
          <t xml:space="preserve">
People Left</t>
        </r>
        <r>
          <rPr>
            <sz val="8"/>
            <color indexed="81"/>
            <rFont val="Tahoma"/>
            <family val="2"/>
          </rPr>
          <t xml:space="preserve">
</t>
        </r>
      </text>
    </comment>
    <comment ref="A28" authorId="0" shapeId="0">
      <text>
        <r>
          <rPr>
            <sz val="10"/>
            <color indexed="81"/>
            <rFont val="Tahoma"/>
            <family val="2"/>
          </rPr>
          <t xml:space="preserve">Private planting for Ant Mills European funding on Neil Dodd's property.
</t>
        </r>
      </text>
    </comment>
    <comment ref="C28" authorId="0" shapeId="0">
      <text>
        <r>
          <rPr>
            <sz val="10"/>
            <color indexed="81"/>
            <rFont val="Tahoma"/>
            <family val="2"/>
          </rPr>
          <t xml:space="preserve">Contract 092-050-A90 ran from 28/04/10 - 22/06/10 = 476P/Days
</t>
        </r>
      </text>
    </comment>
    <comment ref="J28" authorId="0" shapeId="0">
      <text>
        <r>
          <rPr>
            <b/>
            <u/>
            <sz val="8"/>
            <color indexed="81"/>
            <rFont val="Tahoma"/>
            <family val="2"/>
          </rPr>
          <t xml:space="preserve">People Present for contract 092-050-A90
</t>
        </r>
        <r>
          <rPr>
            <b/>
            <sz val="8"/>
            <color indexed="81"/>
            <rFont val="Tahoma"/>
            <family val="2"/>
          </rPr>
          <t xml:space="preserve">
</t>
        </r>
        <r>
          <rPr>
            <sz val="8"/>
            <color indexed="81"/>
            <rFont val="Tahoma"/>
            <family val="2"/>
          </rPr>
          <t xml:space="preserve">Khanyiso Betsha - 850720582086
Shadrack Blou - 8011015948085
Frans Boyana - 6609045546084
Edmond De Vos - 7205255143081
Mzwenene Grootboom - 7007275535084
Ayanda Kapa - 8206096153080
Richard Lukas - 5711165736080
Monica Luthuli - 8808030557084
Edith Maduna - 7003300510085
Gladys Nzimeni - 7105200312080
Tom Yantolo - 6506206184087
</t>
        </r>
        <r>
          <rPr>
            <b/>
            <u/>
            <sz val="8"/>
            <color indexed="81"/>
            <rFont val="Tahoma"/>
            <family val="2"/>
          </rPr>
          <t xml:space="preserve">
New People</t>
        </r>
        <r>
          <rPr>
            <sz val="8"/>
            <color indexed="81"/>
            <rFont val="Tahoma"/>
            <family val="2"/>
          </rPr>
          <t xml:space="preserve">
</t>
        </r>
        <r>
          <rPr>
            <b/>
            <u/>
            <sz val="8"/>
            <color indexed="81"/>
            <rFont val="Tahoma"/>
            <family val="2"/>
          </rPr>
          <t xml:space="preserve">
People Left
</t>
        </r>
        <r>
          <rPr>
            <sz val="8"/>
            <color indexed="81"/>
            <rFont val="Tahoma"/>
            <family val="2"/>
          </rPr>
          <t xml:space="preserve">
Freek Bothma-6305066158087</t>
        </r>
      </text>
    </comment>
    <comment ref="C29" authorId="0" shapeId="0">
      <text>
        <r>
          <rPr>
            <sz val="10"/>
            <color indexed="81"/>
            <rFont val="Tahoma"/>
            <family val="2"/>
          </rPr>
          <t xml:space="preserve">Contract 092-050-A112 ran from 13/09/10 - 24/09/10 = 130P/Days
</t>
        </r>
      </text>
    </comment>
    <comment ref="J29" authorId="0" shapeId="0">
      <text>
        <r>
          <rPr>
            <b/>
            <u/>
            <sz val="8"/>
            <color indexed="81"/>
            <rFont val="Tahoma"/>
            <family val="2"/>
          </rPr>
          <t xml:space="preserve">People Present for contract 092-050-A112
</t>
        </r>
        <r>
          <rPr>
            <sz val="8"/>
            <color indexed="81"/>
            <rFont val="Tahoma"/>
            <family val="2"/>
          </rPr>
          <t xml:space="preserve">
Khanyiso Betsha - 850720582086
Shadrack Blou - 8011015948085
Frans Boyana - 6609045546084
Edmond De Vos - 7205255143081
Mzwenene Grootboom - 7007275535084
Ayanda Kapa - 8206096153080
Richard Lukas - 5711165736080
Monica Luthuli - 8808030557084
Edith Maduna - 7003300510085
Gladys Nzimeni - 7105200312080
Tom Yantolo - 6506206184087
</t>
        </r>
        <r>
          <rPr>
            <b/>
            <u/>
            <sz val="8"/>
            <color indexed="81"/>
            <rFont val="Tahoma"/>
            <family val="2"/>
          </rPr>
          <t xml:space="preserve">
New People</t>
        </r>
        <r>
          <rPr>
            <sz val="8"/>
            <color indexed="81"/>
            <rFont val="Tahoma"/>
            <family val="2"/>
          </rPr>
          <t xml:space="preserve">
Zamile Goboza - 8801186148089
</t>
        </r>
        <r>
          <rPr>
            <b/>
            <u/>
            <sz val="8"/>
            <color indexed="81"/>
            <rFont val="Tahoma"/>
            <family val="2"/>
          </rPr>
          <t xml:space="preserve">
People Left
</t>
        </r>
        <r>
          <rPr>
            <sz val="8"/>
            <color indexed="81"/>
            <rFont val="Tahoma"/>
            <family val="2"/>
          </rPr>
          <t xml:space="preserve">
</t>
        </r>
      </text>
    </comment>
    <comment ref="A30" authorId="0" shapeId="0">
      <text>
        <r>
          <rPr>
            <sz val="10"/>
            <color indexed="81"/>
            <rFont val="Tahoma"/>
            <family val="2"/>
          </rPr>
          <t xml:space="preserve">Private planting for Ant Mills European funding on Neil Dodd's property.
</t>
        </r>
      </text>
    </comment>
    <comment ref="C30" authorId="0" shapeId="0">
      <text>
        <r>
          <rPr>
            <sz val="10"/>
            <color indexed="81"/>
            <rFont val="Tahoma"/>
            <family val="2"/>
          </rPr>
          <t xml:space="preserve">Contract 092-050-A92 ran from 19/07/10 - 24/02/11 = 1 787P/Days
</t>
        </r>
      </text>
    </comment>
    <comment ref="J30" authorId="0" shapeId="0">
      <text>
        <r>
          <rPr>
            <b/>
            <u/>
            <sz val="8"/>
            <color indexed="81"/>
            <rFont val="Tahoma"/>
            <family val="2"/>
          </rPr>
          <t xml:space="preserve">People Present for contract 092-050-A92
</t>
        </r>
        <r>
          <rPr>
            <sz val="8"/>
            <color indexed="81"/>
            <rFont val="Tahoma"/>
            <family val="2"/>
          </rPr>
          <t xml:space="preserve">
Khanyiso Betsha - 850720582086
Shadrack Blou - 8011015948085
Frans Boyana - 6609045546084
Richard Lukas - 5711165736080
Monica Luthuli - 8808030557084
Edith Maduna - 7003300510085
Gladys Nzimeni - 7105200312080
Tom Yantolo - 6506206184087
</t>
        </r>
        <r>
          <rPr>
            <b/>
            <u/>
            <sz val="8"/>
            <color indexed="81"/>
            <rFont val="Tahoma"/>
            <family val="2"/>
          </rPr>
          <t xml:space="preserve">
New People</t>
        </r>
        <r>
          <rPr>
            <sz val="8"/>
            <color indexed="81"/>
            <rFont val="Tahoma"/>
            <family val="2"/>
          </rPr>
          <t xml:space="preserve">
Nkosiphendule Fani - 8712065328082
Ndumiso Hanesi - 8508125372080
Sonia Kammies - 7509050791089
Mbongeni Klaase - 8006285911086
Winston Koelman - 8209125213081
Sipho Langbooi - 6508015504083
Shaun Mduma - 8504266075087
Sonwabo Mila - 8602145364084
Bonisile Pangwa - 6602145428089</t>
        </r>
        <r>
          <rPr>
            <b/>
            <sz val="8"/>
            <color indexed="81"/>
            <rFont val="Tahoma"/>
            <family val="2"/>
          </rPr>
          <t xml:space="preserve">
</t>
        </r>
        <r>
          <rPr>
            <sz val="8"/>
            <color indexed="81"/>
            <rFont val="Tahoma"/>
            <family val="2"/>
          </rPr>
          <t xml:space="preserve">
</t>
        </r>
        <r>
          <rPr>
            <b/>
            <u/>
            <sz val="8"/>
            <color indexed="81"/>
            <rFont val="Tahoma"/>
            <family val="2"/>
          </rPr>
          <t xml:space="preserve">
People Left
</t>
        </r>
        <r>
          <rPr>
            <sz val="8"/>
            <color indexed="81"/>
            <rFont val="Tahoma"/>
            <family val="2"/>
          </rPr>
          <t>Edmond De Vos - 7205255143081
Mzwenene Grootboom - 7007275535084
Ayanda Kapa - 8206096153080</t>
        </r>
      </text>
    </comment>
    <comment ref="C31" authorId="0" shapeId="0">
      <text>
        <r>
          <rPr>
            <sz val="10"/>
            <color indexed="81"/>
            <rFont val="Tahoma"/>
            <family val="2"/>
          </rPr>
          <t xml:space="preserve">Contract 092-050-A122 ran from 30/05/11 - 17/06/11 = 110P/Days
</t>
        </r>
      </text>
    </comment>
    <comment ref="J31" authorId="0" shapeId="0">
      <text>
        <r>
          <rPr>
            <b/>
            <u/>
            <sz val="8"/>
            <color indexed="81"/>
            <rFont val="Tahoma"/>
            <family val="2"/>
          </rPr>
          <t xml:space="preserve">People Present for contract 092-050-A122
</t>
        </r>
        <r>
          <rPr>
            <sz val="8"/>
            <color indexed="81"/>
            <rFont val="Tahoma"/>
            <family val="2"/>
          </rPr>
          <t xml:space="preserve">
Khanyiso Betsha - 850720582086
Frans Boyana - 6609045546084
Nkosiphendule Fani - 8712065328082
Richard Lukas - 5711165736080
Edith Maduna - 7003300510085
Shaun Mduma - 8504266075087
Gladys Nzimeni - 7105200312080
Bonisile Pangwa - 6602145428089
</t>
        </r>
        <r>
          <rPr>
            <b/>
            <u/>
            <sz val="8"/>
            <color indexed="81"/>
            <rFont val="Tahoma"/>
            <family val="2"/>
          </rPr>
          <t xml:space="preserve">
New People</t>
        </r>
        <r>
          <rPr>
            <sz val="8"/>
            <color indexed="81"/>
            <rFont val="Tahoma"/>
            <family val="2"/>
          </rPr>
          <t xml:space="preserve">
Sophia Kammies - 7509125213081
W.Koelman - 8209125213081
</t>
        </r>
        <r>
          <rPr>
            <b/>
            <u/>
            <sz val="8"/>
            <color indexed="81"/>
            <rFont val="Tahoma"/>
            <family val="2"/>
          </rPr>
          <t xml:space="preserve">
People Left
</t>
        </r>
        <r>
          <rPr>
            <sz val="8"/>
            <color indexed="81"/>
            <rFont val="Tahoma"/>
            <family val="2"/>
          </rPr>
          <t>Ndumiso Hanesi - 8508125372080
Sonia Kammies - 7509050791089
Mbongeni Klaase - 8006285911086
Winston Koelman - 8209125213081
Sipho Langbooi - 6508015504083
Sonwabo Mila - 8602145364084
Tom Yantolo - 6506206184087
Monica Luthuli - 8808030557084
Shadrack Blou - 8011015948085</t>
        </r>
      </text>
    </comment>
    <comment ref="C32" authorId="0" shapeId="0">
      <text>
        <r>
          <rPr>
            <sz val="10"/>
            <color indexed="81"/>
            <rFont val="Tahoma"/>
            <family val="2"/>
          </rPr>
          <t xml:space="preserve">Contract 092-050-A121 ran from 14/04/11 - 27/05/11 = 132P/Days
</t>
        </r>
      </text>
    </comment>
    <comment ref="J32" authorId="0" shapeId="0">
      <text>
        <r>
          <rPr>
            <b/>
            <u/>
            <sz val="8"/>
            <color indexed="81"/>
            <rFont val="Tahoma"/>
            <family val="2"/>
          </rPr>
          <t xml:space="preserve">People Present for contract 092-050-A121
</t>
        </r>
        <r>
          <rPr>
            <sz val="8"/>
            <color indexed="81"/>
            <rFont val="Tahoma"/>
            <family val="2"/>
          </rPr>
          <t xml:space="preserve">
Khanyiso Betsha - 850720582086
Frans Boyana - 6609045546084
Nkosiphendule Fani - 8712065328082
Sophia Kammies - 7509125213081
W.Koelman - 8209125213081
Richard Lukas - 5711165736080
Edith Maduna - 7003300510085
Shaun Mduma - 8504266075087
Gladys Nzimeni - 7105200312080
Bonisile Pangwa - 6602145428089
</t>
        </r>
        <r>
          <rPr>
            <b/>
            <u/>
            <sz val="8"/>
            <color indexed="81"/>
            <rFont val="Tahoma"/>
            <family val="2"/>
          </rPr>
          <t xml:space="preserve">
New People</t>
        </r>
        <r>
          <rPr>
            <sz val="8"/>
            <color indexed="81"/>
            <rFont val="Tahoma"/>
            <family val="2"/>
          </rPr>
          <t xml:space="preserve">
</t>
        </r>
        <r>
          <rPr>
            <b/>
            <u/>
            <sz val="8"/>
            <color indexed="81"/>
            <rFont val="Tahoma"/>
            <family val="2"/>
          </rPr>
          <t xml:space="preserve">
People Left
</t>
        </r>
      </text>
    </comment>
    <comment ref="D37" authorId="0" shapeId="0">
      <text>
        <r>
          <rPr>
            <sz val="8"/>
            <color indexed="81"/>
            <rFont val="Tahoma"/>
            <family val="2"/>
          </rPr>
          <t xml:space="preserve">R468 178.14 spent on 33 Thicket Wide Plots at average cost of R14 187.21 per plot at the end of May 2009.
8.25Ha's is made up out of thicket wide plots.
</t>
        </r>
      </text>
    </comment>
  </commentList>
</comments>
</file>

<file path=xl/comments7.xml><?xml version="1.0" encoding="utf-8"?>
<comments xmlns="http://schemas.openxmlformats.org/spreadsheetml/2006/main">
  <authors>
    <author>James Jansen</author>
  </authors>
  <commentList>
    <comment ref="D3" authorId="0" shapeId="0">
      <text>
        <r>
          <rPr>
            <sz val="8"/>
            <color indexed="81"/>
            <rFont val="Tahoma"/>
            <family val="2"/>
          </rPr>
          <t xml:space="preserve">R192 948.59 spent on 12 Plots at an average cost of R16 079.04 per plot at the end of May 2009.
</t>
        </r>
      </text>
    </comment>
    <comment ref="W3" authorId="0" shapeId="0">
      <text>
        <r>
          <rPr>
            <sz val="8"/>
            <color indexed="81"/>
            <rFont val="Tahoma"/>
            <family val="2"/>
          </rPr>
          <t xml:space="preserve">R258 686.27 spent on Thicket Wide Plots
</t>
        </r>
      </text>
    </comment>
    <comment ref="H4" authorId="0" shapeId="0">
      <text>
        <r>
          <rPr>
            <sz val="8"/>
            <color indexed="81"/>
            <rFont val="Tahoma"/>
            <family val="2"/>
          </rPr>
          <t xml:space="preserve">Zolile Hanabe 1 Day Environmental Awareness Training on 23 January 2009 by Basil Mills
Zolilie Hanabe 3 Days First Aif Training from3 - 5 February 2009 by St.John's
</t>
        </r>
      </text>
    </comment>
    <comment ref="J4" authorId="0" shapeId="0">
      <text>
        <r>
          <rPr>
            <b/>
            <u/>
            <sz val="8"/>
            <color indexed="81"/>
            <rFont val="Tahoma"/>
            <family val="2"/>
          </rPr>
          <t>People employed on contract 092-050-A55</t>
        </r>
        <r>
          <rPr>
            <sz val="8"/>
            <color indexed="81"/>
            <rFont val="Tahoma"/>
            <family val="2"/>
          </rPr>
          <t xml:space="preserve">
Abraham Blouw - 5808156102080
Enid Classe - 8707071508081
Jantjies Ntombozuko - 8410290670085
Boniwe Maecunta - 6908190697084
Lungiswa Mence - 7411250538081
Vuyo Mpaypheli - 6810305405082
Jimmy Ndwane - 6607255514987
Albert November - 5904055825085
Nombulelo Mzolisa - 8301200744085
Betty Sweli - 6404040247080
Mcebisi Vutuza - 6406066922082
Joseph Witbooi - 6808215636085
</t>
        </r>
      </text>
    </comment>
    <comment ref="C5" authorId="0" shapeId="0">
      <text>
        <r>
          <rPr>
            <sz val="10"/>
            <color indexed="81"/>
            <rFont val="Arial"/>
            <family val="2"/>
          </rPr>
          <t>Contract 092-050-A58 ran from 16/03/09 - 09/04/09</t>
        </r>
      </text>
    </comment>
    <comment ref="H5" authorId="0" shapeId="0">
      <text>
        <r>
          <rPr>
            <sz val="8"/>
            <color indexed="81"/>
            <rFont val="Tahoma"/>
            <family val="2"/>
          </rPr>
          <t xml:space="preserve">Z.Hanbe 1 Day bookkeeping training on 12 March 2009 by Mega FMS.
</t>
        </r>
      </text>
    </comment>
    <comment ref="J5" authorId="0" shapeId="0">
      <text>
        <r>
          <rPr>
            <b/>
            <u/>
            <sz val="8"/>
            <color indexed="81"/>
            <rFont val="Tahoma"/>
            <family val="2"/>
          </rPr>
          <t>People employed on contract 092-050-A58</t>
        </r>
        <r>
          <rPr>
            <sz val="8"/>
            <color indexed="81"/>
            <rFont val="Tahoma"/>
            <family val="2"/>
          </rPr>
          <t xml:space="preserve">
</t>
        </r>
        <r>
          <rPr>
            <sz val="8"/>
            <color indexed="12"/>
            <rFont val="Tahoma"/>
            <family val="2"/>
          </rPr>
          <t xml:space="preserve">
</t>
        </r>
        <r>
          <rPr>
            <sz val="8"/>
            <color indexed="81"/>
            <rFont val="Tahoma"/>
            <family val="2"/>
          </rPr>
          <t>Enid Classe - 8707071508081
Jantjies Ntombozuko - 8410290670085
Boniwe Maecunta - 6908190697084
Lungiswa Mence - 7411250538081
Vuyo Mpaypheli - 6810305405082
Albert November - 5904055825085
Nombulelo Mzolisa - 8301200744085
Mcebisi Vutuza - 6406066922082
Joseph Witbooi - 6808215636085
Shaun Sinadile - 8402105854087
Nowell Boyce - 5209095883080
Nzamo Ngona - 6703125362080</t>
        </r>
        <r>
          <rPr>
            <sz val="8"/>
            <color indexed="81"/>
            <rFont val="Tahoma"/>
            <family val="2"/>
          </rPr>
          <t xml:space="preserve">
</t>
        </r>
        <r>
          <rPr>
            <b/>
            <u/>
            <sz val="8"/>
            <color indexed="81"/>
            <rFont val="Tahoma"/>
            <family val="2"/>
          </rPr>
          <t>People lost from previous contract</t>
        </r>
        <r>
          <rPr>
            <sz val="8"/>
            <color indexed="81"/>
            <rFont val="Tahoma"/>
            <family val="2"/>
          </rPr>
          <t xml:space="preserve">
Abraham Blouw - 5808156102080
Jimmy Ndwane - 6607255514987
Betty Sweli - 6404040247080</t>
        </r>
      </text>
    </comment>
    <comment ref="C6" authorId="0" shapeId="0">
      <text>
        <r>
          <rPr>
            <sz val="8"/>
            <color indexed="81"/>
            <rFont val="Tahoma"/>
            <family val="2"/>
          </rPr>
          <t xml:space="preserve">Contract 092-050-A60 ran from 14/04/09 - 22/05/09
</t>
        </r>
      </text>
    </comment>
    <comment ref="J6" authorId="0" shapeId="0">
      <text>
        <r>
          <rPr>
            <b/>
            <u/>
            <sz val="8"/>
            <color indexed="81"/>
            <rFont val="Tahoma"/>
            <family val="2"/>
          </rPr>
          <t xml:space="preserve">People employed on contract 092-050-A60
</t>
        </r>
        <r>
          <rPr>
            <sz val="8"/>
            <color indexed="81"/>
            <rFont val="Tahoma"/>
            <family val="2"/>
          </rPr>
          <t xml:space="preserve">
Abraham Blouw - 5808156102080</t>
        </r>
        <r>
          <rPr>
            <sz val="8"/>
            <color indexed="12"/>
            <rFont val="Tahoma"/>
            <family val="2"/>
          </rPr>
          <t xml:space="preserve">
</t>
        </r>
        <r>
          <rPr>
            <sz val="8"/>
            <color indexed="81"/>
            <rFont val="Tahoma"/>
            <family val="2"/>
          </rPr>
          <t>Enid Classe - 8707071508081
Jantjies Ntombozuko - 8410290670085
Boniwe Magccuntsu - 6908190697084
Lungiswa Mence - 7411250538081
Vuyo Mpaypheli - 6810305405082</t>
        </r>
        <r>
          <rPr>
            <sz val="8"/>
            <color indexed="81"/>
            <rFont val="Tahoma"/>
            <family val="2"/>
          </rPr>
          <t xml:space="preserve">
</t>
        </r>
        <r>
          <rPr>
            <sz val="8"/>
            <color indexed="81"/>
            <rFont val="Tahoma"/>
            <family val="2"/>
          </rPr>
          <t>Albert November - 5904055825085</t>
        </r>
        <r>
          <rPr>
            <sz val="8"/>
            <color indexed="12"/>
            <rFont val="Tahoma"/>
            <family val="2"/>
          </rPr>
          <t xml:space="preserve">
</t>
        </r>
        <r>
          <rPr>
            <sz val="8"/>
            <color indexed="81"/>
            <rFont val="Tahoma"/>
            <family val="2"/>
          </rPr>
          <t>Nombulelo Mzolisa - 8301200744085</t>
        </r>
        <r>
          <rPr>
            <sz val="8"/>
            <color indexed="81"/>
            <rFont val="Tahoma"/>
            <family val="2"/>
          </rPr>
          <t xml:space="preserve">
</t>
        </r>
        <r>
          <rPr>
            <sz val="8"/>
            <color indexed="81"/>
            <rFont val="Tahoma"/>
            <family val="2"/>
          </rPr>
          <t>Mcebisi Vutuza - 6406066922082</t>
        </r>
        <r>
          <rPr>
            <sz val="8"/>
            <color indexed="81"/>
            <rFont val="Tahoma"/>
            <family val="2"/>
          </rPr>
          <t xml:space="preserve">
Mzwandile</t>
        </r>
        <r>
          <rPr>
            <sz val="8"/>
            <color indexed="81"/>
            <rFont val="Tahoma"/>
            <family val="2"/>
          </rPr>
          <t xml:space="preserve"> Witbooi - 6808215636085</t>
        </r>
        <r>
          <rPr>
            <sz val="8"/>
            <color indexed="81"/>
            <rFont val="Tahoma"/>
            <family val="2"/>
          </rPr>
          <t xml:space="preserve">
</t>
        </r>
        <r>
          <rPr>
            <sz val="8"/>
            <color indexed="81"/>
            <rFont val="Tahoma"/>
            <family val="2"/>
          </rPr>
          <t>Shaun Sinadile - 8402105854087</t>
        </r>
        <r>
          <rPr>
            <sz val="8"/>
            <color indexed="12"/>
            <rFont val="Tahoma"/>
            <family val="2"/>
          </rPr>
          <t xml:space="preserve">
</t>
        </r>
        <r>
          <rPr>
            <sz val="8"/>
            <color indexed="81"/>
            <rFont val="Tahoma"/>
            <family val="2"/>
          </rPr>
          <t>Nowell Boyce - 5209095883080</t>
        </r>
        <r>
          <rPr>
            <sz val="8"/>
            <color indexed="12"/>
            <rFont val="Tahoma"/>
            <family val="2"/>
          </rPr>
          <t xml:space="preserve">
</t>
        </r>
        <r>
          <rPr>
            <sz val="8"/>
            <color indexed="81"/>
            <rFont val="Tahoma"/>
            <family val="2"/>
          </rPr>
          <t>Nzamo Ngona - 6703125362080</t>
        </r>
        <r>
          <rPr>
            <sz val="8"/>
            <color indexed="81"/>
            <rFont val="Tahoma"/>
            <family val="2"/>
          </rPr>
          <t xml:space="preserve">
</t>
        </r>
      </text>
    </comment>
    <comment ref="C7" authorId="0" shapeId="0">
      <text>
        <r>
          <rPr>
            <sz val="8"/>
            <color indexed="81"/>
            <rFont val="Tahoma"/>
            <family val="2"/>
          </rPr>
          <t xml:space="preserve">Contract 092-050-A64 ran from 25/05/09 - 26/06/09 = 268P/Days
</t>
        </r>
      </text>
    </comment>
    <comment ref="H7" authorId="0" shapeId="0">
      <text>
        <r>
          <rPr>
            <sz val="8"/>
            <color indexed="81"/>
            <rFont val="Arial"/>
            <family val="2"/>
          </rPr>
          <t>Z.Hanabe Induction Training for 3 Days from 10 - 12 June 2009 by Ntosh Training Centre</t>
        </r>
        <r>
          <rPr>
            <sz val="8"/>
            <color indexed="81"/>
            <rFont val="Tahoma"/>
            <family val="2"/>
          </rPr>
          <t xml:space="preserve">
</t>
        </r>
      </text>
    </comment>
    <comment ref="J7" authorId="0" shapeId="0">
      <text>
        <r>
          <rPr>
            <b/>
            <u/>
            <sz val="8"/>
            <color indexed="81"/>
            <rFont val="Tahoma"/>
            <family val="2"/>
          </rPr>
          <t xml:space="preserve">People employed on contract 092-050-A64
</t>
        </r>
        <r>
          <rPr>
            <sz val="8"/>
            <color indexed="10"/>
            <rFont val="Tahoma"/>
            <family val="2"/>
          </rPr>
          <t xml:space="preserve">
</t>
        </r>
        <r>
          <rPr>
            <sz val="8"/>
            <color indexed="81"/>
            <rFont val="Tahoma"/>
            <family val="2"/>
          </rPr>
          <t>Abraham Blouw - 5808156102080
Enid Classe - 8707071508081
Jantjies Ntombozuko - 8410290670085
Boniwe Magccuntsu - 6908190697084
Lungiswa Mence - 7411250538081
Vuyo Mpaypheli - 6810305405082
Albert November - 5904055825085
Nombulelo Mzolisa - 8301200744085
Mcebisi Vutuza - 6406066922082
Shaun Sinadile - 8402105854087
Nowell Boyce - 5209095883080</t>
        </r>
        <r>
          <rPr>
            <sz val="8"/>
            <color indexed="12"/>
            <rFont val="Tahoma"/>
            <family val="2"/>
          </rPr>
          <t xml:space="preserve">
</t>
        </r>
        <r>
          <rPr>
            <sz val="8"/>
            <color indexed="81"/>
            <rFont val="Tahoma"/>
            <family val="2"/>
          </rPr>
          <t xml:space="preserve">
</t>
        </r>
        <r>
          <rPr>
            <b/>
            <u/>
            <sz val="8"/>
            <color indexed="81"/>
            <rFont val="Tahoma"/>
            <family val="2"/>
          </rPr>
          <t xml:space="preserve">
People left employ of Z.Hanabe</t>
        </r>
        <r>
          <rPr>
            <sz val="8"/>
            <color indexed="81"/>
            <rFont val="Tahoma"/>
            <family val="2"/>
          </rPr>
          <t xml:space="preserve">
Mzwandile Witbooi - 6808215636085
Nzamo Ngona - 6703125362080
</t>
        </r>
        <r>
          <rPr>
            <b/>
            <u/>
            <sz val="8"/>
            <color indexed="81"/>
            <rFont val="Tahoma"/>
            <family val="2"/>
          </rPr>
          <t>New People Employed</t>
        </r>
        <r>
          <rPr>
            <sz val="8"/>
            <color indexed="81"/>
            <rFont val="Tahoma"/>
            <family val="2"/>
          </rPr>
          <t xml:space="preserve">
Jordon Laurence - 7205206082081
Themba Witbooi - 7012215565084
Patrick Plaatjies - 8703295347083
Joseph Witbooi - 6808215636085</t>
        </r>
      </text>
    </comment>
    <comment ref="C8" authorId="0" shapeId="0">
      <text>
        <r>
          <rPr>
            <sz val="8"/>
            <color indexed="81"/>
            <rFont val="Tahoma"/>
            <family val="2"/>
          </rPr>
          <t xml:space="preserve">Contract 092-050-A68 ran from 06/07/09 - 21/08/09 = 385P/Days
</t>
        </r>
      </text>
    </comment>
    <comment ref="J8" authorId="0" shapeId="0">
      <text>
        <r>
          <rPr>
            <b/>
            <u/>
            <sz val="8"/>
            <color indexed="81"/>
            <rFont val="Tahoma"/>
            <family val="2"/>
          </rPr>
          <t xml:space="preserve">People employed on contract 092-050-A68
</t>
        </r>
        <r>
          <rPr>
            <sz val="8"/>
            <color indexed="81"/>
            <rFont val="Tahoma"/>
            <family val="2"/>
          </rPr>
          <t xml:space="preserve">
Enid Classe - 8707071508081
Jantjies Ntombozuko - 8410290670085
Boniwe Magccuntsu - 6908190697084
Lungiswa Mence - 7411250538081
Vuyo Mpaypheli - 6810305405082
Mcebisi Vutuza - 6406066922082
Nowell Boyce - 5209095883080
Jordon Laurence - 7205206082081
Themba Witbooi - 7012215565084
Joseph Witbooi - 6808215636085</t>
        </r>
        <r>
          <rPr>
            <sz val="8"/>
            <color indexed="10"/>
            <rFont val="Tahoma"/>
            <family val="2"/>
          </rPr>
          <t xml:space="preserve">
</t>
        </r>
        <r>
          <rPr>
            <b/>
            <u/>
            <sz val="8"/>
            <color indexed="81"/>
            <rFont val="Tahoma"/>
            <family val="2"/>
          </rPr>
          <t xml:space="preserve">
People left employ of Z.Hanabe</t>
        </r>
        <r>
          <rPr>
            <sz val="8"/>
            <color indexed="81"/>
            <rFont val="Tahoma"/>
            <family val="2"/>
          </rPr>
          <t xml:space="preserve">
Patrick Plaatjies - 8703295347083
Abraham Blouw - 5808156102080
Shaun Sinadile - 8402105854087
</t>
        </r>
        <r>
          <rPr>
            <b/>
            <u/>
            <sz val="8"/>
            <color indexed="81"/>
            <rFont val="Tahoma"/>
            <family val="2"/>
          </rPr>
          <t>New People Employed</t>
        </r>
        <r>
          <rPr>
            <sz val="8"/>
            <color indexed="81"/>
            <rFont val="Tahoma"/>
            <family val="2"/>
          </rPr>
          <t xml:space="preserve">
</t>
        </r>
        <r>
          <rPr>
            <sz val="8"/>
            <color indexed="81"/>
            <rFont val="Tahoma"/>
            <family val="2"/>
          </rPr>
          <t xml:space="preserve">Zoliswa Langman - 8812201373081
Rasonti Sizeka - 7908281033081
Buzani Mzati - 7310036043087
</t>
        </r>
      </text>
    </comment>
    <comment ref="C9" authorId="0" shapeId="0">
      <text>
        <r>
          <rPr>
            <sz val="10"/>
            <color indexed="81"/>
            <rFont val="Tahoma"/>
            <family val="2"/>
          </rPr>
          <t>Contract 092-050-A71 ran from 26/08/09 - 23/09/09 = 429P/Days</t>
        </r>
        <r>
          <rPr>
            <sz val="8"/>
            <color indexed="81"/>
            <rFont val="Tahoma"/>
            <family val="2"/>
          </rPr>
          <t xml:space="preserve">
</t>
        </r>
      </text>
    </comment>
    <comment ref="J9" authorId="0" shapeId="0">
      <text>
        <r>
          <rPr>
            <b/>
            <u/>
            <sz val="8"/>
            <color indexed="81"/>
            <rFont val="Tahoma"/>
            <family val="2"/>
          </rPr>
          <t xml:space="preserve">People employed on contract 092-050-A71
</t>
        </r>
        <r>
          <rPr>
            <sz val="8"/>
            <color indexed="81"/>
            <rFont val="Tahoma"/>
            <family val="2"/>
          </rPr>
          <t xml:space="preserve">
Enid Classe - 8707071508081
Lungiswa Mence - 7411250538081
Boniwe Magccuntsu - 6908190697084
Jordon Laurence - 7205206082081
Vuyo Mpaypheli - 6810305405082
Mcebisi Vutuza - 6406066922082
Joseph Witbooi - 6808215636085
Zoliswa Langman - 8812201373081
Buzani Mzati - 7310036043087
</t>
        </r>
        <r>
          <rPr>
            <b/>
            <u/>
            <sz val="8"/>
            <color indexed="81"/>
            <rFont val="Tahoma"/>
            <family val="2"/>
          </rPr>
          <t xml:space="preserve">
People left employ of Z.Hanabe</t>
        </r>
        <r>
          <rPr>
            <sz val="8"/>
            <color indexed="81"/>
            <rFont val="Tahoma"/>
            <family val="2"/>
          </rPr>
          <t xml:space="preserve">
Themba Witbooi - 7012215565084
Nowell Boyce - 5209095883080
Jantjies Ntombozuko - 8410290670085
</t>
        </r>
        <r>
          <rPr>
            <b/>
            <u/>
            <sz val="8"/>
            <color indexed="81"/>
            <rFont val="Tahoma"/>
            <family val="2"/>
          </rPr>
          <t xml:space="preserve">New People Employed
</t>
        </r>
        <r>
          <rPr>
            <sz val="8"/>
            <color indexed="81"/>
            <rFont val="Tahoma"/>
            <family val="2"/>
          </rPr>
          <t xml:space="preserve">Sizeka Rasonti - 7908281033081
Kaizer Botomani - 8708216188086
Patric Gxekwa - 6208285909084
Wandile Kula - 7207105570083
</t>
        </r>
      </text>
    </comment>
    <comment ref="C10" authorId="0" shapeId="0">
      <text>
        <r>
          <rPr>
            <sz val="8"/>
            <color indexed="81"/>
            <rFont val="Tahoma"/>
            <family val="2"/>
          </rPr>
          <t xml:space="preserve">Contract 092-050-A75 ran from 13/10/09 - 17/11/09 = 280P/Days
</t>
        </r>
      </text>
    </comment>
    <comment ref="G10" authorId="0" shapeId="0">
      <text>
        <r>
          <rPr>
            <sz val="8"/>
            <color indexed="81"/>
            <rFont val="Tahoma"/>
            <family val="2"/>
          </rPr>
          <t xml:space="preserve">R975.00 deducted for Missing netting rolls and Dedcution for catering cost for people who did not attend training.
</t>
        </r>
      </text>
    </comment>
    <comment ref="J10" authorId="0" shapeId="0">
      <text>
        <r>
          <rPr>
            <b/>
            <u/>
            <sz val="8"/>
            <color indexed="81"/>
            <rFont val="Tahoma"/>
            <family val="2"/>
          </rPr>
          <t xml:space="preserve">People employed on contract 092-050-A75
</t>
        </r>
        <r>
          <rPr>
            <sz val="8"/>
            <color indexed="81"/>
            <rFont val="Tahoma"/>
            <family val="2"/>
          </rPr>
          <t xml:space="preserve">Sizeka Rasonti - 7908281033081
Enid Classe - 8707071508081
Kaizer Botomani - 8708216188086
Lungiswa Mence - 7411250538081
Boniwe Magccuntsu - 6908190697084
Patric Gxekwa - 6208285909084
Jordon Laurence - 7205206082081
Vuyo Mpaypheli - 6810305405082
Wandile Kula - 7207105570083
Mcebisi Vutuza - 6406066922082
Joseph Witbooi - 6808215636085
Zoliswa Langman - 8812201373081
Buzani Mzati - 7310036043087
</t>
        </r>
        <r>
          <rPr>
            <b/>
            <u/>
            <sz val="8"/>
            <color indexed="81"/>
            <rFont val="Tahoma"/>
            <family val="2"/>
          </rPr>
          <t xml:space="preserve">
People left employ of Z.Hanabe</t>
        </r>
        <r>
          <rPr>
            <sz val="8"/>
            <color indexed="81"/>
            <rFont val="Tahoma"/>
            <family val="2"/>
          </rPr>
          <t xml:space="preserve">
</t>
        </r>
        <r>
          <rPr>
            <b/>
            <u/>
            <sz val="8"/>
            <color indexed="81"/>
            <rFont val="Tahoma"/>
            <family val="2"/>
          </rPr>
          <t xml:space="preserve">New People Employed
</t>
        </r>
        <r>
          <rPr>
            <sz val="8"/>
            <color indexed="81"/>
            <rFont val="Tahoma"/>
            <family val="2"/>
          </rPr>
          <t xml:space="preserve">
</t>
        </r>
      </text>
    </comment>
    <comment ref="C11" authorId="0" shapeId="0">
      <text>
        <r>
          <rPr>
            <sz val="8"/>
            <color indexed="81"/>
            <rFont val="Tahoma"/>
            <family val="2"/>
          </rPr>
          <t xml:space="preserve">Contract 092-050-A78 ran from 23/11/09 - 11/12/09 = 185P/Days
</t>
        </r>
      </text>
    </comment>
    <comment ref="J11" authorId="0" shapeId="0">
      <text>
        <r>
          <rPr>
            <b/>
            <u/>
            <sz val="8"/>
            <color indexed="81"/>
            <rFont val="Tahoma"/>
            <family val="2"/>
          </rPr>
          <t xml:space="preserve">People employed on contract 092-050-A78
</t>
        </r>
        <r>
          <rPr>
            <sz val="8"/>
            <color indexed="81"/>
            <rFont val="Tahoma"/>
            <family val="2"/>
          </rPr>
          <t xml:space="preserve">Sizeka Rasonti - 7908281033081
Enid Classe - 8707071508081
Kaizer Botomani - 8708216188086
Lungiswa Mence - 7411250538081
Boniwe Magccuntsu - 6908190697084
Patric Gxekwa - 6208285909084
Jordon Laurence - 7205206082081
Vuyo Mpaypheli - 6810305405082
Wandile Kula - 7207105570083
Mcebisi Vutuza - 6406066922082
Joseph Witbooi - 6808215636085
Zoliswa Langman - 8812201373081
Buzani Mzati - 7310036043087
</t>
        </r>
        <r>
          <rPr>
            <b/>
            <u/>
            <sz val="8"/>
            <color indexed="81"/>
            <rFont val="Tahoma"/>
            <family val="2"/>
          </rPr>
          <t xml:space="preserve">
People left employ of Z.Hanabe</t>
        </r>
        <r>
          <rPr>
            <sz val="8"/>
            <color indexed="81"/>
            <rFont val="Tahoma"/>
            <family val="2"/>
          </rPr>
          <t xml:space="preserve">
</t>
        </r>
        <r>
          <rPr>
            <b/>
            <u/>
            <sz val="8"/>
            <color indexed="81"/>
            <rFont val="Tahoma"/>
            <family val="2"/>
          </rPr>
          <t xml:space="preserve">New People Employed
</t>
        </r>
        <r>
          <rPr>
            <sz val="8"/>
            <color indexed="81"/>
            <rFont val="Tahoma"/>
            <family val="2"/>
          </rPr>
          <t xml:space="preserve">Elton Themba solomon - 8509256565088
</t>
        </r>
      </text>
    </comment>
    <comment ref="C12" authorId="0" shapeId="0">
      <text>
        <r>
          <rPr>
            <sz val="8"/>
            <color indexed="81"/>
            <rFont val="Tahoma"/>
            <family val="2"/>
          </rPr>
          <t xml:space="preserve">Contract 092-050-A80 ran from 05/01/10 - 19/02/10 = 23Ha's
</t>
        </r>
      </text>
    </comment>
    <comment ref="J12" authorId="0" shapeId="0">
      <text>
        <r>
          <rPr>
            <b/>
            <u/>
            <sz val="8"/>
            <color indexed="81"/>
            <rFont val="Tahoma"/>
            <family val="2"/>
          </rPr>
          <t xml:space="preserve">People employed on contract 092-050-A80
</t>
        </r>
        <r>
          <rPr>
            <sz val="8"/>
            <color indexed="81"/>
            <rFont val="Tahoma"/>
            <family val="2"/>
          </rPr>
          <t xml:space="preserve">Sizeka Rasonti - 7908281033081
Kaizer Botomani - 8708216188086
Boniwe Magccuntsu - 6908190697084
Patric Gxekwa - 6208285909084
Jordon Laurence - 7205206082081
Vuyo Mpaypheli - 6810305405082
Joseph Witbooi - 6808215636085
Buzani Mzathi - 7310036043087
</t>
        </r>
        <r>
          <rPr>
            <b/>
            <u/>
            <sz val="8"/>
            <color indexed="81"/>
            <rFont val="Tahoma"/>
            <family val="2"/>
          </rPr>
          <t xml:space="preserve">
People left employ of Z.Hanabe</t>
        </r>
        <r>
          <rPr>
            <sz val="8"/>
            <color indexed="81"/>
            <rFont val="Tahoma"/>
            <family val="2"/>
          </rPr>
          <t xml:space="preserve">
Elton Themba Solomon - 8509256565088
Zoliswa Langman - 8812201373081
Wandile Kula - 7207105570083
Mcebisi Vutuza - 6406066922082
Lungiswa Mence - 7411250538081
Enid Classe - 8707071508081
</t>
        </r>
        <r>
          <rPr>
            <b/>
            <u/>
            <sz val="8"/>
            <color indexed="81"/>
            <rFont val="Tahoma"/>
            <family val="2"/>
          </rPr>
          <t>New People Employed</t>
        </r>
        <r>
          <rPr>
            <sz val="8"/>
            <color indexed="81"/>
            <rFont val="Tahoma"/>
            <family val="2"/>
          </rPr>
          <t xml:space="preserve">
Belwana Themba - 7712145286087
Zandisile Nkwali - 8812201373081
Ntabeni Mpumelelo - 6406066822082
Elwin Lomberg - 8809205222082
</t>
        </r>
      </text>
    </comment>
    <comment ref="C13" authorId="0" shapeId="0">
      <text>
        <r>
          <rPr>
            <sz val="8"/>
            <color indexed="81"/>
            <rFont val="Tahoma"/>
            <family val="2"/>
          </rPr>
          <t xml:space="preserve">Contract 092-050-A83 ran from 01/03/10 - 31/03/10 = 296P/Days
</t>
        </r>
      </text>
    </comment>
    <comment ref="G13" authorId="0" shapeId="0">
      <text>
        <r>
          <rPr>
            <sz val="10"/>
            <color indexed="81"/>
            <rFont val="Arial"/>
            <family val="2"/>
          </rPr>
          <t>R250.00 deducted from contrasct 092-050-A83 for not having PPE on site.</t>
        </r>
        <r>
          <rPr>
            <sz val="8"/>
            <color indexed="81"/>
            <rFont val="Tahoma"/>
            <family val="2"/>
          </rPr>
          <t xml:space="preserve">
</t>
        </r>
      </text>
    </comment>
    <comment ref="J13" authorId="0" shapeId="0">
      <text>
        <r>
          <rPr>
            <b/>
            <u/>
            <sz val="8"/>
            <color indexed="81"/>
            <rFont val="Tahoma"/>
            <family val="2"/>
          </rPr>
          <t xml:space="preserve">People employed on contract 092-050-A83
</t>
        </r>
        <r>
          <rPr>
            <u/>
            <sz val="8"/>
            <color indexed="81"/>
            <rFont val="Tahoma"/>
            <family val="2"/>
          </rPr>
          <t xml:space="preserve">
</t>
        </r>
        <r>
          <rPr>
            <sz val="8"/>
            <color indexed="81"/>
            <rFont val="Tahoma"/>
            <family val="2"/>
          </rPr>
          <t xml:space="preserve">Sizeka Rasonti - 7908281033081
Belwana Themba - 7712145286087
Buzani Mzathi - 7411250538083
Boniwe Magccuntsu - 6908190697084
Patric Gxekwa - 6208285909084
Jordon Laurence - 7205206082081
Vuyo Mpaypheli - 6810305405082
Zandisile Nkwali - 8812201373081
Ntabeni Mpumelelo - 6406066822082
Joseph Witbooi - 6808215636085
Elwin Lomberg - 8809205222082
</t>
        </r>
        <r>
          <rPr>
            <b/>
            <u/>
            <sz val="8"/>
            <color indexed="81"/>
            <rFont val="Tahoma"/>
            <family val="2"/>
          </rPr>
          <t xml:space="preserve">
People left employ of Z.Hanabe</t>
        </r>
        <r>
          <rPr>
            <sz val="8"/>
            <color indexed="81"/>
            <rFont val="Tahoma"/>
            <family val="2"/>
          </rPr>
          <t xml:space="preserve">
Kaizer Botomani - 8708216188086
</t>
        </r>
        <r>
          <rPr>
            <b/>
            <u/>
            <sz val="8"/>
            <color indexed="81"/>
            <rFont val="Tahoma"/>
            <family val="2"/>
          </rPr>
          <t>New People Employed</t>
        </r>
        <r>
          <rPr>
            <sz val="8"/>
            <color indexed="81"/>
            <rFont val="Tahoma"/>
            <family val="2"/>
          </rPr>
          <t xml:space="preserve">
Christopher Bester - 9009145129088
Nosiphiwo Tiervlei - 8507231201084
</t>
        </r>
      </text>
    </comment>
    <comment ref="C14" authorId="0" shapeId="0">
      <text>
        <r>
          <rPr>
            <sz val="10"/>
            <color indexed="81"/>
            <rFont val="Tahoma"/>
            <family val="2"/>
          </rPr>
          <t xml:space="preserve">Contract 092-050-A89 ran from 20/04/10 - 28/04/10 = 106P/Days
</t>
        </r>
      </text>
    </comment>
    <comment ref="G14" authorId="0" shapeId="0">
      <text>
        <r>
          <rPr>
            <sz val="10"/>
            <color indexed="81"/>
            <rFont val="Tahoma"/>
            <family val="2"/>
          </rPr>
          <t xml:space="preserve">R173.80 deducted from contract 092-050-A89 for driver not pitching for medical examination.
</t>
        </r>
      </text>
    </comment>
    <comment ref="J14" authorId="0" shapeId="0">
      <text>
        <r>
          <rPr>
            <b/>
            <u/>
            <sz val="8"/>
            <color indexed="81"/>
            <rFont val="Tahoma"/>
            <family val="2"/>
          </rPr>
          <t xml:space="preserve">People employed on contract 092-050-A89
</t>
        </r>
        <r>
          <rPr>
            <sz val="8"/>
            <color indexed="81"/>
            <rFont val="Tahoma"/>
            <family val="2"/>
          </rPr>
          <t>Nosiphiwo Tiervlei - 8507231201084</t>
        </r>
        <r>
          <rPr>
            <u/>
            <sz val="8"/>
            <color indexed="81"/>
            <rFont val="Tahoma"/>
            <family val="2"/>
          </rPr>
          <t xml:space="preserve">
</t>
        </r>
        <r>
          <rPr>
            <sz val="8"/>
            <color indexed="81"/>
            <rFont val="Tahoma"/>
            <family val="2"/>
          </rPr>
          <t xml:space="preserve">Sizeka Rasonti - 7908281033081
Buzani Mzathi - 7411250538083
Boniwe Magccuntsu - 6908190697084
Patric Gxekwa - 6208285909084
Bonakele Jordan - 7205206082081
Vuyo Mpaypheli - 6810305405082
Zandisile Nkwali - 8812201373081
Ntabeni Mpumelelo - 6406066822082
Joseph Witbooi - 6808215636085
Elwin Lomberg - 8809205222082
Christopher Bester - 9009145129088
</t>
        </r>
        <r>
          <rPr>
            <b/>
            <u/>
            <sz val="8"/>
            <color indexed="81"/>
            <rFont val="Tahoma"/>
            <family val="2"/>
          </rPr>
          <t xml:space="preserve">New People Employed
</t>
        </r>
        <r>
          <rPr>
            <sz val="8"/>
            <color indexed="81"/>
            <rFont val="Tahoma"/>
            <family val="2"/>
          </rPr>
          <t xml:space="preserve">Zuzile Cwili - 7509285547082
Eagleton Shembeyi - 8109256103087
</t>
        </r>
        <r>
          <rPr>
            <u/>
            <sz val="8"/>
            <color indexed="81"/>
            <rFont val="Tahoma"/>
            <family val="2"/>
          </rPr>
          <t xml:space="preserve">
</t>
        </r>
        <r>
          <rPr>
            <sz val="8"/>
            <color indexed="81"/>
            <rFont val="Tahoma"/>
            <family val="2"/>
          </rPr>
          <t xml:space="preserve">
</t>
        </r>
        <r>
          <rPr>
            <b/>
            <u/>
            <sz val="8"/>
            <color indexed="81"/>
            <rFont val="Tahoma"/>
            <family val="2"/>
          </rPr>
          <t>People left employ of Z.Hanabe</t>
        </r>
        <r>
          <rPr>
            <sz val="8"/>
            <color indexed="81"/>
            <rFont val="Tahoma"/>
            <family val="2"/>
          </rPr>
          <t xml:space="preserve">
Belwana Themba - 7712145286087
</t>
        </r>
      </text>
    </comment>
    <comment ref="A15" authorId="0" shapeId="0">
      <text>
        <r>
          <rPr>
            <sz val="10"/>
            <color indexed="81"/>
            <rFont val="Tahoma"/>
            <family val="2"/>
          </rPr>
          <t xml:space="preserve">Private planting for Ant Mills European funding on property of Warren Rudman.
</t>
        </r>
      </text>
    </comment>
    <comment ref="C15" authorId="0" shapeId="0">
      <text>
        <r>
          <rPr>
            <sz val="10"/>
            <color indexed="81"/>
            <rFont val="Tahoma"/>
            <family val="2"/>
          </rPr>
          <t xml:space="preserve">Contract 092-050-A86 ran from 12/04/10 - 18/06/10 = 435P/Days
</t>
        </r>
      </text>
    </comment>
    <comment ref="J15" authorId="0" shapeId="0">
      <text>
        <r>
          <rPr>
            <b/>
            <u/>
            <sz val="8"/>
            <color indexed="81"/>
            <rFont val="Tahoma"/>
            <family val="2"/>
          </rPr>
          <t xml:space="preserve">People employed on contract 092-050-A86
</t>
        </r>
        <r>
          <rPr>
            <u/>
            <sz val="8"/>
            <color indexed="81"/>
            <rFont val="Tahoma"/>
            <family val="2"/>
          </rPr>
          <t xml:space="preserve">
</t>
        </r>
        <r>
          <rPr>
            <sz val="8"/>
            <color indexed="81"/>
            <rFont val="Tahoma"/>
            <family val="2"/>
          </rPr>
          <t>Nosiphiwo Tiervlei - 8507231201084</t>
        </r>
        <r>
          <rPr>
            <u/>
            <sz val="8"/>
            <color indexed="81"/>
            <rFont val="Tahoma"/>
            <family val="2"/>
          </rPr>
          <t xml:space="preserve">
</t>
        </r>
        <r>
          <rPr>
            <sz val="8"/>
            <color indexed="81"/>
            <rFont val="Tahoma"/>
            <family val="2"/>
          </rPr>
          <t xml:space="preserve">Sizeka Rasonti - 7908281033081
Buzani Mzathi - 7411250538083
Boniwe Magccuntsu - 6908190697084
Patric Gxekwa - 6208285909084
Bonakele Jordan - 7205206082081
Vuyo Mpaypheli - 6810305405082
Zandisile Nkwali - 8812201373081
Ntabeni Mpumelelo - 6406066822082
Joseph Witbooi - 6808215636085
Elwin Lomberg - 8809205222082
Christopher Bester - 9009145129088
</t>
        </r>
        <r>
          <rPr>
            <b/>
            <u/>
            <sz val="8"/>
            <color indexed="81"/>
            <rFont val="Tahoma"/>
            <family val="2"/>
          </rPr>
          <t xml:space="preserve">New People Employed
</t>
        </r>
        <r>
          <rPr>
            <sz val="8"/>
            <color indexed="81"/>
            <rFont val="Tahoma"/>
            <family val="2"/>
          </rPr>
          <t xml:space="preserve">Zuzile Cwili - 7509285547082
Eagleton Shembeyi - 8109256103087
</t>
        </r>
        <r>
          <rPr>
            <u/>
            <sz val="8"/>
            <color indexed="81"/>
            <rFont val="Tahoma"/>
            <family val="2"/>
          </rPr>
          <t xml:space="preserve">
</t>
        </r>
        <r>
          <rPr>
            <sz val="8"/>
            <color indexed="81"/>
            <rFont val="Tahoma"/>
            <family val="2"/>
          </rPr>
          <t xml:space="preserve">
</t>
        </r>
        <r>
          <rPr>
            <b/>
            <u/>
            <sz val="8"/>
            <color indexed="81"/>
            <rFont val="Tahoma"/>
            <family val="2"/>
          </rPr>
          <t>People left employ of Z.Hanabe</t>
        </r>
        <r>
          <rPr>
            <sz val="8"/>
            <color indexed="81"/>
            <rFont val="Tahoma"/>
            <family val="2"/>
          </rPr>
          <t xml:space="preserve">
</t>
        </r>
      </text>
    </comment>
    <comment ref="C16" authorId="0" shapeId="0">
      <text>
        <r>
          <rPr>
            <sz val="10"/>
            <color indexed="81"/>
            <rFont val="Tahoma"/>
            <family val="2"/>
          </rPr>
          <t xml:space="preserve">Contract 092-050-A111 ran from 17/09/10 - 30/09/10 = 150P/Days
</t>
        </r>
      </text>
    </comment>
    <comment ref="J16" authorId="0" shapeId="0">
      <text>
        <r>
          <rPr>
            <b/>
            <u/>
            <sz val="8"/>
            <color indexed="81"/>
            <rFont val="Tahoma"/>
            <family val="2"/>
          </rPr>
          <t xml:space="preserve">People employed on contract 092-050-A111
</t>
        </r>
        <r>
          <rPr>
            <u/>
            <sz val="8"/>
            <color indexed="81"/>
            <rFont val="Tahoma"/>
            <family val="2"/>
          </rPr>
          <t xml:space="preserve">
</t>
        </r>
        <r>
          <rPr>
            <sz val="8"/>
            <color indexed="81"/>
            <rFont val="Tahoma"/>
            <family val="2"/>
          </rPr>
          <t>Nosiphiwo Tiervlei - 8507231201084</t>
        </r>
        <r>
          <rPr>
            <u/>
            <sz val="8"/>
            <color indexed="81"/>
            <rFont val="Tahoma"/>
            <family val="2"/>
          </rPr>
          <t xml:space="preserve">
</t>
        </r>
        <r>
          <rPr>
            <sz val="8"/>
            <color indexed="81"/>
            <rFont val="Tahoma"/>
            <family val="2"/>
          </rPr>
          <t xml:space="preserve">Sizeka Rasonti - 7908281033081
Buzani Mzathi - 7411250538083
Boniwe Magccuntsu - 6908190697084
Patric Gxekwa - 6208285909084
Bonakele Jordan - 7205206082081
Vuyo Mpaypheli - 6810305405082
Zandisile Nkwali - 8812201373081
Joseph Witbooi - 6808215636085
Eagleton Shembeyi - 8109256103087
Zuzile Cwili - 7509285547082
</t>
        </r>
        <r>
          <rPr>
            <b/>
            <u/>
            <sz val="8"/>
            <color indexed="81"/>
            <rFont val="Tahoma"/>
            <family val="2"/>
          </rPr>
          <t xml:space="preserve">New People Employed
</t>
        </r>
        <r>
          <rPr>
            <b/>
            <sz val="8"/>
            <color indexed="81"/>
            <rFont val="Tahoma"/>
            <family val="2"/>
          </rPr>
          <t xml:space="preserve">
</t>
        </r>
        <r>
          <rPr>
            <sz val="8"/>
            <color indexed="81"/>
            <rFont val="Tahoma"/>
            <family val="2"/>
          </rPr>
          <t xml:space="preserve">Meshack November - 7304255761081
Nkululeko Klaasen - 7411145657088
Luyanda Taliwe - 7804255866087
Ntombevoti September - 8103040672085
</t>
        </r>
        <r>
          <rPr>
            <u/>
            <sz val="8"/>
            <color indexed="81"/>
            <rFont val="Tahoma"/>
            <family val="2"/>
          </rPr>
          <t xml:space="preserve">
</t>
        </r>
        <r>
          <rPr>
            <sz val="8"/>
            <color indexed="81"/>
            <rFont val="Tahoma"/>
            <family val="2"/>
          </rPr>
          <t xml:space="preserve">
</t>
        </r>
        <r>
          <rPr>
            <b/>
            <u/>
            <sz val="8"/>
            <color indexed="81"/>
            <rFont val="Tahoma"/>
            <family val="2"/>
          </rPr>
          <t>People left employ of Z.Hanabe</t>
        </r>
        <r>
          <rPr>
            <sz val="8"/>
            <color indexed="81"/>
            <rFont val="Tahoma"/>
            <family val="2"/>
          </rPr>
          <t xml:space="preserve">
Elwin Lomberg - 8809205222082
Christopher Bester - 9009145129088
Ntabeni Mpumelelo - 6406066822082
</t>
        </r>
      </text>
    </comment>
    <comment ref="A17" authorId="0" shapeId="0">
      <text>
        <r>
          <rPr>
            <sz val="10"/>
            <color indexed="81"/>
            <rFont val="Tahoma"/>
            <family val="2"/>
          </rPr>
          <t xml:space="preserve">Private planting for Ant Mills European funding on property of Warren Rudman.
</t>
        </r>
      </text>
    </comment>
    <comment ref="C17" authorId="0" shapeId="0">
      <text>
        <r>
          <rPr>
            <sz val="10"/>
            <color indexed="81"/>
            <rFont val="Tahoma"/>
            <family val="2"/>
          </rPr>
          <t xml:space="preserve">Contract 092-050-A111 ran from 17/09/10 - 30/09/10 = 150P/Days
</t>
        </r>
      </text>
    </comment>
    <comment ref="J17" authorId="0" shapeId="0">
      <text>
        <r>
          <rPr>
            <b/>
            <u/>
            <sz val="8"/>
            <color indexed="81"/>
            <rFont val="Tahoma"/>
            <family val="2"/>
          </rPr>
          <t xml:space="preserve">People employed on contract 092-050-A91
</t>
        </r>
        <r>
          <rPr>
            <u/>
            <sz val="8"/>
            <color indexed="81"/>
            <rFont val="Tahoma"/>
            <family val="2"/>
          </rPr>
          <t xml:space="preserve">
</t>
        </r>
        <r>
          <rPr>
            <sz val="8"/>
            <color indexed="81"/>
            <rFont val="Tahoma"/>
            <family val="2"/>
          </rPr>
          <t>Sizeka Rasonti - 7908281033081
Buzani Mzathi - 7411250538083
Boniwe Magccuntsu - 6908190697084
Patric Gxekwa - 6208285909084
Bonakele Jordan - 7205206082081
Vuyo Mpaypheli - 6810305405082
Zandisile Nkwali - 8812201373081
Joseph Witbooi - 6808215636085
Nosiphiwo Tiervlei - 8507231201084
Eagleton Shembeyi - 8109256103087
Zuzile Cwili - 7509285547082
Meshack November - 7304255761081
Nkululeko Klaasen - 7411145657088
Ntombevoti September - 8103040672085</t>
        </r>
        <r>
          <rPr>
            <b/>
            <sz val="8"/>
            <color indexed="81"/>
            <rFont val="Tahoma"/>
            <family val="2"/>
          </rPr>
          <t xml:space="preserve">
</t>
        </r>
        <r>
          <rPr>
            <sz val="8"/>
            <color indexed="81"/>
            <rFont val="Tahoma"/>
            <family val="2"/>
          </rPr>
          <t xml:space="preserve">
</t>
        </r>
        <r>
          <rPr>
            <b/>
            <u/>
            <sz val="8"/>
            <color indexed="81"/>
            <rFont val="Tahoma"/>
            <family val="2"/>
          </rPr>
          <t xml:space="preserve">New People Employed
</t>
        </r>
        <r>
          <rPr>
            <sz val="8"/>
            <color indexed="81"/>
            <rFont val="Tahoma"/>
            <family val="2"/>
          </rPr>
          <t xml:space="preserve">
Fezile Tsembeyi - 7205205492083
Andrew Sampies - 7906205156082
Stephen Mthembu - 7803126061084
</t>
        </r>
        <r>
          <rPr>
            <u/>
            <sz val="8"/>
            <color indexed="81"/>
            <rFont val="Tahoma"/>
            <family val="2"/>
          </rPr>
          <t xml:space="preserve">
</t>
        </r>
        <r>
          <rPr>
            <sz val="8"/>
            <color indexed="81"/>
            <rFont val="Tahoma"/>
            <family val="2"/>
          </rPr>
          <t xml:space="preserve">
</t>
        </r>
        <r>
          <rPr>
            <b/>
            <u/>
            <sz val="8"/>
            <color indexed="81"/>
            <rFont val="Tahoma"/>
            <family val="2"/>
          </rPr>
          <t>People left employ of Z.Hanabe</t>
        </r>
        <r>
          <rPr>
            <sz val="8"/>
            <color indexed="81"/>
            <rFont val="Tahoma"/>
            <family val="2"/>
          </rPr>
          <t xml:space="preserve">
Luyanda Taliwe - 7804255866087</t>
        </r>
      </text>
    </comment>
    <comment ref="C18" authorId="0" shapeId="0">
      <text>
        <r>
          <rPr>
            <sz val="10"/>
            <color indexed="81"/>
            <rFont val="Tahoma"/>
            <family val="2"/>
          </rPr>
          <t xml:space="preserve">Contract 092-050-A103 ran from 01/12/10 - 02/03/11 = 496P/Days
</t>
        </r>
      </text>
    </comment>
    <comment ref="J18" authorId="0" shapeId="0">
      <text>
        <r>
          <rPr>
            <b/>
            <u/>
            <sz val="8"/>
            <color indexed="81"/>
            <rFont val="Tahoma"/>
            <family val="2"/>
          </rPr>
          <t xml:space="preserve">People employed on contract 092-050-A103
</t>
        </r>
        <r>
          <rPr>
            <sz val="8"/>
            <color indexed="81"/>
            <rFont val="Tahoma"/>
            <family val="2"/>
          </rPr>
          <t xml:space="preserve">
Boniwe Magccuntsu - 6908190697084
Patric Gxekwa - 6208285909084
Bonakele Jordan - 7205206082081
Joseph Witbooi - 6808215636085
Ntombevoti September - 8103040672085
</t>
        </r>
        <r>
          <rPr>
            <b/>
            <u/>
            <sz val="8"/>
            <color indexed="81"/>
            <rFont val="Tahoma"/>
            <family val="2"/>
          </rPr>
          <t xml:space="preserve">New People Employed
</t>
        </r>
        <r>
          <rPr>
            <b/>
            <sz val="8"/>
            <color indexed="81"/>
            <rFont val="Tahoma"/>
            <family val="2"/>
          </rPr>
          <t xml:space="preserve">
</t>
        </r>
        <r>
          <rPr>
            <sz val="8"/>
            <color indexed="81"/>
            <rFont val="Tahoma"/>
            <family val="2"/>
          </rPr>
          <t xml:space="preserve">
Andrew Sampies - 7906205154082
Thobekile Bam - 6609125698086
Thozamile Jafta - 6501025371080
Mxolisi Blouw - 9211055360089
Wilfres Tom - 79011115820088
Eric Jansen - 8201255233088
Mxolisi November - 8708145739082
Siyabonga Sam - 8604026268087
Johannes Makeleni - 6805295603084
Simphiwe Nelani - 8209106640088
</t>
        </r>
        <r>
          <rPr>
            <b/>
            <u/>
            <sz val="8"/>
            <color indexed="81"/>
            <rFont val="Tahoma"/>
            <family val="2"/>
          </rPr>
          <t>People left employ of Z.Hanabe</t>
        </r>
        <r>
          <rPr>
            <sz val="8"/>
            <color indexed="81"/>
            <rFont val="Tahoma"/>
            <family val="2"/>
          </rPr>
          <t xml:space="preserve">
Meshack November - 7304255761081
Nkululeko Klaasen - 7411145657088
Luyanda Taliwe - 7804255866087
Eagleton Shembeyi - 8109256103087
Zuzile Cwili - 7509285547082
Vuyo Mpaypheli - 6810305405082
Zandisile Nkwali - 8812201373081
Nosiphiwo Tiervlei - 8507231201084
Sizeka Rasonti - 7908281033081
Buzani Mzathi - 7411250538083
</t>
        </r>
      </text>
    </comment>
    <comment ref="C19" authorId="0" shapeId="0">
      <text>
        <r>
          <rPr>
            <sz val="10"/>
            <color indexed="81"/>
            <rFont val="Tahoma"/>
            <family val="2"/>
          </rPr>
          <t xml:space="preserve">Contract 092-050-A119 ran from 18/04/11 - 29/04/11 = 97P/Days
</t>
        </r>
      </text>
    </comment>
    <comment ref="J19" authorId="0" shapeId="0">
      <text>
        <r>
          <rPr>
            <b/>
            <u/>
            <sz val="8"/>
            <color indexed="81"/>
            <rFont val="Tahoma"/>
            <family val="2"/>
          </rPr>
          <t xml:space="preserve">People employed on contract 092-050-A119
</t>
        </r>
        <r>
          <rPr>
            <sz val="8"/>
            <color indexed="81"/>
            <rFont val="Tahoma"/>
            <family val="2"/>
          </rPr>
          <t xml:space="preserve">
Boniwe Magccuntsu - 6908190697084
Patric Gxekwa - 6208285909084
Bonakele Jordan - 7205206082081
Joseph Witbooi - 6808215636085
Ntombevoti September - 8103040672085
Andrew Sampies - 7906205154082
</t>
        </r>
        <r>
          <rPr>
            <b/>
            <u/>
            <sz val="8"/>
            <color indexed="81"/>
            <rFont val="Tahoma"/>
            <family val="2"/>
          </rPr>
          <t xml:space="preserve">New People Employed
</t>
        </r>
        <r>
          <rPr>
            <sz val="8"/>
            <color indexed="81"/>
            <rFont val="Tahoma"/>
            <family val="2"/>
          </rPr>
          <t xml:space="preserve">
Buzani Mzathi - 7310036043087
Thobile Blaauw - 7308155577083
Veronica Olifant - 9109010396083
Mcebisi Toornaat - 9011085249082
Joyce Booysen - 6311300239089
Willem Pieterse - 8606266261086
Asshley Majoka - 9012105611087
</t>
        </r>
        <r>
          <rPr>
            <b/>
            <u/>
            <sz val="8"/>
            <color indexed="81"/>
            <rFont val="Tahoma"/>
            <family val="2"/>
          </rPr>
          <t>People left employ of Z.Hanabe</t>
        </r>
        <r>
          <rPr>
            <sz val="8"/>
            <color indexed="81"/>
            <rFont val="Tahoma"/>
            <family val="2"/>
          </rPr>
          <t xml:space="preserve">
Thobekile Bam - 6609125698086
Thozamile Jafta - 6501025371080
Mxolisi Blouw - 9211055360089
Wilfres Tom - 79011115820088
Eric Jansen - 8201255233088
Mxolisi November - 8708145739082
Siyabonga Sam - 8604026268087
Johannes Makeleni - 6805295603084
Simphiwe Nelani - 8209106640088</t>
        </r>
      </text>
    </comment>
    <comment ref="C20" authorId="0" shapeId="0">
      <text>
        <r>
          <rPr>
            <sz val="10"/>
            <color indexed="81"/>
            <rFont val="Tahoma"/>
            <family val="2"/>
          </rPr>
          <t xml:space="preserve">Contract 092-050-A118 ran from 03/05/11 - 13/06/11 = 147P/Days
</t>
        </r>
      </text>
    </comment>
    <comment ref="J20" authorId="0" shapeId="0">
      <text>
        <r>
          <rPr>
            <b/>
            <u/>
            <sz val="8"/>
            <color indexed="81"/>
            <rFont val="Tahoma"/>
            <family val="2"/>
          </rPr>
          <t xml:space="preserve">People employed on contract 092-050-A118
</t>
        </r>
        <r>
          <rPr>
            <u/>
            <sz val="8"/>
            <color indexed="81"/>
            <rFont val="Tahoma"/>
            <family val="2"/>
          </rPr>
          <t xml:space="preserve">
</t>
        </r>
        <r>
          <rPr>
            <sz val="8"/>
            <color indexed="81"/>
            <rFont val="Tahoma"/>
            <family val="2"/>
          </rPr>
          <t xml:space="preserve">Buzani Mzathi - 7310036043087
Boniwe Magccuntsu - 6908190697084
Patric Gxekwa - 6208285909084
Bonakele Jordan - 7205206082081
Joseph Witbooi - 6808215636085
Ntombevoti September - 8103040672085
Thobile Blaauw - 7308155577083
Andrew Sampies - 7906205154082
Veronica Olifant - 9109010396083
Mcebisi Toornaat - 9011085249082
Joyce Booysen - 6311300239089
Willem Pieterse - 8606266261086
Ashley Majoka - 9012105611087
</t>
        </r>
        <r>
          <rPr>
            <b/>
            <u/>
            <sz val="8"/>
            <color indexed="81"/>
            <rFont val="Tahoma"/>
            <family val="2"/>
          </rPr>
          <t xml:space="preserve">New People Employed
</t>
        </r>
        <r>
          <rPr>
            <sz val="8"/>
            <color indexed="81"/>
            <rFont val="Tahoma"/>
            <family val="2"/>
          </rPr>
          <t xml:space="preserve">
</t>
        </r>
        <r>
          <rPr>
            <b/>
            <u/>
            <sz val="8"/>
            <color indexed="81"/>
            <rFont val="Tahoma"/>
            <family val="2"/>
          </rPr>
          <t>People left employ of Z.Hanabe</t>
        </r>
        <r>
          <rPr>
            <sz val="8"/>
            <color indexed="81"/>
            <rFont val="Tahoma"/>
            <family val="2"/>
          </rPr>
          <t xml:space="preserve">
</t>
        </r>
      </text>
    </comment>
    <comment ref="D25" authorId="0" shapeId="0">
      <text>
        <r>
          <rPr>
            <sz val="8"/>
            <color indexed="81"/>
            <rFont val="Tahoma"/>
            <family val="2"/>
          </rPr>
          <t xml:space="preserve">R192 948.59 spent on 12 Plots at an average cost of R16 079.04 per plot at the end of May 2009.
</t>
        </r>
      </text>
    </comment>
  </commentList>
</comments>
</file>

<file path=xl/comments8.xml><?xml version="1.0" encoding="utf-8"?>
<comments xmlns="http://schemas.openxmlformats.org/spreadsheetml/2006/main">
  <authors>
    <author>James Jansen</author>
  </authors>
  <commentList>
    <comment ref="C4" authorId="0" shapeId="0">
      <text>
        <r>
          <rPr>
            <sz val="10"/>
            <color indexed="81"/>
            <rFont val="Tahoma"/>
            <family val="2"/>
          </rPr>
          <t xml:space="preserve">Contract 092-050-A93 ran from 07/07/10 - 12/08/10 = 351P/Days
</t>
        </r>
      </text>
    </comment>
    <comment ref="J4" authorId="0" shapeId="0">
      <text>
        <r>
          <rPr>
            <b/>
            <u/>
            <sz val="8"/>
            <color indexed="81"/>
            <rFont val="Tahoma"/>
            <family val="2"/>
          </rPr>
          <t xml:space="preserve">People present for contract 092-050-A93
</t>
        </r>
        <r>
          <rPr>
            <sz val="8"/>
            <color indexed="81"/>
            <rFont val="Tahoma"/>
            <family val="2"/>
          </rPr>
          <t>Phumzile Tshaka - 8006295811086
Zama Ncambele - 6308285701083
Bongani Metshe - 8407275382082
Thandolwethu Buswa - 8310016020088
Mkhululi Mpulu - 9102255658085
Phumeza Pipe - 8203270300082
Ntombekhaya Beyi - 7201012132087</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Kwanele Ntantiso - 9106086192081
Mbuyiselo Witbooi - 6403125738088
Siyabulela Bobani - 8806205464089
Tembiliso Keyi - 6805057115087
Nkululeko Williams - 9204045457081
</t>
        </r>
        <r>
          <rPr>
            <b/>
            <u/>
            <sz val="8"/>
            <color indexed="81"/>
            <rFont val="Tahoma"/>
            <family val="2"/>
          </rPr>
          <t>People Left</t>
        </r>
        <r>
          <rPr>
            <sz val="8"/>
            <color indexed="81"/>
            <rFont val="Tahoma"/>
            <family val="2"/>
          </rPr>
          <t xml:space="preserve">
Lunyuko Taboshe - 8505166176081
Vusumzi Thinta - 8607106125085
Zalisekile Somi - 8612185384082
Bulelani Zwide - 8609076426089</t>
        </r>
      </text>
    </comment>
    <comment ref="A5" authorId="0" shapeId="0">
      <text>
        <r>
          <rPr>
            <sz val="10"/>
            <color indexed="81"/>
            <rFont val="Tahoma"/>
            <family val="2"/>
          </rPr>
          <t xml:space="preserve">Private landowner incentive contract. </t>
        </r>
      </text>
    </comment>
    <comment ref="C5" authorId="0" shapeId="0">
      <text>
        <r>
          <rPr>
            <sz val="10"/>
            <color indexed="81"/>
            <rFont val="Tahoma"/>
            <family val="2"/>
          </rPr>
          <t xml:space="preserve">Contract   007-092-001(092-050-A94) ran from 15/09/10 - 10/12/10 = 605P/Days
</t>
        </r>
      </text>
    </comment>
    <comment ref="J5" authorId="0" shapeId="0">
      <text>
        <r>
          <rPr>
            <b/>
            <u/>
            <sz val="8"/>
            <color indexed="81"/>
            <rFont val="Tahoma"/>
            <family val="2"/>
          </rPr>
          <t xml:space="preserve">People present for contract 007-092-001
</t>
        </r>
        <r>
          <rPr>
            <sz val="8"/>
            <color indexed="81"/>
            <rFont val="Tahoma"/>
            <family val="2"/>
          </rPr>
          <t xml:space="preserve">
Kwanele Ntantiso - 9106086192081
Mkhululi Mpulu - 9102255658085
Nkululeko Williams - 9204045457081
Ntombekhaya Beyi - 7201012132087
Mbuyiselo Witbooi - 6403125738088
</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Mzwandile Cakuma - 6206045663082
Xola Sokhiya - 7006067058081
Nomvula Mbetha - 6103120647082
Sibongile Nelani - 7606106745083
Siyamthansa Goqo - 8806135610089
Yanga Tinikwe - 8301255939088
</t>
        </r>
        <r>
          <rPr>
            <b/>
            <u/>
            <sz val="8"/>
            <color indexed="81"/>
            <rFont val="Tahoma"/>
            <family val="2"/>
          </rPr>
          <t xml:space="preserve">People Left
</t>
        </r>
        <r>
          <rPr>
            <sz val="8"/>
            <color indexed="81"/>
            <rFont val="Tahoma"/>
            <family val="2"/>
          </rPr>
          <t xml:space="preserve">Siyabulela Bobani - 8806205464089
Tembiliso Keyi - 6805057115087
Phumeza Pipe - 8203270300082
Phumzile Tshaka - 8006295811086
Zama Ncambele - 6308285701083
Bongani Metshe - 8407275382082
Thandolwethu Buswa - 8310016020088
</t>
        </r>
      </text>
    </comment>
    <comment ref="A6" authorId="0" shapeId="0">
      <text>
        <r>
          <rPr>
            <sz val="10"/>
            <color indexed="81"/>
            <rFont val="Tahoma"/>
            <family val="2"/>
          </rPr>
          <t xml:space="preserve">Private landowner incentive contract. </t>
        </r>
      </text>
    </comment>
    <comment ref="C6" authorId="0" shapeId="0">
      <text>
        <r>
          <rPr>
            <sz val="10"/>
            <color indexed="81"/>
            <rFont val="Tahoma"/>
            <family val="2"/>
          </rPr>
          <t xml:space="preserve">Contract   007-029-002 ran from 19/01/11 - 08/02/11 = 204P/Days
</t>
        </r>
      </text>
    </comment>
    <comment ref="J6" authorId="0" shapeId="0">
      <text>
        <r>
          <rPr>
            <b/>
            <u/>
            <sz val="8"/>
            <color indexed="81"/>
            <rFont val="Tahoma"/>
            <family val="2"/>
          </rPr>
          <t xml:space="preserve">People present for contract 007-092-002
</t>
        </r>
        <r>
          <rPr>
            <u/>
            <sz val="8"/>
            <color indexed="81"/>
            <rFont val="Tahoma"/>
            <family val="2"/>
          </rPr>
          <t xml:space="preserve">
</t>
        </r>
        <r>
          <rPr>
            <sz val="8"/>
            <color indexed="81"/>
            <rFont val="Tahoma"/>
            <family val="2"/>
          </rPr>
          <t xml:space="preserve">
Kwanele Ntantiso - 9106086192081
Mkhululi Mpulu - 9102255658085
Nkululeko Williams - 9204045457081
Ntombekhaya Beyi - 7201012132087
Mzwandile Cakuma - 6206045663082
Xola Sokhiya - 7006067058081
Sibongile Nelani - 7606106745083
Yanga Tinikwe - 8301255939088
Mbuyiselo Witbooi - 6403125738088
Nomvula Mbetha - 6103120647082
</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Thoneka Tshanga - 7702021795087
</t>
        </r>
        <r>
          <rPr>
            <b/>
            <u/>
            <sz val="8"/>
            <color indexed="81"/>
            <rFont val="Tahoma"/>
            <family val="2"/>
          </rPr>
          <t xml:space="preserve">People Left
</t>
        </r>
        <r>
          <rPr>
            <sz val="8"/>
            <color indexed="81"/>
            <rFont val="Tahoma"/>
            <family val="2"/>
          </rPr>
          <t>Siyamthansa Goqo - 8806135610089</t>
        </r>
      </text>
    </comment>
    <comment ref="A7" authorId="0" shapeId="0">
      <text>
        <r>
          <rPr>
            <sz val="10"/>
            <color indexed="81"/>
            <rFont val="Tahoma"/>
            <family val="2"/>
          </rPr>
          <t xml:space="preserve">Private landowner incentive contract. </t>
        </r>
      </text>
    </comment>
    <comment ref="C7" authorId="0" shapeId="0">
      <text>
        <r>
          <rPr>
            <sz val="10"/>
            <color indexed="81"/>
            <rFont val="Tahoma"/>
            <family val="2"/>
          </rPr>
          <t xml:space="preserve">Contract   007-029-003 ran from 09/02/11 - 16/02/11 = 96P/Days
</t>
        </r>
      </text>
    </comment>
    <comment ref="J7" authorId="0" shapeId="0">
      <text>
        <r>
          <rPr>
            <b/>
            <u/>
            <sz val="8"/>
            <color indexed="81"/>
            <rFont val="Tahoma"/>
            <family val="2"/>
          </rPr>
          <t xml:space="preserve">People present for contract 007-092-003
</t>
        </r>
        <r>
          <rPr>
            <u/>
            <sz val="8"/>
            <color indexed="81"/>
            <rFont val="Tahoma"/>
            <family val="2"/>
          </rPr>
          <t xml:space="preserve">
</t>
        </r>
        <r>
          <rPr>
            <sz val="8"/>
            <color indexed="81"/>
            <rFont val="Tahoma"/>
            <family val="2"/>
          </rPr>
          <t xml:space="preserve">
Kwanele Ntantiso - 9106086192081
Mkhululi Mpulu - 9102255658085
Nkululeko Williams - 9204045457081
Ntombekhaya Beyi - 7201012132087
Mzwandile Cakuma - 6206045663082
Xola Sokhiya - 7006067058081
Sibongile Nelani - 7606106745083
Thoneka Tshanga - 7702021795087
Yanga Tinikwe - 8301255939088
Mbuyiselo Witbooi - 6403125738088
Nomvula Mbetha - 6103120647082
</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 xml:space="preserve">People Left
</t>
        </r>
      </text>
    </comment>
    <comment ref="A8" authorId="0" shapeId="0">
      <text>
        <r>
          <rPr>
            <sz val="10"/>
            <color indexed="81"/>
            <rFont val="Tahoma"/>
            <family val="2"/>
          </rPr>
          <t xml:space="preserve">Private landowner incentive contract. </t>
        </r>
      </text>
    </comment>
    <comment ref="C8" authorId="0" shapeId="0">
      <text>
        <r>
          <rPr>
            <sz val="10"/>
            <color indexed="81"/>
            <rFont val="Tahoma"/>
            <family val="2"/>
          </rPr>
          <t xml:space="preserve">Contract   007-029-002 ran from 19/01/11 - 08/02/11 = 204P/Days
</t>
        </r>
      </text>
    </comment>
    <comment ref="J8" authorId="0" shapeId="0">
      <text>
        <r>
          <rPr>
            <b/>
            <u/>
            <sz val="8"/>
            <color indexed="81"/>
            <rFont val="Tahoma"/>
            <family val="2"/>
          </rPr>
          <t xml:space="preserve">People present for contract 007-092-004
</t>
        </r>
        <r>
          <rPr>
            <u/>
            <sz val="8"/>
            <color indexed="81"/>
            <rFont val="Tahoma"/>
            <family val="2"/>
          </rPr>
          <t xml:space="preserve">
</t>
        </r>
        <r>
          <rPr>
            <sz val="8"/>
            <color indexed="81"/>
            <rFont val="Tahoma"/>
            <family val="2"/>
          </rPr>
          <t xml:space="preserve">
Kwanele Ntantiso - 9106086192081
Mkhululi Mpulu - 9102255658085
Nkululeko Williams - 9204045457081
Ntombekhaya Beyi - 7201012132087
Mzwandile Cakuma - 6206045663082
Xola Sokhiya - 7006067058081
Sibongile Nelani - 7606106745083
Thoneka Tshanga - 7702021795087
Yanga Tinikwe - 8301255939088
Mbuyiselo Witbooi - 6403125738088
Nomvula Mbetha - 6103120647082
</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 xml:space="preserve">People Left
</t>
        </r>
      </text>
    </comment>
    <comment ref="C9" authorId="0" shapeId="0">
      <text>
        <r>
          <rPr>
            <sz val="10"/>
            <color indexed="81"/>
            <rFont val="Tahoma"/>
            <family val="2"/>
          </rPr>
          <t xml:space="preserve">Contract 092-050-A117 ran from 28/03/11 - 19/04/11 = 260P/Days
</t>
        </r>
      </text>
    </comment>
    <comment ref="J9" authorId="0" shapeId="0">
      <text>
        <r>
          <rPr>
            <b/>
            <u/>
            <sz val="8"/>
            <color indexed="81"/>
            <rFont val="Tahoma"/>
            <family val="2"/>
          </rPr>
          <t xml:space="preserve">People present for contract 092-050-A117
</t>
        </r>
        <r>
          <rPr>
            <sz val="8"/>
            <color indexed="81"/>
            <rFont val="Tahoma"/>
            <family val="2"/>
          </rPr>
          <t xml:space="preserve">
Kwanele Ntantiso - 9106086192081
Mkhululi Mpulu - 9102255658085
Nkululeko Williams - 9204045457081
Ntombekhaya Beyi - 7201012132087
Mzwandile Cakuma - 6206045663082
Xola Sokhiya - 7006067058081
Sibongile Nelani - 7606106745083
Thoneka Tshanga - 7702021795087
Yanga Tinikwe - 8301255939088
Mbuyiselo Witbooi - 6403125738088
Nomvula Mbetha - 6103120647082
</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 xml:space="preserve">People Left
</t>
        </r>
      </text>
    </comment>
    <comment ref="C10" authorId="0" shapeId="0">
      <text>
        <r>
          <rPr>
            <sz val="10"/>
            <color indexed="81"/>
            <rFont val="Tahoma"/>
            <family val="2"/>
          </rPr>
          <t xml:space="preserve">Contract 092-050-A117 ran from 28/03/11 - 19/04/11 = 260P/Days
</t>
        </r>
      </text>
    </comment>
    <comment ref="J10" authorId="0" shapeId="0">
      <text>
        <r>
          <rPr>
            <b/>
            <u/>
            <sz val="8"/>
            <color indexed="81"/>
            <rFont val="Tahoma"/>
            <family val="2"/>
          </rPr>
          <t xml:space="preserve">People present for contract 092-050-A104
</t>
        </r>
        <r>
          <rPr>
            <sz val="8"/>
            <color indexed="81"/>
            <rFont val="Tahoma"/>
            <family val="2"/>
          </rPr>
          <t xml:space="preserve">
Kwanele Ntantiso - 9106086192081
Mkhululi Mpulu - 9102255658085
Ntombekhaya Beyi - 7201012132087
Mzwandile Cakuma - 6206045663082
Xola Sokhiya - 7006067058081
Sibongile Nelani - 7606106745083
Thoneka Tshanga - 7702021795087
Yanga Tinikwe - 8301255939088
Mbuyiselo Witbooi - 6403125738088
Nomvula Mbetha - 6103120647082
</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Caroline Williams  - 8211220920081</t>
        </r>
        <r>
          <rPr>
            <b/>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Nkululeko Williams - 9204045457081</t>
        </r>
      </text>
    </comment>
    <comment ref="C11" authorId="0" shapeId="0">
      <text>
        <r>
          <rPr>
            <sz val="10"/>
            <color indexed="81"/>
            <rFont val="Tahoma"/>
            <family val="2"/>
          </rPr>
          <t xml:space="preserve">Contract 092-050-A125 ran from 04/10/11 - 27/10/11 = 252P/Days
</t>
        </r>
      </text>
    </comment>
    <comment ref="J11" authorId="0" shapeId="0">
      <text>
        <r>
          <rPr>
            <b/>
            <u/>
            <sz val="8"/>
            <color indexed="81"/>
            <rFont val="Tahoma"/>
            <family val="2"/>
          </rPr>
          <t xml:space="preserve">People present for contract 092-050-A125
</t>
        </r>
        <r>
          <rPr>
            <sz val="8"/>
            <color indexed="81"/>
            <rFont val="Tahoma"/>
            <family val="2"/>
          </rPr>
          <t xml:space="preserve">
Kwanele Ntantiso - 9106086192081
Mkhululi Mpulu - 9102255658085
Caroline Williams  - 8211220920081
Ntombekhaya Beyi - 7201012132087
Mzwandile Cakuma - 6206045663082
Xola Sokhiya - 7006067058081
Sibongile Nelani - 7606106745083
Thoneka Tshanga - 7702021795087
Yanga Tinikwe - 8301255939088
Mbuyiselo Witbooi - 6403125738088
Nomvula Mbetha - 6103120647082
</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b/>
            <sz val="8"/>
            <color indexed="81"/>
            <rFont val="Tahoma"/>
            <family val="2"/>
          </rPr>
          <t xml:space="preserve">
</t>
        </r>
        <r>
          <rPr>
            <sz val="8"/>
            <color indexed="81"/>
            <rFont val="Tahoma"/>
            <family val="2"/>
          </rPr>
          <t xml:space="preserve">
</t>
        </r>
        <r>
          <rPr>
            <b/>
            <u/>
            <sz val="8"/>
            <color indexed="81"/>
            <rFont val="Tahoma"/>
            <family val="2"/>
          </rPr>
          <t xml:space="preserve">People Left
</t>
        </r>
      </text>
    </comment>
    <comment ref="C12" authorId="0" shapeId="0">
      <text>
        <r>
          <rPr>
            <sz val="10"/>
            <color indexed="81"/>
            <rFont val="Tahoma"/>
            <family val="2"/>
          </rPr>
          <t xml:space="preserve">Contract 092-050-A99 ran from 25/11/11 - 20/01/12 = 252P/Days
</t>
        </r>
      </text>
    </comment>
    <comment ref="J12" authorId="0" shapeId="0">
      <text>
        <r>
          <rPr>
            <b/>
            <u/>
            <sz val="8"/>
            <color indexed="81"/>
            <rFont val="Tahoma"/>
            <family val="2"/>
          </rPr>
          <t xml:space="preserve">People present for contract 092-050-A99
</t>
        </r>
        <r>
          <rPr>
            <sz val="8"/>
            <color indexed="81"/>
            <rFont val="Tahoma"/>
            <family val="2"/>
          </rPr>
          <t xml:space="preserve">
Kwanele Ntantiso - 9106086192081
Mkhululi Mpulu - 9102255658085
Caroline Williams  - 8211220920081
Ntombekhaya Beyi - 7201012132087
Mzwandile Cakuma - 6206045663082
Xola Sokhiya - 7006067058081
Sibongile Nelani - 7606106745083
Thoneka Tshanga - 7702021795087
Yanga Tinikwe - 8301255939088
Mbuyiselo Witbooi - 6403125738088
Nomvula Mbetha - 6103120647082
</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b/>
            <sz val="8"/>
            <color indexed="81"/>
            <rFont val="Tahoma"/>
            <family val="2"/>
          </rPr>
          <t xml:space="preserve">
</t>
        </r>
        <r>
          <rPr>
            <sz val="8"/>
            <color indexed="81"/>
            <rFont val="Tahoma"/>
            <family val="2"/>
          </rPr>
          <t xml:space="preserve">
</t>
        </r>
        <r>
          <rPr>
            <b/>
            <u/>
            <sz val="8"/>
            <color indexed="81"/>
            <rFont val="Tahoma"/>
            <family val="2"/>
          </rPr>
          <t xml:space="preserve">People Left
</t>
        </r>
      </text>
    </comment>
  </commentList>
</comments>
</file>

<file path=xl/comments9.xml><?xml version="1.0" encoding="utf-8"?>
<comments xmlns="http://schemas.openxmlformats.org/spreadsheetml/2006/main">
  <authors>
    <author>James Jansen</author>
  </authors>
  <commentList>
    <comment ref="C4" authorId="0" shapeId="0">
      <text>
        <r>
          <rPr>
            <sz val="10"/>
            <color indexed="81"/>
            <rFont val="Tahoma"/>
            <family val="2"/>
          </rPr>
          <t xml:space="preserve">Contract 092-050-A98 ran from 01/11/10 - 23/11/10 = 177P/Days
</t>
        </r>
      </text>
    </comment>
    <comment ref="J4" authorId="0" shapeId="0">
      <text>
        <r>
          <rPr>
            <b/>
            <u/>
            <sz val="10"/>
            <color indexed="81"/>
            <rFont val="Tahoma"/>
            <family val="2"/>
          </rPr>
          <t>People employed on contract 092-050-A98</t>
        </r>
        <r>
          <rPr>
            <sz val="10"/>
            <color indexed="81"/>
            <rFont val="Tahoma"/>
            <family val="2"/>
          </rPr>
          <t xml:space="preserve">
Noluthando Fisanti - 8404101341085
Jorica Jordaan - 8310060503088
Michelle Pietersen - 8308220471089
Fredeline Alkaster - 8910300215085
Boy Grootboom - 7511295415086
Simphiwe Spogter - 7912266031086
Johan Arries - 8001155178085
Thembisile Ngcwangu - 7802105374088
Desmond Willliams - 87011205536084
Queenie Betsha - 9009230289081</t>
        </r>
      </text>
    </comment>
    <comment ref="C5" authorId="0" shapeId="0">
      <text>
        <r>
          <rPr>
            <sz val="10"/>
            <color indexed="81"/>
            <rFont val="Tahoma"/>
            <family val="2"/>
          </rPr>
          <t xml:space="preserve">Contract 092-050-A95 ran from 01/01/11 - 19/01/11 = 143P/Days
</t>
        </r>
      </text>
    </comment>
    <comment ref="J5" authorId="0" shapeId="0">
      <text>
        <r>
          <rPr>
            <b/>
            <u/>
            <sz val="10"/>
            <color indexed="81"/>
            <rFont val="Tahoma"/>
            <family val="2"/>
          </rPr>
          <t>People employed on contract 092-050-A95</t>
        </r>
        <r>
          <rPr>
            <sz val="10"/>
            <color indexed="81"/>
            <rFont val="Tahoma"/>
            <family val="2"/>
          </rPr>
          <t xml:space="preserve">
</t>
        </r>
        <r>
          <rPr>
            <sz val="10"/>
            <color indexed="81"/>
            <rFont val="Tahoma"/>
            <family val="2"/>
          </rPr>
          <t xml:space="preserve">
Noluthando Fisanti - 8404101341085
Jorica Jordaan - 8310060503088
Michelle Pietersen - 8308220471089
Fredeline Alkaster - 8910300215085
Boy Grootboom - 7511295415086
Simphiwe Spogter - 7912266031086
Johan Arries - 8001155178085
Thembisile Ngcwangu - 7802105374088
Queenie Betsha - 9009230289081</t>
        </r>
        <r>
          <rPr>
            <sz val="10"/>
            <color indexed="81"/>
            <rFont val="Tahoma"/>
            <family val="2"/>
          </rPr>
          <t xml:space="preserve">
</t>
        </r>
        <r>
          <rPr>
            <b/>
            <u/>
            <sz val="10"/>
            <color indexed="81"/>
            <rFont val="Tahoma"/>
            <family val="2"/>
          </rPr>
          <t xml:space="preserve">
New People
</t>
        </r>
        <r>
          <rPr>
            <sz val="10"/>
            <color indexed="81"/>
            <rFont val="Tahoma"/>
            <family val="2"/>
          </rPr>
          <t xml:space="preserve">Xolani Williams - 8701205536084
Jonathan Jacobs - 9004215184089
Talana Spogter - 8609180246034
</t>
        </r>
        <r>
          <rPr>
            <b/>
            <u/>
            <sz val="10"/>
            <color indexed="81"/>
            <rFont val="Tahoma"/>
            <family val="2"/>
          </rPr>
          <t xml:space="preserve">
People Left
</t>
        </r>
        <r>
          <rPr>
            <sz val="10"/>
            <color indexed="81"/>
            <rFont val="Tahoma"/>
            <family val="2"/>
          </rPr>
          <t>Desmond Willliams - 87011205536084</t>
        </r>
      </text>
    </comment>
    <comment ref="C6" authorId="0" shapeId="0">
      <text>
        <r>
          <rPr>
            <sz val="10"/>
            <color indexed="81"/>
            <rFont val="Tahoma"/>
            <family val="2"/>
          </rPr>
          <t xml:space="preserve">Contract 092-050-A113 ran from 31/01/11 - 25/02/11 = 180P/Days
</t>
        </r>
      </text>
    </comment>
    <comment ref="J6" authorId="0" shapeId="0">
      <text>
        <r>
          <rPr>
            <b/>
            <u/>
            <sz val="10"/>
            <color indexed="81"/>
            <rFont val="Tahoma"/>
            <family val="2"/>
          </rPr>
          <t>People employed on contract 092-050-A113</t>
        </r>
        <r>
          <rPr>
            <sz val="10"/>
            <color indexed="81"/>
            <rFont val="Tahoma"/>
            <family val="2"/>
          </rPr>
          <t xml:space="preserve">
</t>
        </r>
        <r>
          <rPr>
            <sz val="10"/>
            <color indexed="81"/>
            <rFont val="Tahoma"/>
            <family val="2"/>
          </rPr>
          <t xml:space="preserve">
Noluthando Fisanti - 8404101341085
Jorica Jordaan - 8310060503088
Fredeline Alkaster - 8910300215085
Boy Grootboom - 7511295415086
Simphiwe Spogter - 7912266031086
Johan Arries - 8001155178085
Xolani Williams - 8701205536084
Jonathan Jacobs - 9004215184089
Queenie Betsha - 9009230289081
Talana Spogter - 8609180246034</t>
        </r>
        <r>
          <rPr>
            <sz val="10"/>
            <color indexed="81"/>
            <rFont val="Tahoma"/>
            <family val="2"/>
          </rPr>
          <t xml:space="preserve">
</t>
        </r>
        <r>
          <rPr>
            <b/>
            <u/>
            <sz val="10"/>
            <color indexed="81"/>
            <rFont val="Tahoma"/>
            <family val="2"/>
          </rPr>
          <t xml:space="preserve">
New People
</t>
        </r>
        <r>
          <rPr>
            <sz val="10"/>
            <color indexed="81"/>
            <rFont val="Tahoma"/>
            <family val="2"/>
          </rPr>
          <t xml:space="preserve">
</t>
        </r>
        <r>
          <rPr>
            <b/>
            <u/>
            <sz val="10"/>
            <color indexed="81"/>
            <rFont val="Tahoma"/>
            <family val="2"/>
          </rPr>
          <t xml:space="preserve">
People Left
</t>
        </r>
        <r>
          <rPr>
            <sz val="10"/>
            <color indexed="81"/>
            <rFont val="Tahoma"/>
            <family val="2"/>
          </rPr>
          <t xml:space="preserve">
Michelle Pietersen - 8308220471089
Thembisile Ngcwangu - 7802105374088</t>
        </r>
      </text>
    </comment>
    <comment ref="C7" authorId="0" shapeId="0">
      <text>
        <r>
          <rPr>
            <sz val="10"/>
            <color indexed="81"/>
            <rFont val="Tahoma"/>
            <family val="2"/>
          </rPr>
          <t xml:space="preserve">Contract 092-050-A97 ran from 15/03/11 - 06/04/11 = 124P/Days
</t>
        </r>
      </text>
    </comment>
    <comment ref="J7" authorId="0" shapeId="0">
      <text>
        <r>
          <rPr>
            <b/>
            <u/>
            <sz val="10"/>
            <color indexed="81"/>
            <rFont val="Tahoma"/>
            <family val="2"/>
          </rPr>
          <t>People employed on contract 092-050-A97</t>
        </r>
        <r>
          <rPr>
            <sz val="10"/>
            <color indexed="81"/>
            <rFont val="Tahoma"/>
            <family val="2"/>
          </rPr>
          <t xml:space="preserve">
</t>
        </r>
        <r>
          <rPr>
            <sz val="10"/>
            <color indexed="81"/>
            <rFont val="Tahoma"/>
            <family val="2"/>
          </rPr>
          <t xml:space="preserve">
Noluthando Fisanti - 8404101341085
Jorica Jordaan - 8310060503088
Fredeline Alkaster - 8910300215085
Boy Grootboom - 7511295415086
Simphiwe Spogter - 7912266031086
Johan Arries - 8001155178085
Xolani Williams - 8701205536084
Queenie Betsha - 9009230289081
Talana Spogter - 8609180246034
</t>
        </r>
        <r>
          <rPr>
            <b/>
            <u/>
            <sz val="10"/>
            <color indexed="81"/>
            <rFont val="Tahoma"/>
            <family val="2"/>
          </rPr>
          <t xml:space="preserve">
New People
</t>
        </r>
        <r>
          <rPr>
            <sz val="10"/>
            <color indexed="81"/>
            <rFont val="Tahoma"/>
            <family val="2"/>
          </rPr>
          <t xml:space="preserve">
</t>
        </r>
        <r>
          <rPr>
            <b/>
            <u/>
            <sz val="10"/>
            <color indexed="81"/>
            <rFont val="Tahoma"/>
            <family val="2"/>
          </rPr>
          <t xml:space="preserve">
People Left
</t>
        </r>
        <r>
          <rPr>
            <sz val="10"/>
            <color indexed="81"/>
            <rFont val="Tahoma"/>
            <family val="2"/>
          </rPr>
          <t xml:space="preserve">Jonathan Jacobs - 9004215184089
</t>
        </r>
      </text>
    </comment>
    <comment ref="C8" authorId="0" shapeId="0">
      <text>
        <r>
          <rPr>
            <sz val="10"/>
            <color indexed="81"/>
            <rFont val="Tahoma"/>
            <family val="2"/>
          </rPr>
          <t xml:space="preserve">Contract 092-050-A110 ran from 04/07/11 - 29/07/11 = 220P/Days
</t>
        </r>
      </text>
    </comment>
    <comment ref="J8" authorId="0" shapeId="0">
      <text>
        <r>
          <rPr>
            <b/>
            <u/>
            <sz val="10"/>
            <color indexed="81"/>
            <rFont val="Tahoma"/>
            <family val="2"/>
          </rPr>
          <t>People employed on contract 092-050-A110</t>
        </r>
        <r>
          <rPr>
            <sz val="10"/>
            <color indexed="81"/>
            <rFont val="Tahoma"/>
            <family val="2"/>
          </rPr>
          <t xml:space="preserve">
</t>
        </r>
        <r>
          <rPr>
            <sz val="10"/>
            <color indexed="81"/>
            <rFont val="Tahoma"/>
            <family val="2"/>
          </rPr>
          <t xml:space="preserve">
Noluthando Fisanti - 8404101341085
Jorica Jordaan - 8310060503088
Fredeline Alkaster - 8910300215085
Boy Grootboom - 7511295415086
Simphiwe Spogter - 7912266031086
Nkululeko Grootboom - 8311175857088
Xolani Williams - 8701205536084
Vuyisile Qogo - 620615767085
Nomaxabiso Ndoni - 8902100390086
Talana Spogter - 8609180246034
</t>
        </r>
        <r>
          <rPr>
            <b/>
            <u/>
            <sz val="10"/>
            <color indexed="81"/>
            <rFont val="Tahoma"/>
            <family val="2"/>
          </rPr>
          <t xml:space="preserve">
New People
</t>
        </r>
        <r>
          <rPr>
            <sz val="10"/>
            <color indexed="81"/>
            <rFont val="Tahoma"/>
            <family val="2"/>
          </rPr>
          <t xml:space="preserve">
</t>
        </r>
        <r>
          <rPr>
            <b/>
            <u/>
            <sz val="10"/>
            <color indexed="81"/>
            <rFont val="Tahoma"/>
            <family val="2"/>
          </rPr>
          <t xml:space="preserve">
People Left
</t>
        </r>
        <r>
          <rPr>
            <sz val="10"/>
            <color indexed="81"/>
            <rFont val="Tahoma"/>
            <family val="2"/>
          </rPr>
          <t xml:space="preserve">
</t>
        </r>
      </text>
    </comment>
    <comment ref="C9" authorId="0" shapeId="0">
      <text>
        <r>
          <rPr>
            <sz val="10"/>
            <color indexed="81"/>
            <rFont val="Tahoma"/>
            <family val="2"/>
          </rPr>
          <t xml:space="preserve">Contract 092-050-A120 ran from 10/08/11 - 01/09/11 = 220P/Days
</t>
        </r>
      </text>
    </comment>
    <comment ref="J9" authorId="0" shapeId="0">
      <text>
        <r>
          <rPr>
            <b/>
            <u/>
            <sz val="10"/>
            <color indexed="81"/>
            <rFont val="Tahoma"/>
            <family val="2"/>
          </rPr>
          <t>People employed on contract 092-050-A120</t>
        </r>
        <r>
          <rPr>
            <sz val="10"/>
            <color indexed="81"/>
            <rFont val="Tahoma"/>
            <family val="2"/>
          </rPr>
          <t xml:space="preserve">
</t>
        </r>
        <r>
          <rPr>
            <sz val="10"/>
            <color indexed="81"/>
            <rFont val="Tahoma"/>
            <family val="2"/>
          </rPr>
          <t xml:space="preserve">
Noluthando Fisanti - 8404101341085
Jorica Jordaan - 8310060503088
Fredeline Alkaster - 8910300215085
Boy Grootboom - 7511295415086
Simphiwe Spogter - 7912266031086
Nkululeko Grootboom - 8311175857088
Xolani Williams - 8701205536084
Vuyisile Qogo - 620615767085
Nomaxabiso Ndoni - 8902100390086
Talana Spogter - 8609180246034
</t>
        </r>
        <r>
          <rPr>
            <b/>
            <u/>
            <sz val="10"/>
            <color indexed="81"/>
            <rFont val="Tahoma"/>
            <family val="2"/>
          </rPr>
          <t xml:space="preserve">
New People
</t>
        </r>
        <r>
          <rPr>
            <sz val="10"/>
            <color indexed="81"/>
            <rFont val="Tahoma"/>
            <family val="2"/>
          </rPr>
          <t xml:space="preserve">
</t>
        </r>
        <r>
          <rPr>
            <b/>
            <u/>
            <sz val="10"/>
            <color indexed="81"/>
            <rFont val="Tahoma"/>
            <family val="2"/>
          </rPr>
          <t xml:space="preserve">
People Left
</t>
        </r>
        <r>
          <rPr>
            <sz val="10"/>
            <color indexed="81"/>
            <rFont val="Tahoma"/>
            <family val="2"/>
          </rPr>
          <t xml:space="preserve">
</t>
        </r>
      </text>
    </comment>
    <comment ref="C10" authorId="0" shapeId="0">
      <text>
        <r>
          <rPr>
            <sz val="10"/>
            <color indexed="81"/>
            <rFont val="Tahoma"/>
            <family val="2"/>
          </rPr>
          <t xml:space="preserve">Contract 092-050-A126 ran from 03/10/11 - 19/10/11 = 170P/Days
</t>
        </r>
      </text>
    </comment>
    <comment ref="J10" authorId="0" shapeId="0">
      <text>
        <r>
          <rPr>
            <b/>
            <u/>
            <sz val="10"/>
            <color indexed="81"/>
            <rFont val="Tahoma"/>
            <family val="2"/>
          </rPr>
          <t>People employed on contract 092-050-A126</t>
        </r>
        <r>
          <rPr>
            <sz val="10"/>
            <color indexed="81"/>
            <rFont val="Tahoma"/>
            <family val="2"/>
          </rPr>
          <t xml:space="preserve">
</t>
        </r>
        <r>
          <rPr>
            <sz val="10"/>
            <color indexed="81"/>
            <rFont val="Tahoma"/>
            <family val="2"/>
          </rPr>
          <t xml:space="preserve">
Noluthando Fisanti - 8404101341085
Jorica Jordaan - 8310060503088
Fredeline Alkaster - 8910300215085
Boy Grootboom - 7511295415086
Simphiwe Spogter - 7912266031086
Nkululeko Grootboom - 8311175857088
Xolani Williams - 8701205536084
Vuyisile Qogo - 620615767085
Nomaxabiso Ndoni - 8902100390086
Talana Spogter - 8609180246034
</t>
        </r>
        <r>
          <rPr>
            <b/>
            <u/>
            <sz val="10"/>
            <color indexed="81"/>
            <rFont val="Tahoma"/>
            <family val="2"/>
          </rPr>
          <t xml:space="preserve">
New People
</t>
        </r>
        <r>
          <rPr>
            <sz val="10"/>
            <color indexed="81"/>
            <rFont val="Tahoma"/>
            <family val="2"/>
          </rPr>
          <t xml:space="preserve">
</t>
        </r>
        <r>
          <rPr>
            <b/>
            <u/>
            <sz val="10"/>
            <color indexed="81"/>
            <rFont val="Tahoma"/>
            <family val="2"/>
          </rPr>
          <t xml:space="preserve">
People Left
</t>
        </r>
        <r>
          <rPr>
            <sz val="10"/>
            <color indexed="81"/>
            <rFont val="Tahoma"/>
            <family val="2"/>
          </rPr>
          <t xml:space="preserve">
</t>
        </r>
      </text>
    </comment>
    <comment ref="C11" authorId="0" shapeId="0">
      <text>
        <r>
          <rPr>
            <sz val="10"/>
            <color indexed="81"/>
            <rFont val="Tahoma"/>
            <family val="2"/>
          </rPr>
          <t xml:space="preserve">Contract 092-050-A127 ran from 03/11/11 - 16/11/11 = 154P/Days
</t>
        </r>
      </text>
    </comment>
    <comment ref="J11" authorId="0" shapeId="0">
      <text>
        <r>
          <rPr>
            <b/>
            <u/>
            <sz val="10"/>
            <color indexed="81"/>
            <rFont val="Tahoma"/>
            <family val="2"/>
          </rPr>
          <t>People employed on contract 092-050-A127</t>
        </r>
        <r>
          <rPr>
            <sz val="10"/>
            <color indexed="81"/>
            <rFont val="Tahoma"/>
            <family val="2"/>
          </rPr>
          <t xml:space="preserve">
</t>
        </r>
        <r>
          <rPr>
            <sz val="10"/>
            <color indexed="81"/>
            <rFont val="Tahoma"/>
            <family val="2"/>
          </rPr>
          <t xml:space="preserve">
Noluthando Fisanti - 8404101341085
Jorica Jordaan - 8310060503088
Fredeline Alkaster - 8910300215085
Boy Grootboom - 7511295415086
Simphiwe Spogter - 7912266031086
Nkululeko Grootboom - 8311175857088
Xolani Williams - 8701205536084
Vuyisile Qogo - 620615767085
Nomaxabiso Ndoni - 8902100390086
Talana Spogter - 8609180246034
</t>
        </r>
        <r>
          <rPr>
            <b/>
            <u/>
            <sz val="10"/>
            <color indexed="81"/>
            <rFont val="Tahoma"/>
            <family val="2"/>
          </rPr>
          <t xml:space="preserve">
New People
</t>
        </r>
        <r>
          <rPr>
            <sz val="10"/>
            <color indexed="81"/>
            <rFont val="Tahoma"/>
            <family val="2"/>
          </rPr>
          <t xml:space="preserve">
</t>
        </r>
        <r>
          <rPr>
            <b/>
            <u/>
            <sz val="10"/>
            <color indexed="81"/>
            <rFont val="Tahoma"/>
            <family val="2"/>
          </rPr>
          <t xml:space="preserve">
People Left
</t>
        </r>
        <r>
          <rPr>
            <sz val="10"/>
            <color indexed="81"/>
            <rFont val="Tahoma"/>
            <family val="2"/>
          </rPr>
          <t xml:space="preserve">
</t>
        </r>
      </text>
    </comment>
    <comment ref="C12" authorId="0" shapeId="0">
      <text>
        <r>
          <rPr>
            <sz val="10"/>
            <color indexed="81"/>
            <rFont val="Tahoma"/>
            <family val="2"/>
          </rPr>
          <t xml:space="preserve">Contract 092-050-A134 ran from 28/11/11 - 08/12/11 = 121P/Days
</t>
        </r>
      </text>
    </comment>
    <comment ref="J12" authorId="0" shapeId="0">
      <text>
        <r>
          <rPr>
            <b/>
            <u/>
            <sz val="10"/>
            <color indexed="81"/>
            <rFont val="Tahoma"/>
            <family val="2"/>
          </rPr>
          <t>People employed on contract 092-050-A134</t>
        </r>
        <r>
          <rPr>
            <sz val="10"/>
            <color indexed="81"/>
            <rFont val="Tahoma"/>
            <family val="2"/>
          </rPr>
          <t xml:space="preserve">
</t>
        </r>
        <r>
          <rPr>
            <sz val="10"/>
            <color indexed="81"/>
            <rFont val="Tahoma"/>
            <family val="2"/>
          </rPr>
          <t xml:space="preserve">
Noluthando Fisanti - 8404101341085
Jorica Jordaan - 8310060503088
Fredeline Alkaster - 8910300215085
Boy Grootboom - 7511295415086
Simphiwe Spogter - 7912266031086
Nkululeko Grootboom - 8311175857088
Xolani Williams - 8701205536084
Vuyisile Qogo - 620615767085
Nomaxabiso Ndoni - 8902100390086
Talana Spogter - 8609180246034
</t>
        </r>
        <r>
          <rPr>
            <b/>
            <u/>
            <sz val="10"/>
            <color indexed="81"/>
            <rFont val="Tahoma"/>
            <family val="2"/>
          </rPr>
          <t xml:space="preserve">
New People
</t>
        </r>
        <r>
          <rPr>
            <sz val="10"/>
            <color indexed="81"/>
            <rFont val="Tahoma"/>
            <family val="2"/>
          </rPr>
          <t xml:space="preserve">
</t>
        </r>
        <r>
          <rPr>
            <b/>
            <u/>
            <sz val="10"/>
            <color indexed="81"/>
            <rFont val="Tahoma"/>
            <family val="2"/>
          </rPr>
          <t xml:space="preserve">
People Left
</t>
        </r>
        <r>
          <rPr>
            <sz val="10"/>
            <color indexed="81"/>
            <rFont val="Tahoma"/>
            <family val="2"/>
          </rPr>
          <t xml:space="preserve">
</t>
        </r>
      </text>
    </comment>
    <comment ref="C13" authorId="0" shapeId="0">
      <text>
        <r>
          <rPr>
            <sz val="10"/>
            <color indexed="81"/>
            <rFont val="Tahoma"/>
            <family val="2"/>
          </rPr>
          <t xml:space="preserve">Contract 092-050-A138 ran from 09/01/12 - 20/01/12 = 110P/Days
</t>
        </r>
      </text>
    </comment>
    <comment ref="J13" authorId="0" shapeId="0">
      <text>
        <r>
          <rPr>
            <b/>
            <u/>
            <sz val="10"/>
            <color indexed="81"/>
            <rFont val="Tahoma"/>
            <family val="2"/>
          </rPr>
          <t>People employed on contract 092-050-A138</t>
        </r>
        <r>
          <rPr>
            <sz val="10"/>
            <color indexed="81"/>
            <rFont val="Tahoma"/>
            <family val="2"/>
          </rPr>
          <t xml:space="preserve">
</t>
        </r>
        <r>
          <rPr>
            <sz val="10"/>
            <color indexed="81"/>
            <rFont val="Tahoma"/>
            <family val="2"/>
          </rPr>
          <t xml:space="preserve">
Noluthando Fisanti - 8404101341085
Jorica Jordaan - 8310060503088
Fredeline Alkaster - 8910300215085
Boy Grootboom - 7511295415086
Simphiwe Spogter - 7912266031086
Nkululeko Grootboom - 8311175857088
Xolani Williams - 8701205536084
Vuyisile Qogo - 620615767085
Nomaxabiso Ndoni - 8902100390086
Talana Spogter - 8609180246034
</t>
        </r>
        <r>
          <rPr>
            <b/>
            <u/>
            <sz val="10"/>
            <color indexed="81"/>
            <rFont val="Tahoma"/>
            <family val="2"/>
          </rPr>
          <t xml:space="preserve">
New People
</t>
        </r>
        <r>
          <rPr>
            <sz val="10"/>
            <color indexed="81"/>
            <rFont val="Tahoma"/>
            <family val="2"/>
          </rPr>
          <t xml:space="preserve">Songezo Zibula - 8404255433084
</t>
        </r>
        <r>
          <rPr>
            <b/>
            <u/>
            <sz val="10"/>
            <color indexed="81"/>
            <rFont val="Tahoma"/>
            <family val="2"/>
          </rPr>
          <t xml:space="preserve">
People Left
</t>
        </r>
        <r>
          <rPr>
            <sz val="10"/>
            <color indexed="81"/>
            <rFont val="Tahoma"/>
            <family val="2"/>
          </rPr>
          <t xml:space="preserve">
</t>
        </r>
      </text>
    </comment>
    <comment ref="C14" authorId="0" shapeId="0">
      <text>
        <r>
          <rPr>
            <sz val="10"/>
            <color indexed="81"/>
            <rFont val="Tahoma"/>
            <family val="2"/>
          </rPr>
          <t xml:space="preserve">Contract 092-050-A143 ran from 30/01/12 - 24/02/12 = 240P/Days
</t>
        </r>
      </text>
    </comment>
    <comment ref="J14" authorId="0" shapeId="0">
      <text>
        <r>
          <rPr>
            <b/>
            <u/>
            <sz val="10"/>
            <color indexed="81"/>
            <rFont val="Tahoma"/>
            <family val="2"/>
          </rPr>
          <t>People employed on contract 092-050-A143</t>
        </r>
        <r>
          <rPr>
            <sz val="10"/>
            <color indexed="81"/>
            <rFont val="Tahoma"/>
            <family val="2"/>
          </rPr>
          <t xml:space="preserve">
</t>
        </r>
        <r>
          <rPr>
            <sz val="10"/>
            <color indexed="81"/>
            <rFont val="Tahoma"/>
            <family val="2"/>
          </rPr>
          <t xml:space="preserve">
Noluthando Fisanti - 8404101341085
Jorica Jordaan - 8310060503088
Fredeline Alkaster - 8910300215085
Boy Grootboom - 7511295415086
Simphiwe Spogter - 7912266031086
Nkululeko Grootboom - 8311175857088
Xolani Williams - 8701205536084
Vuyisile Qogo - 620615767085
Nomaxabiso Ndoni - 8902100390086
Talana Spogter - 8609180246034
Songezo Zibula - 8404255433084
</t>
        </r>
        <r>
          <rPr>
            <b/>
            <u/>
            <sz val="10"/>
            <color indexed="81"/>
            <rFont val="Tahoma"/>
            <family val="2"/>
          </rPr>
          <t xml:space="preserve">
New People
</t>
        </r>
        <r>
          <rPr>
            <sz val="10"/>
            <color indexed="81"/>
            <rFont val="Tahoma"/>
            <family val="2"/>
          </rPr>
          <t xml:space="preserve">
</t>
        </r>
        <r>
          <rPr>
            <b/>
            <u/>
            <sz val="10"/>
            <color indexed="81"/>
            <rFont val="Tahoma"/>
            <family val="2"/>
          </rPr>
          <t xml:space="preserve">
People Left
</t>
        </r>
        <r>
          <rPr>
            <sz val="10"/>
            <color indexed="81"/>
            <rFont val="Tahoma"/>
            <family val="2"/>
          </rPr>
          <t xml:space="preserve">
</t>
        </r>
      </text>
    </comment>
    <comment ref="C15" authorId="0" shapeId="0">
      <text>
        <r>
          <rPr>
            <sz val="10"/>
            <color indexed="81"/>
            <rFont val="Tahoma"/>
            <family val="2"/>
          </rPr>
          <t xml:space="preserve">Contract 092-050-A151 ran from 16/05/12 - 02/06/12 = 176P/Days
</t>
        </r>
      </text>
    </comment>
    <comment ref="J15" authorId="0" shapeId="0">
      <text>
        <r>
          <rPr>
            <b/>
            <u/>
            <sz val="10"/>
            <color indexed="81"/>
            <rFont val="Tahoma"/>
            <family val="2"/>
          </rPr>
          <t>People employed on contract 092-050-A151</t>
        </r>
        <r>
          <rPr>
            <sz val="10"/>
            <color indexed="81"/>
            <rFont val="Tahoma"/>
            <family val="2"/>
          </rPr>
          <t xml:space="preserve">
</t>
        </r>
        <r>
          <rPr>
            <sz val="10"/>
            <color indexed="81"/>
            <rFont val="Tahoma"/>
            <family val="2"/>
          </rPr>
          <t xml:space="preserve">
Noluthando Fisanti - 8404101341085
Jorica Jordaan - 8310060503088
Fredeline Alkaster - 8910300215085
Boy Grootboom - 7511295415086
Simphiwe Spogter - 7912266031086
Nkululeko Grootboom - 8311175857088
Xolani Williams - 8701205536084
Vuyisile Qogo - 620615767085
Nomaxabiso Ndoni - 8902100390086
Talana Spogter - 8609180246034
Songezo Zibula - 8404255433084
</t>
        </r>
        <r>
          <rPr>
            <b/>
            <u/>
            <sz val="10"/>
            <color indexed="81"/>
            <rFont val="Tahoma"/>
            <family val="2"/>
          </rPr>
          <t xml:space="preserve">
New People
</t>
        </r>
        <r>
          <rPr>
            <sz val="10"/>
            <color indexed="81"/>
            <rFont val="Tahoma"/>
            <family val="2"/>
          </rPr>
          <t xml:space="preserve">
</t>
        </r>
        <r>
          <rPr>
            <b/>
            <u/>
            <sz val="10"/>
            <color indexed="81"/>
            <rFont val="Tahoma"/>
            <family val="2"/>
          </rPr>
          <t xml:space="preserve">
People Left
</t>
        </r>
        <r>
          <rPr>
            <sz val="10"/>
            <color indexed="81"/>
            <rFont val="Tahoma"/>
            <family val="2"/>
          </rPr>
          <t xml:space="preserve">
</t>
        </r>
      </text>
    </comment>
    <comment ref="C16" authorId="0" shapeId="0">
      <text>
        <r>
          <rPr>
            <sz val="10"/>
            <color indexed="81"/>
            <rFont val="Tahoma"/>
            <family val="2"/>
          </rPr>
          <t xml:space="preserve">Contract 092-050-A156 ran from 19/06/12 - 29/06/12 = 132P/Days
</t>
        </r>
      </text>
    </comment>
    <comment ref="J16" authorId="0" shapeId="0">
      <text>
        <r>
          <rPr>
            <b/>
            <u/>
            <sz val="10"/>
            <color indexed="81"/>
            <rFont val="Tahoma"/>
            <family val="2"/>
          </rPr>
          <t>People employed on contract 092-050-A156</t>
        </r>
        <r>
          <rPr>
            <sz val="10"/>
            <color indexed="81"/>
            <rFont val="Tahoma"/>
            <family val="2"/>
          </rPr>
          <t xml:space="preserve">
</t>
        </r>
        <r>
          <rPr>
            <sz val="10"/>
            <color indexed="81"/>
            <rFont val="Tahoma"/>
            <family val="2"/>
          </rPr>
          <t xml:space="preserve">
Noluthando Fisanti - 8404101341085
Jorica Jordaan - 8310060503088
Fredeline Alkaster - 8910300215085
Boy Grootboom - 7511295415086
Simphiwe Spogter - 7912266031086
Nkululeko Grootboom - 8311175857088
Xolani Williams - 8701205536084
Vuyisile Qogo - 620615767085
Nomaxabiso Ndoni - 8902100390086
Talana Spogter - 8609180246034
Songezo Zibula - 8404255433084
</t>
        </r>
        <r>
          <rPr>
            <b/>
            <u/>
            <sz val="10"/>
            <color indexed="81"/>
            <rFont val="Tahoma"/>
            <family val="2"/>
          </rPr>
          <t xml:space="preserve">
New People
</t>
        </r>
        <r>
          <rPr>
            <sz val="10"/>
            <color indexed="81"/>
            <rFont val="Tahoma"/>
            <family val="2"/>
          </rPr>
          <t xml:space="preserve">
</t>
        </r>
        <r>
          <rPr>
            <b/>
            <u/>
            <sz val="10"/>
            <color indexed="81"/>
            <rFont val="Tahoma"/>
            <family val="2"/>
          </rPr>
          <t xml:space="preserve">
People Left
</t>
        </r>
        <r>
          <rPr>
            <sz val="10"/>
            <color indexed="81"/>
            <rFont val="Tahoma"/>
            <family val="2"/>
          </rPr>
          <t xml:space="preserve">
</t>
        </r>
      </text>
    </comment>
    <comment ref="C17" authorId="0" shapeId="0">
      <text>
        <r>
          <rPr>
            <sz val="10"/>
            <color indexed="81"/>
            <rFont val="Tahoma"/>
            <family val="2"/>
          </rPr>
          <t xml:space="preserve">Contract 092-050-A157 ran from 09/07/12 - 10/08/12 = 231P/Days
</t>
        </r>
      </text>
    </comment>
    <comment ref="J17" authorId="0" shapeId="0">
      <text>
        <r>
          <rPr>
            <b/>
            <u/>
            <sz val="10"/>
            <color indexed="81"/>
            <rFont val="Tahoma"/>
            <family val="2"/>
          </rPr>
          <t>People employed on contract 092-050-A157</t>
        </r>
        <r>
          <rPr>
            <sz val="10"/>
            <color indexed="81"/>
            <rFont val="Tahoma"/>
            <family val="2"/>
          </rPr>
          <t xml:space="preserve">
</t>
        </r>
        <r>
          <rPr>
            <sz val="10"/>
            <color indexed="81"/>
            <rFont val="Tahoma"/>
            <family val="2"/>
          </rPr>
          <t xml:space="preserve">
Noluthando Fisanti - 8404101341085
Jorica Jordaan - 8310060503088
Fredeline Alkaster - 8910300215085
Boy Grootboom - 7511295415086
Simphiwe Spogter - 7912266031086
Nkululeko Grootboom - 8311175857088
Xolani Williams - 8701205536084
Vuyisile Qogo - 620615767085
Nomaxabiso Ndoni - 8902100390086
Talana Spogter - 8609180246034
Songezo Zibula - 8404255433084
</t>
        </r>
        <r>
          <rPr>
            <b/>
            <u/>
            <sz val="10"/>
            <color indexed="81"/>
            <rFont val="Tahoma"/>
            <family val="2"/>
          </rPr>
          <t xml:space="preserve">
New People
</t>
        </r>
        <r>
          <rPr>
            <sz val="10"/>
            <color indexed="81"/>
            <rFont val="Tahoma"/>
            <family val="2"/>
          </rPr>
          <t xml:space="preserve">
</t>
        </r>
        <r>
          <rPr>
            <b/>
            <u/>
            <sz val="10"/>
            <color indexed="81"/>
            <rFont val="Tahoma"/>
            <family val="2"/>
          </rPr>
          <t xml:space="preserve">
People Left
</t>
        </r>
        <r>
          <rPr>
            <sz val="10"/>
            <color indexed="81"/>
            <rFont val="Tahoma"/>
            <family val="2"/>
          </rPr>
          <t xml:space="preserve">
</t>
        </r>
      </text>
    </comment>
  </commentList>
</comments>
</file>

<file path=xl/comments10.xml><?xml version="1.0" encoding="utf-8"?>
<comments xmlns="http://schemas.openxmlformats.org/spreadsheetml/2006/main">
  <authors>
    <author>James Jansen</author>
    <author>Andrew Knipe</author>
  </authors>
  <commentList>
    <comment ref="C4" authorId="0" shapeId="0">
      <text>
        <r>
          <rPr>
            <sz val="10"/>
            <color indexed="81"/>
            <rFont val="Tahoma"/>
            <family val="2"/>
          </rPr>
          <t xml:space="preserve">Contract 092-050-A106 ran from 01/11/10 - 23/11/10 = 177P/Days
</t>
        </r>
      </text>
    </comment>
    <comment ref="J4" authorId="0" shapeId="0">
      <text>
        <r>
          <rPr>
            <b/>
            <u/>
            <sz val="10"/>
            <color indexed="81"/>
            <rFont val="Tahoma"/>
            <family val="2"/>
          </rPr>
          <t xml:space="preserve">People employed on contract 092-050-A106
</t>
        </r>
        <r>
          <rPr>
            <sz val="10"/>
            <color indexed="81"/>
            <rFont val="Tahoma"/>
            <family val="2"/>
          </rPr>
          <t xml:space="preserve">Liesl Alberts - 8804080433086
Mamkeli Grootboom - 6802175029089
Nkululeko Grootboom - 8311175857088
Ngthabiseng Matlotlo - 7901100310087
Kholiswa Mini - 8006230190083
Nomaxabiso Ndonni - 8902100390086
Ashley Le Gransie - 8808285278089
Mxolisi Sambokwe - 7310205438084
Nomhle Statu - 7505200512086
Sibongiseni Yantolo - 9211281114086
</t>
        </r>
        <r>
          <rPr>
            <u/>
            <sz val="10"/>
            <color indexed="81"/>
            <rFont val="Tahoma"/>
            <family val="2"/>
          </rPr>
          <t xml:space="preserve">
</t>
        </r>
      </text>
    </comment>
    <comment ref="C5" authorId="0" shapeId="0">
      <text>
        <r>
          <rPr>
            <sz val="10"/>
            <color indexed="81"/>
            <rFont val="Tahoma"/>
            <family val="2"/>
          </rPr>
          <t xml:space="preserve">Contract 092-050-A105 ran from 30/12/10 - 27/01/11 = 209P/Days
</t>
        </r>
      </text>
    </comment>
    <comment ref="J5" authorId="0" shapeId="0">
      <text>
        <r>
          <rPr>
            <b/>
            <u/>
            <sz val="10"/>
            <color indexed="81"/>
            <rFont val="Tahoma"/>
            <family val="2"/>
          </rPr>
          <t xml:space="preserve">People employed on contract 092-050-A105
</t>
        </r>
        <r>
          <rPr>
            <sz val="10"/>
            <color indexed="81"/>
            <rFont val="Tahoma"/>
            <family val="2"/>
          </rPr>
          <t xml:space="preserve">
Mamkeli Grootboom - 6802175029089
Nkululeko Grootboom - 8311175857088
Kholiswa Mini - 8006230190083
Nomaxabiso Ndonni - 8902100390086
Ashley Le Gransie - 8808285278089
Mxolisi Sambokwe - 7310205438084
</t>
        </r>
        <r>
          <rPr>
            <b/>
            <u/>
            <sz val="10"/>
            <color indexed="81"/>
            <rFont val="Tahoma"/>
            <family val="2"/>
          </rPr>
          <t xml:space="preserve">
New People
</t>
        </r>
        <r>
          <rPr>
            <u/>
            <sz val="10"/>
            <color indexed="81"/>
            <rFont val="Tahoma"/>
            <family val="2"/>
          </rPr>
          <t xml:space="preserve">
</t>
        </r>
        <r>
          <rPr>
            <sz val="10"/>
            <color indexed="81"/>
            <rFont val="Tahoma"/>
            <family val="2"/>
          </rPr>
          <t>Belilla Yantolo - 8903020916083</t>
        </r>
        <r>
          <rPr>
            <u/>
            <sz val="10"/>
            <color indexed="81"/>
            <rFont val="Tahoma"/>
            <family val="2"/>
          </rPr>
          <t xml:space="preserve">
</t>
        </r>
        <r>
          <rPr>
            <sz val="10"/>
            <color indexed="81"/>
            <rFont val="Tahoma"/>
            <family val="2"/>
          </rPr>
          <t>Lifa Speelman - 9012256116084
Ayanda April - 8602016205088
Roseline Jafta - 9010120038086</t>
        </r>
        <r>
          <rPr>
            <b/>
            <u/>
            <sz val="10"/>
            <color indexed="81"/>
            <rFont val="Tahoma"/>
            <family val="2"/>
          </rPr>
          <t xml:space="preserve">
People Left
</t>
        </r>
        <r>
          <rPr>
            <sz val="10"/>
            <color indexed="81"/>
            <rFont val="Tahoma"/>
            <family val="2"/>
          </rPr>
          <t>Nomhle Statu - 7505200512086
Sibongiseni Yantolo - 9211281114086
Ngthabiseng Matlotlo - 7901100310087
Liesl Alberts - 8804080433086</t>
        </r>
      </text>
    </comment>
    <comment ref="C6" authorId="0" shapeId="0">
      <text>
        <r>
          <rPr>
            <sz val="10"/>
            <color indexed="81"/>
            <rFont val="Tahoma"/>
            <family val="2"/>
          </rPr>
          <t xml:space="preserve">Contract 092-050-A102 ran from 07/02/11 - 24/02/11 = 154P/Days
</t>
        </r>
      </text>
    </comment>
    <comment ref="J6" authorId="0" shapeId="0">
      <text>
        <r>
          <rPr>
            <b/>
            <u/>
            <sz val="10"/>
            <color indexed="81"/>
            <rFont val="Tahoma"/>
            <family val="2"/>
          </rPr>
          <t xml:space="preserve">People employed on contract 092-050-A102
</t>
        </r>
        <r>
          <rPr>
            <sz val="10"/>
            <color indexed="81"/>
            <rFont val="Tahoma"/>
            <family val="2"/>
          </rPr>
          <t xml:space="preserve">
Nkululeko Grootboom - 8311175857088
Nomaxabiso Ndoni - 8902100390086
Mxolisi Sambokwe - 7310205438084
Belula Yantolo - 8903020916083
Ayanda April - 8602016205088
Roseline Jafta - 9010120038086
</t>
        </r>
        <r>
          <rPr>
            <b/>
            <u/>
            <sz val="10"/>
            <color indexed="81"/>
            <rFont val="Tahoma"/>
            <family val="2"/>
          </rPr>
          <t xml:space="preserve">
New People
</t>
        </r>
        <r>
          <rPr>
            <sz val="10"/>
            <color indexed="81"/>
            <rFont val="Tahoma"/>
            <family val="2"/>
          </rPr>
          <t>Swartbooi Mzwandile - 8612126155088
Brenda Heers - 9012160642084</t>
        </r>
        <r>
          <rPr>
            <u/>
            <sz val="10"/>
            <color indexed="81"/>
            <rFont val="Tahoma"/>
            <family val="2"/>
          </rPr>
          <t xml:space="preserve">
</t>
        </r>
        <r>
          <rPr>
            <sz val="10"/>
            <color indexed="81"/>
            <rFont val="Tahoma"/>
            <family val="2"/>
          </rPr>
          <t>Vukile Kanana - 9404115542083
Andile Yantolo - 831104-</t>
        </r>
        <r>
          <rPr>
            <u/>
            <sz val="10"/>
            <color indexed="81"/>
            <rFont val="Tahoma"/>
            <family val="2"/>
          </rPr>
          <t xml:space="preserve">
</t>
        </r>
        <r>
          <rPr>
            <sz val="10"/>
            <color indexed="81"/>
            <rFont val="Tahoma"/>
            <family val="2"/>
          </rPr>
          <t xml:space="preserve">
</t>
        </r>
        <r>
          <rPr>
            <b/>
            <u/>
            <sz val="10"/>
            <color indexed="81"/>
            <rFont val="Tahoma"/>
            <family val="2"/>
          </rPr>
          <t xml:space="preserve">
People Left
</t>
        </r>
        <r>
          <rPr>
            <sz val="10"/>
            <color indexed="81"/>
            <rFont val="Tahoma"/>
            <family val="2"/>
          </rPr>
          <t>Lifa Speelman - 9012256116084
Ashley Le Gransie - 8808285278089
Kholiswa Mini - 8006230190083
Mamkeli Grootboom - 6802175029089</t>
        </r>
      </text>
    </comment>
    <comment ref="C7" authorId="0" shapeId="0">
      <text>
        <r>
          <rPr>
            <sz val="10"/>
            <color indexed="81"/>
            <rFont val="Tahoma"/>
            <family val="2"/>
          </rPr>
          <t xml:space="preserve">Contract 092-050-A101 ran from 14/03/11 - 07/04/11 = 159P/Days
</t>
        </r>
      </text>
    </comment>
    <comment ref="J7" authorId="0" shapeId="0">
      <text>
        <r>
          <rPr>
            <b/>
            <u/>
            <sz val="10"/>
            <color indexed="81"/>
            <rFont val="Tahoma"/>
            <family val="2"/>
          </rPr>
          <t xml:space="preserve">People employed on contract 092-050-A101
</t>
        </r>
        <r>
          <rPr>
            <sz val="10"/>
            <color indexed="81"/>
            <rFont val="Tahoma"/>
            <family val="2"/>
          </rPr>
          <t xml:space="preserve">
Nkululeko Grootboom - 8311175857088
Nomaxabiso Ndoni - 8902100390086
Mxolisi Sambokwe - 7310205438084
Belula Yantolo - 8903020916083
Ayanda April - 8602016205088
Roseline Jafta - 9010120038086
Vukile Kanana - 9404115542083
Brenda Heers - 9012160642084
</t>
        </r>
        <r>
          <rPr>
            <b/>
            <u/>
            <sz val="10"/>
            <color indexed="81"/>
            <rFont val="Tahoma"/>
            <family val="2"/>
          </rPr>
          <t xml:space="preserve">
New People
</t>
        </r>
        <r>
          <rPr>
            <u/>
            <sz val="10"/>
            <color indexed="81"/>
            <rFont val="Tahoma"/>
            <family val="2"/>
          </rPr>
          <t xml:space="preserve">
</t>
        </r>
        <r>
          <rPr>
            <sz val="10"/>
            <color indexed="81"/>
            <rFont val="Tahoma"/>
            <family val="2"/>
          </rPr>
          <t>Nomonde Ketchem - 8104200685081
Luyanda Manaka - 8611015875087</t>
        </r>
        <r>
          <rPr>
            <b/>
            <u/>
            <sz val="10"/>
            <color indexed="81"/>
            <rFont val="Tahoma"/>
            <family val="2"/>
          </rPr>
          <t xml:space="preserve">
People Left
</t>
        </r>
        <r>
          <rPr>
            <sz val="10"/>
            <color indexed="81"/>
            <rFont val="Tahoma"/>
            <family val="2"/>
          </rPr>
          <t>Swartbooi Mzwandile - 8612126155088
Andile Yantolo - 831104-</t>
        </r>
      </text>
    </comment>
    <comment ref="C8" authorId="0" shapeId="0">
      <text>
        <r>
          <rPr>
            <sz val="10"/>
            <color indexed="81"/>
            <rFont val="Tahoma"/>
            <family val="2"/>
          </rPr>
          <t xml:space="preserve">Contract 092-050-A131 ran from 03/05/11 - 24/04/11 = 110P/Days
</t>
        </r>
      </text>
    </comment>
    <comment ref="J8" authorId="0" shapeId="0">
      <text>
        <r>
          <rPr>
            <b/>
            <u/>
            <sz val="10"/>
            <color indexed="81"/>
            <rFont val="Tahoma"/>
            <family val="2"/>
          </rPr>
          <t xml:space="preserve">People employed on contract 092-050-A131
</t>
        </r>
        <r>
          <rPr>
            <sz val="10"/>
            <color indexed="81"/>
            <rFont val="Tahoma"/>
            <family val="2"/>
          </rPr>
          <t xml:space="preserve">
Mxolisi Sambokwe - 7310205438084
Belula Yantolo - 8903020916083
Vukile Kanana - 9404115542083
Brenda Heers - 9012160642084
</t>
        </r>
        <r>
          <rPr>
            <b/>
            <u/>
            <sz val="10"/>
            <color indexed="81"/>
            <rFont val="Tahoma"/>
            <family val="2"/>
          </rPr>
          <t xml:space="preserve">
New People
</t>
        </r>
        <r>
          <rPr>
            <sz val="10"/>
            <color indexed="81"/>
            <rFont val="Tahoma"/>
            <family val="2"/>
          </rPr>
          <t xml:space="preserve">
Mamkeli Grootboom - 6802175607087
Betsha Ricardo - 8608075328080
Piet Seekoei - 8606095490088
Nwabisa Speelman - 8611030476085
Zibula Songezo - 8404255433084
Liesl Alberts - 8804080433084</t>
        </r>
        <r>
          <rPr>
            <b/>
            <u/>
            <sz val="10"/>
            <color indexed="81"/>
            <rFont val="Tahoma"/>
            <family val="2"/>
          </rPr>
          <t xml:space="preserve">
People Left
</t>
        </r>
        <r>
          <rPr>
            <sz val="10"/>
            <color indexed="81"/>
            <rFont val="Tahoma"/>
            <family val="2"/>
          </rPr>
          <t>Nomonde Ketchem - 8104200685081
Luyanda Manaka - 8611015875087
Ayanda April - 8602016205088
Roseline Jafta - 9010120038086
Nkululeko Grootboom - 8311175857088
Nomaxabiso Ndoni - 8902100390086</t>
        </r>
      </text>
    </comment>
    <comment ref="C9" authorId="0" shapeId="0">
      <text>
        <r>
          <rPr>
            <sz val="10"/>
            <color indexed="81"/>
            <rFont val="Tahoma"/>
            <family val="2"/>
          </rPr>
          <t xml:space="preserve">Contract 092-050-A133 ran from 01/06/11 - 17/06/11 = 110P/Days
</t>
        </r>
      </text>
    </comment>
    <comment ref="J9" authorId="0" shapeId="0">
      <text>
        <r>
          <rPr>
            <b/>
            <u/>
            <sz val="10"/>
            <color indexed="81"/>
            <rFont val="Tahoma"/>
            <family val="2"/>
          </rPr>
          <t xml:space="preserve">People employed on contract 092-050-A133
</t>
        </r>
        <r>
          <rPr>
            <sz val="10"/>
            <color indexed="81"/>
            <rFont val="Tahoma"/>
            <family val="2"/>
          </rPr>
          <t xml:space="preserve">
Mamkeli Grootboom - 6802175607087
Mxolisi Sambokwe - 7310205438084
Belula Yantolo - 8903020916083
Vukile Kanana - 9404115542083
Brenda Heers - 9012160642084
Betsha Ricardo - 8608075328080
Piet Seekoei - 8606095490088
Nwabisa Speelman - 8611030476085
Zibula Songezo - 8404255433084
Liesl Alberts - 8804080433084</t>
        </r>
        <r>
          <rPr>
            <b/>
            <sz val="10"/>
            <color indexed="81"/>
            <rFont val="Tahoma"/>
            <family val="2"/>
          </rPr>
          <t xml:space="preserve">
</t>
        </r>
        <r>
          <rPr>
            <b/>
            <u/>
            <sz val="10"/>
            <color indexed="81"/>
            <rFont val="Tahoma"/>
            <family val="2"/>
          </rPr>
          <t xml:space="preserve">
New People
</t>
        </r>
        <r>
          <rPr>
            <sz val="10"/>
            <color indexed="81"/>
            <rFont val="Tahoma"/>
            <family val="2"/>
          </rPr>
          <t xml:space="preserve">
</t>
        </r>
        <r>
          <rPr>
            <b/>
            <u/>
            <sz val="10"/>
            <color indexed="81"/>
            <rFont val="Tahoma"/>
            <family val="2"/>
          </rPr>
          <t xml:space="preserve">
People Left
</t>
        </r>
      </text>
    </comment>
    <comment ref="C10" authorId="0" shapeId="0">
      <text>
        <r>
          <rPr>
            <sz val="10"/>
            <color indexed="81"/>
            <rFont val="Tahoma"/>
            <family val="2"/>
          </rPr>
          <t xml:space="preserve">Contract 092-050-A12(B1) ran from 25/07/11 - 02/08/11 = 80P/Days
</t>
        </r>
      </text>
    </comment>
    <comment ref="J10" authorId="0" shapeId="0">
      <text>
        <r>
          <rPr>
            <b/>
            <u/>
            <sz val="10"/>
            <color indexed="81"/>
            <rFont val="Tahoma"/>
            <family val="2"/>
          </rPr>
          <t xml:space="preserve">People employed on contract 092-050-A12(B1)
</t>
        </r>
        <r>
          <rPr>
            <sz val="10"/>
            <color indexed="81"/>
            <rFont val="Tahoma"/>
            <family val="2"/>
          </rPr>
          <t xml:space="preserve">
Mamkeli Grootboom - 6802175607087
Mxolisi Sambokwe - 7310205438084
Beulla Yantolo - 8903020916083
Vukile Kanana - 9404115542083
Ricardo Betsha - 8608075328080
Piet Seekoei - 8606095490088
Songezo Zibula - 8404255433084
</t>
        </r>
        <r>
          <rPr>
            <b/>
            <sz val="10"/>
            <color indexed="81"/>
            <rFont val="Tahoma"/>
            <family val="2"/>
          </rPr>
          <t xml:space="preserve">
</t>
        </r>
        <r>
          <rPr>
            <b/>
            <u/>
            <sz val="10"/>
            <color indexed="81"/>
            <rFont val="Tahoma"/>
            <family val="2"/>
          </rPr>
          <t xml:space="preserve">
New People
</t>
        </r>
        <r>
          <rPr>
            <u/>
            <sz val="10"/>
            <color indexed="81"/>
            <rFont val="Tahoma"/>
            <family val="2"/>
          </rPr>
          <t xml:space="preserve">
</t>
        </r>
        <r>
          <rPr>
            <sz val="10"/>
            <color indexed="81"/>
            <rFont val="Tahoma"/>
            <family val="2"/>
          </rPr>
          <t xml:space="preserve">Ntombizanele Ndoni - 8810250444084
Vuyokazi Kaptein - 9108081040083
Mzwandile Lukas - 7609275469089
</t>
        </r>
        <r>
          <rPr>
            <b/>
            <u/>
            <sz val="10"/>
            <color indexed="81"/>
            <rFont val="Tahoma"/>
            <family val="2"/>
          </rPr>
          <t xml:space="preserve">
People Left
</t>
        </r>
        <r>
          <rPr>
            <sz val="10"/>
            <color indexed="81"/>
            <rFont val="Tahoma"/>
            <family val="2"/>
          </rPr>
          <t xml:space="preserve">
Liesl Alberts - 8804080433084
Nwabisa Speelman - 8611030476085
Brenda Heers - 9012160642084</t>
        </r>
      </text>
    </comment>
    <comment ref="C11" authorId="0" shapeId="0">
      <text>
        <r>
          <rPr>
            <sz val="10"/>
            <color indexed="81"/>
            <rFont val="Tahoma"/>
            <family val="2"/>
          </rPr>
          <t xml:space="preserve">Contract 092-050-A19(B1) ran from 10/08/11 - 18/08/11 = 80P/Days
</t>
        </r>
      </text>
    </comment>
    <comment ref="J11" authorId="0" shapeId="0">
      <text>
        <r>
          <rPr>
            <b/>
            <u/>
            <sz val="10"/>
            <color indexed="81"/>
            <rFont val="Tahoma"/>
            <family val="2"/>
          </rPr>
          <t xml:space="preserve">People employed on contract 092-050-A19(B1)
</t>
        </r>
        <r>
          <rPr>
            <sz val="10"/>
            <color indexed="81"/>
            <rFont val="Tahoma"/>
            <family val="2"/>
          </rPr>
          <t xml:space="preserve">
Mamkeli Grootboom - 6802175607087
Mxolisi Sambokwe - 7310205438084
Beulla Yantolo - 8903020916083
Vukile Kanana - 9404115542083
Ntombizanele Ndoni - 8810250444084
Songezo Zibula - 8404255433084
Vuyokazi Kaptein - 9108081040083
Piet Seekoei - 8606095490088
Mzwandile Lukas - 7609275469089
Ricardo Betsha - 8608075328080
</t>
        </r>
        <r>
          <rPr>
            <b/>
            <u/>
            <sz val="10"/>
            <color indexed="81"/>
            <rFont val="Tahoma"/>
            <family val="2"/>
          </rPr>
          <t xml:space="preserve">
New People
</t>
        </r>
        <r>
          <rPr>
            <u/>
            <sz val="10"/>
            <color indexed="81"/>
            <rFont val="Tahoma"/>
            <family val="2"/>
          </rPr>
          <t xml:space="preserve">
</t>
        </r>
        <r>
          <rPr>
            <sz val="10"/>
            <color indexed="81"/>
            <rFont val="Tahoma"/>
            <family val="2"/>
          </rPr>
          <t xml:space="preserve">
</t>
        </r>
        <r>
          <rPr>
            <b/>
            <u/>
            <sz val="10"/>
            <color indexed="81"/>
            <rFont val="Tahoma"/>
            <family val="2"/>
          </rPr>
          <t xml:space="preserve">
People Left
</t>
        </r>
        <r>
          <rPr>
            <sz val="10"/>
            <color indexed="81"/>
            <rFont val="Tahoma"/>
            <family val="2"/>
          </rPr>
          <t xml:space="preserve">
</t>
        </r>
      </text>
    </comment>
    <comment ref="C12" authorId="0" shapeId="0">
      <text>
        <r>
          <rPr>
            <sz val="10"/>
            <color indexed="81"/>
            <rFont val="Tahoma"/>
            <family val="2"/>
          </rPr>
          <t xml:space="preserve">Contract 092-050-A124 ran from 07/09/11 - 27/09/11 = 198P/Days
</t>
        </r>
      </text>
    </comment>
    <comment ref="J12" authorId="0" shapeId="0">
      <text>
        <r>
          <rPr>
            <b/>
            <u/>
            <sz val="10"/>
            <color indexed="81"/>
            <rFont val="Tahoma"/>
            <family val="2"/>
          </rPr>
          <t xml:space="preserve">People employed on contract 092-050-A124
</t>
        </r>
        <r>
          <rPr>
            <sz val="10"/>
            <color indexed="81"/>
            <rFont val="Tahoma"/>
            <family val="2"/>
          </rPr>
          <t xml:space="preserve">
Mamkeli Grootboom - 6802175607087
Mxolisi Sambokwe - 7310205438084
Vukile Kanana - 9404115542083
Ntombizanele Ndoni - 8810250444084
Songezo Zibula - 8404255433084
Vuyokazi Kaptein - 9108081040083
Piet Seekoei - 8606095490088
Mzwandile Lukas - 7609275469089
</t>
        </r>
        <r>
          <rPr>
            <b/>
            <u/>
            <sz val="10"/>
            <color indexed="81"/>
            <rFont val="Tahoma"/>
            <family val="2"/>
          </rPr>
          <t xml:space="preserve">
New People
</t>
        </r>
        <r>
          <rPr>
            <u/>
            <sz val="10"/>
            <color indexed="81"/>
            <rFont val="Tahoma"/>
            <family val="2"/>
          </rPr>
          <t xml:space="preserve">
</t>
        </r>
        <r>
          <rPr>
            <sz val="10"/>
            <color indexed="81"/>
            <rFont val="Tahoma"/>
            <family val="2"/>
          </rPr>
          <t xml:space="preserve">
Templeton Kula - 6411025449086
Tembaletu Ralawe - 8405195648087
</t>
        </r>
        <r>
          <rPr>
            <b/>
            <u/>
            <sz val="10"/>
            <color indexed="81"/>
            <rFont val="Tahoma"/>
            <family val="2"/>
          </rPr>
          <t xml:space="preserve">
People Left
</t>
        </r>
        <r>
          <rPr>
            <sz val="10"/>
            <color indexed="81"/>
            <rFont val="Tahoma"/>
            <family val="2"/>
          </rPr>
          <t xml:space="preserve">
Ricardo Betsha - 8608075328080
Beulla Yantolo - 8903020916083</t>
        </r>
      </text>
    </comment>
    <comment ref="C13" authorId="0" shapeId="0">
      <text>
        <r>
          <rPr>
            <sz val="10"/>
            <color indexed="81"/>
            <rFont val="Tahoma"/>
            <family val="2"/>
          </rPr>
          <t xml:space="preserve">Contract 092-050-A128 ran from 03/11/11 - 16/11/11 = 210P/Days
</t>
        </r>
      </text>
    </comment>
    <comment ref="J13" authorId="0" shapeId="0">
      <text>
        <r>
          <rPr>
            <b/>
            <u/>
            <sz val="10"/>
            <color indexed="81"/>
            <rFont val="Tahoma"/>
            <family val="2"/>
          </rPr>
          <t xml:space="preserve">People employed on contract 092-050-A128
</t>
        </r>
        <r>
          <rPr>
            <sz val="10"/>
            <color indexed="81"/>
            <rFont val="Tahoma"/>
            <family val="2"/>
          </rPr>
          <t xml:space="preserve">
Mxolisi Sambokwe - 7310205438084
Ntombizanele Ndoni - 8810250444084
Vuyokazi Kaptein - 9108081040083
Piet Seekoei - 8606095490088
Mzwandile Lukas - 7609275469089
Tembaletu Ralawe - 8405195648087
</t>
        </r>
        <r>
          <rPr>
            <b/>
            <u/>
            <sz val="10"/>
            <color indexed="81"/>
            <rFont val="Tahoma"/>
            <family val="2"/>
          </rPr>
          <t xml:space="preserve">
New People
</t>
        </r>
        <r>
          <rPr>
            <sz val="10"/>
            <color indexed="81"/>
            <rFont val="Tahoma"/>
            <family val="2"/>
          </rPr>
          <t xml:space="preserve">
Vuyolethu Stokwe - 8402185872082
George Says - 8601185624087
Maria Ndoni - 8810250444084
Rosemary Liesing - 8001230216087
Benjamin Januarie - 7102115526086
Lenneth Kolobile - 8011125401082
Sonwabo Mila - 8602145364084
Elvis Kok - 8004265929087
</t>
        </r>
        <r>
          <rPr>
            <b/>
            <u/>
            <sz val="10"/>
            <color indexed="81"/>
            <rFont val="Tahoma"/>
            <family val="2"/>
          </rPr>
          <t xml:space="preserve">
People Left
</t>
        </r>
        <r>
          <rPr>
            <sz val="10"/>
            <color indexed="81"/>
            <rFont val="Tahoma"/>
            <family val="2"/>
          </rPr>
          <t xml:space="preserve">
Templeton Kula - 6411025449086
Songezo Zibula - 8404255433084
Vukile Kanana - 9404115542083
Mamkeli Grootboom - 6802175607087</t>
        </r>
      </text>
    </comment>
    <comment ref="C14" authorId="0" shapeId="0">
      <text>
        <r>
          <rPr>
            <sz val="10"/>
            <color indexed="81"/>
            <rFont val="Tahoma"/>
            <family val="2"/>
          </rPr>
          <t xml:space="preserve">Contract 092-050-A132 ran from 28/11/11 - 08/12/11 = 165P/Days
</t>
        </r>
      </text>
    </comment>
    <comment ref="J14" authorId="0" shapeId="0">
      <text>
        <r>
          <rPr>
            <b/>
            <u/>
            <sz val="10"/>
            <color indexed="81"/>
            <rFont val="Tahoma"/>
            <family val="2"/>
          </rPr>
          <t xml:space="preserve">People employed on contract 092-050-A132
</t>
        </r>
        <r>
          <rPr>
            <sz val="10"/>
            <color indexed="81"/>
            <rFont val="Tahoma"/>
            <family val="2"/>
          </rPr>
          <t xml:space="preserve">
Vuyolethu Stokwe - 8402185872082
Mxolisi Sambokwe - 7310205438084
George Says - 8601185624087
Maria Ndoni - 8810250444084
Rosemary Liesing - 8001230216087
Vuyokazi Kaptein - 9108081040083
Piet Seekoei - 8606095490088
Mzwandile Lukas - 7609275469089
Tembaletu Ralawe - 8405195648087
Benjamin Januarie - 7102115526086
Lenneth Kolobile - 8011125401082
Sonwabo Mila - 8602145364084
Elvis Kok - 8004265929087
</t>
        </r>
        <r>
          <rPr>
            <b/>
            <u/>
            <sz val="10"/>
            <color indexed="81"/>
            <rFont val="Tahoma"/>
            <family val="2"/>
          </rPr>
          <t xml:space="preserve">
New People
</t>
        </r>
        <r>
          <rPr>
            <sz val="10"/>
            <color indexed="81"/>
            <rFont val="Tahoma"/>
            <family val="2"/>
          </rPr>
          <t xml:space="preserve">
Gladys Ndoni - 8806210593085
</t>
        </r>
        <r>
          <rPr>
            <b/>
            <u/>
            <sz val="10"/>
            <color indexed="81"/>
            <rFont val="Tahoma"/>
            <family val="2"/>
          </rPr>
          <t xml:space="preserve">
People Left
</t>
        </r>
        <r>
          <rPr>
            <sz val="10"/>
            <color indexed="81"/>
            <rFont val="Tahoma"/>
            <family val="2"/>
          </rPr>
          <t xml:space="preserve">
Rosemary Liesing - 8001230216087</t>
        </r>
      </text>
    </comment>
    <comment ref="C15" authorId="0" shapeId="0">
      <text>
        <r>
          <rPr>
            <sz val="10"/>
            <color indexed="81"/>
            <rFont val="Tahoma"/>
            <family val="2"/>
          </rPr>
          <t xml:space="preserve">Contract 092-050-A139 ran from 09/01/12 - 20/01/12 = 110P/Days
</t>
        </r>
      </text>
    </comment>
    <comment ref="J15" authorId="0" shapeId="0">
      <text>
        <r>
          <rPr>
            <b/>
            <u/>
            <sz val="10"/>
            <color indexed="81"/>
            <rFont val="Tahoma"/>
            <family val="2"/>
          </rPr>
          <t xml:space="preserve">People employed on contract 092-050-A139
</t>
        </r>
        <r>
          <rPr>
            <sz val="10"/>
            <color indexed="81"/>
            <rFont val="Tahoma"/>
            <family val="2"/>
          </rPr>
          <t xml:space="preserve">
Vuyolethu Stokwe - 8402185872082
Mxolisi Sambokwe - 7310205438084
Gladys Ndoni - 8806210593085
George Says - 8601185624087
Maria Ndoni - 8810250444084
Vuyokazi Kaptein - 9108081040083
Mzwandile Lukas - 7609275469089
Tembaletu Ralawe - 8405195648087
Elvis Kok - 8004265929087
</t>
        </r>
        <r>
          <rPr>
            <u/>
            <sz val="10"/>
            <color indexed="81"/>
            <rFont val="Tahoma"/>
            <family val="2"/>
          </rPr>
          <t xml:space="preserve">
</t>
        </r>
        <r>
          <rPr>
            <b/>
            <u/>
            <sz val="10"/>
            <color indexed="81"/>
            <rFont val="Tahoma"/>
            <family val="2"/>
          </rPr>
          <t xml:space="preserve">New People
</t>
        </r>
        <r>
          <rPr>
            <sz val="10"/>
            <color indexed="81"/>
            <rFont val="Tahoma"/>
            <family val="2"/>
          </rPr>
          <t xml:space="preserve">
Queeny Betsha - 9009230239081
Vukile Kanana - 9304115542083
</t>
        </r>
        <r>
          <rPr>
            <b/>
            <u/>
            <sz val="10"/>
            <color indexed="81"/>
            <rFont val="Tahoma"/>
            <family val="2"/>
          </rPr>
          <t xml:space="preserve">
People Left
</t>
        </r>
        <r>
          <rPr>
            <sz val="10"/>
            <color indexed="81"/>
            <rFont val="Tahoma"/>
            <family val="2"/>
          </rPr>
          <t xml:space="preserve">
Benjamin Januarie - 7102115526086
Lenneth Kolobile - 8011125401082
Sonwabo Mila - 8602145364084
Piet Seekoei - 8606095490088
Rosemary Liesing - 8001230216087</t>
        </r>
      </text>
    </comment>
    <comment ref="C16" authorId="0" shapeId="0">
      <text>
        <r>
          <rPr>
            <sz val="10"/>
            <color indexed="81"/>
            <rFont val="Tahoma"/>
            <family val="2"/>
          </rPr>
          <t xml:space="preserve">Contract 092-050-A144 ran from 31/01/12 - 25/02/12 = 240P/Days
</t>
        </r>
      </text>
    </comment>
    <comment ref="J16" authorId="0" shapeId="0">
      <text>
        <r>
          <rPr>
            <b/>
            <u/>
            <sz val="10"/>
            <color indexed="81"/>
            <rFont val="Tahoma"/>
            <family val="2"/>
          </rPr>
          <t xml:space="preserve">People employed on contract 092-050-A144
</t>
        </r>
        <r>
          <rPr>
            <sz val="10"/>
            <color indexed="81"/>
            <rFont val="Tahoma"/>
            <family val="2"/>
          </rPr>
          <t xml:space="preserve">
Mxolisi Sambokwe - 7310205438084
Gladys Ndoni - 8806210593085
George Says - 8601185624087
Maria Ndoni - 8810250444084
Queeny Betsha - 9009230239081
Vukile Kanana - 9304115542083
Vuyokazi Kaptein - 9108081040083
Mzwandile Lukas - 7609275469089
Tembaletu Ralawe - 8405195648087
</t>
        </r>
        <r>
          <rPr>
            <u/>
            <sz val="10"/>
            <color indexed="81"/>
            <rFont val="Tahoma"/>
            <family val="2"/>
          </rPr>
          <t xml:space="preserve">
</t>
        </r>
        <r>
          <rPr>
            <b/>
            <u/>
            <sz val="10"/>
            <color indexed="81"/>
            <rFont val="Tahoma"/>
            <family val="2"/>
          </rPr>
          <t xml:space="preserve">New People
</t>
        </r>
        <r>
          <rPr>
            <sz val="10"/>
            <color indexed="81"/>
            <rFont val="Tahoma"/>
            <family val="2"/>
          </rPr>
          <t xml:space="preserve">
Frans Boyana - 8402158572082
Nowie Ndoni - 9206210106088
</t>
        </r>
        <r>
          <rPr>
            <b/>
            <u/>
            <sz val="10"/>
            <color indexed="81"/>
            <rFont val="Tahoma"/>
            <family val="2"/>
          </rPr>
          <t xml:space="preserve">
People Left
</t>
        </r>
        <r>
          <rPr>
            <sz val="10"/>
            <color indexed="81"/>
            <rFont val="Tahoma"/>
            <family val="2"/>
          </rPr>
          <t xml:space="preserve">
Vuyolethu Stokwe - 8402185872082
Elvis Kok - 8004265929087</t>
        </r>
      </text>
    </comment>
    <comment ref="C17" authorId="0" shapeId="0">
      <text>
        <r>
          <rPr>
            <sz val="10"/>
            <color indexed="81"/>
            <rFont val="Tahoma"/>
            <family val="2"/>
          </rPr>
          <t xml:space="preserve">Contract 092-050-A152 ran from 16/05/12 - 04/06/12 = 216P/Days
</t>
        </r>
      </text>
    </comment>
    <comment ref="J17" authorId="0" shapeId="0">
      <text>
        <r>
          <rPr>
            <b/>
            <u/>
            <sz val="10"/>
            <color indexed="81"/>
            <rFont val="Tahoma"/>
            <family val="2"/>
          </rPr>
          <t xml:space="preserve">People employed on contract 092-050-A152
</t>
        </r>
        <r>
          <rPr>
            <sz val="10"/>
            <color indexed="81"/>
            <rFont val="Tahoma"/>
            <family val="2"/>
          </rPr>
          <t xml:space="preserve">
Mxolisi Sambokwe - 7310205438084
Gladys Ndoni - 8806210593085
George Says - 6101185624087
Monica Ndoni - 8810250444084
Frans Boyana - 8402158572082
Vukile Kanana - 9304115542083
Vuyokazi Kaptein - 9108081040083
Mzwandile Lukas - 7609275469089
Nowie Ndoni - 9206210106088
</t>
        </r>
        <r>
          <rPr>
            <u/>
            <sz val="10"/>
            <color indexed="81"/>
            <rFont val="Tahoma"/>
            <family val="2"/>
          </rPr>
          <t xml:space="preserve">
</t>
        </r>
        <r>
          <rPr>
            <b/>
            <u/>
            <sz val="10"/>
            <color indexed="81"/>
            <rFont val="Tahoma"/>
            <family val="2"/>
          </rPr>
          <t xml:space="preserve">New People
</t>
        </r>
        <r>
          <rPr>
            <sz val="10"/>
            <color indexed="81"/>
            <rFont val="Tahoma"/>
            <family val="2"/>
          </rPr>
          <t xml:space="preserve">
Sandile Madonci - 9305275944084
Lubabalo Jonas - 8411035486084
</t>
        </r>
        <r>
          <rPr>
            <b/>
            <u/>
            <sz val="10"/>
            <color indexed="81"/>
            <rFont val="Tahoma"/>
            <family val="2"/>
          </rPr>
          <t xml:space="preserve">
People Left
</t>
        </r>
        <r>
          <rPr>
            <sz val="10"/>
            <color indexed="81"/>
            <rFont val="Tahoma"/>
            <family val="2"/>
          </rPr>
          <t xml:space="preserve">
Tembaletu Ralawe - 8405195648087
Queeny Betsha - 9009230239081</t>
        </r>
      </text>
    </comment>
    <comment ref="C18" authorId="0" shapeId="0">
      <text>
        <r>
          <rPr>
            <sz val="10"/>
            <color indexed="81"/>
            <rFont val="Tahoma"/>
            <family val="2"/>
          </rPr>
          <t xml:space="preserve">Contract 092-050-A158 ran from 19/06/12 - 07/07/12 = 187P/Days
</t>
        </r>
      </text>
    </comment>
    <comment ref="J18" authorId="0" shapeId="0">
      <text>
        <r>
          <rPr>
            <b/>
            <u/>
            <sz val="10"/>
            <color indexed="81"/>
            <rFont val="Tahoma"/>
            <family val="2"/>
          </rPr>
          <t xml:space="preserve">People employed on contract 092-050-A158
</t>
        </r>
        <r>
          <rPr>
            <sz val="10"/>
            <color indexed="81"/>
            <rFont val="Tahoma"/>
            <family val="2"/>
          </rPr>
          <t xml:space="preserve">
Mxolisi Sambokwe - 7310205438084
Gladys Ndoni - 8806210593085
George Says - 6101185624087
Monica Ndoni - 8810250444084
Frans Boyana - 8402158572082
Sandile Madonci - 9305275944084
Vukile Kanana - 9304115542083
Vuyokazi Kaptein - 9108081040083
Mzwandile Lukas - 7609275469089
Lubabalo Jonas - 8411035486084
Nowie Ndoni - 9206210106088
</t>
        </r>
        <r>
          <rPr>
            <u/>
            <sz val="10"/>
            <color indexed="81"/>
            <rFont val="Tahoma"/>
            <family val="2"/>
          </rPr>
          <t xml:space="preserve">
</t>
        </r>
        <r>
          <rPr>
            <b/>
            <u/>
            <sz val="10"/>
            <color indexed="81"/>
            <rFont val="Tahoma"/>
            <family val="2"/>
          </rPr>
          <t xml:space="preserve">New People
</t>
        </r>
        <r>
          <rPr>
            <sz val="10"/>
            <color indexed="81"/>
            <rFont val="Tahoma"/>
            <family val="2"/>
          </rPr>
          <t xml:space="preserve">
</t>
        </r>
        <r>
          <rPr>
            <b/>
            <u/>
            <sz val="10"/>
            <color indexed="81"/>
            <rFont val="Tahoma"/>
            <family val="2"/>
          </rPr>
          <t xml:space="preserve">
People Left
</t>
        </r>
        <r>
          <rPr>
            <sz val="10"/>
            <color indexed="81"/>
            <rFont val="Tahoma"/>
            <family val="2"/>
          </rPr>
          <t xml:space="preserve">
</t>
        </r>
      </text>
    </comment>
    <comment ref="C19" authorId="0" shapeId="0">
      <text>
        <r>
          <rPr>
            <sz val="10"/>
            <color indexed="81"/>
            <rFont val="Tahoma"/>
            <family val="2"/>
          </rPr>
          <t xml:space="preserve">Contract 092-050-A159 ran from 09/07/12 - 08/09/12 = 231P/Days
</t>
        </r>
      </text>
    </comment>
    <comment ref="J19" authorId="0" shapeId="0">
      <text>
        <r>
          <rPr>
            <b/>
            <u/>
            <sz val="10"/>
            <color indexed="81"/>
            <rFont val="Tahoma"/>
            <family val="2"/>
          </rPr>
          <t xml:space="preserve">People employed on contract 092-050-A159
</t>
        </r>
        <r>
          <rPr>
            <sz val="10"/>
            <color indexed="81"/>
            <rFont val="Tahoma"/>
            <family val="2"/>
          </rPr>
          <t xml:space="preserve">
Mxolisi Sambokwe - 7310205438084
Gladys Ndoni - 8806210593085
George Says - 6101185624087
Monica Ndoni - 8810250444084
Frans Boyana - 8402158572082
Sandile Madonci - 9305275944084
Vukile Kanana - 9304115542083
Vuyokazi Kaptein - 9108081040083
Mzwandile Lukas - 7609275469089
Lubabalo Jonas - 8411035486084
Nowie Ndoni - 9206210106088
</t>
        </r>
        <r>
          <rPr>
            <u/>
            <sz val="10"/>
            <color indexed="81"/>
            <rFont val="Tahoma"/>
            <family val="2"/>
          </rPr>
          <t xml:space="preserve">
</t>
        </r>
        <r>
          <rPr>
            <b/>
            <u/>
            <sz val="10"/>
            <color indexed="81"/>
            <rFont val="Tahoma"/>
            <family val="2"/>
          </rPr>
          <t xml:space="preserve">New People
</t>
        </r>
        <r>
          <rPr>
            <sz val="10"/>
            <color indexed="81"/>
            <rFont val="Tahoma"/>
            <family val="2"/>
          </rPr>
          <t xml:space="preserve">
</t>
        </r>
        <r>
          <rPr>
            <b/>
            <u/>
            <sz val="10"/>
            <color indexed="81"/>
            <rFont val="Tahoma"/>
            <family val="2"/>
          </rPr>
          <t xml:space="preserve">
People Left
</t>
        </r>
        <r>
          <rPr>
            <sz val="10"/>
            <color indexed="81"/>
            <rFont val="Tahoma"/>
            <family val="2"/>
          </rPr>
          <t xml:space="preserve">
</t>
        </r>
      </text>
    </comment>
    <comment ref="C20" authorId="0" shapeId="0">
      <text>
        <r>
          <rPr>
            <sz val="10"/>
            <color indexed="81"/>
            <rFont val="Tahoma"/>
            <family val="2"/>
          </rPr>
          <t xml:space="preserve">Contract 092-050-A166 ran from 20/08/12 - 16/09/12 = 231P/Days
</t>
        </r>
      </text>
    </comment>
    <comment ref="J20" authorId="0" shapeId="0">
      <text>
        <r>
          <rPr>
            <b/>
            <u/>
            <sz val="10"/>
            <color indexed="81"/>
            <rFont val="Tahoma"/>
            <family val="2"/>
          </rPr>
          <t xml:space="preserve">People employed on contract 092-050-A166
</t>
        </r>
        <r>
          <rPr>
            <sz val="10"/>
            <color indexed="81"/>
            <rFont val="Tahoma"/>
            <family val="2"/>
          </rPr>
          <t xml:space="preserve">
Anderson Njeje - 7411175413089
Mxolisi Sambokwe - 7310205438084
Gladys Ndoni - 8806210593085
George Says - 6101185624087
Monica Ndoni - 8810250444084
Sandile Madonci - 9305275944084
Vukile Kanana - 9304115542083
Vuyokazi Kaptein - 9108081040083
Mzwandile Lukas - 7609275469089
Nowie Ndoni - 9206210106088
</t>
        </r>
        <r>
          <rPr>
            <u/>
            <sz val="10"/>
            <color indexed="81"/>
            <rFont val="Tahoma"/>
            <family val="2"/>
          </rPr>
          <t xml:space="preserve">
</t>
        </r>
        <r>
          <rPr>
            <b/>
            <u/>
            <sz val="10"/>
            <color indexed="81"/>
            <rFont val="Tahoma"/>
            <family val="2"/>
          </rPr>
          <t xml:space="preserve">New People
</t>
        </r>
        <r>
          <rPr>
            <sz val="10"/>
            <color indexed="81"/>
            <rFont val="Tahoma"/>
            <family val="2"/>
          </rPr>
          <t xml:space="preserve">
Michael Ndoni - 9206125255087
Xabiso Sitole - 8801315271083
</t>
        </r>
        <r>
          <rPr>
            <b/>
            <u/>
            <sz val="10"/>
            <color indexed="81"/>
            <rFont val="Tahoma"/>
            <family val="2"/>
          </rPr>
          <t xml:space="preserve">
People Left
</t>
        </r>
        <r>
          <rPr>
            <sz val="10"/>
            <color indexed="81"/>
            <rFont val="Tahoma"/>
            <family val="2"/>
          </rPr>
          <t xml:space="preserve">
Frans Boyana - 8402158572082
Lubabalo Jonas - 8411035486084</t>
        </r>
      </text>
    </comment>
    <comment ref="C21" authorId="0" shapeId="0">
      <text>
        <r>
          <rPr>
            <sz val="10"/>
            <color indexed="81"/>
            <rFont val="Tahoma"/>
            <family val="2"/>
          </rPr>
          <t xml:space="preserve">Contract 092-050-A168 ran from 01/10/12 - 07/12/12 = 220P/Days
</t>
        </r>
      </text>
    </comment>
    <comment ref="J21" authorId="0" shapeId="0">
      <text>
        <r>
          <rPr>
            <b/>
            <u/>
            <sz val="10"/>
            <color indexed="81"/>
            <rFont val="Tahoma"/>
            <family val="2"/>
          </rPr>
          <t xml:space="preserve">People employed on contract 092-050-A168
</t>
        </r>
        <r>
          <rPr>
            <sz val="10"/>
            <color indexed="81"/>
            <rFont val="Tahoma"/>
            <family val="2"/>
          </rPr>
          <t xml:space="preserve">
Anderson Njeje - 7411175413089
Vuyokazi Kaptein - 9108081040083
George Says - 6101185624087
Gladys Ndoni - 8806210593085
Sandile Madonci - 9305275944084
Michael Ndoni - 9206125255087
Mxolisi Sambokwe - 7310205438084
Monica Ndoni - 8810250444084
</t>
        </r>
        <r>
          <rPr>
            <u/>
            <sz val="10"/>
            <color indexed="81"/>
            <rFont val="Tahoma"/>
            <family val="2"/>
          </rPr>
          <t xml:space="preserve">
</t>
        </r>
        <r>
          <rPr>
            <b/>
            <u/>
            <sz val="10"/>
            <color indexed="81"/>
            <rFont val="Tahoma"/>
            <family val="2"/>
          </rPr>
          <t xml:space="preserve">New People
</t>
        </r>
        <r>
          <rPr>
            <sz val="10"/>
            <color indexed="81"/>
            <rFont val="Tahoma"/>
            <family val="2"/>
          </rPr>
          <t xml:space="preserve">
Thanduxolo Boyana - 8803056324084
Welcome Williams - 7506105524085
Beullah Yantolo - 8903020916083
Amosw Lukas - 7909275469089
</t>
        </r>
        <r>
          <rPr>
            <b/>
            <u/>
            <sz val="10"/>
            <color indexed="81"/>
            <rFont val="Tahoma"/>
            <family val="2"/>
          </rPr>
          <t xml:space="preserve">
People Left
</t>
        </r>
        <r>
          <rPr>
            <sz val="10"/>
            <color indexed="81"/>
            <rFont val="Tahoma"/>
            <family val="2"/>
          </rPr>
          <t xml:space="preserve">Xabiso Sitole - 8801315271083
Vukile Kanana - 9304115542083
Mzwandile Lukas - 7609275469089
Nowie Ndoni - 9206210106088
</t>
        </r>
      </text>
    </comment>
    <comment ref="C22" authorId="0" shapeId="0">
      <text>
        <r>
          <rPr>
            <sz val="10"/>
            <color indexed="81"/>
            <rFont val="Tahoma"/>
            <family val="2"/>
          </rPr>
          <t xml:space="preserve">Contract 092-050-A168 ran from 01/10/12 - 07/12/12 = 220P/Days
</t>
        </r>
      </text>
    </comment>
    <comment ref="J22" authorId="0" shapeId="0">
      <text>
        <r>
          <rPr>
            <b/>
            <u/>
            <sz val="10"/>
            <color indexed="81"/>
            <rFont val="Tahoma"/>
            <family val="2"/>
          </rPr>
          <t xml:space="preserve">People employed on contract 092-050-A98B1
</t>
        </r>
        <r>
          <rPr>
            <sz val="10"/>
            <color indexed="81"/>
            <rFont val="Tahoma"/>
            <family val="2"/>
          </rPr>
          <t xml:space="preserve">
Anderson Njeje - 7411175413089
Vuyokazi Kaptein - 9108081040083
Gladys Ndoni - 8806210593085
Thanduxolo Boyana - 8803056324084
Michael Ndoni - 9206125255087
Mxolisi Sambokwe - 7310205438084
</t>
        </r>
        <r>
          <rPr>
            <u/>
            <sz val="10"/>
            <color indexed="81"/>
            <rFont val="Tahoma"/>
            <family val="2"/>
          </rPr>
          <t xml:space="preserve">
</t>
        </r>
        <r>
          <rPr>
            <b/>
            <u/>
            <sz val="10"/>
            <color indexed="81"/>
            <rFont val="Tahoma"/>
            <family val="2"/>
          </rPr>
          <t xml:space="preserve">New People
</t>
        </r>
        <r>
          <rPr>
            <sz val="10"/>
            <color indexed="81"/>
            <rFont val="Tahoma"/>
            <family val="2"/>
          </rPr>
          <t xml:space="preserve">
Masixole Sitole - 8708076386085
Xoliseko Desha - 9303020402086
Nyameko Ntsendwana - 8504065354089
Nkululeko Grootboom - 8311175857088
Maria Ndoni - 8902100390086
</t>
        </r>
        <r>
          <rPr>
            <b/>
            <u/>
            <sz val="10"/>
            <color indexed="81"/>
            <rFont val="Tahoma"/>
            <family val="2"/>
          </rPr>
          <t xml:space="preserve">
People Left
</t>
        </r>
        <r>
          <rPr>
            <sz val="10"/>
            <color indexed="81"/>
            <rFont val="Tahoma"/>
            <family val="2"/>
          </rPr>
          <t xml:space="preserve">
Welcome Williams - 7506105524085
Amos Lukas - 7909275469089
Monica Ndoni - 8810250444084
Sandile Madonci - 9305275944084
George Says - 6101185624087</t>
        </r>
      </text>
    </comment>
    <comment ref="C23" authorId="0" shapeId="0">
      <text>
        <r>
          <rPr>
            <sz val="10"/>
            <color indexed="81"/>
            <rFont val="Tahoma"/>
            <family val="2"/>
          </rPr>
          <t xml:space="preserve">Contract 092-050-A97B1 ran from 14/01/13 - 24/01/13 = 121P/Days
</t>
        </r>
      </text>
    </comment>
    <comment ref="J23" authorId="0" shapeId="0">
      <text>
        <r>
          <rPr>
            <b/>
            <u/>
            <sz val="10"/>
            <color indexed="81"/>
            <rFont val="Tahoma"/>
            <family val="2"/>
          </rPr>
          <t xml:space="preserve">People employed on contract 092-050-A97B1
</t>
        </r>
        <r>
          <rPr>
            <sz val="10"/>
            <color indexed="81"/>
            <rFont val="Tahoma"/>
            <family val="2"/>
          </rPr>
          <t xml:space="preserve">
Anderson Njeje - 7411175413089
Vuyokazi Kaptein - 9108081040083
Gladys Ndoni - 8806210593085
Masixole Sitole - 8708076386085
Xoliseko Desha - 9303020402086
Thanduxolo Boyana - 8803056324084
Nyameko Ntsendwana - 8504065354089
Mxolisi Sambokwe - 7310205438084
Maria Ndoni - 8902100390086
</t>
        </r>
        <r>
          <rPr>
            <u/>
            <sz val="10"/>
            <color indexed="81"/>
            <rFont val="Tahoma"/>
            <family val="2"/>
          </rPr>
          <t xml:space="preserve">
</t>
        </r>
        <r>
          <rPr>
            <b/>
            <u/>
            <sz val="10"/>
            <color indexed="81"/>
            <rFont val="Tahoma"/>
            <family val="2"/>
          </rPr>
          <t xml:space="preserve">New People
</t>
        </r>
        <r>
          <rPr>
            <sz val="10"/>
            <color indexed="81"/>
            <rFont val="Tahoma"/>
            <family val="2"/>
          </rPr>
          <t xml:space="preserve">
Mzukisi Yantolo - 8702275561085
Alfred Manack - 8308125904085
</t>
        </r>
        <r>
          <rPr>
            <b/>
            <u/>
            <sz val="10"/>
            <color indexed="81"/>
            <rFont val="Tahoma"/>
            <family val="2"/>
          </rPr>
          <t xml:space="preserve">
People Left
</t>
        </r>
        <r>
          <rPr>
            <sz val="10"/>
            <color indexed="81"/>
            <rFont val="Tahoma"/>
            <family val="2"/>
          </rPr>
          <t xml:space="preserve">
Nkululeko Grootboom - 8311175857088
Michael Ndoni - 9206125255087</t>
        </r>
      </text>
    </comment>
    <comment ref="C24" authorId="0" shapeId="0">
      <text>
        <r>
          <rPr>
            <sz val="10"/>
            <color indexed="81"/>
            <rFont val="Tahoma"/>
            <family val="2"/>
          </rPr>
          <t xml:space="preserve">Contract 092-050-A171 ran from 25/01/13 - 20/02/13 = 176P/Days
</t>
        </r>
      </text>
    </comment>
    <comment ref="J24" authorId="0" shapeId="0">
      <text>
        <r>
          <rPr>
            <b/>
            <u/>
            <sz val="10"/>
            <color indexed="81"/>
            <rFont val="Tahoma"/>
            <family val="2"/>
          </rPr>
          <t xml:space="preserve">People employed on contract 092-050-A171
</t>
        </r>
        <r>
          <rPr>
            <sz val="10"/>
            <color indexed="81"/>
            <rFont val="Tahoma"/>
            <family val="2"/>
          </rPr>
          <t xml:space="preserve">
Anderson Njeje - 7411175413089
Vuyokazi Kaptein - 9108081040083
Mzukisi Yantolo - 8702275561085
Gladys Ndoni - 8806210593085
Masixole Sitole - 8708076386085
Xoliseko Desha - 9303020402086
Thanduxolo Boyana - 8803056324084
Nyameko Ntsendwana - 8504065354089
Alfred Manack - 8308125904085
Mxolisi Sambokwe - 7310205438084
Maria Ndoni - 8902100390086
</t>
        </r>
        <r>
          <rPr>
            <u/>
            <sz val="10"/>
            <color indexed="81"/>
            <rFont val="Tahoma"/>
            <family val="2"/>
          </rPr>
          <t xml:space="preserve">
</t>
        </r>
        <r>
          <rPr>
            <b/>
            <u/>
            <sz val="10"/>
            <color indexed="81"/>
            <rFont val="Tahoma"/>
            <family val="2"/>
          </rPr>
          <t xml:space="preserve">New People
</t>
        </r>
        <r>
          <rPr>
            <sz val="10"/>
            <color indexed="81"/>
            <rFont val="Tahoma"/>
            <family val="2"/>
          </rPr>
          <t xml:space="preserve">
Nkululeko Grootboom - 8311175857088
</t>
        </r>
        <r>
          <rPr>
            <b/>
            <u/>
            <sz val="10"/>
            <color indexed="81"/>
            <rFont val="Tahoma"/>
            <family val="2"/>
          </rPr>
          <t xml:space="preserve">
People Left
</t>
        </r>
        <r>
          <rPr>
            <sz val="10"/>
            <color indexed="81"/>
            <rFont val="Tahoma"/>
            <family val="2"/>
          </rPr>
          <t xml:space="preserve">
</t>
        </r>
      </text>
    </comment>
    <comment ref="C25" authorId="0" shapeId="0">
      <text>
        <r>
          <rPr>
            <sz val="10"/>
            <color indexed="81"/>
            <rFont val="Tahoma"/>
            <family val="2"/>
          </rPr>
          <t xml:space="preserve">Contract 092-050-A176 ran from 02/04/13 - 30/04/13 = 242P/Days
</t>
        </r>
      </text>
    </comment>
    <comment ref="J25" authorId="0" shapeId="0">
      <text>
        <r>
          <rPr>
            <b/>
            <u/>
            <sz val="10"/>
            <color indexed="81"/>
            <rFont val="Tahoma"/>
            <family val="2"/>
          </rPr>
          <t xml:space="preserve">People employed on contract 092-050-A176
</t>
        </r>
        <r>
          <rPr>
            <b/>
            <sz val="10"/>
            <color indexed="81"/>
            <rFont val="Tahoma"/>
            <family val="2"/>
          </rPr>
          <t xml:space="preserve">
</t>
        </r>
        <r>
          <rPr>
            <sz val="10"/>
            <color indexed="81"/>
            <rFont val="Tahoma"/>
            <family val="2"/>
          </rPr>
          <t xml:space="preserve">Anderson Njeje - 7411175413089
Vuyokazi Kaptein - 9108081040083
Gladys Ndoni - 8806210593085
Masixole Sitole - 8708076386085
Xoliseko Desha - 9303020402086
Nyameko Ntsendwana - 8504065354089
Alfred Manack - 8308125904085
</t>
        </r>
        <r>
          <rPr>
            <u/>
            <sz val="10"/>
            <color indexed="81"/>
            <rFont val="Tahoma"/>
            <family val="2"/>
          </rPr>
          <t xml:space="preserve">
</t>
        </r>
        <r>
          <rPr>
            <b/>
            <u/>
            <sz val="10"/>
            <color indexed="81"/>
            <rFont val="Tahoma"/>
            <family val="2"/>
          </rPr>
          <t xml:space="preserve">New People
</t>
        </r>
        <r>
          <rPr>
            <sz val="10"/>
            <color indexed="81"/>
            <rFont val="Tahoma"/>
            <family val="2"/>
          </rPr>
          <t xml:space="preserve">
Sunday Majola - 9008265593081
Christopher Machaka - 9210145986085
Ferdinand Desha - 6108175751085
Xolela Pheyi - 8706246289080
Jokani Ellen - 9307050985084
</t>
        </r>
        <r>
          <rPr>
            <b/>
            <u/>
            <sz val="10"/>
            <color indexed="81"/>
            <rFont val="Tahoma"/>
            <family val="2"/>
          </rPr>
          <t xml:space="preserve">
People Left
</t>
        </r>
        <r>
          <rPr>
            <sz val="10"/>
            <color indexed="81"/>
            <rFont val="Tahoma"/>
            <family val="2"/>
          </rPr>
          <t xml:space="preserve">Nkululeko Grootboom - 8311175857088
Mxolisi Sambokwe - 7310205438084
Maria Ndoni - 89021003900
Thanduxolo Boyana - 8803056324084
Mzukisi Yantolo - 8702275561085
</t>
        </r>
      </text>
    </comment>
    <comment ref="C26" authorId="0" shapeId="0">
      <text>
        <r>
          <rPr>
            <sz val="10"/>
            <color indexed="81"/>
            <rFont val="Tahoma"/>
            <family val="2"/>
          </rPr>
          <t xml:space="preserve">Contract 092-050-A28B2 ran from 02/04/13 - 30/04/13 = 242P/Days
</t>
        </r>
      </text>
    </comment>
    <comment ref="J26" authorId="0" shapeId="0">
      <text>
        <r>
          <rPr>
            <b/>
            <u/>
            <sz val="10"/>
            <color indexed="81"/>
            <rFont val="Tahoma"/>
            <family val="2"/>
          </rPr>
          <t xml:space="preserve">People employed on contract 092-050-A28B2
</t>
        </r>
        <r>
          <rPr>
            <b/>
            <sz val="10"/>
            <color indexed="81"/>
            <rFont val="Tahoma"/>
            <family val="2"/>
          </rPr>
          <t xml:space="preserve">
</t>
        </r>
        <r>
          <rPr>
            <sz val="10"/>
            <color indexed="81"/>
            <rFont val="Tahoma"/>
            <family val="2"/>
          </rPr>
          <t xml:space="preserve">Anderson Njeje - 7411175413089
Vuyokazi Kaptein - 9108081040083
Sunday Majola - 9008265593081
Gladys Ndoni - 8806210593085
Masixole Sitole - 8708076386085
Xoliseko Desha - 9303020402086
Christopher Machaka - 9210145986085
Nyameko Ntsendwana - 8504065354089
Alfred Manack - 8308125904085
Ferdinand Desha - 6108175751085
Xolela Pheyi - 8706246289080
Jokani Ellen - 9307050985084
</t>
        </r>
        <r>
          <rPr>
            <u/>
            <sz val="10"/>
            <color indexed="81"/>
            <rFont val="Tahoma"/>
            <family val="2"/>
          </rPr>
          <t xml:space="preserve">
</t>
        </r>
        <r>
          <rPr>
            <b/>
            <u/>
            <sz val="10"/>
            <color indexed="81"/>
            <rFont val="Tahoma"/>
            <family val="2"/>
          </rPr>
          <t xml:space="preserve">New People
</t>
        </r>
        <r>
          <rPr>
            <sz val="10"/>
            <color indexed="81"/>
            <rFont val="Tahoma"/>
            <family val="2"/>
          </rPr>
          <t xml:space="preserve">
</t>
        </r>
        <r>
          <rPr>
            <b/>
            <u/>
            <sz val="10"/>
            <color indexed="81"/>
            <rFont val="Tahoma"/>
            <family val="2"/>
          </rPr>
          <t xml:space="preserve">
People Left
</t>
        </r>
        <r>
          <rPr>
            <sz val="10"/>
            <color indexed="81"/>
            <rFont val="Tahoma"/>
            <family val="2"/>
          </rPr>
          <t xml:space="preserve">
</t>
        </r>
      </text>
    </comment>
    <comment ref="C27" authorId="0" shapeId="0">
      <text>
        <r>
          <rPr>
            <sz val="10"/>
            <color indexed="81"/>
            <rFont val="Tahoma"/>
            <family val="2"/>
          </rPr>
          <t xml:space="preserve">Contract 092-050-A12B2 ran from 01/06/13 - 11/06/13 = 121P/Days
</t>
        </r>
      </text>
    </comment>
    <comment ref="J27" authorId="0" shapeId="0">
      <text>
        <r>
          <rPr>
            <b/>
            <u/>
            <sz val="10"/>
            <color indexed="81"/>
            <rFont val="Tahoma"/>
            <family val="2"/>
          </rPr>
          <t xml:space="preserve">People employed on contract 092-050-A12B2
</t>
        </r>
        <r>
          <rPr>
            <sz val="10"/>
            <color indexed="81"/>
            <rFont val="Tahoma"/>
            <family val="2"/>
          </rPr>
          <t xml:space="preserve">
Anderson Njeje - 7411175413089
Vuyokazi Kaptein - 9108081040083
Gladys Ndoni - 8806210593085
Masixole Sitole - 8708076386085
Xoliseko Desha - 9303020402086
Christopher Machaka - 9210145986085
Nyameko Ntsendwana - 8504065354089
Alfred Manack - 8308125904085
Ferdinand Desha - 6108175751085
Xolela Pheyi - 8706246289080
Ellen Jokani - 9307050985084
</t>
        </r>
        <r>
          <rPr>
            <u/>
            <sz val="10"/>
            <color indexed="81"/>
            <rFont val="Tahoma"/>
            <family val="2"/>
          </rPr>
          <t xml:space="preserve">
</t>
        </r>
        <r>
          <rPr>
            <b/>
            <u/>
            <sz val="10"/>
            <color indexed="81"/>
            <rFont val="Tahoma"/>
            <family val="2"/>
          </rPr>
          <t xml:space="preserve">New People
</t>
        </r>
        <r>
          <rPr>
            <sz val="10"/>
            <color indexed="81"/>
            <rFont val="Tahoma"/>
            <family val="2"/>
          </rPr>
          <t xml:space="preserve">
Mzukisi Yantolo - 8702275561085
</t>
        </r>
        <r>
          <rPr>
            <b/>
            <u/>
            <sz val="10"/>
            <color indexed="81"/>
            <rFont val="Tahoma"/>
            <family val="2"/>
          </rPr>
          <t xml:space="preserve">
People Left
</t>
        </r>
        <r>
          <rPr>
            <sz val="10"/>
            <color indexed="81"/>
            <rFont val="Tahoma"/>
            <family val="2"/>
          </rPr>
          <t xml:space="preserve">
Sunday Majola - 9008265593081</t>
        </r>
      </text>
    </comment>
    <comment ref="C28" authorId="0" shapeId="0">
      <text>
        <r>
          <rPr>
            <sz val="10"/>
            <color indexed="81"/>
            <rFont val="Tahoma"/>
            <family val="2"/>
          </rPr>
          <t xml:space="preserve">Contract 092-050-A93B1 ran from 18/06/13 - 11/07/13 = 220P/Days
</t>
        </r>
      </text>
    </comment>
    <comment ref="J28" authorId="0" shapeId="0">
      <text>
        <r>
          <rPr>
            <b/>
            <u/>
            <sz val="10"/>
            <color indexed="81"/>
            <rFont val="Tahoma"/>
            <family val="2"/>
          </rPr>
          <t xml:space="preserve">People employed on contract 092-050-A93B1
</t>
        </r>
        <r>
          <rPr>
            <sz val="10"/>
            <color indexed="81"/>
            <rFont val="Tahoma"/>
            <family val="2"/>
          </rPr>
          <t xml:space="preserve">
Anderson Njeje - 7411175413089
Vuyokazi Kaptein - 9108081040083
Mzukisi Yantolo - 8702275561085
Gladys Ndoni - 8806210593085
Masixole Sitole - 8708076386085
Xoliseko Desha - 9303020402086
Christopher Machaka - 9210145986085
Alfred Manack - 8308125904085
Ferdinand Desha - 6108175751085
Xolela Pheyi - 8706246289080
Ellen Jokani - 9307050985084</t>
        </r>
        <r>
          <rPr>
            <b/>
            <sz val="10"/>
            <color indexed="81"/>
            <rFont val="Tahoma"/>
            <family val="2"/>
          </rPr>
          <t xml:space="preserve">
</t>
        </r>
        <r>
          <rPr>
            <sz val="10"/>
            <color indexed="81"/>
            <rFont val="Tahoma"/>
            <family val="2"/>
          </rPr>
          <t xml:space="preserve">
</t>
        </r>
        <r>
          <rPr>
            <u/>
            <sz val="10"/>
            <color indexed="81"/>
            <rFont val="Tahoma"/>
            <family val="2"/>
          </rPr>
          <t xml:space="preserve">
</t>
        </r>
        <r>
          <rPr>
            <b/>
            <u/>
            <sz val="10"/>
            <color indexed="81"/>
            <rFont val="Tahoma"/>
            <family val="2"/>
          </rPr>
          <t xml:space="preserve">New People
</t>
        </r>
        <r>
          <rPr>
            <sz val="10"/>
            <color indexed="81"/>
            <rFont val="Tahoma"/>
            <family val="2"/>
          </rPr>
          <t xml:space="preserve">Lerato Blouw - 8512315121083
</t>
        </r>
        <r>
          <rPr>
            <b/>
            <u/>
            <sz val="10"/>
            <color indexed="81"/>
            <rFont val="Tahoma"/>
            <family val="2"/>
          </rPr>
          <t xml:space="preserve">
People Left
</t>
        </r>
        <r>
          <rPr>
            <sz val="10"/>
            <color indexed="81"/>
            <rFont val="Tahoma"/>
            <family val="2"/>
          </rPr>
          <t xml:space="preserve">
Nyameko Ntsendwana - 8504065354089
</t>
        </r>
      </text>
    </comment>
    <comment ref="C29" authorId="0" shapeId="0">
      <text>
        <r>
          <rPr>
            <sz val="10"/>
            <color indexed="81"/>
            <rFont val="Tahoma"/>
            <family val="2"/>
          </rPr>
          <t xml:space="preserve">Contract 092-050-A71B1 ran from 06/08/13 - 29/10/13 = 308P/Days
</t>
        </r>
      </text>
    </comment>
    <comment ref="J29" authorId="0" shapeId="0">
      <text>
        <r>
          <rPr>
            <b/>
            <u/>
            <sz val="10"/>
            <color indexed="81"/>
            <rFont val="Tahoma"/>
            <family val="2"/>
          </rPr>
          <t xml:space="preserve">People employed on contract 092-050-A71B1
</t>
        </r>
        <r>
          <rPr>
            <sz val="10"/>
            <color indexed="81"/>
            <rFont val="Tahoma"/>
            <family val="2"/>
          </rPr>
          <t xml:space="preserve">
Anderson Njeje - 7411175413089
Vuyokazi Kaptein - 9108081040083
Mzukisi Yantolo - 8702275561085
Masixole Sitole - 8708076386085
Xoliseko Desha - 9303020402086
Christopher Machaka - 9210145986085
Ferdinand Desha - 6108175751085
Xolela Pheyi - 8706246289080
Ellen Jokani - 9307050985084</t>
        </r>
        <r>
          <rPr>
            <b/>
            <sz val="10"/>
            <color indexed="81"/>
            <rFont val="Tahoma"/>
            <family val="2"/>
          </rPr>
          <t xml:space="preserve">
</t>
        </r>
        <r>
          <rPr>
            <sz val="10"/>
            <color indexed="81"/>
            <rFont val="Tahoma"/>
            <family val="2"/>
          </rPr>
          <t>Lerato Blouw - 8512315121083</t>
        </r>
        <r>
          <rPr>
            <b/>
            <sz val="10"/>
            <color indexed="81"/>
            <rFont val="Tahoma"/>
            <family val="2"/>
          </rPr>
          <t xml:space="preserve">
</t>
        </r>
        <r>
          <rPr>
            <sz val="10"/>
            <color indexed="81"/>
            <rFont val="Tahoma"/>
            <family val="2"/>
          </rPr>
          <t xml:space="preserve">
</t>
        </r>
        <r>
          <rPr>
            <u/>
            <sz val="10"/>
            <color indexed="81"/>
            <rFont val="Tahoma"/>
            <family val="2"/>
          </rPr>
          <t xml:space="preserve">
</t>
        </r>
        <r>
          <rPr>
            <b/>
            <u/>
            <sz val="10"/>
            <color indexed="81"/>
            <rFont val="Tahoma"/>
            <family val="2"/>
          </rPr>
          <t xml:space="preserve">New People
</t>
        </r>
        <r>
          <rPr>
            <sz val="10"/>
            <color indexed="81"/>
            <rFont val="Tahoma"/>
            <family val="2"/>
          </rPr>
          <t xml:space="preserve">Bukelwa Matlotlo - 9305121070084
Krystel Lawack - 8902200033081
Mandy Berens - 9403150223086
Nonzukiso Hans - 9302061158086
</t>
        </r>
        <r>
          <rPr>
            <b/>
            <u/>
            <sz val="10"/>
            <color indexed="81"/>
            <rFont val="Tahoma"/>
            <family val="2"/>
          </rPr>
          <t xml:space="preserve">
People Left
</t>
        </r>
        <r>
          <rPr>
            <sz val="10"/>
            <color indexed="81"/>
            <rFont val="Tahoma"/>
            <family val="2"/>
          </rPr>
          <t>Gladys Ndoni - 8806210593085
Alfred Manack - 8308125904085</t>
        </r>
      </text>
    </comment>
    <comment ref="C30" authorId="0" shapeId="0">
      <text>
        <r>
          <rPr>
            <sz val="10"/>
            <color indexed="81"/>
            <rFont val="Tahoma"/>
            <family val="2"/>
          </rPr>
          <t xml:space="preserve">Contract 092-050-A187 ran from 04/11/13 - 29/11/13 = 209P/Days
</t>
        </r>
      </text>
    </comment>
    <comment ref="J30" authorId="0" shapeId="0">
      <text>
        <r>
          <rPr>
            <b/>
            <u/>
            <sz val="10"/>
            <color indexed="81"/>
            <rFont val="Tahoma"/>
            <family val="2"/>
          </rPr>
          <t xml:space="preserve">People employed on contract 092-050-A187
</t>
        </r>
        <r>
          <rPr>
            <sz val="10"/>
            <color indexed="81"/>
            <rFont val="Tahoma"/>
            <family val="2"/>
          </rPr>
          <t xml:space="preserve">
Anderson Njeje - 7411175413089
Vuyokazi Kaptein - 9108081040083
Mzukisi Yantolo - 8702275561085
Masixole Sitole - 8708076386085
Xoliseko Desha - 9303020402086
Christopher Machaka - 9210145986085
Ferdinand Desha - 6108175751085
Bukelwa Matlotlo - 9305121070084
Krystel Lawack - 8902200033081
Mandy Berens - 9403150223086
</t>
        </r>
        <r>
          <rPr>
            <b/>
            <u/>
            <sz val="10"/>
            <color indexed="81"/>
            <rFont val="Tahoma"/>
            <family val="2"/>
          </rPr>
          <t xml:space="preserve">New People
</t>
        </r>
        <r>
          <rPr>
            <sz val="10"/>
            <color indexed="81"/>
            <rFont val="Tahoma"/>
            <family val="2"/>
          </rPr>
          <t xml:space="preserve">Phakamelo Jeyi - 6204305657084
Marcel Blaau - 9309235215080
</t>
        </r>
        <r>
          <rPr>
            <b/>
            <u/>
            <sz val="10"/>
            <color indexed="81"/>
            <rFont val="Tahoma"/>
            <family val="2"/>
          </rPr>
          <t xml:space="preserve">
People Left
</t>
        </r>
        <r>
          <rPr>
            <sz val="10"/>
            <color indexed="81"/>
            <rFont val="Tahoma"/>
            <family val="2"/>
          </rPr>
          <t>Xolela Pheyi - 8706246289080
Ellen Jokani - 9307050985084
Lerato Blouw - 8512315121083
Nonzukiso Hans - 9302061158086</t>
        </r>
      </text>
    </comment>
    <comment ref="C31" authorId="0" shapeId="0">
      <text>
        <r>
          <rPr>
            <sz val="10"/>
            <color indexed="81"/>
            <rFont val="Tahoma"/>
            <family val="2"/>
          </rPr>
          <t xml:space="preserve">Contract 092-050-A191 ran from 09/12/13 - 23/01/14 = 231P/Days
</t>
        </r>
      </text>
    </comment>
    <comment ref="J31" authorId="0" shapeId="0">
      <text>
        <r>
          <rPr>
            <b/>
            <u/>
            <sz val="10"/>
            <color indexed="81"/>
            <rFont val="Tahoma"/>
            <family val="2"/>
          </rPr>
          <t xml:space="preserve">People employed on contract 092-050-A191
</t>
        </r>
        <r>
          <rPr>
            <sz val="10"/>
            <color indexed="81"/>
            <rFont val="Tahoma"/>
            <family val="2"/>
          </rPr>
          <t xml:space="preserve">
Anderson Njeje - 7411175413089
Vuyokazi Kaptein - 9108081040083
Mzukisi Yantolo - 8702275561085
Xoliseko Desha - 9303020402086
Christopher Machaka - 9210145986085
Ferdinand Desha - 6108175751085
Bukelwa Matlotlo - 9305121070084
Krystel Lawack - 8902200033081
Mandy Berens - 9403150223086
Phakamelo Jeyi - 6204305657084
Marcel Blaau - 9309235215080
</t>
        </r>
        <r>
          <rPr>
            <b/>
            <u/>
            <sz val="10"/>
            <color indexed="81"/>
            <rFont val="Tahoma"/>
            <family val="2"/>
          </rPr>
          <t xml:space="preserve">New People
</t>
        </r>
        <r>
          <rPr>
            <sz val="10"/>
            <color indexed="81"/>
            <rFont val="Tahoma"/>
            <family val="2"/>
          </rPr>
          <t xml:space="preserve">Nkosinathi Roxo - 6609285506087
</t>
        </r>
        <r>
          <rPr>
            <b/>
            <u/>
            <sz val="10"/>
            <color indexed="81"/>
            <rFont val="Tahoma"/>
            <family val="2"/>
          </rPr>
          <t xml:space="preserve">
People Left
</t>
        </r>
        <r>
          <rPr>
            <sz val="10"/>
            <color indexed="81"/>
            <rFont val="Tahoma"/>
            <family val="2"/>
          </rPr>
          <t>Masixole Sitole - 8708076386085</t>
        </r>
      </text>
    </comment>
    <comment ref="C32" authorId="1" shapeId="0">
      <text>
        <r>
          <rPr>
            <sz val="9"/>
            <color indexed="81"/>
            <rFont val="Tahoma"/>
            <charset val="1"/>
          </rPr>
          <t xml:space="preserve">Contract 092-050-A120B1 ran from 08/09/14 - 30/09/14 = 176P/Days
</t>
        </r>
      </text>
    </comment>
    <comment ref="J32" authorId="0" shapeId="0">
      <text>
        <r>
          <rPr>
            <b/>
            <u/>
            <sz val="10"/>
            <color indexed="81"/>
            <rFont val="Tahoma"/>
            <family val="2"/>
          </rPr>
          <t xml:space="preserve">People employed on contract 092-050-A120B1
</t>
        </r>
        <r>
          <rPr>
            <sz val="10"/>
            <color indexed="81"/>
            <rFont val="Tahoma"/>
            <family val="2"/>
          </rPr>
          <t xml:space="preserve">
Anderson Njeje - 7411175413089
Vuyokazi Kaptein - 9108081040083
Mzukisi Yantolo - 8702275561085
Xoliseko Desha - 9303020402086
Christopher Machaka - 9210145986085
Bukelwa Matlotlo - 9305121070084
Krystel Lawack - 8902200033081
Marcel Blaau - 9309235215080
</t>
        </r>
        <r>
          <rPr>
            <b/>
            <u/>
            <sz val="10"/>
            <color indexed="81"/>
            <rFont val="Tahoma"/>
            <family val="2"/>
          </rPr>
          <t xml:space="preserve">New People
</t>
        </r>
        <r>
          <rPr>
            <sz val="10"/>
            <color indexed="81"/>
            <rFont val="Tahoma"/>
            <family val="2"/>
          </rPr>
          <t xml:space="preserve">
Joleen Bantom - 9007230259083
Patricia Katara - 6704240812082
Nonzukiso Hans - 9302061158096
Lusanda Qogo - 8804046519085
</t>
        </r>
        <r>
          <rPr>
            <b/>
            <u/>
            <sz val="10"/>
            <color indexed="81"/>
            <rFont val="Tahoma"/>
            <family val="2"/>
          </rPr>
          <t xml:space="preserve">
People Left
</t>
        </r>
        <r>
          <rPr>
            <sz val="10"/>
            <color indexed="81"/>
            <rFont val="Tahoma"/>
            <family val="2"/>
          </rPr>
          <t>Nkosinathi Roxo - 6609285506087
Ferdinand Desha - 6108175751085
Mandy Berens - 9403150223086
Phakamelo Jeyi - 6204305657084</t>
        </r>
      </text>
    </comment>
    <comment ref="C33" authorId="1" shapeId="0">
      <text>
        <r>
          <rPr>
            <sz val="9"/>
            <color indexed="81"/>
            <rFont val="Tahoma"/>
            <charset val="1"/>
          </rPr>
          <t xml:space="preserve">Contract 092-050-A201 ran from 06/10/14 - 14/11/14 = 220P/Days
</t>
        </r>
      </text>
    </comment>
    <comment ref="J33" authorId="0" shapeId="0">
      <text>
        <r>
          <rPr>
            <b/>
            <u/>
            <sz val="10"/>
            <color indexed="81"/>
            <rFont val="Tahoma"/>
            <family val="2"/>
          </rPr>
          <t xml:space="preserve">People employed on contract 092-050-A201
</t>
        </r>
        <r>
          <rPr>
            <sz val="10"/>
            <color indexed="81"/>
            <rFont val="Tahoma"/>
            <family val="2"/>
          </rPr>
          <t xml:space="preserve">
Anderson Njeje - 7411175413089
Mzukisi Yantolo - 8702275561085
Xoliseko Desha - 9303020402086
Christopher Machaka - 9210145986085
Patricia Katara - 6704240812082
Bukelwa Matlotlo - 9305121070084
Ester Lukas - 8601280259083
Marcel Blaau - 9309235215080
</t>
        </r>
        <r>
          <rPr>
            <b/>
            <u/>
            <sz val="10"/>
            <color indexed="81"/>
            <rFont val="Tahoma"/>
            <family val="2"/>
          </rPr>
          <t xml:space="preserve">New People
</t>
        </r>
        <r>
          <rPr>
            <u/>
            <sz val="10"/>
            <color indexed="81"/>
            <rFont val="Tahoma"/>
            <family val="2"/>
          </rPr>
          <t xml:space="preserve">
</t>
        </r>
        <r>
          <rPr>
            <sz val="10"/>
            <color indexed="81"/>
            <rFont val="Tahoma"/>
            <family val="2"/>
          </rPr>
          <t xml:space="preserve">Lindelwa hempe - 7108190423081
Lenzie Legransie - 9510100190080
Chigaco Williams - 8512145207087
Hector Mathelda - 9604120213087
</t>
        </r>
        <r>
          <rPr>
            <b/>
            <u/>
            <sz val="10"/>
            <color indexed="81"/>
            <rFont val="Tahoma"/>
            <family val="2"/>
          </rPr>
          <t xml:space="preserve">
People Left
</t>
        </r>
        <r>
          <rPr>
            <sz val="10"/>
            <color indexed="81"/>
            <rFont val="Tahoma"/>
            <family val="2"/>
          </rPr>
          <t>Joleen Bantom - 9007230259083
Nonzukiso Hans - 9302061158096
Lusanda Qogo - 8804046519085
Krystel Lawack - 8902200033081
Vuyokazi Kaptein - 9108081040083</t>
        </r>
      </text>
    </comment>
    <comment ref="C34" authorId="1" shapeId="0">
      <text>
        <r>
          <rPr>
            <sz val="9"/>
            <color indexed="81"/>
            <rFont val="Tahoma"/>
            <charset val="1"/>
          </rPr>
          <t xml:space="preserve">Contract 092-050-A207 ran from 05/12/14 - 16/01/15 = 220P/Days
</t>
        </r>
      </text>
    </comment>
    <comment ref="J34" authorId="0" shapeId="0">
      <text>
        <r>
          <rPr>
            <b/>
            <u/>
            <sz val="10"/>
            <color indexed="81"/>
            <rFont val="Tahoma"/>
            <family val="2"/>
          </rPr>
          <t xml:space="preserve">People employed on contract 092-050-A207
</t>
        </r>
        <r>
          <rPr>
            <sz val="10"/>
            <color indexed="81"/>
            <rFont val="Tahoma"/>
            <family val="2"/>
          </rPr>
          <t xml:space="preserve">
Anderson Njeje - 7411175413089
Lindelwa Hempe - 7108190423081
Lenzie Legransie - 9510100190080
Mzukisi Yantolo - 8702275561085
Xoliseko Desha - 9303020402086
Christopher Machaka - 9210145986085
Patricia Katara - 6704240812082
Bukelwa Matlotlo - 9305121070084
Ester Lukas - 8601280259083
Chigaco Williams - 8512145207087
Hector Mathelda - 9604120213087
Marcel Blaau - 9309235215080
</t>
        </r>
        <r>
          <rPr>
            <b/>
            <u/>
            <sz val="10"/>
            <color indexed="81"/>
            <rFont val="Tahoma"/>
            <family val="2"/>
          </rPr>
          <t xml:space="preserve">New People
</t>
        </r>
        <r>
          <rPr>
            <u/>
            <sz val="10"/>
            <color indexed="81"/>
            <rFont val="Tahoma"/>
            <family val="2"/>
          </rPr>
          <t xml:space="preserve">
</t>
        </r>
        <r>
          <rPr>
            <sz val="10"/>
            <color indexed="81"/>
            <rFont val="Tahoma"/>
            <family val="2"/>
          </rPr>
          <t xml:space="preserve">
</t>
        </r>
        <r>
          <rPr>
            <b/>
            <u/>
            <sz val="10"/>
            <color indexed="81"/>
            <rFont val="Tahoma"/>
            <family val="2"/>
          </rPr>
          <t xml:space="preserve">
People Left
</t>
        </r>
      </text>
    </comment>
    <comment ref="C35" authorId="1" shapeId="0">
      <text>
        <r>
          <rPr>
            <sz val="9"/>
            <color indexed="81"/>
            <rFont val="Tahoma"/>
            <charset val="1"/>
          </rPr>
          <t xml:space="preserve">Contract 092-050-A207 ran from 05/12/14 - 16/01/15 = 220P/Days
</t>
        </r>
      </text>
    </comment>
    <comment ref="J35" authorId="0" shapeId="0">
      <text>
        <r>
          <rPr>
            <b/>
            <u/>
            <sz val="10"/>
            <color indexed="81"/>
            <rFont val="Tahoma"/>
            <family val="2"/>
          </rPr>
          <t xml:space="preserve">People employed on contract 092-050-A214
</t>
        </r>
        <r>
          <rPr>
            <sz val="10"/>
            <color indexed="81"/>
            <rFont val="Tahoma"/>
            <family val="2"/>
          </rPr>
          <t xml:space="preserve">
Anderson Njeje - 7411175413089
Lenzie Legransie - 9510100190080
Xoliseko Desha - 9303020402086
Christopher Machaka - 9210145986085
Ester Lukas - 8601280259083
</t>
        </r>
        <r>
          <rPr>
            <b/>
            <u/>
            <sz val="10"/>
            <color indexed="81"/>
            <rFont val="Tahoma"/>
            <family val="2"/>
          </rPr>
          <t xml:space="preserve">New People
</t>
        </r>
        <r>
          <rPr>
            <sz val="10"/>
            <color indexed="81"/>
            <rFont val="Tahoma"/>
            <family val="2"/>
          </rPr>
          <t xml:space="preserve">Ashley Majoka - 9012105611087
Nandipha Ndoni - 9511160215080
Luvuyo Kaptein - 9508215578082
Aviva Popo - 8311300474080
Lusanda Qogo - 8804046519085
Vuyokazi kaptein - 9108081040083
Thandokazi Zishushu - 8807130364086
</t>
        </r>
        <r>
          <rPr>
            <b/>
            <u/>
            <sz val="10"/>
            <color indexed="81"/>
            <rFont val="Tahoma"/>
            <family val="2"/>
          </rPr>
          <t xml:space="preserve">
People Left
</t>
        </r>
        <r>
          <rPr>
            <sz val="10"/>
            <color indexed="81"/>
            <rFont val="Tahoma"/>
            <family val="2"/>
          </rPr>
          <t>Chigaco Williams - 8512145207087
Hector Mathelda - 9604120213087
Marcel Blaau - 9309235215080
Patricia Katara - 6704240812082
Bukelwa Matlotlo - 9305121070084
Mzukisi Yantolo - 8702275561085
Lindelwa Hempe - 7108190423081</t>
        </r>
      </text>
    </comment>
    <comment ref="C36" authorId="1" shapeId="0">
      <text>
        <r>
          <rPr>
            <sz val="9"/>
            <color indexed="81"/>
            <rFont val="Tahoma"/>
            <charset val="1"/>
          </rPr>
          <t xml:space="preserve">Contract 092-050-A227 ran from 23/02/15 - 27/03/15 = 220P/Days
</t>
        </r>
      </text>
    </comment>
    <comment ref="J36" authorId="0" shapeId="0">
      <text>
        <r>
          <rPr>
            <b/>
            <u/>
            <sz val="10"/>
            <color indexed="81"/>
            <rFont val="Tahoma"/>
            <family val="2"/>
          </rPr>
          <t xml:space="preserve">People employed on contract 092-050-A227
</t>
        </r>
        <r>
          <rPr>
            <sz val="10"/>
            <color indexed="81"/>
            <rFont val="Tahoma"/>
            <family val="2"/>
          </rPr>
          <t xml:space="preserve">
Anderson Njeje - 7411175413089
Lenzie Legransie - 9510100190080
Xoliseko Desha - 9303020402086
Luvuyo Kaptein - 9508215578082
Christopher Machaka - 9210145986085
Ester Lukas - 8601280259083
Ashley Majoka - 9012105611087
Vuyokazi Kaptein - 9108081040083
Lusanda Qogo - 8804046519085
Nandipha Ndoni - 9511160215080
Aviva Popo - 8311300474080
Thandokazi Zishushu - 8807130364086
</t>
        </r>
        <r>
          <rPr>
            <b/>
            <u/>
            <sz val="10"/>
            <color indexed="81"/>
            <rFont val="Tahoma"/>
            <family val="2"/>
          </rPr>
          <t xml:space="preserve">New People
</t>
        </r>
        <r>
          <rPr>
            <sz val="10"/>
            <color indexed="81"/>
            <rFont val="Tahoma"/>
            <family val="2"/>
          </rPr>
          <t xml:space="preserve">
</t>
        </r>
        <r>
          <rPr>
            <b/>
            <u/>
            <sz val="10"/>
            <color indexed="81"/>
            <rFont val="Tahoma"/>
            <family val="2"/>
          </rPr>
          <t xml:space="preserve">
People Left
</t>
        </r>
      </text>
    </comment>
    <comment ref="C37" authorId="1" shapeId="0">
      <text>
        <r>
          <rPr>
            <sz val="9"/>
            <color indexed="81"/>
            <rFont val="Tahoma"/>
            <charset val="1"/>
          </rPr>
          <t xml:space="preserve">Contract 092-050-A228 ran from 14/04/15 - 22/05/15 = 220P/Days
</t>
        </r>
      </text>
    </comment>
    <comment ref="J37" authorId="0" shapeId="0">
      <text>
        <r>
          <rPr>
            <b/>
            <u/>
            <sz val="10"/>
            <color indexed="81"/>
            <rFont val="Tahoma"/>
            <family val="2"/>
          </rPr>
          <t xml:space="preserve">People employed on contract 092-050-A228
</t>
        </r>
        <r>
          <rPr>
            <sz val="10"/>
            <color indexed="81"/>
            <rFont val="Tahoma"/>
            <family val="2"/>
          </rPr>
          <t xml:space="preserve">
Anderson Njeje - 7411175413089
Lenzie Legransie - 9510100190080
Xoliseko Desha - 9303020402086
Luvuyo Kaptein - 9508215578082
Christopher Machaka - 9210145986085
Ester Lukas - 8601280259083
Ashley Majoka - 9012105611087
Vuyokazi Kaptein - 9108081040083
Lusanda Qogo - 8804046519085
Nandipha Ndoni - 9511160215080
Aviva Popo - 8311300474080
Thandokazi Zishushu - 8807130364086
</t>
        </r>
        <r>
          <rPr>
            <b/>
            <u/>
            <sz val="10"/>
            <color indexed="81"/>
            <rFont val="Tahoma"/>
            <family val="2"/>
          </rPr>
          <t xml:space="preserve">New People
</t>
        </r>
        <r>
          <rPr>
            <sz val="10"/>
            <color indexed="81"/>
            <rFont val="Tahoma"/>
            <family val="2"/>
          </rPr>
          <t xml:space="preserve">
</t>
        </r>
        <r>
          <rPr>
            <b/>
            <u/>
            <sz val="10"/>
            <color indexed="81"/>
            <rFont val="Tahoma"/>
            <family val="2"/>
          </rPr>
          <t xml:space="preserve">
People Left
</t>
        </r>
      </text>
    </comment>
    <comment ref="C38" authorId="1" shapeId="0">
      <text>
        <r>
          <rPr>
            <sz val="9"/>
            <color indexed="81"/>
            <rFont val="Tahoma"/>
            <charset val="1"/>
          </rPr>
          <t xml:space="preserve">Contract 092-050-A233 ran from -02/06/15 - 10/07/15 = 209P/Days
</t>
        </r>
      </text>
    </comment>
    <comment ref="J38" authorId="0" shapeId="0">
      <text>
        <r>
          <rPr>
            <b/>
            <u/>
            <sz val="10"/>
            <color indexed="81"/>
            <rFont val="Tahoma"/>
            <family val="2"/>
          </rPr>
          <t xml:space="preserve">People employed on contract 092-050-A233
</t>
        </r>
        <r>
          <rPr>
            <sz val="10"/>
            <color indexed="81"/>
            <rFont val="Tahoma"/>
            <family val="2"/>
          </rPr>
          <t xml:space="preserve">
Anderson Njeje - 7411175413089
Lenzie Legransie - 9510100190080
Xoliseko Desha - 9303020402086
Luvuyo Kaptein - 9508215578082
Christopher Machaka - 9210145986085
Ester Lukas - 8601280259083
Ashley Majoka - 9012105611087
Vuyokazi Kaptein - 9108081040083
Lusanda Qogo - 8804046519085
Nandipha Ndoni - 9511160215080
Thandokazi Zishushu - 8807130364086
</t>
        </r>
        <r>
          <rPr>
            <b/>
            <u/>
            <sz val="10"/>
            <color indexed="81"/>
            <rFont val="Tahoma"/>
            <family val="2"/>
          </rPr>
          <t xml:space="preserve">New People
</t>
        </r>
        <r>
          <rPr>
            <sz val="10"/>
            <color indexed="81"/>
            <rFont val="Tahoma"/>
            <family val="2"/>
          </rPr>
          <t xml:space="preserve">
Felicity Olifant - 9510291155082
</t>
        </r>
        <r>
          <rPr>
            <b/>
            <u/>
            <sz val="10"/>
            <color indexed="81"/>
            <rFont val="Tahoma"/>
            <family val="2"/>
          </rPr>
          <t xml:space="preserve">
People Left
</t>
        </r>
        <r>
          <rPr>
            <sz val="10"/>
            <color indexed="81"/>
            <rFont val="Tahoma"/>
            <family val="2"/>
          </rPr>
          <t>Aviva Popo - 8311300474080</t>
        </r>
      </text>
    </comment>
    <comment ref="C39" authorId="1" shapeId="0">
      <text>
        <r>
          <rPr>
            <sz val="9"/>
            <color indexed="81"/>
            <rFont val="Tahoma"/>
            <charset val="1"/>
          </rPr>
          <t xml:space="preserve">Contract 092-050-A234 ran from  17/07/15 - 27/08/15 = 209P/Days
</t>
        </r>
      </text>
    </comment>
    <comment ref="J39" authorId="0" shapeId="0">
      <text>
        <r>
          <rPr>
            <b/>
            <u/>
            <sz val="10"/>
            <color indexed="81"/>
            <rFont val="Tahoma"/>
            <family val="2"/>
          </rPr>
          <t xml:space="preserve">People employed on contract 092-050-A234
</t>
        </r>
        <r>
          <rPr>
            <sz val="10"/>
            <color indexed="81"/>
            <rFont val="Tahoma"/>
            <family val="2"/>
          </rPr>
          <t xml:space="preserve">
Anderson Njeje - 7411175413089
Lenzie Legransie - 9510100190080
Xoliseko Desha - 9303020402086
Luvuyo Kaptein - 9508215578082
Christopher Machaka - 9210145986085
Ester Lukas - 8601280259083
Ashley Majoka - 9012105611087
Vuyokazi Kaptein - 9108081040083
Lusanda Qogo - 8804046519085
Nandipha Ndoni - 9511160215080
Felicity Olifant - 9510291155082
Thandokazi Zishushu - 8807130364086
</t>
        </r>
        <r>
          <rPr>
            <b/>
            <u/>
            <sz val="10"/>
            <color indexed="81"/>
            <rFont val="Tahoma"/>
            <family val="2"/>
          </rPr>
          <t xml:space="preserve">New People
</t>
        </r>
        <r>
          <rPr>
            <sz val="10"/>
            <color indexed="81"/>
            <rFont val="Tahoma"/>
            <family val="2"/>
          </rPr>
          <t xml:space="preserve">
</t>
        </r>
        <r>
          <rPr>
            <b/>
            <u/>
            <sz val="10"/>
            <color indexed="81"/>
            <rFont val="Tahoma"/>
            <family val="2"/>
          </rPr>
          <t xml:space="preserve">
People Left
</t>
        </r>
      </text>
    </comment>
    <comment ref="C40" authorId="1" shapeId="0">
      <text>
        <r>
          <rPr>
            <sz val="9"/>
            <color indexed="81"/>
            <rFont val="Tahoma"/>
            <charset val="1"/>
          </rPr>
          <t xml:space="preserve">Contract 092-050-A247 ran from  07/09/15 - 26/10/15 = 205P/Days
</t>
        </r>
      </text>
    </comment>
    <comment ref="J40" authorId="0" shapeId="0">
      <text>
        <r>
          <rPr>
            <b/>
            <u/>
            <sz val="10"/>
            <color indexed="81"/>
            <rFont val="Tahoma"/>
            <family val="2"/>
          </rPr>
          <t xml:space="preserve">People employed on contract 092-050-A247
</t>
        </r>
        <r>
          <rPr>
            <sz val="10"/>
            <color indexed="81"/>
            <rFont val="Tahoma"/>
            <family val="2"/>
          </rPr>
          <t xml:space="preserve">
Anderson Njeje - 7411175413089
Ashley Majoka - 9012105611087
Lusanda Qogo - 8804046519085
Nandipha Ndoni - 9511160215080
Felicity Olifant - 9510291155082
</t>
        </r>
        <r>
          <rPr>
            <b/>
            <u/>
            <sz val="10"/>
            <color indexed="81"/>
            <rFont val="Tahoma"/>
            <family val="2"/>
          </rPr>
          <t xml:space="preserve">New People
</t>
        </r>
        <r>
          <rPr>
            <sz val="10"/>
            <color indexed="81"/>
            <rFont val="Tahoma"/>
            <family val="2"/>
          </rPr>
          <t xml:space="preserve">Simzuzile Balangile - 9309256239084
Shareen Barends - 9602220143089
Julia De Vine - 8506030205080
Nonzukiso Hans - 9302061158086
Sandile Madonci - 9305275944084
Yoliswa Mfincane - 9101051288089
Lindeka Ndoni - 8812280315086
</t>
        </r>
        <r>
          <rPr>
            <b/>
            <u/>
            <sz val="10"/>
            <color indexed="81"/>
            <rFont val="Tahoma"/>
            <family val="2"/>
          </rPr>
          <t xml:space="preserve">
People Left
</t>
        </r>
        <r>
          <rPr>
            <sz val="10"/>
            <color indexed="81"/>
            <rFont val="Tahoma"/>
            <family val="2"/>
          </rPr>
          <t>Thandokazi Zishushu - 8807130364086
Vuyokazi Kaptein - 9108081040083
Lenzie Legransie - 9510100190080
Xoliseko Desha - 9303020402086
Luvuyo Kaptein - 9508215578082
Christopher Machaka - 9210145986085
Ester Lukas - 8601280259083</t>
        </r>
      </text>
    </comment>
    <comment ref="C41" authorId="1" shapeId="0">
      <text>
        <r>
          <rPr>
            <sz val="9"/>
            <color indexed="81"/>
            <rFont val="Tahoma"/>
            <charset val="1"/>
          </rPr>
          <t xml:space="preserve">Contract 092-050-A253 ran from  02/11/15 - 24/11/15 = 209P/Days
</t>
        </r>
      </text>
    </comment>
    <comment ref="J41" authorId="0" shapeId="0">
      <text>
        <r>
          <rPr>
            <b/>
            <u/>
            <sz val="10"/>
            <color indexed="81"/>
            <rFont val="Tahoma"/>
            <family val="2"/>
          </rPr>
          <t xml:space="preserve">People employed on contract 092-050-A253
</t>
        </r>
        <r>
          <rPr>
            <sz val="10"/>
            <color indexed="81"/>
            <rFont val="Tahoma"/>
            <family val="2"/>
          </rPr>
          <t xml:space="preserve">
Anderson Njeje - 7411175413089
Simzuzile Balangile - 9309256239084
Shareen Barends - 9602220143089
Julia De Vine - 8506030205080
Nonzukiso Hans - 9302061158086
Sandile Madonci - 9305275944084
Ashley Majoka - 9012105611087
Yoliswa Mfincane - 9101051288089
Nandipha Ndoni - 9511160215080
Lindeka Ndoni - 8812280315086
Felicity Olifant - 9510291155082
Lusanda Qogo - 8804046519085
</t>
        </r>
        <r>
          <rPr>
            <b/>
            <u/>
            <sz val="10"/>
            <color indexed="81"/>
            <rFont val="Tahoma"/>
            <family val="2"/>
          </rPr>
          <t xml:space="preserve">New People
</t>
        </r>
        <r>
          <rPr>
            <sz val="10"/>
            <color indexed="81"/>
            <rFont val="Tahoma"/>
            <family val="2"/>
          </rPr>
          <t xml:space="preserve">
</t>
        </r>
        <r>
          <rPr>
            <b/>
            <u/>
            <sz val="10"/>
            <color indexed="81"/>
            <rFont val="Tahoma"/>
            <family val="2"/>
          </rPr>
          <t xml:space="preserve">
People Left
</t>
        </r>
      </text>
    </comment>
    <comment ref="C42" authorId="1" shapeId="0">
      <text>
        <r>
          <rPr>
            <sz val="9"/>
            <color indexed="81"/>
            <rFont val="Tahoma"/>
            <charset val="1"/>
          </rPr>
          <t xml:space="preserve">Contract 092-050-A219B1 ran from  01/12/15 - 12/12/15 = 121P/Days
</t>
        </r>
      </text>
    </comment>
    <comment ref="J42" authorId="0" shapeId="0">
      <text>
        <r>
          <rPr>
            <b/>
            <u/>
            <sz val="10"/>
            <color indexed="81"/>
            <rFont val="Tahoma"/>
            <family val="2"/>
          </rPr>
          <t xml:space="preserve">People employed on contract 092-050-A219B1
</t>
        </r>
        <r>
          <rPr>
            <sz val="10"/>
            <color indexed="81"/>
            <rFont val="Tahoma"/>
            <family val="2"/>
          </rPr>
          <t xml:space="preserve">
Anderson Njeje - 7411175413089
Simzuzile Balangile - 9309256239084
Shareen Barends - 9602220143089
Nonzukiso Hans - 9302061158086
Sandile Madonci - 9305275944084
Ashley Majoka - 9012105611087
Nandipha Ndoni - 9511160215080
Lindeka Ndoni - 8812280315086
Felicity Olifant - 9510291155082
Lusanda Qogo - 8804046519085
</t>
        </r>
        <r>
          <rPr>
            <b/>
            <u/>
            <sz val="10"/>
            <color indexed="81"/>
            <rFont val="Tahoma"/>
            <family val="2"/>
          </rPr>
          <t xml:space="preserve">New People
</t>
        </r>
        <r>
          <rPr>
            <sz val="10"/>
            <color indexed="81"/>
            <rFont val="Tahoma"/>
            <family val="2"/>
          </rPr>
          <t xml:space="preserve">
Suzette Hektoor - 9609160290085
Andrea Matthyse - 9608180208085
</t>
        </r>
        <r>
          <rPr>
            <b/>
            <u/>
            <sz val="10"/>
            <color indexed="81"/>
            <rFont val="Tahoma"/>
            <family val="2"/>
          </rPr>
          <t xml:space="preserve">
People Left
</t>
        </r>
        <r>
          <rPr>
            <sz val="10"/>
            <color indexed="81"/>
            <rFont val="Tahoma"/>
            <family val="2"/>
          </rPr>
          <t>Julia De Vine - 8506030205080
Yoliswa Mfincane - 9101051288089</t>
        </r>
      </text>
    </comment>
    <comment ref="C43" authorId="1" shapeId="0">
      <text>
        <r>
          <rPr>
            <sz val="9"/>
            <color indexed="81"/>
            <rFont val="Tahoma"/>
            <charset val="1"/>
          </rPr>
          <t xml:space="preserve">Contract 092-050-A273 ran from  25/01/16 - 23/02/16 = 233P/Days
</t>
        </r>
      </text>
    </comment>
    <comment ref="J43" authorId="0" shapeId="0">
      <text>
        <r>
          <rPr>
            <b/>
            <u/>
            <sz val="10"/>
            <color indexed="81"/>
            <rFont val="Tahoma"/>
            <family val="2"/>
          </rPr>
          <t xml:space="preserve">People employed on contract 092-050-A273
</t>
        </r>
        <r>
          <rPr>
            <u/>
            <sz val="10"/>
            <color indexed="81"/>
            <rFont val="Tahoma"/>
            <family val="2"/>
          </rPr>
          <t xml:space="preserve">
</t>
        </r>
        <r>
          <rPr>
            <sz val="10"/>
            <color indexed="81"/>
            <rFont val="Tahoma"/>
            <family val="2"/>
          </rPr>
          <t xml:space="preserve">
Anderson Njeje - 7411175413089
Shareen Barends - 9602220143089
Nonzukiso Hans - 9302061158086
Suzette Hektoor - 9609160290085
Sandile Madonci - 9305275944084
Andrea Matthyse - 9608180208085
Lindeka Ndoni - 8812280315086
</t>
        </r>
        <r>
          <rPr>
            <b/>
            <u/>
            <sz val="10"/>
            <color indexed="81"/>
            <rFont val="Tahoma"/>
            <family val="2"/>
          </rPr>
          <t xml:space="preserve">New People
</t>
        </r>
        <r>
          <rPr>
            <sz val="10"/>
            <color indexed="81"/>
            <rFont val="Tahoma"/>
            <family val="2"/>
          </rPr>
          <t xml:space="preserve">
Lerato Blouw - 8512315121083
Erna Le Grange - 8705200259089
Siphosenkosi Msongelwa - 9311176112086
Ntombizanele Ndoni - 8810250444084
Luvuyo Skapu - 8412186157086
</t>
        </r>
        <r>
          <rPr>
            <b/>
            <u/>
            <sz val="10"/>
            <color indexed="81"/>
            <rFont val="Tahoma"/>
            <family val="2"/>
          </rPr>
          <t xml:space="preserve">
People Left
</t>
        </r>
        <r>
          <rPr>
            <sz val="10"/>
            <color indexed="81"/>
            <rFont val="Tahoma"/>
            <family val="2"/>
          </rPr>
          <t>Felicity Olifant - 9510291155082
Lusanda Qogo - 8804046519085
Ashley Majoka - 9012105611087
Nandipha Ndoni - 9511160215080
Simzuzile Balangile - 9309256239084</t>
        </r>
        <r>
          <rPr>
            <b/>
            <u/>
            <sz val="10"/>
            <color indexed="81"/>
            <rFont val="Tahoma"/>
            <family val="2"/>
          </rPr>
          <t xml:space="preserve">
</t>
        </r>
      </text>
    </comment>
    <comment ref="C44" authorId="1" shapeId="0">
      <text>
        <r>
          <rPr>
            <sz val="9"/>
            <color indexed="81"/>
            <rFont val="Tahoma"/>
            <charset val="1"/>
          </rPr>
          <t xml:space="preserve">Contract 092-050-A274 ran from  24/02/16 - 23/03/16 = 242P/Days
</t>
        </r>
      </text>
    </comment>
    <comment ref="J44" authorId="0" shapeId="0">
      <text>
        <r>
          <rPr>
            <b/>
            <u/>
            <sz val="10"/>
            <color indexed="81"/>
            <rFont val="Tahoma"/>
            <family val="2"/>
          </rPr>
          <t xml:space="preserve">People employed on contract 092-050-A274
</t>
        </r>
        <r>
          <rPr>
            <u/>
            <sz val="10"/>
            <color indexed="81"/>
            <rFont val="Tahoma"/>
            <family val="2"/>
          </rPr>
          <t xml:space="preserve">
</t>
        </r>
        <r>
          <rPr>
            <sz val="10"/>
            <color indexed="81"/>
            <rFont val="Tahoma"/>
            <family val="2"/>
          </rPr>
          <t xml:space="preserve">
Anderson Njeje - 7411175413089
Shareen Barends - 9602220143089
Lerato Blouw - 8512315121083
Nonzukiso Hans - 9302061158086
Suzette Hektoor - 9609160290085
Erna Le Grange - 8705200259089
Sandile Madonci - 9305275944084
Andrea Matthyse - 9608180208085
Siphosenkosi Msongelwa - 9311176112086
Lindeka Ndoni - 8812280315086
Ntombizanele Ndoni - 8810250444084
Luvuyo Skapu - 8412186157086
</t>
        </r>
        <r>
          <rPr>
            <b/>
            <u/>
            <sz val="10"/>
            <color indexed="81"/>
            <rFont val="Tahoma"/>
            <family val="2"/>
          </rPr>
          <t xml:space="preserve">New People
</t>
        </r>
        <r>
          <rPr>
            <sz val="10"/>
            <color indexed="81"/>
            <rFont val="Tahoma"/>
            <family val="2"/>
          </rPr>
          <t xml:space="preserve">
</t>
        </r>
        <r>
          <rPr>
            <b/>
            <u/>
            <sz val="10"/>
            <color indexed="81"/>
            <rFont val="Tahoma"/>
            <family val="2"/>
          </rPr>
          <t xml:space="preserve">
People Left
</t>
        </r>
        <r>
          <rPr>
            <b/>
            <u/>
            <sz val="10"/>
            <color indexed="81"/>
            <rFont val="Tahoma"/>
            <family val="2"/>
          </rPr>
          <t xml:space="preserve">
</t>
        </r>
      </text>
    </comment>
  </commentList>
</comments>
</file>

<file path=xl/comments11.xml><?xml version="1.0" encoding="utf-8"?>
<comments xmlns="http://schemas.openxmlformats.org/spreadsheetml/2006/main">
  <authors>
    <author>James Jansen</author>
    <author>Andrew Knipe</author>
  </authors>
  <commentList>
    <comment ref="C4" authorId="0" shapeId="0">
      <text>
        <r>
          <rPr>
            <sz val="10"/>
            <color indexed="81"/>
            <rFont val="Tahoma"/>
            <family val="2"/>
          </rPr>
          <t xml:space="preserve">Contract 092-050-A107 ran from 06/12/11 - 11/01/11 = 168P/Days
</t>
        </r>
      </text>
    </comment>
    <comment ref="J4" authorId="0" shapeId="0">
      <text>
        <r>
          <rPr>
            <b/>
            <u/>
            <sz val="10"/>
            <color indexed="81"/>
            <rFont val="Tahoma"/>
            <family val="2"/>
          </rPr>
          <t>People employed on contract 092-050-A107</t>
        </r>
        <r>
          <rPr>
            <sz val="10"/>
            <color indexed="81"/>
            <rFont val="Tahoma"/>
            <family val="2"/>
          </rPr>
          <t xml:space="preserve">
Donald Lizwane - 6010275654088
Gladys Hemp - 85050703398086
Nomvula Andries - 7108240367080
Benen May - 9009175313081
Julia Fanie - 8011111537089
Nomsqibelo Melani - 8102161059080
Goodwel Olifant - 640825563302
Fezile Mhlungwini - 8308295326085
Harry Blou - 5206025914084
Lumbambo Grootboom - 8307185922082</t>
        </r>
      </text>
    </comment>
    <comment ref="C5" authorId="0" shapeId="0">
      <text>
        <r>
          <rPr>
            <sz val="10"/>
            <color indexed="81"/>
            <rFont val="Tahoma"/>
            <family val="2"/>
          </rPr>
          <t xml:space="preserve">Contract 092-050-A108 ran from 24/01/11 - 10/02/11 = 150P/Days
</t>
        </r>
      </text>
    </comment>
    <comment ref="J5" authorId="0" shapeId="0">
      <text>
        <r>
          <rPr>
            <b/>
            <u/>
            <sz val="10"/>
            <color indexed="81"/>
            <rFont val="Tahoma"/>
            <family val="2"/>
          </rPr>
          <t>People employed on contract 092-050-A108</t>
        </r>
        <r>
          <rPr>
            <sz val="10"/>
            <color indexed="81"/>
            <rFont val="Tahoma"/>
            <family val="2"/>
          </rPr>
          <t xml:space="preserve">
</t>
        </r>
        <r>
          <rPr>
            <sz val="10"/>
            <color indexed="81"/>
            <rFont val="Tahoma"/>
            <family val="2"/>
          </rPr>
          <t xml:space="preserve">
Donald Lizwane - 6010275654088
Gladys Hemp - 85050703398086
Nomvula Andries - 7108240367080
Benen May - 9009175313081
Julia Fanie - 8011111537089
Nomsqibelo Melani - 8102161059080
Goodwel Olifant - 640825563302
Harry Blou - 5206025914084
Lumbambo Grootboom - 8307185922082
</t>
        </r>
        <r>
          <rPr>
            <b/>
            <u/>
            <sz val="10"/>
            <color indexed="81"/>
            <rFont val="Tahoma"/>
            <family val="2"/>
          </rPr>
          <t xml:space="preserve">
New People
</t>
        </r>
        <r>
          <rPr>
            <sz val="10"/>
            <color indexed="81"/>
            <rFont val="Tahoma"/>
            <family val="2"/>
          </rPr>
          <t>Wesley Klaas - 7108240367080</t>
        </r>
        <r>
          <rPr>
            <b/>
            <u/>
            <sz val="10"/>
            <color indexed="81"/>
            <rFont val="Tahoma"/>
            <family val="2"/>
          </rPr>
          <t xml:space="preserve">
People Left
</t>
        </r>
        <r>
          <rPr>
            <sz val="10"/>
            <color indexed="81"/>
            <rFont val="Tahoma"/>
            <family val="2"/>
          </rPr>
          <t>Fezile Mhlungwini - 8308295326085</t>
        </r>
      </text>
    </comment>
    <comment ref="C6" authorId="0" shapeId="0">
      <text>
        <r>
          <rPr>
            <sz val="10"/>
            <color indexed="81"/>
            <rFont val="Tahoma"/>
            <family val="2"/>
          </rPr>
          <t xml:space="preserve">Contract 092-050-A109 ran from 22/02/11 - 01/03/11 = 69P/Days
</t>
        </r>
      </text>
    </comment>
    <comment ref="J6" authorId="0" shapeId="0">
      <text>
        <r>
          <rPr>
            <b/>
            <u/>
            <sz val="10"/>
            <color indexed="81"/>
            <rFont val="Tahoma"/>
            <family val="2"/>
          </rPr>
          <t>People employed on contract 092-050-A109</t>
        </r>
        <r>
          <rPr>
            <sz val="10"/>
            <color indexed="81"/>
            <rFont val="Tahoma"/>
            <family val="2"/>
          </rPr>
          <t xml:space="preserve">
</t>
        </r>
        <r>
          <rPr>
            <sz val="10"/>
            <color indexed="81"/>
            <rFont val="Tahoma"/>
            <family val="2"/>
          </rPr>
          <t xml:space="preserve">
Donald Lizwane - 6010275654088
Gladys Hemp - 85050703398086
Nomvula Andries - 7108240367080
Benen May - 9009175313081
Julia Fanie - 8011111537089
Nomsqibelo Melani - 8102161059080
Goodwel Olifant - 640825563302
Harry Blou - 5206025914084
Lumbambo Grootboom - 8307185922082
Wesley Klaas - 7108240367080
</t>
        </r>
        <r>
          <rPr>
            <b/>
            <u/>
            <sz val="10"/>
            <color indexed="81"/>
            <rFont val="Tahoma"/>
            <family val="2"/>
          </rPr>
          <t xml:space="preserve">
New People
People Left
</t>
        </r>
      </text>
    </comment>
    <comment ref="C7" authorId="0" shapeId="0">
      <text>
        <r>
          <rPr>
            <sz val="10"/>
            <color indexed="81"/>
            <rFont val="Tahoma"/>
            <family val="2"/>
          </rPr>
          <t xml:space="preserve">Contract 092-050-A114 ran from 16/03/11 - 30/03/11 = 110P/Days
</t>
        </r>
      </text>
    </comment>
    <comment ref="J7" authorId="0" shapeId="0">
      <text>
        <r>
          <rPr>
            <b/>
            <u/>
            <sz val="10"/>
            <color indexed="81"/>
            <rFont val="Tahoma"/>
            <family val="2"/>
          </rPr>
          <t>People employed on contract 092-050-A114</t>
        </r>
        <r>
          <rPr>
            <sz val="10"/>
            <color indexed="81"/>
            <rFont val="Tahoma"/>
            <family val="2"/>
          </rPr>
          <t xml:space="preserve">
</t>
        </r>
        <r>
          <rPr>
            <sz val="10"/>
            <color indexed="81"/>
            <rFont val="Tahoma"/>
            <family val="2"/>
          </rPr>
          <t xml:space="preserve">
Donald Lizwane - 6010275654088
Gladys Hempe - 85050703398086
Nomvula Andries - 7108240367080
Benen May - 9009175313081
Julia Fanie - 8011111537089
Nomsqibelo Melani - 8102161059080
Goodwel Olifant - 640825563302
Harry Blou - 5206025914084
Lumbambo Grootboom - 8307185922082
Wesley Klaas - 7108240367080
</t>
        </r>
        <r>
          <rPr>
            <b/>
            <u/>
            <sz val="10"/>
            <color indexed="81"/>
            <rFont val="Tahoma"/>
            <family val="2"/>
          </rPr>
          <t xml:space="preserve">
New People
People Left
</t>
        </r>
      </text>
    </comment>
    <comment ref="C8" authorId="0" shapeId="0">
      <text>
        <r>
          <rPr>
            <sz val="10"/>
            <color indexed="81"/>
            <rFont val="Tahoma"/>
            <family val="2"/>
          </rPr>
          <t xml:space="preserve">Contract 092-050-A130 ran from 16/05/11 - 17/06/11 = 100P/Days
</t>
        </r>
      </text>
    </comment>
    <comment ref="J8" authorId="0" shapeId="0">
      <text>
        <r>
          <rPr>
            <b/>
            <u/>
            <sz val="10"/>
            <color indexed="81"/>
            <rFont val="Tahoma"/>
            <family val="2"/>
          </rPr>
          <t>People employed on contract 092-050-A130</t>
        </r>
        <r>
          <rPr>
            <sz val="10"/>
            <color indexed="81"/>
            <rFont val="Tahoma"/>
            <family val="2"/>
          </rPr>
          <t xml:space="preserve">
</t>
        </r>
        <r>
          <rPr>
            <b/>
            <sz val="10"/>
            <color indexed="81"/>
            <rFont val="Tahoma"/>
            <family val="2"/>
          </rPr>
          <t xml:space="preserve">
</t>
        </r>
        <r>
          <rPr>
            <sz val="10"/>
            <color indexed="81"/>
            <rFont val="Tahoma"/>
            <family val="2"/>
          </rPr>
          <t xml:space="preserve">Donald Lizwane - 6010275654088
Gladys Hempe - 85050703398086
Nomvula Andries - 7108240367080
Julia Fanie - 8011111537089
Nomsqibelo Melani - 8102161059080
Goodwel Olifant - 640825563302
Harry Blou - 5206025914084
Wesley Klaas - 7108240367080
</t>
        </r>
        <r>
          <rPr>
            <b/>
            <u/>
            <sz val="10"/>
            <color indexed="81"/>
            <rFont val="Tahoma"/>
            <family val="2"/>
          </rPr>
          <t xml:space="preserve">
New People
</t>
        </r>
        <r>
          <rPr>
            <u/>
            <sz val="10"/>
            <color indexed="81"/>
            <rFont val="Tahoma"/>
            <family val="2"/>
          </rPr>
          <t xml:space="preserve">
</t>
        </r>
        <r>
          <rPr>
            <sz val="10"/>
            <color indexed="81"/>
            <rFont val="Tahoma"/>
            <family val="2"/>
          </rPr>
          <t>Janine Paulse - 8807290176088</t>
        </r>
        <r>
          <rPr>
            <u/>
            <sz val="10"/>
            <color indexed="81"/>
            <rFont val="Tahoma"/>
            <family val="2"/>
          </rPr>
          <t xml:space="preserve">
</t>
        </r>
        <r>
          <rPr>
            <b/>
            <u/>
            <sz val="10"/>
            <color indexed="81"/>
            <rFont val="Tahoma"/>
            <family val="2"/>
          </rPr>
          <t xml:space="preserve">
People Left
</t>
        </r>
        <r>
          <rPr>
            <sz val="10"/>
            <color indexed="81"/>
            <rFont val="Tahoma"/>
            <family val="2"/>
          </rPr>
          <t xml:space="preserve">
Lumbambo Grootboom - 8307185922082
Benen May - 9009175313081</t>
        </r>
      </text>
    </comment>
    <comment ref="C9" authorId="0" shapeId="0">
      <text>
        <r>
          <rPr>
            <sz val="10"/>
            <color indexed="81"/>
            <rFont val="Tahoma"/>
            <family val="2"/>
          </rPr>
          <t xml:space="preserve">Contract 092-050-A129 ran from 04/07/11 - 12/08/11 = 150P/Days
</t>
        </r>
      </text>
    </comment>
    <comment ref="J9" authorId="0" shapeId="0">
      <text>
        <r>
          <rPr>
            <b/>
            <u/>
            <sz val="10"/>
            <color indexed="81"/>
            <rFont val="Tahoma"/>
            <family val="2"/>
          </rPr>
          <t>People employed on contract 092-050-A129</t>
        </r>
        <r>
          <rPr>
            <sz val="10"/>
            <color indexed="81"/>
            <rFont val="Tahoma"/>
            <family val="2"/>
          </rPr>
          <t xml:space="preserve">
</t>
        </r>
        <r>
          <rPr>
            <sz val="10"/>
            <color indexed="81"/>
            <rFont val="Tahoma"/>
            <family val="2"/>
          </rPr>
          <t xml:space="preserve">
Donald Lizwane - 6010275654088
Janine Paulse - 8807290176088
Gladys Hempe - 85050703398086
Goodwel Olifant - 640825563302
Harry Blou - 5206025914084
Julia Fanie - 8011111537089
Nomsqibelo Melani - 8102161059080
Nomvula Andries - 7108240367080
Wesley Klaas - 7108240367080
</t>
        </r>
        <r>
          <rPr>
            <b/>
            <u/>
            <sz val="10"/>
            <color indexed="81"/>
            <rFont val="Tahoma"/>
            <family val="2"/>
          </rPr>
          <t xml:space="preserve">
New People
</t>
        </r>
        <r>
          <rPr>
            <u/>
            <sz val="10"/>
            <color indexed="81"/>
            <rFont val="Tahoma"/>
            <family val="2"/>
          </rPr>
          <t xml:space="preserve">
</t>
        </r>
        <r>
          <rPr>
            <b/>
            <u/>
            <sz val="10"/>
            <color indexed="81"/>
            <rFont val="Tahoma"/>
            <family val="2"/>
          </rPr>
          <t xml:space="preserve">
People Left
</t>
        </r>
        <r>
          <rPr>
            <sz val="10"/>
            <color indexed="81"/>
            <rFont val="Tahoma"/>
            <family val="2"/>
          </rPr>
          <t xml:space="preserve">
</t>
        </r>
      </text>
    </comment>
    <comment ref="C10" authorId="0" shapeId="0">
      <text>
        <r>
          <rPr>
            <sz val="10"/>
            <color indexed="81"/>
            <rFont val="Tahoma"/>
            <family val="2"/>
          </rPr>
          <t xml:space="preserve">Contract 092-050-A129 ran from 04/07/11 - 12/08/11 = 150P/Days
</t>
        </r>
      </text>
    </comment>
    <comment ref="J10" authorId="0" shapeId="0">
      <text>
        <r>
          <rPr>
            <b/>
            <u/>
            <sz val="10"/>
            <color indexed="81"/>
            <rFont val="Tahoma"/>
            <family val="2"/>
          </rPr>
          <t>People employed on contract 092-050-A09 B1</t>
        </r>
        <r>
          <rPr>
            <sz val="10"/>
            <color indexed="81"/>
            <rFont val="Tahoma"/>
            <family val="2"/>
          </rPr>
          <t xml:space="preserve">
</t>
        </r>
        <r>
          <rPr>
            <sz val="10"/>
            <color indexed="81"/>
            <rFont val="Tahoma"/>
            <family val="2"/>
          </rPr>
          <t xml:space="preserve">
Donald Lizwane - 6010275654088
Janine Paulse - 8807290176088
Gladys Hempe - 85050703398086
Harry Blou - 5206025914084
Julia Fanie - 8011111537089
Nomvula Andries - 7108240367080
Wesley Klaas - 7108240367080
</t>
        </r>
        <r>
          <rPr>
            <b/>
            <u/>
            <sz val="10"/>
            <color indexed="81"/>
            <rFont val="Tahoma"/>
            <family val="2"/>
          </rPr>
          <t xml:space="preserve">
New People
</t>
        </r>
        <r>
          <rPr>
            <u/>
            <sz val="10"/>
            <color indexed="81"/>
            <rFont val="Tahoma"/>
            <family val="2"/>
          </rPr>
          <t xml:space="preserve">
</t>
        </r>
        <r>
          <rPr>
            <sz val="10"/>
            <color indexed="81"/>
            <rFont val="Tahoma"/>
            <family val="2"/>
          </rPr>
          <t>Vuyani Blaauw - 6301135548085
Andile Sikiwe - 7411105535084</t>
        </r>
        <r>
          <rPr>
            <u/>
            <sz val="10"/>
            <color indexed="81"/>
            <rFont val="Tahoma"/>
            <family val="2"/>
          </rPr>
          <t xml:space="preserve">
</t>
        </r>
        <r>
          <rPr>
            <b/>
            <u/>
            <sz val="10"/>
            <color indexed="81"/>
            <rFont val="Tahoma"/>
            <family val="2"/>
          </rPr>
          <t xml:space="preserve">
People Left
</t>
        </r>
        <r>
          <rPr>
            <sz val="10"/>
            <color indexed="81"/>
            <rFont val="Tahoma"/>
            <family val="2"/>
          </rPr>
          <t xml:space="preserve">
Nomsqibelo Melani - 8102161059080
Goodwel Olifant - 640825563302</t>
        </r>
      </text>
    </comment>
    <comment ref="C11" authorId="0" shapeId="0">
      <text>
        <r>
          <rPr>
            <sz val="10"/>
            <color indexed="81"/>
            <rFont val="Tahoma"/>
            <family val="2"/>
          </rPr>
          <t xml:space="preserve">Contract 092-050-A10B1 ran from 09/01/12 - 18/01/12 = 72P/Days
</t>
        </r>
      </text>
    </comment>
    <comment ref="G11" authorId="1" shapeId="0">
      <text>
        <r>
          <rPr>
            <sz val="8"/>
            <color indexed="81"/>
            <rFont val="Tahoma"/>
            <family val="2"/>
          </rPr>
          <t xml:space="preserve">R750.00 deucted form contract 092-050B10B1 for leaving empty containers on site and wasting cuttings.
</t>
        </r>
      </text>
    </comment>
    <comment ref="J11" authorId="0" shapeId="0">
      <text>
        <r>
          <rPr>
            <b/>
            <u/>
            <sz val="10"/>
            <color indexed="81"/>
            <rFont val="Tahoma"/>
            <family val="2"/>
          </rPr>
          <t>People employed on contract 092-050-A10 B1</t>
        </r>
        <r>
          <rPr>
            <sz val="10"/>
            <color indexed="81"/>
            <rFont val="Tahoma"/>
            <family val="2"/>
          </rPr>
          <t xml:space="preserve">
</t>
        </r>
        <r>
          <rPr>
            <sz val="10"/>
            <color indexed="81"/>
            <rFont val="Tahoma"/>
            <family val="2"/>
          </rPr>
          <t xml:space="preserve">
Donald Lizwane - 6010275654088
Janine Paulse - 8807290176088
Gladys Hempe - 85050703398086
Harry Blou - 5206025914084
Julia Fanie - 8011111537089
Nomvula Andries - 7108240367080
Vuyani Blaauw - 6301135548085
Andile Sikiwe - 7411105535084
Wesley Klaas - 7108240367080
</t>
        </r>
        <r>
          <rPr>
            <b/>
            <u/>
            <sz val="10"/>
            <color indexed="81"/>
            <rFont val="Tahoma"/>
            <family val="2"/>
          </rPr>
          <t xml:space="preserve">
New People
</t>
        </r>
        <r>
          <rPr>
            <u/>
            <sz val="10"/>
            <color indexed="81"/>
            <rFont val="Tahoma"/>
            <family val="2"/>
          </rPr>
          <t xml:space="preserve">
</t>
        </r>
        <r>
          <rPr>
            <sz val="10"/>
            <color indexed="81"/>
            <rFont val="Tahoma"/>
            <family val="2"/>
          </rPr>
          <t xml:space="preserve">
</t>
        </r>
        <r>
          <rPr>
            <u/>
            <sz val="10"/>
            <color indexed="81"/>
            <rFont val="Tahoma"/>
            <family val="2"/>
          </rPr>
          <t xml:space="preserve">
</t>
        </r>
        <r>
          <rPr>
            <b/>
            <u/>
            <sz val="10"/>
            <color indexed="81"/>
            <rFont val="Tahoma"/>
            <family val="2"/>
          </rPr>
          <t xml:space="preserve">
People Left
</t>
        </r>
        <r>
          <rPr>
            <sz val="10"/>
            <color indexed="81"/>
            <rFont val="Tahoma"/>
            <family val="2"/>
          </rPr>
          <t xml:space="preserve">
</t>
        </r>
      </text>
    </comment>
    <comment ref="C12" authorId="0" shapeId="0">
      <text>
        <r>
          <rPr>
            <sz val="10"/>
            <color indexed="81"/>
            <rFont val="Tahoma"/>
            <family val="2"/>
          </rPr>
          <t xml:space="preserve">Contract 092-050-A07B1 ran from 13/02/12 - 23/02/12 = 90P/Days
</t>
        </r>
      </text>
    </comment>
    <comment ref="G12" authorId="1" shapeId="0">
      <text>
        <r>
          <rPr>
            <sz val="8"/>
            <color indexed="81"/>
            <rFont val="Tahoma"/>
            <family val="2"/>
          </rPr>
          <t xml:space="preserve">R750.00 deducted form contract 092-050B10B1 for leaving empty containers on site and wasting cuttings.
</t>
        </r>
      </text>
    </comment>
    <comment ref="J12" authorId="0" shapeId="0">
      <text>
        <r>
          <rPr>
            <b/>
            <u/>
            <sz val="10"/>
            <color indexed="81"/>
            <rFont val="Tahoma"/>
            <family val="2"/>
          </rPr>
          <t>People employed on contract 092-050-A07 B1</t>
        </r>
        <r>
          <rPr>
            <sz val="10"/>
            <color indexed="81"/>
            <rFont val="Tahoma"/>
            <family val="2"/>
          </rPr>
          <t xml:space="preserve">
</t>
        </r>
        <r>
          <rPr>
            <sz val="10"/>
            <color indexed="81"/>
            <rFont val="Tahoma"/>
            <family val="2"/>
          </rPr>
          <t xml:space="preserve">
Donald Lizwane - 6010275654088
Janine Paulse - 8807290176088
Gladys Hempe - 85050703398086
Harry Blou - 5206025914084
Julia Fanie - 8011111537089
Nomvula Andries - 7108240367080
Vuyani Blaauw - 6301135548085
Andile Sikiwe - 7411105535084
Wesley Klaas - 7108240367080
</t>
        </r>
        <r>
          <rPr>
            <b/>
            <u/>
            <sz val="10"/>
            <color indexed="81"/>
            <rFont val="Tahoma"/>
            <family val="2"/>
          </rPr>
          <t xml:space="preserve">
New People
</t>
        </r>
        <r>
          <rPr>
            <u/>
            <sz val="10"/>
            <color indexed="81"/>
            <rFont val="Tahoma"/>
            <family val="2"/>
          </rPr>
          <t xml:space="preserve">
</t>
        </r>
        <r>
          <rPr>
            <sz val="10"/>
            <color indexed="81"/>
            <rFont val="Tahoma"/>
            <family val="2"/>
          </rPr>
          <t xml:space="preserve">
</t>
        </r>
        <r>
          <rPr>
            <u/>
            <sz val="10"/>
            <color indexed="81"/>
            <rFont val="Tahoma"/>
            <family val="2"/>
          </rPr>
          <t xml:space="preserve">
</t>
        </r>
        <r>
          <rPr>
            <b/>
            <u/>
            <sz val="10"/>
            <color indexed="81"/>
            <rFont val="Tahoma"/>
            <family val="2"/>
          </rPr>
          <t xml:space="preserve">
People Left
</t>
        </r>
        <r>
          <rPr>
            <sz val="10"/>
            <color indexed="81"/>
            <rFont val="Tahoma"/>
            <family val="2"/>
          </rPr>
          <t xml:space="preserve">
</t>
        </r>
      </text>
    </comment>
    <comment ref="C13" authorId="0" shapeId="0">
      <text>
        <r>
          <rPr>
            <sz val="10"/>
            <color indexed="81"/>
            <rFont val="Tahoma"/>
            <family val="2"/>
          </rPr>
          <t xml:space="preserve">Contract 092-050-A07B1 ran from 13/02/12 - 23/02/12 = 90P/Days
</t>
        </r>
      </text>
    </comment>
    <comment ref="G13" authorId="1" shapeId="0">
      <text>
        <r>
          <rPr>
            <sz val="8"/>
            <color indexed="81"/>
            <rFont val="Tahoma"/>
            <family val="2"/>
          </rPr>
          <t xml:space="preserve">R750.00 deucted form contract 092-050B10B1 for leaving empty containers on site and wasting cuttings.
</t>
        </r>
      </text>
    </comment>
    <comment ref="J13" authorId="0" shapeId="0">
      <text>
        <r>
          <rPr>
            <b/>
            <u/>
            <sz val="10"/>
            <color indexed="81"/>
            <rFont val="Tahoma"/>
            <family val="2"/>
          </rPr>
          <t>People employed on contract 092-050-A08 B1</t>
        </r>
        <r>
          <rPr>
            <sz val="10"/>
            <color indexed="81"/>
            <rFont val="Tahoma"/>
            <family val="2"/>
          </rPr>
          <t xml:space="preserve">
</t>
        </r>
        <r>
          <rPr>
            <sz val="10"/>
            <color indexed="81"/>
            <rFont val="Tahoma"/>
            <family val="2"/>
          </rPr>
          <t xml:space="preserve">
Donald Lizwane - 6010275654088
Janine Paulse - 8807290176088
Gladys Hempe - 85050703398086
Harry Blou - 5206025914084
Julia Fanie - 8011111537089
Nomvula Andries - 7108240367080
Vuyani Blaauw - 6301135548085
Andile Sikiwe - 7411105535084
Wesley Klaas - 7108240367080
</t>
        </r>
        <r>
          <rPr>
            <b/>
            <u/>
            <sz val="10"/>
            <color indexed="81"/>
            <rFont val="Tahoma"/>
            <family val="2"/>
          </rPr>
          <t xml:space="preserve">
New People
</t>
        </r>
        <r>
          <rPr>
            <u/>
            <sz val="10"/>
            <color indexed="81"/>
            <rFont val="Tahoma"/>
            <family val="2"/>
          </rPr>
          <t xml:space="preserve">
</t>
        </r>
        <r>
          <rPr>
            <sz val="10"/>
            <color indexed="81"/>
            <rFont val="Tahoma"/>
            <family val="2"/>
          </rPr>
          <t xml:space="preserve">
</t>
        </r>
        <r>
          <rPr>
            <u/>
            <sz val="10"/>
            <color indexed="81"/>
            <rFont val="Tahoma"/>
            <family val="2"/>
          </rPr>
          <t xml:space="preserve">
</t>
        </r>
        <r>
          <rPr>
            <b/>
            <u/>
            <sz val="10"/>
            <color indexed="81"/>
            <rFont val="Tahoma"/>
            <family val="2"/>
          </rPr>
          <t xml:space="preserve">
People Left
</t>
        </r>
        <r>
          <rPr>
            <sz val="10"/>
            <color indexed="81"/>
            <rFont val="Tahoma"/>
            <family val="2"/>
          </rPr>
          <t xml:space="preserve">
</t>
        </r>
      </text>
    </comment>
    <comment ref="C14" authorId="0" shapeId="0">
      <text>
        <r>
          <rPr>
            <sz val="10"/>
            <color indexed="81"/>
            <rFont val="Tahoma"/>
            <family val="2"/>
          </rPr>
          <t xml:space="preserve">Contract 092-050-A96B1 ran from 16/07/12 - 31/08/12 = 126P/Days
</t>
        </r>
      </text>
    </comment>
    <comment ref="J14" authorId="0" shapeId="0">
      <text>
        <r>
          <rPr>
            <b/>
            <u/>
            <sz val="10"/>
            <color indexed="81"/>
            <rFont val="Tahoma"/>
            <family val="2"/>
          </rPr>
          <t>People employed on contract 092-050-A96B1</t>
        </r>
        <r>
          <rPr>
            <sz val="10"/>
            <color indexed="81"/>
            <rFont val="Tahoma"/>
            <family val="2"/>
          </rPr>
          <t xml:space="preserve">
</t>
        </r>
        <r>
          <rPr>
            <sz val="10"/>
            <color indexed="81"/>
            <rFont val="Tahoma"/>
            <family val="2"/>
          </rPr>
          <t xml:space="preserve">
Fezile Andries - 6810095734089
Donald Lizwane - 6010275654088
Vuyani Blaauw - 6301135548085
Andile Sikiwe - 7411105535084
</t>
        </r>
        <r>
          <rPr>
            <b/>
            <u/>
            <sz val="10"/>
            <color indexed="81"/>
            <rFont val="Tahoma"/>
            <family val="2"/>
          </rPr>
          <t xml:space="preserve">
New People
</t>
        </r>
        <r>
          <rPr>
            <u/>
            <sz val="10"/>
            <color indexed="81"/>
            <rFont val="Tahoma"/>
            <family val="2"/>
          </rPr>
          <t xml:space="preserve">
</t>
        </r>
        <r>
          <rPr>
            <sz val="10"/>
            <color indexed="81"/>
            <rFont val="Tahoma"/>
            <family val="2"/>
          </rPr>
          <t xml:space="preserve">Avril Stuurman - 8906280244088
julia Devine - 8506030205080
Zanoxolo Popo - 7210295315087
Louisa Claasen - 9412220338089
Theodora Stokwe - 9008230534087
</t>
        </r>
        <r>
          <rPr>
            <u/>
            <sz val="10"/>
            <color indexed="81"/>
            <rFont val="Tahoma"/>
            <family val="2"/>
          </rPr>
          <t xml:space="preserve">
</t>
        </r>
        <r>
          <rPr>
            <b/>
            <u/>
            <sz val="10"/>
            <color indexed="81"/>
            <rFont val="Tahoma"/>
            <family val="2"/>
          </rPr>
          <t xml:space="preserve">
People Left
</t>
        </r>
        <r>
          <rPr>
            <sz val="10"/>
            <color indexed="81"/>
            <rFont val="Tahoma"/>
            <family val="2"/>
          </rPr>
          <t xml:space="preserve">
Janine Paulse - 8807290176088
Gladys Hempe - 85050703398086
Harry Blou - 5206025914084
Julia Fanie - 8011111537089
Nomvula Andries - 7108240367080
Wesley Klaas - 7108240367080</t>
        </r>
      </text>
    </comment>
  </commentList>
</comments>
</file>

<file path=xl/comments12.xml><?xml version="1.0" encoding="utf-8"?>
<comments xmlns="http://schemas.openxmlformats.org/spreadsheetml/2006/main">
  <authors>
    <author>Andrew Knipe</author>
  </authors>
  <commentList>
    <comment ref="C4" authorId="0" shapeId="0">
      <text>
        <r>
          <rPr>
            <sz val="8"/>
            <color indexed="81"/>
            <rFont val="Tahoma"/>
            <family val="2"/>
          </rPr>
          <t xml:space="preserve">Contract 092-050-A136 ran from 28/11/11- 08/12/11 = 121P/Days
</t>
        </r>
      </text>
    </comment>
    <comment ref="J4" authorId="0" shapeId="0">
      <text>
        <r>
          <rPr>
            <b/>
            <u/>
            <sz val="8"/>
            <color indexed="81"/>
            <rFont val="Tahoma"/>
            <family val="2"/>
          </rPr>
          <t xml:space="preserve">People Employed on Contract 092-050-A136
</t>
        </r>
        <r>
          <rPr>
            <sz val="8"/>
            <color indexed="81"/>
            <rFont val="Tahoma"/>
            <family val="2"/>
          </rPr>
          <t xml:space="preserve">
Francina Allah - 7301210244088
Xabiso Sithole - 8801315271083
Sambeni Maarman - 65050854370
George Matoane - 6905195646082
Nomphiwe Fisanti - 6910210550087
Patric Lucas - 7111095716088
Roos Prince - 7602220206086
Ricardo rooi - 8112135107089
Donavan Mahona - 8405155267084
Althea Tieman - 8501240185081
</t>
        </r>
      </text>
    </comment>
    <comment ref="C5" authorId="0" shapeId="0">
      <text>
        <r>
          <rPr>
            <sz val="8"/>
            <color indexed="81"/>
            <rFont val="Tahoma"/>
            <family val="2"/>
          </rPr>
          <t xml:space="preserve">Contract 092-050-A142 ran from 04/01/12- 26/01/12 = 200P/Days
</t>
        </r>
      </text>
    </comment>
    <comment ref="J5" authorId="0" shapeId="0">
      <text>
        <r>
          <rPr>
            <b/>
            <u/>
            <sz val="8"/>
            <color indexed="81"/>
            <rFont val="Tahoma"/>
            <family val="2"/>
          </rPr>
          <t xml:space="preserve">People Employed on Contract 092-050-A142
</t>
        </r>
        <r>
          <rPr>
            <sz val="8"/>
            <color indexed="81"/>
            <rFont val="Tahoma"/>
            <family val="2"/>
          </rPr>
          <t xml:space="preserve">
Francina Allah - 7301210244088
Xabiso Sithole - 8801315271083
Sambeni Maarman - 65050854370
George Matoane - 6905195646082
Nomphiwe Fisanti - 6910210550087
Patric Lucas - 7111095716088
Roos Prince - 7602220206086
Ricardo Rooi - 8112135107089
Donavan Mahona - 8405155267084
Althea Tieman - 8501240185081
</t>
        </r>
      </text>
    </comment>
    <comment ref="C6" authorId="0" shapeId="0">
      <text>
        <r>
          <rPr>
            <sz val="8"/>
            <color indexed="81"/>
            <rFont val="Tahoma"/>
            <family val="2"/>
          </rPr>
          <t xml:space="preserve">Contract 092-050-A147 ran from 30/01/12- 24/02/12 = 200P/Days
</t>
        </r>
      </text>
    </comment>
    <comment ref="J6" authorId="0" shapeId="0">
      <text>
        <r>
          <rPr>
            <b/>
            <u/>
            <sz val="8"/>
            <color indexed="81"/>
            <rFont val="Tahoma"/>
            <family val="2"/>
          </rPr>
          <t xml:space="preserve">People Employed on Contract 092-050-A147
</t>
        </r>
        <r>
          <rPr>
            <sz val="8"/>
            <color indexed="81"/>
            <rFont val="Tahoma"/>
            <family val="2"/>
          </rPr>
          <t xml:space="preserve">
Xabiso Sithole - 8801315271083
Nomphiwe Fisanti - 6910210550087
Patric Lucas - 7111095716088
Althea Tieman - 8501240185081</t>
        </r>
        <r>
          <rPr>
            <sz val="8"/>
            <color indexed="81"/>
            <rFont val="Tahoma"/>
            <family val="2"/>
          </rPr>
          <t xml:space="preserve">
</t>
        </r>
        <r>
          <rPr>
            <b/>
            <u/>
            <sz val="8"/>
            <color indexed="81"/>
            <rFont val="Tahoma"/>
            <family val="2"/>
          </rPr>
          <t xml:space="preserve">
New People
</t>
        </r>
        <r>
          <rPr>
            <sz val="8"/>
            <color indexed="81"/>
            <rFont val="Tahoma"/>
            <family val="2"/>
          </rPr>
          <t xml:space="preserve">
Sonia Bruintjies - 9308051319083
Rosemary Liesing - 8001230216087
Seuntjie Japhta - 7803066249087
Allie Maxim - 6108015655082
Elvis Kok - 8004265929087
</t>
        </r>
        <r>
          <rPr>
            <b/>
            <u/>
            <sz val="8"/>
            <color indexed="81"/>
            <rFont val="Tahoma"/>
            <family val="2"/>
          </rPr>
          <t xml:space="preserve">
People Left
</t>
        </r>
        <r>
          <rPr>
            <sz val="8"/>
            <color indexed="81"/>
            <rFont val="Tahoma"/>
            <family val="2"/>
          </rPr>
          <t>Roos Prince - 7602220206086
Ricardo Rooi - 8112135107089
Donavan Mahona - 8405155267084
Sambeni Maarman - 65050854370
George Matoane - 6905195646082
Francina Allah - 7301210244088</t>
        </r>
      </text>
    </comment>
  </commentList>
</comments>
</file>

<file path=xl/comments13.xml><?xml version="1.0" encoding="utf-8"?>
<comments xmlns="http://schemas.openxmlformats.org/spreadsheetml/2006/main">
  <authors>
    <author>Andrew Knipe</author>
  </authors>
  <commentList>
    <comment ref="C4" authorId="0" shapeId="0">
      <text>
        <r>
          <rPr>
            <sz val="8"/>
            <color indexed="81"/>
            <rFont val="Tahoma"/>
            <family val="2"/>
          </rPr>
          <t xml:space="preserve">Contract 092-050-A135 ran from 28/11/11 to 08/12/11 = 121P/Days
</t>
        </r>
      </text>
    </comment>
    <comment ref="J4" authorId="0" shapeId="0">
      <text>
        <r>
          <rPr>
            <b/>
            <u/>
            <sz val="8"/>
            <color indexed="81"/>
            <rFont val="Tahoma"/>
            <family val="2"/>
          </rPr>
          <t xml:space="preserve">People Employed on contract 092-050-A135
</t>
        </r>
        <r>
          <rPr>
            <b/>
            <sz val="8"/>
            <color indexed="81"/>
            <rFont val="Tahoma"/>
            <family val="2"/>
          </rPr>
          <t xml:space="preserve">
</t>
        </r>
        <r>
          <rPr>
            <sz val="8"/>
            <color indexed="81"/>
            <rFont val="Tahoma"/>
            <family val="2"/>
          </rPr>
          <t>Templeton Kula - 6411025449086
Gwenoline Tuli - 9004150272089
Tembinkosi Boyce - 6709145449088
Mxolisi Douz - 7906205332084
Rosencretz Gqabi - 7906036266089
Lusanda Qogo - 8804046519085
Chicago Williams - 8515145278087
Xolisile Williams - 7611155321083
Simone Martin - 9312060966082
Lusanda Peterson - 9105101225082
Monica Luthuli - 8808030557084</t>
        </r>
      </text>
    </comment>
    <comment ref="C5" authorId="0" shapeId="0">
      <text>
        <r>
          <rPr>
            <sz val="8"/>
            <color indexed="81"/>
            <rFont val="Tahoma"/>
            <family val="2"/>
          </rPr>
          <t xml:space="preserve">Contract 092-050-A141 ran from 04/01/12 to 26/01/12 = 200P/Days
</t>
        </r>
      </text>
    </comment>
    <comment ref="J5" authorId="0" shapeId="0">
      <text>
        <r>
          <rPr>
            <b/>
            <u/>
            <sz val="8"/>
            <color indexed="81"/>
            <rFont val="Tahoma"/>
            <family val="2"/>
          </rPr>
          <t xml:space="preserve">People Employed on contract 092-050-A141
</t>
        </r>
        <r>
          <rPr>
            <b/>
            <sz val="8"/>
            <color indexed="81"/>
            <rFont val="Tahoma"/>
            <family val="2"/>
          </rPr>
          <t xml:space="preserve">
</t>
        </r>
        <r>
          <rPr>
            <sz val="8"/>
            <color indexed="81"/>
            <rFont val="Tahoma"/>
            <family val="2"/>
          </rPr>
          <t>Templeton Kula - 6411025449086
Gwenoline Tuli - 9004150272089
Tembinkosi Boyce - 6709145449088
Mxolisi Douz - 7906205332084
Rosencretz Gqabi - 7906036266089
Lusanda Qogo - 8804046519085
Chicago Williams - 8515145278087
Xolisile Williams - 7611155321083
Simone Martin - 9312060966082
Lusanda Peterson - 9105101225082
Monica Luthuli - 8808030557084</t>
        </r>
      </text>
    </comment>
    <comment ref="C6" authorId="0" shapeId="0">
      <text>
        <r>
          <rPr>
            <sz val="8"/>
            <color indexed="81"/>
            <rFont val="Tahoma"/>
            <family val="2"/>
          </rPr>
          <t xml:space="preserve">Contract 092-050-A146  ran from 01/02/12 to 26/02/12 = 220P/Days
</t>
        </r>
      </text>
    </comment>
    <comment ref="J6" authorId="0" shapeId="0">
      <text>
        <r>
          <rPr>
            <b/>
            <u/>
            <sz val="8"/>
            <color indexed="81"/>
            <rFont val="Tahoma"/>
            <family val="2"/>
          </rPr>
          <t xml:space="preserve">People Employed on contract 092-050-A146
</t>
        </r>
        <r>
          <rPr>
            <b/>
            <sz val="8"/>
            <color indexed="81"/>
            <rFont val="Tahoma"/>
            <family val="2"/>
          </rPr>
          <t xml:space="preserve">
</t>
        </r>
        <r>
          <rPr>
            <sz val="8"/>
            <color indexed="81"/>
            <rFont val="Tahoma"/>
            <family val="2"/>
          </rPr>
          <t>Templeton Kula - 6411025449086
Gwenoline Tuli - 9004150272089
Tembinkosi Boyce - 6709145449088
Mxolisi Douz - 7906205332084
Rosencretz Gqabi - 7906036266089
Lusanda Qogo - 8804046519085
Chicago Williams - 8515145278087
Xolisile Williams - 7611155321083
Simone Martin - 9312060966082
Lusanda Peterson - 9105101225082
Monica Luthuli - 8808030557084</t>
        </r>
      </text>
    </comment>
    <comment ref="C7" authorId="0" shapeId="0">
      <text>
        <r>
          <rPr>
            <sz val="8"/>
            <color indexed="81"/>
            <rFont val="Tahoma"/>
            <family val="2"/>
          </rPr>
          <t xml:space="preserve">Contract 092-050-A149  ran from 17/05/12 to 04/06/12 = 204P/Days
</t>
        </r>
      </text>
    </comment>
    <comment ref="J7" authorId="0" shapeId="0">
      <text>
        <r>
          <rPr>
            <b/>
            <u/>
            <sz val="8"/>
            <color indexed="81"/>
            <rFont val="Tahoma"/>
            <family val="2"/>
          </rPr>
          <t xml:space="preserve">People Employed on contract 092-050-A149
</t>
        </r>
        <r>
          <rPr>
            <b/>
            <sz val="8"/>
            <color indexed="81"/>
            <rFont val="Tahoma"/>
            <family val="2"/>
          </rPr>
          <t xml:space="preserve">
</t>
        </r>
        <r>
          <rPr>
            <sz val="8"/>
            <color indexed="81"/>
            <rFont val="Tahoma"/>
            <family val="2"/>
          </rPr>
          <t xml:space="preserve">
Templeton Kula - 6411025449086
Gwenoline Tuli - 9004150272089
Tembinkosi Boyce - 6709145449088
Mxolisi Douz - 7906205332084
Rosencretz Gqabi - 7906036266089
</t>
        </r>
        <r>
          <rPr>
            <b/>
            <sz val="8"/>
            <color indexed="81"/>
            <rFont val="Tahoma"/>
            <family val="2"/>
          </rPr>
          <t>Chicago Williams - 8515145278087</t>
        </r>
        <r>
          <rPr>
            <sz val="8"/>
            <color indexed="81"/>
            <rFont val="Tahoma"/>
            <family val="2"/>
          </rPr>
          <t xml:space="preserve">
Xolisile Williams - 7611155321083
Simone Martin - 9312060966082
Lusanda Peterson - 9105101225082
Monica Luthuli - 8808030557084</t>
        </r>
        <r>
          <rPr>
            <sz val="8"/>
            <color indexed="81"/>
            <rFont val="Tahoma"/>
            <family val="2"/>
          </rPr>
          <t xml:space="preserve">
</t>
        </r>
        <r>
          <rPr>
            <b/>
            <u/>
            <sz val="8"/>
            <color indexed="81"/>
            <rFont val="Tahoma"/>
            <family val="2"/>
          </rPr>
          <t xml:space="preserve">New People
</t>
        </r>
        <r>
          <rPr>
            <sz val="8"/>
            <color indexed="81"/>
            <rFont val="Tahoma"/>
            <family val="2"/>
          </rPr>
          <t>Alfred Wiliams - 8409235407082
Yvonne Sonjiga - 8910280359086</t>
        </r>
        <r>
          <rPr>
            <b/>
            <u/>
            <sz val="8"/>
            <color indexed="81"/>
            <rFont val="Tahoma"/>
            <family val="2"/>
          </rPr>
          <t xml:space="preserve">
People Left
</t>
        </r>
        <r>
          <rPr>
            <sz val="8"/>
            <color indexed="81"/>
            <rFont val="Tahoma"/>
            <family val="2"/>
          </rPr>
          <t>Lusanda Qogo - 8804046519085</t>
        </r>
      </text>
    </comment>
    <comment ref="C8" authorId="0" shapeId="0">
      <text>
        <r>
          <rPr>
            <sz val="8"/>
            <color indexed="81"/>
            <rFont val="Tahoma"/>
            <family val="2"/>
          </rPr>
          <t xml:space="preserve">Contract 092-050-A154  ran from 19/06/12 to 07/07/12 = 187P/Days
</t>
        </r>
      </text>
    </comment>
    <comment ref="J8" authorId="0" shapeId="0">
      <text>
        <r>
          <rPr>
            <b/>
            <u/>
            <sz val="8"/>
            <color indexed="81"/>
            <rFont val="Tahoma"/>
            <family val="2"/>
          </rPr>
          <t xml:space="preserve">People Employed on contract 092-050-A154
</t>
        </r>
        <r>
          <rPr>
            <b/>
            <sz val="8"/>
            <color indexed="81"/>
            <rFont val="Tahoma"/>
            <family val="2"/>
          </rPr>
          <t xml:space="preserve">
</t>
        </r>
        <r>
          <rPr>
            <sz val="8"/>
            <color indexed="81"/>
            <rFont val="Tahoma"/>
            <family val="2"/>
          </rPr>
          <t xml:space="preserve">
Templeton Kula - 6411025449086
Gwenoline Tuli - 9004150272089
Tembinkosi Boyce - 6709145449088
Mxolisi Douz - 7906205332084
Rosencretz Gqabi - 7906036266089
Alfred Wiliams - 8409235407082
Chicago Williams - 8515145278087
Xolisile Williams - 7611155321083
Simone Martin - 9312060966082
Lusanda Peterson - 9105101225082
Monica Luthuli - 8808030557084</t>
        </r>
        <r>
          <rPr>
            <sz val="8"/>
            <color indexed="81"/>
            <rFont val="Tahoma"/>
            <family val="2"/>
          </rPr>
          <t xml:space="preserve">
Yvonne Sonjiga - 8910280359086
</t>
        </r>
        <r>
          <rPr>
            <b/>
            <u/>
            <sz val="8"/>
            <color indexed="81"/>
            <rFont val="Tahoma"/>
            <family val="2"/>
          </rPr>
          <t xml:space="preserve">New People
</t>
        </r>
        <r>
          <rPr>
            <sz val="8"/>
            <color indexed="81"/>
            <rFont val="Tahoma"/>
            <family val="2"/>
          </rPr>
          <t xml:space="preserve">
</t>
        </r>
        <r>
          <rPr>
            <b/>
            <u/>
            <sz val="8"/>
            <color indexed="81"/>
            <rFont val="Tahoma"/>
            <family val="2"/>
          </rPr>
          <t xml:space="preserve">
People Left
</t>
        </r>
      </text>
    </comment>
    <comment ref="C9" authorId="0" shapeId="0">
      <text>
        <r>
          <rPr>
            <sz val="8"/>
            <color indexed="81"/>
            <rFont val="Tahoma"/>
            <family val="2"/>
          </rPr>
          <t xml:space="preserve">Contract 092-050-A155  ran from 09/07/12 to 10/08/12 = 220P/Days
</t>
        </r>
      </text>
    </comment>
    <comment ref="J9" authorId="0" shapeId="0">
      <text>
        <r>
          <rPr>
            <b/>
            <u/>
            <sz val="8"/>
            <color indexed="81"/>
            <rFont val="Tahoma"/>
            <family val="2"/>
          </rPr>
          <t xml:space="preserve">People Employed on contract 092-050-A155
</t>
        </r>
        <r>
          <rPr>
            <b/>
            <sz val="8"/>
            <color indexed="81"/>
            <rFont val="Tahoma"/>
            <family val="2"/>
          </rPr>
          <t xml:space="preserve">
</t>
        </r>
        <r>
          <rPr>
            <sz val="8"/>
            <color indexed="81"/>
            <rFont val="Tahoma"/>
            <family val="2"/>
          </rPr>
          <t xml:space="preserve">
Templeton Kula - 6411025449086
Gwenoline Tuli - 9004150272089
Tembinkosi Boyce - 6709145449088
Mxolisi Douz - 7906205332084
Rosencretz Gqabi - 7906036266089
Alfred Wiliams - 8409235407082
Chicago Williams - 8515145278087
Xolisile Williams - 7611155321083
Simone Martin - 9312060966082
Lusanda Peterson - 9105101225082
Monica Luthuli - 8808030557084</t>
        </r>
        <r>
          <rPr>
            <sz val="8"/>
            <color indexed="81"/>
            <rFont val="Tahoma"/>
            <family val="2"/>
          </rPr>
          <t xml:space="preserve">
Yvonne Sonjiga - 8910280359086
</t>
        </r>
        <r>
          <rPr>
            <b/>
            <u/>
            <sz val="8"/>
            <color indexed="81"/>
            <rFont val="Tahoma"/>
            <family val="2"/>
          </rPr>
          <t xml:space="preserve">New People
</t>
        </r>
        <r>
          <rPr>
            <sz val="8"/>
            <color indexed="81"/>
            <rFont val="Tahoma"/>
            <family val="2"/>
          </rPr>
          <t xml:space="preserve">
</t>
        </r>
        <r>
          <rPr>
            <b/>
            <u/>
            <sz val="8"/>
            <color indexed="81"/>
            <rFont val="Tahoma"/>
            <family val="2"/>
          </rPr>
          <t xml:space="preserve">
People Left
</t>
        </r>
      </text>
    </comment>
    <comment ref="C10" authorId="0" shapeId="0">
      <text>
        <r>
          <rPr>
            <sz val="8"/>
            <color indexed="81"/>
            <rFont val="Tahoma"/>
            <family val="2"/>
          </rPr>
          <t xml:space="preserve">Contract 092-050-A164  ran from 22/08/12 to 19/10/12 = 240P/Days
</t>
        </r>
      </text>
    </comment>
    <comment ref="J10" authorId="0" shapeId="0">
      <text>
        <r>
          <rPr>
            <b/>
            <u/>
            <sz val="8"/>
            <color indexed="81"/>
            <rFont val="Tahoma"/>
            <family val="2"/>
          </rPr>
          <t xml:space="preserve">People Employed on contract 092-050-A164
</t>
        </r>
        <r>
          <rPr>
            <b/>
            <sz val="8"/>
            <color indexed="81"/>
            <rFont val="Tahoma"/>
            <family val="2"/>
          </rPr>
          <t xml:space="preserve">
</t>
        </r>
        <r>
          <rPr>
            <sz val="8"/>
            <color indexed="81"/>
            <rFont val="Tahoma"/>
            <family val="2"/>
          </rPr>
          <t xml:space="preserve">Templeton Kula - 6411025449086
Tembinkosi Boyce - 6709145449088
Mxolisi Douz - 7906205332084
Alfred Wiliams - 8409235407082
Chicago Williams - 8515145278087
Lusanda Peterson - 9105101225082
</t>
        </r>
        <r>
          <rPr>
            <sz val="8"/>
            <color indexed="81"/>
            <rFont val="Tahoma"/>
            <family val="2"/>
          </rPr>
          <t xml:space="preserve">
</t>
        </r>
        <r>
          <rPr>
            <b/>
            <u/>
            <sz val="8"/>
            <color indexed="81"/>
            <rFont val="Tahoma"/>
            <family val="2"/>
          </rPr>
          <t xml:space="preserve">New People
</t>
        </r>
        <r>
          <rPr>
            <sz val="8"/>
            <color indexed="81"/>
            <rFont val="Tahoma"/>
            <family val="2"/>
          </rPr>
          <t xml:space="preserve">
Thuliswa Nkasayi - 8803210504089
Aviva Popo - 8311300474080
Boy Grootboom - 7511295415086
Chrisencha Koki - 9402190255082
Simphiwe Spogter  - 7912266031086
Khanyiswa Fisanti - 9411051084085</t>
        </r>
        <r>
          <rPr>
            <u/>
            <sz val="8"/>
            <color indexed="81"/>
            <rFont val="Tahoma"/>
            <family val="2"/>
          </rPr>
          <t xml:space="preserve">
</t>
        </r>
        <r>
          <rPr>
            <b/>
            <u/>
            <sz val="8"/>
            <color indexed="81"/>
            <rFont val="Tahoma"/>
            <family val="2"/>
          </rPr>
          <t xml:space="preserve">
People Left
</t>
        </r>
        <r>
          <rPr>
            <sz val="8"/>
            <color indexed="81"/>
            <rFont val="Tahoma"/>
            <family val="2"/>
          </rPr>
          <t>Monica Luthuli - 8808030557084
Yvonne Sonjiga - 8910280359086
Xolisile Williams - 7611155321083
Simone Martin - 9312060966082
Rosencretz Gqabi - 7906036266089
Gwenoline Tuli - 9004150272089</t>
        </r>
      </text>
    </comment>
    <comment ref="C11" authorId="0" shapeId="0">
      <text>
        <r>
          <rPr>
            <sz val="8"/>
            <color indexed="81"/>
            <rFont val="Tahoma"/>
            <family val="2"/>
          </rPr>
          <t xml:space="preserve">Contract 092-050-A107B1  ran from 09/12/12 to 13/12/12 = 55P/Days
</t>
        </r>
      </text>
    </comment>
    <comment ref="J11" authorId="0" shapeId="0">
      <text>
        <r>
          <rPr>
            <b/>
            <u/>
            <sz val="8"/>
            <color indexed="81"/>
            <rFont val="Tahoma"/>
            <family val="2"/>
          </rPr>
          <t xml:space="preserve">People Employed on contract 092-050-A107B1
</t>
        </r>
        <r>
          <rPr>
            <b/>
            <sz val="8"/>
            <color indexed="81"/>
            <rFont val="Tahoma"/>
            <family val="2"/>
          </rPr>
          <t xml:space="preserve">
</t>
        </r>
        <r>
          <rPr>
            <sz val="8"/>
            <color indexed="81"/>
            <rFont val="Tahoma"/>
            <family val="2"/>
          </rPr>
          <t>Templeton Kula - 6411025449086
Tembinkosi Boyce - 6709145449088
Mxolisi Douz - 7906205332084
Alfred Wiliams - 8409235407082
Chicago Williams - 8515145278087
Lusanda Peterson - 9105101225082
Thuliswa Nkasayi - 8803210504089
Aviva Popo - 8311300474080
Boy Grootboom - 7511295415086
Chrisencha Koki - 9402190255082
Khanyiswa Fisanti - 9411051084085</t>
        </r>
        <r>
          <rPr>
            <sz val="8"/>
            <color indexed="81"/>
            <rFont val="Tahoma"/>
            <family val="2"/>
          </rPr>
          <t xml:space="preserve">
</t>
        </r>
        <r>
          <rPr>
            <b/>
            <u/>
            <sz val="8"/>
            <color indexed="81"/>
            <rFont val="Tahoma"/>
            <family val="2"/>
          </rPr>
          <t xml:space="preserve">New People
</t>
        </r>
        <r>
          <rPr>
            <sz val="8"/>
            <color indexed="81"/>
            <rFont val="Tahoma"/>
            <family val="2"/>
          </rPr>
          <t xml:space="preserve">
Fredeline Alkaster - 9411051084085
</t>
        </r>
        <r>
          <rPr>
            <u/>
            <sz val="8"/>
            <color indexed="81"/>
            <rFont val="Tahoma"/>
            <family val="2"/>
          </rPr>
          <t xml:space="preserve">
</t>
        </r>
        <r>
          <rPr>
            <b/>
            <u/>
            <sz val="8"/>
            <color indexed="81"/>
            <rFont val="Tahoma"/>
            <family val="2"/>
          </rPr>
          <t xml:space="preserve">
People Left
</t>
        </r>
        <r>
          <rPr>
            <sz val="8"/>
            <color indexed="81"/>
            <rFont val="Tahoma"/>
            <family val="2"/>
          </rPr>
          <t>Simphiwe Spogter  - 7912266031086</t>
        </r>
      </text>
    </comment>
    <comment ref="C12" authorId="0" shapeId="0">
      <text>
        <r>
          <rPr>
            <sz val="8"/>
            <color indexed="81"/>
            <rFont val="Tahoma"/>
            <family val="2"/>
          </rPr>
          <t xml:space="preserve">Contract 092-050-A108B1  ran from 04/12/12 to 08/12/12 = 55P/Days
</t>
        </r>
      </text>
    </comment>
    <comment ref="J12" authorId="0" shapeId="0">
      <text>
        <r>
          <rPr>
            <b/>
            <u/>
            <sz val="8"/>
            <color indexed="81"/>
            <rFont val="Tahoma"/>
            <family val="2"/>
          </rPr>
          <t xml:space="preserve">People Employed on contract 092-050-A108B1
</t>
        </r>
        <r>
          <rPr>
            <b/>
            <sz val="8"/>
            <color indexed="81"/>
            <rFont val="Tahoma"/>
            <family val="2"/>
          </rPr>
          <t xml:space="preserve">
</t>
        </r>
        <r>
          <rPr>
            <sz val="8"/>
            <color indexed="81"/>
            <rFont val="Tahoma"/>
            <family val="2"/>
          </rPr>
          <t>Templeton Kula - 6411025449086
Tembinkosi Boyce - 6709145449088
Mxolisi Douz - 7906205332084
Alfred Wiliams - 8409235407082
Chicago Williams - 8515145278087
Lusanda Peterson - 9105101225082
Thuliswa Nkasayi - 8803210504089
Aviva Popo - 8311300474080
Boy Grootboom - 7511295415086
Chrisencha Koki - 9402190255082
Khanyiswa Fisanti - 9411051084085
Fredeline Alkaster - 9411051084085</t>
        </r>
        <r>
          <rPr>
            <sz val="8"/>
            <color indexed="81"/>
            <rFont val="Tahoma"/>
            <family val="2"/>
          </rPr>
          <t xml:space="preserve">
</t>
        </r>
        <r>
          <rPr>
            <b/>
            <u/>
            <sz val="8"/>
            <color indexed="81"/>
            <rFont val="Tahoma"/>
            <family val="2"/>
          </rPr>
          <t xml:space="preserve">New People
</t>
        </r>
        <r>
          <rPr>
            <sz val="8"/>
            <color indexed="81"/>
            <rFont val="Tahoma"/>
            <family val="2"/>
          </rPr>
          <t xml:space="preserve">
</t>
        </r>
        <r>
          <rPr>
            <u/>
            <sz val="8"/>
            <color indexed="81"/>
            <rFont val="Tahoma"/>
            <family val="2"/>
          </rPr>
          <t xml:space="preserve">
</t>
        </r>
        <r>
          <rPr>
            <b/>
            <u/>
            <sz val="8"/>
            <color indexed="81"/>
            <rFont val="Tahoma"/>
            <family val="2"/>
          </rPr>
          <t xml:space="preserve">
People Left
</t>
        </r>
      </text>
    </comment>
    <comment ref="C13" authorId="0" shapeId="0">
      <text>
        <r>
          <rPr>
            <sz val="8"/>
            <color indexed="81"/>
            <rFont val="Tahoma"/>
            <family val="2"/>
          </rPr>
          <t xml:space="preserve">Contract 092-050-A174  ran from 04/12/12 to 08/12/12 = 55P/Days
</t>
        </r>
      </text>
    </comment>
    <comment ref="J13" authorId="0" shapeId="0">
      <text>
        <r>
          <rPr>
            <b/>
            <u/>
            <sz val="8"/>
            <color indexed="81"/>
            <rFont val="Tahoma"/>
            <family val="2"/>
          </rPr>
          <t xml:space="preserve">People Employed on contract 092-050-A174
</t>
        </r>
        <r>
          <rPr>
            <b/>
            <sz val="8"/>
            <color indexed="81"/>
            <rFont val="Tahoma"/>
            <family val="2"/>
          </rPr>
          <t xml:space="preserve">
</t>
        </r>
        <r>
          <rPr>
            <sz val="8"/>
            <color indexed="81"/>
            <rFont val="Tahoma"/>
            <family val="2"/>
          </rPr>
          <t xml:space="preserve">Templeton Kula - 6411025449086
Tembinkosi Boyce - 6709145449088
Mxolisi Douz - 7906205332084
Alfred Wiliams - 8409235407082
Chicago Williams - 8515145278087
Lusanda Peterson - 9105101225082
Thuliswa Nkasayi - 8803210504089
Aviva Popo - 8311300474080
Boy Grootboom - 7511295415086
Chrisencha Koki - 9402190255082
Khanyiswa Fisanti - 9411051084085
</t>
        </r>
        <r>
          <rPr>
            <sz val="8"/>
            <color indexed="81"/>
            <rFont val="Tahoma"/>
            <family val="2"/>
          </rPr>
          <t xml:space="preserve">
</t>
        </r>
        <r>
          <rPr>
            <b/>
            <u/>
            <sz val="8"/>
            <color indexed="81"/>
            <rFont val="Tahoma"/>
            <family val="2"/>
          </rPr>
          <t xml:space="preserve">New People
</t>
        </r>
        <r>
          <rPr>
            <sz val="8"/>
            <color indexed="81"/>
            <rFont val="Tahoma"/>
            <family val="2"/>
          </rPr>
          <t xml:space="preserve">
Khanyiswa Fisanti - 9411051084085
</t>
        </r>
        <r>
          <rPr>
            <u/>
            <sz val="8"/>
            <color indexed="81"/>
            <rFont val="Tahoma"/>
            <family val="2"/>
          </rPr>
          <t xml:space="preserve">
</t>
        </r>
        <r>
          <rPr>
            <b/>
            <u/>
            <sz val="8"/>
            <color indexed="81"/>
            <rFont val="Tahoma"/>
            <family val="2"/>
          </rPr>
          <t xml:space="preserve">
People Left
</t>
        </r>
        <r>
          <rPr>
            <sz val="8"/>
            <color indexed="81"/>
            <rFont val="Tahoma"/>
            <family val="2"/>
          </rPr>
          <t>Fredeline Alkaster - 9411051084085</t>
        </r>
      </text>
    </comment>
  </commentList>
</comments>
</file>

<file path=xl/comments14.xml><?xml version="1.0" encoding="utf-8"?>
<comments xmlns="http://schemas.openxmlformats.org/spreadsheetml/2006/main">
  <authors>
    <author>Andrew Knipe</author>
  </authors>
  <commentList>
    <comment ref="C4" authorId="0" shapeId="0">
      <text>
        <r>
          <rPr>
            <sz val="8"/>
            <color indexed="81"/>
            <rFont val="Tahoma"/>
            <family val="2"/>
          </rPr>
          <t xml:space="preserve">Contract 092-050-A137 ran from 28/11/11 - 08/12/11 = 121P/Days
</t>
        </r>
      </text>
    </comment>
    <comment ref="J4" authorId="0" shapeId="0">
      <text>
        <r>
          <rPr>
            <b/>
            <u/>
            <sz val="8"/>
            <color indexed="81"/>
            <rFont val="Tahoma"/>
            <family val="2"/>
          </rPr>
          <t>People Employed on Contract 092-050-A137</t>
        </r>
        <r>
          <rPr>
            <sz val="8"/>
            <color indexed="81"/>
            <rFont val="Tahoma"/>
            <family val="2"/>
          </rPr>
          <t xml:space="preserve">
Thobile Maerman - 8007315434081
Grace Speelman - 8012040625086
Brenda Heers - 9012160642084
Ronald Klaas - 9103195293082
Beulla Yantolo - 8903020916083
Vuyokazi Grootboom - 8209191350080
Nolubabalo Gunguluza - 9304141026085
Gredwell Betsha - 8507205282086
Gerald Seyise - 6608255656088
Luvuyo Gabayi - 7810095341082</t>
        </r>
      </text>
    </comment>
    <comment ref="C5" authorId="0" shapeId="0">
      <text>
        <r>
          <rPr>
            <sz val="8"/>
            <color indexed="81"/>
            <rFont val="Tahoma"/>
            <family val="2"/>
          </rPr>
          <t xml:space="preserve">Contract 092-050-A140 ran from 04/01/12 - 26/01/12 = 220P/Days
</t>
        </r>
      </text>
    </comment>
    <comment ref="J5" authorId="0" shapeId="0">
      <text>
        <r>
          <rPr>
            <b/>
            <u/>
            <sz val="8"/>
            <color indexed="81"/>
            <rFont val="Tahoma"/>
            <family val="2"/>
          </rPr>
          <t>People Employed on Contract 092-050-A140</t>
        </r>
        <r>
          <rPr>
            <sz val="8"/>
            <color indexed="81"/>
            <rFont val="Tahoma"/>
            <family val="2"/>
          </rPr>
          <t xml:space="preserve">
Thobile Maerman - 8007315434081
Grace Speelman - 8012040625086
Brenda Heers - 9012160642084
Ronald Klaas - 9103195293082
Beulla Yantolo - 8903020916083
Vuyokazi Grootboom - 8209191350080
Nolubabalo Gunguluza - 9304141026085
Gredwell Betsha - 8507205282086
Gerald Seyise - 6608255656088
Luvuyo Gabayi - 7810095341082</t>
        </r>
      </text>
    </comment>
    <comment ref="C6" authorId="0" shapeId="0">
      <text>
        <r>
          <rPr>
            <sz val="8"/>
            <color indexed="81"/>
            <rFont val="Tahoma"/>
            <family val="2"/>
          </rPr>
          <t xml:space="preserve">Contract 092-050-A145 ran from 01/02/12 - 24/02/12 = 220P/Days
</t>
        </r>
      </text>
    </comment>
    <comment ref="J6" authorId="0" shapeId="0">
      <text>
        <r>
          <rPr>
            <b/>
            <u/>
            <sz val="8"/>
            <color indexed="81"/>
            <rFont val="Tahoma"/>
            <family val="2"/>
          </rPr>
          <t>People Employed on Contract 092-050-A145</t>
        </r>
        <r>
          <rPr>
            <sz val="8"/>
            <color indexed="81"/>
            <rFont val="Tahoma"/>
            <family val="2"/>
          </rPr>
          <t xml:space="preserve">
Thobile Maerman - 8007315434081
Grace Speelman - 8012040625086
Brenda Heers - 9012160642084
Ronald Klaas - 9103195293082
Beulla Yantolo - 8903020916083
Vuyokazi Grootboom - 8209191350080
Nolubabalo Gunguluza - 9304141026085
Gredwell Betsha - 8507205282086
Gerald Seyise - 6608255656088
Luvuyo Gabayi - 7810095341082</t>
        </r>
      </text>
    </comment>
    <comment ref="C7" authorId="0" shapeId="0">
      <text>
        <r>
          <rPr>
            <sz val="8"/>
            <color indexed="81"/>
            <rFont val="Tahoma"/>
            <family val="2"/>
          </rPr>
          <t xml:space="preserve">Contract 092-050-A148 ran from 02/05/12 - 07/05/12 = 66P/Days
</t>
        </r>
      </text>
    </comment>
    <comment ref="J7" authorId="0" shapeId="0">
      <text>
        <r>
          <rPr>
            <b/>
            <u/>
            <sz val="8"/>
            <color indexed="81"/>
            <rFont val="Tahoma"/>
            <family val="2"/>
          </rPr>
          <t>People Employed on Contract 092-050-A148</t>
        </r>
        <r>
          <rPr>
            <sz val="8"/>
            <color indexed="81"/>
            <rFont val="Tahoma"/>
            <family val="2"/>
          </rPr>
          <t xml:space="preserve">
Thobile Maerman - 8007315434081
Grace Speelman - 8012040625086
Brenda Heers - 9012160642084
Ronald Klaas - 9103195293082
Beulla Yantolo - 8903020916083
Vuyokazi Grootboom - 8209191350080
Nolubabalo Gunguluza - 9304141026085
Gredwell Betsha - 8507205282086
Gerald Seyise - 6608255656088
Luvuyo Gabayi - 7810095341082</t>
        </r>
      </text>
    </comment>
    <comment ref="C8" authorId="0" shapeId="0">
      <text>
        <r>
          <rPr>
            <sz val="8"/>
            <color indexed="81"/>
            <rFont val="Tahoma"/>
            <family val="2"/>
          </rPr>
          <t xml:space="preserve">Contract 092-050-A153 ran from 17/05/12 - 04/06/12 = 204P/Days
</t>
        </r>
      </text>
    </comment>
    <comment ref="J8" authorId="0" shapeId="0">
      <text>
        <r>
          <rPr>
            <b/>
            <u/>
            <sz val="8"/>
            <color indexed="81"/>
            <rFont val="Tahoma"/>
            <family val="2"/>
          </rPr>
          <t>People Employed on Contract 092-050-A153</t>
        </r>
        <r>
          <rPr>
            <sz val="8"/>
            <color indexed="81"/>
            <rFont val="Tahoma"/>
            <family val="2"/>
          </rPr>
          <t xml:space="preserve">
Thobile Maerman - 8007315434081
Grace Speelman - 8012040625086
Brenda Heers - 9012160642084
Ronald Klaas - 9103195293082
Beulla Yantolo - 8903020916083
Vuyokazi Grootboom - 8209191350080
Nolubabalo Gunguluza - 9304141026085
Gredwell Betsha - 8507205282086
Gerald Seyise - 6608255656088
Luvuyo Gabayi - 7810095341082
Liesl Alberts - 8804080433086</t>
        </r>
      </text>
    </comment>
    <comment ref="C9" authorId="0" shapeId="0">
      <text>
        <r>
          <rPr>
            <sz val="8"/>
            <color indexed="81"/>
            <rFont val="Tahoma"/>
            <family val="2"/>
          </rPr>
          <t xml:space="preserve">Contract 092-050-A160 ran from 19/06/12 - 07/07/12 = 187P/Days
</t>
        </r>
      </text>
    </comment>
    <comment ref="J9" authorId="0" shapeId="0">
      <text>
        <r>
          <rPr>
            <b/>
            <u/>
            <sz val="8"/>
            <color indexed="81"/>
            <rFont val="Tahoma"/>
            <family val="2"/>
          </rPr>
          <t>People Employed on Contract 092-050-A160</t>
        </r>
        <r>
          <rPr>
            <sz val="8"/>
            <color indexed="81"/>
            <rFont val="Tahoma"/>
            <family val="2"/>
          </rPr>
          <t xml:space="preserve">
Thobile Maerman - 8007315434081
Grace Speelman - 8012040625086
Brenda Heers - 9012160642084
Ronald Klaas - 9103195293082
Beulla Yantolo - 8903020916083
Vuyokazi Grootboom - 8209191350080
Nolubabalo Gunguluza - 9304141026085
Gredwell Betsha - 8507205282086
Gerald Seyise - 6608255656088
Luvuyo Gabayi - 7810095341082
Liesl Alberts - 8804080433086</t>
        </r>
      </text>
    </comment>
    <comment ref="C10" authorId="0" shapeId="0">
      <text>
        <r>
          <rPr>
            <sz val="8"/>
            <color indexed="81"/>
            <rFont val="Tahoma"/>
            <family val="2"/>
          </rPr>
          <t xml:space="preserve">Contract 092-050-A161 ran from 09/07/12 - 03/08/12 = 220P/Days
</t>
        </r>
      </text>
    </comment>
    <comment ref="J10" authorId="0" shapeId="0">
      <text>
        <r>
          <rPr>
            <b/>
            <u/>
            <sz val="8"/>
            <color indexed="81"/>
            <rFont val="Tahoma"/>
            <family val="2"/>
          </rPr>
          <t>People Employed on Contract 092-050-A161</t>
        </r>
        <r>
          <rPr>
            <sz val="8"/>
            <color indexed="81"/>
            <rFont val="Tahoma"/>
            <family val="2"/>
          </rPr>
          <t xml:space="preserve">
Thobile Maerman - 8007315434081
Grace Speelman - 8012040625086
Brenda Heers - 9012160642084
Ronald Klaas - 9103195293082
Beulla Yantolo - 8903020916083
Vuyokazi Grootboom - 8209191350080
Nolubabalo Gunguluza - 9304141026085
Gredwell Betsha - 8507205282086
Gerald Seyise - 6608255656088
Luvuyo Gabayi - 7810095341082
Liesl Alberts - 8804080433086</t>
        </r>
      </text>
    </comment>
    <comment ref="C11" authorId="0" shapeId="0">
      <text>
        <r>
          <rPr>
            <sz val="8"/>
            <color indexed="81"/>
            <rFont val="Tahoma"/>
            <family val="2"/>
          </rPr>
          <t xml:space="preserve">Contract 092-050-A165 ran from 13/08/12 - 08/09/12 = 231P/Days
</t>
        </r>
      </text>
    </comment>
    <comment ref="J11" authorId="0" shapeId="0">
      <text>
        <r>
          <rPr>
            <b/>
            <u/>
            <sz val="8"/>
            <color indexed="81"/>
            <rFont val="Tahoma"/>
            <family val="2"/>
          </rPr>
          <t>People Employed on Contract 092-050-A165</t>
        </r>
        <r>
          <rPr>
            <sz val="8"/>
            <color indexed="81"/>
            <rFont val="Tahoma"/>
            <family val="2"/>
          </rPr>
          <t xml:space="preserve">
Mziyande Nombande - 7712205403085
Brenda Heers - 9012160642084
Ronald Klaas - 9103195293082
Beulla Yantolo - 8903020916083
Vuyokazi Grootboom - 8209191350080
Nolubabalo Gunguluza - 9304141026085
Gredwell Betsha - 8507205282086
Gerald Seyise - 6608255656088
Luvuyo Gabayi - 7810095341082
Liesl Alberts - 8804080433086
</t>
        </r>
        <r>
          <rPr>
            <b/>
            <u/>
            <sz val="8"/>
            <color indexed="81"/>
            <rFont val="Tahoma"/>
            <family val="2"/>
          </rPr>
          <t xml:space="preserve">
New People
</t>
        </r>
        <r>
          <rPr>
            <u/>
            <sz val="8"/>
            <color indexed="81"/>
            <rFont val="Tahoma"/>
            <family val="2"/>
          </rPr>
          <t xml:space="preserve">
</t>
        </r>
        <r>
          <rPr>
            <sz val="8"/>
            <color indexed="81"/>
            <rFont val="Tahoma"/>
            <family val="2"/>
          </rPr>
          <t>Bongiswa Langbooi - 9308020451082
Thandile Lukas - 7709116111088</t>
        </r>
        <r>
          <rPr>
            <b/>
            <u/>
            <sz val="8"/>
            <color indexed="81"/>
            <rFont val="Tahoma"/>
            <family val="2"/>
          </rPr>
          <t xml:space="preserve">
People Left
</t>
        </r>
        <r>
          <rPr>
            <sz val="8"/>
            <color indexed="81"/>
            <rFont val="Tahoma"/>
            <family val="2"/>
          </rPr>
          <t>Thobile Maerman - 8007315434081
Grace Speelman - 8012040625086</t>
        </r>
      </text>
    </comment>
    <comment ref="C12" authorId="0" shapeId="0">
      <text>
        <r>
          <rPr>
            <sz val="8"/>
            <color indexed="81"/>
            <rFont val="Tahoma"/>
            <family val="2"/>
          </rPr>
          <t xml:space="preserve">Contract 092-050-A169 ran from 01/10/12 - 16/11/12 = 220 P/Days
</t>
        </r>
      </text>
    </comment>
    <comment ref="J12" authorId="0" shapeId="0">
      <text>
        <r>
          <rPr>
            <b/>
            <u/>
            <sz val="8"/>
            <color indexed="81"/>
            <rFont val="Tahoma"/>
            <family val="2"/>
          </rPr>
          <t>People Employed on Contract 092-050-A169</t>
        </r>
        <r>
          <rPr>
            <sz val="8"/>
            <color indexed="81"/>
            <rFont val="Tahoma"/>
            <family val="2"/>
          </rPr>
          <t xml:space="preserve">
Mziyande Nombande - 7712205403085
Ronald Klaas - 9103195293082
Vuyokazi Grootboom - 8209191350080
Nolubabalo Gunguluza - 9304141026085
Gerald Seyise - 6608255656088
Thandile Lukas - 7709116111088
Bongiswa Langbooi - 9308020451082
Luvuyo Gabayi - 7810095341082
</t>
        </r>
        <r>
          <rPr>
            <b/>
            <u/>
            <sz val="8"/>
            <color indexed="81"/>
            <rFont val="Tahoma"/>
            <family val="2"/>
          </rPr>
          <t xml:space="preserve">
New People
</t>
        </r>
        <r>
          <rPr>
            <u/>
            <sz val="8"/>
            <color indexed="81"/>
            <rFont val="Tahoma"/>
            <family val="2"/>
          </rPr>
          <t xml:space="preserve">
</t>
        </r>
        <r>
          <rPr>
            <sz val="8"/>
            <color indexed="81"/>
            <rFont val="Tahoma"/>
            <family val="2"/>
          </rPr>
          <t xml:space="preserve">Miliswa Sambokwe - 8302011175082
Lusanda Qogo - 8804046519085
Frans Boyana - 6609045546084
Desmond Williams - 8701205536084
</t>
        </r>
        <r>
          <rPr>
            <b/>
            <u/>
            <sz val="8"/>
            <color indexed="81"/>
            <rFont val="Tahoma"/>
            <family val="2"/>
          </rPr>
          <t xml:space="preserve">
People Left
</t>
        </r>
        <r>
          <rPr>
            <sz val="8"/>
            <color indexed="81"/>
            <rFont val="Tahoma"/>
            <family val="2"/>
          </rPr>
          <t>Brenda Heers - 9012160642084
Beulla Yantolo - 8903020916083
Gredwell Betsha - 8507205282086
Liesl Alberts - 8804080433086</t>
        </r>
      </text>
    </comment>
    <comment ref="C13" authorId="0" shapeId="0">
      <text>
        <r>
          <rPr>
            <sz val="8"/>
            <color indexed="81"/>
            <rFont val="Tahoma"/>
            <family val="2"/>
          </rPr>
          <t xml:space="preserve">Contract 092-050-A101B1 ran from 04/12/12 - 09/12/12 = 55 P/Days
</t>
        </r>
      </text>
    </comment>
    <comment ref="J13" authorId="0" shapeId="0">
      <text>
        <r>
          <rPr>
            <b/>
            <u/>
            <sz val="8"/>
            <color indexed="81"/>
            <rFont val="Tahoma"/>
            <family val="2"/>
          </rPr>
          <t>People Employed on Contract 092-050-A101B1</t>
        </r>
        <r>
          <rPr>
            <sz val="8"/>
            <color indexed="81"/>
            <rFont val="Tahoma"/>
            <family val="2"/>
          </rPr>
          <t xml:space="preserve">
Mziyande Nombande - 7712205403085
Gerald Seyise - 6608255656088
Thandile Lukas - 7709116111088
Bongiswa Langbooi - 9308020451082
Miliswa Sambokwe - 8302011175082
Vuyokazi Grootboom - 8209191350080
Nolubabalo Gunguluza - 9304141026085
Luvuyo Gabayi - 7810095341082
Lusanda Qogo - 8804046519085
Frans Boyana - 6609045546084
Desmond Williams - 8701205536084
Ronald Klaas - 9103195293082
</t>
        </r>
        <r>
          <rPr>
            <b/>
            <u/>
            <sz val="8"/>
            <color indexed="81"/>
            <rFont val="Tahoma"/>
            <family val="2"/>
          </rPr>
          <t xml:space="preserve">
New People
</t>
        </r>
        <r>
          <rPr>
            <u/>
            <sz val="8"/>
            <color indexed="81"/>
            <rFont val="Tahoma"/>
            <family val="2"/>
          </rPr>
          <t xml:space="preserve">
</t>
        </r>
        <r>
          <rPr>
            <b/>
            <u/>
            <sz val="8"/>
            <color indexed="81"/>
            <rFont val="Tahoma"/>
            <family val="2"/>
          </rPr>
          <t xml:space="preserve">
People Left
</t>
        </r>
      </text>
    </comment>
    <comment ref="C14" authorId="0" shapeId="0">
      <text>
        <r>
          <rPr>
            <sz val="8"/>
            <color indexed="81"/>
            <rFont val="Tahoma"/>
            <family val="2"/>
          </rPr>
          <t xml:space="preserve">Contract 092-050-A102B1 ran from 09/12/12 - 13/12/12 = 55 P/Days
</t>
        </r>
      </text>
    </comment>
    <comment ref="J14" authorId="0" shapeId="0">
      <text>
        <r>
          <rPr>
            <b/>
            <u/>
            <sz val="8"/>
            <color indexed="81"/>
            <rFont val="Tahoma"/>
            <family val="2"/>
          </rPr>
          <t>People Employed on Contract 092-050-A102B1</t>
        </r>
        <r>
          <rPr>
            <sz val="8"/>
            <color indexed="81"/>
            <rFont val="Tahoma"/>
            <family val="2"/>
          </rPr>
          <t xml:space="preserve">
Mziyande Nombande - 7712205403085
Gerald Seyise - 6608255656088
Thandile Lukas - 7709116111088
Bongiswa Langbooi - 9308020451082
Miliswa Sambokwe - 8302011175082
Vuyokazi Grootboom - 8209191350080
Nolubabalo Gunguluza - 9304141026085
Luvuyo Gabayi - 7810095341082
Lusanda Qogo - 8804046519085
Frans Boyana - 6609045546084
Desmond Williams - 8701205536084
Ronald Klaas - 9103195293082
</t>
        </r>
        <r>
          <rPr>
            <b/>
            <u/>
            <sz val="8"/>
            <color indexed="81"/>
            <rFont val="Tahoma"/>
            <family val="2"/>
          </rPr>
          <t xml:space="preserve">
New People
</t>
        </r>
        <r>
          <rPr>
            <u/>
            <sz val="8"/>
            <color indexed="81"/>
            <rFont val="Tahoma"/>
            <family val="2"/>
          </rPr>
          <t xml:space="preserve">
</t>
        </r>
        <r>
          <rPr>
            <b/>
            <u/>
            <sz val="8"/>
            <color indexed="81"/>
            <rFont val="Tahoma"/>
            <family val="2"/>
          </rPr>
          <t xml:space="preserve">
People Left
</t>
        </r>
      </text>
    </comment>
    <comment ref="C15" authorId="0" shapeId="0">
      <text>
        <r>
          <rPr>
            <sz val="8"/>
            <color indexed="81"/>
            <rFont val="Tahoma"/>
            <family val="2"/>
          </rPr>
          <t xml:space="preserve">Contract 092-050-A110B1 ran from 03/01/13 - 16/01/13 = 143 P/Days
</t>
        </r>
      </text>
    </comment>
    <comment ref="J15" authorId="0" shapeId="0">
      <text>
        <r>
          <rPr>
            <b/>
            <u/>
            <sz val="8"/>
            <color indexed="81"/>
            <rFont val="Tahoma"/>
            <family val="2"/>
          </rPr>
          <t>People Employed on Contract 092-050-A110B1</t>
        </r>
        <r>
          <rPr>
            <sz val="8"/>
            <color indexed="81"/>
            <rFont val="Tahoma"/>
            <family val="2"/>
          </rPr>
          <t xml:space="preserve">
Mziyande Nombande - 7712205403085
Gerald Seyise - 6608255656088
Thandile Lukas - 7709116111088
Bongiswa Langbooi - 9308020451082
Miliswa Sambokwe - 8302011175082
Vuyokazi Grootboom - 8209191350080
Nolubabalo Gunguluza - 9304141026085
Luvuyo Gabayi - 7810095341082
Lusanda Qogo - 8804046519085
Frans Boyana - 6609045546084
Desmond Williams - 8701205536084
Ronald Klaas - 9103195293082
</t>
        </r>
        <r>
          <rPr>
            <b/>
            <u/>
            <sz val="8"/>
            <color indexed="81"/>
            <rFont val="Tahoma"/>
            <family val="2"/>
          </rPr>
          <t xml:space="preserve">
New People
</t>
        </r>
        <r>
          <rPr>
            <u/>
            <sz val="8"/>
            <color indexed="81"/>
            <rFont val="Tahoma"/>
            <family val="2"/>
          </rPr>
          <t xml:space="preserve">
</t>
        </r>
        <r>
          <rPr>
            <b/>
            <u/>
            <sz val="8"/>
            <color indexed="81"/>
            <rFont val="Tahoma"/>
            <family val="2"/>
          </rPr>
          <t xml:space="preserve">
People Left
</t>
        </r>
      </text>
    </comment>
    <comment ref="C16" authorId="0" shapeId="0">
      <text>
        <r>
          <rPr>
            <sz val="8"/>
            <color indexed="81"/>
            <rFont val="Tahoma"/>
            <family val="2"/>
          </rPr>
          <t xml:space="preserve">Contract 092-050-A172 ran from 24/01/13 - 15/02/13 = 198 P/Days
</t>
        </r>
      </text>
    </comment>
    <comment ref="J16" authorId="0" shapeId="0">
      <text>
        <r>
          <rPr>
            <b/>
            <u/>
            <sz val="8"/>
            <color indexed="81"/>
            <rFont val="Tahoma"/>
            <family val="2"/>
          </rPr>
          <t>People Employed on Contract 092-050-A172</t>
        </r>
        <r>
          <rPr>
            <sz val="8"/>
            <color indexed="81"/>
            <rFont val="Tahoma"/>
            <family val="2"/>
          </rPr>
          <t xml:space="preserve">
Mziyande Nombande - 7712205403085
Gerald Seyise - 6608255656088
Thandile Lukas - 7709116111088
Vuyokazi Grootboom - 8209191350080
Luvuyo Gabayi - 7810095341082
Lusanda Qogo - 8804046519085
Frans Boyana - 6609045546084
Desmond Williams - 8701205536084
Ronald Klaas - 9103195293082
</t>
        </r>
        <r>
          <rPr>
            <b/>
            <u/>
            <sz val="8"/>
            <color indexed="81"/>
            <rFont val="Tahoma"/>
            <family val="2"/>
          </rPr>
          <t xml:space="preserve">
New People
</t>
        </r>
        <r>
          <rPr>
            <u/>
            <sz val="8"/>
            <color indexed="81"/>
            <rFont val="Tahoma"/>
            <family val="2"/>
          </rPr>
          <t xml:space="preserve">
</t>
        </r>
        <r>
          <rPr>
            <sz val="8"/>
            <color indexed="81"/>
            <rFont val="Tahoma"/>
            <family val="2"/>
          </rPr>
          <t>Veronica Yantolo - 9211250056086
Martha Ngqeza - 8804180635085
Cynthia Kanana - 890926000084</t>
        </r>
        <r>
          <rPr>
            <u/>
            <sz val="8"/>
            <color indexed="81"/>
            <rFont val="Tahoma"/>
            <family val="2"/>
          </rPr>
          <t xml:space="preserve">
</t>
        </r>
        <r>
          <rPr>
            <b/>
            <u/>
            <sz val="8"/>
            <color indexed="81"/>
            <rFont val="Tahoma"/>
            <family val="2"/>
          </rPr>
          <t xml:space="preserve">
People Left
</t>
        </r>
        <r>
          <rPr>
            <sz val="8"/>
            <color indexed="81"/>
            <rFont val="Tahoma"/>
            <family val="2"/>
          </rPr>
          <t>Bongiswa Langbooi - 9308020451082
Miliswa Sambokwe - 8302011175082
Nolubabalo Gunguluza - 9304141026085</t>
        </r>
      </text>
    </comment>
    <comment ref="C17" authorId="0" shapeId="0">
      <text>
        <r>
          <rPr>
            <sz val="8"/>
            <color indexed="81"/>
            <rFont val="Tahoma"/>
            <family val="2"/>
          </rPr>
          <t xml:space="preserve">Contract 092-050-A175 ran from 25/02/13 - 26/03/13 = 242 P/Days
</t>
        </r>
      </text>
    </comment>
    <comment ref="J17" authorId="0" shapeId="0">
      <text>
        <r>
          <rPr>
            <b/>
            <u/>
            <sz val="8"/>
            <color indexed="81"/>
            <rFont val="Tahoma"/>
            <family val="2"/>
          </rPr>
          <t>People Employed on Contract 092-050-A175</t>
        </r>
        <r>
          <rPr>
            <sz val="8"/>
            <color indexed="81"/>
            <rFont val="Tahoma"/>
            <family val="2"/>
          </rPr>
          <t xml:space="preserve">
Mziyande Nombande - 7712205403085
Gerald Seyise - 6608255656088
Thandile Lukas - 7709116111088
Veronica Yantolo - 9211250056086
Martha Ngqeza - 8804180635085
Vuyokazi Grootboom - 8209191350080
Cynthia Kanana - 890926000084
Luvuyo Gabayi - 7810095341082
Lusanda Qogo - 8804046519085
Frans Boyana - 6609045546084
Desmond Williams - 8701205536084
Ronald Klaas - 9103195293082
</t>
        </r>
        <r>
          <rPr>
            <b/>
            <u/>
            <sz val="8"/>
            <color indexed="81"/>
            <rFont val="Tahoma"/>
            <family val="2"/>
          </rPr>
          <t xml:space="preserve">
New People
</t>
        </r>
        <r>
          <rPr>
            <u/>
            <sz val="8"/>
            <color indexed="81"/>
            <rFont val="Tahoma"/>
            <family val="2"/>
          </rPr>
          <t xml:space="preserve">
</t>
        </r>
        <r>
          <rPr>
            <b/>
            <u/>
            <sz val="8"/>
            <color indexed="81"/>
            <rFont val="Tahoma"/>
            <family val="2"/>
          </rPr>
          <t xml:space="preserve">
People Left
</t>
        </r>
      </text>
    </comment>
    <comment ref="C18" authorId="0" shapeId="0">
      <text>
        <r>
          <rPr>
            <sz val="8"/>
            <color indexed="81"/>
            <rFont val="Tahoma"/>
            <family val="2"/>
          </rPr>
          <t xml:space="preserve">Contract 092-050-A114B1 ran from 22/04/13 - 25/04/13 = 44 P/Days
</t>
        </r>
      </text>
    </comment>
    <comment ref="J18" authorId="0" shapeId="0">
      <text>
        <r>
          <rPr>
            <b/>
            <u/>
            <sz val="8"/>
            <color indexed="81"/>
            <rFont val="Tahoma"/>
            <family val="2"/>
          </rPr>
          <t>People Employed on Contract 092-050-A114B1</t>
        </r>
        <r>
          <rPr>
            <sz val="8"/>
            <color indexed="81"/>
            <rFont val="Tahoma"/>
            <family val="2"/>
          </rPr>
          <t xml:space="preserve">
</t>
        </r>
        <r>
          <rPr>
            <b/>
            <sz val="8"/>
            <color indexed="81"/>
            <rFont val="Tahoma"/>
            <family val="2"/>
          </rPr>
          <t xml:space="preserve">
</t>
        </r>
        <r>
          <rPr>
            <sz val="8"/>
            <color indexed="81"/>
            <rFont val="Tahoma"/>
            <family val="2"/>
          </rPr>
          <t xml:space="preserve">Mziyande Nombande - 7712205403085
Gerald Seyise - 6608255656088
Thandile Lukas - 7709116111088
Veronica Yantolo - 9211250056086
Martha Ngqeza - 8804180635085
Vuyokazi Grootboom - 8209191350080
Cynthia Kanana - 890926000084
Luvuyo Gabayi - 7810095341082
Lusanda Qogo - 8804046519085
Desmond Williams - 8701205536084
Ronald Klaas - 9103195293082
</t>
        </r>
        <r>
          <rPr>
            <b/>
            <u/>
            <sz val="8"/>
            <color indexed="81"/>
            <rFont val="Tahoma"/>
            <family val="2"/>
          </rPr>
          <t xml:space="preserve">
New People
</t>
        </r>
        <r>
          <rPr>
            <sz val="8"/>
            <color indexed="81"/>
            <rFont val="Tahoma"/>
            <family val="2"/>
          </rPr>
          <t>Ncedikaya Yantolo - 8611155324086</t>
        </r>
        <r>
          <rPr>
            <u/>
            <sz val="8"/>
            <color indexed="81"/>
            <rFont val="Tahoma"/>
            <family val="2"/>
          </rPr>
          <t xml:space="preserve">
</t>
        </r>
        <r>
          <rPr>
            <b/>
            <u/>
            <sz val="8"/>
            <color indexed="81"/>
            <rFont val="Tahoma"/>
            <family val="2"/>
          </rPr>
          <t xml:space="preserve">
People Left
</t>
        </r>
        <r>
          <rPr>
            <sz val="8"/>
            <color indexed="81"/>
            <rFont val="Tahoma"/>
            <family val="2"/>
          </rPr>
          <t>Frans Boyana - 6609045546084</t>
        </r>
      </text>
    </comment>
    <comment ref="C19" authorId="0" shapeId="0">
      <text>
        <r>
          <rPr>
            <sz val="8"/>
            <color indexed="81"/>
            <rFont val="Tahoma"/>
            <family val="2"/>
          </rPr>
          <t xml:space="preserve">Contract 092-050-A109B1 ran from 26/04/13 - 29/04/13 = 44 P/Days
</t>
        </r>
      </text>
    </comment>
    <comment ref="J19" authorId="0" shapeId="0">
      <text>
        <r>
          <rPr>
            <b/>
            <u/>
            <sz val="8"/>
            <color indexed="81"/>
            <rFont val="Tahoma"/>
            <family val="2"/>
          </rPr>
          <t>People Employed on Contract 092-050-A109B1</t>
        </r>
        <r>
          <rPr>
            <sz val="8"/>
            <color indexed="81"/>
            <rFont val="Tahoma"/>
            <family val="2"/>
          </rPr>
          <t xml:space="preserve">
</t>
        </r>
        <r>
          <rPr>
            <b/>
            <sz val="8"/>
            <color indexed="81"/>
            <rFont val="Tahoma"/>
            <family val="2"/>
          </rPr>
          <t xml:space="preserve">
</t>
        </r>
        <r>
          <rPr>
            <sz val="8"/>
            <color indexed="81"/>
            <rFont val="Tahoma"/>
            <family val="2"/>
          </rPr>
          <t xml:space="preserve">Mziyande Nombande - 7712205403085
Gerald Seyise - 6608255656088
Thandile Lukas - 7709116111088
Veronica Yantolo - 9211250056086
Martha Ngqeza - 8804180635085
Vuyokazi Grootboom - 8209191350080
Cynthia Kanana - 890926000084
Luvuyo Gabayi - 7810095341082
Lusanda Qogo - 8804046519085
Ncedikaya Yantolo - 8611155324086
Desmond Williams - 8701205536084
Ronald Klaas - 9103195293082
</t>
        </r>
        <r>
          <rPr>
            <b/>
            <u/>
            <sz val="8"/>
            <color indexed="81"/>
            <rFont val="Tahoma"/>
            <family val="2"/>
          </rPr>
          <t xml:space="preserve">
New People
</t>
        </r>
        <r>
          <rPr>
            <u/>
            <sz val="8"/>
            <color indexed="81"/>
            <rFont val="Tahoma"/>
            <family val="2"/>
          </rPr>
          <t xml:space="preserve">
</t>
        </r>
        <r>
          <rPr>
            <b/>
            <u/>
            <sz val="8"/>
            <color indexed="81"/>
            <rFont val="Tahoma"/>
            <family val="2"/>
          </rPr>
          <t xml:space="preserve">
People Left
</t>
        </r>
      </text>
    </comment>
    <comment ref="C20" authorId="0" shapeId="0">
      <text>
        <r>
          <rPr>
            <sz val="8"/>
            <color indexed="81"/>
            <rFont val="Tahoma"/>
            <family val="2"/>
          </rPr>
          <t xml:space="preserve">Contract 092-050-A103B1 ran from 09/05/13 - 25/05/13 = 165 P/Days
</t>
        </r>
      </text>
    </comment>
    <comment ref="J20" authorId="0" shapeId="0">
      <text>
        <r>
          <rPr>
            <b/>
            <u/>
            <sz val="8"/>
            <color indexed="81"/>
            <rFont val="Tahoma"/>
            <family val="2"/>
          </rPr>
          <t>People Employed on Contract 092-050-A103B1</t>
        </r>
        <r>
          <rPr>
            <sz val="8"/>
            <color indexed="81"/>
            <rFont val="Tahoma"/>
            <family val="2"/>
          </rPr>
          <t xml:space="preserve">
</t>
        </r>
        <r>
          <rPr>
            <b/>
            <sz val="8"/>
            <color indexed="81"/>
            <rFont val="Tahoma"/>
            <family val="2"/>
          </rPr>
          <t xml:space="preserve">
</t>
        </r>
        <r>
          <rPr>
            <sz val="8"/>
            <color indexed="81"/>
            <rFont val="Tahoma"/>
            <family val="2"/>
          </rPr>
          <t xml:space="preserve">Mziyande Nombande - 7712205403085
Gerald Seyise - 6608255656088
Thandile Lukas - 7709116111088
Veronica Yantolo - 9211250056086
Martha Ngqeza - 8804180635085
Vuyokazi Grootboom - 8209191350080
Cynthia Kanana - 890926000084
Lusanda Qogo - 8804046519085
Desmond Williams - 8701205536084
Ronald Klaas - 9103195293082
</t>
        </r>
        <r>
          <rPr>
            <b/>
            <u/>
            <sz val="8"/>
            <color indexed="81"/>
            <rFont val="Tahoma"/>
            <family val="2"/>
          </rPr>
          <t xml:space="preserve">
New People
</t>
        </r>
        <r>
          <rPr>
            <u/>
            <sz val="8"/>
            <color indexed="81"/>
            <rFont val="Tahoma"/>
            <family val="2"/>
          </rPr>
          <t xml:space="preserve">
</t>
        </r>
        <r>
          <rPr>
            <sz val="8"/>
            <color indexed="81"/>
            <rFont val="Tahoma"/>
            <family val="2"/>
          </rPr>
          <t>Mejana Ginette - 7301200439086
Frans Boyana - 66090455436084</t>
        </r>
        <r>
          <rPr>
            <u/>
            <sz val="8"/>
            <color indexed="81"/>
            <rFont val="Tahoma"/>
            <family val="2"/>
          </rPr>
          <t xml:space="preserve">
</t>
        </r>
        <r>
          <rPr>
            <b/>
            <u/>
            <sz val="8"/>
            <color indexed="81"/>
            <rFont val="Tahoma"/>
            <family val="2"/>
          </rPr>
          <t xml:space="preserve">
People Left
</t>
        </r>
        <r>
          <rPr>
            <sz val="8"/>
            <color indexed="81"/>
            <rFont val="Tahoma"/>
            <family val="2"/>
          </rPr>
          <t>Luvuyo Gabayi - 7810095341082
Ncedikaya Yantolo - 8611155324086</t>
        </r>
      </text>
    </comment>
    <comment ref="C21" authorId="0" shapeId="0">
      <text>
        <r>
          <rPr>
            <sz val="8"/>
            <color indexed="81"/>
            <rFont val="Tahoma"/>
            <family val="2"/>
          </rPr>
          <t xml:space="preserve">Contract 092-050-A06B1 ran from 08/06/13 - 14/06/13 = 77 P/Days
</t>
        </r>
      </text>
    </comment>
    <comment ref="J21" authorId="0" shapeId="0">
      <text>
        <r>
          <rPr>
            <b/>
            <u/>
            <sz val="8"/>
            <color indexed="81"/>
            <rFont val="Tahoma"/>
            <family val="2"/>
          </rPr>
          <t>People Employed on Contract 092-050-A06B1</t>
        </r>
        <r>
          <rPr>
            <sz val="8"/>
            <color indexed="81"/>
            <rFont val="Tahoma"/>
            <family val="2"/>
          </rPr>
          <t xml:space="preserve">
</t>
        </r>
        <r>
          <rPr>
            <b/>
            <sz val="8"/>
            <color indexed="81"/>
            <rFont val="Tahoma"/>
            <family val="2"/>
          </rPr>
          <t xml:space="preserve">
</t>
        </r>
        <r>
          <rPr>
            <sz val="8"/>
            <color indexed="81"/>
            <rFont val="Tahoma"/>
            <family val="2"/>
          </rPr>
          <t xml:space="preserve">Mziyande Nombande - 7712205403085
Gerald Seyise - 6608255656088
Thandile Lukas - 7709116111088
Veronica Yantolo - 9211250056086
Martha Ngqeza - 8804180635085
Vuyokazi Grootboom - 8209191350080
Cynthia Kanana - 890926000084
Ginette Mejana - 7301200439086
Lusanda Qogo - 8804046519085
Desmond Williams - 8701205536084
Ronald Klaas - 9103195293082
</t>
        </r>
        <r>
          <rPr>
            <b/>
            <u/>
            <sz val="8"/>
            <color indexed="81"/>
            <rFont val="Tahoma"/>
            <family val="2"/>
          </rPr>
          <t xml:space="preserve">
New People
</t>
        </r>
        <r>
          <rPr>
            <sz val="8"/>
            <color indexed="81"/>
            <rFont val="Tahoma"/>
            <family val="2"/>
          </rPr>
          <t xml:space="preserve">
Ncedikaya Yantolo - 8611155324086</t>
        </r>
        <r>
          <rPr>
            <u/>
            <sz val="8"/>
            <color indexed="81"/>
            <rFont val="Tahoma"/>
            <family val="2"/>
          </rPr>
          <t xml:space="preserve">
</t>
        </r>
        <r>
          <rPr>
            <b/>
            <u/>
            <sz val="8"/>
            <color indexed="81"/>
            <rFont val="Tahoma"/>
            <family val="2"/>
          </rPr>
          <t xml:space="preserve">
People Left
</t>
        </r>
        <r>
          <rPr>
            <sz val="8"/>
            <color indexed="81"/>
            <rFont val="Tahoma"/>
            <family val="2"/>
          </rPr>
          <t>Frans Boyana - 66090455436084</t>
        </r>
      </text>
    </comment>
    <comment ref="C22" authorId="0" shapeId="0">
      <text>
        <r>
          <rPr>
            <sz val="8"/>
            <color indexed="81"/>
            <rFont val="Tahoma"/>
            <family val="2"/>
          </rPr>
          <t xml:space="preserve">Contract 092-050-A01B1 ran from 31/05/13 - 07/06/13 = 88 P/Days
</t>
        </r>
      </text>
    </comment>
    <comment ref="J22" authorId="0" shapeId="0">
      <text>
        <r>
          <rPr>
            <b/>
            <u/>
            <sz val="8"/>
            <color indexed="81"/>
            <rFont val="Tahoma"/>
            <family val="2"/>
          </rPr>
          <t>People Employed on Contract 092-050-A06B1</t>
        </r>
        <r>
          <rPr>
            <sz val="8"/>
            <color indexed="81"/>
            <rFont val="Tahoma"/>
            <family val="2"/>
          </rPr>
          <t xml:space="preserve">
Mziyande Nombande - 7712205403085
Gerald Seyise - 6608255656088
Thandile Lukas - 7709116111088
Veronica Yantolo - 9211250056086
Martha Ngqeza - 8804180635085
Vuyokazi Grootboom - 8209191350080
Cynthia Kanana - 890926000084
Mejana Ginette - 7301200439086
Lusanda Qogo - 8804046519085
Ncedikaya Yantolo - 8611155324086
Desmond Williams - 8701205536084
Ronald Klaas - 9103195293082
</t>
        </r>
        <r>
          <rPr>
            <b/>
            <u/>
            <sz val="8"/>
            <color indexed="81"/>
            <rFont val="Tahoma"/>
            <family val="2"/>
          </rPr>
          <t xml:space="preserve">
New People
</t>
        </r>
        <r>
          <rPr>
            <sz val="8"/>
            <color indexed="81"/>
            <rFont val="Tahoma"/>
            <family val="2"/>
          </rPr>
          <t xml:space="preserve">
</t>
        </r>
        <r>
          <rPr>
            <b/>
            <u/>
            <sz val="8"/>
            <color indexed="81"/>
            <rFont val="Tahoma"/>
            <family val="2"/>
          </rPr>
          <t xml:space="preserve">
People Left
</t>
        </r>
      </text>
    </comment>
    <comment ref="C23" authorId="0" shapeId="0">
      <text>
        <r>
          <rPr>
            <sz val="8"/>
            <color indexed="81"/>
            <rFont val="Tahoma"/>
            <family val="2"/>
          </rPr>
          <t xml:space="preserve">Contract 092-050-A80B1 ran from 18/06/13 - 11/07/13 = 220 P/Days
</t>
        </r>
      </text>
    </comment>
    <comment ref="J23" authorId="0" shapeId="0">
      <text>
        <r>
          <rPr>
            <b/>
            <u/>
            <sz val="8"/>
            <color indexed="81"/>
            <rFont val="Tahoma"/>
            <family val="2"/>
          </rPr>
          <t>People Employed on Contract 092-050-A80B1</t>
        </r>
        <r>
          <rPr>
            <sz val="8"/>
            <color indexed="81"/>
            <rFont val="Tahoma"/>
            <family val="2"/>
          </rPr>
          <t xml:space="preserve">
Mziyande Nombande - 7712205403085
Gerald Seyise - 6608255656088
Thandile Lukas - 7709116111088
Veronica Yantolo - 9211250056086
Martha Ngqeza - 8804180635085
Vuyokazi Grootboom - 8209191350080
Cynthia Kanana - 890926000084
Ginette Mejana  - 7301200439086
Lusanda Qogo - 8804046519085
Ncedikaya Yantolo - 8611155324086
Ronald Klaas - 9103195293082
</t>
        </r>
        <r>
          <rPr>
            <b/>
            <u/>
            <sz val="8"/>
            <color indexed="81"/>
            <rFont val="Tahoma"/>
            <family val="2"/>
          </rPr>
          <t xml:space="preserve">
New People
</t>
        </r>
        <r>
          <rPr>
            <sz val="8"/>
            <color indexed="81"/>
            <rFont val="Tahoma"/>
            <family val="2"/>
          </rPr>
          <t xml:space="preserve">
Mavuso Melane - 7607175657087
</t>
        </r>
        <r>
          <rPr>
            <b/>
            <u/>
            <sz val="8"/>
            <color indexed="81"/>
            <rFont val="Tahoma"/>
            <family val="2"/>
          </rPr>
          <t xml:space="preserve">
People Left
</t>
        </r>
        <r>
          <rPr>
            <sz val="8"/>
            <color indexed="81"/>
            <rFont val="Tahoma"/>
            <family val="2"/>
          </rPr>
          <t xml:space="preserve">
Desmond Williams - 8701205536084</t>
        </r>
      </text>
    </comment>
  </commentList>
</comments>
</file>

<file path=xl/comments15.xml><?xml version="1.0" encoding="utf-8"?>
<comments xmlns="http://schemas.openxmlformats.org/spreadsheetml/2006/main">
  <authors>
    <author>Andrew Knipe</author>
  </authors>
  <commentList>
    <comment ref="C4" authorId="0" shapeId="0">
      <text>
        <r>
          <rPr>
            <sz val="8"/>
            <color indexed="81"/>
            <rFont val="Tahoma"/>
            <family val="2"/>
          </rPr>
          <t xml:space="preserve">Contract No. 092-050-A167 ran from 15/10/12 - 16/11/12 = 253P/Days
</t>
        </r>
      </text>
    </comment>
    <comment ref="J4" authorId="0" shapeId="0">
      <text>
        <r>
          <rPr>
            <b/>
            <u/>
            <sz val="8"/>
            <color indexed="81"/>
            <rFont val="Tahoma"/>
            <family val="2"/>
          </rPr>
          <t xml:space="preserve">People Employed on Contract 092-050-A167
</t>
        </r>
        <r>
          <rPr>
            <sz val="8"/>
            <color indexed="81"/>
            <rFont val="Tahoma"/>
            <family val="2"/>
          </rPr>
          <t xml:space="preserve">Mamkeli Grootboom - 6802175607087
Xabiso Sitole  - 8801315271083
Nowie Ndoni - 9206210106088
Jorica Jordaan - 8310060503088
Talana Spogter - 8609180246084
Gradwell Sambokwe  - 7601255468082
Patrick Qogo - 6206215767085
Nkululeko Grootboom - 8311175857085
Lifa Speelman - 9012256116084
Boy-Boy Tom - 6509065721080
Boy Grootboom - 7511295415086
Simphiwe Spogter - 7912266031086
</t>
        </r>
      </text>
    </comment>
    <comment ref="C5" authorId="0" shapeId="0">
      <text>
        <r>
          <rPr>
            <sz val="8"/>
            <color indexed="81"/>
            <rFont val="Tahoma"/>
            <family val="2"/>
          </rPr>
          <t xml:space="preserve">Contract No. 092-050-A105B1 ran from 04/12/12 - 08/12/12 = 55P/Days
</t>
        </r>
      </text>
    </comment>
    <comment ref="J5" authorId="0" shapeId="0">
      <text>
        <r>
          <rPr>
            <b/>
            <u/>
            <sz val="8"/>
            <color indexed="81"/>
            <rFont val="Tahoma"/>
            <family val="2"/>
          </rPr>
          <t xml:space="preserve">People Employed on Contract 092-050-A105B1
</t>
        </r>
        <r>
          <rPr>
            <sz val="8"/>
            <color indexed="81"/>
            <rFont val="Tahoma"/>
            <family val="2"/>
          </rPr>
          <t xml:space="preserve">Mamkeli Grootboom - 6802175607087
Xabiso Sitole  - 8801315271083
Nowie Ndoni - 9206210106088
Jorica Jordaan - 8310060503088
Talana Spogter - 8609180246084
Gradwell Sambokwe  - 7601255468082
Patrick Qogo - 6206215767085
Nkululeko Grootboom - 8311175857085
Lifa Speelman - 9012256116084
Boy-Boy Tom - 6509065721080
Boy Grootboom - 7511295415086
Simphiwe Spogter - 7912266031086
</t>
        </r>
      </text>
    </comment>
    <comment ref="C6" authorId="0" shapeId="0">
      <text>
        <r>
          <rPr>
            <sz val="8"/>
            <color indexed="81"/>
            <rFont val="Tahoma"/>
            <family val="2"/>
          </rPr>
          <t xml:space="preserve">Contract No. 092-050-A106B1 ran from 09/12/12 - 13/12/12 = 55P/Days
</t>
        </r>
      </text>
    </comment>
    <comment ref="J6" authorId="0" shapeId="0">
      <text>
        <r>
          <rPr>
            <b/>
            <u/>
            <sz val="8"/>
            <color indexed="81"/>
            <rFont val="Tahoma"/>
            <family val="2"/>
          </rPr>
          <t xml:space="preserve">People Employed on Contract 092-050-A106B1
</t>
        </r>
        <r>
          <rPr>
            <sz val="8"/>
            <color indexed="81"/>
            <rFont val="Tahoma"/>
            <family val="2"/>
          </rPr>
          <t xml:space="preserve">Mamkeli Grootboom - 6802175607087
Xabiso Sitole  - 8801315271083
Nowie Ndoni - 9206210106088
Jorica Jordaan - 8310060503088
Talana Spogter - 8609180246084
Gradwell Sambokwe  - 7601255468082
Patrick Qogo - 6206215767085
Nkululeko Grootboom - 8311175857085
Lifa Speelman - 9012256116084
Boy-Boy Tom - 6509065721080
Boy Grootboom - 7511295415086
Simphiwe Spogter - 7912266031086
</t>
        </r>
      </text>
    </comment>
    <comment ref="C7" authorId="0" shapeId="0">
      <text>
        <r>
          <rPr>
            <sz val="8"/>
            <color indexed="81"/>
            <rFont val="Tahoma"/>
            <family val="2"/>
          </rPr>
          <t xml:space="preserve">Contract No. 092-050-A173 ran from 24/01/13 - 16/02/13 = 209P/Days
</t>
        </r>
      </text>
    </comment>
    <comment ref="J7" authorId="0" shapeId="0">
      <text>
        <r>
          <rPr>
            <b/>
            <u/>
            <sz val="8"/>
            <color indexed="81"/>
            <rFont val="Tahoma"/>
            <family val="2"/>
          </rPr>
          <t xml:space="preserve">People Employed on Contract 092-050-A173
</t>
        </r>
        <r>
          <rPr>
            <sz val="8"/>
            <color indexed="81"/>
            <rFont val="Tahoma"/>
            <family val="2"/>
          </rPr>
          <t xml:space="preserve">Mamkeli Grootboom - 6802175607087
Xabiso Sitole  - 8801315271083
Nowie Ndoni - 9206210106088
Jorica Jordaan - 8310060503088
Talana Spogter - 8609180246084
Gradwell Sambokwe  - 7601255468082
Patrick Qogo - 6206215767085
Nkululeko Grootboom - 8311175857085
Lifa Speelman - 9012256116084
Boy-Boy Tom - 6509065721080
Boy Grootboom - 7511295415086
Simphiwe Spogter - 7912266031086
</t>
        </r>
      </text>
    </comment>
    <comment ref="C8" authorId="0" shapeId="0">
      <text>
        <r>
          <rPr>
            <sz val="8"/>
            <color indexed="81"/>
            <rFont val="Tahoma"/>
            <family val="2"/>
          </rPr>
          <t xml:space="preserve">Contract No. 092-050-A177 ran from 15/04/13 - 31/05/13 = 242P/Days
</t>
        </r>
      </text>
    </comment>
    <comment ref="J8" authorId="0" shapeId="0">
      <text>
        <r>
          <rPr>
            <b/>
            <u/>
            <sz val="8"/>
            <color indexed="81"/>
            <rFont val="Tahoma"/>
            <family val="2"/>
          </rPr>
          <t xml:space="preserve">People Employed on Contract 092-050-A177
</t>
        </r>
        <r>
          <rPr>
            <sz val="8"/>
            <color indexed="81"/>
            <rFont val="Tahoma"/>
            <family val="2"/>
          </rPr>
          <t xml:space="preserve">Mamkeli Grootboom - 6802175607087
Xabiso Sitole  - 8801315271083
Nowie Ndoni - 9206210106088
Jorica Jordaan - 8310060503088
Talana Spogter - 8609180246084
Gradwell Sambokwe  - 7601255468082
Patrick Qogo - 6206215767085
Nkululeko Grootboom - 8311175857085
Lifa Speelman - 9012256116084
Boy-Boy Tom - 6509065721080
Boy Grootboom - 7511295415086
Simphiwe Spogter - 7912266031086
</t>
        </r>
      </text>
    </comment>
    <comment ref="C9" authorId="0" shapeId="0">
      <text>
        <r>
          <rPr>
            <sz val="8"/>
            <color indexed="81"/>
            <rFont val="Tahoma"/>
            <family val="2"/>
          </rPr>
          <t xml:space="preserve">Contract No. 092-050-A23B1 ran from 01/07/13 - 05/07/13 = 55P/Days
</t>
        </r>
      </text>
    </comment>
    <comment ref="J9" authorId="0" shapeId="0">
      <text>
        <r>
          <rPr>
            <b/>
            <u/>
            <sz val="8"/>
            <color indexed="81"/>
            <rFont val="Tahoma"/>
            <family val="2"/>
          </rPr>
          <t xml:space="preserve">People Employed on Contract 092-050-A23B1
</t>
        </r>
        <r>
          <rPr>
            <sz val="8"/>
            <color indexed="81"/>
            <rFont val="Tahoma"/>
            <family val="2"/>
          </rPr>
          <t xml:space="preserve">Mamkeli Grootboom - 6802175607087
Xabiso Sitole  - 8801315271083
Nowie Ndoni - 9206210106088
Jorica Jordaan - 8310060503088
Talana Spogter - 8609180246084
Gradwell Sambokwe  - 7601255468082
Patrick Qogo - 6206215767085
Nkululeko Grootboom - 8311175857085
Lifa Speelman - 9012256116084
Boy-Boy Tom - 6509065721080
Boy Grootboom - 7511295415086
Simphiwe Spogter - 7912266031086
</t>
        </r>
      </text>
    </comment>
    <comment ref="C10" authorId="0" shapeId="0">
      <text>
        <r>
          <rPr>
            <sz val="8"/>
            <color indexed="81"/>
            <rFont val="Tahoma"/>
            <family val="2"/>
          </rPr>
          <t xml:space="preserve">Contract No. 092-050-A22B1 ran from 22/07/13 - 31/07/13 = 55P/Days
</t>
        </r>
      </text>
    </comment>
    <comment ref="J10" authorId="0" shapeId="0">
      <text>
        <r>
          <rPr>
            <b/>
            <u/>
            <sz val="8"/>
            <color indexed="81"/>
            <rFont val="Tahoma"/>
            <family val="2"/>
          </rPr>
          <t xml:space="preserve">People Employed on Contract 092-050-A22B1
</t>
        </r>
        <r>
          <rPr>
            <sz val="8"/>
            <color indexed="81"/>
            <rFont val="Tahoma"/>
            <family val="2"/>
          </rPr>
          <t xml:space="preserve">Mamkeli Grootboom - 6802175607087
Xabiso Sitole  - 8801315271083
Nowie Ndoni - 9206210106088
Jorica Jordaan - 8310060503088
Talana Spogter - 8609180246084
Gradwell Sambokwe  - 7601255468082
Patrick Qogo - 6206215767085
Nkululeko Grootboom - 8311175857085
Lifa Speelman - 9012256116084
Boy-Boy Tom - 6509065721080
Boy Grootboom - 7511295415086
Simphiwe Spogter - 7912266031086
</t>
        </r>
      </text>
    </comment>
    <comment ref="C11" authorId="0" shapeId="0">
      <text>
        <r>
          <rPr>
            <sz val="8"/>
            <color indexed="81"/>
            <rFont val="Tahoma"/>
            <family val="2"/>
          </rPr>
          <t xml:space="preserve">Contract No. 092-050-A181 ran from 19/08/13 - 11/10/13 = 192P/Days
</t>
        </r>
      </text>
    </comment>
    <comment ref="J11" authorId="0" shapeId="0">
      <text>
        <r>
          <rPr>
            <b/>
            <u/>
            <sz val="8"/>
            <color indexed="81"/>
            <rFont val="Tahoma"/>
            <family val="2"/>
          </rPr>
          <t xml:space="preserve">People Employed on Contract 092-050-A22B1
</t>
        </r>
        <r>
          <rPr>
            <sz val="8"/>
            <color indexed="81"/>
            <rFont val="Tahoma"/>
            <family val="2"/>
          </rPr>
          <t xml:space="preserve">Mamkeli Grootboom - 6802175607087
Talana Spogter - 8609180246084
Gradwell Sambokwe  - 7601255468082
Nkululeko Grootboom - 8311175857085
</t>
        </r>
        <r>
          <rPr>
            <b/>
            <u/>
            <sz val="8"/>
            <color indexed="81"/>
            <rFont val="Tahoma"/>
            <family val="2"/>
          </rPr>
          <t>New People</t>
        </r>
        <r>
          <rPr>
            <sz val="8"/>
            <color indexed="81"/>
            <rFont val="Tahoma"/>
            <family val="2"/>
          </rPr>
          <t xml:space="preserve">
Williams Chicago - 8512145278087
Kanana Vukile - 9304115542083
Fisanti Khanyisa - 9411051084085
Madonci Sandile - 9305275944084
Ndoni Nandipha - 9511160215080
Hector Theresa - 9004200334087
Hans Rinah - 6610260705082
Ndoni Maria - 8902100390086
Banie Patricia - 8803280303081
Mapela Andile - 8909306001086
</t>
        </r>
        <r>
          <rPr>
            <b/>
            <u/>
            <sz val="8"/>
            <color indexed="81"/>
            <rFont val="Tahoma"/>
            <family val="2"/>
          </rPr>
          <t>People Left</t>
        </r>
        <r>
          <rPr>
            <sz val="8"/>
            <color indexed="81"/>
            <rFont val="Tahoma"/>
            <family val="2"/>
          </rPr>
          <t xml:space="preserve">
Xabiso Sitole  - 8801315271083
Nowie Ndoni - 9206210106088
Jorica Jordaan - 8310060503088
Patrick Qogo - 6206215767085
Lifa Speelman - 9012256116084
Boy-Boy Tom - 6509065721080
Boy Grootboom - 7511295415086
Simphiwe Spogter - 7912266031086</t>
        </r>
      </text>
    </comment>
    <comment ref="C12" authorId="0" shapeId="0">
      <text>
        <r>
          <rPr>
            <sz val="8"/>
            <color indexed="81"/>
            <rFont val="Tahoma"/>
            <family val="2"/>
          </rPr>
          <t xml:space="preserve">Contract No. 092-050-A181 ran from 05/11/13 - 29/11/13 = 209P/Days
</t>
        </r>
      </text>
    </comment>
    <comment ref="J12" authorId="0" shapeId="0">
      <text>
        <r>
          <rPr>
            <b/>
            <u/>
            <sz val="8"/>
            <color indexed="81"/>
            <rFont val="Tahoma"/>
            <family val="2"/>
          </rPr>
          <t xml:space="preserve">People Employed on Contract 092-050-A22B1
</t>
        </r>
        <r>
          <rPr>
            <sz val="8"/>
            <color indexed="81"/>
            <rFont val="Tahoma"/>
            <family val="2"/>
          </rPr>
          <t xml:space="preserve">Mamkeli Grootboom - 6802175607087
Talana Spogter - 8609180246084
Gradwell Sambokwe  - 7601255468082
Williams Chicago - 8512145278087
Kanana Vukile - 9304115542083
Fisanti Khanyisa - 9411051084085
Madonci Sandile - 9305275944084
Ndoni Nandipha - 9511160215080
Hector Theresa - 9004200334087
Hans Rinah - 6610260705082
Banie Patricia - 8803280303081
</t>
        </r>
        <r>
          <rPr>
            <b/>
            <u/>
            <sz val="8"/>
            <color indexed="81"/>
            <rFont val="Tahoma"/>
            <family val="2"/>
          </rPr>
          <t>New People</t>
        </r>
        <r>
          <rPr>
            <sz val="8"/>
            <color indexed="81"/>
            <rFont val="Tahoma"/>
            <family val="2"/>
          </rPr>
          <t xml:space="preserve">
Odwa Grootboom - 9303085380086
</t>
        </r>
        <r>
          <rPr>
            <b/>
            <u/>
            <sz val="8"/>
            <color indexed="81"/>
            <rFont val="Tahoma"/>
            <family val="2"/>
          </rPr>
          <t>People Left</t>
        </r>
        <r>
          <rPr>
            <sz val="8"/>
            <color indexed="81"/>
            <rFont val="Tahoma"/>
            <family val="2"/>
          </rPr>
          <t xml:space="preserve">
Nkululeko Grootboom - 8311175857085
Ndoni Maria - 8902100390086
Mapela Andile - 8909306001086</t>
        </r>
      </text>
    </comment>
    <comment ref="C13" authorId="0" shapeId="0">
      <text>
        <r>
          <rPr>
            <sz val="8"/>
            <color indexed="81"/>
            <rFont val="Tahoma"/>
            <family val="2"/>
          </rPr>
          <t xml:space="preserve">Contract No. 092-050-A192 ran from 09/12/13 - 23/01/14 = 220P/Days
</t>
        </r>
      </text>
    </comment>
    <comment ref="J13" authorId="0" shapeId="0">
      <text>
        <r>
          <rPr>
            <b/>
            <u/>
            <sz val="8"/>
            <color indexed="81"/>
            <rFont val="Tahoma"/>
            <family val="2"/>
          </rPr>
          <t xml:space="preserve">People Employed on Contract 092-050-A192
</t>
        </r>
        <r>
          <rPr>
            <sz val="8"/>
            <color indexed="81"/>
            <rFont val="Tahoma"/>
            <family val="2"/>
          </rPr>
          <t xml:space="preserve">Mamkeli Grootboom - 6802175607087
Talana Spogter - 8609180246084
Gradwell Sambokwe  - 7601255468082
Williams Chicago - 8512145278087
Kanana Vukile - 9304115542083
Fisanti Khanyisa - 9411051084085
Madonci Sandile - 9305275944084
Ndoni Nandipha - 9511160215080
Hector Theresa - 9004200334087
Hans Rinah - 6610260705082
Banie Patricia - 8803280303081
Odwa Grootboom - 9303085380086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4" authorId="0" shapeId="0">
      <text>
        <r>
          <rPr>
            <sz val="8"/>
            <color indexed="81"/>
            <rFont val="Tahoma"/>
            <family val="2"/>
          </rPr>
          <t xml:space="preserve">Contract No. 092-050-A124B1 ran from 08/09/14 - 30/09/14 = 176P/Days
</t>
        </r>
      </text>
    </comment>
    <comment ref="J14" authorId="0" shapeId="0">
      <text>
        <r>
          <rPr>
            <b/>
            <u/>
            <sz val="8"/>
            <color indexed="81"/>
            <rFont val="Tahoma"/>
            <family val="2"/>
          </rPr>
          <t xml:space="preserve">People Employed on Contract 092-050-A124B1
</t>
        </r>
        <r>
          <rPr>
            <u/>
            <sz val="8"/>
            <color indexed="81"/>
            <rFont val="Tahoma"/>
            <family val="2"/>
          </rPr>
          <t xml:space="preserve">
</t>
        </r>
        <r>
          <rPr>
            <sz val="8"/>
            <color indexed="81"/>
            <rFont val="Tahoma"/>
            <family val="2"/>
          </rPr>
          <t xml:space="preserve">Mamkeli Grootboom - 6802175607087
</t>
        </r>
        <r>
          <rPr>
            <b/>
            <u/>
            <sz val="8"/>
            <color indexed="81"/>
            <rFont val="Tahoma"/>
            <family val="2"/>
          </rPr>
          <t>New People</t>
        </r>
        <r>
          <rPr>
            <sz val="8"/>
            <color indexed="81"/>
            <rFont val="Tahoma"/>
            <family val="2"/>
          </rPr>
          <t xml:space="preserve">
Vukile Kanana - 9304115542083
Sandile Madonci - 9305275944084
Vuyokazi Grootboom - 8209191350080
Gerald Seyise - 6608255656088
Martha Ngqeza - 8804180635085
Ginette Mejana - 7301200439086
nomthetho Yapi - 8311201113084
Cynthia Kanana - 8909260400084
Ferdinand Desha - 610817551085
Khanyisa Seyise - 9510020984083
Victoria Maxhamu - 7312290286089
</t>
        </r>
        <r>
          <rPr>
            <b/>
            <u/>
            <sz val="8"/>
            <color indexed="81"/>
            <rFont val="Tahoma"/>
            <family val="2"/>
          </rPr>
          <t>People Left</t>
        </r>
        <r>
          <rPr>
            <sz val="8"/>
            <color indexed="81"/>
            <rFont val="Tahoma"/>
            <family val="2"/>
          </rPr>
          <t xml:space="preserve">
Talana Spogter - 8609180246084
Gradwell Sambokwe  - 7601255468082
Williams Chicago - 8512145278087
Kanana Vukile - 9304115542083
Fisanti Khanyisa - 9411051084085
Madonci Sandile - 9305275944084
Ndoni Nandipha - 9511160215080
Hector Theresa - 9004200334087
Hans Rinah - 6610260705082
Banie Patricia - 8803280303081
Odwa Grootboom - 9303085380086</t>
        </r>
      </text>
    </comment>
    <comment ref="C15" authorId="0" shapeId="0">
      <text>
        <r>
          <rPr>
            <sz val="8"/>
            <color indexed="81"/>
            <rFont val="Tahoma"/>
            <family val="2"/>
          </rPr>
          <t xml:space="preserve">Contract No. 092-050-A199 ran from 06/10/14 - 14/11/14 = 220P/Days
</t>
        </r>
      </text>
    </comment>
    <comment ref="J15" authorId="0" shapeId="0">
      <text>
        <r>
          <rPr>
            <b/>
            <u/>
            <sz val="8"/>
            <color indexed="81"/>
            <rFont val="Tahoma"/>
            <family val="2"/>
          </rPr>
          <t xml:space="preserve">People Employed on Contract 092-050-A199
</t>
        </r>
        <r>
          <rPr>
            <u/>
            <sz val="8"/>
            <color indexed="81"/>
            <rFont val="Tahoma"/>
            <family val="2"/>
          </rPr>
          <t xml:space="preserve">
</t>
        </r>
        <r>
          <rPr>
            <sz val="8"/>
            <color indexed="81"/>
            <rFont val="Tahoma"/>
            <family val="2"/>
          </rPr>
          <t xml:space="preserve">Mamkeli Grootboom - 6802175607087
Vukile Kanana - 9304115542083
Sandile Madonci - 9305275944084
Vuyokazi Grootboom - 8209191350080
Martha Ngqeza - 8804180635085
Ginette Mejana - 7301200439086
Nomthetho Yapi - 8311201113084
Cynthia Kanana - 8909260400084
Ferdinand Desha - 610817551085
Khanyisa Seyise - 9510020984083
Victoria Maxhamu - 7312290286089
</t>
        </r>
        <r>
          <rPr>
            <b/>
            <u/>
            <sz val="8"/>
            <color indexed="81"/>
            <rFont val="Tahoma"/>
            <family val="2"/>
          </rPr>
          <t>New People</t>
        </r>
        <r>
          <rPr>
            <sz val="8"/>
            <color indexed="81"/>
            <rFont val="Tahoma"/>
            <family val="2"/>
          </rPr>
          <t xml:space="preserve">
Alfred Williams - 8409235407082
</t>
        </r>
        <r>
          <rPr>
            <b/>
            <u/>
            <sz val="8"/>
            <color indexed="81"/>
            <rFont val="Tahoma"/>
            <family val="2"/>
          </rPr>
          <t>People Left</t>
        </r>
        <r>
          <rPr>
            <sz val="8"/>
            <color indexed="81"/>
            <rFont val="Tahoma"/>
            <family val="2"/>
          </rPr>
          <t xml:space="preserve">
Gerald Seyise - 6608255656088</t>
        </r>
      </text>
    </comment>
    <comment ref="C16" authorId="0" shapeId="0">
      <text>
        <r>
          <rPr>
            <sz val="8"/>
            <color indexed="81"/>
            <rFont val="Tahoma"/>
            <family val="2"/>
          </rPr>
          <t xml:space="preserve">Contract No. 092-050-A220 ran from 05/12/14 - 15/01/15 = 220P/Days
</t>
        </r>
      </text>
    </comment>
    <comment ref="J16" authorId="0" shapeId="0">
      <text>
        <r>
          <rPr>
            <b/>
            <u/>
            <sz val="8"/>
            <color indexed="81"/>
            <rFont val="Tahoma"/>
            <family val="2"/>
          </rPr>
          <t xml:space="preserve">People Employed on Contract 092-050-A220
</t>
        </r>
        <r>
          <rPr>
            <u/>
            <sz val="8"/>
            <color indexed="81"/>
            <rFont val="Tahoma"/>
            <family val="2"/>
          </rPr>
          <t xml:space="preserve">
</t>
        </r>
        <r>
          <rPr>
            <sz val="8"/>
            <color indexed="81"/>
            <rFont val="Tahoma"/>
            <family val="2"/>
          </rPr>
          <t xml:space="preserve">Mamkeli Grootboom - 6802175607087
Vukile Kanana - 9304115542083
Sandile Madonci - 9305275944084
Vuyokazi Grootboom - 8209191350080
Alfred Williams - 8409235407082
Martha Ngqeza - 8804180635085
Ginette Mejana - 7301200439086
Nomthetho Yapi - 8311201113084
Cynthia Kanana - 8909260400084
Ferdinand Desha - 610817551085
Khanyisa Seyise - 9510020984083
Victoria Maxhamu - 7312290286089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7" authorId="0" shapeId="0">
      <text>
        <r>
          <rPr>
            <sz val="8"/>
            <color indexed="81"/>
            <rFont val="Tahoma"/>
            <family val="2"/>
          </rPr>
          <t xml:space="preserve">Contract No. 092-050-A208 ran from 20/01/15 - 19/02/15 = 220P/Days
</t>
        </r>
      </text>
    </comment>
    <comment ref="J17" authorId="0" shapeId="0">
      <text>
        <r>
          <rPr>
            <b/>
            <u/>
            <sz val="8"/>
            <color indexed="81"/>
            <rFont val="Tahoma"/>
            <family val="2"/>
          </rPr>
          <t xml:space="preserve">People Employed on Contract 092-050-A208
</t>
        </r>
        <r>
          <rPr>
            <u/>
            <sz val="8"/>
            <color indexed="81"/>
            <rFont val="Tahoma"/>
            <family val="2"/>
          </rPr>
          <t xml:space="preserve">
</t>
        </r>
        <r>
          <rPr>
            <sz val="8"/>
            <color indexed="81"/>
            <rFont val="Tahoma"/>
            <family val="2"/>
          </rPr>
          <t xml:space="preserve">Mamkeli Grootboom - 6802175607087
Vukile Kanana - 9304115542083
Sandile Madonci - 9305275944084
Vuyokazi Grootboom - 8209191350080
Ginette Mejana - 7301200439086
Cynthia Kanana - 8909260400084
Ferdinand Desha - 610817551085
Khanyisa Seyise - 9510020984083
</t>
        </r>
        <r>
          <rPr>
            <b/>
            <u/>
            <sz val="8"/>
            <color indexed="81"/>
            <rFont val="Tahoma"/>
            <family val="2"/>
          </rPr>
          <t>New People</t>
        </r>
        <r>
          <rPr>
            <sz val="8"/>
            <color indexed="81"/>
            <rFont val="Tahoma"/>
            <family val="2"/>
          </rPr>
          <t xml:space="preserve">
Veronica Yantolo - 9211250056086
Lerato Blouw - 8512315121083
Chereline Potgieter- 9305070315084
Felicity Olifant - 9510291155082
</t>
        </r>
        <r>
          <rPr>
            <b/>
            <u/>
            <sz val="8"/>
            <color indexed="81"/>
            <rFont val="Tahoma"/>
            <family val="2"/>
          </rPr>
          <t xml:space="preserve">People Left
</t>
        </r>
        <r>
          <rPr>
            <sz val="8"/>
            <color indexed="81"/>
            <rFont val="Tahoma"/>
            <family val="2"/>
          </rPr>
          <t xml:space="preserve">
Alfred Williams - 8409235407082
Martha Ngqeza - 8804180635085
Nomthetho Yapi - 8311201113084
Victoria Maxhamu - 7312290286089</t>
        </r>
      </text>
    </comment>
    <comment ref="C18" authorId="0" shapeId="0">
      <text>
        <r>
          <rPr>
            <sz val="8"/>
            <color indexed="81"/>
            <rFont val="Tahoma"/>
            <family val="2"/>
          </rPr>
          <t xml:space="preserve">Contract No. 092-050-A224 ran from 23/02/15 - 31/03/15 = 220P/Days
</t>
        </r>
      </text>
    </comment>
    <comment ref="J18" authorId="0" shapeId="0">
      <text>
        <r>
          <rPr>
            <b/>
            <u/>
            <sz val="8"/>
            <color indexed="81"/>
            <rFont val="Tahoma"/>
            <family val="2"/>
          </rPr>
          <t xml:space="preserve">People Employed on Contract 092-050-A224
</t>
        </r>
        <r>
          <rPr>
            <u/>
            <sz val="8"/>
            <color indexed="81"/>
            <rFont val="Tahoma"/>
            <family val="2"/>
          </rPr>
          <t xml:space="preserve">
</t>
        </r>
        <r>
          <rPr>
            <sz val="8"/>
            <color indexed="81"/>
            <rFont val="Tahoma"/>
            <family val="2"/>
          </rPr>
          <t xml:space="preserve">Mamkeli Grootboom - 6802175607087
Vukile Kanana - 9304115542083
Veronica Yantolo - 9211250056086
Chereline Potgieter- 9305070315084
Ginette Mejana - 7301200439086
Lerato Blouw - 8512315121083
Cynthia Kanana - 8909260400084
Ferdinand Desha - 610817551085
Khanyisa Seyise - 9510020984083
Felicity Olifant - 9510291155082
</t>
        </r>
        <r>
          <rPr>
            <b/>
            <u/>
            <sz val="8"/>
            <color indexed="81"/>
            <rFont val="Tahoma"/>
            <family val="2"/>
          </rPr>
          <t>New People</t>
        </r>
        <r>
          <rPr>
            <sz val="8"/>
            <color indexed="81"/>
            <rFont val="Tahoma"/>
            <family val="2"/>
          </rPr>
          <t xml:space="preserve">
Samuels Doy - 8207305105085
Tuso Qoqo - 8909075629083
</t>
        </r>
        <r>
          <rPr>
            <b/>
            <u/>
            <sz val="8"/>
            <color indexed="81"/>
            <rFont val="Tahoma"/>
            <family val="2"/>
          </rPr>
          <t xml:space="preserve">People Left
</t>
        </r>
        <r>
          <rPr>
            <sz val="8"/>
            <color indexed="81"/>
            <rFont val="Tahoma"/>
            <family val="2"/>
          </rPr>
          <t xml:space="preserve">
Sandile Madonci - 9305275944084
Vuyokazi Grootboom - 8209191350080</t>
        </r>
      </text>
    </comment>
    <comment ref="C19" authorId="0" shapeId="0">
      <text>
        <r>
          <rPr>
            <sz val="8"/>
            <color indexed="81"/>
            <rFont val="Tahoma"/>
            <family val="2"/>
          </rPr>
          <t xml:space="preserve">Contract No. 092-050-A223 ran from 21/04/15 - 22/05/15 = 220P/Days
</t>
        </r>
      </text>
    </comment>
    <comment ref="J19" authorId="0" shapeId="0">
      <text>
        <r>
          <rPr>
            <b/>
            <u/>
            <sz val="8"/>
            <color indexed="81"/>
            <rFont val="Tahoma"/>
            <family val="2"/>
          </rPr>
          <t xml:space="preserve">People Employed on Contract 092-050-A223
</t>
        </r>
        <r>
          <rPr>
            <sz val="8"/>
            <color indexed="81"/>
            <rFont val="Tahoma"/>
            <family val="2"/>
          </rPr>
          <t>Mamkeli Grootboom - 6802175607087
Vukile Kanana - 9304115542083
Veronica Yantolo - 9211250056086
Chereline Potgieter- 9305070315084
Lerato Blouw - 8512315121083
Cynthia Kanana - 8909260400084
Doy Samuels - 8207305105085
Khanyisa Seyise - 9510020984083
Felicity Olifant - 951029115508</t>
        </r>
        <r>
          <rPr>
            <b/>
            <sz val="8"/>
            <color indexed="81"/>
            <rFont val="Tahoma"/>
            <family val="2"/>
          </rPr>
          <t>2</t>
        </r>
        <r>
          <rPr>
            <sz val="8"/>
            <color indexed="81"/>
            <rFont val="Tahoma"/>
            <family val="2"/>
          </rPr>
          <t xml:space="preserve">
</t>
        </r>
        <r>
          <rPr>
            <b/>
            <u/>
            <sz val="8"/>
            <color indexed="81"/>
            <rFont val="Tahoma"/>
            <family val="2"/>
          </rPr>
          <t>New People</t>
        </r>
        <r>
          <rPr>
            <sz val="8"/>
            <color indexed="81"/>
            <rFont val="Tahoma"/>
            <family val="2"/>
          </rPr>
          <t xml:space="preserve">
Gert Migel - 9706296068086
Soni Shilling - 9602120360080
Gladys Ndoni - 8806210593085
</t>
        </r>
        <r>
          <rPr>
            <b/>
            <u/>
            <sz val="8"/>
            <color indexed="81"/>
            <rFont val="Tahoma"/>
            <family val="2"/>
          </rPr>
          <t xml:space="preserve">People Left
</t>
        </r>
        <r>
          <rPr>
            <sz val="8"/>
            <color indexed="81"/>
            <rFont val="Tahoma"/>
            <family val="2"/>
          </rPr>
          <t xml:space="preserve">
Tuso Qoqo - 8909075629083
Ferdinand Desha - 610817551085
Ginette Mejana - 7301200439086</t>
        </r>
      </text>
    </comment>
    <comment ref="C20" authorId="0" shapeId="0">
      <text>
        <r>
          <rPr>
            <sz val="8"/>
            <color indexed="81"/>
            <rFont val="Tahoma"/>
            <family val="2"/>
          </rPr>
          <t xml:space="preserve">Contract No. 092-050-A240 ran from 02/06/15 - 07/07/15 = 209P/Days
</t>
        </r>
      </text>
    </comment>
    <comment ref="J20" authorId="0" shapeId="0">
      <text>
        <r>
          <rPr>
            <b/>
            <u/>
            <sz val="8"/>
            <color indexed="81"/>
            <rFont val="Tahoma"/>
            <family val="2"/>
          </rPr>
          <t xml:space="preserve">People Employed on Contract 092-050-A240
</t>
        </r>
        <r>
          <rPr>
            <sz val="8"/>
            <color indexed="81"/>
            <rFont val="Tahoma"/>
            <family val="2"/>
          </rPr>
          <t xml:space="preserve">Mamkeli Grootboom - 6802175607087
Vukile Kanana - 9304115542083
Veronica Yantolo - 9211250056086
Chereline Potgieter- 9305070315084
Lerato Blouw - 8512315121083
Cynthia Kanana - 8909260400084
Gert Migel - 9706296068086
Gladys Ndoni - 8806210593085
Doy Samuels - 8207305105085
Khanyisa Seyise - 9510020984083
Felicity Olifant - 9510291155082
Soni Shilling - 9602120360080
</t>
        </r>
        <r>
          <rPr>
            <b/>
            <u/>
            <sz val="8"/>
            <color indexed="81"/>
            <rFont val="Tahoma"/>
            <family val="2"/>
          </rPr>
          <t>New People</t>
        </r>
        <r>
          <rPr>
            <sz val="8"/>
            <color indexed="81"/>
            <rFont val="Tahoma"/>
            <family val="2"/>
          </rPr>
          <t xml:space="preserve">
</t>
        </r>
        <r>
          <rPr>
            <b/>
            <u/>
            <sz val="8"/>
            <color indexed="81"/>
            <rFont val="Tahoma"/>
            <family val="2"/>
          </rPr>
          <t xml:space="preserve">People Left
</t>
        </r>
        <r>
          <rPr>
            <sz val="8"/>
            <color indexed="81"/>
            <rFont val="Tahoma"/>
            <family val="2"/>
          </rPr>
          <t xml:space="preserve">
</t>
        </r>
      </text>
    </comment>
    <comment ref="C21" authorId="0" shapeId="0">
      <text>
        <r>
          <rPr>
            <sz val="8"/>
            <color indexed="81"/>
            <rFont val="Tahoma"/>
            <family val="2"/>
          </rPr>
          <t xml:space="preserve">Contract No. 092-050-A235 ran from 13/07/15 - 01/10/15 = 209P/Days
</t>
        </r>
      </text>
    </comment>
    <comment ref="J21" authorId="0" shapeId="0">
      <text>
        <r>
          <rPr>
            <b/>
            <u/>
            <sz val="8"/>
            <color indexed="81"/>
            <rFont val="Tahoma"/>
            <family val="2"/>
          </rPr>
          <t xml:space="preserve">People Employed on Contract 092-050-A235
</t>
        </r>
        <r>
          <rPr>
            <sz val="8"/>
            <color indexed="81"/>
            <rFont val="Tahoma"/>
            <family val="2"/>
          </rPr>
          <t xml:space="preserve">Mamkeli Grootboom - 6802175607087
Vukile Kanana - 9304115542083
Veronica Yantolo - 9211250056086
Chereline Potgieter- 9305070315084
Lerato Blouw - 8512315121083
Cynthia Kanana - 8909260400084
Gert Migel - 9706296068086
Gladys Ndoni - 8806210593085
Doy Samuels - 8207305105085
Khanyisa Seyise - 9510020984083
Soni Shilling - 9602120360080
</t>
        </r>
        <r>
          <rPr>
            <b/>
            <u/>
            <sz val="8"/>
            <color indexed="81"/>
            <rFont val="Tahoma"/>
            <family val="2"/>
          </rPr>
          <t>New People</t>
        </r>
        <r>
          <rPr>
            <sz val="8"/>
            <color indexed="81"/>
            <rFont val="Tahoma"/>
            <family val="2"/>
          </rPr>
          <t xml:space="preserve">
Aviva Popo - 8311300474080
</t>
        </r>
        <r>
          <rPr>
            <b/>
            <u/>
            <sz val="8"/>
            <color indexed="81"/>
            <rFont val="Tahoma"/>
            <family val="2"/>
          </rPr>
          <t xml:space="preserve">People Left
</t>
        </r>
        <r>
          <rPr>
            <sz val="8"/>
            <color indexed="81"/>
            <rFont val="Tahoma"/>
            <family val="2"/>
          </rPr>
          <t xml:space="preserve">
Felicity Olifant - 9510291155082</t>
        </r>
      </text>
    </comment>
    <comment ref="C22" authorId="0" shapeId="0">
      <text>
        <r>
          <rPr>
            <sz val="8"/>
            <color indexed="81"/>
            <rFont val="Tahoma"/>
            <family val="2"/>
          </rPr>
          <t xml:space="preserve">Contract No. 092-050-A250 ran from 13/10/15 - 16/11/15 = 218P/Days
</t>
        </r>
      </text>
    </comment>
    <comment ref="J22" authorId="0" shapeId="0">
      <text>
        <r>
          <rPr>
            <b/>
            <u/>
            <sz val="8"/>
            <color indexed="81"/>
            <rFont val="Tahoma"/>
            <family val="2"/>
          </rPr>
          <t xml:space="preserve">People Employed on Contract 092-050-A250
</t>
        </r>
        <r>
          <rPr>
            <u/>
            <sz val="8"/>
            <color indexed="81"/>
            <rFont val="Tahoma"/>
            <family val="2"/>
          </rPr>
          <t xml:space="preserve">
</t>
        </r>
        <r>
          <rPr>
            <sz val="8"/>
            <color indexed="81"/>
            <rFont val="Tahoma"/>
            <family val="2"/>
          </rPr>
          <t xml:space="preserve">Mamkeli Grootboom - 6802175607087
Vukile Kanana - 9304115542083
Veronica Yantolo - 9211250056086
Chereline Potgieter- 9305070315084
Cynthia Kanana - 8909260400084
Gert Migel - 9706296068086
Doy Samuels - 8207305105085
Khanyisa Seyise - 9510020984083
</t>
        </r>
        <r>
          <rPr>
            <b/>
            <u/>
            <sz val="8"/>
            <color indexed="81"/>
            <rFont val="Tahoma"/>
            <family val="2"/>
          </rPr>
          <t>New People</t>
        </r>
        <r>
          <rPr>
            <sz val="8"/>
            <color indexed="81"/>
            <rFont val="Tahoma"/>
            <family val="2"/>
          </rPr>
          <t xml:space="preserve">
Momelezi Jeyi - 9403065664085
Xabisa Lamani - 8005061047081
Camentia Louw - 8708250165081
Dorothy Van Rhyne - 9310090835087
</t>
        </r>
        <r>
          <rPr>
            <b/>
            <u/>
            <sz val="8"/>
            <color indexed="81"/>
            <rFont val="Tahoma"/>
            <family val="2"/>
          </rPr>
          <t xml:space="preserve">People Left
</t>
        </r>
        <r>
          <rPr>
            <sz val="8"/>
            <color indexed="81"/>
            <rFont val="Tahoma"/>
            <family val="2"/>
          </rPr>
          <t>Aviva Popo - 8311300474080
Soni Shilling - 9602120360080
Gladys Ndoni - 8806210593085
Lerato Blouw - 8512315121083</t>
        </r>
      </text>
    </comment>
    <comment ref="C23" authorId="0" shapeId="0">
      <text>
        <r>
          <rPr>
            <sz val="8"/>
            <color indexed="81"/>
            <rFont val="Tahoma"/>
            <family val="2"/>
          </rPr>
          <t xml:space="preserve">Contract No. 092-050-A249 ran from 17/11/15 - 12/12/15 = 220P/Days
</t>
        </r>
      </text>
    </comment>
    <comment ref="J23" authorId="0" shapeId="0">
      <text>
        <r>
          <rPr>
            <b/>
            <u/>
            <sz val="8"/>
            <color indexed="81"/>
            <rFont val="Tahoma"/>
            <family val="2"/>
          </rPr>
          <t xml:space="preserve">People Employed on Contract 092-050-A249
</t>
        </r>
        <r>
          <rPr>
            <u/>
            <sz val="8"/>
            <color indexed="81"/>
            <rFont val="Tahoma"/>
            <family val="2"/>
          </rPr>
          <t xml:space="preserve">
</t>
        </r>
        <r>
          <rPr>
            <sz val="8"/>
            <color indexed="81"/>
            <rFont val="Tahoma"/>
            <family val="2"/>
          </rPr>
          <t xml:space="preserve">Mamkeli Grootboom - 6802175607087
Momelezi Jeyi - 9403065664085
Vukile Kanana - 9304115542083
Veronica Yantolo - 9211250056086
Chereline Potgieter- 9305070315084
Cynthia Kanana - 8909260400084
Xabisa Lamani - 8005061047081
Camentia Louw - 8708250165081
Gert Migel - 9706296068086
Doy Samuels - 8207305105085
Khanyisa Seyise - 9510020984083
Dorothy Van Rhyne - 9310090835087
</t>
        </r>
        <r>
          <rPr>
            <b/>
            <u/>
            <sz val="8"/>
            <color indexed="81"/>
            <rFont val="Tahoma"/>
            <family val="2"/>
          </rPr>
          <t>New People</t>
        </r>
        <r>
          <rPr>
            <sz val="8"/>
            <color indexed="81"/>
            <rFont val="Tahoma"/>
            <family val="2"/>
          </rPr>
          <t xml:space="preserve">
</t>
        </r>
        <r>
          <rPr>
            <b/>
            <u/>
            <sz val="8"/>
            <color indexed="81"/>
            <rFont val="Tahoma"/>
            <family val="2"/>
          </rPr>
          <t xml:space="preserve">People Left
</t>
        </r>
      </text>
    </comment>
    <comment ref="C24" authorId="0" shapeId="0">
      <text>
        <r>
          <rPr>
            <sz val="8"/>
            <color indexed="81"/>
            <rFont val="Tahoma"/>
            <family val="2"/>
          </rPr>
          <t xml:space="preserve">Contract No. 092-050-A276 ran from 25/01/16 - 23/02/16 = 235P/Days
</t>
        </r>
      </text>
    </comment>
    <comment ref="J24" authorId="0" shapeId="0">
      <text>
        <r>
          <rPr>
            <b/>
            <u/>
            <sz val="8"/>
            <color indexed="81"/>
            <rFont val="Tahoma"/>
            <family val="2"/>
          </rPr>
          <t xml:space="preserve">People Employed on Contract 092-050-A276
</t>
        </r>
        <r>
          <rPr>
            <u/>
            <sz val="8"/>
            <color indexed="81"/>
            <rFont val="Tahoma"/>
            <family val="2"/>
          </rPr>
          <t xml:space="preserve">
</t>
        </r>
        <r>
          <rPr>
            <sz val="8"/>
            <color indexed="81"/>
            <rFont val="Tahoma"/>
            <family val="2"/>
          </rPr>
          <t>Mamkeli Grootboom - 6802175607087
Momelezi Jeyi - 9403065664085
Vukile Kanana - 9304115542083
Veronica Yantolo - 9211250056086
Chereline Potgieter- 9305070315084
Xabisa Lamani - 8005061047081
Camentia Louw - 8708250165081
Gert Migel - 9706296068086
Khanyisa Seyise - 9510020984083
Dorothy Van Rhyne - 9310090835087</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Ivonita Grootboom - 9602180957080
Nkululeka Grootboom - 8311175857088
</t>
        </r>
        <r>
          <rPr>
            <b/>
            <u/>
            <sz val="8"/>
            <color indexed="81"/>
            <rFont val="Tahoma"/>
            <family val="2"/>
          </rPr>
          <t xml:space="preserve">People Left
</t>
        </r>
        <r>
          <rPr>
            <sz val="8"/>
            <color indexed="81"/>
            <rFont val="Tahoma"/>
            <family val="2"/>
          </rPr>
          <t>Cynthia Kanana - 8909260400084
Doy Samuels - 8207305105085</t>
        </r>
      </text>
    </comment>
  </commentList>
</comments>
</file>

<file path=xl/comments16.xml><?xml version="1.0" encoding="utf-8"?>
<comments xmlns="http://schemas.openxmlformats.org/spreadsheetml/2006/main">
  <authors>
    <author>Andrew Knipe</author>
  </authors>
  <commentList>
    <comment ref="C4" authorId="0" shapeId="0">
      <text>
        <r>
          <rPr>
            <sz val="8"/>
            <color indexed="81"/>
            <rFont val="Tahoma"/>
            <family val="2"/>
          </rPr>
          <t xml:space="preserve">Contract No. 092-050-A150 ran from 02/04/13 - 12/04/13 = 121P/Days
</t>
        </r>
      </text>
    </comment>
    <comment ref="J4" authorId="0" shapeId="0">
      <text>
        <r>
          <rPr>
            <b/>
            <u/>
            <sz val="8"/>
            <color indexed="81"/>
            <rFont val="Tahoma"/>
            <family val="2"/>
          </rPr>
          <t xml:space="preserve">People Employed on Contract 092-050-A150
</t>
        </r>
        <r>
          <rPr>
            <sz val="8"/>
            <color indexed="81"/>
            <rFont val="Tahoma"/>
            <family val="2"/>
          </rPr>
          <t xml:space="preserve">Wellington Betsha - 8707215777087
Nicholas Lizwane - 9006305247080
Hendrie Baartman - 9110096245087
Siphosethu Blouw - 9305190387088
Mziwoxolo Blou - 8011015948085
Frans Boyana - 6609045546084
Gredwell Betsha- 8507205282086
Andiswa Mapela - 9409230589081
Mitchia Blaauw - 8304121272080
Edian Alkaster - 9411275539088
Alfred Williams - 8409235407082
Jenny Beruns - 9103195293082 
</t>
        </r>
        <r>
          <rPr>
            <b/>
            <u/>
            <sz val="8"/>
            <color indexed="81"/>
            <rFont val="Tahoma"/>
            <family val="2"/>
          </rPr>
          <t xml:space="preserve">
</t>
        </r>
      </text>
    </comment>
    <comment ref="C5" authorId="0" shapeId="0">
      <text>
        <r>
          <rPr>
            <sz val="8"/>
            <color indexed="81"/>
            <rFont val="Tahoma"/>
            <family val="2"/>
          </rPr>
          <t xml:space="preserve">Contract No. 092-050-A162 ran from 22/04/13 - 05/05/13 = 154P/Days
</t>
        </r>
      </text>
    </comment>
    <comment ref="J5" authorId="0" shapeId="0">
      <text>
        <r>
          <rPr>
            <b/>
            <u/>
            <sz val="8"/>
            <color indexed="81"/>
            <rFont val="Tahoma"/>
            <family val="2"/>
          </rPr>
          <t xml:space="preserve">People Employed on Contract 092-050-A162
</t>
        </r>
        <r>
          <rPr>
            <sz val="8"/>
            <color indexed="81"/>
            <rFont val="Tahoma"/>
            <family val="2"/>
          </rPr>
          <t xml:space="preserve">Wellington Betsha - 8707215777087
Nicholas Lizwane - 9006305247080
Hendrie Baartman - 9110096245087
Siphosethu Blouw - 9305190387088
Mziwoxolo Blou - 8011015948085
Frans Boyana - 6609045546084
Gredwell Betsha- 8507205282086
Andiswa Mapela - 9409230589081
Mitchia Blaauw - 8304121272080
Edian Alkaster - 9411275539088
Alfred Williams - 8409235407082
Jenny Beruns - 9103195293082 
</t>
        </r>
        <r>
          <rPr>
            <b/>
            <u/>
            <sz val="8"/>
            <color indexed="81"/>
            <rFont val="Tahoma"/>
            <family val="2"/>
          </rPr>
          <t xml:space="preserve">
</t>
        </r>
      </text>
    </comment>
    <comment ref="C6" authorId="0" shapeId="0">
      <text>
        <r>
          <rPr>
            <sz val="8"/>
            <color indexed="81"/>
            <rFont val="Tahoma"/>
            <family val="2"/>
          </rPr>
          <t xml:space="preserve">Contract No. 092-050-A163 ran from 06/05/13 - 31/05/13 = 231P/Days
</t>
        </r>
      </text>
    </comment>
    <comment ref="J6" authorId="0" shapeId="0">
      <text>
        <r>
          <rPr>
            <b/>
            <u/>
            <sz val="8"/>
            <color indexed="81"/>
            <rFont val="Tahoma"/>
            <family val="2"/>
          </rPr>
          <t xml:space="preserve">People Employed on Contract 092-050-A163
</t>
        </r>
        <r>
          <rPr>
            <sz val="8"/>
            <color indexed="81"/>
            <rFont val="Tahoma"/>
            <family val="2"/>
          </rPr>
          <t xml:space="preserve">Wellington Betsha - 8707215777087
Nicholas Lizwane - 9006305247080
Hendrie Baartman - 9110096245087
Siphosethu Blouw - 9305190387088
Mziwoxolo Blou - 8011015948085
Frans Boyana - 6609045546084
Gredwell Betsha- 8507205282086
Andiswa Mapela - 9409230589081
Mitchia Blaauw - 8304121272080
Edian Alkaster - 9411275539088
Alfred Williams - 8409235407082
Jenny Beruns - 9103195293082 
</t>
        </r>
        <r>
          <rPr>
            <b/>
            <u/>
            <sz val="8"/>
            <color indexed="81"/>
            <rFont val="Tahoma"/>
            <family val="2"/>
          </rPr>
          <t xml:space="preserve">
</t>
        </r>
      </text>
    </comment>
    <comment ref="C7" authorId="0" shapeId="0">
      <text>
        <r>
          <rPr>
            <sz val="8"/>
            <color indexed="81"/>
            <rFont val="Tahoma"/>
            <family val="2"/>
          </rPr>
          <t xml:space="preserve">Contract No. 092-050-A13B1 ran from 28/06/13 - 04/07/13 = 77P/Days
</t>
        </r>
      </text>
    </comment>
    <comment ref="J7" authorId="0" shapeId="0">
      <text>
        <r>
          <rPr>
            <b/>
            <u/>
            <sz val="8"/>
            <color indexed="81"/>
            <rFont val="Tahoma"/>
            <family val="2"/>
          </rPr>
          <t xml:space="preserve">People Employed on Contract 092-050-A13B1
</t>
        </r>
        <r>
          <rPr>
            <sz val="8"/>
            <color indexed="81"/>
            <rFont val="Tahoma"/>
            <family val="2"/>
          </rPr>
          <t xml:space="preserve">Wellington Betsha - 8707215777087
Nicholas Lizwane - 9006305247080
Hendrie Baartman - 9110096245087
Siphosethu Blouw - 9305190387088
Mziwoxolo Blou - 8011015948085
Frans Boyana - 6609045546084
Gredwell Betsha- 8507205282086
Andiswa Mapela - 9409230589081
Mitchia Blaauw - 8304121272080
Edian Alkaster - 9411275539088
Alfred Williams - 8409235407082
Jenny Beruns - 9103195293082 
</t>
        </r>
        <r>
          <rPr>
            <b/>
            <u/>
            <sz val="8"/>
            <color indexed="81"/>
            <rFont val="Tahoma"/>
            <family val="2"/>
          </rPr>
          <t xml:space="preserve">
</t>
        </r>
      </text>
    </comment>
    <comment ref="C8" authorId="0" shapeId="0">
      <text>
        <r>
          <rPr>
            <sz val="8"/>
            <color indexed="81"/>
            <rFont val="Tahoma"/>
            <family val="2"/>
          </rPr>
          <t xml:space="preserve">Contract No. 092-050-A03B1 ran from 05/07/13 - 06/07/13 = 22P/Days
</t>
        </r>
      </text>
    </comment>
    <comment ref="J8" authorId="0" shapeId="0">
      <text>
        <r>
          <rPr>
            <b/>
            <u/>
            <sz val="8"/>
            <color indexed="81"/>
            <rFont val="Tahoma"/>
            <family val="2"/>
          </rPr>
          <t xml:space="preserve">People Employed on Contract 092-050-A03B1
</t>
        </r>
        <r>
          <rPr>
            <sz val="8"/>
            <color indexed="81"/>
            <rFont val="Tahoma"/>
            <family val="2"/>
          </rPr>
          <t xml:space="preserve">Wellington Betsha - 8707215777087
Nicholas Lizwane - 9006305247080
Hendrie Baartman - 9110096245087
Siphosethu Blouw - 9305190387088
Mziwoxolo Blou - 8011015948085
Frans Boyana - 6609045546084
Gredwell Betsha- 8507205282086
Andiswa Mapela - 9409230589081
Mitchia Blaauw - 8304121272080
Edian Alkaster - 9411275539088
Alfred Williams - 8409235407082
Jenny Beruns - 9103195293082 
</t>
        </r>
        <r>
          <rPr>
            <b/>
            <u/>
            <sz val="8"/>
            <color indexed="81"/>
            <rFont val="Tahoma"/>
            <family val="2"/>
          </rPr>
          <t xml:space="preserve">
</t>
        </r>
      </text>
    </comment>
    <comment ref="C9" authorId="0" shapeId="0">
      <text>
        <r>
          <rPr>
            <sz val="8"/>
            <color indexed="81"/>
            <rFont val="Tahoma"/>
            <family val="2"/>
          </rPr>
          <t xml:space="preserve">Contract No. 092-050-A14B1 ran from 18/06/13 - 27/06/13 = 110P/Days
</t>
        </r>
      </text>
    </comment>
    <comment ref="J9" authorId="0" shapeId="0">
      <text>
        <r>
          <rPr>
            <b/>
            <u/>
            <sz val="8"/>
            <color indexed="81"/>
            <rFont val="Tahoma"/>
            <family val="2"/>
          </rPr>
          <t xml:space="preserve">People Employed on Contract 092-050-A14B1
</t>
        </r>
        <r>
          <rPr>
            <sz val="8"/>
            <color indexed="81"/>
            <rFont val="Tahoma"/>
            <family val="2"/>
          </rPr>
          <t xml:space="preserve">Wellington Betsha - 8707215777087
Nicholas Lizwane - 9006305247080
Hendrie Baartman - 9110096245087
Siphosethu Blouw - 9305190387088
Mziwoxolo Blou - 8011015948085
Frans Boyana - 6609045546084
Gredwell Betsha- 8507205282086
Andiswa Mapela - 9409230589081
Mitchia Blaauw - 8304121272080
Edian Alkaster - 9411275539088
Alfred Williams - 8409235407082
Jenny Beruns - 9103195293082 
</t>
        </r>
        <r>
          <rPr>
            <b/>
            <u/>
            <sz val="8"/>
            <color indexed="81"/>
            <rFont val="Tahoma"/>
            <family val="2"/>
          </rPr>
          <t xml:space="preserve">
</t>
        </r>
      </text>
    </comment>
    <comment ref="C10" authorId="0" shapeId="0">
      <text>
        <r>
          <rPr>
            <sz val="8"/>
            <color indexed="81"/>
            <rFont val="Tahoma"/>
            <family val="2"/>
          </rPr>
          <t xml:space="preserve">Contract No. 092-050-A83B1 ran from 15/07/13 - 22/08/13 = 212P/Days
</t>
        </r>
      </text>
    </comment>
    <comment ref="J10" authorId="0" shapeId="0">
      <text>
        <r>
          <rPr>
            <b/>
            <u/>
            <sz val="8"/>
            <color indexed="81"/>
            <rFont val="Tahoma"/>
            <family val="2"/>
          </rPr>
          <t xml:space="preserve">People Employed on Contract 092-050-A83B1
</t>
        </r>
        <r>
          <rPr>
            <sz val="8"/>
            <color indexed="81"/>
            <rFont val="Tahoma"/>
            <family val="2"/>
          </rPr>
          <t xml:space="preserve">Wellington Betsha - 8707215777087
Nicholas Lizwane - 9006305247080
Hendrie Baartman - 9110096245087
Frans Boyana - 6609045546084
Gredwell Betsha- 8507205282086
Mitchia Blaauw - 8304121272080
Edian Alkaster - 9411275539088
Alfred Williams - 8409235407082
Jenny Beruns - 9103195293082 
</t>
        </r>
        <r>
          <rPr>
            <b/>
            <u/>
            <sz val="8"/>
            <color indexed="81"/>
            <rFont val="Tahoma"/>
            <family val="2"/>
          </rPr>
          <t xml:space="preserve">
New People
</t>
        </r>
        <r>
          <rPr>
            <sz val="8"/>
            <color indexed="81"/>
            <rFont val="Tahoma"/>
            <family val="2"/>
          </rPr>
          <t xml:space="preserve">
Johannes Jafta - 8111125973088
Charlene Kammies - 93090412338084
Dial Mila - 8602145364084
</t>
        </r>
        <r>
          <rPr>
            <b/>
            <u/>
            <sz val="8"/>
            <color indexed="81"/>
            <rFont val="Tahoma"/>
            <family val="2"/>
          </rPr>
          <t xml:space="preserve">
People Left
</t>
        </r>
        <r>
          <rPr>
            <sz val="8"/>
            <color indexed="81"/>
            <rFont val="Tahoma"/>
            <family val="2"/>
          </rPr>
          <t>Siphosethu Blouw - 9305190387088
Mziwoxolo Blou - 8011015948085
Andiswa Mapela - 9409230589081</t>
        </r>
      </text>
    </comment>
    <comment ref="C11" authorId="0" shapeId="0">
      <text>
        <r>
          <rPr>
            <sz val="8"/>
            <color indexed="81"/>
            <rFont val="Tahoma"/>
            <family val="2"/>
          </rPr>
          <t xml:space="preserve">Contract No. 092-050-A180 ran from 03/09/13 - 22/10/13 = 242P/Days
</t>
        </r>
      </text>
    </comment>
    <comment ref="J11" authorId="0" shapeId="0">
      <text>
        <r>
          <rPr>
            <b/>
            <u/>
            <sz val="8"/>
            <color indexed="81"/>
            <rFont val="Tahoma"/>
            <family val="2"/>
          </rPr>
          <t xml:space="preserve">People Employed on Contract 092-050-A83B1
</t>
        </r>
        <r>
          <rPr>
            <sz val="8"/>
            <color indexed="81"/>
            <rFont val="Tahoma"/>
            <family val="2"/>
          </rPr>
          <t>Wellington Betsha - 8707215777087
Nicholas Lizwane - 9006305247080
Frans Boyana - 6609045546084
Gredwell Betsha- 8507205282086
Mitchia Blaauw - 8304121272080
Edian Alkaster - 9411275539088
Alfred Williams - 8409235407082
Johannes Jafta - 8111125973088
Charlene Kammies - 93090412338084
Dial Mila - 8602145364084</t>
        </r>
        <r>
          <rPr>
            <b/>
            <u/>
            <sz val="8"/>
            <color indexed="81"/>
            <rFont val="Tahoma"/>
            <family val="2"/>
          </rPr>
          <t xml:space="preserve">
New People
</t>
        </r>
        <r>
          <rPr>
            <sz val="8"/>
            <color indexed="81"/>
            <rFont val="Tahoma"/>
            <family val="2"/>
          </rPr>
          <t xml:space="preserve">
Gladman Williams - 7706055199082
Hendrick Yantolo - 6809255354084
</t>
        </r>
        <r>
          <rPr>
            <b/>
            <u/>
            <sz val="8"/>
            <color indexed="81"/>
            <rFont val="Tahoma"/>
            <family val="2"/>
          </rPr>
          <t xml:space="preserve">
People Left
</t>
        </r>
        <r>
          <rPr>
            <sz val="8"/>
            <color indexed="81"/>
            <rFont val="Tahoma"/>
            <family val="2"/>
          </rPr>
          <t xml:space="preserve">
Hendrie Baartman - 9110096245087
Jenny Beruns - 9103195293082 </t>
        </r>
      </text>
    </comment>
    <comment ref="C12" authorId="0" shapeId="0">
      <text>
        <r>
          <rPr>
            <sz val="8"/>
            <color indexed="81"/>
            <rFont val="Tahoma"/>
            <family val="2"/>
          </rPr>
          <t xml:space="preserve">Contract No. 092-050-A186 ran from 19/11/13 - 09/12/13 = 165P/Days
</t>
        </r>
      </text>
    </comment>
    <comment ref="J12" authorId="0" shapeId="0">
      <text>
        <r>
          <rPr>
            <b/>
            <u/>
            <sz val="8"/>
            <color indexed="81"/>
            <rFont val="Tahoma"/>
            <family val="2"/>
          </rPr>
          <t xml:space="preserve">People Employed on Contract 092-050-A83B1
</t>
        </r>
        <r>
          <rPr>
            <sz val="8"/>
            <color indexed="81"/>
            <rFont val="Tahoma"/>
            <family val="2"/>
          </rPr>
          <t>Wellington Betsha - 8707215777087
Nicholas Lizwane - 9006305247080
Frans Boyana - 6609045546084
Gredwell Betsha- 8507205282086
Mitchia Blaauw - 8304121272080
Edian Alkaster - 9411275539088
Alfred Williams - 8409235407082
Johannes Jafta - 8111125973088
Charlene Kammies - 93090412338084
Dial Mila - 8602145364084
Gladman Williams - 7706055199082
Hendrick Yantolo - 6809255354084</t>
        </r>
        <r>
          <rPr>
            <b/>
            <u/>
            <sz val="8"/>
            <color indexed="81"/>
            <rFont val="Tahoma"/>
            <family val="2"/>
          </rPr>
          <t xml:space="preserve">
New People
</t>
        </r>
        <r>
          <rPr>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C13" authorId="0" shapeId="0">
      <text>
        <r>
          <rPr>
            <sz val="8"/>
            <color indexed="81"/>
            <rFont val="Tahoma"/>
            <family val="2"/>
          </rPr>
          <t xml:space="preserve">Contract No. 092-050-A190 ran from 10/12/13 - 20/01/14 = 220P/Days
</t>
        </r>
      </text>
    </comment>
    <comment ref="J13" authorId="0" shapeId="0">
      <text>
        <r>
          <rPr>
            <b/>
            <u/>
            <sz val="8"/>
            <color indexed="81"/>
            <rFont val="Tahoma"/>
            <family val="2"/>
          </rPr>
          <t xml:space="preserve">People Employed on Contract 092-050-A190
</t>
        </r>
        <r>
          <rPr>
            <sz val="8"/>
            <color indexed="81"/>
            <rFont val="Tahoma"/>
            <family val="2"/>
          </rPr>
          <t xml:space="preserve">Wellington Betsha - 8707215777087
Gredwell Betsha- 8507205282086
Mitchia Blaauw - 8304121272080
Alfred Williams - 8409235407082
Johannes Jafta - 8111125973088
Dial Mila - 8602145364084
Gladman Williams - 7706055199082
</t>
        </r>
        <r>
          <rPr>
            <b/>
            <u/>
            <sz val="8"/>
            <color indexed="81"/>
            <rFont val="Tahoma"/>
            <family val="2"/>
          </rPr>
          <t xml:space="preserve">
New People
</t>
        </r>
        <r>
          <rPr>
            <sz val="8"/>
            <color indexed="81"/>
            <rFont val="Tahoma"/>
            <family val="2"/>
          </rPr>
          <t xml:space="preserve">
Alfred Manack - 8308125904085
Patrick Afrika - 9009085209080
Freeman Betsha - 7002205742082
Masixole Sithole - 8708076386085
Jenny Beruns - 9706301096080
</t>
        </r>
        <r>
          <rPr>
            <b/>
            <u/>
            <sz val="8"/>
            <color indexed="81"/>
            <rFont val="Tahoma"/>
            <family val="2"/>
          </rPr>
          <t xml:space="preserve">
People Left
</t>
        </r>
        <r>
          <rPr>
            <sz val="8"/>
            <color indexed="81"/>
            <rFont val="Tahoma"/>
            <family val="2"/>
          </rPr>
          <t xml:space="preserve">
Nicholas Lizwane - 9006305247080
Frans Boyana - 6609045546084
Edian Alkaster - 9411275539088
Charlene Kammies - 93090412338084
Hendrick Yantolo - 6809255354084</t>
        </r>
      </text>
    </comment>
    <comment ref="C14" authorId="0" shapeId="0">
      <text>
        <r>
          <rPr>
            <sz val="8"/>
            <color indexed="81"/>
            <rFont val="Tahoma"/>
            <family val="2"/>
          </rPr>
          <t xml:space="preserve">Contract No. 092-050-A127B1 ran from 08/09/14 - 30/09/14 = 176P/Days
</t>
        </r>
      </text>
    </comment>
    <comment ref="J14" authorId="0" shapeId="0">
      <text>
        <r>
          <rPr>
            <b/>
            <u/>
            <sz val="8"/>
            <color indexed="81"/>
            <rFont val="Tahoma"/>
            <family val="2"/>
          </rPr>
          <t xml:space="preserve">People Employed on Contract 092-050-A127B1
</t>
        </r>
        <r>
          <rPr>
            <sz val="8"/>
            <color indexed="81"/>
            <rFont val="Tahoma"/>
            <family val="2"/>
          </rPr>
          <t xml:space="preserve">Wellington Betsha - 8707215777087
Gredwell Betsha- 8507205282086
Alfred Williams - 8409235407082
Johannes Jafta - 8111125973088
Masixole Sithole - 8708076386085
Jenny Beruns - 9706301096080
</t>
        </r>
        <r>
          <rPr>
            <b/>
            <u/>
            <sz val="8"/>
            <color indexed="81"/>
            <rFont val="Tahoma"/>
            <family val="2"/>
          </rPr>
          <t xml:space="preserve">
New People
</t>
        </r>
        <r>
          <rPr>
            <sz val="8"/>
            <color indexed="81"/>
            <rFont val="Tahoma"/>
            <family val="2"/>
          </rPr>
          <t xml:space="preserve">
Sonette Mapela - 9107310200088
Noxolo Betsha - 9412250832084
Berenise Beruns - 9502080995083
Nozuko Stokwe - 9009020447084
Queenie Betsha - 9009230239081
Andiswa Mapela - 9409230589081</t>
        </r>
        <r>
          <rPr>
            <b/>
            <u/>
            <sz val="8"/>
            <color indexed="81"/>
            <rFont val="Tahoma"/>
            <family val="2"/>
          </rPr>
          <t xml:space="preserve">
People Left
</t>
        </r>
        <r>
          <rPr>
            <sz val="8"/>
            <color indexed="81"/>
            <rFont val="Tahoma"/>
            <family val="2"/>
          </rPr>
          <t xml:space="preserve">
Alfred Manack - 8308125904085
Patrick Afrika - 9009085209080
Freeman Betsha - 7002205742082
Dial Mila - 8602145364084
Gladman Williams - 770605519908
Mitchia Blaauw - 8304121272080</t>
        </r>
      </text>
    </comment>
    <comment ref="C15" authorId="0" shapeId="0">
      <text>
        <r>
          <rPr>
            <sz val="8"/>
            <color indexed="81"/>
            <rFont val="Tahoma"/>
            <family val="2"/>
          </rPr>
          <t xml:space="preserve">Contract No. 092-050-A198 ran from 06/10/14 - 07/11/14 = 220P/Days
</t>
        </r>
      </text>
    </comment>
    <comment ref="J15" authorId="0" shapeId="0">
      <text>
        <r>
          <rPr>
            <b/>
            <u/>
            <sz val="8"/>
            <color indexed="81"/>
            <rFont val="Tahoma"/>
            <family val="2"/>
          </rPr>
          <t xml:space="preserve">People Employed on Contract 092-050-A198
</t>
        </r>
        <r>
          <rPr>
            <sz val="8"/>
            <color indexed="81"/>
            <rFont val="Tahoma"/>
            <family val="2"/>
          </rPr>
          <t xml:space="preserve">Wellington Betsha - 8707215777087
Sonette Mapela - 9107310200088
Noxolo Betsha - 9412250832084
Masixole Sithole - 8708076386085
Berenise Beruns - 9502080995083
Nozuko Stokwe - 9009020447084
Gredwell Betsha- 8507205282086
Andiswa Mapela - 9409230589081
</t>
        </r>
        <r>
          <rPr>
            <b/>
            <u/>
            <sz val="8"/>
            <color indexed="81"/>
            <rFont val="Tahoma"/>
            <family val="2"/>
          </rPr>
          <t xml:space="preserve">
New People
</t>
        </r>
        <r>
          <rPr>
            <sz val="8"/>
            <color indexed="81"/>
            <rFont val="Tahoma"/>
            <family val="2"/>
          </rPr>
          <t xml:space="preserve">
Joseph Lukas - 7709116111088
Mila Sonwaba - 8602145364084
Megan Swemmer - 9804071038083
Shareen Barends - 9602220143089</t>
        </r>
        <r>
          <rPr>
            <u/>
            <sz val="8"/>
            <color indexed="81"/>
            <rFont val="Tahoma"/>
            <family val="2"/>
          </rPr>
          <t xml:space="preserve">
</t>
        </r>
        <r>
          <rPr>
            <b/>
            <u/>
            <sz val="8"/>
            <color indexed="81"/>
            <rFont val="Tahoma"/>
            <family val="2"/>
          </rPr>
          <t xml:space="preserve">
People Left
</t>
        </r>
        <r>
          <rPr>
            <sz val="8"/>
            <color indexed="81"/>
            <rFont val="Tahoma"/>
            <family val="2"/>
          </rPr>
          <t xml:space="preserve">
Queenie Betsha - 9009230239081
Jenny Beruns - 9706301096080
Alfred Williams - 8409235407082
Johannes Jafta - 8111125973088</t>
        </r>
      </text>
    </comment>
    <comment ref="C16" authorId="0" shapeId="0">
      <text>
        <r>
          <rPr>
            <sz val="8"/>
            <color indexed="81"/>
            <rFont val="Tahoma"/>
            <family val="2"/>
          </rPr>
          <t xml:space="preserve">Contract No. 092-050-A213 ran from 05/12/14 - 16/01/15 = 220P/Days
</t>
        </r>
      </text>
    </comment>
    <comment ref="J16" authorId="0" shapeId="0">
      <text>
        <r>
          <rPr>
            <b/>
            <u/>
            <sz val="8"/>
            <color indexed="81"/>
            <rFont val="Tahoma"/>
            <family val="2"/>
          </rPr>
          <t xml:space="preserve">People Employed on Contract 092-050-A213
</t>
        </r>
        <r>
          <rPr>
            <sz val="8"/>
            <color indexed="81"/>
            <rFont val="Tahoma"/>
            <family val="2"/>
          </rPr>
          <t xml:space="preserve">Wellington Betsha - 8707215777087
Sonette Mapela - 9107310200088
Noxolo Betsha - 9412250832084
Masixole Sithole - 8708076386085
Berenise Beruns - 9502080995083
Nozuko Stokwe - 9009020447084
Gredwell Betsha- 8507205282086
Joseph Lukas - 7709116111088
Andiswa Mapela - 9409230589081
Mila Sonwaba - 8602145364084
Megan Swemmer - 9804071038083
Shareen Barends - 9602220143089
</t>
        </r>
        <r>
          <rPr>
            <b/>
            <u/>
            <sz val="8"/>
            <color indexed="81"/>
            <rFont val="Tahoma"/>
            <family val="2"/>
          </rPr>
          <t xml:space="preserve">
New People
</t>
        </r>
        <r>
          <rPr>
            <sz val="8"/>
            <color indexed="81"/>
            <rFont val="Tahoma"/>
            <family val="2"/>
          </rPr>
          <t xml:space="preserve">
</t>
        </r>
        <r>
          <rPr>
            <u/>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C17" authorId="0" shapeId="0">
      <text>
        <r>
          <rPr>
            <sz val="8"/>
            <color indexed="81"/>
            <rFont val="Tahoma"/>
            <family val="2"/>
          </rPr>
          <t xml:space="preserve">Contract No. 092-050-A219 ran from 20/01/15 - 18/02/15 = 220P/Days
</t>
        </r>
      </text>
    </comment>
    <comment ref="J17" authorId="0" shapeId="0">
      <text>
        <r>
          <rPr>
            <b/>
            <u/>
            <sz val="8"/>
            <color indexed="81"/>
            <rFont val="Tahoma"/>
            <family val="2"/>
          </rPr>
          <t xml:space="preserve">People Employed on Contract 092-050-A219
</t>
        </r>
        <r>
          <rPr>
            <sz val="8"/>
            <color indexed="81"/>
            <rFont val="Tahoma"/>
            <family val="2"/>
          </rPr>
          <t xml:space="preserve">Wellington Betsha - 8707215777087
Berenise Beruns - 9502080995083
Nozuko Stokwe - 9009020447084
Gredwell Betsha- 8507205282086
Joseph Lukas - 7709116111088
Megan Swemmer - 9804071038083
</t>
        </r>
        <r>
          <rPr>
            <b/>
            <u/>
            <sz val="8"/>
            <color indexed="81"/>
            <rFont val="Tahoma"/>
            <family val="2"/>
          </rPr>
          <t xml:space="preserve">
New People
</t>
        </r>
        <r>
          <rPr>
            <sz val="8"/>
            <color indexed="81"/>
            <rFont val="Tahoma"/>
            <family val="2"/>
          </rPr>
          <t xml:space="preserve">
Nokuzola Yantolo - 9302161041082
Sterna Liesing - 9509170164082
Hendrie Baartman - 9110096245087
Edian Alkaster - 9411275539088
Bongiswa Langbooi - 9308020451082
Jenny Beruns - 9706301096080
</t>
        </r>
        <r>
          <rPr>
            <u/>
            <sz val="8"/>
            <color indexed="81"/>
            <rFont val="Tahoma"/>
            <family val="2"/>
          </rPr>
          <t xml:space="preserve">
</t>
        </r>
        <r>
          <rPr>
            <b/>
            <u/>
            <sz val="8"/>
            <color indexed="81"/>
            <rFont val="Tahoma"/>
            <family val="2"/>
          </rPr>
          <t xml:space="preserve">
People Left
</t>
        </r>
        <r>
          <rPr>
            <sz val="8"/>
            <color indexed="81"/>
            <rFont val="Tahoma"/>
            <family val="2"/>
          </rPr>
          <t xml:space="preserve">
Shareen Barends - 9602220143089
Andiswa Mapela - 9409230589081
Mila Sonwaba - 8602145364084
Sonette Mapela - 9107310200088
Noxolo Betsha - 9412250832084
Masixole Sithole - 8708076386085</t>
        </r>
      </text>
    </comment>
    <comment ref="C18" authorId="0" shapeId="0">
      <text>
        <r>
          <rPr>
            <sz val="8"/>
            <color indexed="81"/>
            <rFont val="Tahoma"/>
            <family val="2"/>
          </rPr>
          <t xml:space="preserve">Contract No. 092-050-A221 ran from 23/02/15 - 27/03/15 = 220P/Days
</t>
        </r>
      </text>
    </comment>
    <comment ref="J18" authorId="0" shapeId="0">
      <text>
        <r>
          <rPr>
            <b/>
            <u/>
            <sz val="8"/>
            <color indexed="81"/>
            <rFont val="Tahoma"/>
            <family val="2"/>
          </rPr>
          <t xml:space="preserve">People Employed on Contract 092-050-A221
</t>
        </r>
        <r>
          <rPr>
            <sz val="8"/>
            <color indexed="81"/>
            <rFont val="Tahoma"/>
            <family val="2"/>
          </rPr>
          <t xml:space="preserve">Wellington Betsha - 8707215777087
Nokuzola Yantolo - 9302161041082
Sterna Liesing - 9509170164082
Hendrie Baartman - 9110096245087
Berenise Beruns - 9502080995083
Nozuko Stokwe - 9009020447084
Gredwell Betsha- 8507205282086
Joseph Lukas - 7709116111088
Edian Alkaster - 9411275539088
Megan Swemmer - 9804071038083
Bongiswa Langbooi - 9308020451082
Jenny Beruns - 9706301096080
</t>
        </r>
        <r>
          <rPr>
            <b/>
            <u/>
            <sz val="8"/>
            <color indexed="81"/>
            <rFont val="Tahoma"/>
            <family val="2"/>
          </rPr>
          <t xml:space="preserve">
New People
</t>
        </r>
        <r>
          <rPr>
            <sz val="8"/>
            <color indexed="81"/>
            <rFont val="Tahoma"/>
            <family val="2"/>
          </rPr>
          <t xml:space="preserve">
</t>
        </r>
        <r>
          <rPr>
            <u/>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C19" authorId="0" shapeId="0">
      <text>
        <r>
          <rPr>
            <sz val="8"/>
            <color indexed="81"/>
            <rFont val="Tahoma"/>
            <family val="2"/>
          </rPr>
          <t xml:space="preserve">Contract No. 092-050-A222 ran from 07/04/15 - 15/05/15 = 220P/Days
</t>
        </r>
      </text>
    </comment>
    <comment ref="J19" authorId="0" shapeId="0">
      <text>
        <r>
          <rPr>
            <b/>
            <u/>
            <sz val="8"/>
            <color indexed="81"/>
            <rFont val="Tahoma"/>
            <family val="2"/>
          </rPr>
          <t xml:space="preserve">People Employed on Contract 092-050-A222
</t>
        </r>
        <r>
          <rPr>
            <sz val="8"/>
            <color indexed="81"/>
            <rFont val="Tahoma"/>
            <family val="2"/>
          </rPr>
          <t xml:space="preserve">Wellington Betsha - 8707215777087
Nokuzola Yantolo - 9302161041082
Sterna Liesing - 9509170164082
Hendrie Baartman - 9110096245087
Berenise Beruns - 9502080995083
Nozuko Stokwe - 9009020447084
Gredwell Betsha- 8507205282086
Joseph Lukas - 7709116111088
Edian Alkaster - 9411275539088
Megan Swemmer - 9804071038083
Bongiswa Langbooi - 9308020451082
Jenny Beruns - 9706301096080
</t>
        </r>
        <r>
          <rPr>
            <b/>
            <u/>
            <sz val="8"/>
            <color indexed="81"/>
            <rFont val="Tahoma"/>
            <family val="2"/>
          </rPr>
          <t xml:space="preserve">
New People
</t>
        </r>
        <r>
          <rPr>
            <sz val="8"/>
            <color indexed="81"/>
            <rFont val="Tahoma"/>
            <family val="2"/>
          </rPr>
          <t xml:space="preserve">
</t>
        </r>
        <r>
          <rPr>
            <u/>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C20" authorId="0" shapeId="0">
      <text>
        <r>
          <rPr>
            <sz val="8"/>
            <color indexed="81"/>
            <rFont val="Tahoma"/>
            <family val="2"/>
          </rPr>
          <t xml:space="preserve">Contract No. 092-050-A237 ran from 02/06/15 - 10/07/15 = 209P/Days
</t>
        </r>
      </text>
    </comment>
    <comment ref="J20" authorId="0" shapeId="0">
      <text>
        <r>
          <rPr>
            <b/>
            <u/>
            <sz val="8"/>
            <color indexed="81"/>
            <rFont val="Tahoma"/>
            <family val="2"/>
          </rPr>
          <t xml:space="preserve">People Employed on Contract 092-050-A237
</t>
        </r>
        <r>
          <rPr>
            <sz val="8"/>
            <color indexed="81"/>
            <rFont val="Tahoma"/>
            <family val="2"/>
          </rPr>
          <t xml:space="preserve">Wellington Betsha - 8707215777087
Nokuzola Yantolo - 9302161041082
Sterna Liesing - 9509170164082
Hendrie Baartman - 9110096245087
Berenise Beruns - 9502080995083
Nozuko Stokwe - 9009020447084
Gredwell Betsha- 8507205282086
Edian Alkaster - 9411275539088
Megan Swemmer - 9804071038083
Bongiswa Langbooi - 9308020451082
Jenny Beruns - 9706301096080
</t>
        </r>
        <r>
          <rPr>
            <b/>
            <u/>
            <sz val="8"/>
            <color indexed="81"/>
            <rFont val="Tahoma"/>
            <family val="2"/>
          </rPr>
          <t xml:space="preserve">
New People
</t>
        </r>
        <r>
          <rPr>
            <sz val="8"/>
            <color indexed="81"/>
            <rFont val="Tahoma"/>
            <family val="2"/>
          </rPr>
          <t xml:space="preserve">
Thandile Lukas - 7709116111088
</t>
        </r>
        <r>
          <rPr>
            <u/>
            <sz val="8"/>
            <color indexed="81"/>
            <rFont val="Tahoma"/>
            <family val="2"/>
          </rPr>
          <t xml:space="preserve">
</t>
        </r>
        <r>
          <rPr>
            <b/>
            <u/>
            <sz val="8"/>
            <color indexed="81"/>
            <rFont val="Tahoma"/>
            <family val="2"/>
          </rPr>
          <t xml:space="preserve">
People Left
</t>
        </r>
        <r>
          <rPr>
            <sz val="8"/>
            <color indexed="81"/>
            <rFont val="Tahoma"/>
            <family val="2"/>
          </rPr>
          <t xml:space="preserve">
Joseph Lukas - 7709116111088</t>
        </r>
      </text>
    </comment>
    <comment ref="C21" authorId="0" shapeId="0">
      <text>
        <r>
          <rPr>
            <sz val="8"/>
            <color indexed="81"/>
            <rFont val="Tahoma"/>
            <family val="2"/>
          </rPr>
          <t xml:space="preserve">Contract No. 092-050-A236 ran from 13/07/15 - 27/08/15 = 209P/Days
</t>
        </r>
      </text>
    </comment>
    <comment ref="J21" authorId="0" shapeId="0">
      <text>
        <r>
          <rPr>
            <b/>
            <u/>
            <sz val="8"/>
            <color indexed="81"/>
            <rFont val="Tahoma"/>
            <family val="2"/>
          </rPr>
          <t xml:space="preserve">People Employed on Contract 092-050-A236
</t>
        </r>
        <r>
          <rPr>
            <u/>
            <sz val="8"/>
            <color indexed="81"/>
            <rFont val="Tahoma"/>
            <family val="2"/>
          </rPr>
          <t xml:space="preserve">
</t>
        </r>
        <r>
          <rPr>
            <sz val="8"/>
            <color indexed="81"/>
            <rFont val="Tahoma"/>
            <family val="2"/>
          </rPr>
          <t xml:space="preserve">Wellington Betsha - 8707215777087
Nokuzola Yantolo - 9302161041082
Sterna Liesing - 9509170164082
Nozuko Stokwe - 9009020447084
Gredwell Betsha- 8507205282086
Edian Alkaster - 9411275539088
Megan Swemmer - 9804071038083
Jenny Beruns - 9706301096080
Thandile Lukas - 7709116111088
</t>
        </r>
        <r>
          <rPr>
            <b/>
            <u/>
            <sz val="8"/>
            <color indexed="81"/>
            <rFont val="Tahoma"/>
            <family val="2"/>
          </rPr>
          <t xml:space="preserve">
New People
</t>
        </r>
        <r>
          <rPr>
            <sz val="8"/>
            <color indexed="81"/>
            <rFont val="Tahoma"/>
            <family val="2"/>
          </rPr>
          <t xml:space="preserve">
Mantha Berts - 9909130198088
Jennifer Jafta - 9601010701080
Haingel Van Rooyen - 8902195115083
</t>
        </r>
        <r>
          <rPr>
            <u/>
            <sz val="8"/>
            <color indexed="81"/>
            <rFont val="Tahoma"/>
            <family val="2"/>
          </rPr>
          <t xml:space="preserve">
</t>
        </r>
        <r>
          <rPr>
            <b/>
            <u/>
            <sz val="8"/>
            <color indexed="81"/>
            <rFont val="Tahoma"/>
            <family val="2"/>
          </rPr>
          <t xml:space="preserve">
People Left
</t>
        </r>
        <r>
          <rPr>
            <sz val="8"/>
            <color indexed="81"/>
            <rFont val="Tahoma"/>
            <family val="2"/>
          </rPr>
          <t xml:space="preserve">
Bongiswa Langbooi - 9308020451082
Hendrie Baartman - 9110096245087
Berenise Beruns - 9502080995083</t>
        </r>
      </text>
    </comment>
    <comment ref="C22" authorId="0" shapeId="0">
      <text>
        <r>
          <rPr>
            <sz val="8"/>
            <color indexed="81"/>
            <rFont val="Tahoma"/>
            <family val="2"/>
          </rPr>
          <t xml:space="preserve">Contract No. 092-050-A246 ran from 07/09/15 - 19/10/15 = 209P/Days
</t>
        </r>
      </text>
    </comment>
    <comment ref="J22" authorId="0" shapeId="0">
      <text>
        <r>
          <rPr>
            <b/>
            <u/>
            <sz val="8"/>
            <color indexed="81"/>
            <rFont val="Tahoma"/>
            <family val="2"/>
          </rPr>
          <t xml:space="preserve">People Employed on Contract 092-050-A246
</t>
        </r>
        <r>
          <rPr>
            <u/>
            <sz val="8"/>
            <color indexed="81"/>
            <rFont val="Tahoma"/>
            <family val="2"/>
          </rPr>
          <t xml:space="preserve">
</t>
        </r>
        <r>
          <rPr>
            <sz val="8"/>
            <color indexed="81"/>
            <rFont val="Tahoma"/>
            <family val="2"/>
          </rPr>
          <t xml:space="preserve">Wellington Betsha - 8707215777087
Sterna Liesing - 9509170164082
Gredwell Betsha- 8507205282086
Edian Alkaster - 9411275539088
Jenny Beruns - 9706301096080
Mantha Berts - 9909130198088
Jennifer Jafta - 9601010701080
Thandile Lukas - 7709116111088
</t>
        </r>
        <r>
          <rPr>
            <b/>
            <u/>
            <sz val="8"/>
            <color indexed="81"/>
            <rFont val="Tahoma"/>
            <family val="2"/>
          </rPr>
          <t xml:space="preserve">
New People
</t>
        </r>
        <r>
          <rPr>
            <sz val="8"/>
            <color indexed="81"/>
            <rFont val="Tahoma"/>
            <family val="2"/>
          </rPr>
          <t xml:space="preserve">
Nokolo Betsha - 9412250832084
Seliena Lukas - 6806160375089
Michelle Swemmer - 9804071140087
Radine Seekoei -9309145491086</t>
        </r>
        <r>
          <rPr>
            <u/>
            <sz val="8"/>
            <color indexed="81"/>
            <rFont val="Tahoma"/>
            <family val="2"/>
          </rPr>
          <t xml:space="preserve">
</t>
        </r>
        <r>
          <rPr>
            <b/>
            <u/>
            <sz val="8"/>
            <color indexed="81"/>
            <rFont val="Tahoma"/>
            <family val="2"/>
          </rPr>
          <t xml:space="preserve">
People Left
</t>
        </r>
        <r>
          <rPr>
            <sz val="8"/>
            <color indexed="81"/>
            <rFont val="Tahoma"/>
            <family val="2"/>
          </rPr>
          <t xml:space="preserve">
Haingel Van Rooyen - 8902195115083
Megan Swemmer - 9804071038083
Nozuko Stokwe - 9009020447084
Nokuzola Yantolo - 9302161041082</t>
        </r>
      </text>
    </comment>
    <comment ref="C23" authorId="0" shapeId="0">
      <text>
        <r>
          <rPr>
            <sz val="8"/>
            <color indexed="81"/>
            <rFont val="Tahoma"/>
            <family val="2"/>
          </rPr>
          <t xml:space="preserve">Contract No. 092-050-A248 ran from 21/10/15 - 18/11/15 = 209P/Days
</t>
        </r>
      </text>
    </comment>
    <comment ref="J23" authorId="0" shapeId="0">
      <text>
        <r>
          <rPr>
            <b/>
            <u/>
            <sz val="8"/>
            <color indexed="81"/>
            <rFont val="Tahoma"/>
            <family val="2"/>
          </rPr>
          <t xml:space="preserve">People Employed on Contract 092-050-A248
</t>
        </r>
        <r>
          <rPr>
            <u/>
            <sz val="8"/>
            <color indexed="81"/>
            <rFont val="Tahoma"/>
            <family val="2"/>
          </rPr>
          <t xml:space="preserve">
</t>
        </r>
        <r>
          <rPr>
            <sz val="8"/>
            <color indexed="81"/>
            <rFont val="Tahoma"/>
            <family val="2"/>
          </rPr>
          <t xml:space="preserve">Wellington Betsha - 8707215777087
Sterna Liesing - 9509170164082
Gredwell Betsha- 8507205282086
Edian Alkaster - 9411275539088
Jenny Beruns - 9706301096080
Mantha Berts - 9909130198088
Nokolo Betsha - 9412250832084
Jennifer Jafta - 9601010701080
Seliena Lukas - 6806160375089
Thandile Lukas - 7709116111088
Michelle Swemmer - 9804071140087
Radine Seekoei -9309145491086
</t>
        </r>
        <r>
          <rPr>
            <b/>
            <u/>
            <sz val="8"/>
            <color indexed="81"/>
            <rFont val="Tahoma"/>
            <family val="2"/>
          </rPr>
          <t xml:space="preserve">
New People
</t>
        </r>
        <r>
          <rPr>
            <sz val="8"/>
            <color indexed="81"/>
            <rFont val="Tahoma"/>
            <family val="2"/>
          </rPr>
          <t xml:space="preserve">
</t>
        </r>
        <r>
          <rPr>
            <b/>
            <u/>
            <sz val="8"/>
            <color indexed="81"/>
            <rFont val="Tahoma"/>
            <family val="2"/>
          </rPr>
          <t xml:space="preserve">
People Left
</t>
        </r>
      </text>
    </comment>
    <comment ref="C24" authorId="0" shapeId="0">
      <text>
        <r>
          <rPr>
            <sz val="8"/>
            <color indexed="81"/>
            <rFont val="Tahoma"/>
            <family val="2"/>
          </rPr>
          <t xml:space="preserve">Contract No. 092-050-A221B1 ran from 01/12/15 - 12/12/15 = 121P/Days
</t>
        </r>
      </text>
    </comment>
    <comment ref="J24" authorId="0" shapeId="0">
      <text>
        <r>
          <rPr>
            <b/>
            <u/>
            <sz val="8"/>
            <color indexed="81"/>
            <rFont val="Tahoma"/>
            <family val="2"/>
          </rPr>
          <t xml:space="preserve">People Employed on Contract 092-050-A221B1
</t>
        </r>
        <r>
          <rPr>
            <sz val="8"/>
            <color indexed="81"/>
            <rFont val="Tahoma"/>
            <family val="2"/>
          </rPr>
          <t xml:space="preserve">Wellington Betsha - 8707215777087
Sterna Liesing - 9509170164082
Gredwell Betsha- 8507205282086
Edian Alkaster - 9411275539088
Jenny Beruns - 9706301096080
Mantha Berts - 9909130198088
Nokolo Betsha - 9412250832084
Jennifer Jafta - 9601010701080
Seliena Lukas - 6806160375089
Thandile Lukas - 7709116111088
Michelle Swemmer - 9804071140087
Radine Seekoei -9309145491086
</t>
        </r>
        <r>
          <rPr>
            <b/>
            <u/>
            <sz val="8"/>
            <color indexed="81"/>
            <rFont val="Tahoma"/>
            <family val="2"/>
          </rPr>
          <t xml:space="preserve">
New People
</t>
        </r>
        <r>
          <rPr>
            <sz val="8"/>
            <color indexed="81"/>
            <rFont val="Tahoma"/>
            <family val="2"/>
          </rPr>
          <t xml:space="preserve">
</t>
        </r>
        <r>
          <rPr>
            <b/>
            <u/>
            <sz val="8"/>
            <color indexed="81"/>
            <rFont val="Tahoma"/>
            <family val="2"/>
          </rPr>
          <t xml:space="preserve">
People Left
</t>
        </r>
      </text>
    </comment>
    <comment ref="C25" authorId="0" shapeId="0">
      <text>
        <r>
          <rPr>
            <sz val="8"/>
            <color indexed="81"/>
            <rFont val="Tahoma"/>
            <family val="2"/>
          </rPr>
          <t xml:space="preserve">Contract No. 092-050-A275 ran from 25/01/16 - 19/02/16 = 221P/Days
</t>
        </r>
      </text>
    </comment>
    <comment ref="J25" authorId="0" shapeId="0">
      <text>
        <r>
          <rPr>
            <b/>
            <u/>
            <sz val="8"/>
            <color indexed="81"/>
            <rFont val="Tahoma"/>
            <family val="2"/>
          </rPr>
          <t xml:space="preserve">People Employed on Contract 092-050-A275
</t>
        </r>
        <r>
          <rPr>
            <sz val="8"/>
            <color indexed="81"/>
            <rFont val="Tahoma"/>
            <family val="2"/>
          </rPr>
          <t xml:space="preserve">Wellington Betsha - 8707215777087
Sterna Liesing - 9509170164082
Gredwell Betsha- 8507205282086
Edian Alkaster - 9411275539088
Jenny Beruns - 9706301096080
Mantha Berts - 9909130198088
Nokolo Betsha - 9412250832084
Jennifer Jafta - 9601010701080
Thandile Lukas - 7709116111088
</t>
        </r>
        <r>
          <rPr>
            <b/>
            <u/>
            <sz val="8"/>
            <color indexed="81"/>
            <rFont val="Tahoma"/>
            <family val="2"/>
          </rPr>
          <t xml:space="preserve">
New People
</t>
        </r>
        <r>
          <rPr>
            <sz val="8"/>
            <color indexed="81"/>
            <rFont val="Tahoma"/>
            <family val="2"/>
          </rPr>
          <t xml:space="preserve">
Marilize Arends - 9206020235085
Andrea Janse - 9604280190083
Steven Johnson - 8712205146089
</t>
        </r>
        <r>
          <rPr>
            <b/>
            <u/>
            <sz val="8"/>
            <color indexed="81"/>
            <rFont val="Tahoma"/>
            <family val="2"/>
          </rPr>
          <t xml:space="preserve">
People Left
</t>
        </r>
        <r>
          <rPr>
            <sz val="8"/>
            <color indexed="81"/>
            <rFont val="Tahoma"/>
            <family val="2"/>
          </rPr>
          <t>Michelle Swemmer - 9804071140087
Radine Seekoei -9309145491086
Seliena Lukas - 6806160375089</t>
        </r>
      </text>
    </comment>
    <comment ref="C26" authorId="0" shapeId="0">
      <text>
        <r>
          <rPr>
            <sz val="8"/>
            <color indexed="81"/>
            <rFont val="Tahoma"/>
            <family val="2"/>
          </rPr>
          <t xml:space="preserve">Contract No. 092-050-A284 ran from 23/02/16 - 22/03/16 = 242P/Days
</t>
        </r>
      </text>
    </comment>
    <comment ref="J26" authorId="0" shapeId="0">
      <text>
        <r>
          <rPr>
            <b/>
            <u/>
            <sz val="8"/>
            <color indexed="81"/>
            <rFont val="Tahoma"/>
            <family val="2"/>
          </rPr>
          <t xml:space="preserve">People Employed on Contract 092-050-A284
</t>
        </r>
        <r>
          <rPr>
            <sz val="8"/>
            <color indexed="81"/>
            <rFont val="Tahoma"/>
            <family val="2"/>
          </rPr>
          <t xml:space="preserve">Wellington Betsha - 8707215777087
Marilize Arends - 9206020235085
Gredwell Betsha- 8507205282086
Edian Alkaster - 9411275539088
Jenny Beruns - 9706301096080
Mantha Berts - 9909130198088
Noxolo Betsha - 9412250832084
Jennifer Jafta - 9601010701080
Andrea Janse - 9604280190083
Steven Johnson - 8712205146089
Thandile Lukas - 7709116111088
</t>
        </r>
        <r>
          <rPr>
            <b/>
            <u/>
            <sz val="8"/>
            <color indexed="81"/>
            <rFont val="Tahoma"/>
            <family val="2"/>
          </rPr>
          <t xml:space="preserve">
New People
</t>
        </r>
        <r>
          <rPr>
            <sz val="8"/>
            <color indexed="81"/>
            <rFont val="Tahoma"/>
            <family val="2"/>
          </rPr>
          <t xml:space="preserve">
Julia De vine - 8506030205080
</t>
        </r>
        <r>
          <rPr>
            <b/>
            <u/>
            <sz val="8"/>
            <color indexed="81"/>
            <rFont val="Tahoma"/>
            <family val="2"/>
          </rPr>
          <t xml:space="preserve">
People Left
</t>
        </r>
        <r>
          <rPr>
            <sz val="8"/>
            <color indexed="81"/>
            <rFont val="Tahoma"/>
            <family val="2"/>
          </rPr>
          <t>Sterna Liesing - 9509170164082</t>
        </r>
      </text>
    </comment>
  </commentList>
</comments>
</file>

<file path=xl/comments17.xml><?xml version="1.0" encoding="utf-8"?>
<comments xmlns="http://schemas.openxmlformats.org/spreadsheetml/2006/main">
  <authors>
    <author>Andrew Knipe</author>
  </authors>
  <commentList>
    <comment ref="C4" authorId="0" shapeId="0">
      <text>
        <r>
          <rPr>
            <sz val="8"/>
            <color indexed="81"/>
            <rFont val="Tahoma"/>
            <family val="2"/>
          </rPr>
          <t xml:space="preserve">Contract No. 092-050-A34B2 ran from 19/08/13 - 30/08/13 = 121P/Days
</t>
        </r>
      </text>
    </comment>
    <comment ref="J4" authorId="0" shapeId="0">
      <text>
        <r>
          <rPr>
            <b/>
            <u/>
            <sz val="8"/>
            <color indexed="81"/>
            <rFont val="Tahoma"/>
            <family val="2"/>
          </rPr>
          <t xml:space="preserve">People Employed on Contract 092-050-A34B2
</t>
        </r>
        <r>
          <rPr>
            <sz val="8"/>
            <color indexed="81"/>
            <rFont val="Tahoma"/>
            <family val="2"/>
          </rPr>
          <t xml:space="preserve">
Ntombomzi Jeyi - 6601160465083
Precious Sambokwe - 7310205438084
Jenezal Tieman - 8501240185081
Rosemary Liesing - 8001230216087
Phumelelo Gunguluza - 7707205376083
Simphiwe Spogter - 7912266031086
Sampatry Ndoni - 8410256210082
Theodora Blou - 9403130542084
Luvuyo Yantolo - 9111165380086
Raymond Blaauw - 7103285540089
Napoleon Jack - 6112105282088
Xolelwa Sitole - 8610230192088</t>
        </r>
        <r>
          <rPr>
            <b/>
            <u/>
            <sz val="8"/>
            <color indexed="81"/>
            <rFont val="Tahoma"/>
            <family val="2"/>
          </rPr>
          <t xml:space="preserve">
New People
</t>
        </r>
        <r>
          <rPr>
            <sz val="8"/>
            <color indexed="81"/>
            <rFont val="Tahoma"/>
            <family val="2"/>
          </rPr>
          <t xml:space="preserve">
</t>
        </r>
        <r>
          <rPr>
            <b/>
            <u/>
            <sz val="8"/>
            <color indexed="81"/>
            <rFont val="Tahoma"/>
            <family val="2"/>
          </rPr>
          <t xml:space="preserve">
People Left
</t>
        </r>
      </text>
    </comment>
    <comment ref="C5" authorId="0" shapeId="0">
      <text>
        <r>
          <rPr>
            <sz val="8"/>
            <color indexed="81"/>
            <rFont val="Tahoma"/>
            <family val="2"/>
          </rPr>
          <t xml:space="preserve">Contract No. 092-050-A26B2 ran from 02/09/13 - 13/09/13 = 121P/Days
</t>
        </r>
      </text>
    </comment>
    <comment ref="J5" authorId="0" shapeId="0">
      <text>
        <r>
          <rPr>
            <b/>
            <u/>
            <sz val="8"/>
            <color indexed="81"/>
            <rFont val="Tahoma"/>
            <family val="2"/>
          </rPr>
          <t xml:space="preserve">People Employed on Contract 092-050-A26B2
</t>
        </r>
        <r>
          <rPr>
            <sz val="8"/>
            <color indexed="81"/>
            <rFont val="Tahoma"/>
            <family val="2"/>
          </rPr>
          <t xml:space="preserve">
Ntombomzi Jeyi - 6601160465083
Precious Sambokwe - 7310205438084
Jenezal Tieman - 8501240185081
Rosemary Liesing - 8001230216087
Phumelelo Gunguluza - 7707205376083
Simphiwe Spogter - 7912266031086
Sampatry Ndoni - 8410256210082
Theodora Blou - 9403130542084
Luvuyo Yantolo - 9111165380086
Raymond Blaauw - 7103285540089
Napoleon Jack - 6112105282088
Xolelwa Sitole - 8610230192088</t>
        </r>
        <r>
          <rPr>
            <b/>
            <u/>
            <sz val="8"/>
            <color indexed="81"/>
            <rFont val="Tahoma"/>
            <family val="2"/>
          </rPr>
          <t xml:space="preserve">
New People
</t>
        </r>
        <r>
          <rPr>
            <sz val="8"/>
            <color indexed="81"/>
            <rFont val="Tahoma"/>
            <family val="2"/>
          </rPr>
          <t xml:space="preserve">
</t>
        </r>
        <r>
          <rPr>
            <b/>
            <u/>
            <sz val="8"/>
            <color indexed="81"/>
            <rFont val="Tahoma"/>
            <family val="2"/>
          </rPr>
          <t xml:space="preserve">
People Left
</t>
        </r>
      </text>
    </comment>
    <comment ref="C6" authorId="0" shapeId="0">
      <text>
        <r>
          <rPr>
            <sz val="8"/>
            <color indexed="81"/>
            <rFont val="Tahoma"/>
            <family val="2"/>
          </rPr>
          <t xml:space="preserve">Contract No. 092-050-A184 ran from 16/09/13 - 14/10/13 = 231P/Days
</t>
        </r>
      </text>
    </comment>
    <comment ref="J6" authorId="0" shapeId="0">
      <text>
        <r>
          <rPr>
            <b/>
            <u/>
            <sz val="8"/>
            <color indexed="81"/>
            <rFont val="Tahoma"/>
            <family val="2"/>
          </rPr>
          <t xml:space="preserve">People Employed on Contract 092-050-A184
</t>
        </r>
        <r>
          <rPr>
            <sz val="8"/>
            <color indexed="81"/>
            <rFont val="Tahoma"/>
            <family val="2"/>
          </rPr>
          <t xml:space="preserve">
Ntombomzi Jeyi - 6601160465083
Precious Sambokwe - 7310205438084
Jenezal Tieman - 8501240185081
Rosemary Liesing - 8001230216087
Phumelelo Gunguluza - 7707205376083
Simphiwe Spogter - 7912266031086
Sampatry Ndoni - 8410256210082
Theodora Blou - 9403130542084
Luvuyo Yantolo - 9111165380086
Raymond Blaauw - 7103285540089
Napoleon Jack - 6112105282088
Xolelwa Sitole - 8610230192088</t>
        </r>
        <r>
          <rPr>
            <b/>
            <u/>
            <sz val="8"/>
            <color indexed="81"/>
            <rFont val="Tahoma"/>
            <family val="2"/>
          </rPr>
          <t xml:space="preserve">
New People
</t>
        </r>
        <r>
          <rPr>
            <sz val="8"/>
            <color indexed="81"/>
            <rFont val="Tahoma"/>
            <family val="2"/>
          </rPr>
          <t xml:space="preserve">
</t>
        </r>
        <r>
          <rPr>
            <b/>
            <u/>
            <sz val="8"/>
            <color indexed="81"/>
            <rFont val="Tahoma"/>
            <family val="2"/>
          </rPr>
          <t xml:space="preserve">
People Left
</t>
        </r>
      </text>
    </comment>
    <comment ref="C7" authorId="0" shapeId="0">
      <text>
        <r>
          <rPr>
            <sz val="8"/>
            <color indexed="81"/>
            <rFont val="Tahoma"/>
            <family val="2"/>
          </rPr>
          <t xml:space="preserve">Contract No. 092-050-A183 ran from 15/10/13 - 12/11/13 = 231P/Days
</t>
        </r>
      </text>
    </comment>
    <comment ref="J7" authorId="0" shapeId="0">
      <text>
        <r>
          <rPr>
            <b/>
            <u/>
            <sz val="8"/>
            <color indexed="81"/>
            <rFont val="Tahoma"/>
            <family val="2"/>
          </rPr>
          <t xml:space="preserve">People Employed on Contract 092-050-A183
</t>
        </r>
        <r>
          <rPr>
            <sz val="8"/>
            <color indexed="81"/>
            <rFont val="Tahoma"/>
            <family val="2"/>
          </rPr>
          <t xml:space="preserve">
Ntombomzi Jeyi - 6601160465083
Precious Sambokwe - 7310205438084
Jenezal Tieman - 8501240185081
Rosemary Liesing - 8001230216087
Phumelelo Gunguluza - 7707205376083
Simphiwe Spogter - 7912266031086
Sampatry Ndoni - 8410256210082
Theodora Blou - 9403130542084
Luvuyo Yantolo - 9111165380086
Raymond Blaauw - 7103285540089
Napoleon Jack - 6112105282088
Xolelwa Sitole - 8610230192088</t>
        </r>
        <r>
          <rPr>
            <b/>
            <u/>
            <sz val="8"/>
            <color indexed="81"/>
            <rFont val="Tahoma"/>
            <family val="2"/>
          </rPr>
          <t xml:space="preserve">
New People
</t>
        </r>
        <r>
          <rPr>
            <sz val="8"/>
            <color indexed="81"/>
            <rFont val="Tahoma"/>
            <family val="2"/>
          </rPr>
          <t xml:space="preserve">
</t>
        </r>
        <r>
          <rPr>
            <b/>
            <u/>
            <sz val="8"/>
            <color indexed="81"/>
            <rFont val="Tahoma"/>
            <family val="2"/>
          </rPr>
          <t xml:space="preserve">
People Left
</t>
        </r>
      </text>
    </comment>
    <comment ref="C8" authorId="0" shapeId="0">
      <text>
        <r>
          <rPr>
            <sz val="8"/>
            <color indexed="81"/>
            <rFont val="Tahoma"/>
            <family val="2"/>
          </rPr>
          <t xml:space="preserve">Contract No. 092-050-A188 ran from 19/11/13 - 10/12/13 = 176P/Days
</t>
        </r>
      </text>
    </comment>
    <comment ref="J8" authorId="0" shapeId="0">
      <text>
        <r>
          <rPr>
            <b/>
            <u/>
            <sz val="8"/>
            <color indexed="81"/>
            <rFont val="Tahoma"/>
            <family val="2"/>
          </rPr>
          <t xml:space="preserve">People Employed on Contract 092-050-A188
</t>
        </r>
        <r>
          <rPr>
            <sz val="8"/>
            <color indexed="81"/>
            <rFont val="Tahoma"/>
            <family val="2"/>
          </rPr>
          <t xml:space="preserve">
Ntombomzi Jeyi - 6601160465083
Precious Sambokwe - 7310205438084
Rosemary Liesing - 8001230216087
Phumelelo Gunguluza - 7707205376083
Sampatry Ndoni - 8410256210082
Luvuyo Yantolo - 9111165380086
Raymond Blaauw - 7103285540089
Napoleon Jack - 6112105282088
Xolelwa Sitole - 8610230192088
Theodora Blou - 9403130542084</t>
        </r>
        <r>
          <rPr>
            <b/>
            <u/>
            <sz val="8"/>
            <color indexed="81"/>
            <rFont val="Tahoma"/>
            <family val="2"/>
          </rPr>
          <t xml:space="preserve">
New People
</t>
        </r>
        <r>
          <rPr>
            <sz val="8"/>
            <color indexed="81"/>
            <rFont val="Tahoma"/>
            <family val="2"/>
          </rPr>
          <t xml:space="preserve">
Godfrey Windvogel - 7505066313082
Patricia Yantolo - 9106061204083</t>
        </r>
        <r>
          <rPr>
            <b/>
            <u/>
            <sz val="8"/>
            <color indexed="81"/>
            <rFont val="Tahoma"/>
            <family val="2"/>
          </rPr>
          <t xml:space="preserve">
People Left
</t>
        </r>
        <r>
          <rPr>
            <sz val="8"/>
            <color indexed="81"/>
            <rFont val="Tahoma"/>
            <family val="2"/>
          </rPr>
          <t xml:space="preserve">Jenezal Tieman - 8501240185081
Simphiwe Spogter - 7912266031086
</t>
        </r>
      </text>
    </comment>
    <comment ref="C9" authorId="0" shapeId="0">
      <text>
        <r>
          <rPr>
            <sz val="8"/>
            <color indexed="81"/>
            <rFont val="Tahoma"/>
            <family val="2"/>
          </rPr>
          <t xml:space="preserve">Contract No. 092-050-A193 ran from 11/12/13 - 22/01/14 = 231P/Days
</t>
        </r>
      </text>
    </comment>
    <comment ref="J9" authorId="0" shapeId="0">
      <text>
        <r>
          <rPr>
            <b/>
            <u/>
            <sz val="8"/>
            <color indexed="81"/>
            <rFont val="Tahoma"/>
            <family val="2"/>
          </rPr>
          <t xml:space="preserve">People Employed on Contract 092-050-A193
</t>
        </r>
        <r>
          <rPr>
            <sz val="8"/>
            <color indexed="81"/>
            <rFont val="Tahoma"/>
            <family val="2"/>
          </rPr>
          <t xml:space="preserve">
Ntombomzi Jeyi - 6601160465083
Precious Sambokwe - 7310205438084
Rosemary Liesing - 8001230216087
Phumelelo Gunguluza - 7707205376083
Sampatry Ndoni - 8410256210082
Theodora Blou - 9403130542084
Luvuyo Yantolo - 9111165380086
Raymond Blaauw - 7103285540089
Napoleon Jack - 6112105282088
Godfrey Windvogel - 7505066313082
Patricia Yantolo - 9106061204083</t>
        </r>
        <r>
          <rPr>
            <b/>
            <u/>
            <sz val="8"/>
            <color indexed="81"/>
            <rFont val="Tahoma"/>
            <family val="2"/>
          </rPr>
          <t xml:space="preserve">
New People
</t>
        </r>
        <r>
          <rPr>
            <sz val="8"/>
            <color indexed="81"/>
            <rFont val="Tahoma"/>
            <family val="2"/>
          </rPr>
          <t xml:space="preserve">
Lubalalo Jonas - 8411035486084</t>
        </r>
        <r>
          <rPr>
            <b/>
            <u/>
            <sz val="8"/>
            <color indexed="81"/>
            <rFont val="Tahoma"/>
            <family val="2"/>
          </rPr>
          <t xml:space="preserve">
People Left
</t>
        </r>
        <r>
          <rPr>
            <sz val="8"/>
            <color indexed="81"/>
            <rFont val="Tahoma"/>
            <family val="2"/>
          </rPr>
          <t>Xolelwa Sitole - 861023019208</t>
        </r>
      </text>
    </comment>
    <comment ref="C10" authorId="0" shapeId="0">
      <text>
        <r>
          <rPr>
            <sz val="8"/>
            <color indexed="81"/>
            <rFont val="Tahoma"/>
            <family val="2"/>
          </rPr>
          <t xml:space="preserve">Contract No. 092-050-A126B1 ran from 08/09/14 - 30/09/14 = 176P/Days
</t>
        </r>
      </text>
    </comment>
    <comment ref="J10" authorId="0" shapeId="0">
      <text>
        <r>
          <rPr>
            <b/>
            <u/>
            <sz val="8"/>
            <color indexed="81"/>
            <rFont val="Tahoma"/>
            <family val="2"/>
          </rPr>
          <t xml:space="preserve">People Employed on Contract 092-050-A1126B1
</t>
        </r>
        <r>
          <rPr>
            <sz val="8"/>
            <color indexed="81"/>
            <rFont val="Tahoma"/>
            <family val="2"/>
          </rPr>
          <t xml:space="preserve">
Ntombomzi Jeyi - 6601160465083
Precious Sambokwe - 7310205438084
Phumelelo Gunguluza - 7707205376083
Sampatry Ndoni - 8410256210082
Theodora Blou - 9403130542084
</t>
        </r>
        <r>
          <rPr>
            <b/>
            <u/>
            <sz val="8"/>
            <color indexed="81"/>
            <rFont val="Tahoma"/>
            <family val="2"/>
          </rPr>
          <t xml:space="preserve">
New People
</t>
        </r>
        <r>
          <rPr>
            <sz val="8"/>
            <color indexed="81"/>
            <rFont val="Tahoma"/>
            <family val="2"/>
          </rPr>
          <t xml:space="preserve">
Simphiwo Manci - 9410186209088
Julia Jeyi - 7907140623082
Andri Seekoei - 9302120147088
Estalene Jafta - 9406270089089
Vuyokazi Grootboom - 820919135080
Sikelela Jeyi - 9012025307089
Andrea Janse - 9604280190083</t>
        </r>
        <r>
          <rPr>
            <b/>
            <u/>
            <sz val="8"/>
            <color indexed="81"/>
            <rFont val="Tahoma"/>
            <family val="2"/>
          </rPr>
          <t xml:space="preserve">
People Left
</t>
        </r>
        <r>
          <rPr>
            <sz val="8"/>
            <color indexed="81"/>
            <rFont val="Tahoma"/>
            <family val="2"/>
          </rPr>
          <t>Lubalalo Jonas - 8411035486084
Luvuyo Yantolo - 9111165380086
Raymond Blaauw - 7103285540089
Napoleon Jack - 6112105282088
Godfrey Windvogel - 7505066313082
Patricia Yantolo - 9106061204083
Rosemary Liesing - 8001230216087</t>
        </r>
      </text>
    </comment>
    <comment ref="C11" authorId="0" shapeId="0">
      <text>
        <r>
          <rPr>
            <sz val="8"/>
            <color indexed="81"/>
            <rFont val="Tahoma"/>
            <family val="2"/>
          </rPr>
          <t xml:space="preserve">Contract No. 092-050-A200 ran from 06/10/14 - 31/10/14 = 220P/Days
</t>
        </r>
      </text>
    </comment>
    <comment ref="J11" authorId="0" shapeId="0">
      <text>
        <r>
          <rPr>
            <b/>
            <u/>
            <sz val="8"/>
            <color indexed="81"/>
            <rFont val="Tahoma"/>
            <family val="2"/>
          </rPr>
          <t xml:space="preserve">People Employed on Contract 092-050-A200
</t>
        </r>
        <r>
          <rPr>
            <b/>
            <sz val="8"/>
            <color indexed="81"/>
            <rFont val="Tahoma"/>
            <family val="2"/>
          </rPr>
          <t xml:space="preserve">
</t>
        </r>
        <r>
          <rPr>
            <sz val="8"/>
            <color indexed="81"/>
            <rFont val="Tahoma"/>
            <family val="2"/>
          </rPr>
          <t xml:space="preserve">Ntombomzi Jeyi - 6601160465083
Precious Sambokwe - 7310205438084
Simphiwo Manci - 9410186209088
Julia Jeyi - 7907140623082
Phumelelo Gunguluza - 7707205376083
Andri Seekoei - 9302120147088
Sampatry Ndoni - 8410256210082
Estalene Jafta - 9406270089089
Andrea Janse - 9604280190083
</t>
        </r>
        <r>
          <rPr>
            <u/>
            <sz val="8"/>
            <color indexed="81"/>
            <rFont val="Tahoma"/>
            <family val="2"/>
          </rPr>
          <t xml:space="preserve">
</t>
        </r>
        <r>
          <rPr>
            <b/>
            <u/>
            <sz val="8"/>
            <color indexed="81"/>
            <rFont val="Tahoma"/>
            <family val="2"/>
          </rPr>
          <t xml:space="preserve">
New People
</t>
        </r>
        <r>
          <rPr>
            <sz val="8"/>
            <color indexed="81"/>
            <rFont val="Tahoma"/>
            <family val="2"/>
          </rPr>
          <t>Brenda Kemp - 8801012630086
Chrisenchia koki - 9402190255082
Colonel Jeyi - 8809025308087</t>
        </r>
        <r>
          <rPr>
            <b/>
            <u/>
            <sz val="8"/>
            <color indexed="81"/>
            <rFont val="Tahoma"/>
            <family val="2"/>
          </rPr>
          <t xml:space="preserve">
People Left
</t>
        </r>
        <r>
          <rPr>
            <sz val="8"/>
            <color indexed="81"/>
            <rFont val="Tahoma"/>
            <family val="2"/>
          </rPr>
          <t>Vuyokazi Grootboom - 820919135080
Sikelela Jeyi - 9012025307089
Theodora Blou - 9403130542084</t>
        </r>
      </text>
    </comment>
    <comment ref="C12" authorId="0" shapeId="0">
      <text>
        <r>
          <rPr>
            <sz val="8"/>
            <color indexed="81"/>
            <rFont val="Tahoma"/>
            <family val="2"/>
          </rPr>
          <t xml:space="preserve">Contract No. 092-050-A206 ran from 03/11/14 - 28/11/14 = 220P/Days
</t>
        </r>
      </text>
    </comment>
    <comment ref="J12" authorId="0" shapeId="0">
      <text>
        <r>
          <rPr>
            <b/>
            <u/>
            <sz val="8"/>
            <color indexed="81"/>
            <rFont val="Tahoma"/>
            <family val="2"/>
          </rPr>
          <t xml:space="preserve">People Employed on Contract 092-050-A206
</t>
        </r>
        <r>
          <rPr>
            <b/>
            <sz val="8"/>
            <color indexed="81"/>
            <rFont val="Tahoma"/>
            <family val="2"/>
          </rPr>
          <t xml:space="preserve">
</t>
        </r>
        <r>
          <rPr>
            <sz val="8"/>
            <color indexed="81"/>
            <rFont val="Tahoma"/>
            <family val="2"/>
          </rPr>
          <t xml:space="preserve">Ntombomzi Jeyi - 6601160465083
Precious Sambokwe - 7310205438084
Simphiwo Manci - 9410186209088
Julia Jeyi - 7907140623082
Phumelelo Gunguluza - 7707205376083
Andri Seekoei - 9302120147088
Sampatry Ndoni - 8410256210082
Brenda Kemp - 8801012630086
Estalene Jafta - 9406270089089
Chrisenchia Koki - 9402190255082
Colonel Jeyi - 8809025308087
Andrea Janse - 9604280190083
</t>
        </r>
        <r>
          <rPr>
            <u/>
            <sz val="8"/>
            <color indexed="81"/>
            <rFont val="Tahoma"/>
            <family val="2"/>
          </rPr>
          <t xml:space="preserve">
</t>
        </r>
        <r>
          <rPr>
            <b/>
            <u/>
            <sz val="8"/>
            <color indexed="81"/>
            <rFont val="Tahoma"/>
            <family val="2"/>
          </rPr>
          <t xml:space="preserve">
New People
</t>
        </r>
        <r>
          <rPr>
            <sz val="8"/>
            <color indexed="81"/>
            <rFont val="Tahoma"/>
            <family val="2"/>
          </rPr>
          <t xml:space="preserve">
</t>
        </r>
        <r>
          <rPr>
            <b/>
            <u/>
            <sz val="8"/>
            <color indexed="81"/>
            <rFont val="Tahoma"/>
            <family val="2"/>
          </rPr>
          <t xml:space="preserve">
People Left
</t>
        </r>
      </text>
    </comment>
    <comment ref="C13" authorId="0" shapeId="0">
      <text>
        <r>
          <rPr>
            <sz val="8"/>
            <color indexed="81"/>
            <rFont val="Tahoma"/>
            <family val="2"/>
          </rPr>
          <t xml:space="preserve">Contract No. 092-050-A148B1 ran from 05/01/15 - 05/01/15 = 88P/Days
</t>
        </r>
      </text>
    </comment>
    <comment ref="J13" authorId="0" shapeId="0">
      <text>
        <r>
          <rPr>
            <b/>
            <u/>
            <sz val="8"/>
            <color indexed="81"/>
            <rFont val="Tahoma"/>
            <family val="2"/>
          </rPr>
          <t xml:space="preserve">People Employed on Contract 092-050-A148B1
</t>
        </r>
        <r>
          <rPr>
            <b/>
            <sz val="8"/>
            <color indexed="81"/>
            <rFont val="Tahoma"/>
            <family val="2"/>
          </rPr>
          <t xml:space="preserve">
</t>
        </r>
        <r>
          <rPr>
            <sz val="8"/>
            <color indexed="81"/>
            <rFont val="Tahoma"/>
            <family val="2"/>
          </rPr>
          <t xml:space="preserve">Ntombomzi Jeyi - 6601160465083
Precious Sambokwe - 7310205438084
Simphiwo Manci - 9410186209088
Julia Jeyi - 7907140623082
Phumelelo Gunguluza - 7707205376083
Andri Seekoei - 9302120147088
Sampatry Ndoni - 8410256210082
Brenda Kemp - 8801012630086
Estalene Jafta - 9406270089089
Chrisenchia Koki - 9402190255082
Colonel Jeyi - 8809025308087
Andrea Janse - 9604280190083
</t>
        </r>
        <r>
          <rPr>
            <u/>
            <sz val="8"/>
            <color indexed="81"/>
            <rFont val="Tahoma"/>
            <family val="2"/>
          </rPr>
          <t xml:space="preserve">
</t>
        </r>
        <r>
          <rPr>
            <b/>
            <u/>
            <sz val="8"/>
            <color indexed="81"/>
            <rFont val="Tahoma"/>
            <family val="2"/>
          </rPr>
          <t xml:space="preserve">
New People
</t>
        </r>
        <r>
          <rPr>
            <sz val="8"/>
            <color indexed="81"/>
            <rFont val="Tahoma"/>
            <family val="2"/>
          </rPr>
          <t xml:space="preserve">
</t>
        </r>
        <r>
          <rPr>
            <b/>
            <u/>
            <sz val="8"/>
            <color indexed="81"/>
            <rFont val="Tahoma"/>
            <family val="2"/>
          </rPr>
          <t xml:space="preserve">
People Left
</t>
        </r>
      </text>
    </comment>
    <comment ref="C14" authorId="0" shapeId="0">
      <text>
        <r>
          <rPr>
            <sz val="8"/>
            <color indexed="81"/>
            <rFont val="Tahoma"/>
            <family val="2"/>
          </rPr>
          <t xml:space="preserve">Contract No. 092-050-A205 ran from 20/01/15 - 16/02/15 = 220P/Days
</t>
        </r>
      </text>
    </comment>
    <comment ref="J14" authorId="0" shapeId="0">
      <text>
        <r>
          <rPr>
            <b/>
            <u/>
            <sz val="8"/>
            <color indexed="81"/>
            <rFont val="Tahoma"/>
            <family val="2"/>
          </rPr>
          <t xml:space="preserve">People Employed on Contract 092-050-A205
</t>
        </r>
        <r>
          <rPr>
            <b/>
            <sz val="8"/>
            <color indexed="81"/>
            <rFont val="Tahoma"/>
            <family val="2"/>
          </rPr>
          <t xml:space="preserve">
</t>
        </r>
        <r>
          <rPr>
            <sz val="8"/>
            <color indexed="81"/>
            <rFont val="Tahoma"/>
            <family val="2"/>
          </rPr>
          <t xml:space="preserve">Ntombomzi Jeyi - 6601160465083
Precious Sambokwe - 7310205438084
Simphiwo Manci - 9410186209088
Julia Jeyi - 7907140623082
Phumelelo Gunguluza - 7707205376083
Andri Seekoei - 9302120147088
Sampatry Ndoni - 8410256210082
Brenda Kemp - 8801012630086
Estalene Jafta - 9406270089089
Chrisenchia Koki - 9402190255082
Colonel Jeyi - 8809025308087
Andrea Janse - 9604280190083
</t>
        </r>
        <r>
          <rPr>
            <u/>
            <sz val="8"/>
            <color indexed="81"/>
            <rFont val="Tahoma"/>
            <family val="2"/>
          </rPr>
          <t xml:space="preserve">
</t>
        </r>
        <r>
          <rPr>
            <b/>
            <u/>
            <sz val="8"/>
            <color indexed="81"/>
            <rFont val="Tahoma"/>
            <family val="2"/>
          </rPr>
          <t xml:space="preserve">
New People
</t>
        </r>
        <r>
          <rPr>
            <sz val="8"/>
            <color indexed="81"/>
            <rFont val="Tahoma"/>
            <family val="2"/>
          </rPr>
          <t xml:space="preserve">
</t>
        </r>
        <r>
          <rPr>
            <b/>
            <u/>
            <sz val="8"/>
            <color indexed="81"/>
            <rFont val="Tahoma"/>
            <family val="2"/>
          </rPr>
          <t xml:space="preserve">
People Left
</t>
        </r>
      </text>
    </comment>
    <comment ref="C15" authorId="0" shapeId="0">
      <text>
        <r>
          <rPr>
            <sz val="8"/>
            <color indexed="81"/>
            <rFont val="Tahoma"/>
            <family val="2"/>
          </rPr>
          <t xml:space="preserve">Contract No. 092-050-A229 ran from 17/02/15 - 13/03/15 = 209P/Days
</t>
        </r>
      </text>
    </comment>
    <comment ref="J15" authorId="0" shapeId="0">
      <text>
        <r>
          <rPr>
            <b/>
            <u/>
            <sz val="8"/>
            <color indexed="81"/>
            <rFont val="Tahoma"/>
            <family val="2"/>
          </rPr>
          <t xml:space="preserve">People Employed on Contract 092-050-A229
</t>
        </r>
        <r>
          <rPr>
            <b/>
            <sz val="8"/>
            <color indexed="81"/>
            <rFont val="Tahoma"/>
            <family val="2"/>
          </rPr>
          <t xml:space="preserve">
</t>
        </r>
        <r>
          <rPr>
            <sz val="8"/>
            <color indexed="81"/>
            <rFont val="Tahoma"/>
            <family val="2"/>
          </rPr>
          <t xml:space="preserve">Ntombomzi Jeyi - 6601160465083
Precious Sambokwe - 7310205438084
Simphiwo Manci - 9410186209088
Julia Jeyi - 7907140623082
Phumelelo Gunguluza - 7707205376083
Andri Seekoei - 9302120147088
Sampatry Ndoni - 8410256210082
Brenda Kemp - 8801012630086
Estalene Jafta - 9406270089089
Chrisenchia Koki - 9402190255082
Colonel Jeyi - 8809025308087
Andrea Janse - 9604280190083
</t>
        </r>
        <r>
          <rPr>
            <u/>
            <sz val="8"/>
            <color indexed="81"/>
            <rFont val="Tahoma"/>
            <family val="2"/>
          </rPr>
          <t xml:space="preserve">
</t>
        </r>
        <r>
          <rPr>
            <b/>
            <u/>
            <sz val="8"/>
            <color indexed="81"/>
            <rFont val="Tahoma"/>
            <family val="2"/>
          </rPr>
          <t xml:space="preserve">
New People
</t>
        </r>
        <r>
          <rPr>
            <sz val="8"/>
            <color indexed="81"/>
            <rFont val="Tahoma"/>
            <family val="2"/>
          </rPr>
          <t xml:space="preserve">
</t>
        </r>
        <r>
          <rPr>
            <b/>
            <u/>
            <sz val="8"/>
            <color indexed="81"/>
            <rFont val="Tahoma"/>
            <family val="2"/>
          </rPr>
          <t xml:space="preserve">
People Left
</t>
        </r>
      </text>
    </comment>
    <comment ref="C16" authorId="0" shapeId="0">
      <text>
        <r>
          <rPr>
            <sz val="8"/>
            <color indexed="81"/>
            <rFont val="Tahoma"/>
            <family val="2"/>
          </rPr>
          <t xml:space="preserve">Contract No. 092-050-A230 ran from 16/03/15 - 09/04/15 = 209P/Days
</t>
        </r>
      </text>
    </comment>
    <comment ref="J16" authorId="0" shapeId="0">
      <text>
        <r>
          <rPr>
            <b/>
            <u/>
            <sz val="8"/>
            <color indexed="81"/>
            <rFont val="Tahoma"/>
            <family val="2"/>
          </rPr>
          <t xml:space="preserve">People Employed on Contract 092-050-A230
</t>
        </r>
        <r>
          <rPr>
            <b/>
            <sz val="8"/>
            <color indexed="81"/>
            <rFont val="Tahoma"/>
            <family val="2"/>
          </rPr>
          <t xml:space="preserve">
</t>
        </r>
        <r>
          <rPr>
            <sz val="8"/>
            <color indexed="81"/>
            <rFont val="Tahoma"/>
            <family val="2"/>
          </rPr>
          <t xml:space="preserve">Ntombomzi Jeyi - 6601160465083
Precious Sambokwe - 7310205438084
Simphiwo Manci - 9410186209088
Julia Jeyi - 7907140623082
Phumelelo Gunguluza - 7707205376083
Andri Seekoei - 9302120147088
Sampatry Ndoni - 8410256210082
Brenda Kemp - 8801012630086
Estalene Jafta - 9406270089089
Chrisenchia Koki - 9402190255082
Colonel Jeyi - 8809025308087
Andrea Janse - 9604280190083
</t>
        </r>
        <r>
          <rPr>
            <u/>
            <sz val="8"/>
            <color indexed="81"/>
            <rFont val="Tahoma"/>
            <family val="2"/>
          </rPr>
          <t xml:space="preserve">
</t>
        </r>
        <r>
          <rPr>
            <b/>
            <u/>
            <sz val="8"/>
            <color indexed="81"/>
            <rFont val="Tahoma"/>
            <family val="2"/>
          </rPr>
          <t xml:space="preserve">
New People
</t>
        </r>
        <r>
          <rPr>
            <sz val="8"/>
            <color indexed="81"/>
            <rFont val="Tahoma"/>
            <family val="2"/>
          </rPr>
          <t xml:space="preserve">
</t>
        </r>
        <r>
          <rPr>
            <b/>
            <u/>
            <sz val="8"/>
            <color indexed="81"/>
            <rFont val="Tahoma"/>
            <family val="2"/>
          </rPr>
          <t xml:space="preserve">
People Left
</t>
        </r>
      </text>
    </comment>
    <comment ref="C17" authorId="0" shapeId="0">
      <text>
        <r>
          <rPr>
            <sz val="8"/>
            <color indexed="81"/>
            <rFont val="Tahoma"/>
            <family val="2"/>
          </rPr>
          <t xml:space="preserve">Contract No. 092-050-A238 ran from 30/04/15 - 26/05/15 = 209P/Days
</t>
        </r>
      </text>
    </comment>
    <comment ref="J17" authorId="0" shapeId="0">
      <text>
        <r>
          <rPr>
            <b/>
            <u/>
            <sz val="8"/>
            <color indexed="81"/>
            <rFont val="Tahoma"/>
            <family val="2"/>
          </rPr>
          <t xml:space="preserve">People Employed on Contract 092-050-A238
</t>
        </r>
        <r>
          <rPr>
            <b/>
            <sz val="8"/>
            <color indexed="81"/>
            <rFont val="Tahoma"/>
            <family val="2"/>
          </rPr>
          <t xml:space="preserve">
</t>
        </r>
        <r>
          <rPr>
            <sz val="8"/>
            <color indexed="81"/>
            <rFont val="Tahoma"/>
            <family val="2"/>
          </rPr>
          <t xml:space="preserve">Ntombomzi Jeyi - 6601160465083
Precious Sambokwe - 7310205438084
Simphiwo Manci - 9410186209088
Julia Jeyi - 7907140623082
Phumelelo Gunguluza - 7707205376083
Andri Seekoei - 9302120147088
Sampatry Ndoni - 8410256210082
Brenda Kemp - 8801012630086
Estalene Jafta - 9406270089089
Chrisenchia Koki - 9402190255082
Colonel Jeyi - 8809025308087
Andrea Janse - 9604280190083
</t>
        </r>
        <r>
          <rPr>
            <u/>
            <sz val="8"/>
            <color indexed="81"/>
            <rFont val="Tahoma"/>
            <family val="2"/>
          </rPr>
          <t xml:space="preserve">
</t>
        </r>
        <r>
          <rPr>
            <b/>
            <u/>
            <sz val="8"/>
            <color indexed="81"/>
            <rFont val="Tahoma"/>
            <family val="2"/>
          </rPr>
          <t xml:space="preserve">
New People
</t>
        </r>
        <r>
          <rPr>
            <sz val="8"/>
            <color indexed="81"/>
            <rFont val="Tahoma"/>
            <family val="2"/>
          </rPr>
          <t xml:space="preserve">
</t>
        </r>
        <r>
          <rPr>
            <b/>
            <u/>
            <sz val="8"/>
            <color indexed="81"/>
            <rFont val="Tahoma"/>
            <family val="2"/>
          </rPr>
          <t xml:space="preserve">
People Left
</t>
        </r>
      </text>
    </comment>
    <comment ref="C18" authorId="0" shapeId="0">
      <text>
        <r>
          <rPr>
            <sz val="8"/>
            <color indexed="81"/>
            <rFont val="Tahoma"/>
            <family val="2"/>
          </rPr>
          <t xml:space="preserve">Contract No. 092-050-A239 ran from 02/06/15 - 10/07/15 = 209P/Days
</t>
        </r>
      </text>
    </comment>
    <comment ref="J18" authorId="0" shapeId="0">
      <text>
        <r>
          <rPr>
            <b/>
            <u/>
            <sz val="8"/>
            <color indexed="81"/>
            <rFont val="Tahoma"/>
            <family val="2"/>
          </rPr>
          <t xml:space="preserve">People Employed on Contract 092-050-A239
</t>
        </r>
        <r>
          <rPr>
            <b/>
            <sz val="8"/>
            <color indexed="81"/>
            <rFont val="Tahoma"/>
            <family val="2"/>
          </rPr>
          <t xml:space="preserve">
</t>
        </r>
        <r>
          <rPr>
            <sz val="8"/>
            <color indexed="81"/>
            <rFont val="Tahoma"/>
            <family val="2"/>
          </rPr>
          <t xml:space="preserve">Ntombomzi Jeyi - 6601160465083
Precious Sambokwe - 7310205438084
Simphiwo Manci - 9410186209088
Julia Jeyi - 7907140623082
Phumelelo Gunguluza - 7707205376083
Andri Seekoei - 9302120147088
Sampatry Ndoni - 8410256210082
Brenda Kemp - 8801012630086
Estalene Jafta - 9406270089089
Chrisenchia Koki - 9402190255082
Colonel Jeyi - 8809025308087
Andrea Janse - 9604280190083
</t>
        </r>
        <r>
          <rPr>
            <u/>
            <sz val="8"/>
            <color indexed="81"/>
            <rFont val="Tahoma"/>
            <family val="2"/>
          </rPr>
          <t xml:space="preserve">
</t>
        </r>
        <r>
          <rPr>
            <b/>
            <u/>
            <sz val="8"/>
            <color indexed="81"/>
            <rFont val="Tahoma"/>
            <family val="2"/>
          </rPr>
          <t xml:space="preserve">
New People
</t>
        </r>
        <r>
          <rPr>
            <sz val="8"/>
            <color indexed="81"/>
            <rFont val="Tahoma"/>
            <family val="2"/>
          </rPr>
          <t xml:space="preserve">
</t>
        </r>
        <r>
          <rPr>
            <b/>
            <u/>
            <sz val="8"/>
            <color indexed="81"/>
            <rFont val="Tahoma"/>
            <family val="2"/>
          </rPr>
          <t xml:space="preserve">
People Left
</t>
        </r>
      </text>
    </comment>
    <comment ref="C19" authorId="0" shapeId="0">
      <text>
        <r>
          <rPr>
            <sz val="8"/>
            <color indexed="81"/>
            <rFont val="Tahoma"/>
            <family val="2"/>
          </rPr>
          <t xml:space="preserve">Contract No. 092-050-A251 ran from 03/08/15 - 24/08/15 = 209P/Days
</t>
        </r>
      </text>
    </comment>
    <comment ref="J19" authorId="0" shapeId="0">
      <text>
        <r>
          <rPr>
            <b/>
            <u/>
            <sz val="8"/>
            <color indexed="81"/>
            <rFont val="Tahoma"/>
            <family val="2"/>
          </rPr>
          <t xml:space="preserve">People Employed on Contract 092-050-A251
</t>
        </r>
        <r>
          <rPr>
            <b/>
            <sz val="8"/>
            <color indexed="81"/>
            <rFont val="Tahoma"/>
            <family val="2"/>
          </rPr>
          <t xml:space="preserve">
</t>
        </r>
        <r>
          <rPr>
            <sz val="8"/>
            <color indexed="81"/>
            <rFont val="Tahoma"/>
            <family val="2"/>
          </rPr>
          <t xml:space="preserve">Ntombomzi Jeyi - 6601160465083
Precious Sambokwe - 7310205438084
Simphiwo Manci - 9410186209088
Julia Jeyi - 7907140623082
Phumelelo Gunguluza - 7707205376083
Andri Seekoei - 9302120147088
Sampatry Ndoni - 8410256210082
Brenda Kemp - 8801012630086
Estalene Jafta - 9406270089089
Chrisenchia Koki - 9402190255082
Colonel Jeyi - 8809025308087
Andrea Janse - 9604280190083
</t>
        </r>
        <r>
          <rPr>
            <u/>
            <sz val="8"/>
            <color indexed="81"/>
            <rFont val="Tahoma"/>
            <family val="2"/>
          </rPr>
          <t xml:space="preserve">
</t>
        </r>
        <r>
          <rPr>
            <b/>
            <u/>
            <sz val="8"/>
            <color indexed="81"/>
            <rFont val="Tahoma"/>
            <family val="2"/>
          </rPr>
          <t xml:space="preserve">
New People
</t>
        </r>
        <r>
          <rPr>
            <sz val="8"/>
            <color indexed="81"/>
            <rFont val="Tahoma"/>
            <family val="2"/>
          </rPr>
          <t xml:space="preserve">
</t>
        </r>
        <r>
          <rPr>
            <b/>
            <u/>
            <sz val="8"/>
            <color indexed="81"/>
            <rFont val="Tahoma"/>
            <family val="2"/>
          </rPr>
          <t xml:space="preserve">
People Left
</t>
        </r>
      </text>
    </comment>
    <comment ref="C20" authorId="0" shapeId="0">
      <text>
        <r>
          <rPr>
            <sz val="8"/>
            <color indexed="81"/>
            <rFont val="Tahoma"/>
            <family val="2"/>
          </rPr>
          <t xml:space="preserve">Contract No. 092-050-A252 ran from 25/08/15 - 30/09/15 = 209P/Days
</t>
        </r>
      </text>
    </comment>
    <comment ref="J20" authorId="0" shapeId="0">
      <text>
        <r>
          <rPr>
            <b/>
            <u/>
            <sz val="8"/>
            <color indexed="81"/>
            <rFont val="Tahoma"/>
            <family val="2"/>
          </rPr>
          <t xml:space="preserve">People Employed on Contract 092-050-A252
</t>
        </r>
        <r>
          <rPr>
            <b/>
            <sz val="8"/>
            <color indexed="81"/>
            <rFont val="Tahoma"/>
            <family val="2"/>
          </rPr>
          <t xml:space="preserve">
</t>
        </r>
        <r>
          <rPr>
            <sz val="8"/>
            <color indexed="81"/>
            <rFont val="Tahoma"/>
            <family val="2"/>
          </rPr>
          <t xml:space="preserve">Ntombomzi Jeyi - 6601160465083
Precious Sambokwe - 7310205438084
Simphiwo Manci - 9410186209088
Julia Jeyi - 7907140623082
Phumelelo Gunguluza - 7707205376083
Andri Seekoei - 9302120147088
Sampatry Ndoni - 8410256210082
Brenda Kemp - 8801012630086
Estalene Jafta - 9406270089089
Chrisenchia Koki - 9402190255082
Colonel Jeyi - 8809025308087
Andrea Janse - 9604280190083
</t>
        </r>
        <r>
          <rPr>
            <u/>
            <sz val="8"/>
            <color indexed="81"/>
            <rFont val="Tahoma"/>
            <family val="2"/>
          </rPr>
          <t xml:space="preserve">
</t>
        </r>
        <r>
          <rPr>
            <b/>
            <u/>
            <sz val="8"/>
            <color indexed="81"/>
            <rFont val="Tahoma"/>
            <family val="2"/>
          </rPr>
          <t xml:space="preserve">
New People
</t>
        </r>
        <r>
          <rPr>
            <sz val="8"/>
            <color indexed="81"/>
            <rFont val="Tahoma"/>
            <family val="2"/>
          </rPr>
          <t xml:space="preserve">
</t>
        </r>
        <r>
          <rPr>
            <b/>
            <u/>
            <sz val="8"/>
            <color indexed="81"/>
            <rFont val="Tahoma"/>
            <family val="2"/>
          </rPr>
          <t xml:space="preserve">
People Left
</t>
        </r>
      </text>
    </comment>
    <comment ref="C21" authorId="0" shapeId="0">
      <text>
        <r>
          <rPr>
            <sz val="8"/>
            <color indexed="81"/>
            <rFont val="Tahoma"/>
            <family val="2"/>
          </rPr>
          <t xml:space="preserve">Contract No. 092-050-A266 ran from 09/10/15 - 10/11/15 = 231P/Days
</t>
        </r>
      </text>
    </comment>
    <comment ref="J21" authorId="0" shapeId="0">
      <text>
        <r>
          <rPr>
            <b/>
            <u/>
            <sz val="8"/>
            <color indexed="81"/>
            <rFont val="Tahoma"/>
            <family val="2"/>
          </rPr>
          <t xml:space="preserve">People Employed on Contract 092-050-A266
</t>
        </r>
        <r>
          <rPr>
            <sz val="8"/>
            <color indexed="81"/>
            <rFont val="Tahoma"/>
            <family val="2"/>
          </rPr>
          <t xml:space="preserve">
Ntombomzi Jeyi - 6601160465083
Precious Sambokwe - 7310205438084
Simphiwo Manci - 9410186209088
Julia Jeyi - 7907140623082
Brenda Kemp - 8801012630086
Colonel Jeyi - 8809025308087
</t>
        </r>
        <r>
          <rPr>
            <b/>
            <u/>
            <sz val="8"/>
            <color indexed="81"/>
            <rFont val="Tahoma"/>
            <family val="2"/>
          </rPr>
          <t xml:space="preserve">
New People
</t>
        </r>
        <r>
          <rPr>
            <sz val="8"/>
            <color indexed="81"/>
            <rFont val="Tahoma"/>
            <family val="2"/>
          </rPr>
          <t>Maria Afrikaner - 9504100213083
Sikelela Jeyi - 9012025307089
Malibongwe Kapa - 9501016022087
Bukelwa Matlotlo - 9305121070084
Caron Van Sensie - 9608280319089
Beula Yantolo - 8903020916083</t>
        </r>
        <r>
          <rPr>
            <u/>
            <sz val="8"/>
            <color indexed="81"/>
            <rFont val="Tahoma"/>
            <family val="2"/>
          </rPr>
          <t xml:space="preserve">
</t>
        </r>
        <r>
          <rPr>
            <b/>
            <u/>
            <sz val="8"/>
            <color indexed="81"/>
            <rFont val="Tahoma"/>
            <family val="2"/>
          </rPr>
          <t xml:space="preserve">
People Left
</t>
        </r>
        <r>
          <rPr>
            <sz val="8"/>
            <color indexed="81"/>
            <rFont val="Tahoma"/>
            <family val="2"/>
          </rPr>
          <t>Andrea Janse - 9604280190083
Estalene Jafta - 9406270089089
Chrisenchia Koki - 9402190255082
Phumelelo Gunguluza - 7707205376083
Andri Seekoei - 9302120147088
Sampatry Ndoni - 8410256210082</t>
        </r>
      </text>
    </comment>
    <comment ref="C22" authorId="0" shapeId="0">
      <text>
        <r>
          <rPr>
            <sz val="8"/>
            <color indexed="81"/>
            <rFont val="Tahoma"/>
            <family val="2"/>
          </rPr>
          <t xml:space="preserve">Contract No. 092-050-A267 ran from 11/11/15 - 08/12/15 = 231P/Days
</t>
        </r>
      </text>
    </comment>
    <comment ref="J22" authorId="0" shapeId="0">
      <text>
        <r>
          <rPr>
            <b/>
            <u/>
            <sz val="8"/>
            <color indexed="81"/>
            <rFont val="Tahoma"/>
            <family val="2"/>
          </rPr>
          <t xml:space="preserve">People Employed on Contract 092-050-A267
</t>
        </r>
        <r>
          <rPr>
            <sz val="8"/>
            <color indexed="81"/>
            <rFont val="Tahoma"/>
            <family val="2"/>
          </rPr>
          <t xml:space="preserve">
Ntombomzi Jeyi - 6601160465083
Maria Afrikaner - 9504100213083
Julia Jeyi - 7907140623082
Colonel Jeyi - 8809025308087
Sikelela Jeyi - 9012025307089
Malibongwe Kapa - 9501016022087
Brenda Kemp - 8801012630086
Simphiwo Manci - 9410186209088
Bukelwa Matlotlo - 9305121070084
Precious Sambokwe - 7310205438084
Caron Van Sensie - 9608280319089
Beula Yantolo - 8903020916083</t>
        </r>
        <r>
          <rPr>
            <b/>
            <sz val="8"/>
            <color indexed="81"/>
            <rFont val="Tahoma"/>
            <family val="2"/>
          </rPr>
          <t xml:space="preserve">
</t>
        </r>
        <r>
          <rPr>
            <b/>
            <u/>
            <sz val="8"/>
            <color indexed="81"/>
            <rFont val="Tahoma"/>
            <family val="2"/>
          </rPr>
          <t xml:space="preserve">
New People
People Left
</t>
        </r>
      </text>
    </comment>
    <comment ref="C23" authorId="0" shapeId="0">
      <text>
        <r>
          <rPr>
            <sz val="8"/>
            <color indexed="81"/>
            <rFont val="Tahoma"/>
            <family val="2"/>
          </rPr>
          <t xml:space="preserve">Contract No. 092-050-A271 ran from 11/01/16 - 10/02/16 = 231P/Days
</t>
        </r>
      </text>
    </comment>
    <comment ref="J23" authorId="0" shapeId="0">
      <text>
        <r>
          <rPr>
            <b/>
            <u/>
            <sz val="8"/>
            <color indexed="81"/>
            <rFont val="Tahoma"/>
            <family val="2"/>
          </rPr>
          <t xml:space="preserve">People Employed on Contract 092-050-A271
</t>
        </r>
        <r>
          <rPr>
            <sz val="8"/>
            <color indexed="81"/>
            <rFont val="Tahoma"/>
            <family val="2"/>
          </rPr>
          <t xml:space="preserve">
Ntombomzi Jeyi - 6601160465083
Maria Afrikaner - 9504100213083
Julia Jeyi - 7907140623082
Colonel Jeyi - 8809025308087
Sikelela Jeyi - 9012025307089
Malibongwe Kapa - 9501016022087
Brenda Kemp - 8801012630086
Simphiwo Manci - 9410186209088
Bukelwa Matlotlo - 9305121070084
Precious Sambokwe - 7310205438084
Caron Van Sensie - 9608280319089
Beula Yantolo - 8903020916083
</t>
        </r>
        <r>
          <rPr>
            <b/>
            <sz val="8"/>
            <color indexed="81"/>
            <rFont val="Tahoma"/>
            <family val="2"/>
          </rPr>
          <t xml:space="preserve">
</t>
        </r>
        <r>
          <rPr>
            <b/>
            <u/>
            <sz val="8"/>
            <color indexed="81"/>
            <rFont val="Tahoma"/>
            <family val="2"/>
          </rPr>
          <t xml:space="preserve">
New People
People Left
</t>
        </r>
      </text>
    </comment>
    <comment ref="C24" authorId="0" shapeId="0">
      <text>
        <r>
          <rPr>
            <sz val="8"/>
            <color indexed="81"/>
            <rFont val="Tahoma"/>
            <family val="2"/>
          </rPr>
          <t xml:space="preserve">Contract No. 092-050-A272  ran from 11/02/16 - 14/03/16 = 242P/Days
</t>
        </r>
      </text>
    </comment>
    <comment ref="J24" authorId="0" shapeId="0">
      <text>
        <r>
          <rPr>
            <b/>
            <u/>
            <sz val="8"/>
            <color indexed="81"/>
            <rFont val="Tahoma"/>
            <family val="2"/>
          </rPr>
          <t xml:space="preserve">People Employed on Contract 092-050-A272
</t>
        </r>
        <r>
          <rPr>
            <sz val="8"/>
            <color indexed="81"/>
            <rFont val="Tahoma"/>
            <family val="2"/>
          </rPr>
          <t xml:space="preserve">
Ntombomzi Jeyi - 6601160465083
Maria Afrikaner - 9504100213083
Julia Jeyi - 7907140623082
Colonel Jeyi - 8809025308087
Sikelela Jeyi - 9012025307089
Malibongwe Kapa - 9501016022087
Brenda Kemp - 8801012630086
Simphiwo Manci - 9410186209088
Bukelwa Matlotlo - 9305121070084
Precious Sambokwe - 7310205438084
Caron Van Sensie - 9608280319089
Beula Yantolo - 8903020916083
</t>
        </r>
        <r>
          <rPr>
            <b/>
            <sz val="8"/>
            <color indexed="81"/>
            <rFont val="Tahoma"/>
            <family val="2"/>
          </rPr>
          <t xml:space="preserve">
</t>
        </r>
        <r>
          <rPr>
            <b/>
            <u/>
            <sz val="8"/>
            <color indexed="81"/>
            <rFont val="Tahoma"/>
            <family val="2"/>
          </rPr>
          <t xml:space="preserve">
New People
People Left
</t>
        </r>
      </text>
    </comment>
  </commentList>
</comments>
</file>

<file path=xl/comments18.xml><?xml version="1.0" encoding="utf-8"?>
<comments xmlns="http://schemas.openxmlformats.org/spreadsheetml/2006/main">
  <authors>
    <author>jcvdwath</author>
    <author>Andrew Knipe</author>
  </authors>
  <commentList>
    <comment ref="A4" authorId="0" shapeId="0">
      <text>
        <r>
          <rPr>
            <b/>
            <sz val="9"/>
            <color indexed="81"/>
            <rFont val="Tahoma"/>
            <family val="2"/>
          </rPr>
          <t>Private Landowner Incentive - LongAcres/Brett Walker</t>
        </r>
        <r>
          <rPr>
            <sz val="9"/>
            <color indexed="81"/>
            <rFont val="Tahoma"/>
            <family val="2"/>
          </rPr>
          <t xml:space="preserve">
</t>
        </r>
      </text>
    </comment>
    <comment ref="C4" authorId="1" shapeId="0">
      <text>
        <r>
          <rPr>
            <sz val="8"/>
            <color indexed="81"/>
            <rFont val="Tahoma"/>
            <family val="2"/>
          </rPr>
          <t xml:space="preserve">Contract No. 092-050-A178  ran from 24/06/13 - 06/08/13 = 220P/Days
</t>
        </r>
      </text>
    </comment>
    <comment ref="J4" authorId="1" shapeId="0">
      <text>
        <r>
          <rPr>
            <b/>
            <u/>
            <sz val="8"/>
            <color indexed="81"/>
            <rFont val="Tahoma"/>
            <family val="2"/>
          </rPr>
          <t xml:space="preserve">People Employed on Contract 092-050-A178
</t>
        </r>
        <r>
          <rPr>
            <sz val="8"/>
            <color indexed="81"/>
            <rFont val="Tahoma"/>
            <family val="2"/>
          </rPr>
          <t xml:space="preserve">
Krisjan Lakay - 7612255450087
Evelyn Afrika - 8008050019087
Melissa Haarhof - 9307290143080
Graden Caesar - 9209145131080
Nicolene Booysen - 9003020351081
Beverly Afrika - 9603101394080
Natasha Syfers - 9102250114084
Jolyn Van Rooyen - 8303130165087
Ryno Oliphant - 9303296167082
Marinda Lakay - 7602051162085
Johleen Ndwane - 91112502350235088
Debbie Jacobs - 8908070127085
Rochelle Karelse - 9005050320084
Roseline September - 8101130792086
Felicia Booysen - 9502240226080
Terese Afrika - 8710210143083
</t>
        </r>
        <r>
          <rPr>
            <b/>
            <u/>
            <sz val="8"/>
            <color indexed="81"/>
            <rFont val="Tahoma"/>
            <family val="2"/>
          </rPr>
          <t xml:space="preserve">
New People
</t>
        </r>
        <r>
          <rPr>
            <sz val="8"/>
            <color indexed="81"/>
            <rFont val="Tahoma"/>
            <family val="2"/>
          </rPr>
          <t xml:space="preserve">
</t>
        </r>
        <r>
          <rPr>
            <b/>
            <u/>
            <sz val="8"/>
            <color indexed="81"/>
            <rFont val="Tahoma"/>
            <family val="2"/>
          </rPr>
          <t xml:space="preserve">
People Left
</t>
        </r>
      </text>
    </comment>
    <comment ref="A5" authorId="0" shapeId="0">
      <text>
        <r>
          <rPr>
            <b/>
            <sz val="9"/>
            <color indexed="81"/>
            <rFont val="Tahoma"/>
            <family val="2"/>
          </rPr>
          <t>Private Landowner Incentive - LongAcres/Brett Walker</t>
        </r>
        <r>
          <rPr>
            <sz val="9"/>
            <color indexed="81"/>
            <rFont val="Tahoma"/>
            <family val="2"/>
          </rPr>
          <t xml:space="preserve">
</t>
        </r>
      </text>
    </comment>
    <comment ref="C5" authorId="1" shapeId="0">
      <text>
        <r>
          <rPr>
            <sz val="8"/>
            <color indexed="81"/>
            <rFont val="Tahoma"/>
            <family val="2"/>
          </rPr>
          <t xml:space="preserve">Contract No. 092-050-A182  ran from 01/10/13 - 22/10/13 = 155P/Days
</t>
        </r>
      </text>
    </comment>
    <comment ref="J5" authorId="1" shapeId="0">
      <text>
        <r>
          <rPr>
            <b/>
            <u/>
            <sz val="8"/>
            <color indexed="81"/>
            <rFont val="Tahoma"/>
            <family val="2"/>
          </rPr>
          <t xml:space="preserve">People Employed on Contract 092-050-A182
</t>
        </r>
        <r>
          <rPr>
            <sz val="8"/>
            <color indexed="81"/>
            <rFont val="Tahoma"/>
            <family val="2"/>
          </rPr>
          <t xml:space="preserve">
Krisjan Lakay - 7612255450087
Graden Caesar - 9209145131080
Natasha Syfers - 9102250114084
Ryno Oliphant - 9303296167082
Marinda Lakay - 7602051162085
</t>
        </r>
        <r>
          <rPr>
            <b/>
            <u/>
            <sz val="8"/>
            <color indexed="81"/>
            <rFont val="Tahoma"/>
            <family val="2"/>
          </rPr>
          <t xml:space="preserve">New People
</t>
        </r>
        <r>
          <rPr>
            <sz val="8"/>
            <color indexed="81"/>
            <rFont val="Tahoma"/>
            <family val="2"/>
          </rPr>
          <t xml:space="preserve">
Naiten Afrika - 9104025382087
Mario Cane - 9201226099088
Edmond De Vos - 7205255143081
Riaan Doch - 8008135208085
Delin Lakay - 9602245516087
Antony Danster - 8808095241087
Piet Bantom - 4503035147080
Janothan Martins - 8302145146082
</t>
        </r>
        <r>
          <rPr>
            <b/>
            <u/>
            <sz val="8"/>
            <color indexed="81"/>
            <rFont val="Tahoma"/>
            <family val="2"/>
          </rPr>
          <t xml:space="preserve">
People Left
</t>
        </r>
        <r>
          <rPr>
            <sz val="8"/>
            <color indexed="81"/>
            <rFont val="Tahoma"/>
            <family val="2"/>
          </rPr>
          <t xml:space="preserve">Evelyn Afrika - 8008050019087
Melissa Haarhof - 9307290143080
Nicolene Booysen - 9003020351081
Beverly Afrika - 9603101394080
Jolyn Van Rooyen - 8303130165087
Johleen Ndwane - 91112502350235088
Debbie Jacobs - 8908070127085
Rochelle Karelse - 9005050320084
Roseline September - 8101130792086
Felicia Booysen - 9502240226080
Terese Afrika - 8710210143083
</t>
        </r>
      </text>
    </comment>
  </commentList>
</comments>
</file>

<file path=xl/comments19.xml><?xml version="1.0" encoding="utf-8"?>
<comments xmlns="http://schemas.openxmlformats.org/spreadsheetml/2006/main">
  <authors>
    <author>James Jansen</author>
    <author>Andrew Knipe</author>
  </authors>
  <commentList>
    <comment ref="C4" authorId="0" shapeId="0">
      <text>
        <r>
          <rPr>
            <sz val="10"/>
            <color indexed="81"/>
            <rFont val="Tahoma"/>
            <family val="2"/>
          </rPr>
          <t xml:space="preserve">Contract 092-050-A194 ran from 04/12/13 - 17/12/13 = 154P/Days
</t>
        </r>
      </text>
    </comment>
    <comment ref="J4" authorId="0" shapeId="0">
      <text>
        <r>
          <rPr>
            <b/>
            <u/>
            <sz val="10"/>
            <color indexed="81"/>
            <rFont val="Tahoma"/>
            <family val="2"/>
          </rPr>
          <t xml:space="preserve">People employed on contract 092-050-A194
</t>
        </r>
        <r>
          <rPr>
            <sz val="10"/>
            <color indexed="81"/>
            <rFont val="Tahoma"/>
            <family val="2"/>
          </rPr>
          <t xml:space="preserve">Amos Kantien - 7610055463086
Thembinkosi Boyce - 6709145449088
Nkululeko Grootboom - 8311175857088
Lulama Ngqeza - 8109050373084
Nozuko Ketshem - 8911210262085
Piet Seekoei - 8606095490088
Andile Maphela - 8909306001086
Veronica Seyise - 7109200729087
Arendt Arends - b8704265200088
Eric Van Reine - 8705035187083
Junice Ngqeza - 6411050748089
Simphiwe Spogter - 7912266031086
</t>
        </r>
        <r>
          <rPr>
            <b/>
            <u/>
            <sz val="10"/>
            <color indexed="81"/>
            <rFont val="Tahoma"/>
            <family val="2"/>
          </rPr>
          <t xml:space="preserve">New People
</t>
        </r>
        <r>
          <rPr>
            <sz val="10"/>
            <color indexed="81"/>
            <rFont val="Tahoma"/>
            <family val="2"/>
          </rPr>
          <t xml:space="preserve">
</t>
        </r>
        <r>
          <rPr>
            <b/>
            <u/>
            <sz val="10"/>
            <color indexed="81"/>
            <rFont val="Tahoma"/>
            <family val="2"/>
          </rPr>
          <t xml:space="preserve">
People Left
</t>
        </r>
      </text>
    </comment>
    <comment ref="C5" authorId="0" shapeId="0">
      <text>
        <r>
          <rPr>
            <sz val="10"/>
            <color indexed="81"/>
            <rFont val="Tahoma"/>
            <family val="2"/>
          </rPr>
          <t xml:space="preserve">Contract 092-050-A195 ran from 18/12/13 - 24/01/14 = 220P/Days
</t>
        </r>
      </text>
    </comment>
    <comment ref="J5" authorId="0" shapeId="0">
      <text>
        <r>
          <rPr>
            <b/>
            <u/>
            <sz val="10"/>
            <color indexed="81"/>
            <rFont val="Tahoma"/>
            <family val="2"/>
          </rPr>
          <t xml:space="preserve">People employed on contract 092-050-A195
</t>
        </r>
        <r>
          <rPr>
            <sz val="10"/>
            <color indexed="81"/>
            <rFont val="Tahoma"/>
            <family val="2"/>
          </rPr>
          <t xml:space="preserve">Amos Kantien - 7610055463086
Thembinkosi Boyce - 6709145449088
Nkululeko Grootboom - 8311175857088
Lulama Ngqeza - 8109050373084
Nozuko Ketshem - 8911210262085
Piet Seekoei - 8606095490088
Andile Maphela - 8909306001086
Veronica Seyise - 7109200729087
Arendt Arends - b8704265200088
Eric Van Reine - 8705035187083
Junice Ngqeza - 6411050748089
Simphiwe Spogter - 7912266031086
</t>
        </r>
        <r>
          <rPr>
            <b/>
            <u/>
            <sz val="10"/>
            <color indexed="81"/>
            <rFont val="Tahoma"/>
            <family val="2"/>
          </rPr>
          <t xml:space="preserve">New People
</t>
        </r>
        <r>
          <rPr>
            <sz val="10"/>
            <color indexed="81"/>
            <rFont val="Tahoma"/>
            <family val="2"/>
          </rPr>
          <t xml:space="preserve">
</t>
        </r>
        <r>
          <rPr>
            <b/>
            <u/>
            <sz val="10"/>
            <color indexed="81"/>
            <rFont val="Tahoma"/>
            <family val="2"/>
          </rPr>
          <t xml:space="preserve">
People Left
</t>
        </r>
      </text>
    </comment>
    <comment ref="C6" authorId="1" shapeId="0">
      <text>
        <r>
          <rPr>
            <sz val="9"/>
            <color indexed="81"/>
            <rFont val="Tahoma"/>
            <family val="2"/>
          </rPr>
          <t xml:space="preserve">Contract 092-050-A196 ran from 01/09/14 - 29/09/14 = 220P/Days.
</t>
        </r>
      </text>
    </comment>
    <comment ref="J6" authorId="0" shapeId="0">
      <text>
        <r>
          <rPr>
            <b/>
            <u/>
            <sz val="10"/>
            <color indexed="81"/>
            <rFont val="Tahoma"/>
            <family val="2"/>
          </rPr>
          <t xml:space="preserve">People employed on contract 092-050-A196
</t>
        </r>
        <r>
          <rPr>
            <u/>
            <sz val="10"/>
            <color indexed="81"/>
            <rFont val="Tahoma"/>
            <family val="2"/>
          </rPr>
          <t xml:space="preserve">
</t>
        </r>
        <r>
          <rPr>
            <sz val="10"/>
            <color indexed="81"/>
            <rFont val="Tahoma"/>
            <family val="2"/>
          </rPr>
          <t xml:space="preserve">Amos Kantien - 7610055463086
Veronica Seyise - 7109200729087
Junice Ngqeza - 6411050748089
Simphiwe Spogter - 7912266031086
</t>
        </r>
        <r>
          <rPr>
            <b/>
            <u/>
            <sz val="10"/>
            <color indexed="81"/>
            <rFont val="Tahoma"/>
            <family val="2"/>
          </rPr>
          <t xml:space="preserve">New People
</t>
        </r>
        <r>
          <rPr>
            <sz val="10"/>
            <color indexed="81"/>
            <rFont val="Tahoma"/>
            <family val="2"/>
          </rPr>
          <t xml:space="preserve">Lerato Blouw - 8512315121083
Glademan Sambokwe - 7804145858088
Ivanita Adolph - 9402050703080
Lauren Thomas - 9312110161080
Janica Taai - 9305030456085
Andile Maphela - 8909306001086
Teresa Liesing - 8302180272082
Bronwonne Mahona - 9409070021088
</t>
        </r>
        <r>
          <rPr>
            <b/>
            <u/>
            <sz val="10"/>
            <color indexed="81"/>
            <rFont val="Tahoma"/>
            <family val="2"/>
          </rPr>
          <t xml:space="preserve">
People Left
</t>
        </r>
        <r>
          <rPr>
            <sz val="10"/>
            <color indexed="81"/>
            <rFont val="Tahoma"/>
            <family val="2"/>
          </rPr>
          <t xml:space="preserve">Thembinkosi Boyce - 6709145449088
Nkululeko Grootboom - 8311175857088
Lulama Ngqeza - 8109050373084
Nozuko Ketshem - 8911210262085
Piet Seekoei - 8606095490088
Andile Maphela - 8909306001086
Arendt Arends - b8704265200088
Eric Van Reine - 8705035187083
</t>
        </r>
      </text>
    </comment>
    <comment ref="C7" authorId="1" shapeId="0">
      <text>
        <r>
          <rPr>
            <sz val="9"/>
            <color indexed="81"/>
            <rFont val="Tahoma"/>
            <family val="2"/>
          </rPr>
          <t xml:space="preserve">Contract 092-050-A202 ran from 06/10/2014 - 06/11/2014 = 220P/Days.
</t>
        </r>
      </text>
    </comment>
    <comment ref="J7" authorId="0" shapeId="0">
      <text>
        <r>
          <rPr>
            <b/>
            <u/>
            <sz val="10"/>
            <color indexed="81"/>
            <rFont val="Tahoma"/>
            <family val="2"/>
          </rPr>
          <t xml:space="preserve">People employed on contract 092-050-A202
</t>
        </r>
        <r>
          <rPr>
            <u/>
            <sz val="10"/>
            <color indexed="81"/>
            <rFont val="Tahoma"/>
            <family val="2"/>
          </rPr>
          <t xml:space="preserve">
</t>
        </r>
        <r>
          <rPr>
            <sz val="10"/>
            <color indexed="81"/>
            <rFont val="Tahoma"/>
            <family val="2"/>
          </rPr>
          <t xml:space="preserve">Amos Kantien - 7610055463086
Lerato Blouw - 8512315121083
Glademan Sambokwe - 7804145858088
Ivanita Adolph - 9402050703080
Lauren Thomas - 9312110161080
Janica Taai - 9305030456085
Andile Maphela - 8909306001086
Veronica Seyise - 7109200729087
Teresa Liesing - 8302180272082
Bronwonne Mahona - 9409070021088
Junice Ngqeza - 6411050748089
Simphiwe Spogter - 7912266031086
</t>
        </r>
        <r>
          <rPr>
            <b/>
            <u/>
            <sz val="10"/>
            <color indexed="81"/>
            <rFont val="Tahoma"/>
            <family val="2"/>
          </rPr>
          <t xml:space="preserve">New People
</t>
        </r>
        <r>
          <rPr>
            <sz val="10"/>
            <color indexed="81"/>
            <rFont val="Tahoma"/>
            <family val="2"/>
          </rPr>
          <t xml:space="preserve">
</t>
        </r>
        <r>
          <rPr>
            <b/>
            <u/>
            <sz val="10"/>
            <color indexed="81"/>
            <rFont val="Tahoma"/>
            <family val="2"/>
          </rPr>
          <t xml:space="preserve">
People Left
</t>
        </r>
      </text>
    </comment>
    <comment ref="C8" authorId="1" shapeId="0">
      <text>
        <r>
          <rPr>
            <sz val="9"/>
            <color indexed="81"/>
            <rFont val="Tahoma"/>
            <family val="2"/>
          </rPr>
          <t xml:space="preserve">Contract 092-050-A210 ran from 05/12/2014 - 15/01/2015 = 220P/Days.
</t>
        </r>
      </text>
    </comment>
    <comment ref="J8" authorId="0" shapeId="0">
      <text>
        <r>
          <rPr>
            <b/>
            <u/>
            <sz val="10"/>
            <color indexed="81"/>
            <rFont val="Tahoma"/>
            <family val="2"/>
          </rPr>
          <t xml:space="preserve">People employed on contract 092-050-A210
</t>
        </r>
        <r>
          <rPr>
            <u/>
            <sz val="10"/>
            <color indexed="81"/>
            <rFont val="Tahoma"/>
            <family val="2"/>
          </rPr>
          <t xml:space="preserve">
</t>
        </r>
        <r>
          <rPr>
            <sz val="10"/>
            <color indexed="81"/>
            <rFont val="Tahoma"/>
            <family val="2"/>
          </rPr>
          <t xml:space="preserve">Amos Kantien - 7610055463086
Lerato Blouw - 8512315121083
Glademan Sambokwe - 7804145858088
Ivanita Adolph - 9402050703080
Lauren Thomas - 9312110161080
Janica Taai - 9305030456085
Andile Maphela - 8909306001086
Veronica Seyise - 7109200729087
Teresa Liesing - 8302180272082
Bronwonne Mahona - 9409070021088
Junice Ngqeza - 6411050748089
Simphiwe Spogter - 7912266031086
</t>
        </r>
        <r>
          <rPr>
            <b/>
            <u/>
            <sz val="10"/>
            <color indexed="81"/>
            <rFont val="Tahoma"/>
            <family val="2"/>
          </rPr>
          <t xml:space="preserve">New People
</t>
        </r>
        <r>
          <rPr>
            <sz val="10"/>
            <color indexed="81"/>
            <rFont val="Tahoma"/>
            <family val="2"/>
          </rPr>
          <t xml:space="preserve">
</t>
        </r>
        <r>
          <rPr>
            <b/>
            <u/>
            <sz val="10"/>
            <color indexed="81"/>
            <rFont val="Tahoma"/>
            <family val="2"/>
          </rPr>
          <t xml:space="preserve">
People Left
</t>
        </r>
      </text>
    </comment>
    <comment ref="C9" authorId="1" shapeId="0">
      <text>
        <r>
          <rPr>
            <sz val="9"/>
            <color indexed="81"/>
            <rFont val="Tahoma"/>
            <family val="2"/>
          </rPr>
          <t xml:space="preserve">Contract 092-050-A211 ran from 20/01/2015 - 18/02/2015 = 220P/Days.
</t>
        </r>
      </text>
    </comment>
    <comment ref="J9" authorId="0" shapeId="0">
      <text>
        <r>
          <rPr>
            <b/>
            <u/>
            <sz val="10"/>
            <color indexed="81"/>
            <rFont val="Tahoma"/>
            <family val="2"/>
          </rPr>
          <t xml:space="preserve">People employed on contract 092-050-A211
</t>
        </r>
        <r>
          <rPr>
            <u/>
            <sz val="10"/>
            <color indexed="81"/>
            <rFont val="Tahoma"/>
            <family val="2"/>
          </rPr>
          <t xml:space="preserve">
</t>
        </r>
        <r>
          <rPr>
            <sz val="10"/>
            <color indexed="81"/>
            <rFont val="Tahoma"/>
            <family val="2"/>
          </rPr>
          <t xml:space="preserve">Amos Kantien - 7610055463086
Glademan Sambokwe - 7804145858088
Ivanita Adolph - 9402050703080
Andile Maphela - 8909306001086
Veronica Seyise - 7109200729087
Teresa Liesing - 8302180272082
Bronwonne Mahona - 9409070021088
Junice Ngqeza - 6411050748089
Simphiwe Spogter - 7912266031086
</t>
        </r>
        <r>
          <rPr>
            <b/>
            <u/>
            <sz val="10"/>
            <color indexed="81"/>
            <rFont val="Tahoma"/>
            <family val="2"/>
          </rPr>
          <t xml:space="preserve">New People
</t>
        </r>
        <r>
          <rPr>
            <sz val="10"/>
            <color indexed="81"/>
            <rFont val="Tahoma"/>
            <family val="2"/>
          </rPr>
          <t xml:space="preserve">Chicago Williams - 8512145278087
Queenie Betsha - 9009230239081
Nosizwe Van Sensie - 8811230476089
</t>
        </r>
        <r>
          <rPr>
            <b/>
            <sz val="10"/>
            <color indexed="81"/>
            <rFont val="Tahoma"/>
            <family val="2"/>
          </rPr>
          <t xml:space="preserve">
</t>
        </r>
        <r>
          <rPr>
            <sz val="10"/>
            <color indexed="81"/>
            <rFont val="Tahoma"/>
            <family val="2"/>
          </rPr>
          <t xml:space="preserve">
</t>
        </r>
        <r>
          <rPr>
            <b/>
            <u/>
            <sz val="10"/>
            <color indexed="81"/>
            <rFont val="Tahoma"/>
            <family val="2"/>
          </rPr>
          <t xml:space="preserve">
People Left
</t>
        </r>
        <r>
          <rPr>
            <sz val="10"/>
            <color indexed="81"/>
            <rFont val="Tahoma"/>
            <family val="2"/>
          </rPr>
          <t xml:space="preserve">
Lerato Blouw - 8512315121083
Lauren Thomas - 9312110161080
Janica Taai - 9305030456085</t>
        </r>
      </text>
    </comment>
    <comment ref="C10" authorId="1" shapeId="0">
      <text>
        <r>
          <rPr>
            <sz val="9"/>
            <color indexed="81"/>
            <rFont val="Tahoma"/>
            <family val="2"/>
          </rPr>
          <t xml:space="preserve">Contract 092-050-A225 ran from 23/02/2015 - 27/03/2015 = 220P/Days.
</t>
        </r>
      </text>
    </comment>
    <comment ref="J10" authorId="0" shapeId="0">
      <text>
        <r>
          <rPr>
            <b/>
            <u/>
            <sz val="10"/>
            <color indexed="81"/>
            <rFont val="Tahoma"/>
            <family val="2"/>
          </rPr>
          <t xml:space="preserve">People employed on contract 092-050-A225
</t>
        </r>
        <r>
          <rPr>
            <u/>
            <sz val="10"/>
            <color indexed="81"/>
            <rFont val="Tahoma"/>
            <family val="2"/>
          </rPr>
          <t xml:space="preserve">
</t>
        </r>
        <r>
          <rPr>
            <sz val="10"/>
            <color indexed="81"/>
            <rFont val="Tahoma"/>
            <family val="2"/>
          </rPr>
          <t xml:space="preserve">Amos Kantien - 7610055463086
Chicago Williams - 8512145278087
Glademan Sambokwe - 7804145858088
Ivanita Adolph - 9402050703080
Queenie Betsha - 9009230239081
Nosizwe Van Sensie - 8811230476089
Andile Maphela - 8909306001086
Veronica Seyise - 7109200729087
Teresa Liesing - 8302180272082
Bronwonne Mahona - 9409070021088
Junice Ngqeza - 6411050748089
Simphiwe Spogter - 7912266031086
</t>
        </r>
        <r>
          <rPr>
            <b/>
            <u/>
            <sz val="10"/>
            <color indexed="81"/>
            <rFont val="Tahoma"/>
            <family val="2"/>
          </rPr>
          <t xml:space="preserve">New People
</t>
        </r>
        <r>
          <rPr>
            <sz val="10"/>
            <color indexed="81"/>
            <rFont val="Tahoma"/>
            <family val="2"/>
          </rPr>
          <t xml:space="preserve">
</t>
        </r>
        <r>
          <rPr>
            <b/>
            <sz val="10"/>
            <color indexed="81"/>
            <rFont val="Tahoma"/>
            <family val="2"/>
          </rPr>
          <t xml:space="preserve">
</t>
        </r>
        <r>
          <rPr>
            <sz val="10"/>
            <color indexed="81"/>
            <rFont val="Tahoma"/>
            <family val="2"/>
          </rPr>
          <t xml:space="preserve">
</t>
        </r>
        <r>
          <rPr>
            <b/>
            <u/>
            <sz val="10"/>
            <color indexed="81"/>
            <rFont val="Tahoma"/>
            <family val="2"/>
          </rPr>
          <t xml:space="preserve">
People Left
</t>
        </r>
        <r>
          <rPr>
            <sz val="10"/>
            <color indexed="81"/>
            <rFont val="Tahoma"/>
            <family val="2"/>
          </rPr>
          <t xml:space="preserve">
</t>
        </r>
      </text>
    </comment>
    <comment ref="C11" authorId="1" shapeId="0">
      <text>
        <r>
          <rPr>
            <sz val="9"/>
            <color indexed="81"/>
            <rFont val="Tahoma"/>
            <family val="2"/>
          </rPr>
          <t xml:space="preserve">Contract 092-050-A226 ran from 22/04/2015 - 27/05/2015 = 220P/Days.
</t>
        </r>
      </text>
    </comment>
    <comment ref="J11" authorId="0" shapeId="0">
      <text>
        <r>
          <rPr>
            <b/>
            <u/>
            <sz val="10"/>
            <color indexed="81"/>
            <rFont val="Tahoma"/>
            <family val="2"/>
          </rPr>
          <t xml:space="preserve">People employed on contract 092-050-A226
</t>
        </r>
        <r>
          <rPr>
            <u/>
            <sz val="10"/>
            <color indexed="81"/>
            <rFont val="Tahoma"/>
            <family val="2"/>
          </rPr>
          <t xml:space="preserve">
</t>
        </r>
        <r>
          <rPr>
            <sz val="10"/>
            <color indexed="81"/>
            <rFont val="Tahoma"/>
            <family val="2"/>
          </rPr>
          <t xml:space="preserve">Amos Kantien - 7610055463086
Chicago Williams - 8512145278087
Glademan Sambokwe - 7804145858088
Ivanita Adolph - 9402050703080
Queenie Betsha - 9009230239081
Nosizwe Van Sensie - 8811230476089
Andile Maphela - 8909306001086
Veronica Seyise - 7109200729087
Teresa Liesing - 8302180272082
Bronwonne Mahona - 9409070021088
Junice Ngqeza - 6411050748089
Simphiwe Spogter - 7912266031086
</t>
        </r>
        <r>
          <rPr>
            <b/>
            <u/>
            <sz val="10"/>
            <color indexed="81"/>
            <rFont val="Tahoma"/>
            <family val="2"/>
          </rPr>
          <t xml:space="preserve">New People
</t>
        </r>
        <r>
          <rPr>
            <sz val="10"/>
            <color indexed="81"/>
            <rFont val="Tahoma"/>
            <family val="2"/>
          </rPr>
          <t xml:space="preserve">
</t>
        </r>
        <r>
          <rPr>
            <b/>
            <sz val="10"/>
            <color indexed="81"/>
            <rFont val="Tahoma"/>
            <family val="2"/>
          </rPr>
          <t xml:space="preserve">
</t>
        </r>
        <r>
          <rPr>
            <sz val="10"/>
            <color indexed="81"/>
            <rFont val="Tahoma"/>
            <family val="2"/>
          </rPr>
          <t xml:space="preserve">
</t>
        </r>
        <r>
          <rPr>
            <b/>
            <u/>
            <sz val="10"/>
            <color indexed="81"/>
            <rFont val="Tahoma"/>
            <family val="2"/>
          </rPr>
          <t xml:space="preserve">
People Left
</t>
        </r>
        <r>
          <rPr>
            <sz val="10"/>
            <color indexed="81"/>
            <rFont val="Tahoma"/>
            <family val="2"/>
          </rPr>
          <t xml:space="preserve">
</t>
        </r>
      </text>
    </comment>
    <comment ref="C12" authorId="1" shapeId="0">
      <text>
        <r>
          <rPr>
            <sz val="9"/>
            <color indexed="81"/>
            <rFont val="Tahoma"/>
            <family val="2"/>
          </rPr>
          <t xml:space="preserve">Contract 092-050-A241 ran from 18/06/2015 - 14/07/2015 = 209P/Days.
</t>
        </r>
      </text>
    </comment>
    <comment ref="J12" authorId="0" shapeId="0">
      <text>
        <r>
          <rPr>
            <b/>
            <u/>
            <sz val="10"/>
            <color indexed="81"/>
            <rFont val="Tahoma"/>
            <family val="2"/>
          </rPr>
          <t xml:space="preserve">People employed on contract 092-050-A241
</t>
        </r>
        <r>
          <rPr>
            <u/>
            <sz val="10"/>
            <color indexed="81"/>
            <rFont val="Tahoma"/>
            <family val="2"/>
          </rPr>
          <t xml:space="preserve">
</t>
        </r>
        <r>
          <rPr>
            <sz val="10"/>
            <color indexed="81"/>
            <rFont val="Tahoma"/>
            <family val="2"/>
          </rPr>
          <t xml:space="preserve">Amos Kantien - 7610055463086
Chicago Williams - 8512145278087
Glademan Sambokwe - 7804145858088
Ivanita Adolph - 9402050703080
Queenie Betsha - 9009230239081
Nosizwe Van Sensie - 8811230476089
Andile Maphela - 8909306001086
Veronica Seyise - 7109200729087
Teresa Liesing - 8302180272082
Bronwonne Mahona - 9409070021088
Junice Ngqeza - 6411050748089
Simphiwe Spogter - 7912266031086
</t>
        </r>
        <r>
          <rPr>
            <b/>
            <u/>
            <sz val="10"/>
            <color indexed="81"/>
            <rFont val="Tahoma"/>
            <family val="2"/>
          </rPr>
          <t xml:space="preserve">New People
</t>
        </r>
        <r>
          <rPr>
            <sz val="10"/>
            <color indexed="81"/>
            <rFont val="Tahoma"/>
            <family val="2"/>
          </rPr>
          <t xml:space="preserve">
</t>
        </r>
        <r>
          <rPr>
            <b/>
            <sz val="10"/>
            <color indexed="81"/>
            <rFont val="Tahoma"/>
            <family val="2"/>
          </rPr>
          <t xml:space="preserve">
</t>
        </r>
        <r>
          <rPr>
            <sz val="10"/>
            <color indexed="81"/>
            <rFont val="Tahoma"/>
            <family val="2"/>
          </rPr>
          <t xml:space="preserve">
</t>
        </r>
        <r>
          <rPr>
            <b/>
            <u/>
            <sz val="10"/>
            <color indexed="81"/>
            <rFont val="Tahoma"/>
            <family val="2"/>
          </rPr>
          <t xml:space="preserve">
People Left
</t>
        </r>
        <r>
          <rPr>
            <sz val="10"/>
            <color indexed="81"/>
            <rFont val="Tahoma"/>
            <family val="2"/>
          </rPr>
          <t xml:space="preserve">
</t>
        </r>
      </text>
    </comment>
    <comment ref="C13" authorId="1" shapeId="0">
      <text>
        <r>
          <rPr>
            <sz val="9"/>
            <color indexed="81"/>
            <rFont val="Tahoma"/>
            <family val="2"/>
          </rPr>
          <t xml:space="preserve">Contract 092-050-A242 ran from 15/07/2015 - 28/08/2015 = 209P/Days.
</t>
        </r>
      </text>
    </comment>
    <comment ref="J13" authorId="0" shapeId="0">
      <text>
        <r>
          <rPr>
            <b/>
            <u/>
            <sz val="10"/>
            <color indexed="81"/>
            <rFont val="Tahoma"/>
            <family val="2"/>
          </rPr>
          <t xml:space="preserve">People employed on contract 092-050-A242
</t>
        </r>
        <r>
          <rPr>
            <u/>
            <sz val="10"/>
            <color indexed="81"/>
            <rFont val="Tahoma"/>
            <family val="2"/>
          </rPr>
          <t xml:space="preserve">
</t>
        </r>
        <r>
          <rPr>
            <sz val="10"/>
            <color indexed="81"/>
            <rFont val="Tahoma"/>
            <family val="2"/>
          </rPr>
          <t xml:space="preserve">Amos Kantien - 7610055463086
Chicago Williams - 8512145278087
Queenie Betsha - 9009230239081
Andile Maphela - 8909306001086
Junice Ngqeza - 6411050748089
Simphiwe Spogter - 7912266031086
</t>
        </r>
        <r>
          <rPr>
            <b/>
            <u/>
            <sz val="10"/>
            <color indexed="81"/>
            <rFont val="Tahoma"/>
            <family val="2"/>
          </rPr>
          <t xml:space="preserve">New People
</t>
        </r>
        <r>
          <rPr>
            <sz val="10"/>
            <color indexed="81"/>
            <rFont val="Tahoma"/>
            <family val="2"/>
          </rPr>
          <t xml:space="preserve">
Lindile Dulwana - 8312135352087
Estaline Jafta - 9406270089089
Levonne Jantjies - 8509230182083
Lulama Ngqeza - 8109050373084
Weziwe Peterson - 9412100239084
Megan Swemmer - 9804071038083</t>
        </r>
        <r>
          <rPr>
            <b/>
            <sz val="10"/>
            <color indexed="81"/>
            <rFont val="Tahoma"/>
            <family val="2"/>
          </rPr>
          <t xml:space="preserve">
</t>
        </r>
        <r>
          <rPr>
            <sz val="10"/>
            <color indexed="81"/>
            <rFont val="Tahoma"/>
            <family val="2"/>
          </rPr>
          <t xml:space="preserve">
</t>
        </r>
        <r>
          <rPr>
            <b/>
            <u/>
            <sz val="10"/>
            <color indexed="81"/>
            <rFont val="Tahoma"/>
            <family val="2"/>
          </rPr>
          <t xml:space="preserve">
People Left
</t>
        </r>
        <r>
          <rPr>
            <sz val="10"/>
            <color indexed="81"/>
            <rFont val="Tahoma"/>
            <family val="2"/>
          </rPr>
          <t xml:space="preserve">
Veronica Seyise - 7109200729087
Teresa Liesing - 8302180272082
Bronwonne Mahona - 9409070021088
Nosizwe Van Sensie - 8811230476089
Glademan Sambokwe - 7804145858088
Ivanita Adolph - 9402050703080</t>
        </r>
      </text>
    </comment>
    <comment ref="C14" authorId="1" shapeId="0">
      <text>
        <r>
          <rPr>
            <sz val="9"/>
            <color indexed="81"/>
            <rFont val="Tahoma"/>
            <family val="2"/>
          </rPr>
          <t xml:space="preserve">Contract 092-050-A244 ran from 08/09/2015 - 03/11/2015 = 205P/Days.
</t>
        </r>
      </text>
    </comment>
    <comment ref="J14" authorId="0" shapeId="0">
      <text>
        <r>
          <rPr>
            <b/>
            <u/>
            <sz val="10"/>
            <color indexed="81"/>
            <rFont val="Tahoma"/>
            <family val="2"/>
          </rPr>
          <t xml:space="preserve">People employed on contract 092-050-A244
</t>
        </r>
        <r>
          <rPr>
            <sz val="10"/>
            <color indexed="81"/>
            <rFont val="Tahoma"/>
            <family val="2"/>
          </rPr>
          <t xml:space="preserve">Amos Kantien - 7610055463086
Chicago Williams - 8512145278087
Queenie Betsha - 9009230239081
Lindile Dulwana - 8312135352087
Estaline Jafta - 9406270089089
Levonne Jantjies - 8509230182083
Andile Maphela - 8909306001086
Lulama Ngqeza - 8109050373084
Weziwe Peterson - 9412100239084
Megan Swemmer - 9804071038083
</t>
        </r>
        <r>
          <rPr>
            <b/>
            <u/>
            <sz val="10"/>
            <color indexed="81"/>
            <rFont val="Tahoma"/>
            <family val="2"/>
          </rPr>
          <t xml:space="preserve">New People
</t>
        </r>
        <r>
          <rPr>
            <sz val="10"/>
            <color indexed="81"/>
            <rFont val="Tahoma"/>
            <family val="2"/>
          </rPr>
          <t xml:space="preserve">
Christopher Machaka - 9210145986085
Soni Shilling - 9602120360080
</t>
        </r>
        <r>
          <rPr>
            <b/>
            <u/>
            <sz val="10"/>
            <color indexed="81"/>
            <rFont val="Tahoma"/>
            <family val="2"/>
          </rPr>
          <t xml:space="preserve">
People Left
</t>
        </r>
        <r>
          <rPr>
            <sz val="10"/>
            <color indexed="81"/>
            <rFont val="Tahoma"/>
            <family val="2"/>
          </rPr>
          <t xml:space="preserve">
Junice Ngqeza - 6411050748089
Simphiwe Spogter - 7912266031086
</t>
        </r>
      </text>
    </comment>
    <comment ref="C15" authorId="1" shapeId="0">
      <text>
        <r>
          <rPr>
            <sz val="9"/>
            <color indexed="81"/>
            <rFont val="Tahoma"/>
            <family val="2"/>
          </rPr>
          <t xml:space="preserve">Contract 092-050-A245 ran from 04/11/2015 - 01/12/2015 = 209P/Days.
</t>
        </r>
      </text>
    </comment>
    <comment ref="J15" authorId="0" shapeId="0">
      <text>
        <r>
          <rPr>
            <b/>
            <u/>
            <sz val="10"/>
            <color indexed="81"/>
            <rFont val="Tahoma"/>
            <family val="2"/>
          </rPr>
          <t xml:space="preserve">People employed on contract 092-050-A245
</t>
        </r>
        <r>
          <rPr>
            <u/>
            <sz val="10"/>
            <color indexed="81"/>
            <rFont val="Tahoma"/>
            <family val="2"/>
          </rPr>
          <t xml:space="preserve">
</t>
        </r>
        <r>
          <rPr>
            <sz val="10"/>
            <color indexed="81"/>
            <rFont val="Tahoma"/>
            <family val="2"/>
          </rPr>
          <t xml:space="preserve">Amos Kantien - 7610055463086
Queenie Betsha - 9009230239081
Lindile Dulwana - 8312135352087
Estaline Jafta - 9406270089089
Levonne Jantjies - 8509230182083
Christopher Machaka - 9210145986085
Andile Maphela - 8909306001086
Lulama Ngqeza - 8109050373084
Weziwe Peterson - 9412100239084
Soni Shilling - 9602120360080
Megan Swemmer - 9804071038083
Chicago Williams - 8512145278087
</t>
        </r>
        <r>
          <rPr>
            <b/>
            <u/>
            <sz val="10"/>
            <color indexed="81"/>
            <rFont val="Tahoma"/>
            <family val="2"/>
          </rPr>
          <t xml:space="preserve">New People
</t>
        </r>
        <r>
          <rPr>
            <sz val="10"/>
            <color indexed="81"/>
            <rFont val="Tahoma"/>
            <family val="2"/>
          </rPr>
          <t xml:space="preserve">
</t>
        </r>
        <r>
          <rPr>
            <b/>
            <u/>
            <sz val="10"/>
            <color indexed="81"/>
            <rFont val="Tahoma"/>
            <family val="2"/>
          </rPr>
          <t xml:space="preserve">
People Left
</t>
        </r>
        <r>
          <rPr>
            <sz val="10"/>
            <color indexed="81"/>
            <rFont val="Tahoma"/>
            <family val="2"/>
          </rPr>
          <t xml:space="preserve">
</t>
        </r>
      </text>
    </comment>
    <comment ref="C16" authorId="1" shapeId="0">
      <text>
        <r>
          <rPr>
            <sz val="9"/>
            <color indexed="81"/>
            <rFont val="Tahoma"/>
            <family val="2"/>
          </rPr>
          <t xml:space="preserve">Contract 092-050-A277 ran from 25/01/2016 - 23/02/2016 = 232P/Days.
</t>
        </r>
      </text>
    </comment>
    <comment ref="J16" authorId="0" shapeId="0">
      <text>
        <r>
          <rPr>
            <b/>
            <u/>
            <sz val="10"/>
            <color indexed="81"/>
            <rFont val="Tahoma"/>
            <family val="2"/>
          </rPr>
          <t xml:space="preserve">People employed on contract 092-050-A277
</t>
        </r>
        <r>
          <rPr>
            <sz val="10"/>
            <color indexed="81"/>
            <rFont val="Tahoma"/>
            <family val="2"/>
          </rPr>
          <t xml:space="preserve">Amos Kantien - 7610055463086
Queenie Betsha - 9009230239081
Lindile Dulwana - 8312135352087
Estaline Jafta - 9406270089089
Levonne Jantjies - 8509230182083
Christopher Machaka - 9210145986085
Andile Maphela - 8909306001086
Megan Swemmer - 9804071038083
Chicago Williams - 8512145278087
</t>
        </r>
        <r>
          <rPr>
            <b/>
            <u/>
            <sz val="10"/>
            <color indexed="81"/>
            <rFont val="Tahoma"/>
            <family val="2"/>
          </rPr>
          <t xml:space="preserve">New People
</t>
        </r>
        <r>
          <rPr>
            <sz val="10"/>
            <color indexed="81"/>
            <rFont val="Tahoma"/>
            <family val="2"/>
          </rPr>
          <t xml:space="preserve">Asanda Mapela - 9203061466083
Nandipha Ndoni - 9511160215080
Junice Ngqeza - 6411050740889
</t>
        </r>
        <r>
          <rPr>
            <b/>
            <u/>
            <sz val="10"/>
            <color indexed="81"/>
            <rFont val="Tahoma"/>
            <family val="2"/>
          </rPr>
          <t xml:space="preserve">
People Left
</t>
        </r>
        <r>
          <rPr>
            <sz val="10"/>
            <color indexed="81"/>
            <rFont val="Tahoma"/>
            <family val="2"/>
          </rPr>
          <t xml:space="preserve">
Lulama Ngqeza - 8109050373084
Weziwe Peterson - 9412100239084
Soni Shilling - 9602120360080</t>
        </r>
      </text>
    </comment>
  </commentList>
</comments>
</file>

<file path=xl/comments20.xml><?xml version="1.0" encoding="utf-8"?>
<comments xmlns="http://schemas.openxmlformats.org/spreadsheetml/2006/main">
  <authors>
    <author>jcvdwath</author>
    <author>Andrew Knipe</author>
  </authors>
  <commentList>
    <comment ref="A4" authorId="0" shapeId="0">
      <text>
        <r>
          <rPr>
            <b/>
            <sz val="9"/>
            <color indexed="81"/>
            <rFont val="Tahoma"/>
            <family val="2"/>
          </rPr>
          <t>Private Landowner Incentive - Rob Van Holdt</t>
        </r>
        <r>
          <rPr>
            <sz val="9"/>
            <color indexed="81"/>
            <rFont val="Tahoma"/>
            <family val="2"/>
          </rPr>
          <t xml:space="preserve">
</t>
        </r>
      </text>
    </comment>
    <comment ref="C4" authorId="1" shapeId="0">
      <text>
        <r>
          <rPr>
            <sz val="8"/>
            <color indexed="81"/>
            <rFont val="Tahoma"/>
            <family val="2"/>
          </rPr>
          <t xml:space="preserve">Contract No. 092-050-A197  ran from 22/09/14 - 20/10/14 = 240P/Days
</t>
        </r>
      </text>
    </comment>
    <comment ref="J4" authorId="1" shapeId="0">
      <text>
        <r>
          <rPr>
            <b/>
            <u/>
            <sz val="8"/>
            <color indexed="81"/>
            <rFont val="Tahoma"/>
            <family val="2"/>
          </rPr>
          <t xml:space="preserve">People Employed on Contract 092-050-A197
</t>
        </r>
        <r>
          <rPr>
            <sz val="8"/>
            <color indexed="81"/>
            <rFont val="Tahoma"/>
            <family val="2"/>
          </rPr>
          <t xml:space="preserve">Meluxolo Gocina - 5610235452084
Siphiwo Gocina - 7906145487089
Ntombizanele Wise - 9410040426084
Andisiwe Nginise - 9508240722085
Angeline Blou - 9308090805084
Sibongile Mpotywa - 8807101124089
Babalwa Mayosi - 7901220796082
Bulelwa Fillis - 9305131204087
Duncan Willimas - 900606323088
Tembinkosi Pitana - 7001205970081
Esta Peter - 8505031073083
Andile April - 7101066067082
</t>
        </r>
        <r>
          <rPr>
            <b/>
            <u/>
            <sz val="8"/>
            <color indexed="81"/>
            <rFont val="Tahoma"/>
            <family val="2"/>
          </rPr>
          <t xml:space="preserve">
New People
</t>
        </r>
        <r>
          <rPr>
            <sz val="8"/>
            <color indexed="81"/>
            <rFont val="Tahoma"/>
            <family val="2"/>
          </rPr>
          <t xml:space="preserve">
</t>
        </r>
        <r>
          <rPr>
            <b/>
            <u/>
            <sz val="8"/>
            <color indexed="81"/>
            <rFont val="Tahoma"/>
            <family val="2"/>
          </rPr>
          <t xml:space="preserve">
People Left
</t>
        </r>
      </text>
    </comment>
    <comment ref="A5" authorId="0" shapeId="0">
      <text>
        <r>
          <rPr>
            <b/>
            <sz val="9"/>
            <color indexed="81"/>
            <rFont val="Tahoma"/>
            <family val="2"/>
          </rPr>
          <t>Private Landowner Incentive - Rob Van Holdt</t>
        </r>
        <r>
          <rPr>
            <sz val="9"/>
            <color indexed="81"/>
            <rFont val="Tahoma"/>
            <family val="2"/>
          </rPr>
          <t xml:space="preserve">
</t>
        </r>
      </text>
    </comment>
    <comment ref="C5" authorId="1" shapeId="0">
      <text>
        <r>
          <rPr>
            <sz val="8"/>
            <color indexed="81"/>
            <rFont val="Tahoma"/>
            <family val="2"/>
          </rPr>
          <t xml:space="preserve">Contract No. 092-050-A203  ran from 03/11/14 - 10/12/14 = 220P/Days
</t>
        </r>
      </text>
    </comment>
    <comment ref="J5" authorId="1" shapeId="0">
      <text>
        <r>
          <rPr>
            <b/>
            <u/>
            <sz val="8"/>
            <color indexed="81"/>
            <rFont val="Tahoma"/>
            <family val="2"/>
          </rPr>
          <t xml:space="preserve">People Employed on Contract 092-050-A203
</t>
        </r>
        <r>
          <rPr>
            <u/>
            <sz val="8"/>
            <color indexed="81"/>
            <rFont val="Tahoma"/>
            <family val="2"/>
          </rPr>
          <t xml:space="preserve">
</t>
        </r>
        <r>
          <rPr>
            <sz val="8"/>
            <color indexed="81"/>
            <rFont val="Tahoma"/>
            <family val="2"/>
          </rPr>
          <t xml:space="preserve">Meluxolo Gocina - 5610235452084
Siphiwo Gocina - 7906145487089
Ntombizanele Wise - 9410040426084
Andisiwe Nginise - 9508240722085
Angeline Blou - 9308090805084
Sibongile Mpotywa - 8807101124089
Babalwa Mayosi - 7901220796082
Bulelwa Fillis - 9305131204087
Duncan Willimas - 900606323088
Tembinkosi Pitana - 7001205970081
Esta Peter - 8505031073083
Andile April - 7101066067082
</t>
        </r>
        <r>
          <rPr>
            <b/>
            <u/>
            <sz val="8"/>
            <color indexed="81"/>
            <rFont val="Tahoma"/>
            <family val="2"/>
          </rPr>
          <t xml:space="preserve">
New People
</t>
        </r>
        <r>
          <rPr>
            <sz val="8"/>
            <color indexed="81"/>
            <rFont val="Tahoma"/>
            <family val="2"/>
          </rPr>
          <t xml:space="preserve">
</t>
        </r>
        <r>
          <rPr>
            <b/>
            <u/>
            <sz val="8"/>
            <color indexed="81"/>
            <rFont val="Tahoma"/>
            <family val="2"/>
          </rPr>
          <t xml:space="preserve">
People Left
</t>
        </r>
      </text>
    </comment>
    <comment ref="A6" authorId="0" shapeId="0">
      <text>
        <r>
          <rPr>
            <b/>
            <sz val="9"/>
            <color indexed="81"/>
            <rFont val="Tahoma"/>
            <family val="2"/>
          </rPr>
          <t>Private Landowner Incentive - Rob Van Holdt</t>
        </r>
        <r>
          <rPr>
            <sz val="9"/>
            <color indexed="81"/>
            <rFont val="Tahoma"/>
            <family val="2"/>
          </rPr>
          <t xml:space="preserve">
</t>
        </r>
      </text>
    </comment>
    <comment ref="C6" authorId="1" shapeId="0">
      <text>
        <r>
          <rPr>
            <sz val="8"/>
            <color indexed="81"/>
            <rFont val="Tahoma"/>
            <family val="2"/>
          </rPr>
          <t xml:space="preserve">Contract No. 092-050-A217  ran from 12/01/15 - 06/02/15 = 220P/Days
</t>
        </r>
      </text>
    </comment>
    <comment ref="J6" authorId="1" shapeId="0">
      <text>
        <r>
          <rPr>
            <b/>
            <u/>
            <sz val="8"/>
            <color indexed="81"/>
            <rFont val="Tahoma"/>
            <family val="2"/>
          </rPr>
          <t xml:space="preserve">People Employed on Contract 092-050-A217
</t>
        </r>
        <r>
          <rPr>
            <sz val="8"/>
            <color indexed="81"/>
            <rFont val="Tahoma"/>
            <family val="2"/>
          </rPr>
          <t xml:space="preserve">Meluxolo Gocina - 5610235452084
Siphiwo Gocina - 7906145487089
Ntombizanele Wise - 9410040426084
Andisiwe Nginise - 9508240722085
Angeline Blou - 9308090805084
Sibongile Mpotywa - 8807101124089
Babalwa Mayosi - 7901220796082
Bulelwa Fillis - 9305131204087
Esta Peter - 8505031073083
Andile April - 7101066067082
</t>
        </r>
        <r>
          <rPr>
            <b/>
            <u/>
            <sz val="8"/>
            <color indexed="81"/>
            <rFont val="Tahoma"/>
            <family val="2"/>
          </rPr>
          <t xml:space="preserve">
New People
</t>
        </r>
        <r>
          <rPr>
            <sz val="8"/>
            <color indexed="81"/>
            <rFont val="Tahoma"/>
            <family val="2"/>
          </rPr>
          <t xml:space="preserve">Avela Booi - 9408225841085
Nelly Jacobs - 8210155949081
</t>
        </r>
        <r>
          <rPr>
            <b/>
            <u/>
            <sz val="8"/>
            <color indexed="81"/>
            <rFont val="Tahoma"/>
            <family val="2"/>
          </rPr>
          <t xml:space="preserve">
People Left
</t>
        </r>
        <r>
          <rPr>
            <sz val="8"/>
            <color indexed="81"/>
            <rFont val="Tahoma"/>
            <family val="2"/>
          </rPr>
          <t>Duncan Willimas - 900606323088
Tembinkosi Pitana - 7001205970081</t>
        </r>
        <r>
          <rPr>
            <b/>
            <u/>
            <sz val="8"/>
            <color indexed="81"/>
            <rFont val="Tahoma"/>
            <family val="2"/>
          </rPr>
          <t xml:space="preserve">
</t>
        </r>
      </text>
    </comment>
    <comment ref="A7" authorId="0" shapeId="0">
      <text>
        <r>
          <rPr>
            <b/>
            <sz val="9"/>
            <color indexed="81"/>
            <rFont val="Tahoma"/>
            <family val="2"/>
          </rPr>
          <t>Private Landowner Incentive - Rob Van Holdt</t>
        </r>
        <r>
          <rPr>
            <sz val="9"/>
            <color indexed="81"/>
            <rFont val="Tahoma"/>
            <family val="2"/>
          </rPr>
          <t xml:space="preserve">
</t>
        </r>
      </text>
    </comment>
    <comment ref="C7" authorId="1" shapeId="0">
      <text>
        <r>
          <rPr>
            <sz val="8"/>
            <color indexed="81"/>
            <rFont val="Tahoma"/>
            <family val="2"/>
          </rPr>
          <t xml:space="preserve">Contract No. 092-050-A216  ran from 16/02/15 - 13/03/15 = 220P/Days
</t>
        </r>
      </text>
    </comment>
    <comment ref="J7" authorId="1" shapeId="0">
      <text>
        <r>
          <rPr>
            <b/>
            <u/>
            <sz val="8"/>
            <color indexed="81"/>
            <rFont val="Tahoma"/>
            <family val="2"/>
          </rPr>
          <t xml:space="preserve">People Employed on Contract 092-050-A216
</t>
        </r>
        <r>
          <rPr>
            <sz val="8"/>
            <color indexed="81"/>
            <rFont val="Tahoma"/>
            <family val="2"/>
          </rPr>
          <t xml:space="preserve">Meluxolo Gocina - 5610235452084
Siphiwo Gocina - 7906145487089
Andisiwe Nginise - 9508240722085
Sibongile Mpotywa - 8807101124089
Avela Booi - 9408225841085
Bulelwa Fillis - 9305131204087
Nelly Jacobs - 8210155949081
Andile April - 7101066067082
</t>
        </r>
        <r>
          <rPr>
            <b/>
            <u/>
            <sz val="8"/>
            <color indexed="81"/>
            <rFont val="Tahoma"/>
            <family val="2"/>
          </rPr>
          <t xml:space="preserve">
New People
</t>
        </r>
        <r>
          <rPr>
            <sz val="8"/>
            <color indexed="81"/>
            <rFont val="Tahoma"/>
            <family val="2"/>
          </rPr>
          <t xml:space="preserve">
Xolewa Latola - 9605171128082
Chrizelda Oliphant - 9002210115089
Ntombokhanyo Blouw - 9504261246088
Nomathemba Kanana - 8908281469086
</t>
        </r>
        <r>
          <rPr>
            <b/>
            <u/>
            <sz val="8"/>
            <color indexed="81"/>
            <rFont val="Tahoma"/>
            <family val="2"/>
          </rPr>
          <t xml:space="preserve">
People Left
</t>
        </r>
        <r>
          <rPr>
            <sz val="8"/>
            <color indexed="81"/>
            <rFont val="Tahoma"/>
            <family val="2"/>
          </rPr>
          <t xml:space="preserve">
Esta Peter - 8505031073083
Babalwa Mayosi - 7901220796082
Angeline Blou - 9308090805084
Ntombizanele Wise - 9410040426084</t>
        </r>
      </text>
    </comment>
    <comment ref="A8" authorId="0" shapeId="0">
      <text>
        <r>
          <rPr>
            <b/>
            <sz val="9"/>
            <color indexed="81"/>
            <rFont val="Tahoma"/>
            <family val="2"/>
          </rPr>
          <t>Private Landowner Incentive - Rob Van Holdt</t>
        </r>
        <r>
          <rPr>
            <sz val="9"/>
            <color indexed="81"/>
            <rFont val="Tahoma"/>
            <family val="2"/>
          </rPr>
          <t xml:space="preserve">
</t>
        </r>
      </text>
    </comment>
    <comment ref="C8" authorId="1" shapeId="0">
      <text>
        <r>
          <rPr>
            <sz val="8"/>
            <color indexed="81"/>
            <rFont val="Tahoma"/>
            <family val="2"/>
          </rPr>
          <t xml:space="preserve">Contract No. 092-050-A231  ran from 23/03/15 - 30/04/15 = 220P/Days
</t>
        </r>
      </text>
    </comment>
    <comment ref="J8" authorId="1" shapeId="0">
      <text>
        <r>
          <rPr>
            <b/>
            <u/>
            <sz val="8"/>
            <color indexed="81"/>
            <rFont val="Tahoma"/>
            <family val="2"/>
          </rPr>
          <t xml:space="preserve">People Employed on Contract 092-050-A231
</t>
        </r>
        <r>
          <rPr>
            <u/>
            <sz val="8"/>
            <color indexed="81"/>
            <rFont val="Tahoma"/>
            <family val="2"/>
          </rPr>
          <t xml:space="preserve">
</t>
        </r>
        <r>
          <rPr>
            <sz val="8"/>
            <color indexed="81"/>
            <rFont val="Tahoma"/>
            <family val="2"/>
          </rPr>
          <t xml:space="preserve">Meluxolo Gocina - 5610235452084
Siphiwo Gocina - 7906145487089
Andisiwe Nginise - 9508240722085
Chrizelda Oliphant - 9002210115089
Sibongile Mpotywa - 8807101124089
Ntombokhanyo Blouw - 9504261246088
Avela Booi - 9408225841085
Bulelwa Fillis - 9305131204087
Nelly Jacobs - 8210155949081
Nomathemba Kanana - 8908281469086
Andile April - 7101066067082
</t>
        </r>
        <r>
          <rPr>
            <b/>
            <u/>
            <sz val="8"/>
            <color indexed="81"/>
            <rFont val="Tahoma"/>
            <family val="2"/>
          </rPr>
          <t xml:space="preserve">
New People</t>
        </r>
        <r>
          <rPr>
            <sz val="8"/>
            <color indexed="81"/>
            <rFont val="Tahoma"/>
            <family val="2"/>
          </rPr>
          <t xml:space="preserve">
Princess Gocina - 9106281254082
</t>
        </r>
        <r>
          <rPr>
            <b/>
            <u/>
            <sz val="8"/>
            <color indexed="81"/>
            <rFont val="Tahoma"/>
            <family val="2"/>
          </rPr>
          <t xml:space="preserve">
People Left
</t>
        </r>
        <r>
          <rPr>
            <sz val="8"/>
            <color indexed="81"/>
            <rFont val="Tahoma"/>
            <family val="2"/>
          </rPr>
          <t xml:space="preserve">
Xolewa Latola - 9605171128082</t>
        </r>
      </text>
    </comment>
    <comment ref="A9" authorId="0" shapeId="0">
      <text>
        <r>
          <rPr>
            <b/>
            <sz val="9"/>
            <color indexed="81"/>
            <rFont val="Tahoma"/>
            <family val="2"/>
          </rPr>
          <t>Private Landowner Incentive - Rob Van Holdt</t>
        </r>
        <r>
          <rPr>
            <sz val="9"/>
            <color indexed="81"/>
            <rFont val="Tahoma"/>
            <family val="2"/>
          </rPr>
          <t xml:space="preserve">
</t>
        </r>
      </text>
    </comment>
    <comment ref="C9" authorId="1" shapeId="0">
      <text>
        <r>
          <rPr>
            <sz val="8"/>
            <color indexed="81"/>
            <rFont val="Tahoma"/>
            <family val="2"/>
          </rPr>
          <t xml:space="preserve">Contract No. 092-050-A232  ran from 04/05/15 - 29/05/15 = 198P/Days
</t>
        </r>
      </text>
    </comment>
    <comment ref="J9" authorId="1" shapeId="0">
      <text>
        <r>
          <rPr>
            <b/>
            <u/>
            <sz val="8"/>
            <color indexed="81"/>
            <rFont val="Tahoma"/>
            <family val="2"/>
          </rPr>
          <t xml:space="preserve">People Employed on Contract 092-050-A232
</t>
        </r>
        <r>
          <rPr>
            <u/>
            <sz val="8"/>
            <color indexed="81"/>
            <rFont val="Tahoma"/>
            <family val="2"/>
          </rPr>
          <t xml:space="preserve">
</t>
        </r>
        <r>
          <rPr>
            <sz val="8"/>
            <color indexed="81"/>
            <rFont val="Tahoma"/>
            <family val="2"/>
          </rPr>
          <t xml:space="preserve">Meluxolo Gocina - 5610235452084
Siphiwo Gocina - 7906145487089
Princess Gocina - 9106281254082
Andisiwe Nginise - 9508240722085
Chrizelda Oliphant - 9002210115089
Sibongile Mpotywa - 8807101124089
Ntombokhanyo Blouw - 9504261246088
Avela Booi - 9408225841085
Bulelwa Fillis - 9305131204087
Nelly Jacobs - 8210155949081
Nomathemba Kanana - 8908281469086
Andile April - 7101066067082
</t>
        </r>
        <r>
          <rPr>
            <b/>
            <u/>
            <sz val="8"/>
            <color indexed="81"/>
            <rFont val="Tahoma"/>
            <family val="2"/>
          </rPr>
          <t xml:space="preserve">
New People</t>
        </r>
        <r>
          <rPr>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A10" authorId="0" shapeId="0">
      <text>
        <r>
          <rPr>
            <b/>
            <sz val="9"/>
            <color indexed="81"/>
            <rFont val="Tahoma"/>
            <family val="2"/>
          </rPr>
          <t>Private Landowner Incentive - Rob Van Holdt</t>
        </r>
        <r>
          <rPr>
            <sz val="9"/>
            <color indexed="81"/>
            <rFont val="Tahoma"/>
            <family val="2"/>
          </rPr>
          <t xml:space="preserve">
</t>
        </r>
      </text>
    </comment>
    <comment ref="C10" authorId="1" shapeId="0">
      <text>
        <r>
          <rPr>
            <sz val="8"/>
            <color indexed="81"/>
            <rFont val="Tahoma"/>
            <family val="2"/>
          </rPr>
          <t xml:space="preserve">Contract No. 092-050-A243  ran from 02/06/15 - 06/07/15 = 198P/Days
</t>
        </r>
      </text>
    </comment>
    <comment ref="J10" authorId="1" shapeId="0">
      <text>
        <r>
          <rPr>
            <b/>
            <u/>
            <sz val="8"/>
            <color indexed="81"/>
            <rFont val="Tahoma"/>
            <family val="2"/>
          </rPr>
          <t xml:space="preserve">People Employed on Contract 092-050-A243
</t>
        </r>
        <r>
          <rPr>
            <u/>
            <sz val="8"/>
            <color indexed="81"/>
            <rFont val="Tahoma"/>
            <family val="2"/>
          </rPr>
          <t xml:space="preserve">
</t>
        </r>
        <r>
          <rPr>
            <sz val="8"/>
            <color indexed="81"/>
            <rFont val="Tahoma"/>
            <family val="2"/>
          </rPr>
          <t xml:space="preserve">Meluxolo Gocina - 5610235452084
Siphiwo Gocina - 7906145487089
Princess Gocina - 9106281254082
Andisiwe Nginise - 9508240722085
Chrizelda Oliphant - 9002210115089
Sibongile Mpotywa - 8807101124089
Ntombokhanyo Blouw - 9504261246088
Avela Booi - 9408225841085
Bulelwa Fillis - 9305131204087
Nelly Jacobs - 8210155949081
Nomathemba Kanana - 8908281469086
Andile April - 7101066067082
</t>
        </r>
        <r>
          <rPr>
            <b/>
            <u/>
            <sz val="8"/>
            <color indexed="81"/>
            <rFont val="Tahoma"/>
            <family val="2"/>
          </rPr>
          <t xml:space="preserve">
New People</t>
        </r>
        <r>
          <rPr>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A11" authorId="0" shapeId="0">
      <text>
        <r>
          <rPr>
            <b/>
            <sz val="9"/>
            <color indexed="81"/>
            <rFont val="Tahoma"/>
            <family val="2"/>
          </rPr>
          <t>Private Landowner Incentive - Rob Van Holdt</t>
        </r>
        <r>
          <rPr>
            <sz val="9"/>
            <color indexed="81"/>
            <rFont val="Tahoma"/>
            <family val="2"/>
          </rPr>
          <t xml:space="preserve">
</t>
        </r>
      </text>
    </comment>
    <comment ref="C11" authorId="1" shapeId="0">
      <text>
        <r>
          <rPr>
            <sz val="8"/>
            <color indexed="81"/>
            <rFont val="Tahoma"/>
            <family val="2"/>
          </rPr>
          <t xml:space="preserve">Contract No. 092-050-A254  ran from 07/07/15 - 10/08/15 = 220P/Days
</t>
        </r>
      </text>
    </comment>
    <comment ref="J11" authorId="1" shapeId="0">
      <text>
        <r>
          <rPr>
            <b/>
            <u/>
            <sz val="8"/>
            <color indexed="81"/>
            <rFont val="Tahoma"/>
            <family val="2"/>
          </rPr>
          <t xml:space="preserve">People Employed on Contract 092-050-A254
</t>
        </r>
        <r>
          <rPr>
            <u/>
            <sz val="8"/>
            <color indexed="81"/>
            <rFont val="Tahoma"/>
            <family val="2"/>
          </rPr>
          <t xml:space="preserve">
</t>
        </r>
        <r>
          <rPr>
            <sz val="8"/>
            <color indexed="81"/>
            <rFont val="Tahoma"/>
            <family val="2"/>
          </rPr>
          <t xml:space="preserve">Meluxolo Gocina - 5610235452084
Siphiwo Gocina - 7906145487089
Princess Gocina - 9106281254082
Andisiwe Nginise - 9508240722085
Chrizelda Oliphant - 9002210115089
Sibongile Mpotywa - 8807101124089
Ntombokhanyo Blouw - 9504261246088
Avela Booi - 9408225841085
Bulelwa Fillis - 9305131204087
Nelly Jacobs - 8210155949081
Nomathemba Kanana - 8908281469086
Andile April - 7101066067082
</t>
        </r>
        <r>
          <rPr>
            <b/>
            <u/>
            <sz val="8"/>
            <color indexed="81"/>
            <rFont val="Tahoma"/>
            <family val="2"/>
          </rPr>
          <t xml:space="preserve">
New People</t>
        </r>
        <r>
          <rPr>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A12" authorId="0" shapeId="0">
      <text>
        <r>
          <rPr>
            <b/>
            <sz val="9"/>
            <color indexed="81"/>
            <rFont val="Tahoma"/>
            <family val="2"/>
          </rPr>
          <t>Private Landowner Incentive - Rob Van Holdt</t>
        </r>
        <r>
          <rPr>
            <sz val="9"/>
            <color indexed="81"/>
            <rFont val="Tahoma"/>
            <family val="2"/>
          </rPr>
          <t xml:space="preserve">
</t>
        </r>
      </text>
    </comment>
    <comment ref="C12" authorId="1" shapeId="0">
      <text>
        <r>
          <rPr>
            <sz val="8"/>
            <color indexed="81"/>
            <rFont val="Tahoma"/>
            <family val="2"/>
          </rPr>
          <t xml:space="preserve">Contract No. 092-050-A255  ran from 11/08/15 - 14/09/15 = 220P/Days
</t>
        </r>
      </text>
    </comment>
    <comment ref="J12" authorId="1" shapeId="0">
      <text>
        <r>
          <rPr>
            <b/>
            <u/>
            <sz val="8"/>
            <color indexed="81"/>
            <rFont val="Tahoma"/>
            <family val="2"/>
          </rPr>
          <t xml:space="preserve">People Employed on Contract 092-050-A255
</t>
        </r>
        <r>
          <rPr>
            <u/>
            <sz val="8"/>
            <color indexed="81"/>
            <rFont val="Tahoma"/>
            <family val="2"/>
          </rPr>
          <t xml:space="preserve">
</t>
        </r>
        <r>
          <rPr>
            <sz val="8"/>
            <color indexed="81"/>
            <rFont val="Tahoma"/>
            <family val="2"/>
          </rPr>
          <t xml:space="preserve">Meluxolo Gocina - 5610235452084
Siphiwo Gocina - 7906145487089
Chrizelda Oliphant - 9002210115089
Nelly Jacobs - 8210155949081
</t>
        </r>
        <r>
          <rPr>
            <b/>
            <u/>
            <sz val="8"/>
            <color indexed="81"/>
            <rFont val="Tahoma"/>
            <family val="2"/>
          </rPr>
          <t xml:space="preserve">
New People</t>
        </r>
        <r>
          <rPr>
            <sz val="8"/>
            <color indexed="81"/>
            <rFont val="Tahoma"/>
            <family val="2"/>
          </rPr>
          <t xml:space="preserve">
Anathi Blouw - 9512060914087
Veronica Cakana - 8208041107088
Thulani Gcaggiso - 8604135556083
Albert Latola - 6103085215081
Fiela Miggels - 8906030433080
Yonela Tembani - 9609261239080
Thumeka Thembani - 8607220728087</t>
        </r>
        <r>
          <rPr>
            <b/>
            <u/>
            <sz val="8"/>
            <color indexed="81"/>
            <rFont val="Tahoma"/>
            <family val="2"/>
          </rPr>
          <t xml:space="preserve">
People Left
</t>
        </r>
        <r>
          <rPr>
            <sz val="8"/>
            <color indexed="81"/>
            <rFont val="Tahoma"/>
            <family val="2"/>
          </rPr>
          <t xml:space="preserve">
Andile April - 7101066067082
Sibongile Mpotywa - 8807101124089
Ntombokhanyo Blouw - 9504261246088
Avela Booi - 9408225841085
Bulelwa Fillis - 9305131204087
Princess Gocina - 9106281254082
Andisiwe Nginise - 9508240722085</t>
        </r>
      </text>
    </comment>
    <comment ref="A13" authorId="0" shapeId="0">
      <text>
        <r>
          <rPr>
            <b/>
            <sz val="9"/>
            <color indexed="81"/>
            <rFont val="Tahoma"/>
            <family val="2"/>
          </rPr>
          <t>Private Landowner Incentive - Rob Van Holdt</t>
        </r>
        <r>
          <rPr>
            <sz val="9"/>
            <color indexed="81"/>
            <rFont val="Tahoma"/>
            <family val="2"/>
          </rPr>
          <t xml:space="preserve">
</t>
        </r>
      </text>
    </comment>
    <comment ref="C13" authorId="1" shapeId="0">
      <text>
        <r>
          <rPr>
            <sz val="8"/>
            <color indexed="81"/>
            <rFont val="Tahoma"/>
            <family val="2"/>
          </rPr>
          <t xml:space="preserve">Contract No. 092-050-A256  ran from 15/09/15 - 10/10/15 = 220P/Days
</t>
        </r>
      </text>
    </comment>
    <comment ref="J13" authorId="1" shapeId="0">
      <text>
        <r>
          <rPr>
            <b/>
            <u/>
            <sz val="8"/>
            <color indexed="81"/>
            <rFont val="Tahoma"/>
            <family val="2"/>
          </rPr>
          <t xml:space="preserve">People Employed on Contract 092-050-A256
</t>
        </r>
        <r>
          <rPr>
            <u/>
            <sz val="8"/>
            <color indexed="81"/>
            <rFont val="Tahoma"/>
            <family val="2"/>
          </rPr>
          <t xml:space="preserve">
</t>
        </r>
        <r>
          <rPr>
            <sz val="8"/>
            <color indexed="81"/>
            <rFont val="Tahoma"/>
            <family val="2"/>
          </rPr>
          <t xml:space="preserve">Meluxolo Gocina - 5610235452084
Anathi Blouw - 9512060914087
Thulani Gcaggiso - 8604135556083
Siphiwo Gocina - 7906145487089
Nelly Jacobs - 8210155949081
Albert Latola - 6103085215081
Fiela Miggels - 8906030433080
Chrizelda Oliphant - 9002210115089
Yonela Tembani - 9609261239080
Thumeka Thembani - 8607220728087
</t>
        </r>
        <r>
          <rPr>
            <b/>
            <sz val="8"/>
            <color indexed="81"/>
            <rFont val="Tahoma"/>
            <family val="2"/>
          </rPr>
          <t xml:space="preserve">
</t>
        </r>
        <r>
          <rPr>
            <sz val="8"/>
            <color indexed="81"/>
            <rFont val="Tahoma"/>
            <family val="2"/>
          </rPr>
          <t xml:space="preserve">
</t>
        </r>
        <r>
          <rPr>
            <b/>
            <u/>
            <sz val="8"/>
            <color indexed="81"/>
            <rFont val="Tahoma"/>
            <family val="2"/>
          </rPr>
          <t xml:space="preserve">
New People</t>
        </r>
        <r>
          <rPr>
            <sz val="8"/>
            <color indexed="81"/>
            <rFont val="Tahoma"/>
            <family val="2"/>
          </rPr>
          <t xml:space="preserve">
Babalwa Faku - 8603230101084
Nomthemba Kanana - 8908281469086
</t>
        </r>
        <r>
          <rPr>
            <b/>
            <u/>
            <sz val="8"/>
            <color indexed="81"/>
            <rFont val="Tahoma"/>
            <family val="2"/>
          </rPr>
          <t xml:space="preserve">
People Left
</t>
        </r>
        <r>
          <rPr>
            <sz val="8"/>
            <color indexed="81"/>
            <rFont val="Tahoma"/>
            <family val="2"/>
          </rPr>
          <t xml:space="preserve">
Veronica Cakana - 8208041107088</t>
        </r>
      </text>
    </comment>
    <comment ref="A14" authorId="0" shapeId="0">
      <text>
        <r>
          <rPr>
            <b/>
            <sz val="9"/>
            <color indexed="81"/>
            <rFont val="Tahoma"/>
            <family val="2"/>
          </rPr>
          <t>Private Landowner Incentive - Rob Van Holdt</t>
        </r>
        <r>
          <rPr>
            <sz val="9"/>
            <color indexed="81"/>
            <rFont val="Tahoma"/>
            <family val="2"/>
          </rPr>
          <t xml:space="preserve">
</t>
        </r>
      </text>
    </comment>
    <comment ref="C14" authorId="1" shapeId="0">
      <text>
        <r>
          <rPr>
            <sz val="8"/>
            <color indexed="81"/>
            <rFont val="Tahoma"/>
            <family val="2"/>
          </rPr>
          <t xml:space="preserve">Contract No. 092-050-A257  ran from 12/10/15 - 09/11/15 = 220P/Days
</t>
        </r>
      </text>
    </comment>
    <comment ref="J14" authorId="1" shapeId="0">
      <text>
        <r>
          <rPr>
            <b/>
            <u/>
            <sz val="8"/>
            <color indexed="81"/>
            <rFont val="Tahoma"/>
            <family val="2"/>
          </rPr>
          <t xml:space="preserve">People Employed on Contract 092-050-A257
</t>
        </r>
        <r>
          <rPr>
            <u/>
            <sz val="8"/>
            <color indexed="81"/>
            <rFont val="Tahoma"/>
            <family val="2"/>
          </rPr>
          <t xml:space="preserve">
</t>
        </r>
        <r>
          <rPr>
            <sz val="8"/>
            <color indexed="81"/>
            <rFont val="Tahoma"/>
            <family val="2"/>
          </rPr>
          <t xml:space="preserve">Meluxolo Gocina - 5610235452084
Anathi Blouw - 9512060914087
Babalwa Faku - 8603230101084
Thulani Gcaggiso - 8604135556083
Siphiwo Gocina - 7906145487089
Nelly Jacobs - 8210155949081
Nomthemba Kanana - 8908281469086
Albert Latola - 6103085215081
Fiela Miggels - 8906030433080
Chrizelda Oliphant - 9002210115089
Yonela Tembani - 9609261239080
Thumeka Thembani - 8607220728087
</t>
        </r>
        <r>
          <rPr>
            <b/>
            <sz val="8"/>
            <color indexed="81"/>
            <rFont val="Tahoma"/>
            <family val="2"/>
          </rPr>
          <t xml:space="preserve">
</t>
        </r>
        <r>
          <rPr>
            <sz val="8"/>
            <color indexed="81"/>
            <rFont val="Tahoma"/>
            <family val="2"/>
          </rPr>
          <t xml:space="preserve">
</t>
        </r>
        <r>
          <rPr>
            <b/>
            <u/>
            <sz val="8"/>
            <color indexed="81"/>
            <rFont val="Tahoma"/>
            <family val="2"/>
          </rPr>
          <t xml:space="preserve">
New People</t>
        </r>
        <r>
          <rPr>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A15" authorId="0" shapeId="0">
      <text>
        <r>
          <rPr>
            <b/>
            <sz val="9"/>
            <color indexed="81"/>
            <rFont val="Tahoma"/>
            <family val="2"/>
          </rPr>
          <t>Private Landowner Incentive - Rob Van Holdt</t>
        </r>
        <r>
          <rPr>
            <sz val="9"/>
            <color indexed="81"/>
            <rFont val="Tahoma"/>
            <family val="2"/>
          </rPr>
          <t xml:space="preserve">
</t>
        </r>
      </text>
    </comment>
    <comment ref="C15" authorId="1" shapeId="0">
      <text>
        <r>
          <rPr>
            <sz val="8"/>
            <color indexed="81"/>
            <rFont val="Tahoma"/>
            <family val="2"/>
          </rPr>
          <t xml:space="preserve">Contract No. 092-050-A269  ran from 10/11/15 - 03/12/15 = 220P/Days
</t>
        </r>
      </text>
    </comment>
    <comment ref="J15" authorId="1" shapeId="0">
      <text>
        <r>
          <rPr>
            <b/>
            <u/>
            <sz val="8"/>
            <color indexed="81"/>
            <rFont val="Tahoma"/>
            <family val="2"/>
          </rPr>
          <t xml:space="preserve">People Employed on Contract 092-050-A269
</t>
        </r>
        <r>
          <rPr>
            <sz val="8"/>
            <color indexed="81"/>
            <rFont val="Tahoma"/>
            <family val="2"/>
          </rPr>
          <t xml:space="preserve">Meluxolo Gocina - 5610235452084
Babalwa Faku - 8603230101084
Thulani Gcaggiso - 8604135556083
Siphiwo Gocina - 7906145487089
Nelly Jacobs - 8210155949081
Nomthemba Kanana - 8908281469086
Albert Latola - 6103085215081
Fiela Miggels - 8906030433080
Chrizelda Oliphant - 9002210115089
Thumeka Thembani - 8607220728087
</t>
        </r>
        <r>
          <rPr>
            <b/>
            <sz val="8"/>
            <color indexed="81"/>
            <rFont val="Tahoma"/>
            <family val="2"/>
          </rPr>
          <t xml:space="preserve">
</t>
        </r>
        <r>
          <rPr>
            <sz val="8"/>
            <color indexed="81"/>
            <rFont val="Tahoma"/>
            <family val="2"/>
          </rPr>
          <t xml:space="preserve">
</t>
        </r>
        <r>
          <rPr>
            <b/>
            <u/>
            <sz val="8"/>
            <color indexed="81"/>
            <rFont val="Tahoma"/>
            <family val="2"/>
          </rPr>
          <t xml:space="preserve">
New People</t>
        </r>
        <r>
          <rPr>
            <sz val="8"/>
            <color indexed="81"/>
            <rFont val="Tahoma"/>
            <family val="2"/>
          </rPr>
          <t xml:space="preserve">
Neliswa Feni - 8709241247087
Andisiwe Nginise - 9508240722085
</t>
        </r>
        <r>
          <rPr>
            <b/>
            <u/>
            <sz val="8"/>
            <color indexed="81"/>
            <rFont val="Tahoma"/>
            <family val="2"/>
          </rPr>
          <t xml:space="preserve">
People Left
</t>
        </r>
        <r>
          <rPr>
            <sz val="8"/>
            <color indexed="81"/>
            <rFont val="Tahoma"/>
            <family val="2"/>
          </rPr>
          <t xml:space="preserve">
Anathi Blouw - 9512060914087
Yonela Tembani - 9609261239080</t>
        </r>
      </text>
    </comment>
    <comment ref="A16" authorId="0" shapeId="0">
      <text>
        <r>
          <rPr>
            <b/>
            <sz val="9"/>
            <color indexed="81"/>
            <rFont val="Tahoma"/>
            <family val="2"/>
          </rPr>
          <t>Private Landowner Incentive - Rob Van Holdt</t>
        </r>
        <r>
          <rPr>
            <sz val="9"/>
            <color indexed="81"/>
            <rFont val="Tahoma"/>
            <family val="2"/>
          </rPr>
          <t xml:space="preserve">
</t>
        </r>
      </text>
    </comment>
    <comment ref="C16" authorId="1" shapeId="0">
      <text>
        <r>
          <rPr>
            <sz val="8"/>
            <color indexed="81"/>
            <rFont val="Tahoma"/>
            <family val="2"/>
          </rPr>
          <t xml:space="preserve">Contract No. 092-050-A268  ran from 04/12/15 - 18/01/16 = 220P/Days
</t>
        </r>
      </text>
    </comment>
    <comment ref="J16" authorId="1" shapeId="0">
      <text>
        <r>
          <rPr>
            <b/>
            <u/>
            <sz val="8"/>
            <color indexed="81"/>
            <rFont val="Tahoma"/>
            <family val="2"/>
          </rPr>
          <t xml:space="preserve">People Employed on Contract 092-050-A268
</t>
        </r>
        <r>
          <rPr>
            <sz val="8"/>
            <color indexed="81"/>
            <rFont val="Tahoma"/>
            <family val="2"/>
          </rPr>
          <t xml:space="preserve">Meluxolo Gocina - 5610235452084
Babalwa Faku - 8603230101084
Neliswa Feni - 8709241247087
Thulani Gcaggiso - 8604135556083
Siphiwo Gocina - 7906145487089
Nelly Jacobs - 8210155949081
Nomthemba Kanana - 8908281469086
Albert Latola - 6103085215081
Fiela Miggels - 8906030433080
Andisiwe Nginise - 9508240722085
Chrizelda Oliphant - 9002210115089
Thumeka Thembani - 8607220728087
</t>
        </r>
        <r>
          <rPr>
            <b/>
            <sz val="8"/>
            <color indexed="81"/>
            <rFont val="Tahoma"/>
            <family val="2"/>
          </rPr>
          <t xml:space="preserve">
</t>
        </r>
        <r>
          <rPr>
            <sz val="8"/>
            <color indexed="81"/>
            <rFont val="Tahoma"/>
            <family val="2"/>
          </rPr>
          <t xml:space="preserve">
</t>
        </r>
        <r>
          <rPr>
            <b/>
            <u/>
            <sz val="8"/>
            <color indexed="81"/>
            <rFont val="Tahoma"/>
            <family val="2"/>
          </rPr>
          <t xml:space="preserve">
New People</t>
        </r>
        <r>
          <rPr>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A17" authorId="0" shapeId="0">
      <text>
        <r>
          <rPr>
            <b/>
            <sz val="9"/>
            <color indexed="81"/>
            <rFont val="Tahoma"/>
            <family val="2"/>
          </rPr>
          <t>Private Landowner Incentive - Rob Van Holdt</t>
        </r>
        <r>
          <rPr>
            <sz val="9"/>
            <color indexed="81"/>
            <rFont val="Tahoma"/>
            <family val="2"/>
          </rPr>
          <t xml:space="preserve">
</t>
        </r>
      </text>
    </comment>
    <comment ref="C17" authorId="1" shapeId="0">
      <text>
        <r>
          <rPr>
            <sz val="8"/>
            <color indexed="81"/>
            <rFont val="Tahoma"/>
            <family val="2"/>
          </rPr>
          <t xml:space="preserve">Contract No. 092-050-A270  ran from 19/01/16 - 29/02/16 = 220P/Days
</t>
        </r>
      </text>
    </comment>
    <comment ref="J17" authorId="1" shapeId="0">
      <text>
        <r>
          <rPr>
            <b/>
            <u/>
            <sz val="8"/>
            <color indexed="81"/>
            <rFont val="Tahoma"/>
            <family val="2"/>
          </rPr>
          <t xml:space="preserve">People Employed on Contract 092-050-A270
</t>
        </r>
        <r>
          <rPr>
            <sz val="8"/>
            <color indexed="81"/>
            <rFont val="Tahoma"/>
            <family val="2"/>
          </rPr>
          <t xml:space="preserve">Meluxolo Gocina - 5610235452084
Babalwa Faku - 8603230101084
Neliswa Feni - 8709241247087
Thulani Gcaggiso - 8604135556083
Siphiwo Gocina - 7906145487089
Nelly Jacobs - 8210155949081
Nomthemba Kanana - 8908281469086
Fiela Miggels - 8906030433080
Andisiwe Nginise - 9508240722085
Chrizelda Oliphant - 9002210115089
Thumeka Thembani - 8607220728087
</t>
        </r>
        <r>
          <rPr>
            <b/>
            <sz val="8"/>
            <color indexed="81"/>
            <rFont val="Tahoma"/>
            <family val="2"/>
          </rPr>
          <t xml:space="preserve">
</t>
        </r>
        <r>
          <rPr>
            <sz val="8"/>
            <color indexed="81"/>
            <rFont val="Tahoma"/>
            <family val="2"/>
          </rPr>
          <t xml:space="preserve">
</t>
        </r>
        <r>
          <rPr>
            <b/>
            <u/>
            <sz val="8"/>
            <color indexed="81"/>
            <rFont val="Tahoma"/>
            <family val="2"/>
          </rPr>
          <t xml:space="preserve">
New People</t>
        </r>
        <r>
          <rPr>
            <sz val="8"/>
            <color indexed="81"/>
            <rFont val="Tahoma"/>
            <family val="2"/>
          </rPr>
          <t xml:space="preserve">
Deon Goliath - 8605055511081
</t>
        </r>
        <r>
          <rPr>
            <b/>
            <u/>
            <sz val="8"/>
            <color indexed="81"/>
            <rFont val="Tahoma"/>
            <family val="2"/>
          </rPr>
          <t xml:space="preserve">
People Left
</t>
        </r>
        <r>
          <rPr>
            <sz val="8"/>
            <color indexed="81"/>
            <rFont val="Tahoma"/>
            <family val="2"/>
          </rPr>
          <t xml:space="preserve">
Albert Latola - 6103085215081</t>
        </r>
      </text>
    </comment>
  </commentList>
</comments>
</file>

<file path=xl/comments21.xml><?xml version="1.0" encoding="utf-8"?>
<comments xmlns="http://schemas.openxmlformats.org/spreadsheetml/2006/main">
  <authors>
    <author>James Jansen</author>
  </authors>
  <commentList>
    <comment ref="C26" authorId="0" shapeId="0">
      <text>
        <r>
          <rPr>
            <sz val="8"/>
            <color indexed="81"/>
            <rFont val="Tahoma"/>
            <family val="2"/>
          </rPr>
          <t xml:space="preserve">Included 108Plots at 25 square meters = 27Ha's of Thicket Wide Plots at the end of May 2009 at an average cost of R13 864.59 per plot.
Total cost of R1 497 375.97 at end of May 2009
</t>
        </r>
      </text>
    </comment>
  </commentList>
</comments>
</file>

<file path=xl/comments22.xml><?xml version="1.0" encoding="utf-8"?>
<comments xmlns="http://schemas.openxmlformats.org/spreadsheetml/2006/main">
  <authors>
    <author>James Jansen</author>
  </authors>
  <commentList>
    <comment ref="W3" authorId="0" shapeId="0">
      <text>
        <r>
          <rPr>
            <sz val="8"/>
            <color indexed="81"/>
            <rFont val="Tahoma"/>
            <family val="2"/>
          </rPr>
          <t xml:space="preserve">R121 894.76 spent on Thicket Wide Plots
</t>
        </r>
      </text>
    </comment>
  </commentList>
</comments>
</file>

<file path=xl/comments23.xml><?xml version="1.0" encoding="utf-8"?>
<comments xmlns="http://schemas.openxmlformats.org/spreadsheetml/2006/main">
  <authors>
    <author>James Jansen</author>
  </authors>
  <commentList>
    <comment ref="W3" authorId="0" shapeId="0">
      <text>
        <r>
          <rPr>
            <sz val="8"/>
            <color indexed="81"/>
            <rFont val="Tahoma"/>
            <family val="2"/>
          </rPr>
          <t xml:space="preserve">R209 376.63 spent on Thicket Wide Plots
</t>
        </r>
      </text>
    </comment>
    <comment ref="H5" authorId="0" shapeId="0">
      <text>
        <r>
          <rPr>
            <sz val="8"/>
            <color indexed="81"/>
            <rFont val="Tahoma"/>
            <family val="2"/>
          </rPr>
          <t xml:space="preserve">Mbali Mzizi Induction Training for 1Day on 26 October 2007 by WFW
Mbali Mzizi First Aid Training for 3 Days from 12-14 Nov 2007 by St.John's
</t>
        </r>
      </text>
    </comment>
    <comment ref="C11" authorId="0" shapeId="0">
      <text>
        <r>
          <rPr>
            <sz val="8"/>
            <color indexed="81"/>
            <rFont val="Tahoma"/>
            <family val="2"/>
          </rPr>
          <t xml:space="preserve">R300.00 deducted from this contract for not having proper demarcations.
</t>
        </r>
      </text>
    </comment>
    <comment ref="G11" authorId="0" shapeId="0">
      <text>
        <r>
          <rPr>
            <sz val="8"/>
            <color indexed="81"/>
            <rFont val="Tahoma"/>
            <family val="2"/>
          </rPr>
          <t xml:space="preserve">R300.00 deducted from this contract for not having proper demarcations.
</t>
        </r>
      </text>
    </comment>
    <comment ref="H12" authorId="0" shapeId="0">
      <text>
        <r>
          <rPr>
            <sz val="8"/>
            <color indexed="81"/>
            <rFont val="Tahoma"/>
            <family val="2"/>
          </rPr>
          <t xml:space="preserve">Mbali Mzizi 1 Day Environmental Training on 26 September 2008 by Basil Mills.
</t>
        </r>
      </text>
    </comment>
  </commentList>
</comments>
</file>

<file path=xl/comments24.xml><?xml version="1.0" encoding="utf-8"?>
<comments xmlns="http://schemas.openxmlformats.org/spreadsheetml/2006/main">
  <authors>
    <author>James Jansen</author>
  </authors>
  <commentList>
    <comment ref="W3" authorId="0" shapeId="0">
      <text>
        <r>
          <rPr>
            <sz val="8"/>
            <color indexed="81"/>
            <rFont val="Tahoma"/>
            <family val="2"/>
          </rPr>
          <t xml:space="preserve">R159 899.05 paid on Thicket Wide Plots
</t>
        </r>
      </text>
    </comment>
    <comment ref="H5" authorId="0" shapeId="0">
      <text>
        <r>
          <rPr>
            <sz val="8"/>
            <color indexed="81"/>
            <rFont val="Tahoma"/>
            <family val="2"/>
          </rPr>
          <t xml:space="preserve">X.Ndibaza First Aid Training for 3 Days from 12/11/07 - 14/11/07 by St. John's
X.Ndibaza Induction Training for 1 Day on 26 October 2007 by WFW.
</t>
        </r>
      </text>
    </comment>
  </commentList>
</comments>
</file>

<file path=xl/comments25.xml><?xml version="1.0" encoding="utf-8"?>
<comments xmlns="http://schemas.openxmlformats.org/spreadsheetml/2006/main">
  <authors>
    <author>James Jansen</author>
    <author>Andrew Knipe</author>
  </authors>
  <commentList>
    <comment ref="W3" authorId="0" shapeId="0">
      <text>
        <r>
          <rPr>
            <sz val="8"/>
            <color indexed="81"/>
            <rFont val="Tahoma"/>
            <family val="2"/>
          </rPr>
          <t xml:space="preserve">R380 082.46 spent on Thicket Wide Plots
</t>
        </r>
      </text>
    </comment>
    <comment ref="H5" authorId="0" shapeId="0">
      <text>
        <r>
          <rPr>
            <sz val="8"/>
            <color indexed="81"/>
            <rFont val="Tahoma"/>
            <family val="2"/>
          </rPr>
          <t xml:space="preserve">Mzwanele Mkatali First Aid Training for 3 Days from 12/11/07 - 14/11/07 by St.John's.
Mzwanele Mkatali Induction Training for 1 Day on 26/10/07 by WFW.
</t>
        </r>
      </text>
    </comment>
    <comment ref="H12" authorId="0" shapeId="0">
      <text>
        <r>
          <rPr>
            <sz val="8"/>
            <color indexed="81"/>
            <rFont val="Tahoma"/>
            <family val="2"/>
          </rPr>
          <t xml:space="preserve">M.Mkatali 1 Day Environmental Awreness Training on 26 september 2008 by Basil Mills
M.Mkatali 1 Day Vehicle Safety Campaign Training on 17 September 2008 by Traffic Safety Department
</t>
        </r>
      </text>
    </comment>
    <comment ref="G14" authorId="0" shapeId="0">
      <text>
        <r>
          <rPr>
            <sz val="8"/>
            <color indexed="81"/>
            <rFont val="Tahoma"/>
            <family val="2"/>
          </rPr>
          <t xml:space="preserve">R1 623.09 Deducted for training that did not take place and were not recorded.
</t>
        </r>
      </text>
    </comment>
    <comment ref="J14" authorId="0" shapeId="0">
      <text>
        <r>
          <rPr>
            <b/>
            <u/>
            <sz val="8"/>
            <color indexed="81"/>
            <rFont val="Tahoma"/>
            <family val="2"/>
          </rPr>
          <t xml:space="preserve">People present for Contract 092-050-F49
</t>
        </r>
        <r>
          <rPr>
            <sz val="8"/>
            <color indexed="81"/>
            <rFont val="Tahoma"/>
            <family val="2"/>
          </rPr>
          <t>Bisheni Kuneli - 5204165229082
Masibulele Tshaka - 8310145931080
Mathemba Mntanywa - 7106055930083
Mandlenkai Khamana - 8210245218083
Siyabulela Nkohla - 7910096017085
Mbuyiselo Gojela - 7703255567085
Vuyani Nkhathali - 7402075791088
Vusumzi Bekeweni - 9109096378088
Misile Mkatali - 6712246006088
Kwanele Gwejela - 7909096875088
Vumile Komana - 6403085875086</t>
        </r>
        <r>
          <rPr>
            <sz val="8"/>
            <color indexed="81"/>
            <rFont val="Tahoma"/>
            <family val="2"/>
          </rPr>
          <t xml:space="preserve">
</t>
        </r>
      </text>
    </comment>
    <comment ref="C15" authorId="0" shapeId="0">
      <text>
        <r>
          <rPr>
            <sz val="8"/>
            <color indexed="81"/>
            <rFont val="Tahoma"/>
            <family val="2"/>
          </rPr>
          <t xml:space="preserve">Contract 092-050-F50 ran from 03/04/09 - 16/04/09 158P/Days
</t>
        </r>
      </text>
    </comment>
    <comment ref="G15" authorId="0" shapeId="0">
      <text>
        <r>
          <rPr>
            <sz val="8"/>
            <color indexed="81"/>
            <rFont val="Tahoma"/>
            <family val="2"/>
          </rPr>
          <t xml:space="preserve">R1 620.00 deducted for unreturned fencing material from contract 092-050-F50
</t>
        </r>
      </text>
    </comment>
    <comment ref="H15" authorId="0" shapeId="0">
      <text>
        <r>
          <rPr>
            <sz val="8"/>
            <color indexed="81"/>
            <rFont val="Tahoma"/>
            <family val="2"/>
          </rPr>
          <t xml:space="preserve">M.Mkatali 3 Days Induction Training from 3 - 5 March 2009 by A and N Enterprises
M.Mkatali 1 Day Induction Training on 28 January 2009 by WFW
M.Mkatali 1 Day HIV Training on 7 March 2009 by Department of Health
</t>
        </r>
      </text>
    </comment>
    <comment ref="J15" authorId="0" shapeId="0">
      <text>
        <r>
          <rPr>
            <b/>
            <u/>
            <sz val="8"/>
            <color indexed="81"/>
            <rFont val="Tahoma"/>
            <family val="2"/>
          </rPr>
          <t xml:space="preserve">People present for Contract 092-050-F50
</t>
        </r>
        <r>
          <rPr>
            <sz val="8"/>
            <color indexed="81"/>
            <rFont val="Tahoma"/>
            <family val="2"/>
          </rPr>
          <t xml:space="preserve">Bisheni Kuneli - 5204165229082
Masibulele Tshaka - 8310145931080
Mathemba Mntanywa - 7106055930083
Mandlenkosi Khamana - 8210245218083
Siyabulela Nkohla - 7910096017085
Mbuyiselo Gojela - 7703255567085
Vuyani Mkatali - 7402075791088
Vusumzi Bekeweni - 9109096378088
Misile Mkatali - 6712246006088
Kwanele Gwejela - 7909096875088
Vumile Komsana - 6403085875086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16" authorId="0" shapeId="0">
      <text>
        <r>
          <rPr>
            <sz val="8"/>
            <color indexed="81"/>
            <rFont val="Tahoma"/>
            <family val="2"/>
          </rPr>
          <t xml:space="preserve">Contract 092-050-F56 ran from 03/06/09 - 23/07/09 = 209P/Days
</t>
        </r>
      </text>
    </comment>
    <comment ref="H16" authorId="0" shapeId="0">
      <text>
        <r>
          <rPr>
            <sz val="8"/>
            <color indexed="81"/>
            <rFont val="Tahoma"/>
            <family val="2"/>
          </rPr>
          <t xml:space="preserve">M.Mkatali Soil sampling Training for 2 Days from 1 - 2 June 2009 by Anthony Mills/WFW
</t>
        </r>
      </text>
    </comment>
    <comment ref="J16" authorId="0" shapeId="0">
      <text>
        <r>
          <rPr>
            <b/>
            <u/>
            <sz val="8"/>
            <color indexed="81"/>
            <rFont val="Tahoma"/>
            <family val="2"/>
          </rPr>
          <t xml:space="preserve">People present for Contract 092-050-F56
</t>
        </r>
        <r>
          <rPr>
            <sz val="8"/>
            <color indexed="81"/>
            <rFont val="Tahoma"/>
            <family val="2"/>
          </rPr>
          <t xml:space="preserve">Bisheni Kuneli - 5204165229082
Masibulele Tshaka - 8310145931080
Mathemba Mntanywa - 7106055930083
Mandlenkosi Khamana - 8210245218083
Siyabulela Nkohla - 7910096017085
Mbuyiselo Gojela - 7703255567085
Vuyani Mkatali - 7402075791088
Vusumzi Bekeweni - 9109096378088
Misile Mkatali - 6712246006088
Kwanele Gwejela - 7909096875088
Vumile Komsana - 6403085875086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17" authorId="0" shapeId="0">
      <text>
        <r>
          <rPr>
            <sz val="8"/>
            <color indexed="81"/>
            <rFont val="Tahoma"/>
            <family val="2"/>
          </rPr>
          <t xml:space="preserve">Contract 092-050-F60 ran from 13/08/09 - 17/09/09 = 256P/Days
</t>
        </r>
      </text>
    </comment>
    <comment ref="J17" authorId="0" shapeId="0">
      <text>
        <r>
          <rPr>
            <b/>
            <u/>
            <sz val="8"/>
            <color indexed="81"/>
            <rFont val="Tahoma"/>
            <family val="2"/>
          </rPr>
          <t xml:space="preserve">People present for Contract 092-050-F60
</t>
        </r>
        <r>
          <rPr>
            <sz val="8"/>
            <color indexed="81"/>
            <rFont val="Tahoma"/>
            <family val="2"/>
          </rPr>
          <t xml:space="preserve">Bisheni Kuneli - 5204165229082
Masibulele Tshaka - 8310145931080
Siyabulela Nkohla - 7910096017085
Mathemba Mntanywa - 7106055930083
Mandlenkosi Khamana - 8210245218083
Mbuyiselo Gojela - 7703255567085
Vuyani Mkatali - 7402075791088
Kwanele Gwejela - 7909096875088
Vusumzi Bekeweni - 9109096378088
Vumile Komsana - 6403085875086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18" authorId="0" shapeId="0">
      <text>
        <r>
          <rPr>
            <sz val="10"/>
            <color indexed="81"/>
            <rFont val="Arial"/>
            <family val="2"/>
          </rPr>
          <t>Contract 092-050-F65 rasn from 06/10/09 - 20/11/09 = 205P/Days</t>
        </r>
        <r>
          <rPr>
            <sz val="8"/>
            <color indexed="81"/>
            <rFont val="Tahoma"/>
            <family val="2"/>
          </rPr>
          <t xml:space="preserve">
</t>
        </r>
      </text>
    </comment>
    <comment ref="J18" authorId="0" shapeId="0">
      <text>
        <r>
          <rPr>
            <b/>
            <u/>
            <sz val="8"/>
            <color indexed="81"/>
            <rFont val="Tahoma"/>
            <family val="2"/>
          </rPr>
          <t xml:space="preserve">People present for Contract 092-050-F65
</t>
        </r>
        <r>
          <rPr>
            <sz val="8"/>
            <color indexed="81"/>
            <rFont val="Tahoma"/>
            <family val="2"/>
          </rPr>
          <t xml:space="preserve">Bisheni Kuneli - 5204165229082
Masibulele Tshaka - 8310145931080
Siyabulela Nkohla - 7910096017085
Mathemba Mntanywa - 7106055930083
Mandlenkosi Khamana - 8210245218083
Mbuyiselo Gojela - 7703255567085
Vuyani Mkatali - 7402075791088
Kwanele Gwejela - 7909096875088
Vusumzi Bekeweni - 9109096378088
Vumile Komsana - 6403085875086
</t>
        </r>
        <r>
          <rPr>
            <b/>
            <u/>
            <sz val="8"/>
            <color indexed="81"/>
            <rFont val="Tahoma"/>
            <family val="2"/>
          </rPr>
          <t>New People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19" authorId="0" shapeId="0">
      <text>
        <r>
          <rPr>
            <sz val="8"/>
            <color indexed="81"/>
            <rFont val="Tahoma"/>
            <family val="2"/>
          </rPr>
          <t xml:space="preserve">Contract 092-050-F66 ran from 02/02/10 - 08/03/10 = 242P/Days
</t>
        </r>
      </text>
    </comment>
    <comment ref="J19" authorId="0" shapeId="0">
      <text>
        <r>
          <rPr>
            <b/>
            <u/>
            <sz val="8"/>
            <color indexed="81"/>
            <rFont val="Tahoma"/>
            <family val="2"/>
          </rPr>
          <t xml:space="preserve">People present for Contract 092-050-F66
</t>
        </r>
        <r>
          <rPr>
            <sz val="8"/>
            <color indexed="81"/>
            <rFont val="Tahoma"/>
            <family val="2"/>
          </rPr>
          <t xml:space="preserve">Bisheni Kuneli - 5204165229082
Masibulele Tshaka - 8310145931080
Siyabulela Nkohla - 7910096017085
Mathemba Mntanywa - 7106055930083
Mandlenkosi Khamana - 8210245218083
Mbuyiselo Gojela - 7703255567085
Vuyani Mkatali - 7402075791088
Kwanele Gwejela - 7909096875088
Vusumzi Bekeweni - 9109096378088
Vumile Komsana - 6403085875086
</t>
        </r>
        <r>
          <rPr>
            <b/>
            <u/>
            <sz val="8"/>
            <color indexed="81"/>
            <rFont val="Tahoma"/>
            <family val="2"/>
          </rPr>
          <t xml:space="preserve">New People
</t>
        </r>
        <r>
          <rPr>
            <sz val="8"/>
            <color indexed="81"/>
            <rFont val="Tahoma"/>
            <family val="2"/>
          </rPr>
          <t>Cebo fulani - 6702155823086</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20" authorId="0" shapeId="0">
      <text>
        <r>
          <rPr>
            <sz val="8"/>
            <color indexed="81"/>
            <rFont val="Tahoma"/>
            <family val="2"/>
          </rPr>
          <t xml:space="preserve">Contract 092-050-F67 ran from 29/03/10 - 27/04/10 = 227P/Days
</t>
        </r>
      </text>
    </comment>
    <comment ref="G20" authorId="0" shapeId="0">
      <text>
        <r>
          <rPr>
            <sz val="8"/>
            <color indexed="81"/>
            <rFont val="Tahoma"/>
            <family val="2"/>
          </rPr>
          <t xml:space="preserve">R800.00 deducted from contract 092-050-F67 for not having secured benches and failing to have a valid COF.
</t>
        </r>
      </text>
    </comment>
    <comment ref="J20" authorId="0" shapeId="0">
      <text>
        <r>
          <rPr>
            <b/>
            <u/>
            <sz val="8"/>
            <color indexed="81"/>
            <rFont val="Tahoma"/>
            <family val="2"/>
          </rPr>
          <t xml:space="preserve">People present for Contract 092-050-F67
</t>
        </r>
        <r>
          <rPr>
            <sz val="8"/>
            <color indexed="81"/>
            <rFont val="Tahoma"/>
            <family val="2"/>
          </rPr>
          <t xml:space="preserve">Bisheni Kuneli - 5204165229082
Masibulele Tshaka - 8310145931080
Siyabulela Nkohla - 7910096017085
Mathemba Mntanywa - 7106055930083
Mandlenkosi Khamana - 8210245218083
Mbuyiselo Gojela - 7703255567085
Vuyani Mkatali - 7402075791088
Kwanele Gwejela - 7909096875088
Vusumzi Bekeweni - 9109096378088
Vumile Komsana - 6403085875086
Cebo Fulani - 6702155823086
</t>
        </r>
        <r>
          <rPr>
            <b/>
            <u/>
            <sz val="8"/>
            <color indexed="81"/>
            <rFont val="Tahoma"/>
            <family val="2"/>
          </rPr>
          <t xml:space="preserve">New People
</t>
        </r>
        <r>
          <rPr>
            <sz val="8"/>
            <color indexed="81"/>
            <rFont val="Tahoma"/>
            <family val="2"/>
          </rPr>
          <t xml:space="preserve">Misile Mkatali - 6712246006088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21" authorId="0" shapeId="0">
      <text>
        <r>
          <rPr>
            <sz val="10"/>
            <color indexed="81"/>
            <rFont val="Tahoma"/>
            <family val="2"/>
          </rPr>
          <t xml:space="preserve">Contract 092-050-F68 ran from 05/05/10 - 31/05/10 = 299P/Days
</t>
        </r>
      </text>
    </comment>
    <comment ref="J21" authorId="0" shapeId="0">
      <text>
        <r>
          <rPr>
            <b/>
            <u/>
            <sz val="8"/>
            <color indexed="81"/>
            <rFont val="Tahoma"/>
            <family val="2"/>
          </rPr>
          <t xml:space="preserve">People present for Contract 092-050-F68
</t>
        </r>
        <r>
          <rPr>
            <sz val="8"/>
            <color indexed="81"/>
            <rFont val="Tahoma"/>
            <family val="2"/>
          </rPr>
          <t xml:space="preserve">Bisheni Kuneli - 5204165229082
Masibulele Tshaka - 8310145931080
Siyabulela Nkohla - 7910096017085
Mathemba Mntanywa - 7106055930083
Mandlenkosi Khamana - 8210245218083
Mbuyiselo Gojela - 7703255567085
Vuyani Mkatali - 7402075791088
Kwanele Gwejela - 7909096875088
Vusumzi Bekeweni - 9109096378088
Vumile Komsana - 6403085875086
Cebo Fulani - 6702155823086
Misile Mkatali - 6712246006088
</t>
        </r>
        <r>
          <rPr>
            <b/>
            <u/>
            <sz val="8"/>
            <color indexed="81"/>
            <rFont val="Tahoma"/>
            <family val="2"/>
          </rPr>
          <t xml:space="preserve">New People
</t>
        </r>
        <r>
          <rPr>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22" authorId="0" shapeId="0">
      <text>
        <r>
          <rPr>
            <sz val="10"/>
            <color indexed="81"/>
            <rFont val="Tahoma"/>
            <family val="2"/>
          </rPr>
          <t xml:space="preserve">Contract 092-050-F71 ran from 14/06/10 - 20/07/10 = 230P/Days
</t>
        </r>
      </text>
    </comment>
    <comment ref="J22" authorId="0" shapeId="0">
      <text>
        <r>
          <rPr>
            <b/>
            <u/>
            <sz val="8"/>
            <color indexed="81"/>
            <rFont val="Tahoma"/>
            <family val="2"/>
          </rPr>
          <t xml:space="preserve">
People present for Contract 092-050-F71
</t>
        </r>
        <r>
          <rPr>
            <sz val="8"/>
            <color indexed="81"/>
            <rFont val="Tahoma"/>
            <family val="2"/>
          </rPr>
          <t xml:space="preserve">
Masibulele Tshaka - 8310145931080
Siyabulela Nkohla - 7910096017085
Mathemba Mntanywa - 7106055930083
Mandlenkosi Khamana - 8210245218083
Mbuyiselo Gojela - 7703255567085
Vuyani Mkatali - 7402075791088
Kwanele Gwejela - 7909096875088
Vusumzi Bekeweni - 9109096378088
Vumile Komsana - 6403085875086
Cebo Fulani - 6702155823086
Misile Mkatali - 6712246006088
</t>
        </r>
        <r>
          <rPr>
            <b/>
            <u/>
            <sz val="8"/>
            <color indexed="81"/>
            <rFont val="Tahoma"/>
            <family val="2"/>
          </rPr>
          <t xml:space="preserve">New People
</t>
        </r>
        <r>
          <rPr>
            <sz val="8"/>
            <color indexed="81"/>
            <rFont val="Tahoma"/>
            <family val="2"/>
          </rPr>
          <t xml:space="preserve">
Ntsikelelo Mfundisi - 7603046195081
</t>
        </r>
        <r>
          <rPr>
            <b/>
            <u/>
            <sz val="8"/>
            <color indexed="81"/>
            <rFont val="Tahoma"/>
            <family val="2"/>
          </rPr>
          <t xml:space="preserve">
People Left</t>
        </r>
        <r>
          <rPr>
            <sz val="8"/>
            <color indexed="81"/>
            <rFont val="Tahoma"/>
            <family val="2"/>
          </rPr>
          <t xml:space="preserve">
Bisheni Kuneli - 5204165229082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23" authorId="0" shapeId="0">
      <text>
        <r>
          <rPr>
            <sz val="10"/>
            <color indexed="81"/>
            <rFont val="Tahoma"/>
            <family val="2"/>
          </rPr>
          <t xml:space="preserve">Contract 092-050-F73 ran from 10/08/10 - 07/09/10 = 230P/Days
</t>
        </r>
      </text>
    </comment>
    <comment ref="J23" authorId="0" shapeId="0">
      <text>
        <r>
          <rPr>
            <b/>
            <u/>
            <sz val="8"/>
            <color indexed="81"/>
            <rFont val="Tahoma"/>
            <family val="2"/>
          </rPr>
          <t xml:space="preserve">
People present for Contract 092-050-F73
</t>
        </r>
        <r>
          <rPr>
            <u/>
            <sz val="8"/>
            <color indexed="81"/>
            <rFont val="Tahoma"/>
            <family val="2"/>
          </rPr>
          <t xml:space="preserve">
</t>
        </r>
        <r>
          <rPr>
            <sz val="8"/>
            <color indexed="81"/>
            <rFont val="Tahoma"/>
            <family val="2"/>
          </rPr>
          <t>Ntsikelelo Mfundisi - 7603046195081
Masibulele Tshaka - 8310145931080
Siyabulela Nkohla - 7910096017085
Mathemba Mntanywa - 7106055930083
Mandlenkosi Khamana - 8210245218083
Mbuyiselo Gojela - 7703255567085
Vuyani Mkatali - 7402075791088
Kwanele Gwejela - 7909096875088
Vusumzi Bekeweni - 9109096378088
Vumile Komsana - 6403085875086
Cebo Fulani - 6702155823086
Misile Mkatali - 6712246006088</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24" authorId="0" shapeId="0">
      <text>
        <r>
          <rPr>
            <sz val="10"/>
            <color indexed="81"/>
            <rFont val="Tahoma"/>
            <family val="2"/>
          </rPr>
          <t xml:space="preserve">Contract 092-050-F93 ran from 10/09/10 - 18/10/010 = 226P/Days
</t>
        </r>
      </text>
    </comment>
    <comment ref="J24" authorId="0" shapeId="0">
      <text>
        <r>
          <rPr>
            <b/>
            <u/>
            <sz val="8"/>
            <color indexed="81"/>
            <rFont val="Tahoma"/>
            <family val="2"/>
          </rPr>
          <t xml:space="preserve">
People present for Contract 092-050-F93
</t>
        </r>
        <r>
          <rPr>
            <u/>
            <sz val="8"/>
            <color indexed="81"/>
            <rFont val="Tahoma"/>
            <family val="2"/>
          </rPr>
          <t xml:space="preserve">
</t>
        </r>
        <r>
          <rPr>
            <sz val="8"/>
            <color indexed="81"/>
            <rFont val="Tahoma"/>
            <family val="2"/>
          </rPr>
          <t>Ntsikelelo Mfundisi - 7603046195081
Masibulele Tshaka - 8310145931080
Siyabulela Nkohla - 7910096017085
Mathemba Mntanywa - 7106055930083
Mandlenkosi Khamana - 8210245218083
Mbuyiselo Gojela - 7703255567085
Vuyani Mkatali - 7402075791088
Kwanele Gwejela - 7909096875088
Vusumzi Bekeweni - 9109096378088
Vumile Komsana - 6403085875086
Cebo Fulani - 6702155823086
Misile Mkatali - 6712246006088</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25" authorId="0" shapeId="0">
      <text>
        <r>
          <rPr>
            <sz val="10"/>
            <color indexed="81"/>
            <rFont val="Tahoma"/>
            <family val="2"/>
          </rPr>
          <t xml:space="preserve">Contract 092-050-F103 ran from 26/10/10 - 26/11/010 = 284P/Days
</t>
        </r>
      </text>
    </comment>
    <comment ref="J25" authorId="0" shapeId="0">
      <text>
        <r>
          <rPr>
            <b/>
            <u/>
            <sz val="8"/>
            <color indexed="81"/>
            <rFont val="Tahoma"/>
            <family val="2"/>
          </rPr>
          <t xml:space="preserve">
People present for Contract 092-050-F102
</t>
        </r>
        <r>
          <rPr>
            <u/>
            <sz val="8"/>
            <color indexed="81"/>
            <rFont val="Tahoma"/>
            <family val="2"/>
          </rPr>
          <t xml:space="preserve">
</t>
        </r>
        <r>
          <rPr>
            <sz val="8"/>
            <color indexed="81"/>
            <rFont val="Tahoma"/>
            <family val="2"/>
          </rPr>
          <t xml:space="preserve">Ntsikelelo Mfundisi - 7603046195081
Masibulele Tshaka - 8310145931080
Siyabulela Nkohla - 7910096017085
Mathemba Mntanywa - 7106055930083
Mandlenkosi Khamana - 8210245218083
Mbuyiselo Gojela - 7703255567085
Vuyani Mkatali - 7402075791088
Kwanele Gwejela - 7909096875088
Vusumzi Bekeweni - 9109096378088
Vumile Komsana - 6403085875086
Cebo Fulani - 6702155823086
</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Luzuko Xelo - 8806145938082
</t>
        </r>
        <r>
          <rPr>
            <b/>
            <u/>
            <sz val="8"/>
            <color indexed="81"/>
            <rFont val="Tahoma"/>
            <family val="2"/>
          </rPr>
          <t xml:space="preserve">
People Left</t>
        </r>
        <r>
          <rPr>
            <sz val="8"/>
            <color indexed="81"/>
            <rFont val="Tahoma"/>
            <family val="2"/>
          </rPr>
          <t xml:space="preserve">
Misile Mkatali - 6712246006088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26" authorId="0" shapeId="0">
      <text>
        <r>
          <rPr>
            <sz val="10"/>
            <color indexed="81"/>
            <rFont val="Tahoma"/>
            <family val="2"/>
          </rPr>
          <t xml:space="preserve">Contract 092-050-F109 ran from 07/12/10 - 15/12/010 = 109P/Days
</t>
        </r>
      </text>
    </comment>
    <comment ref="J26" authorId="0" shapeId="0">
      <text>
        <r>
          <rPr>
            <b/>
            <u/>
            <sz val="8"/>
            <color indexed="81"/>
            <rFont val="Tahoma"/>
            <family val="2"/>
          </rPr>
          <t xml:space="preserve">
People present for Contract 092-050-F109
</t>
        </r>
        <r>
          <rPr>
            <u/>
            <sz val="8"/>
            <color indexed="81"/>
            <rFont val="Tahoma"/>
            <family val="2"/>
          </rPr>
          <t xml:space="preserve">
</t>
        </r>
        <r>
          <rPr>
            <sz val="8"/>
            <color indexed="81"/>
            <rFont val="Tahoma"/>
            <family val="2"/>
          </rPr>
          <t xml:space="preserve">Ntsikelelo Mfundisi - 7603046195081
Masibulele Tshaka - 8310145931080
Siyabulela Nkohla - 7910096017085
Luzuko Xelo - 8806145938082
Mandlenkosi Khamana - 8210245218083
Mbuyiselo Gojela - 7703255567085
Vuyani Mkatali - 7402075791088
Kwanele Gwejela - 7909096875088
Vumile Komsana - 6403085875086
Cebo Fulani - 6702155823086
</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Michael Mfundisi - 7109136916080</t>
        </r>
        <r>
          <rPr>
            <b/>
            <sz val="8"/>
            <color indexed="81"/>
            <rFont val="Tahoma"/>
            <family val="2"/>
          </rPr>
          <t xml:space="preserve">
</t>
        </r>
        <r>
          <rPr>
            <b/>
            <u/>
            <sz val="8"/>
            <color indexed="81"/>
            <rFont val="Tahoma"/>
            <family val="2"/>
          </rPr>
          <t xml:space="preserve">
People Left</t>
        </r>
        <r>
          <rPr>
            <sz val="8"/>
            <color indexed="81"/>
            <rFont val="Tahoma"/>
            <family val="2"/>
          </rPr>
          <t xml:space="preserve">
Mathemba Mntanywa - 7106055930083
Vusumzi Bekeweni - 9109096378088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A27" authorId="0" shapeId="0">
      <text>
        <r>
          <rPr>
            <sz val="10"/>
            <color indexed="81"/>
            <rFont val="Tahoma"/>
            <family val="2"/>
          </rPr>
          <t xml:space="preserve">Wage incentive contract
</t>
        </r>
      </text>
    </comment>
    <comment ref="C27" authorId="0" shapeId="0">
      <text>
        <r>
          <rPr>
            <sz val="10"/>
            <color indexed="81"/>
            <rFont val="Tahoma"/>
            <family val="2"/>
          </rPr>
          <t xml:space="preserve">Contract 008-092-F015 ran from 17/01/11 - 26/01/11 = 120P/Days
</t>
        </r>
      </text>
    </comment>
    <comment ref="J27" authorId="0" shapeId="0">
      <text>
        <r>
          <rPr>
            <b/>
            <u/>
            <sz val="8"/>
            <color indexed="81"/>
            <rFont val="Tahoma"/>
            <family val="2"/>
          </rPr>
          <t xml:space="preserve">
People present for Contract 008-092-F015
</t>
        </r>
        <r>
          <rPr>
            <sz val="8"/>
            <color indexed="81"/>
            <rFont val="Tahoma"/>
            <family val="2"/>
          </rPr>
          <t xml:space="preserve">Ntsikelelo Mfundisi - 7603046195081
Masibulele Tshaka - 8310145931080
Siyabulela Nkohla - 7910096017085
Luzuko Xelo - 8806145938082
Mandlenkosi Khamana - 8210245218083
Mbuyiselo Gojela - 7703255567085
Vuyani Mkatali - 7402075791088
Kwanele Gwejela - 7909096875088
Vumile Komsana - 6403085875086
Michael Mfundisi - 7109136916080
Cebo Fulani - 6702155823086
</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Misile Mkatali - 6712246006088</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28" authorId="0" shapeId="0">
      <text>
        <r>
          <rPr>
            <sz val="10"/>
            <color indexed="81"/>
            <rFont val="Tahoma"/>
            <family val="2"/>
          </rPr>
          <t xml:space="preserve">Contract 092-050-F114 ran from 07/02/11 - 16/02/011 = 120P/Days
</t>
        </r>
      </text>
    </comment>
    <comment ref="J28" authorId="0" shapeId="0">
      <text>
        <r>
          <rPr>
            <b/>
            <u/>
            <sz val="8"/>
            <color indexed="81"/>
            <rFont val="Tahoma"/>
            <family val="2"/>
          </rPr>
          <t xml:space="preserve">
People present for Contract 092-050-F114
</t>
        </r>
        <r>
          <rPr>
            <u/>
            <sz val="8"/>
            <color indexed="81"/>
            <rFont val="Tahoma"/>
            <family val="2"/>
          </rPr>
          <t xml:space="preserve">
</t>
        </r>
        <r>
          <rPr>
            <sz val="8"/>
            <color indexed="81"/>
            <rFont val="Tahoma"/>
            <family val="2"/>
          </rPr>
          <t xml:space="preserve">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sz val="8"/>
            <color indexed="81"/>
            <rFont val="Tahoma"/>
            <family val="2"/>
          </rPr>
          <t xml:space="preserve">Mncedisi Pupuma - 7305115693083
Misile Mkatali - 6712246006088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Mandlenkosi Khamana - 8210245218083
</t>
        </r>
        <r>
          <rPr>
            <sz val="8"/>
            <color indexed="81"/>
            <rFont val="Tahoma"/>
            <family val="2"/>
          </rPr>
          <t xml:space="preserve">
</t>
        </r>
      </text>
    </comment>
    <comment ref="C29" authorId="0" shapeId="0">
      <text>
        <r>
          <rPr>
            <sz val="10"/>
            <color indexed="81"/>
            <rFont val="Tahoma"/>
            <family val="2"/>
          </rPr>
          <t xml:space="preserve">Contract 092-050-F113 ran from 17/02/11 - 24/02/011 = 100P/Days
</t>
        </r>
      </text>
    </comment>
    <comment ref="J29" authorId="0" shapeId="0">
      <text>
        <r>
          <rPr>
            <b/>
            <u/>
            <sz val="8"/>
            <color indexed="81"/>
            <rFont val="Tahoma"/>
            <family val="2"/>
          </rPr>
          <t xml:space="preserve">
People present for Contract 092-050-F113
</t>
        </r>
        <r>
          <rPr>
            <u/>
            <sz val="8"/>
            <color indexed="81"/>
            <rFont val="Tahoma"/>
            <family val="2"/>
          </rPr>
          <t xml:space="preserve">
</t>
        </r>
        <r>
          <rPr>
            <sz val="8"/>
            <color indexed="81"/>
            <rFont val="Tahoma"/>
            <family val="2"/>
          </rPr>
          <t xml:space="preserve">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
Misile Mkatali - 6712246006088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30" authorId="0" shapeId="0">
      <text>
        <r>
          <rPr>
            <sz val="10"/>
            <color indexed="81"/>
            <rFont val="Tahoma"/>
            <family val="2"/>
          </rPr>
          <t xml:space="preserve">Contract 092-050-F115 ran from 25/02/11 - 03/03/011 = 89P/Days
</t>
        </r>
      </text>
    </comment>
    <comment ref="J30" authorId="0" shapeId="0">
      <text>
        <r>
          <rPr>
            <b/>
            <u/>
            <sz val="8"/>
            <color indexed="81"/>
            <rFont val="Tahoma"/>
            <family val="2"/>
          </rPr>
          <t xml:space="preserve">
People present for Contract 092-050-F115
</t>
        </r>
        <r>
          <rPr>
            <u/>
            <sz val="8"/>
            <color indexed="81"/>
            <rFont val="Tahoma"/>
            <family val="2"/>
          </rPr>
          <t xml:space="preserve">
</t>
        </r>
        <r>
          <rPr>
            <sz val="8"/>
            <color indexed="81"/>
            <rFont val="Tahoma"/>
            <family val="2"/>
          </rPr>
          <t xml:space="preserve">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
Misile Mkatali - 6712246006088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31" authorId="0" shapeId="0">
      <text>
        <r>
          <rPr>
            <sz val="10"/>
            <color indexed="81"/>
            <rFont val="Tahoma"/>
            <family val="2"/>
          </rPr>
          <t xml:space="preserve">Contract 092-050-F106 ran from 07/03/11 - 04/04/011 = 241P/Days
</t>
        </r>
      </text>
    </comment>
    <comment ref="G31" authorId="0" shapeId="0">
      <text>
        <r>
          <rPr>
            <sz val="10"/>
            <color indexed="81"/>
            <rFont val="Tahoma"/>
            <family val="2"/>
          </rPr>
          <t xml:space="preserve">R500.00 deducted from contract 092-050-F106 Leaving cut spekkies without usage and subsequent wastage.
</t>
        </r>
      </text>
    </comment>
    <comment ref="J31" authorId="0" shapeId="0">
      <text>
        <r>
          <rPr>
            <b/>
            <u/>
            <sz val="8"/>
            <color indexed="81"/>
            <rFont val="Tahoma"/>
            <family val="2"/>
          </rPr>
          <t xml:space="preserve">
People present for Contract 092-050-F106
</t>
        </r>
        <r>
          <rPr>
            <u/>
            <sz val="8"/>
            <color indexed="81"/>
            <rFont val="Tahoma"/>
            <family val="2"/>
          </rPr>
          <t xml:space="preserve">
</t>
        </r>
        <r>
          <rPr>
            <sz val="8"/>
            <color indexed="81"/>
            <rFont val="Tahoma"/>
            <family val="2"/>
          </rPr>
          <t xml:space="preserve">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
Misile Mkatali - 6712246006088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32" authorId="0" shapeId="0">
      <text>
        <r>
          <rPr>
            <sz val="10"/>
            <color indexed="81"/>
            <rFont val="Tahoma"/>
            <family val="2"/>
          </rPr>
          <t xml:space="preserve">Contract 092-050-F122 ran from 26/04/11 - 06/05/011 = 101P/Days
</t>
        </r>
      </text>
    </comment>
    <comment ref="G32" authorId="0" shapeId="0">
      <text>
        <r>
          <rPr>
            <sz val="10"/>
            <color indexed="81"/>
            <rFont val="Tahoma"/>
            <family val="2"/>
          </rPr>
          <t>R800.00 deducted from contract 092-050-F122 for not having secured benches.</t>
        </r>
      </text>
    </comment>
    <comment ref="J32" authorId="0" shapeId="0">
      <text>
        <r>
          <rPr>
            <b/>
            <u/>
            <sz val="8"/>
            <color indexed="81"/>
            <rFont val="Tahoma"/>
            <family val="2"/>
          </rPr>
          <t xml:space="preserve">
People present for Contract 092-050-F122
</t>
        </r>
        <r>
          <rPr>
            <u/>
            <sz val="8"/>
            <color indexed="81"/>
            <rFont val="Tahoma"/>
            <family val="2"/>
          </rPr>
          <t xml:space="preserve">
</t>
        </r>
        <r>
          <rPr>
            <sz val="8"/>
            <color indexed="81"/>
            <rFont val="Tahoma"/>
            <family val="2"/>
          </rPr>
          <t xml:space="preserve">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
Misile Mkatali - 6712246006088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33" authorId="0" shapeId="0">
      <text>
        <r>
          <rPr>
            <sz val="10"/>
            <color indexed="81"/>
            <rFont val="Tahoma"/>
            <family val="2"/>
          </rPr>
          <t xml:space="preserve">Contract 092-050-F121 ran from 09/05/11 - 09/06/011 = 239P/Days
</t>
        </r>
      </text>
    </comment>
    <comment ref="J33" authorId="0" shapeId="0">
      <text>
        <r>
          <rPr>
            <b/>
            <u/>
            <sz val="8"/>
            <color indexed="81"/>
            <rFont val="Tahoma"/>
            <family val="2"/>
          </rPr>
          <t xml:space="preserve">
People present for Contract 092-050-F121
</t>
        </r>
        <r>
          <rPr>
            <u/>
            <sz val="8"/>
            <color indexed="81"/>
            <rFont val="Tahoma"/>
            <family val="2"/>
          </rPr>
          <t xml:space="preserve">
</t>
        </r>
        <r>
          <rPr>
            <sz val="8"/>
            <color indexed="81"/>
            <rFont val="Tahoma"/>
            <family val="2"/>
          </rPr>
          <t xml:space="preserve">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
Misile Mkatali - 6712246006088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34" authorId="0" shapeId="0">
      <text>
        <r>
          <rPr>
            <sz val="10"/>
            <color indexed="81"/>
            <rFont val="Tahoma"/>
            <family val="2"/>
          </rPr>
          <t xml:space="preserve">Contract 092-050-F132 ran from 20/06/11 - 06/07/011 = 121P/Days
</t>
        </r>
      </text>
    </comment>
    <comment ref="J34" authorId="0" shapeId="0">
      <text>
        <r>
          <rPr>
            <b/>
            <u/>
            <sz val="8"/>
            <color indexed="81"/>
            <rFont val="Tahoma"/>
            <family val="2"/>
          </rPr>
          <t xml:space="preserve">
People present for Contract 092-050-F132
</t>
        </r>
        <r>
          <rPr>
            <u/>
            <sz val="8"/>
            <color indexed="81"/>
            <rFont val="Tahoma"/>
            <family val="2"/>
          </rPr>
          <t xml:space="preserve">
</t>
        </r>
        <r>
          <rPr>
            <sz val="8"/>
            <color indexed="81"/>
            <rFont val="Tahoma"/>
            <family val="2"/>
          </rPr>
          <t xml:space="preserve">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
Misile Mkatali - 6712246006088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35" authorId="0" shapeId="0">
      <text>
        <r>
          <rPr>
            <sz val="10"/>
            <color indexed="81"/>
            <rFont val="Tahoma"/>
            <family val="2"/>
          </rPr>
          <t xml:space="preserve">Contract 092-050-F130 ran from 20/07/11 - 26/07/011 = 75P/Days
</t>
        </r>
      </text>
    </comment>
    <comment ref="J35" authorId="0" shapeId="0">
      <text>
        <r>
          <rPr>
            <b/>
            <u/>
            <sz val="8"/>
            <color indexed="81"/>
            <rFont val="Tahoma"/>
            <family val="2"/>
          </rPr>
          <t xml:space="preserve">
People present for Contract 092-050-F130
</t>
        </r>
        <r>
          <rPr>
            <u/>
            <sz val="8"/>
            <color indexed="81"/>
            <rFont val="Tahoma"/>
            <family val="2"/>
          </rPr>
          <t xml:space="preserve">
</t>
        </r>
        <r>
          <rPr>
            <sz val="8"/>
            <color indexed="81"/>
            <rFont val="Tahoma"/>
            <family val="2"/>
          </rPr>
          <t xml:space="preserve">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
Misile Mkatali - 6712246006088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36" authorId="0" shapeId="0">
      <text>
        <r>
          <rPr>
            <sz val="10"/>
            <color indexed="81"/>
            <rFont val="Tahoma"/>
            <family val="2"/>
          </rPr>
          <t xml:space="preserve">Contract 092-050-F134 ran from 01/08/11 - 13/08/011 = 132P/Days
</t>
        </r>
      </text>
    </comment>
    <comment ref="J36" authorId="0" shapeId="0">
      <text>
        <r>
          <rPr>
            <b/>
            <u/>
            <sz val="8"/>
            <color indexed="81"/>
            <rFont val="Tahoma"/>
            <family val="2"/>
          </rPr>
          <t xml:space="preserve">
People present for Contract 092-050-F134
</t>
        </r>
        <r>
          <rPr>
            <u/>
            <sz val="8"/>
            <color indexed="81"/>
            <rFont val="Tahoma"/>
            <family val="2"/>
          </rPr>
          <t xml:space="preserve">
</t>
        </r>
        <r>
          <rPr>
            <sz val="8"/>
            <color indexed="81"/>
            <rFont val="Tahoma"/>
            <family val="2"/>
          </rPr>
          <t>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
Misile Mkatali - 6712246006088</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37" authorId="0" shapeId="0">
      <text>
        <r>
          <rPr>
            <sz val="10"/>
            <color indexed="81"/>
            <rFont val="Tahoma"/>
            <family val="2"/>
          </rPr>
          <t xml:space="preserve">Contract 092-050-F131 ran from 15/08/11 - 29/08/011 = 120P/Days
</t>
        </r>
      </text>
    </comment>
    <comment ref="J37" authorId="0" shapeId="0">
      <text>
        <r>
          <rPr>
            <b/>
            <u/>
            <sz val="8"/>
            <color indexed="81"/>
            <rFont val="Tahoma"/>
            <family val="2"/>
          </rPr>
          <t xml:space="preserve">
People present for Contract 092-050-F131
</t>
        </r>
        <r>
          <rPr>
            <u/>
            <sz val="8"/>
            <color indexed="81"/>
            <rFont val="Tahoma"/>
            <family val="2"/>
          </rPr>
          <t xml:space="preserve">
</t>
        </r>
        <r>
          <rPr>
            <sz val="8"/>
            <color indexed="81"/>
            <rFont val="Tahoma"/>
            <family val="2"/>
          </rPr>
          <t>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
Misile Mkatali - 6712246006088</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38" authorId="0" shapeId="0">
      <text>
        <r>
          <rPr>
            <sz val="10"/>
            <color indexed="81"/>
            <rFont val="Tahoma"/>
            <family val="2"/>
          </rPr>
          <t xml:space="preserve">Contract 092-050-F150 ran from 29/09/11 - 25/10/11 = 242P/Days
</t>
        </r>
      </text>
    </comment>
    <comment ref="J38" authorId="0" shapeId="0">
      <text>
        <r>
          <rPr>
            <b/>
            <u/>
            <sz val="8"/>
            <color indexed="81"/>
            <rFont val="Tahoma"/>
            <family val="2"/>
          </rPr>
          <t xml:space="preserve">
People present for Contract 092-050-F150
</t>
        </r>
        <r>
          <rPr>
            <u/>
            <sz val="8"/>
            <color indexed="81"/>
            <rFont val="Tahoma"/>
            <family val="2"/>
          </rPr>
          <t xml:space="preserve">
</t>
        </r>
        <r>
          <rPr>
            <sz val="8"/>
            <color indexed="81"/>
            <rFont val="Tahoma"/>
            <family val="2"/>
          </rPr>
          <t>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
Misile Mkatali - 6712246006088</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39" authorId="0" shapeId="0">
      <text>
        <r>
          <rPr>
            <sz val="10"/>
            <color indexed="81"/>
            <rFont val="Tahoma"/>
            <family val="2"/>
          </rPr>
          <t xml:space="preserve">Contract 092-050-F161 ran from 27/10/11 - 03/11/011 = 118P/Days
</t>
        </r>
      </text>
    </comment>
    <comment ref="J39" authorId="0" shapeId="0">
      <text>
        <r>
          <rPr>
            <b/>
            <u/>
            <sz val="8"/>
            <color indexed="81"/>
            <rFont val="Tahoma"/>
            <family val="2"/>
          </rPr>
          <t xml:space="preserve">
People present for Contract 092-050-F161
</t>
        </r>
        <r>
          <rPr>
            <u/>
            <sz val="8"/>
            <color indexed="81"/>
            <rFont val="Tahoma"/>
            <family val="2"/>
          </rPr>
          <t xml:space="preserve">
</t>
        </r>
        <r>
          <rPr>
            <sz val="8"/>
            <color indexed="81"/>
            <rFont val="Tahoma"/>
            <family val="2"/>
          </rPr>
          <t>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
Misile Mkatali - 6712246006088</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40" authorId="0" shapeId="0">
      <text>
        <r>
          <rPr>
            <sz val="10"/>
            <color indexed="81"/>
            <rFont val="Tahoma"/>
            <family val="2"/>
          </rPr>
          <t xml:space="preserve">Contract 092-050-F195 ran from 07/11/11 - 23/11/011 = 119P/Days
</t>
        </r>
      </text>
    </comment>
    <comment ref="J40" authorId="0" shapeId="0">
      <text>
        <r>
          <rPr>
            <b/>
            <u/>
            <sz val="8"/>
            <color indexed="81"/>
            <rFont val="Tahoma"/>
            <family val="2"/>
          </rPr>
          <t xml:space="preserve">
People present for Contract 092-050-F195
</t>
        </r>
        <r>
          <rPr>
            <u/>
            <sz val="8"/>
            <color indexed="81"/>
            <rFont val="Tahoma"/>
            <family val="2"/>
          </rPr>
          <t xml:space="preserve">
</t>
        </r>
        <r>
          <rPr>
            <sz val="8"/>
            <color indexed="81"/>
            <rFont val="Tahoma"/>
            <family val="2"/>
          </rPr>
          <t>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
Misile Mkatali - 6712246006088</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41" authorId="0" shapeId="0">
      <text>
        <r>
          <rPr>
            <sz val="10"/>
            <color indexed="81"/>
            <rFont val="Tahoma"/>
            <family val="2"/>
          </rPr>
          <t xml:space="preserve">Contract 092-050-F193 ran from 24/11/11 - 06/12/011 = 126P/Days
</t>
        </r>
      </text>
    </comment>
    <comment ref="J41" authorId="0" shapeId="0">
      <text>
        <r>
          <rPr>
            <b/>
            <u/>
            <sz val="8"/>
            <color indexed="81"/>
            <rFont val="Tahoma"/>
            <family val="2"/>
          </rPr>
          <t xml:space="preserve">
People present for Contract 092-050-F193
</t>
        </r>
        <r>
          <rPr>
            <u/>
            <sz val="8"/>
            <color indexed="81"/>
            <rFont val="Tahoma"/>
            <family val="2"/>
          </rPr>
          <t xml:space="preserve">
</t>
        </r>
        <r>
          <rPr>
            <sz val="8"/>
            <color indexed="81"/>
            <rFont val="Tahoma"/>
            <family val="2"/>
          </rPr>
          <t>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
Misile Mkatali - 6712246006088</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42" authorId="0" shapeId="0">
      <text>
        <r>
          <rPr>
            <sz val="10"/>
            <color indexed="81"/>
            <rFont val="Tahoma"/>
            <family val="2"/>
          </rPr>
          <t xml:space="preserve">Contract 092-050-F67B1 ran from 12/01/12 - 27/01/12 = 130P/Days
</t>
        </r>
      </text>
    </comment>
    <comment ref="J42" authorId="0" shapeId="0">
      <text>
        <r>
          <rPr>
            <b/>
            <u/>
            <sz val="8"/>
            <color indexed="81"/>
            <rFont val="Tahoma"/>
            <family val="2"/>
          </rPr>
          <t xml:space="preserve">
People present for Contract 092-050-F67B1
</t>
        </r>
        <r>
          <rPr>
            <u/>
            <sz val="8"/>
            <color indexed="81"/>
            <rFont val="Tahoma"/>
            <family val="2"/>
          </rPr>
          <t xml:space="preserve">
</t>
        </r>
        <r>
          <rPr>
            <sz val="8"/>
            <color indexed="81"/>
            <rFont val="Tahoma"/>
            <family val="2"/>
          </rPr>
          <t>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t>
        </r>
        <r>
          <rPr>
            <sz val="8"/>
            <color indexed="81"/>
            <rFont val="Tahoma"/>
            <family val="2"/>
          </rPr>
          <t xml:space="preserve">
Misile Mkatali - 6712246006088</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43" authorId="0" shapeId="0">
      <text>
        <r>
          <rPr>
            <sz val="10"/>
            <color indexed="81"/>
            <rFont val="Tahoma"/>
            <family val="2"/>
          </rPr>
          <t xml:space="preserve">Contract 092-050-F106B1 ran from 15/02/12 - 21/02/12 = 50P/Days
</t>
        </r>
      </text>
    </comment>
    <comment ref="J43" authorId="0" shapeId="0">
      <text>
        <r>
          <rPr>
            <b/>
            <u/>
            <sz val="8"/>
            <color indexed="81"/>
            <rFont val="Tahoma"/>
            <family val="2"/>
          </rPr>
          <t xml:space="preserve">
People present for Contract 092-050-F106B1
</t>
        </r>
        <r>
          <rPr>
            <u/>
            <sz val="8"/>
            <color indexed="81"/>
            <rFont val="Tahoma"/>
            <family val="2"/>
          </rPr>
          <t xml:space="preserve">
</t>
        </r>
        <r>
          <rPr>
            <sz val="8"/>
            <color indexed="81"/>
            <rFont val="Tahoma"/>
            <family val="2"/>
          </rPr>
          <t>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t>
        </r>
        <r>
          <rPr>
            <sz val="8"/>
            <color indexed="81"/>
            <rFont val="Tahoma"/>
            <family val="2"/>
          </rPr>
          <t xml:space="preserve">
Misile Mkatali - 6712246006088</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44" authorId="0" shapeId="0">
      <text>
        <r>
          <rPr>
            <sz val="10"/>
            <color indexed="81"/>
            <rFont val="Tahoma"/>
            <family val="2"/>
          </rPr>
          <t xml:space="preserve">Contract 092-050-F70B1 ran from 26/03/12 - 30/03/12 = 60P/Days
</t>
        </r>
      </text>
    </comment>
    <comment ref="J44" authorId="0" shapeId="0">
      <text>
        <r>
          <rPr>
            <b/>
            <u/>
            <sz val="8"/>
            <color indexed="81"/>
            <rFont val="Tahoma"/>
            <family val="2"/>
          </rPr>
          <t xml:space="preserve">
People present for Contract 092-050-F70B1
</t>
        </r>
        <r>
          <rPr>
            <u/>
            <sz val="8"/>
            <color indexed="81"/>
            <rFont val="Tahoma"/>
            <family val="2"/>
          </rPr>
          <t xml:space="preserve">
</t>
        </r>
        <r>
          <rPr>
            <sz val="8"/>
            <color indexed="81"/>
            <rFont val="Tahoma"/>
            <family val="2"/>
          </rPr>
          <t>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t>
        </r>
        <r>
          <rPr>
            <sz val="8"/>
            <color indexed="81"/>
            <rFont val="Tahoma"/>
            <family val="2"/>
          </rPr>
          <t xml:space="preserve">
Misile Mkatali - 6712246006088</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45" authorId="0" shapeId="0">
      <text>
        <r>
          <rPr>
            <sz val="10"/>
            <color indexed="81"/>
            <rFont val="Tahoma"/>
            <family val="2"/>
          </rPr>
          <t xml:space="preserve">Contract 092-050-F80B1 ran from 10/04/12 - 13/04/12 = 52P/Days
</t>
        </r>
      </text>
    </comment>
    <comment ref="J45" authorId="0" shapeId="0">
      <text>
        <r>
          <rPr>
            <b/>
            <u/>
            <sz val="8"/>
            <color indexed="81"/>
            <rFont val="Tahoma"/>
            <family val="2"/>
          </rPr>
          <t xml:space="preserve">
People present for Contract 092-050-F80B1
</t>
        </r>
        <r>
          <rPr>
            <u/>
            <sz val="8"/>
            <color indexed="81"/>
            <rFont val="Tahoma"/>
            <family val="2"/>
          </rPr>
          <t xml:space="preserve">
</t>
        </r>
        <r>
          <rPr>
            <sz val="8"/>
            <color indexed="81"/>
            <rFont val="Tahoma"/>
            <family val="2"/>
          </rPr>
          <t xml:space="preserve">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
Misile Mkatali - 6712246006088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46" authorId="0" shapeId="0">
      <text>
        <r>
          <rPr>
            <sz val="10"/>
            <color indexed="81"/>
            <rFont val="Tahoma"/>
            <family val="2"/>
          </rPr>
          <t xml:space="preserve">Contract 092-050B1-208 ran from 16/04/12 - 19/04/12 = 52P/Days = contract 008-092-F029B1
</t>
        </r>
      </text>
    </comment>
    <comment ref="J46" authorId="0" shapeId="0">
      <text>
        <r>
          <rPr>
            <b/>
            <u/>
            <sz val="8"/>
            <color indexed="81"/>
            <rFont val="Tahoma"/>
            <family val="2"/>
          </rPr>
          <t xml:space="preserve">
People present for Contract 092-050FB1- 208
</t>
        </r>
        <r>
          <rPr>
            <u/>
            <sz val="8"/>
            <color indexed="81"/>
            <rFont val="Tahoma"/>
            <family val="2"/>
          </rPr>
          <t xml:space="preserve">
</t>
        </r>
        <r>
          <rPr>
            <sz val="8"/>
            <color indexed="81"/>
            <rFont val="Tahoma"/>
            <family val="2"/>
          </rPr>
          <t xml:space="preserve">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
Misile Mkatali - 6712246006088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47" authorId="0" shapeId="0">
      <text>
        <r>
          <rPr>
            <sz val="10"/>
            <color indexed="81"/>
            <rFont val="Tahoma"/>
            <family val="2"/>
          </rPr>
          <t xml:space="preserve">Contract 092-050FB1-204 ran from 14/05/12 - 18/05/12 = 65P/Days = contract 008-092-F014B1
</t>
        </r>
      </text>
    </comment>
    <comment ref="J47" authorId="0" shapeId="0">
      <text>
        <r>
          <rPr>
            <b/>
            <u/>
            <sz val="8"/>
            <color indexed="81"/>
            <rFont val="Tahoma"/>
            <family val="2"/>
          </rPr>
          <t xml:space="preserve">
People present for Contract 092-050FB1- 204
</t>
        </r>
        <r>
          <rPr>
            <u/>
            <sz val="8"/>
            <color indexed="81"/>
            <rFont val="Tahoma"/>
            <family val="2"/>
          </rPr>
          <t xml:space="preserve">
</t>
        </r>
        <r>
          <rPr>
            <sz val="8"/>
            <color indexed="81"/>
            <rFont val="Tahoma"/>
            <family val="2"/>
          </rPr>
          <t xml:space="preserve">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
Misile Mkatali - 6712246006088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48" authorId="0" shapeId="0">
      <text>
        <r>
          <rPr>
            <sz val="10"/>
            <color indexed="81"/>
            <rFont val="Tahoma"/>
            <family val="2"/>
          </rPr>
          <t xml:space="preserve">Contract 092-050F95B1 ran from 23/04/12 - 26/04/12 = 52P/Days = contract 
</t>
        </r>
      </text>
    </comment>
    <comment ref="J48" authorId="0" shapeId="0">
      <text>
        <r>
          <rPr>
            <b/>
            <u/>
            <sz val="8"/>
            <color indexed="81"/>
            <rFont val="Tahoma"/>
            <family val="2"/>
          </rPr>
          <t xml:space="preserve">
People present for Contract 092-050F95B1
</t>
        </r>
        <r>
          <rPr>
            <u/>
            <sz val="8"/>
            <color indexed="81"/>
            <rFont val="Tahoma"/>
            <family val="2"/>
          </rPr>
          <t xml:space="preserve">
</t>
        </r>
        <r>
          <rPr>
            <sz val="8"/>
            <color indexed="81"/>
            <rFont val="Tahoma"/>
            <family val="2"/>
          </rPr>
          <t xml:space="preserve">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
Misile Mkatali - 6712246006088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49" authorId="0" shapeId="0">
      <text>
        <r>
          <rPr>
            <sz val="10"/>
            <color indexed="81"/>
            <rFont val="Tahoma"/>
            <family val="2"/>
          </rPr>
          <t xml:space="preserve">Contract 092-050-F100B1 ran from 21/05/12 - 25/05/12 = 59P/Days = contract 
</t>
        </r>
      </text>
    </comment>
    <comment ref="J49" authorId="0" shapeId="0">
      <text>
        <r>
          <rPr>
            <b/>
            <u/>
            <sz val="8"/>
            <color indexed="81"/>
            <rFont val="Tahoma"/>
            <family val="2"/>
          </rPr>
          <t xml:space="preserve">
People present for Contract 092-050-F100B1
</t>
        </r>
        <r>
          <rPr>
            <u/>
            <sz val="8"/>
            <color indexed="81"/>
            <rFont val="Tahoma"/>
            <family val="2"/>
          </rPr>
          <t xml:space="preserve">
</t>
        </r>
        <r>
          <rPr>
            <sz val="8"/>
            <color indexed="81"/>
            <rFont val="Tahoma"/>
            <family val="2"/>
          </rPr>
          <t xml:space="preserve">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
Misile Mkatali - 6712246006088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50" authorId="0" shapeId="0">
      <text>
        <r>
          <rPr>
            <sz val="10"/>
            <color indexed="81"/>
            <rFont val="Tahoma"/>
            <family val="2"/>
          </rPr>
          <t xml:space="preserve">Contract 092-050FB1-214 ran from 07/05/12 - 11/05/12 = 65P/Days = contract 008-092-F022B1
</t>
        </r>
      </text>
    </comment>
    <comment ref="J50" authorId="0" shapeId="0">
      <text>
        <r>
          <rPr>
            <b/>
            <u/>
            <sz val="8"/>
            <color indexed="81"/>
            <rFont val="Tahoma"/>
            <family val="2"/>
          </rPr>
          <t xml:space="preserve">
People present for Contract 092-050FB1-214
</t>
        </r>
        <r>
          <rPr>
            <u/>
            <sz val="8"/>
            <color indexed="81"/>
            <rFont val="Tahoma"/>
            <family val="2"/>
          </rPr>
          <t xml:space="preserve">
</t>
        </r>
        <r>
          <rPr>
            <sz val="8"/>
            <color indexed="81"/>
            <rFont val="Tahoma"/>
            <family val="2"/>
          </rPr>
          <t xml:space="preserve">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
Misile Mkatali - 6712246006088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51" authorId="0" shapeId="0">
      <text>
        <r>
          <rPr>
            <sz val="10"/>
            <color indexed="81"/>
            <rFont val="Tahoma"/>
            <family val="2"/>
          </rPr>
          <t xml:space="preserve">Contract 092-050-F93B1 ran from 28/05/12 - 06/06/12 = 96P/Days 
</t>
        </r>
      </text>
    </comment>
    <comment ref="J51" authorId="0" shapeId="0">
      <text>
        <r>
          <rPr>
            <b/>
            <u/>
            <sz val="8"/>
            <color indexed="81"/>
            <rFont val="Tahoma"/>
            <family val="2"/>
          </rPr>
          <t xml:space="preserve">
People present for Contract 092-050-F93B1
</t>
        </r>
        <r>
          <rPr>
            <u/>
            <sz val="8"/>
            <color indexed="81"/>
            <rFont val="Tahoma"/>
            <family val="2"/>
          </rPr>
          <t xml:space="preserve">
</t>
        </r>
        <r>
          <rPr>
            <sz val="8"/>
            <color indexed="81"/>
            <rFont val="Tahoma"/>
            <family val="2"/>
          </rPr>
          <t xml:space="preserve">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
Misile Mkatali - 6712246006088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52" authorId="0" shapeId="0">
      <text>
        <r>
          <rPr>
            <sz val="10"/>
            <color indexed="81"/>
            <rFont val="Tahoma"/>
            <family val="2"/>
          </rPr>
          <t xml:space="preserve">Contract 092-050-F71B1 ran from 07/06/12 - 14/06/12 = 72P/Days 
</t>
        </r>
      </text>
    </comment>
    <comment ref="J52" authorId="0" shapeId="0">
      <text>
        <r>
          <rPr>
            <b/>
            <u/>
            <sz val="8"/>
            <color indexed="81"/>
            <rFont val="Tahoma"/>
            <family val="2"/>
          </rPr>
          <t xml:space="preserve">
People present for Contract 092-050-F71B1
</t>
        </r>
        <r>
          <rPr>
            <u/>
            <sz val="8"/>
            <color indexed="81"/>
            <rFont val="Tahoma"/>
            <family val="2"/>
          </rPr>
          <t xml:space="preserve">
</t>
        </r>
        <r>
          <rPr>
            <sz val="8"/>
            <color indexed="81"/>
            <rFont val="Tahoma"/>
            <family val="2"/>
          </rPr>
          <t xml:space="preserve">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
Misile Mkatali - 6712246006088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53" authorId="0" shapeId="0">
      <text>
        <r>
          <rPr>
            <sz val="10"/>
            <color indexed="81"/>
            <rFont val="Tahoma"/>
            <family val="2"/>
          </rPr>
          <t xml:space="preserve">Contract 092-050-F212 ran from 02/07/12 - 27/07/12 = 226P/Days 
</t>
        </r>
      </text>
    </comment>
    <comment ref="J53" authorId="0" shapeId="0">
      <text>
        <r>
          <rPr>
            <b/>
            <u/>
            <sz val="8"/>
            <color indexed="81"/>
            <rFont val="Tahoma"/>
            <family val="2"/>
          </rPr>
          <t xml:space="preserve">People present for Contract 092-050-F212
</t>
        </r>
        <r>
          <rPr>
            <u/>
            <sz val="8"/>
            <color indexed="81"/>
            <rFont val="Tahoma"/>
            <family val="2"/>
          </rPr>
          <t xml:space="preserve">
</t>
        </r>
        <r>
          <rPr>
            <sz val="8"/>
            <color indexed="81"/>
            <rFont val="Tahoma"/>
            <family val="2"/>
          </rPr>
          <t xml:space="preserve">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
Misile Mkatali - 6712246006088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54" authorId="0" shapeId="0">
      <text>
        <r>
          <rPr>
            <sz val="10"/>
            <color indexed="81"/>
            <rFont val="Tahoma"/>
            <family val="2"/>
          </rPr>
          <t xml:space="preserve">Contract 092-050-F213 ran from 06/08/12 - 24/08/12 = 161P/Days 
</t>
        </r>
      </text>
    </comment>
    <comment ref="J54" authorId="0" shapeId="0">
      <text>
        <r>
          <rPr>
            <b/>
            <u/>
            <sz val="8"/>
            <color indexed="81"/>
            <rFont val="Tahoma"/>
            <family val="2"/>
          </rPr>
          <t xml:space="preserve">People present for Contract 092-050-F213
</t>
        </r>
        <r>
          <rPr>
            <u/>
            <sz val="8"/>
            <color indexed="81"/>
            <rFont val="Tahoma"/>
            <family val="2"/>
          </rPr>
          <t xml:space="preserve">
</t>
        </r>
        <r>
          <rPr>
            <sz val="8"/>
            <color indexed="81"/>
            <rFont val="Tahoma"/>
            <family val="2"/>
          </rPr>
          <t xml:space="preserve">Ntsikelelo Mfundisi - 7603046195081
Masibulele Tshaka - 8310145931080
Siyabulela Nkohla - 7910096017085
Mbuyiselo Gojela - 7703255567085
Vuyani Mkatali - 7402075791088
Kwanele Gwejela - 7909096875088
Michael Mfundisi - 7109136916080
Cebo Fulani - 6702155823086
Mncedisi Pupuma - 7305115693083
Misile Mkatali - 6712246006088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Luzuko Xelo - 8806145938082
Vumile Komsana - 6403085875086</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55" authorId="0" shapeId="0">
      <text>
        <r>
          <rPr>
            <sz val="10"/>
            <color indexed="81"/>
            <rFont val="Tahoma"/>
            <family val="2"/>
          </rPr>
          <t xml:space="preserve">Contract 092-050FB1 -220 ran from 09/10/12 - 11/10/12 = 36P/Days = contract 008-092-F011B1
</t>
        </r>
      </text>
    </comment>
    <comment ref="J55" authorId="0" shapeId="0">
      <text>
        <r>
          <rPr>
            <b/>
            <u/>
            <sz val="8"/>
            <color indexed="81"/>
            <rFont val="Tahoma"/>
            <family val="2"/>
          </rPr>
          <t xml:space="preserve">People present for Contract 092-050FB1-220
</t>
        </r>
        <r>
          <rPr>
            <u/>
            <sz val="8"/>
            <color indexed="81"/>
            <rFont val="Tahoma"/>
            <family val="2"/>
          </rPr>
          <t xml:space="preserve">
</t>
        </r>
        <r>
          <rPr>
            <sz val="8"/>
            <color indexed="81"/>
            <rFont val="Tahoma"/>
            <family val="2"/>
          </rPr>
          <t>Mzwanele Mkatali - 7904105936088</t>
        </r>
        <r>
          <rPr>
            <u/>
            <sz val="8"/>
            <color indexed="81"/>
            <rFont val="Tahoma"/>
            <family val="2"/>
          </rPr>
          <t xml:space="preserve">
</t>
        </r>
        <r>
          <rPr>
            <sz val="8"/>
            <color indexed="81"/>
            <rFont val="Tahoma"/>
            <family val="2"/>
          </rPr>
          <t xml:space="preserve">Ntsikelelo Mfundisi - 7603046195081
Siyabulela Nkohla - 7910096017085
Kwanele Gwejela - 7909096875088
Masibulele Tshaka - 8310145931080
Vuyani Mkatali - 7402075791088
Mbuyiselo Gojela - 7703255567085
Mncedisi Pupuma - 7305115693083
Michael Mfundisi - 7109136916080
Misile Mkatali - 6712246006088
Cebo Fulani - 6702155823086
</t>
        </r>
        <r>
          <rPr>
            <sz val="8"/>
            <color indexed="81"/>
            <rFont val="Tahoma"/>
            <family val="2"/>
          </rPr>
          <t xml:space="preserve">
</t>
        </r>
        <r>
          <rPr>
            <b/>
            <u/>
            <sz val="8"/>
            <color indexed="81"/>
            <rFont val="Tahoma"/>
            <family val="2"/>
          </rPr>
          <t xml:space="preserve">New People
</t>
        </r>
        <r>
          <rPr>
            <sz val="8"/>
            <color indexed="81"/>
            <rFont val="Tahoma"/>
            <family val="2"/>
          </rPr>
          <t xml:space="preserve">Luzuko Xelo - 8806145938082
Vumile Komsana - 6403085875086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56" authorId="0" shapeId="0">
      <text>
        <r>
          <rPr>
            <sz val="10"/>
            <color indexed="81"/>
            <rFont val="Tahoma"/>
            <family val="2"/>
          </rPr>
          <t xml:space="preserve">Contract 092-050-F215 ran from 03/09/12 - 24/09/12 = 200P/Days 
</t>
        </r>
      </text>
    </comment>
    <comment ref="J56" authorId="0" shapeId="0">
      <text>
        <r>
          <rPr>
            <b/>
            <u/>
            <sz val="8"/>
            <color indexed="81"/>
            <rFont val="Tahoma"/>
            <family val="2"/>
          </rPr>
          <t xml:space="preserve">People present for Contract 092-050-F215
</t>
        </r>
        <r>
          <rPr>
            <u/>
            <sz val="8"/>
            <color indexed="81"/>
            <rFont val="Tahoma"/>
            <family val="2"/>
          </rPr>
          <t xml:space="preserve">
</t>
        </r>
        <r>
          <rPr>
            <sz val="8"/>
            <color indexed="81"/>
            <rFont val="Tahoma"/>
            <family val="2"/>
          </rPr>
          <t>Mzwanele Mkatali - 7904105936088
Siyabulela Nkohla - 7910096017085
Kwanele Gwejela - 7909096875088
Misile Mkatali - 6712246006088</t>
        </r>
        <r>
          <rPr>
            <sz val="8"/>
            <color indexed="81"/>
            <rFont val="Tahoma"/>
            <family val="2"/>
          </rPr>
          <t xml:space="preserve">
Vumile Komsana - 6403085875086
Luzuko Xelo - 8806145938082
Vuyani Mkatali - 7402075791088
Cebo Fulani - 6702155823086
Mbuyiselo Gojela - 7703255567085
Mncedisi Pupuma - 7305115693083
Ntsikelelo Mfundisi - 7603046195081
Masibulele Tshaka - 8310145931080
Michael Mfundisi - 7109136916080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57" authorId="0" shapeId="0">
      <text>
        <r>
          <rPr>
            <sz val="10"/>
            <color indexed="81"/>
            <rFont val="Tahoma"/>
            <family val="2"/>
          </rPr>
          <t xml:space="preserve">Contract 092-050-F214 ran from 25/09/12 - 08/10/12 = 132P/Days 
</t>
        </r>
      </text>
    </comment>
    <comment ref="J57" authorId="0" shapeId="0">
      <text>
        <r>
          <rPr>
            <b/>
            <u/>
            <sz val="8"/>
            <color indexed="81"/>
            <rFont val="Tahoma"/>
            <family val="2"/>
          </rPr>
          <t xml:space="preserve">People present for Contract 092-050-F214
</t>
        </r>
        <r>
          <rPr>
            <u/>
            <sz val="8"/>
            <color indexed="81"/>
            <rFont val="Tahoma"/>
            <family val="2"/>
          </rPr>
          <t xml:space="preserve">
</t>
        </r>
        <r>
          <rPr>
            <sz val="8"/>
            <color indexed="81"/>
            <rFont val="Tahoma"/>
            <family val="2"/>
          </rPr>
          <t xml:space="preserve">Mzwanele Mkatali - 7904105936088
Siyabulela Nkohla - 7910096017085
Kwanele Gwejela - 7909096875088
Misile Mkatali - 6712246006088
Vumile Komsana - 6403085875086
Luzuko Xelo - 8806145938082
Vuyani Mkatali - 7402075791088
Cebo Fulani - 6702155823086
Mbuyiselo Gojela - 7703255567085
Mncedisi Pupuma - 7305115693083
Ntsikelelo Mfundisi - 7603046195081
Masibulele Tshaka - 8310145931080
Michael Mfundisi - 7109136916080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58" authorId="0" shapeId="0">
      <text>
        <r>
          <rPr>
            <sz val="10"/>
            <color indexed="81"/>
            <rFont val="Tahoma"/>
            <family val="2"/>
          </rPr>
          <t xml:space="preserve">Contract 092-050-F231 ran from 04/12/12 - 12/12/12 = 96P/Days 
</t>
        </r>
      </text>
    </comment>
    <comment ref="J58" authorId="0" shapeId="0">
      <text>
        <r>
          <rPr>
            <b/>
            <u/>
            <sz val="8"/>
            <color indexed="81"/>
            <rFont val="Tahoma"/>
            <family val="2"/>
          </rPr>
          <t xml:space="preserve">People present for Contract 092-050-F231
</t>
        </r>
        <r>
          <rPr>
            <u/>
            <sz val="8"/>
            <color indexed="81"/>
            <rFont val="Tahoma"/>
            <family val="2"/>
          </rPr>
          <t xml:space="preserve">
</t>
        </r>
        <r>
          <rPr>
            <sz val="8"/>
            <color indexed="81"/>
            <rFont val="Tahoma"/>
            <family val="2"/>
          </rPr>
          <t xml:space="preserve">Mzwanele Mkatali - 7904105936088
Siyabulela Nkohla - 7910096017085
Kwanele Gwejela - 7909096875088
Misile Mkatali - 6712246006088
Vumile Komsana - 6403085875086
Luzuko Xelo - 8806145938082
Vuyani Mkatali - 7402075791088
Cebo Fulani - 6702155823086
Mbuyiselo Gojela - 7703255567085
Mncedisi Pupuma - 7305115693083
Ntsikelelo Mfundisi - 7603046195081
Masibulele Tshaka - 8310145931080
Michael Mfundisi - 7109136916080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59" authorId="0" shapeId="0">
      <text>
        <r>
          <rPr>
            <sz val="10"/>
            <color indexed="81"/>
            <rFont val="Tahoma"/>
            <family val="2"/>
          </rPr>
          <t xml:space="preserve">Contract 092-050-F233 ran from 17/12/12 - 31/12/12 = 128P/Days 
</t>
        </r>
      </text>
    </comment>
    <comment ref="J59" authorId="0" shapeId="0">
      <text>
        <r>
          <rPr>
            <b/>
            <u/>
            <sz val="8"/>
            <color indexed="81"/>
            <rFont val="Tahoma"/>
            <family val="2"/>
          </rPr>
          <t xml:space="preserve">People present for Contract 092-050-F233
</t>
        </r>
        <r>
          <rPr>
            <u/>
            <sz val="8"/>
            <color indexed="81"/>
            <rFont val="Tahoma"/>
            <family val="2"/>
          </rPr>
          <t xml:space="preserve">
</t>
        </r>
        <r>
          <rPr>
            <sz val="8"/>
            <color indexed="81"/>
            <rFont val="Tahoma"/>
            <family val="2"/>
          </rPr>
          <t xml:space="preserve">Mzwanele Mkatali - 7904105936088
Ntsikelelo Mfundisi - 7603046195081
Siyabulela Nkohla - 7910096017085
Kwanele Gwejela - 7909096875088
Masibulele Tshaka - 8310145931080
Vuyani Mkatali - 7402075791088
Mbuyiselo Gojela - 7703255567085
Luzuko Xelo - 8806145938082
Vumile Komsana - 6403085875086
Mncedisi Pupuma - 7305115693083
Michael Mfundisi - 7109136916080
Misile Mkatali - 6712246006088
Cebo Fulani - 6702155823086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60" authorId="0" shapeId="0">
      <text>
        <r>
          <rPr>
            <sz val="10"/>
            <color indexed="81"/>
            <rFont val="Tahoma"/>
            <family val="2"/>
          </rPr>
          <t xml:space="preserve">Contract 092-050-F239 ran from 21/01/13 - 13/02/13 = 177P/Days 
</t>
        </r>
      </text>
    </comment>
    <comment ref="J60" authorId="0" shapeId="0">
      <text>
        <r>
          <rPr>
            <b/>
            <u/>
            <sz val="8"/>
            <color indexed="81"/>
            <rFont val="Tahoma"/>
            <family val="2"/>
          </rPr>
          <t xml:space="preserve">People present for Contract 092-050-F239
</t>
        </r>
        <r>
          <rPr>
            <sz val="8"/>
            <color indexed="81"/>
            <rFont val="Tahoma"/>
            <family val="2"/>
          </rPr>
          <t xml:space="preserve">Mzwanele Mkatali - 7904105936088
Ntsikelelo Mfundisi - 7603046195081
Siyabulela Nkohla - 7910096017085
Kwanele Gwejela - 7909096875088
Vuyani Mkatali - 7402075791088
Mbuyiselo Gojela - 7703255567085
Luzuko Xelo - 8806145938082
Vumile Komsana - 6403085875086
Michael Mfundisi - 7109136916080
Misile Mkatali - 6712246006088
Cebo Fulani - 6702155823086
</t>
        </r>
        <r>
          <rPr>
            <sz val="8"/>
            <color indexed="81"/>
            <rFont val="Tahoma"/>
            <family val="2"/>
          </rPr>
          <t xml:space="preserve">
</t>
        </r>
        <r>
          <rPr>
            <b/>
            <u/>
            <sz val="8"/>
            <color indexed="81"/>
            <rFont val="Tahoma"/>
            <family val="2"/>
          </rPr>
          <t xml:space="preserve">New People
</t>
        </r>
        <r>
          <rPr>
            <sz val="8"/>
            <color indexed="81"/>
            <rFont val="Tahoma"/>
            <family val="2"/>
          </rPr>
          <t xml:space="preserve">Mlinganiso Mtengwana - 6306235782088
Sivuyile Silumko - 7901017658081
</t>
        </r>
        <r>
          <rPr>
            <b/>
            <u/>
            <sz val="8"/>
            <color indexed="81"/>
            <rFont val="Tahoma"/>
            <family val="2"/>
          </rPr>
          <t xml:space="preserve">
People Left</t>
        </r>
        <r>
          <rPr>
            <sz val="8"/>
            <color indexed="81"/>
            <rFont val="Tahoma"/>
            <family val="2"/>
          </rPr>
          <t xml:space="preserve">
Masibulele Tshaka - 8310145931080
Mncedisi Pupuma - 7305115693083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61" authorId="0" shapeId="0">
      <text>
        <r>
          <rPr>
            <sz val="10"/>
            <color indexed="81"/>
            <rFont val="Tahoma"/>
            <family val="2"/>
          </rPr>
          <t xml:space="preserve">Contract 092-050-F234 ran from 25/02/13 - 22/03/13 = 215P/Days 
</t>
        </r>
      </text>
    </comment>
    <comment ref="J61" authorId="0" shapeId="0">
      <text>
        <r>
          <rPr>
            <b/>
            <u/>
            <sz val="8"/>
            <color indexed="81"/>
            <rFont val="Tahoma"/>
            <family val="2"/>
          </rPr>
          <t xml:space="preserve">People present for Contract 092-050-F234
</t>
        </r>
        <r>
          <rPr>
            <sz val="8"/>
            <color indexed="81"/>
            <rFont val="Tahoma"/>
            <family val="2"/>
          </rPr>
          <t xml:space="preserve">Mzwanele Mkatali - 7904105936088
Ntsikelelo Mfundisi - 7603046195081
Siyabulela Nkohla - 7910096017085
Kwanele Gwejela - 7909096875088
Mbuyiselo Gojela - 7703255567085
Luzuko Xelo - 8806145938082
Vumile Komsana - 6403085875086
Michael Mfundisi - 7109136916080
Misile Mkatali - 6712246006088
Mlinganiso Mtengwana - 6306235782088
</t>
        </r>
        <r>
          <rPr>
            <sz val="8"/>
            <color indexed="81"/>
            <rFont val="Tahoma"/>
            <family val="2"/>
          </rPr>
          <t xml:space="preserve">
</t>
        </r>
        <r>
          <rPr>
            <b/>
            <u/>
            <sz val="8"/>
            <color indexed="81"/>
            <rFont val="Tahoma"/>
            <family val="2"/>
          </rPr>
          <t xml:space="preserve">New People
</t>
        </r>
        <r>
          <rPr>
            <sz val="8"/>
            <color indexed="81"/>
            <rFont val="Tahoma"/>
            <family val="2"/>
          </rPr>
          <t xml:space="preserve">
Masibulele Tshaka - 8310145931080
Lizwi Mkatali - 8002215568088
Mncedisi Pupuma - 7305115693083
</t>
        </r>
        <r>
          <rPr>
            <b/>
            <u/>
            <sz val="8"/>
            <color indexed="81"/>
            <rFont val="Tahoma"/>
            <family val="2"/>
          </rPr>
          <t xml:space="preserve">
People Left</t>
        </r>
        <r>
          <rPr>
            <sz val="8"/>
            <color indexed="81"/>
            <rFont val="Tahoma"/>
            <family val="2"/>
          </rPr>
          <t xml:space="preserve">
Vuyani Mkatali - 7402075791088
Cebo Fulani - 6702155823086
Sivuyile Silumko - 7901017658081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62" authorId="0" shapeId="0">
      <text>
        <r>
          <rPr>
            <sz val="10"/>
            <color indexed="81"/>
            <rFont val="Tahoma"/>
            <family val="2"/>
          </rPr>
          <t xml:space="preserve">Contract 092-050-F178B1 ran from 17/04/13 - 24/04/13 = 72P/Days 
</t>
        </r>
      </text>
    </comment>
    <comment ref="J62" authorId="0" shapeId="0">
      <text>
        <r>
          <rPr>
            <b/>
            <u/>
            <sz val="8"/>
            <color indexed="81"/>
            <rFont val="Tahoma"/>
            <family val="2"/>
          </rPr>
          <t xml:space="preserve">People present for Contract 092-050-F178B1
</t>
        </r>
        <r>
          <rPr>
            <sz val="8"/>
            <color indexed="81"/>
            <rFont val="Tahoma"/>
            <family val="2"/>
          </rPr>
          <t>Mzwanele Mkatali - 7904105936088
Siyabulela Nkohla - 7910096017085
Kwanele Gwejela - 7909096875088
Misile Mkatali - 6712246006088
Vumile Komsana - 6403085875086
Luzuko Xelo - 8806145938082
Lizwi Mkatali - 8002215568088
Mbuyiselo Gojela - 7703255567085
Ntsikelelo Mfundisi - 7603046195081
Mlinganiso Mtengwana - 6306235782088</t>
        </r>
        <r>
          <rPr>
            <b/>
            <sz val="8"/>
            <color indexed="81"/>
            <rFont val="Tahoma"/>
            <family val="2"/>
          </rPr>
          <t xml:space="preserve">
</t>
        </r>
        <r>
          <rPr>
            <sz val="8"/>
            <color indexed="81"/>
            <rFont val="Tahoma"/>
            <family val="2"/>
          </rPr>
          <t xml:space="preserve">Michael Mfundisi - 7109136916080
</t>
        </r>
        <r>
          <rPr>
            <sz val="8"/>
            <color indexed="81"/>
            <rFont val="Tahoma"/>
            <family val="2"/>
          </rPr>
          <t xml:space="preserve">
</t>
        </r>
        <r>
          <rPr>
            <b/>
            <u/>
            <sz val="8"/>
            <color indexed="81"/>
            <rFont val="Tahoma"/>
            <family val="2"/>
          </rPr>
          <t xml:space="preserve">New People
</t>
        </r>
        <r>
          <rPr>
            <b/>
            <sz val="8"/>
            <color indexed="81"/>
            <rFont val="Tahoma"/>
            <family val="2"/>
          </rPr>
          <t xml:space="preserve">Sivuyile Silumko - 7901017658081
Lulama Bennie - 7809226085089
</t>
        </r>
        <r>
          <rPr>
            <b/>
            <u/>
            <sz val="8"/>
            <color indexed="81"/>
            <rFont val="Tahoma"/>
            <family val="2"/>
          </rPr>
          <t xml:space="preserve">
People Left</t>
        </r>
        <r>
          <rPr>
            <sz val="8"/>
            <color indexed="81"/>
            <rFont val="Tahoma"/>
            <family val="2"/>
          </rPr>
          <t xml:space="preserve">
Masibulele Tshaka - 8310145931080
Mncedisi Pupuma - 7305115693083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63" authorId="0" shapeId="0">
      <text>
        <r>
          <rPr>
            <sz val="10"/>
            <color indexed="81"/>
            <rFont val="Tahoma"/>
            <family val="2"/>
          </rPr>
          <t xml:space="preserve">Contract 092-050-F195B1 ran from 10/04/13 - 16/04/13 = 54P/Days 
</t>
        </r>
      </text>
    </comment>
    <comment ref="J63" authorId="0" shapeId="0">
      <text>
        <r>
          <rPr>
            <b/>
            <u/>
            <sz val="8"/>
            <color indexed="81"/>
            <rFont val="Tahoma"/>
            <family val="2"/>
          </rPr>
          <t xml:space="preserve">People present for Contract 092-050-F195B1
</t>
        </r>
        <r>
          <rPr>
            <sz val="8"/>
            <color indexed="81"/>
            <rFont val="Tahoma"/>
            <family val="2"/>
          </rPr>
          <t>Mzwanele Mkatali - 7904105936088
Siyabulela Nkohla - 7910096017085
Kwanele Gwejela - 7909096875088
Misile Mkatali - 6712246006088
Vumile Komsana - 6403085875086
Luzuko Xelo - 8806145938082
Sivuyile Silumko - 7901017658081
Lizwi Mkatali - 8002215568088
Mbuyiselo Gojela - 7703255567085
Lulama Bennie - 7809226085089
Ntsikelelo Mfundisi - 7603046195081
Mlinganiso Mtengwana - 6306235782088</t>
        </r>
        <r>
          <rPr>
            <b/>
            <sz val="8"/>
            <color indexed="81"/>
            <rFont val="Tahoma"/>
            <family val="2"/>
          </rPr>
          <t xml:space="preserve">
</t>
        </r>
        <r>
          <rPr>
            <sz val="8"/>
            <color indexed="81"/>
            <rFont val="Tahoma"/>
            <family val="2"/>
          </rPr>
          <t xml:space="preserve">Michael Mfundisi - 7109136916080
</t>
        </r>
        <r>
          <rPr>
            <sz val="8"/>
            <color indexed="81"/>
            <rFont val="Tahoma"/>
            <family val="2"/>
          </rPr>
          <t xml:space="preserve">
</t>
        </r>
        <r>
          <rPr>
            <b/>
            <u/>
            <sz val="8"/>
            <color indexed="81"/>
            <rFont val="Tahoma"/>
            <family val="2"/>
          </rPr>
          <t xml:space="preserve">New People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64" authorId="0" shapeId="0">
      <text>
        <r>
          <rPr>
            <sz val="10"/>
            <color indexed="81"/>
            <rFont val="Tahoma"/>
            <family val="2"/>
          </rPr>
          <t xml:space="preserve">Contract 092-050-F181B1 ran from 25/04/13 - 30/04/13 = 48P/Days 
</t>
        </r>
      </text>
    </comment>
    <comment ref="J64" authorId="0" shapeId="0">
      <text>
        <r>
          <rPr>
            <b/>
            <u/>
            <sz val="8"/>
            <color indexed="81"/>
            <rFont val="Tahoma"/>
            <family val="2"/>
          </rPr>
          <t xml:space="preserve">People present for Contract 092-050-F181B1
</t>
        </r>
        <r>
          <rPr>
            <sz val="8"/>
            <color indexed="81"/>
            <rFont val="Tahoma"/>
            <family val="2"/>
          </rPr>
          <t xml:space="preserve">Mzwanele Mkatali - 7904105936088
Siyabulela Nkohla - 7910096017085
Kwanele Gwejela - 7909096875088
Misile Mkatali - 6712246006088
Vumile Komsana - 6403085875086
Luzuko Xelo - 8806145938082
Sivuyile Silumko - 7901017658081
Lizwi Mkatali - 8002215568088
Mbuyiselo Gojela - 7703255567085
Ntsikelelo Mfundisi - 7603046195081
Mlinganiso Mtengwana - 6306235782088
Michael Mfundisi - 7109136916080
</t>
        </r>
        <r>
          <rPr>
            <sz val="8"/>
            <color indexed="81"/>
            <rFont val="Tahoma"/>
            <family val="2"/>
          </rPr>
          <t xml:space="preserve">
</t>
        </r>
        <r>
          <rPr>
            <b/>
            <u/>
            <sz val="8"/>
            <color indexed="81"/>
            <rFont val="Tahoma"/>
            <family val="2"/>
          </rPr>
          <t xml:space="preserve">New People
</t>
        </r>
        <r>
          <rPr>
            <b/>
            <sz val="8"/>
            <color indexed="81"/>
            <rFont val="Tahoma"/>
            <family val="2"/>
          </rPr>
          <t xml:space="preserve">
</t>
        </r>
        <r>
          <rPr>
            <b/>
            <u/>
            <sz val="8"/>
            <color indexed="81"/>
            <rFont val="Tahoma"/>
            <family val="2"/>
          </rPr>
          <t xml:space="preserve">
People Left</t>
        </r>
        <r>
          <rPr>
            <sz val="8"/>
            <color indexed="81"/>
            <rFont val="Tahoma"/>
            <family val="2"/>
          </rPr>
          <t xml:space="preserve">
Lulama Bennie - 7809226085089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65" authorId="0" shapeId="0">
      <text>
        <r>
          <rPr>
            <sz val="10"/>
            <color indexed="81"/>
            <rFont val="Tahoma"/>
            <family val="2"/>
          </rPr>
          <t xml:space="preserve">Contract 092-050-F245 ran from 14/05/13 - 08/06/13 = 212P/Days 
</t>
        </r>
      </text>
    </comment>
    <comment ref="J65" authorId="0" shapeId="0">
      <text>
        <r>
          <rPr>
            <b/>
            <u/>
            <sz val="8"/>
            <color indexed="81"/>
            <rFont val="Tahoma"/>
            <family val="2"/>
          </rPr>
          <t xml:space="preserve">People present for Contract 092-050-F245
</t>
        </r>
        <r>
          <rPr>
            <sz val="8"/>
            <color indexed="81"/>
            <rFont val="Tahoma"/>
            <family val="2"/>
          </rPr>
          <t xml:space="preserve">Mzwanele Mkatali - 7904105936088
Siyabulela Nkohla - 7910096017085
Kwanele Gwejela - 7909096875088
Misile Mkatali - 6712246006088
Vumile Komsana - 6403085875086
Luzuko Xelo - 8806145938082
Sivuyile Silumko - 7901017658081
Lizwi Mkatali - 8002215568088
Mbuyiselo Gojela - 7703255567085
Michael Mfundisi - 7109136916080
Ntsikelelo Mfundisi - 7603046195081
Mlinganiso Mtengwana - 6306235782088
</t>
        </r>
        <r>
          <rPr>
            <sz val="8"/>
            <color indexed="81"/>
            <rFont val="Tahoma"/>
            <family val="2"/>
          </rPr>
          <t xml:space="preserve">
</t>
        </r>
        <r>
          <rPr>
            <b/>
            <u/>
            <sz val="8"/>
            <color indexed="81"/>
            <rFont val="Tahoma"/>
            <family val="2"/>
          </rPr>
          <t xml:space="preserve">New People
</t>
        </r>
        <r>
          <rPr>
            <b/>
            <sz val="8"/>
            <color indexed="81"/>
            <rFont val="Tahoma"/>
            <family val="2"/>
          </rPr>
          <t xml:space="preserve">
</t>
        </r>
        <r>
          <rPr>
            <sz val="8"/>
            <color indexed="81"/>
            <rFont val="Tahoma"/>
            <family val="2"/>
          </rPr>
          <t>Lulama Bennie - 7809226085089</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66" authorId="0" shapeId="0">
      <text>
        <r>
          <rPr>
            <sz val="10"/>
            <color indexed="81"/>
            <rFont val="Tahoma"/>
            <family val="2"/>
          </rPr>
          <t xml:space="preserve">Contract 092-050-F136B1 ran from 03/07/13 - 12/07/13 = 84P/Days 
</t>
        </r>
      </text>
    </comment>
    <comment ref="J66" authorId="0" shapeId="0">
      <text>
        <r>
          <rPr>
            <b/>
            <u/>
            <sz val="8"/>
            <color indexed="81"/>
            <rFont val="Tahoma"/>
            <family val="2"/>
          </rPr>
          <t xml:space="preserve">People present for Contract 092-050-F136B1
</t>
        </r>
        <r>
          <rPr>
            <u/>
            <sz val="8"/>
            <color indexed="81"/>
            <rFont val="Tahoma"/>
            <family val="2"/>
          </rPr>
          <t xml:space="preserve">
</t>
        </r>
        <r>
          <rPr>
            <sz val="8"/>
            <color indexed="81"/>
            <rFont val="Tahoma"/>
            <family val="2"/>
          </rPr>
          <t xml:space="preserve">Mzwanele Mkatali - 7904105936088
Siyabulela Nkohla - 7910096017085
Kwanele Gwejela - 7909096875088
Misile Mkatali - 6712246006088
Vumile Komsana - 6403085875086
Luzuko Xelo - 8806145938082
Sivuyile Silumko - 7901017658081
Lizwi Mkatali - 8002215568088
Mbuyiselo Gojela - 7703255567085
Ntsikelelo Mfundisi - 7603046195081
Mlinganiso Mtengwana - 6306235782088
</t>
        </r>
        <r>
          <rPr>
            <sz val="8"/>
            <color indexed="81"/>
            <rFont val="Tahoma"/>
            <family val="2"/>
          </rPr>
          <t xml:space="preserve">
</t>
        </r>
        <r>
          <rPr>
            <b/>
            <u/>
            <sz val="8"/>
            <color indexed="81"/>
            <rFont val="Tahoma"/>
            <family val="2"/>
          </rPr>
          <t xml:space="preserve">New People
</t>
        </r>
        <r>
          <rPr>
            <b/>
            <sz val="8"/>
            <color indexed="81"/>
            <rFont val="Tahoma"/>
            <family val="2"/>
          </rPr>
          <t xml:space="preserve">
</t>
        </r>
        <r>
          <rPr>
            <sz val="8"/>
            <color indexed="81"/>
            <rFont val="Tahoma"/>
            <family val="2"/>
          </rPr>
          <t>Ayanda Faltein - 9106166742086</t>
        </r>
        <r>
          <rPr>
            <b/>
            <sz val="8"/>
            <color indexed="81"/>
            <rFont val="Tahoma"/>
            <family val="2"/>
          </rPr>
          <t xml:space="preserve">
</t>
        </r>
        <r>
          <rPr>
            <b/>
            <u/>
            <sz val="8"/>
            <color indexed="81"/>
            <rFont val="Tahoma"/>
            <family val="2"/>
          </rPr>
          <t xml:space="preserve">
People Left</t>
        </r>
        <r>
          <rPr>
            <sz val="8"/>
            <color indexed="81"/>
            <rFont val="Tahoma"/>
            <family val="2"/>
          </rPr>
          <t xml:space="preserve">
Michael Mfundisi - 7109136916080
Lulama Bennie - 7809226085089</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67" authorId="0" shapeId="0">
      <text>
        <r>
          <rPr>
            <sz val="10"/>
            <color indexed="81"/>
            <rFont val="Tahoma"/>
            <family val="2"/>
          </rPr>
          <t xml:space="preserve">Contract 092-050-F141B1 ran from 24/07/13 - 01/08/13 = 72P/Days 
</t>
        </r>
      </text>
    </comment>
    <comment ref="J67" authorId="0" shapeId="0">
      <text>
        <r>
          <rPr>
            <b/>
            <u/>
            <sz val="8"/>
            <color indexed="81"/>
            <rFont val="Tahoma"/>
            <family val="2"/>
          </rPr>
          <t xml:space="preserve">People present for Contract 092-050-F141B1
</t>
        </r>
        <r>
          <rPr>
            <u/>
            <sz val="8"/>
            <color indexed="81"/>
            <rFont val="Tahoma"/>
            <family val="2"/>
          </rPr>
          <t xml:space="preserve">
</t>
        </r>
        <r>
          <rPr>
            <sz val="8"/>
            <color indexed="81"/>
            <rFont val="Tahoma"/>
            <family val="2"/>
          </rPr>
          <t xml:space="preserve">Mzwanele Mkatali - 7904105936088
Siyabulela Nkohla - 7910096017085
Kwanele Gwejela - 7909096875088
Misile Mkatali - 6712246006088
Vumile Komsana - 6403085875086
Luzuko Xelo - 8806145938082
Sivuyile Silumko - 7901017658081
Lizwi Mkatali - 8002215568088
Mbuyiselo Gojela - 7703255567085
Ayanda Faltein - 9106166742086
Ntsikelelo Mfundisi - 7603046195081
Mlinganiso Mtengwana - 6306235782088
</t>
        </r>
        <r>
          <rPr>
            <sz val="8"/>
            <color indexed="81"/>
            <rFont val="Tahoma"/>
            <family val="2"/>
          </rPr>
          <t xml:space="preserve">
</t>
        </r>
        <r>
          <rPr>
            <b/>
            <u/>
            <sz val="8"/>
            <color indexed="81"/>
            <rFont val="Tahoma"/>
            <family val="2"/>
          </rPr>
          <t xml:space="preserve">New People
</t>
        </r>
        <r>
          <rPr>
            <b/>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sz val="8"/>
            <color indexed="81"/>
            <rFont val="Tahoma"/>
            <family val="2"/>
          </rPr>
          <t xml:space="preserve">
</t>
        </r>
        <r>
          <rPr>
            <sz val="8"/>
            <color indexed="81"/>
            <rFont val="Tahoma"/>
            <family val="2"/>
          </rPr>
          <t xml:space="preserve">
</t>
        </r>
      </text>
    </comment>
    <comment ref="C68" authorId="0" shapeId="0">
      <text>
        <r>
          <rPr>
            <sz val="10"/>
            <color indexed="81"/>
            <rFont val="Tahoma"/>
            <family val="2"/>
          </rPr>
          <t xml:space="preserve">Contract 092-050-F137B1 ran from 02/08/13 - 09/08/13 = 70P/Days 
</t>
        </r>
      </text>
    </comment>
    <comment ref="J68" authorId="0" shapeId="0">
      <text>
        <r>
          <rPr>
            <b/>
            <u/>
            <sz val="8"/>
            <color indexed="81"/>
            <rFont val="Tahoma"/>
            <family val="2"/>
          </rPr>
          <t xml:space="preserve">People present for Contract 092-050-F137B1
</t>
        </r>
        <r>
          <rPr>
            <u/>
            <sz val="8"/>
            <color indexed="81"/>
            <rFont val="Tahoma"/>
            <family val="2"/>
          </rPr>
          <t xml:space="preserve">
</t>
        </r>
        <r>
          <rPr>
            <sz val="8"/>
            <color indexed="81"/>
            <rFont val="Tahoma"/>
            <family val="2"/>
          </rPr>
          <t xml:space="preserve">Mzwanele Mkatali - 7904105936088
Siyabulela Nkohla - 7910096017085
Kwanele Gwejela - 7909096875088
Misile Mkatali - 6712246006088
Vumile Komsana - 6403085875086
Luzuko Xelo - 8806145938082
Sivuyile Silumko - 7901017658081
Lizwi Mkatali - 8002215568088
Mbuyiselo Gojela - 7703255567085
Ayanda Faltein - 9106166742086
Ntsikelelo Mfundisi - 7603046195081
Mlinganiso Mtengwana - 6306235782088
</t>
        </r>
        <r>
          <rPr>
            <sz val="8"/>
            <color indexed="81"/>
            <rFont val="Tahoma"/>
            <family val="2"/>
          </rPr>
          <t xml:space="preserve">
</t>
        </r>
        <r>
          <rPr>
            <b/>
            <u/>
            <sz val="8"/>
            <color indexed="81"/>
            <rFont val="Tahoma"/>
            <family val="2"/>
          </rPr>
          <t xml:space="preserve">New People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sz val="8"/>
            <color indexed="81"/>
            <rFont val="Tahoma"/>
            <family val="2"/>
          </rPr>
          <t xml:space="preserve">
</t>
        </r>
      </text>
    </comment>
    <comment ref="C69" authorId="0" shapeId="0">
      <text>
        <r>
          <rPr>
            <sz val="10"/>
            <color indexed="81"/>
            <rFont val="Tahoma"/>
            <family val="2"/>
          </rPr>
          <t xml:space="preserve">Contract 092-050-F250 ran from 30/10/13 - 21/11/13 = 187P/Days 
</t>
        </r>
      </text>
    </comment>
    <comment ref="J69" authorId="0" shapeId="0">
      <text>
        <r>
          <rPr>
            <b/>
            <u/>
            <sz val="8"/>
            <color indexed="81"/>
            <rFont val="Tahoma"/>
            <family val="2"/>
          </rPr>
          <t xml:space="preserve">People present for Contract 092-050-F137B1
</t>
        </r>
        <r>
          <rPr>
            <u/>
            <sz val="8"/>
            <color indexed="81"/>
            <rFont val="Tahoma"/>
            <family val="2"/>
          </rPr>
          <t xml:space="preserve">
</t>
        </r>
        <r>
          <rPr>
            <sz val="8"/>
            <color indexed="81"/>
            <rFont val="Tahoma"/>
            <family val="2"/>
          </rPr>
          <t xml:space="preserve">Mzwanele Mkatali - 7904105936088
Siyabulela Nkohla - 7910096017085
Kwanele Gwejela - 7909096875088
Misile Mkatali - 6712246006088
Vumile Komsana - 6403085875086
Luzuko Xelo - 8806145938082
Sivuyile Silumko - 7901017658081
Lizwi Mkatali - 8002215568088
Mbuyiselo Gojela - 7703255567085
Ayanda Faltein - 9106166742086
Ntsikelelo Mfundisi - 7603046195081
Mlinganiso Mtengwana - 6306235782088
</t>
        </r>
        <r>
          <rPr>
            <sz val="8"/>
            <color indexed="81"/>
            <rFont val="Tahoma"/>
            <family val="2"/>
          </rPr>
          <t xml:space="preserve">
</t>
        </r>
        <r>
          <rPr>
            <b/>
            <u/>
            <sz val="8"/>
            <color indexed="81"/>
            <rFont val="Tahoma"/>
            <family val="2"/>
          </rPr>
          <t xml:space="preserve">New People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sz val="8"/>
            <color indexed="81"/>
            <rFont val="Tahoma"/>
            <family val="2"/>
          </rPr>
          <t xml:space="preserve">
</t>
        </r>
      </text>
    </comment>
    <comment ref="C70" authorId="0" shapeId="0">
      <text>
        <r>
          <rPr>
            <sz val="10"/>
            <color indexed="81"/>
            <rFont val="Tahoma"/>
            <family val="2"/>
          </rPr>
          <t>Contract 092-050-F93 B2 ran from 22/11/13 - 25/11/13 = 22P/Days</t>
        </r>
      </text>
    </comment>
    <comment ref="J70" authorId="0" shapeId="0">
      <text>
        <r>
          <rPr>
            <b/>
            <u/>
            <sz val="8"/>
            <color indexed="81"/>
            <rFont val="Tahoma"/>
            <family val="2"/>
          </rPr>
          <t xml:space="preserve">People present for Contract 092-050-F137B1
</t>
        </r>
        <r>
          <rPr>
            <u/>
            <sz val="8"/>
            <color indexed="81"/>
            <rFont val="Tahoma"/>
            <family val="2"/>
          </rPr>
          <t xml:space="preserve">
</t>
        </r>
        <r>
          <rPr>
            <sz val="8"/>
            <color indexed="81"/>
            <rFont val="Tahoma"/>
            <family val="2"/>
          </rPr>
          <t xml:space="preserve">Mzwanele Mkatali - 7904105936088
Siyabulela Nkohla - 7910096017085
Kwanele Gwejela - 7909096875088
Misile Mkatali - 6712246006088
Vumile Komsana - 6403085875086
Luzuko Xelo - 8806145938082
Sivuyile Silumko - 7901017658081
Lizwi Mkatali - 8002215568088
Mbuyiselo Gojela - 7703255567085
Ayanda Faltein - 9106166742086
Ntsikelelo Mfundisi - 7603046195081
Mlinganiso Mtengwana - 6306235782088
</t>
        </r>
        <r>
          <rPr>
            <sz val="8"/>
            <color indexed="81"/>
            <rFont val="Tahoma"/>
            <family val="2"/>
          </rPr>
          <t xml:space="preserve">
</t>
        </r>
        <r>
          <rPr>
            <b/>
            <u/>
            <sz val="8"/>
            <color indexed="81"/>
            <rFont val="Tahoma"/>
            <family val="2"/>
          </rPr>
          <t xml:space="preserve">New People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sz val="8"/>
            <color indexed="81"/>
            <rFont val="Tahoma"/>
            <family val="2"/>
          </rPr>
          <t xml:space="preserve">
</t>
        </r>
      </text>
    </comment>
    <comment ref="C71" authorId="0" shapeId="0">
      <text>
        <r>
          <rPr>
            <sz val="10"/>
            <color indexed="81"/>
            <rFont val="Tahoma"/>
            <family val="2"/>
          </rPr>
          <t>Contract 092-050-F256 ran from 26/11/13 - 20/12/13 = 209P/Days</t>
        </r>
      </text>
    </comment>
    <comment ref="J71" authorId="0" shapeId="0">
      <text>
        <r>
          <rPr>
            <b/>
            <u/>
            <sz val="8"/>
            <color indexed="81"/>
            <rFont val="Tahoma"/>
            <family val="2"/>
          </rPr>
          <t xml:space="preserve">People present for Contract 092-050-F256
</t>
        </r>
        <r>
          <rPr>
            <u/>
            <sz val="8"/>
            <color indexed="81"/>
            <rFont val="Tahoma"/>
            <family val="2"/>
          </rPr>
          <t xml:space="preserve">
</t>
        </r>
        <r>
          <rPr>
            <sz val="8"/>
            <color indexed="81"/>
            <rFont val="Tahoma"/>
            <family val="2"/>
          </rPr>
          <t xml:space="preserve">Mzwanele Mkatali - 7904105936088
Siyabulela Nkohla - 7910096017085
Kwanele Gwejela - 7909096875088
Misile Mkatali - 6712246006088
Vumile Komsana - 6403085875086
Luzuko Xelo - 8806145938082
Sivuyile Silumko - 7901017658081
Lizwi Mkatali - 8002215568088
Mbuyiselo Gojela - 7703255567085
Ayanda Faltein - 9106166742086
Ntsikelelo Mfundisi - 7603046195081
Mlinganiso Mtengwana - 6306235782088
</t>
        </r>
        <r>
          <rPr>
            <sz val="8"/>
            <color indexed="81"/>
            <rFont val="Tahoma"/>
            <family val="2"/>
          </rPr>
          <t xml:space="preserve">
</t>
        </r>
        <r>
          <rPr>
            <b/>
            <u/>
            <sz val="8"/>
            <color indexed="81"/>
            <rFont val="Tahoma"/>
            <family val="2"/>
          </rPr>
          <t xml:space="preserve">New People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sz val="8"/>
            <color indexed="81"/>
            <rFont val="Tahoma"/>
            <family val="2"/>
          </rPr>
          <t xml:space="preserve">
</t>
        </r>
      </text>
    </comment>
    <comment ref="C72" authorId="0" shapeId="0">
      <text>
        <r>
          <rPr>
            <sz val="10"/>
            <color indexed="81"/>
            <rFont val="Tahoma"/>
            <family val="2"/>
          </rPr>
          <t>Contract 092-050-F260 ran from 10/09/14 - 02/10/14 = 216P/Days</t>
        </r>
      </text>
    </comment>
    <comment ref="G72" authorId="1" shapeId="0">
      <text>
        <r>
          <rPr>
            <sz val="9"/>
            <color indexed="81"/>
            <rFont val="Tahoma"/>
            <family val="2"/>
          </rPr>
          <t xml:space="preserve">R2 000.00 Fine instituted for contract 092-050-F260 for non compliance with male to female ration and also not having machines on site.
</t>
        </r>
      </text>
    </comment>
    <comment ref="J72" authorId="0" shapeId="0">
      <text>
        <r>
          <rPr>
            <b/>
            <u/>
            <sz val="8"/>
            <color indexed="81"/>
            <rFont val="Tahoma"/>
            <family val="2"/>
          </rPr>
          <t xml:space="preserve">People present for Contract 092-050-F260
</t>
        </r>
        <r>
          <rPr>
            <u/>
            <sz val="8"/>
            <color indexed="81"/>
            <rFont val="Tahoma"/>
            <family val="2"/>
          </rPr>
          <t xml:space="preserve">
</t>
        </r>
        <r>
          <rPr>
            <sz val="8"/>
            <color indexed="81"/>
            <rFont val="Tahoma"/>
            <family val="2"/>
          </rPr>
          <t xml:space="preserve">Mzwanele Mkatali - 7904105936088
Kwanele Gwejela - 7909096875088
Misile Mkatali - 6712246006088
Vumile Komsana - 6403085875086
Ayanda Faltein - 9106166742086
</t>
        </r>
        <r>
          <rPr>
            <sz val="8"/>
            <color indexed="81"/>
            <rFont val="Tahoma"/>
            <family val="2"/>
          </rPr>
          <t xml:space="preserve">
</t>
        </r>
        <r>
          <rPr>
            <b/>
            <u/>
            <sz val="8"/>
            <color indexed="81"/>
            <rFont val="Tahoma"/>
            <family val="2"/>
          </rPr>
          <t xml:space="preserve">New People
</t>
        </r>
        <r>
          <rPr>
            <sz val="8"/>
            <color indexed="81"/>
            <rFont val="Tahoma"/>
            <family val="2"/>
          </rPr>
          <t xml:space="preserve">Noluthando Tsana - 8006061146089
Ncediswa Xelo - 7305270599083
Abongile Mekuto - 9011200584082
Ntombizanele Kili - 6803100388082
Mbuyiselo Gojela - 7703255670085
Lindiswa Ndlakuse - 8004090629084
Yoliswa Jantjies - 8311260292084
</t>
        </r>
        <r>
          <rPr>
            <b/>
            <sz val="8"/>
            <color indexed="81"/>
            <rFont val="Tahoma"/>
            <family val="2"/>
          </rPr>
          <t xml:space="preserve">
</t>
        </r>
        <r>
          <rPr>
            <b/>
            <u/>
            <sz val="8"/>
            <color indexed="81"/>
            <rFont val="Tahoma"/>
            <family val="2"/>
          </rPr>
          <t xml:space="preserve">
People Left</t>
        </r>
        <r>
          <rPr>
            <sz val="8"/>
            <color indexed="81"/>
            <rFont val="Tahoma"/>
            <family val="2"/>
          </rPr>
          <t xml:space="preserve">
Siyabulela Nkohla - 7910096017085
Luzuko Xelo - 8806145938082
Sivuyile Silumko - 7901017658081
Lizwi Mkatali - 8002215568088
Mbuyiselo Gojela - 7703255567085
Ntsikelelo Mfundisi - 7603046195081
Mlinganiso Mtengwana - 6306235782088
</t>
        </r>
        <r>
          <rPr>
            <sz val="8"/>
            <color indexed="81"/>
            <rFont val="Tahoma"/>
            <family val="2"/>
          </rPr>
          <t xml:space="preserve">
</t>
        </r>
      </text>
    </comment>
  </commentList>
</comments>
</file>

<file path=xl/comments26.xml><?xml version="1.0" encoding="utf-8"?>
<comments xmlns="http://schemas.openxmlformats.org/spreadsheetml/2006/main">
  <authors>
    <author>James Jansen</author>
  </authors>
  <commentList>
    <comment ref="W3" authorId="0" shapeId="0">
      <text>
        <r>
          <rPr>
            <sz val="8"/>
            <color indexed="81"/>
            <rFont val="Tahoma"/>
            <family val="2"/>
          </rPr>
          <t xml:space="preserve">R115 195.01 spent on Thicket Wide Plots
</t>
        </r>
      </text>
    </comment>
  </commentList>
</comments>
</file>

<file path=xl/comments27.xml><?xml version="1.0" encoding="utf-8"?>
<comments xmlns="http://schemas.openxmlformats.org/spreadsheetml/2006/main">
  <authors>
    <author>James Jansen</author>
  </authors>
  <commentList>
    <comment ref="W3" authorId="0" shapeId="0">
      <text>
        <r>
          <rPr>
            <sz val="8"/>
            <color indexed="81"/>
            <rFont val="Tahoma"/>
            <family val="2"/>
          </rPr>
          <t xml:space="preserve">R109 738.48 paid on Thicket Wide Plots
</t>
        </r>
      </text>
    </comment>
    <comment ref="J4" authorId="0" shapeId="0">
      <text>
        <r>
          <rPr>
            <b/>
            <u/>
            <sz val="8"/>
            <color indexed="81"/>
            <rFont val="Tahoma"/>
            <family val="2"/>
          </rPr>
          <t>People employed on contract 092-050-F45</t>
        </r>
        <r>
          <rPr>
            <sz val="8"/>
            <color indexed="81"/>
            <rFont val="Tahoma"/>
            <family val="2"/>
          </rPr>
          <t xml:space="preserve">
Anele Phaphu - 8703206403082
Zandile Harmans - 8608175341082
Zukiswa Zani - 7305100911086
Thembelani Madlabati - 8502185333082
Ndodomzi Mayi - 6907085825081
Siphiwo Zilani - 7503065774081
Xoliswa Manyathi - 6808290509082
Vuyiswa Ndyolashe - 7402110575082
Qalisile Zuzani - 6401045541087
Rooi Mazondwa - 6408155888083
Nyameka Maki - 7603200527087
Xolani Maki - 8412235805081</t>
        </r>
      </text>
    </comment>
    <comment ref="C5" authorId="0" shapeId="0">
      <text>
        <r>
          <rPr>
            <sz val="8"/>
            <color indexed="81"/>
            <rFont val="Tahoma"/>
            <family val="2"/>
          </rPr>
          <t xml:space="preserve">Contract 092-050-F51 ran from 06/04/09 - 18/05/09 243P/Days
</t>
        </r>
      </text>
    </comment>
    <comment ref="G5" authorId="0" shapeId="0">
      <text>
        <r>
          <rPr>
            <sz val="8"/>
            <color indexed="81"/>
            <rFont val="Tahoma"/>
            <family val="2"/>
          </rPr>
          <t xml:space="preserve">R360.00 deducted from contract 092-050-F51 for not returning all fencing material.
</t>
        </r>
      </text>
    </comment>
    <comment ref="H5" authorId="0" shapeId="0">
      <text>
        <r>
          <rPr>
            <sz val="8"/>
            <color indexed="81"/>
            <rFont val="Arial"/>
            <family val="2"/>
          </rPr>
          <t xml:space="preserve">Arron Nxadi HIV Training for 1 Day on 7 March 2009 by Department of Health
Arron Nxadi Induction Training for 1 Day on 28 January 2009 by WFW
Arron Nxadi Induction Training for 3 Days from 3 - 6 March 2009 by A &amp; N Enterprises
Arron Nxadi First Aid Training for 3 Days from 19 - 21 January 2009 by St.John's
</t>
        </r>
        <r>
          <rPr>
            <sz val="8"/>
            <color indexed="81"/>
            <rFont val="Tahoma"/>
            <family val="2"/>
          </rPr>
          <t xml:space="preserve">
</t>
        </r>
      </text>
    </comment>
    <comment ref="J5" authorId="0" shapeId="0">
      <text>
        <r>
          <rPr>
            <b/>
            <u/>
            <sz val="8"/>
            <color indexed="81"/>
            <rFont val="Tahoma"/>
            <family val="2"/>
          </rPr>
          <t xml:space="preserve">People employed on contract 092-050-F51
</t>
        </r>
        <r>
          <rPr>
            <sz val="8"/>
            <color indexed="81"/>
            <rFont val="Tahoma"/>
            <family val="2"/>
          </rPr>
          <t xml:space="preserve">
Anele Phaphu - 8703206403082
Zandile Harmans - 8608175341082
Zukiswa Zani - 7305100911086
Thembelani Madlabati - 8502185333082
Ndodomzi Mayi - 6907085825081
Siphiwo Zilani - 7503065774081
Xoliswa Manyathi - 6808290509082
Vuyiswa Ndyolashe - 7402110575082
Qalisile Zuzani - 6401045541087
Rooi Mazondwa - 6408155888083
Nyameka Maki - 7603200527087
Xolani Maki - 8412235805081</t>
        </r>
      </text>
    </comment>
  </commentList>
</comments>
</file>

<file path=xl/comments28.xml><?xml version="1.0" encoding="utf-8"?>
<comments xmlns="http://schemas.openxmlformats.org/spreadsheetml/2006/main">
  <authors>
    <author>James Jansen</author>
  </authors>
  <commentList>
    <comment ref="W3" authorId="0" shapeId="0">
      <text>
        <r>
          <rPr>
            <sz val="8"/>
            <color indexed="81"/>
            <rFont val="Tahoma"/>
            <family val="2"/>
          </rPr>
          <t xml:space="preserve">R110 320.70 spent on Thicket Wide Plots
</t>
        </r>
      </text>
    </comment>
    <comment ref="J4" authorId="0" shapeId="0">
      <text>
        <r>
          <rPr>
            <b/>
            <u/>
            <sz val="8"/>
            <color indexed="81"/>
            <rFont val="Tahoma"/>
            <family val="2"/>
          </rPr>
          <t>People employed on contract 092-050-F44</t>
        </r>
        <r>
          <rPr>
            <sz val="8"/>
            <color indexed="81"/>
            <rFont val="Tahoma"/>
            <family val="2"/>
          </rPr>
          <t xml:space="preserve">
Lindikhaya Nyeka - 7104046348085
Khanyisa Quangule - 870718520108
Sinethemba Zonke - 8712065229082
Deon Manisi - 8711205221082
Sidwell Kopo - 6403125797084
Boniwe Kuselo - 5707230480084
Ntombekhaya Hermans - 7901290331083
Nomfusi May - 6807230443089
Ntombizanele Lawu - 7010080657085
Patabanye Botha - 5401245618082
Nowathemba Hermans - 5412150222083
Thembinkosi May - 6404135797084
</t>
        </r>
      </text>
    </comment>
    <comment ref="C5" authorId="0" shapeId="0">
      <text>
        <r>
          <rPr>
            <sz val="8"/>
            <color indexed="81"/>
            <rFont val="Tahoma"/>
            <family val="2"/>
          </rPr>
          <t xml:space="preserve">Contract 092-050-F52 ran from 06/04/09 - 18/05/09 217P/Days
</t>
        </r>
      </text>
    </comment>
    <comment ref="G5" authorId="0" shapeId="0">
      <text>
        <r>
          <rPr>
            <sz val="8"/>
            <color indexed="81"/>
            <rFont val="Tahoma"/>
            <family val="2"/>
          </rPr>
          <t xml:space="preserve">R638.00 deducted from contract 092-050-F52 for missing fencing equipment
</t>
        </r>
      </text>
    </comment>
    <comment ref="H5" authorId="0" shapeId="0">
      <text>
        <r>
          <rPr>
            <sz val="8"/>
            <color indexed="81"/>
            <rFont val="Arial"/>
            <family val="2"/>
          </rPr>
          <t>Andile Quangule First Aid Training for 3 Days from 19 - 21 January 2009 by St. John's</t>
        </r>
        <r>
          <rPr>
            <sz val="8"/>
            <color indexed="81"/>
            <rFont val="Tahoma"/>
            <family val="2"/>
          </rPr>
          <t xml:space="preserve">
Andile Quangule Induction Training for 1 Day on  28 January 2009 by WFW
Andile Quangule HIV Training for 1 Day on 7 March  2009 by Department of Health
Andile Quangule Induction Training for 3 Days from 3 - 6 March 2009 by A and N enterprises</t>
        </r>
      </text>
    </comment>
    <comment ref="J5" authorId="0" shapeId="0">
      <text>
        <r>
          <rPr>
            <b/>
            <u/>
            <sz val="8"/>
            <color indexed="81"/>
            <rFont val="Tahoma"/>
            <family val="2"/>
          </rPr>
          <t xml:space="preserve">People employed on contract 092-050-F52
</t>
        </r>
        <r>
          <rPr>
            <sz val="8"/>
            <color indexed="81"/>
            <rFont val="Tahoma"/>
            <family val="2"/>
          </rPr>
          <t xml:space="preserve">
</t>
        </r>
        <r>
          <rPr>
            <sz val="8"/>
            <color indexed="81"/>
            <rFont val="Tahoma"/>
            <family val="2"/>
          </rPr>
          <t>Lindikhaya Nyeka - 7104046348085
Khanyisa Quangule - 870718520108
Sinethemba Zonke - 8712065229082
Deon Manisi - 8711205221082
Sidwell Kopo - 6403125797084
Ntombekhaya Hermans - 7901290331083
Nomfusi May - 6807230443089
Ntombizanele Lawu - 7010080657085
Patabanye Botha - 5401245618082
Nomathemba Hermans - 5412150222083
Thembinkosi May - 6404135797084</t>
        </r>
        <r>
          <rPr>
            <sz val="8"/>
            <color indexed="81"/>
            <rFont val="Tahoma"/>
            <family val="2"/>
          </rPr>
          <t xml:space="preserve">
</t>
        </r>
        <r>
          <rPr>
            <b/>
            <u/>
            <sz val="8"/>
            <color indexed="81"/>
            <rFont val="Tahoma"/>
            <family val="2"/>
          </rPr>
          <t>New People employed</t>
        </r>
        <r>
          <rPr>
            <sz val="8"/>
            <color indexed="81"/>
            <rFont val="Tahoma"/>
            <family val="2"/>
          </rPr>
          <t xml:space="preserve">
Chumani Faltein - 8407036010089
</t>
        </r>
        <r>
          <rPr>
            <b/>
            <u/>
            <sz val="8"/>
            <color indexed="81"/>
            <rFont val="Tahoma"/>
            <family val="2"/>
          </rPr>
          <t>People left employ of A.Quangule</t>
        </r>
        <r>
          <rPr>
            <sz val="8"/>
            <color indexed="81"/>
            <rFont val="Tahoma"/>
            <family val="2"/>
          </rPr>
          <t xml:space="preserve">
Boniwe Kuselo - 5707230480084
</t>
        </r>
      </text>
    </comment>
    <comment ref="C6" authorId="0" shapeId="0">
      <text>
        <r>
          <rPr>
            <sz val="8"/>
            <color indexed="81"/>
            <rFont val="Tahoma"/>
            <family val="2"/>
          </rPr>
          <t xml:space="preserve">Contract 092-050F59 ran from 03/07/09 - 04/08/09 = 235P/Days
</t>
        </r>
      </text>
    </comment>
    <comment ref="J6" authorId="0" shapeId="0">
      <text>
        <r>
          <rPr>
            <b/>
            <u/>
            <sz val="8"/>
            <color indexed="81"/>
            <rFont val="Tahoma"/>
            <family val="2"/>
          </rPr>
          <t xml:space="preserve">People employed on contract 092-050-F59
</t>
        </r>
        <r>
          <rPr>
            <sz val="8"/>
            <color indexed="81"/>
            <rFont val="Tahoma"/>
            <family val="2"/>
          </rPr>
          <t xml:space="preserve">
Lindikhaya Nyeka - 7104046348085
Sinethemba Zonke - 8712065229082
Deon Manisi - 8711205221082
Sidwell Kopo - 6403125797084
Nomfusi May - 6807230443089
Ntombizanele Lawu - 7010080657085
Patabanye Botha - 5401245618082
Nomathemba Hermans - 5412150222083
Thembinkosi May - 6404135797084
Chumani Faltein - 8407036010089</t>
        </r>
        <r>
          <rPr>
            <sz val="8"/>
            <color indexed="81"/>
            <rFont val="Tahoma"/>
            <family val="2"/>
          </rPr>
          <t xml:space="preserve">
</t>
        </r>
        <r>
          <rPr>
            <b/>
            <u/>
            <sz val="8"/>
            <color indexed="81"/>
            <rFont val="Tahoma"/>
            <family val="2"/>
          </rPr>
          <t>New People employed</t>
        </r>
        <r>
          <rPr>
            <sz val="8"/>
            <color indexed="81"/>
            <rFont val="Tahoma"/>
            <family val="2"/>
          </rPr>
          <t xml:space="preserve">
</t>
        </r>
        <r>
          <rPr>
            <sz val="8"/>
            <color indexed="81"/>
            <rFont val="Tahoma"/>
            <family val="2"/>
          </rPr>
          <t>Ntobeko Nyengane - 8503215941084</t>
        </r>
        <r>
          <rPr>
            <sz val="8"/>
            <color indexed="81"/>
            <rFont val="Tahoma"/>
            <family val="2"/>
          </rPr>
          <t xml:space="preserve">
</t>
        </r>
        <r>
          <rPr>
            <b/>
            <u/>
            <sz val="8"/>
            <color indexed="81"/>
            <rFont val="Tahoma"/>
            <family val="2"/>
          </rPr>
          <t>People left employ of A.Quangule</t>
        </r>
        <r>
          <rPr>
            <sz val="8"/>
            <color indexed="81"/>
            <rFont val="Tahoma"/>
            <family val="2"/>
          </rPr>
          <t xml:space="preserve">
Khanyisa Quangule - 870718520108
</t>
        </r>
      </text>
    </comment>
  </commentList>
</comments>
</file>

<file path=xl/comments29.xml><?xml version="1.0" encoding="utf-8"?>
<comments xmlns="http://schemas.openxmlformats.org/spreadsheetml/2006/main">
  <authors>
    <author>James Jansen</author>
    <author>Andrew Knipe</author>
  </authors>
  <commentList>
    <comment ref="A4" authorId="0" shapeId="0">
      <text>
        <r>
          <rPr>
            <sz val="10"/>
            <color indexed="81"/>
            <rFont val="Tahoma"/>
            <family val="2"/>
          </rPr>
          <t xml:space="preserve">Wage incentive contract
</t>
        </r>
      </text>
    </comment>
    <comment ref="C4" authorId="0" shapeId="0">
      <text>
        <r>
          <rPr>
            <sz val="10"/>
            <color indexed="81"/>
            <rFont val="Tahoma"/>
            <family val="2"/>
          </rPr>
          <t xml:space="preserve">Contract 008-092-F006 ran from 15/11/10 - 30/11/10 = 144P/Days
</t>
        </r>
      </text>
    </comment>
    <comment ref="J4" authorId="0" shapeId="0">
      <text>
        <r>
          <rPr>
            <b/>
            <u/>
            <sz val="8"/>
            <color indexed="81"/>
            <rFont val="Tahoma"/>
            <family val="2"/>
          </rPr>
          <t xml:space="preserve">People employed on contract 008-092-F006
</t>
        </r>
        <r>
          <rPr>
            <u/>
            <sz val="8"/>
            <color indexed="81"/>
            <rFont val="Tahoma"/>
            <family val="2"/>
          </rPr>
          <t xml:space="preserve">
</t>
        </r>
        <r>
          <rPr>
            <sz val="8"/>
            <color indexed="81"/>
            <rFont val="Tahoma"/>
            <family val="2"/>
          </rPr>
          <t xml:space="preserve">
Madondandile Makasi - 6612126415088
Malamli Jafta  - 7409055800086
Akhona Khila  - 8710025637089
Mzwandile Xhotyeni  - 5108255580082
Ndoda Gidane  - 5306135582084
Mbongi Hani - 5807105865086
Nondoyisile Kunqwana - 65060208085
Matipekhya Gidane - 7603037645086
Mzuyanda Kondile - 7905085685082
Sithelwa Somkhe - 6506151062080
</t>
        </r>
        <r>
          <rPr>
            <b/>
            <u/>
            <sz val="8"/>
            <color indexed="81"/>
            <rFont val="Tahoma"/>
            <family val="2"/>
          </rPr>
          <t>New People</t>
        </r>
        <r>
          <rPr>
            <sz val="8"/>
            <color indexed="81"/>
            <rFont val="Tahoma"/>
            <family val="2"/>
          </rPr>
          <t xml:space="preserve">
</t>
        </r>
        <r>
          <rPr>
            <b/>
            <u/>
            <sz val="8"/>
            <color indexed="81"/>
            <rFont val="Tahoma"/>
            <family val="2"/>
          </rPr>
          <t xml:space="preserve">
</t>
        </r>
        <r>
          <rPr>
            <sz val="8"/>
            <color indexed="81"/>
            <rFont val="Tahoma"/>
            <family val="2"/>
          </rPr>
          <t xml:space="preserve">
Sindiswa Yamile - 7502030637084</t>
        </r>
        <r>
          <rPr>
            <u/>
            <sz val="8"/>
            <color indexed="81"/>
            <rFont val="Tahoma"/>
            <family val="2"/>
          </rPr>
          <t xml:space="preserve">
</t>
        </r>
        <r>
          <rPr>
            <b/>
            <u/>
            <sz val="8"/>
            <color indexed="81"/>
            <rFont val="Tahoma"/>
            <family val="2"/>
          </rPr>
          <t xml:space="preserve">
People Left
</t>
        </r>
        <r>
          <rPr>
            <sz val="8"/>
            <color indexed="81"/>
            <rFont val="Tahoma"/>
            <family val="2"/>
          </rPr>
          <t>Zamikhaya Singapi - 6709275241088</t>
        </r>
      </text>
    </comment>
    <comment ref="A5" authorId="0" shapeId="0">
      <text>
        <r>
          <rPr>
            <sz val="10"/>
            <color indexed="81"/>
            <rFont val="Tahoma"/>
            <family val="2"/>
          </rPr>
          <t xml:space="preserve">Wage incentive contract
</t>
        </r>
      </text>
    </comment>
    <comment ref="C5" authorId="0" shapeId="0">
      <text>
        <r>
          <rPr>
            <sz val="10"/>
            <color indexed="81"/>
            <rFont val="Tahoma"/>
            <family val="2"/>
          </rPr>
          <t xml:space="preserve">Contract 008-092-F010 ran from 05/01/11 - 19/01/11 = 180P/Days
</t>
        </r>
      </text>
    </comment>
    <comment ref="J5" authorId="0" shapeId="0">
      <text>
        <r>
          <rPr>
            <b/>
            <u/>
            <sz val="8"/>
            <color indexed="81"/>
            <rFont val="Tahoma"/>
            <family val="2"/>
          </rPr>
          <t xml:space="preserve">People employed on contract 008-092-F010
</t>
        </r>
        <r>
          <rPr>
            <u/>
            <sz val="8"/>
            <color indexed="81"/>
            <rFont val="Tahoma"/>
            <family val="2"/>
          </rPr>
          <t xml:space="preserve">
</t>
        </r>
        <r>
          <rPr>
            <sz val="8"/>
            <color indexed="81"/>
            <rFont val="Tahoma"/>
            <family val="2"/>
          </rPr>
          <t xml:space="preserve">
Madondandile Makasi - 6612126415088
Malamli Jafta  - 7409055800086
Akhona Khila  - 8710025637089
Mzwandile Xhotyeni  - 5108255580082
Mbongi Hani - 5807105865086
Nondoyisile Kunqwana - 65060208085
Matipekhya Gidane - 7603037645086
Mzuyanda Kondile - 7905085685082
Sithelwa Somkhe - 6506151062080</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 xml:space="preserve">
</t>
        </r>
        <r>
          <rPr>
            <u/>
            <sz val="8"/>
            <color indexed="81"/>
            <rFont val="Tahoma"/>
            <family val="2"/>
          </rPr>
          <t xml:space="preserve">
</t>
        </r>
        <r>
          <rPr>
            <b/>
            <u/>
            <sz val="8"/>
            <color indexed="81"/>
            <rFont val="Tahoma"/>
            <family val="2"/>
          </rPr>
          <t xml:space="preserve">
</t>
        </r>
        <r>
          <rPr>
            <sz val="8"/>
            <color indexed="81"/>
            <rFont val="Tahoma"/>
            <family val="2"/>
          </rPr>
          <t>Nomakhwezi Gidane - 6610030777080
Mbuyiseli Mnyamana - 6603155603082</t>
        </r>
        <r>
          <rPr>
            <u/>
            <sz val="8"/>
            <color indexed="81"/>
            <rFont val="Tahoma"/>
            <family val="2"/>
          </rPr>
          <t xml:space="preserve">
</t>
        </r>
        <r>
          <rPr>
            <b/>
            <u/>
            <sz val="8"/>
            <color indexed="81"/>
            <rFont val="Tahoma"/>
            <family val="2"/>
          </rPr>
          <t xml:space="preserve">
People Left
</t>
        </r>
        <r>
          <rPr>
            <sz val="8"/>
            <color indexed="81"/>
            <rFont val="Tahoma"/>
            <family val="2"/>
          </rPr>
          <t>Sindiswa Yamile - 7502030637084
Ndoda Gidane  - 5306135582084</t>
        </r>
      </text>
    </comment>
    <comment ref="A6" authorId="0" shapeId="0">
      <text>
        <r>
          <rPr>
            <sz val="10"/>
            <color indexed="81"/>
            <rFont val="Tahoma"/>
            <family val="2"/>
          </rPr>
          <t xml:space="preserve">Wage incentive contract
</t>
        </r>
      </text>
    </comment>
    <comment ref="C6" authorId="0" shapeId="0">
      <text>
        <r>
          <rPr>
            <sz val="10"/>
            <color indexed="81"/>
            <rFont val="Tahoma"/>
            <family val="2"/>
          </rPr>
          <t xml:space="preserve">Contract 008-092-F016 ran from 26/01/11 - 11/02/11 = 156P/Days
</t>
        </r>
      </text>
    </comment>
    <comment ref="J6" authorId="0" shapeId="0">
      <text>
        <r>
          <rPr>
            <b/>
            <u/>
            <sz val="8"/>
            <color indexed="81"/>
            <rFont val="Tahoma"/>
            <family val="2"/>
          </rPr>
          <t xml:space="preserve">People employed on contract 008-092-F016
</t>
        </r>
        <r>
          <rPr>
            <u/>
            <sz val="8"/>
            <color indexed="81"/>
            <rFont val="Tahoma"/>
            <family val="2"/>
          </rPr>
          <t xml:space="preserve">
</t>
        </r>
        <r>
          <rPr>
            <b/>
            <sz val="8"/>
            <color indexed="81"/>
            <rFont val="Tahoma"/>
            <family val="2"/>
          </rPr>
          <t xml:space="preserve">
</t>
        </r>
        <r>
          <rPr>
            <sz val="8"/>
            <color indexed="81"/>
            <rFont val="Tahoma"/>
            <family val="2"/>
          </rPr>
          <t xml:space="preserve">Madondandile Makasi - 6612126415088
Malamli Jafta  - 7409055800086
Akhona Khila  - 8710025637089
Mzwandile Xhotyeni  - 5108255580082
Nomakhwezi Gidane - 6610030777080
Mbongi Hani - 5807105865086
Nondoyisile Kunqwana - 65060208085
Matipekhya Gidane - 7603037645086
Mzuyanda Kondile - 7905085685082
Sithelwa Somkhe - 6506151062080
Mbuyiseli Mnyamana - 6603155603082
</t>
        </r>
        <r>
          <rPr>
            <b/>
            <u/>
            <sz val="8"/>
            <color indexed="81"/>
            <rFont val="Tahoma"/>
            <family val="2"/>
          </rPr>
          <t>New People</t>
        </r>
        <r>
          <rPr>
            <sz val="8"/>
            <color indexed="81"/>
            <rFont val="Tahoma"/>
            <family val="2"/>
          </rPr>
          <t xml:space="preserve">
</t>
        </r>
        <r>
          <rPr>
            <b/>
            <u/>
            <sz val="8"/>
            <color indexed="81"/>
            <rFont val="Tahoma"/>
            <family val="2"/>
          </rPr>
          <t xml:space="preserve">
</t>
        </r>
        <r>
          <rPr>
            <u/>
            <sz val="8"/>
            <color indexed="81"/>
            <rFont val="Tahoma"/>
            <family val="2"/>
          </rPr>
          <t xml:space="preserve">
</t>
        </r>
        <r>
          <rPr>
            <b/>
            <u/>
            <sz val="8"/>
            <color indexed="81"/>
            <rFont val="Tahoma"/>
            <family val="2"/>
          </rPr>
          <t xml:space="preserve">
</t>
        </r>
        <r>
          <rPr>
            <sz val="8"/>
            <color indexed="81"/>
            <rFont val="Tahoma"/>
            <family val="2"/>
          </rPr>
          <t xml:space="preserve">
</t>
        </r>
        <r>
          <rPr>
            <u/>
            <sz val="8"/>
            <color indexed="81"/>
            <rFont val="Tahoma"/>
            <family val="2"/>
          </rPr>
          <t xml:space="preserve">
</t>
        </r>
        <r>
          <rPr>
            <b/>
            <u/>
            <sz val="8"/>
            <color indexed="81"/>
            <rFont val="Tahoma"/>
            <family val="2"/>
          </rPr>
          <t xml:space="preserve">
People Left
</t>
        </r>
      </text>
    </comment>
    <comment ref="A7" authorId="0" shapeId="0">
      <text>
        <r>
          <rPr>
            <sz val="10"/>
            <color indexed="81"/>
            <rFont val="Tahoma"/>
            <family val="2"/>
          </rPr>
          <t xml:space="preserve">Wage incentive contract
</t>
        </r>
      </text>
    </comment>
    <comment ref="C7" authorId="0" shapeId="0">
      <text>
        <r>
          <rPr>
            <sz val="10"/>
            <color indexed="81"/>
            <rFont val="Tahoma"/>
            <family val="2"/>
          </rPr>
          <t xml:space="preserve">Contract 008-092-F022 ran from 14/02/11 - 24/02/11 = 108P/Days
</t>
        </r>
      </text>
    </comment>
    <comment ref="J7" authorId="0" shapeId="0">
      <text>
        <r>
          <rPr>
            <b/>
            <u/>
            <sz val="8"/>
            <color indexed="81"/>
            <rFont val="Tahoma"/>
            <family val="2"/>
          </rPr>
          <t xml:space="preserve">People employed on contract 008-092-F022
</t>
        </r>
        <r>
          <rPr>
            <u/>
            <sz val="8"/>
            <color indexed="81"/>
            <rFont val="Tahoma"/>
            <family val="2"/>
          </rPr>
          <t xml:space="preserve">
</t>
        </r>
        <r>
          <rPr>
            <b/>
            <sz val="8"/>
            <color indexed="81"/>
            <rFont val="Tahoma"/>
            <family val="2"/>
          </rPr>
          <t xml:space="preserve">
</t>
        </r>
        <r>
          <rPr>
            <sz val="8"/>
            <color indexed="81"/>
            <rFont val="Tahoma"/>
            <family val="2"/>
          </rPr>
          <t xml:space="preserve">Madondandile Makasi - 6612126415088
Malamli Jafta  - 7409055800086
Akhona Khila  - 8710025637089
Mzwandile Xhotyeni  - 5108255580082
Nomakhwezi Gidane - 6610030777080
Mbongi Hani - 5807105865086
Nondoyisile Kunqwana - 65060208085
Matipekhya Gidane - 7603037645086
Mzuyanda Kondile - 7905085685082
Sithelwa Somkhe - 6506151062080
Mbuyiseli Mnyamana - 6603155603082
</t>
        </r>
        <r>
          <rPr>
            <b/>
            <u/>
            <sz val="8"/>
            <color indexed="81"/>
            <rFont val="Tahoma"/>
            <family val="2"/>
          </rPr>
          <t>New People</t>
        </r>
        <r>
          <rPr>
            <sz val="8"/>
            <color indexed="81"/>
            <rFont val="Tahoma"/>
            <family val="2"/>
          </rPr>
          <t xml:space="preserve">
</t>
        </r>
        <r>
          <rPr>
            <b/>
            <u/>
            <sz val="8"/>
            <color indexed="81"/>
            <rFont val="Tahoma"/>
            <family val="2"/>
          </rPr>
          <t xml:space="preserve">
</t>
        </r>
        <r>
          <rPr>
            <u/>
            <sz val="8"/>
            <color indexed="81"/>
            <rFont val="Tahoma"/>
            <family val="2"/>
          </rPr>
          <t xml:space="preserve">
</t>
        </r>
        <r>
          <rPr>
            <b/>
            <u/>
            <sz val="8"/>
            <color indexed="81"/>
            <rFont val="Tahoma"/>
            <family val="2"/>
          </rPr>
          <t xml:space="preserve">
</t>
        </r>
        <r>
          <rPr>
            <sz val="8"/>
            <color indexed="81"/>
            <rFont val="Tahoma"/>
            <family val="2"/>
          </rPr>
          <t xml:space="preserve">
</t>
        </r>
        <r>
          <rPr>
            <u/>
            <sz val="8"/>
            <color indexed="81"/>
            <rFont val="Tahoma"/>
            <family val="2"/>
          </rPr>
          <t xml:space="preserve">
</t>
        </r>
        <r>
          <rPr>
            <b/>
            <u/>
            <sz val="8"/>
            <color indexed="81"/>
            <rFont val="Tahoma"/>
            <family val="2"/>
          </rPr>
          <t xml:space="preserve">
People Left
</t>
        </r>
      </text>
    </comment>
    <comment ref="A8" authorId="0" shapeId="0">
      <text>
        <r>
          <rPr>
            <sz val="10"/>
            <color indexed="81"/>
            <rFont val="Tahoma"/>
            <family val="2"/>
          </rPr>
          <t xml:space="preserve">Supposed to be Wage incentive contract but recorded under thicket since wage incentive contracts have not come into play.
</t>
        </r>
      </text>
    </comment>
    <comment ref="C8" authorId="0" shapeId="0">
      <text>
        <r>
          <rPr>
            <sz val="10"/>
            <color indexed="81"/>
            <rFont val="Tahoma"/>
            <family val="2"/>
          </rPr>
          <t xml:space="preserve">Contract 008-092-F028 ran from 24/02/11 - 17/03/11 = 159P/Days
</t>
        </r>
      </text>
    </comment>
    <comment ref="J8" authorId="0" shapeId="0">
      <text>
        <r>
          <rPr>
            <b/>
            <u/>
            <sz val="8"/>
            <color indexed="81"/>
            <rFont val="Tahoma"/>
            <family val="2"/>
          </rPr>
          <t xml:space="preserve">People employed on contract 008-092-F028
</t>
        </r>
        <r>
          <rPr>
            <u/>
            <sz val="8"/>
            <color indexed="81"/>
            <rFont val="Tahoma"/>
            <family val="2"/>
          </rPr>
          <t xml:space="preserve">
</t>
        </r>
        <r>
          <rPr>
            <b/>
            <sz val="8"/>
            <color indexed="81"/>
            <rFont val="Tahoma"/>
            <family val="2"/>
          </rPr>
          <t xml:space="preserve">
</t>
        </r>
        <r>
          <rPr>
            <sz val="8"/>
            <color indexed="81"/>
            <rFont val="Tahoma"/>
            <family val="2"/>
          </rPr>
          <t xml:space="preserve">Madondandile Makasi - 6612126415088
Malamli Jafta  - 7409055800086
Akhona Khila  - 8710025637089
Mzwandile Xhotyeni  - 5108255580082
Nomakhwezi Gidane - 6610030777080
Mbongi Hani - 5807105865086
Nondoyisile Kunqwana - 65060208085
Matipekhya Gidane - 7603037645086
Mzuyanda Kondile - 7905085685082
Sithelwa Somkhe - 6506151062080
Mbuyiseli Mnyamana - 6603155603082
</t>
        </r>
        <r>
          <rPr>
            <b/>
            <u/>
            <sz val="8"/>
            <color indexed="81"/>
            <rFont val="Tahoma"/>
            <family val="2"/>
          </rPr>
          <t>New People</t>
        </r>
        <r>
          <rPr>
            <sz val="8"/>
            <color indexed="81"/>
            <rFont val="Tahoma"/>
            <family val="2"/>
          </rPr>
          <t xml:space="preserve">
</t>
        </r>
        <r>
          <rPr>
            <b/>
            <u/>
            <sz val="8"/>
            <color indexed="81"/>
            <rFont val="Tahoma"/>
            <family val="2"/>
          </rPr>
          <t xml:space="preserve">
</t>
        </r>
        <r>
          <rPr>
            <u/>
            <sz val="8"/>
            <color indexed="81"/>
            <rFont val="Tahoma"/>
            <family val="2"/>
          </rPr>
          <t xml:space="preserve">
</t>
        </r>
        <r>
          <rPr>
            <b/>
            <u/>
            <sz val="8"/>
            <color indexed="81"/>
            <rFont val="Tahoma"/>
            <family val="2"/>
          </rPr>
          <t xml:space="preserve">
</t>
        </r>
        <r>
          <rPr>
            <sz val="8"/>
            <color indexed="81"/>
            <rFont val="Tahoma"/>
            <family val="2"/>
          </rPr>
          <t xml:space="preserve">
</t>
        </r>
        <r>
          <rPr>
            <u/>
            <sz val="8"/>
            <color indexed="81"/>
            <rFont val="Tahoma"/>
            <family val="2"/>
          </rPr>
          <t xml:space="preserve">
</t>
        </r>
        <r>
          <rPr>
            <b/>
            <u/>
            <sz val="8"/>
            <color indexed="81"/>
            <rFont val="Tahoma"/>
            <family val="2"/>
          </rPr>
          <t xml:space="preserve">
People Left
</t>
        </r>
      </text>
    </comment>
    <comment ref="C9" authorId="0" shapeId="0">
      <text>
        <r>
          <rPr>
            <sz val="10"/>
            <color indexed="81"/>
            <rFont val="Tahoma"/>
            <family val="2"/>
          </rPr>
          <t xml:space="preserve">Contract 092-050-F118 ran from 01/04/11 - 19/04/11 = 195P/Days
</t>
        </r>
      </text>
    </comment>
    <comment ref="J9" authorId="0" shapeId="0">
      <text>
        <r>
          <rPr>
            <b/>
            <u/>
            <sz val="8"/>
            <color indexed="81"/>
            <rFont val="Tahoma"/>
            <family val="2"/>
          </rPr>
          <t xml:space="preserve">People employed on contract 092-050-F118
</t>
        </r>
        <r>
          <rPr>
            <u/>
            <sz val="8"/>
            <color indexed="81"/>
            <rFont val="Tahoma"/>
            <family val="2"/>
          </rPr>
          <t xml:space="preserve">
</t>
        </r>
        <r>
          <rPr>
            <b/>
            <sz val="8"/>
            <color indexed="81"/>
            <rFont val="Tahoma"/>
            <family val="2"/>
          </rPr>
          <t xml:space="preserve">
</t>
        </r>
        <r>
          <rPr>
            <sz val="8"/>
            <color indexed="81"/>
            <rFont val="Tahoma"/>
            <family val="2"/>
          </rPr>
          <t xml:space="preserve">Madondandile Makasi - 6612126415088
Malamli Jafta  - 7409055800086
Akhona Khila  - 8710025637089
Mzwandile Xhotyeni  - 5108255580082
Nomakhwezi Gidane - 6610030777080
Mbongi Hani - 5807105865086
Nondoyisile Kunqwana - 65060208085
Matipekhya Gidane - 7603037645086
Mzuyanda Kondile - 7905085685082
Sithelwa Somkhe - 6506151062080
Mbuyiseli Mnyamana - 6603155603082
</t>
        </r>
        <r>
          <rPr>
            <b/>
            <u/>
            <sz val="8"/>
            <color indexed="81"/>
            <rFont val="Tahoma"/>
            <family val="2"/>
          </rPr>
          <t>New People</t>
        </r>
        <r>
          <rPr>
            <sz val="8"/>
            <color indexed="81"/>
            <rFont val="Tahoma"/>
            <family val="2"/>
          </rPr>
          <t xml:space="preserve">
Pindile Adam - 6504095706086</t>
        </r>
        <r>
          <rPr>
            <b/>
            <u/>
            <sz val="8"/>
            <color indexed="81"/>
            <rFont val="Tahoma"/>
            <family val="2"/>
          </rPr>
          <t xml:space="preserve">
</t>
        </r>
        <r>
          <rPr>
            <u/>
            <sz val="8"/>
            <color indexed="81"/>
            <rFont val="Tahoma"/>
            <family val="2"/>
          </rPr>
          <t xml:space="preserve">
</t>
        </r>
        <r>
          <rPr>
            <b/>
            <u/>
            <sz val="8"/>
            <color indexed="81"/>
            <rFont val="Tahoma"/>
            <family val="2"/>
          </rPr>
          <t xml:space="preserve">
</t>
        </r>
        <r>
          <rPr>
            <sz val="8"/>
            <color indexed="81"/>
            <rFont val="Tahoma"/>
            <family val="2"/>
          </rPr>
          <t xml:space="preserve">
</t>
        </r>
        <r>
          <rPr>
            <u/>
            <sz val="8"/>
            <color indexed="81"/>
            <rFont val="Tahoma"/>
            <family val="2"/>
          </rPr>
          <t xml:space="preserve">
</t>
        </r>
        <r>
          <rPr>
            <b/>
            <u/>
            <sz val="8"/>
            <color indexed="81"/>
            <rFont val="Tahoma"/>
            <family val="2"/>
          </rPr>
          <t xml:space="preserve">
People Left
</t>
        </r>
      </text>
    </comment>
    <comment ref="C10" authorId="0" shapeId="0">
      <text>
        <r>
          <rPr>
            <sz val="10"/>
            <color indexed="81"/>
            <rFont val="Tahoma"/>
            <family val="2"/>
          </rPr>
          <t xml:space="preserve">Contract 092-050-F125 ran from 25/05/11 - 24/05/11 = 182P/Days
</t>
        </r>
      </text>
    </comment>
    <comment ref="J10" authorId="0" shapeId="0">
      <text>
        <r>
          <rPr>
            <b/>
            <u/>
            <sz val="8"/>
            <color indexed="81"/>
            <rFont val="Tahoma"/>
            <family val="2"/>
          </rPr>
          <t xml:space="preserve">People employed on contract 092-050-F118
</t>
        </r>
        <r>
          <rPr>
            <u/>
            <sz val="8"/>
            <color indexed="81"/>
            <rFont val="Tahoma"/>
            <family val="2"/>
          </rPr>
          <t xml:space="preserve">
</t>
        </r>
        <r>
          <rPr>
            <sz val="8"/>
            <color indexed="81"/>
            <rFont val="Tahoma"/>
            <family val="2"/>
          </rPr>
          <t xml:space="preserve">
Madondandile Makasi - 6612126415088
Malamli Jafta  - 7409055800086
Akhona Khila  - 8710025637089
Mzwandile Xhotyeni  - 5108255580082
Nomakhwezi Gidane - 6610030777080
Mbongi Hani - 5807105865086
Nondoyisile Kunqwana - 65060208085
Matipekhya Gidane - 7603037645086
Mzuyanda Kondile - 7905085685082
Sithelwa Somkhe - 6506151062080
Mbuyiseli Mnyamana - 6603155603082
Pindile Adam - 6504095706086
</t>
        </r>
        <r>
          <rPr>
            <b/>
            <u/>
            <sz val="8"/>
            <color indexed="81"/>
            <rFont val="Tahoma"/>
            <family val="2"/>
          </rPr>
          <t>New People</t>
        </r>
        <r>
          <rPr>
            <sz val="8"/>
            <color indexed="81"/>
            <rFont val="Tahoma"/>
            <family val="2"/>
          </rPr>
          <t xml:space="preserve">
</t>
        </r>
        <r>
          <rPr>
            <u/>
            <sz val="8"/>
            <color indexed="81"/>
            <rFont val="Tahoma"/>
            <family val="2"/>
          </rPr>
          <t xml:space="preserve">
</t>
        </r>
        <r>
          <rPr>
            <b/>
            <u/>
            <sz val="8"/>
            <color indexed="81"/>
            <rFont val="Tahoma"/>
            <family val="2"/>
          </rPr>
          <t xml:space="preserve">
</t>
        </r>
        <r>
          <rPr>
            <sz val="8"/>
            <color indexed="81"/>
            <rFont val="Tahoma"/>
            <family val="2"/>
          </rPr>
          <t xml:space="preserve">
</t>
        </r>
        <r>
          <rPr>
            <u/>
            <sz val="8"/>
            <color indexed="81"/>
            <rFont val="Tahoma"/>
            <family val="2"/>
          </rPr>
          <t xml:space="preserve">
</t>
        </r>
        <r>
          <rPr>
            <b/>
            <u/>
            <sz val="8"/>
            <color indexed="81"/>
            <rFont val="Tahoma"/>
            <family val="2"/>
          </rPr>
          <t xml:space="preserve">
People Left
</t>
        </r>
      </text>
    </comment>
    <comment ref="C11" authorId="0" shapeId="0">
      <text>
        <r>
          <rPr>
            <sz val="10"/>
            <color indexed="81"/>
            <rFont val="Tahoma"/>
            <family val="2"/>
          </rPr>
          <t xml:space="preserve">Contract 008-092-F139 ran from 14/07/11 - 03/08/11 = 175P/Days
</t>
        </r>
      </text>
    </comment>
    <comment ref="J11" authorId="0" shapeId="0">
      <text>
        <r>
          <rPr>
            <b/>
            <u/>
            <sz val="8"/>
            <color indexed="81"/>
            <rFont val="Tahoma"/>
            <family val="2"/>
          </rPr>
          <t xml:space="preserve">People employed on contract 008-092-F139
</t>
        </r>
        <r>
          <rPr>
            <u/>
            <sz val="8"/>
            <color indexed="81"/>
            <rFont val="Tahoma"/>
            <family val="2"/>
          </rPr>
          <t xml:space="preserve">
</t>
        </r>
        <r>
          <rPr>
            <sz val="8"/>
            <color indexed="81"/>
            <rFont val="Tahoma"/>
            <family val="2"/>
          </rPr>
          <t xml:space="preserve">
Madondandile Makasi - 6612126415088
Malamli Jafta  - 7409055800086
Akhona Khila  - 8710025637089
Mzwandile Xhotyeni  - 5108255580082
Nomakhwezi Gidane - 6610030777080
Mbongi Hani - 5807105865086
Nondoyisile Kunqwana - 65060208085
Matipekhya Gidane - 7603037645086
Mzuyanda Kondile - 7905085685082
Sithelwa Somkhe - 6506151062080
Pindile Adam - 6504095706086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Zonwabele Radu - 5108015283084</t>
        </r>
        <r>
          <rPr>
            <b/>
            <u/>
            <sz val="8"/>
            <color indexed="81"/>
            <rFont val="Tahoma"/>
            <family val="2"/>
          </rPr>
          <t xml:space="preserve">
</t>
        </r>
        <r>
          <rPr>
            <sz val="8"/>
            <color indexed="81"/>
            <rFont val="Tahoma"/>
            <family val="2"/>
          </rPr>
          <t xml:space="preserve">
</t>
        </r>
        <r>
          <rPr>
            <u/>
            <sz val="8"/>
            <color indexed="81"/>
            <rFont val="Tahoma"/>
            <family val="2"/>
          </rPr>
          <t xml:space="preserve">
</t>
        </r>
        <r>
          <rPr>
            <b/>
            <u/>
            <sz val="8"/>
            <color indexed="81"/>
            <rFont val="Tahoma"/>
            <family val="2"/>
          </rPr>
          <t xml:space="preserve">
People Left
</t>
        </r>
        <r>
          <rPr>
            <sz val="8"/>
            <color indexed="81"/>
            <rFont val="Tahoma"/>
            <family val="2"/>
          </rPr>
          <t>Mbuyiseli Mnyamana - 6603155603082</t>
        </r>
      </text>
    </comment>
    <comment ref="C12" authorId="0" shapeId="0">
      <text>
        <r>
          <rPr>
            <sz val="10"/>
            <color indexed="81"/>
            <rFont val="Tahoma"/>
            <family val="2"/>
          </rPr>
          <t xml:space="preserve">Contract 008-092-F140 ran from 17/08/11 - 30/08/11 = 110P/Days
</t>
        </r>
      </text>
    </comment>
    <comment ref="J12" authorId="0" shapeId="0">
      <text>
        <r>
          <rPr>
            <b/>
            <u/>
            <sz val="8"/>
            <color indexed="81"/>
            <rFont val="Tahoma"/>
            <family val="2"/>
          </rPr>
          <t xml:space="preserve">People employed on contract 008-092-F140
</t>
        </r>
        <r>
          <rPr>
            <u/>
            <sz val="8"/>
            <color indexed="81"/>
            <rFont val="Tahoma"/>
            <family val="2"/>
          </rPr>
          <t xml:space="preserve">
</t>
        </r>
        <r>
          <rPr>
            <b/>
            <sz val="8"/>
            <color indexed="81"/>
            <rFont val="Tahoma"/>
            <family val="2"/>
          </rPr>
          <t xml:space="preserve">
</t>
        </r>
        <r>
          <rPr>
            <sz val="8"/>
            <color indexed="81"/>
            <rFont val="Tahoma"/>
            <family val="2"/>
          </rPr>
          <t xml:space="preserve">Madondandile Makasi - 6612126415088
Malamli Jafta  - 7409055800086
Akhona Khila  - 8710025637089
Mzwandile Xhotyeni  - 5108255580082
Nomakhwezi Gidane - 6610030777080
Mbongi Hani - 5807105865086
Nondoyisile Kunqwana - 65060208085
Matipekhya Gidane - 7603037645086
Mzuyanda Kondile - 7905085685082
Sithelwa Somkhe - 6506151062080
Pindile Adam - 6504095706086
</t>
        </r>
        <r>
          <rPr>
            <b/>
            <u/>
            <sz val="8"/>
            <color indexed="81"/>
            <rFont val="Tahoma"/>
            <family val="2"/>
          </rPr>
          <t>New People</t>
        </r>
        <r>
          <rPr>
            <sz val="8"/>
            <color indexed="81"/>
            <rFont val="Tahoma"/>
            <family val="2"/>
          </rPr>
          <t xml:space="preserve">
</t>
        </r>
        <r>
          <rPr>
            <b/>
            <u/>
            <sz val="8"/>
            <color indexed="81"/>
            <rFont val="Tahoma"/>
            <family val="2"/>
          </rPr>
          <t xml:space="preserve">
</t>
        </r>
        <r>
          <rPr>
            <sz val="8"/>
            <color indexed="81"/>
            <rFont val="Tahoma"/>
            <family val="2"/>
          </rPr>
          <t xml:space="preserve">Phakamani Gidane - 8812045602083
</t>
        </r>
        <r>
          <rPr>
            <u/>
            <sz val="8"/>
            <color indexed="81"/>
            <rFont val="Tahoma"/>
            <family val="2"/>
          </rPr>
          <t xml:space="preserve">
</t>
        </r>
        <r>
          <rPr>
            <b/>
            <u/>
            <sz val="8"/>
            <color indexed="81"/>
            <rFont val="Tahoma"/>
            <family val="2"/>
          </rPr>
          <t xml:space="preserve">
People Left
</t>
        </r>
        <r>
          <rPr>
            <sz val="8"/>
            <color indexed="81"/>
            <rFont val="Tahoma"/>
            <family val="2"/>
          </rPr>
          <t>Zonwabele Radu - 5108015283084</t>
        </r>
      </text>
    </comment>
    <comment ref="C13" authorId="0" shapeId="0">
      <text>
        <r>
          <rPr>
            <sz val="10"/>
            <color indexed="81"/>
            <rFont val="Tahoma"/>
            <family val="2"/>
          </rPr>
          <t xml:space="preserve">Contract 092-050-F185 ran from 11/10/11 - 26/10/11 = 156P/Days
</t>
        </r>
      </text>
    </comment>
    <comment ref="J13" authorId="0" shapeId="0">
      <text>
        <r>
          <rPr>
            <b/>
            <u/>
            <sz val="8"/>
            <color indexed="81"/>
            <rFont val="Tahoma"/>
            <family val="2"/>
          </rPr>
          <t xml:space="preserve">People employed on contract 092-050-F185
</t>
        </r>
        <r>
          <rPr>
            <u/>
            <sz val="8"/>
            <color indexed="81"/>
            <rFont val="Tahoma"/>
            <family val="2"/>
          </rPr>
          <t xml:space="preserve">
</t>
        </r>
        <r>
          <rPr>
            <b/>
            <sz val="8"/>
            <color indexed="81"/>
            <rFont val="Tahoma"/>
            <family val="2"/>
          </rPr>
          <t xml:space="preserve">
</t>
        </r>
        <r>
          <rPr>
            <sz val="8"/>
            <color indexed="81"/>
            <rFont val="Tahoma"/>
            <family val="2"/>
          </rPr>
          <t xml:space="preserve">Madondandile Makasi - 6612126415088
Malamli Jafta  - 7409055800086
Akhona Khila  - 8710025637089
Mzwandile Xhotyeni  - 5108255580082
Nomakhwezi Gidane - 6610030777080
Mbongi Hani - 5807105865086
Nondoyisile Kunqwana - 65060208085
Matipekhya Gidane - 7603037645086
Mzuyanda Kondile - 7905085685082
Sithelwa Somkhe - 6506151062080
Pindile Adam - 6504095706086
Phakamani Gidane - 8812045602083
</t>
        </r>
        <r>
          <rPr>
            <b/>
            <u/>
            <sz val="8"/>
            <color indexed="81"/>
            <rFont val="Tahoma"/>
            <family val="2"/>
          </rPr>
          <t>New People</t>
        </r>
        <r>
          <rPr>
            <sz val="8"/>
            <color indexed="81"/>
            <rFont val="Tahoma"/>
            <family val="2"/>
          </rPr>
          <t xml:space="preserve">
</t>
        </r>
        <r>
          <rPr>
            <b/>
            <u/>
            <sz val="8"/>
            <color indexed="81"/>
            <rFont val="Tahoma"/>
            <family val="2"/>
          </rPr>
          <t xml:space="preserve">
</t>
        </r>
        <r>
          <rPr>
            <sz val="8"/>
            <color indexed="81"/>
            <rFont val="Tahoma"/>
            <family val="2"/>
          </rPr>
          <t xml:space="preserve">
</t>
        </r>
        <r>
          <rPr>
            <u/>
            <sz val="8"/>
            <color indexed="81"/>
            <rFont val="Tahoma"/>
            <family val="2"/>
          </rPr>
          <t xml:space="preserve">
</t>
        </r>
        <r>
          <rPr>
            <b/>
            <u/>
            <sz val="8"/>
            <color indexed="81"/>
            <rFont val="Tahoma"/>
            <family val="2"/>
          </rPr>
          <t xml:space="preserve">
People Left
</t>
        </r>
      </text>
    </comment>
    <comment ref="C14" authorId="0" shapeId="0">
      <text>
        <r>
          <rPr>
            <sz val="10"/>
            <color indexed="81"/>
            <rFont val="Tahoma"/>
            <family val="2"/>
          </rPr>
          <t xml:space="preserve">Contract 092-050-F183 ran from 26/10/11 - 18/11/11 = 122P/Days
</t>
        </r>
      </text>
    </comment>
    <comment ref="J14" authorId="0" shapeId="0">
      <text>
        <r>
          <rPr>
            <b/>
            <u/>
            <sz val="8"/>
            <color indexed="81"/>
            <rFont val="Tahoma"/>
            <family val="2"/>
          </rPr>
          <t xml:space="preserve">People employed on contract 092-050-F183
</t>
        </r>
        <r>
          <rPr>
            <u/>
            <sz val="8"/>
            <color indexed="81"/>
            <rFont val="Tahoma"/>
            <family val="2"/>
          </rPr>
          <t xml:space="preserve">
</t>
        </r>
        <r>
          <rPr>
            <b/>
            <sz val="8"/>
            <color indexed="81"/>
            <rFont val="Tahoma"/>
            <family val="2"/>
          </rPr>
          <t xml:space="preserve">
</t>
        </r>
        <r>
          <rPr>
            <sz val="8"/>
            <color indexed="81"/>
            <rFont val="Tahoma"/>
            <family val="2"/>
          </rPr>
          <t xml:space="preserve">Madondandile Makasi - 6612126415088
Malamli Jafta  - 7409055800086
Akhona Khila  - 8710025637089
Mzwandile Xhotyeni  - 5108255580082
Nomakhwezi Gidane - 6610030777080
Mbongi Hani - 5807105865086
Nondoyisile Kunqwana - 65060208085
Matipekhya Gidane - 7603037645086
Mzuyanda Kondile - 7905085685082
Sithelwa Somkhe - 6506151062080
Pindile Adam - 6504095706086
Phakamani Gidane - 8812045602083
</t>
        </r>
        <r>
          <rPr>
            <b/>
            <u/>
            <sz val="8"/>
            <color indexed="81"/>
            <rFont val="Tahoma"/>
            <family val="2"/>
          </rPr>
          <t>New People</t>
        </r>
        <r>
          <rPr>
            <sz val="8"/>
            <color indexed="81"/>
            <rFont val="Tahoma"/>
            <family val="2"/>
          </rPr>
          <t xml:space="preserve">
</t>
        </r>
        <r>
          <rPr>
            <b/>
            <u/>
            <sz val="8"/>
            <color indexed="81"/>
            <rFont val="Tahoma"/>
            <family val="2"/>
          </rPr>
          <t xml:space="preserve">
</t>
        </r>
        <r>
          <rPr>
            <sz val="8"/>
            <color indexed="81"/>
            <rFont val="Tahoma"/>
            <family val="2"/>
          </rPr>
          <t xml:space="preserve">
</t>
        </r>
        <r>
          <rPr>
            <u/>
            <sz val="8"/>
            <color indexed="81"/>
            <rFont val="Tahoma"/>
            <family val="2"/>
          </rPr>
          <t xml:space="preserve">
</t>
        </r>
        <r>
          <rPr>
            <b/>
            <u/>
            <sz val="8"/>
            <color indexed="81"/>
            <rFont val="Tahoma"/>
            <family val="2"/>
          </rPr>
          <t xml:space="preserve">
People Left
</t>
        </r>
      </text>
    </comment>
    <comment ref="C15" authorId="0" shapeId="0">
      <text>
        <r>
          <rPr>
            <sz val="10"/>
            <color indexed="81"/>
            <rFont val="Tahoma"/>
            <family val="2"/>
          </rPr>
          <t xml:space="preserve">Contract 092-050-F182 ran from 21/11/11 - 07/12/11 = 143P/Days
</t>
        </r>
      </text>
    </comment>
    <comment ref="J15" authorId="0" shapeId="0">
      <text>
        <r>
          <rPr>
            <b/>
            <u/>
            <sz val="8"/>
            <color indexed="81"/>
            <rFont val="Tahoma"/>
            <family val="2"/>
          </rPr>
          <t xml:space="preserve">People employed on contract 092-050-F182
</t>
        </r>
        <r>
          <rPr>
            <u/>
            <sz val="8"/>
            <color indexed="81"/>
            <rFont val="Tahoma"/>
            <family val="2"/>
          </rPr>
          <t xml:space="preserve">
</t>
        </r>
        <r>
          <rPr>
            <b/>
            <sz val="8"/>
            <color indexed="81"/>
            <rFont val="Tahoma"/>
            <family val="2"/>
          </rPr>
          <t xml:space="preserve">
</t>
        </r>
        <r>
          <rPr>
            <sz val="8"/>
            <color indexed="81"/>
            <rFont val="Tahoma"/>
            <family val="2"/>
          </rPr>
          <t xml:space="preserve">Madondandile Makasi - 6612126415088
Malamli Jafta  - 7409055800086
Akhona Khila  - 8710025637089
Mzwandile Xhotyeni  - 5108255580082
Nomakhwezi Gidane - 6610030777080
Mbongi Hani - 5807105865086
Nondoyisile Kunqwana - 65060208085
Matipekhya Gidane - 7603037645086
Mzuyanda Kondile - 7905085685082
Sithelwa Somkhe - 6506151062080
Pindile Adam - 6504095706086
Phakamani Gidane - 8812045602083
</t>
        </r>
        <r>
          <rPr>
            <b/>
            <u/>
            <sz val="8"/>
            <color indexed="81"/>
            <rFont val="Tahoma"/>
            <family val="2"/>
          </rPr>
          <t>New People</t>
        </r>
        <r>
          <rPr>
            <sz val="8"/>
            <color indexed="81"/>
            <rFont val="Tahoma"/>
            <family val="2"/>
          </rPr>
          <t xml:space="preserve">
</t>
        </r>
        <r>
          <rPr>
            <b/>
            <u/>
            <sz val="8"/>
            <color indexed="81"/>
            <rFont val="Tahoma"/>
            <family val="2"/>
          </rPr>
          <t xml:space="preserve">
</t>
        </r>
        <r>
          <rPr>
            <sz val="8"/>
            <color indexed="81"/>
            <rFont val="Tahoma"/>
            <family val="2"/>
          </rPr>
          <t xml:space="preserve">
</t>
        </r>
        <r>
          <rPr>
            <u/>
            <sz val="8"/>
            <color indexed="81"/>
            <rFont val="Tahoma"/>
            <family val="2"/>
          </rPr>
          <t xml:space="preserve">
</t>
        </r>
        <r>
          <rPr>
            <b/>
            <u/>
            <sz val="8"/>
            <color indexed="81"/>
            <rFont val="Tahoma"/>
            <family val="2"/>
          </rPr>
          <t xml:space="preserve">
People Left
</t>
        </r>
      </text>
    </comment>
    <comment ref="C16" authorId="1" shapeId="0">
      <text>
        <r>
          <rPr>
            <sz val="9"/>
            <color indexed="81"/>
            <rFont val="Tahoma"/>
            <charset val="1"/>
          </rPr>
          <t xml:space="preserve">Contract 092-050-F239B1A ran from 12/02/2016 - 26/02/2016 = 141P/Days
</t>
        </r>
      </text>
    </comment>
    <comment ref="J16" authorId="0" shapeId="0">
      <text>
        <r>
          <rPr>
            <b/>
            <u/>
            <sz val="8"/>
            <color indexed="81"/>
            <rFont val="Tahoma"/>
            <family val="2"/>
          </rPr>
          <t xml:space="preserve">People employed on contract 092-050-F239B1A
</t>
        </r>
        <r>
          <rPr>
            <u/>
            <sz val="8"/>
            <color indexed="81"/>
            <rFont val="Tahoma"/>
            <family val="2"/>
          </rPr>
          <t xml:space="preserve">
</t>
        </r>
        <r>
          <rPr>
            <sz val="8"/>
            <color indexed="81"/>
            <rFont val="Tahoma"/>
            <family val="2"/>
          </rPr>
          <t>Wiseman Gidane - 7303165859084
Akhona Khila  - 8710025637089
Nomakhwezi Gidane - 6610030777080
Nondoyisile Kunqwana - 65060208085
Matipekhaya Gidane - 7603037645086
Sithelwa Somkhe - 6506151062080
Phakamani Gidane - 8812045602083</t>
        </r>
        <r>
          <rPr>
            <sz val="8"/>
            <color indexed="81"/>
            <rFont val="Tahoma"/>
            <family val="2"/>
          </rPr>
          <t xml:space="preserve">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Mantombi Gojela - 7912070700082
Thembisa Landu - 8406281331083
Nondumiso Notshokovu - 7102010840087
Xhanti Xotyeni - 8801056042081
Nombuzo Ziqula - 85043011111087</t>
        </r>
        <r>
          <rPr>
            <u/>
            <sz val="8"/>
            <color indexed="81"/>
            <rFont val="Tahoma"/>
            <family val="2"/>
          </rPr>
          <t xml:space="preserve">
</t>
        </r>
        <r>
          <rPr>
            <b/>
            <u/>
            <sz val="8"/>
            <color indexed="81"/>
            <rFont val="Tahoma"/>
            <family val="2"/>
          </rPr>
          <t xml:space="preserve">
People Left
</t>
        </r>
        <r>
          <rPr>
            <sz val="8"/>
            <color indexed="81"/>
            <rFont val="Tahoma"/>
            <family val="2"/>
          </rPr>
          <t xml:space="preserve">
Pindile Adam - 6504095706086
Mzuyanda Kondile - 7905085685082
Mbongi Hani - 5807105865086
Mzwandile Xhotyeni  - 5108255580082
Madondandile Makasi - 6612126415088
Malamli Jafta  - 7409055800086
</t>
        </r>
      </text>
    </comment>
  </commentList>
</comments>
</file>

<file path=xl/comments30.xml><?xml version="1.0" encoding="utf-8"?>
<comments xmlns="http://schemas.openxmlformats.org/spreadsheetml/2006/main">
  <authors>
    <author>James Jansen</author>
    <author>Andrew Knipe</author>
  </authors>
  <commentList>
    <comment ref="C4" authorId="0" shapeId="0">
      <text>
        <r>
          <rPr>
            <sz val="10"/>
            <color indexed="81"/>
            <rFont val="Tahoma"/>
            <family val="2"/>
          </rPr>
          <t xml:space="preserve">Contract 092-050-F79 ran from 29/07/10 - 06/09/10 = 248P/Days
</t>
        </r>
      </text>
    </comment>
    <comment ref="J4" authorId="0" shapeId="0">
      <text>
        <r>
          <rPr>
            <b/>
            <u/>
            <sz val="10"/>
            <color indexed="81"/>
            <rFont val="Tahoma"/>
            <family val="2"/>
          </rPr>
          <t>People employed on contract 092-050-F79</t>
        </r>
        <r>
          <rPr>
            <sz val="10"/>
            <color indexed="81"/>
            <rFont val="Tahoma"/>
            <family val="2"/>
          </rPr>
          <t xml:space="preserve">
Nomvuyo Nkothobe - 7105080706085
Phakamisa Woza - 8802265751082
Mzoxolo Nonqulo - 7601046037089
Siseko Ndayi - 8507315515086
Mlungiseleli Skina - 5706066669083
Qondiswa Wonte - 6609100515081
Vusile Singaphi - 6310255724087
Siphokazi Ndayi - 7610240832088
Thembakazi Bhungcu - 6909271007086
Mzwanele Tatayi - 6404195878085
Xolela Pali - 8810215468087
Lindile Mbilana - 4502245158085
Xolisile Mhlekwa - 6112065713080</t>
        </r>
      </text>
    </comment>
    <comment ref="A5" authorId="0" shapeId="0">
      <text>
        <r>
          <rPr>
            <sz val="10"/>
            <color indexed="81"/>
            <rFont val="Tahoma"/>
            <family val="2"/>
          </rPr>
          <t xml:space="preserve">Wage incentive contract
</t>
        </r>
      </text>
    </comment>
    <comment ref="C5" authorId="0" shapeId="0">
      <text>
        <r>
          <rPr>
            <sz val="10"/>
            <color indexed="81"/>
            <rFont val="Tahoma"/>
            <family val="2"/>
          </rPr>
          <t xml:space="preserve">Contract 092-050-F89 ran from 17/09/10 - 11/10/10 = 191P/Days
</t>
        </r>
      </text>
    </comment>
    <comment ref="J5" authorId="0" shapeId="0">
      <text>
        <r>
          <rPr>
            <b/>
            <u/>
            <sz val="10"/>
            <color indexed="81"/>
            <rFont val="Tahoma"/>
            <family val="2"/>
          </rPr>
          <t>People employed on contract 092-050-F89</t>
        </r>
        <r>
          <rPr>
            <sz val="10"/>
            <color indexed="81"/>
            <rFont val="Tahoma"/>
            <family val="2"/>
          </rPr>
          <t xml:space="preserve">
Nomvuyo Nkothobe - 7105080706085
Phakamisa Woza - 8802265751082
Mzoxolo Nonqulo - 7601046037089
Siseko Ndayi - 8507315515086
Mlungiseleli Skina - 5706066669083
Qondiswa Wonte - 6609100515081
Vusile Singaphi - 6310255724087
Siphokazi Ndayi - 7610240832088
Thembakazi Bhungcu - 6909271007086
Mzwanele Tatayi - 6404195878085
Xolela Pali - 8810215468087
Lindile Mbilana - 4502245158085
Xolisile Mhlekwa - 6112065713080</t>
        </r>
      </text>
    </comment>
    <comment ref="A6" authorId="0" shapeId="0">
      <text>
        <r>
          <rPr>
            <sz val="10"/>
            <color indexed="81"/>
            <rFont val="Tahoma"/>
            <family val="2"/>
          </rPr>
          <t xml:space="preserve">Wage incentive contract
</t>
        </r>
      </text>
    </comment>
    <comment ref="C6" authorId="0" shapeId="0">
      <text>
        <r>
          <rPr>
            <sz val="10"/>
            <color indexed="81"/>
            <rFont val="Tahoma"/>
            <family val="2"/>
          </rPr>
          <t xml:space="preserve">Contract 008-092-F003 ran from20/10/10 - 08/11/10=139P/Days
</t>
        </r>
      </text>
    </comment>
    <comment ref="J6" authorId="0" shapeId="0">
      <text>
        <r>
          <rPr>
            <b/>
            <u/>
            <sz val="10"/>
            <color indexed="81"/>
            <rFont val="Tahoma"/>
            <family val="2"/>
          </rPr>
          <t>People employed on contract 008-092-F003</t>
        </r>
        <r>
          <rPr>
            <sz val="10"/>
            <color indexed="81"/>
            <rFont val="Tahoma"/>
            <family val="2"/>
          </rPr>
          <t xml:space="preserve">
Nomvuyo Nkothobe - 7105080706085
Phakamisa Woza - 8802265751082
Mzoxolo Nonqulo - 7601046037089
Siseko Ndayi - 8507315515086
Mlungiseleli Skina - 5706066669083
Qondiswa Wonte - 6609100515081
Vusile Singaphi - 6310255724087
Siphokazi Ndayi - 7610240832088
Thembakazi Bhungcu - 6909271007086
Mzwanele Tatayi - 6404195878085
Xolela Pali - 8810215468087
Lindile Mbilana - 4502245158085
</t>
        </r>
        <r>
          <rPr>
            <b/>
            <u/>
            <sz val="10"/>
            <color indexed="81"/>
            <rFont val="Tahoma"/>
            <family val="2"/>
          </rPr>
          <t>New People</t>
        </r>
        <r>
          <rPr>
            <sz val="10"/>
            <color indexed="81"/>
            <rFont val="Tahoma"/>
            <family val="2"/>
          </rPr>
          <t xml:space="preserve">
</t>
        </r>
        <r>
          <rPr>
            <b/>
            <u/>
            <sz val="10"/>
            <color indexed="81"/>
            <rFont val="Tahoma"/>
            <family val="2"/>
          </rPr>
          <t xml:space="preserve">People Left
</t>
        </r>
        <r>
          <rPr>
            <sz val="10"/>
            <color indexed="81"/>
            <rFont val="Tahoma"/>
            <family val="2"/>
          </rPr>
          <t xml:space="preserve">
Xolisile Mhlekwa - 6112065713080</t>
        </r>
      </text>
    </comment>
    <comment ref="A7" authorId="0" shapeId="0">
      <text>
        <r>
          <rPr>
            <sz val="10"/>
            <color indexed="81"/>
            <rFont val="Tahoma"/>
            <family val="2"/>
          </rPr>
          <t xml:space="preserve">Wage incentive contract
</t>
        </r>
      </text>
    </comment>
    <comment ref="C7" authorId="0" shapeId="0">
      <text>
        <r>
          <rPr>
            <sz val="10"/>
            <color indexed="81"/>
            <rFont val="Tahoma"/>
            <family val="2"/>
          </rPr>
          <t xml:space="preserve">Contract 008-092-F004 ran from 17/11/10 - 03/12/10=156P/Days
</t>
        </r>
      </text>
    </comment>
    <comment ref="J7" authorId="0" shapeId="0">
      <text>
        <r>
          <rPr>
            <b/>
            <u/>
            <sz val="10"/>
            <color indexed="81"/>
            <rFont val="Tahoma"/>
            <family val="2"/>
          </rPr>
          <t>People employed on contract 008-092-F004</t>
        </r>
        <r>
          <rPr>
            <sz val="10"/>
            <color indexed="81"/>
            <rFont val="Tahoma"/>
            <family val="2"/>
          </rPr>
          <t xml:space="preserve">
</t>
        </r>
        <r>
          <rPr>
            <b/>
            <sz val="10"/>
            <color indexed="81"/>
            <rFont val="Tahoma"/>
            <family val="2"/>
          </rPr>
          <t xml:space="preserve">
</t>
        </r>
        <r>
          <rPr>
            <sz val="10"/>
            <color indexed="81"/>
            <rFont val="Tahoma"/>
            <family val="2"/>
          </rPr>
          <t>Nomvuyo Nkothobe - 7105080706085
Phakamisa Woza - 8802265751082
Mzoxolo Nonqulo - 7601046037089
Siseko Ndayi - 8507315515086
Mlungiseleli Skina - 5706066669083
Qondiswa Wonte - 6609100515081
Vusile Singaphi - 6310255724087
Siphokazi Ndayi - 7610240832088
Thembakazi Bhungcu - 6909271007086
Mzwanele Tatayi - 6404195878085
Xolela Pali - 8810215468087
Lindile Mbilana - 4502245158085</t>
        </r>
        <r>
          <rPr>
            <sz val="10"/>
            <color indexed="81"/>
            <rFont val="Tahoma"/>
            <family val="2"/>
          </rPr>
          <t xml:space="preserve">
</t>
        </r>
        <r>
          <rPr>
            <b/>
            <u/>
            <sz val="10"/>
            <color indexed="81"/>
            <rFont val="Tahoma"/>
            <family val="2"/>
          </rPr>
          <t>New People</t>
        </r>
        <r>
          <rPr>
            <sz val="10"/>
            <color indexed="81"/>
            <rFont val="Tahoma"/>
            <family val="2"/>
          </rPr>
          <t xml:space="preserve">
</t>
        </r>
        <r>
          <rPr>
            <b/>
            <u/>
            <sz val="10"/>
            <color indexed="81"/>
            <rFont val="Tahoma"/>
            <family val="2"/>
          </rPr>
          <t xml:space="preserve">People Left
</t>
        </r>
        <r>
          <rPr>
            <sz val="10"/>
            <color indexed="81"/>
            <rFont val="Tahoma"/>
            <family val="2"/>
          </rPr>
          <t xml:space="preserve">
</t>
        </r>
      </text>
    </comment>
    <comment ref="A8" authorId="0" shapeId="0">
      <text>
        <r>
          <rPr>
            <sz val="10"/>
            <color indexed="81"/>
            <rFont val="Tahoma"/>
            <family val="2"/>
          </rPr>
          <t xml:space="preserve">Wage incentive contract
</t>
        </r>
      </text>
    </comment>
    <comment ref="C8" authorId="0" shapeId="0">
      <text>
        <r>
          <rPr>
            <sz val="10"/>
            <color indexed="81"/>
            <rFont val="Tahoma"/>
            <family val="2"/>
          </rPr>
          <t xml:space="preserve">Contract 008-092-F009 ran from 19/01/11 - 07/02/11=168P/Days
</t>
        </r>
      </text>
    </comment>
    <comment ref="J8" authorId="0" shapeId="0">
      <text>
        <r>
          <rPr>
            <b/>
            <u/>
            <sz val="10"/>
            <color indexed="81"/>
            <rFont val="Tahoma"/>
            <family val="2"/>
          </rPr>
          <t>People employed on contract 008-092-F009</t>
        </r>
        <r>
          <rPr>
            <sz val="10"/>
            <color indexed="81"/>
            <rFont val="Tahoma"/>
            <family val="2"/>
          </rPr>
          <t xml:space="preserve">
</t>
        </r>
        <r>
          <rPr>
            <sz val="10"/>
            <color indexed="81"/>
            <rFont val="Tahoma"/>
            <family val="2"/>
          </rPr>
          <t xml:space="preserve">
Phakamisa Woza - 8802265751082
Mzoxolo Nonqulo - 7601046037089
Siseko Ndayi - 8507315515086
Mlungiseleli Skina - 5706066669083
Qondiswa Wonte - 6609100515081
Vusile Singaphi - 6310255724087
Thembakazi Bhungcu - 6909271007086
Mzwanele Tatayi - 6404195878085
Xolela Pali - 8810215468087
Lindile Mbilana - 4502245158085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Stanford Skepe - 6201045580089
Luzuko Nonqulo - 9102195986083
</t>
        </r>
        <r>
          <rPr>
            <sz val="10"/>
            <color indexed="81"/>
            <rFont val="Tahoma"/>
            <family val="2"/>
          </rPr>
          <t xml:space="preserve">
</t>
        </r>
        <r>
          <rPr>
            <b/>
            <u/>
            <sz val="10"/>
            <color indexed="81"/>
            <rFont val="Tahoma"/>
            <family val="2"/>
          </rPr>
          <t xml:space="preserve">People Left
</t>
        </r>
        <r>
          <rPr>
            <sz val="10"/>
            <color indexed="81"/>
            <rFont val="Tahoma"/>
            <family val="2"/>
          </rPr>
          <t xml:space="preserve">
Siphokazi Ndayi - 7610240832088
Nomvuyo Nkothobe - 7105080706085</t>
        </r>
      </text>
    </comment>
    <comment ref="A9" authorId="0" shapeId="0">
      <text>
        <r>
          <rPr>
            <sz val="10"/>
            <color indexed="81"/>
            <rFont val="Tahoma"/>
            <family val="2"/>
          </rPr>
          <t xml:space="preserve">Wage incentive contract
</t>
        </r>
      </text>
    </comment>
    <comment ref="C9" authorId="0" shapeId="0">
      <text>
        <r>
          <rPr>
            <sz val="10"/>
            <color indexed="81"/>
            <rFont val="Tahoma"/>
            <family val="2"/>
          </rPr>
          <t xml:space="preserve">Contract 008-092-F013 ran from 08/02/11 - 22/02/11=114P/Days
</t>
        </r>
      </text>
    </comment>
    <comment ref="G9" authorId="0" shapeId="0">
      <text>
        <r>
          <rPr>
            <sz val="10"/>
            <color indexed="81"/>
            <rFont val="Tahoma"/>
            <family val="2"/>
          </rPr>
          <t xml:space="preserve">R700.00 deducted from contract 008-092-F013 for planting branches in stead of cuttings.
</t>
        </r>
      </text>
    </comment>
    <comment ref="J9" authorId="0" shapeId="0">
      <text>
        <r>
          <rPr>
            <b/>
            <u/>
            <sz val="10"/>
            <color indexed="81"/>
            <rFont val="Tahoma"/>
            <family val="2"/>
          </rPr>
          <t>People employed on contract 008-092-F013</t>
        </r>
        <r>
          <rPr>
            <sz val="10"/>
            <color indexed="81"/>
            <rFont val="Tahoma"/>
            <family val="2"/>
          </rPr>
          <t xml:space="preserve">
</t>
        </r>
        <r>
          <rPr>
            <sz val="10"/>
            <color indexed="81"/>
            <rFont val="Tahoma"/>
            <family val="2"/>
          </rPr>
          <t xml:space="preserve">
Phakamisa Woza - 8802265751082
Mzoxolo Nonqulo - 7601046037089
Siseko Ndayi - 8507315515086
Mlungiseleli Skina - 5706066669083
Qondiswa Wonte - 6609100515081
Vusile Singaphi - 6310255724087
Thembakazi Bhungcu - 6909271007086
Mzwanele Tatayi - 6404195878085
Xolela Pali - 8810215468087
Lindile Mbilana - 4502245158085
Stanford Skepe - 6201045580089
Luzuko Nonqulo - 9102195986083
</t>
        </r>
        <r>
          <rPr>
            <sz val="10"/>
            <color indexed="81"/>
            <rFont val="Tahoma"/>
            <family val="2"/>
          </rPr>
          <t xml:space="preserve">
</t>
        </r>
        <r>
          <rPr>
            <b/>
            <u/>
            <sz val="10"/>
            <color indexed="81"/>
            <rFont val="Tahoma"/>
            <family val="2"/>
          </rPr>
          <t>New People</t>
        </r>
        <r>
          <rPr>
            <sz val="10"/>
            <color indexed="81"/>
            <rFont val="Tahoma"/>
            <family val="2"/>
          </rPr>
          <t xml:space="preserve">
</t>
        </r>
        <r>
          <rPr>
            <b/>
            <u/>
            <sz val="10"/>
            <color indexed="81"/>
            <rFont val="Tahoma"/>
            <family val="2"/>
          </rPr>
          <t xml:space="preserve">People Left
</t>
        </r>
        <r>
          <rPr>
            <sz val="10"/>
            <color indexed="81"/>
            <rFont val="Tahoma"/>
            <family val="2"/>
          </rPr>
          <t xml:space="preserve">
</t>
        </r>
      </text>
    </comment>
    <comment ref="A10" authorId="0" shapeId="0">
      <text>
        <r>
          <rPr>
            <sz val="10"/>
            <color indexed="81"/>
            <rFont val="Tahoma"/>
            <family val="2"/>
          </rPr>
          <t xml:space="preserve">Wage incentive contract
</t>
        </r>
      </text>
    </comment>
    <comment ref="C10" authorId="0" shapeId="0">
      <text>
        <r>
          <rPr>
            <sz val="10"/>
            <color indexed="81"/>
            <rFont val="Tahoma"/>
            <family val="2"/>
          </rPr>
          <t xml:space="preserve">Contract 008-092-F033 ran from 23/02/11 - 09/03/11=166P/Days
</t>
        </r>
      </text>
    </comment>
    <comment ref="J10" authorId="0" shapeId="0">
      <text>
        <r>
          <rPr>
            <b/>
            <u/>
            <sz val="10"/>
            <color indexed="81"/>
            <rFont val="Tahoma"/>
            <family val="2"/>
          </rPr>
          <t>People employed on contract 008-092-F033</t>
        </r>
        <r>
          <rPr>
            <sz val="10"/>
            <color indexed="81"/>
            <rFont val="Tahoma"/>
            <family val="2"/>
          </rPr>
          <t xml:space="preserve">
</t>
        </r>
        <r>
          <rPr>
            <sz val="10"/>
            <color indexed="81"/>
            <rFont val="Tahoma"/>
            <family val="2"/>
          </rPr>
          <t xml:space="preserve">
Phakamisa Woza - 8802265751082
Mzoxolo Nonqulo - 7601046037089
Siseko Ndayi - 8507315515086
Mlungiseleli Skina - 5706066669083
Qondiswa Wonte - 6609100515081
Vusile Singaphi - 6310255724087
Thembakazi Bhungcu - 6909271007086
Mzwanele Tatayi - 6404195878085
Xolela Pali - 8810215468087
Lindile Mbilana - 4502245158085
Stanford Skepe - 6201045580089
Luzuko Nonqulo - 9102195986083
</t>
        </r>
        <r>
          <rPr>
            <sz val="10"/>
            <color indexed="81"/>
            <rFont val="Tahoma"/>
            <family val="2"/>
          </rPr>
          <t xml:space="preserve">
</t>
        </r>
        <r>
          <rPr>
            <b/>
            <u/>
            <sz val="10"/>
            <color indexed="81"/>
            <rFont val="Tahoma"/>
            <family val="2"/>
          </rPr>
          <t>New People</t>
        </r>
        <r>
          <rPr>
            <sz val="10"/>
            <color indexed="81"/>
            <rFont val="Tahoma"/>
            <family val="2"/>
          </rPr>
          <t xml:space="preserve">
</t>
        </r>
        <r>
          <rPr>
            <b/>
            <u/>
            <sz val="10"/>
            <color indexed="81"/>
            <rFont val="Tahoma"/>
            <family val="2"/>
          </rPr>
          <t xml:space="preserve">People Left
</t>
        </r>
        <r>
          <rPr>
            <sz val="10"/>
            <color indexed="81"/>
            <rFont val="Tahoma"/>
            <family val="2"/>
          </rPr>
          <t xml:space="preserve">
</t>
        </r>
      </text>
    </comment>
    <comment ref="C11" authorId="0" shapeId="0">
      <text>
        <r>
          <rPr>
            <sz val="10"/>
            <color indexed="81"/>
            <rFont val="Tahoma"/>
            <family val="2"/>
          </rPr>
          <t xml:space="preserve">Contract 092-050-F120 ran from 01/04/11 - 18/04/11=230P/Days
</t>
        </r>
      </text>
    </comment>
    <comment ref="G11" authorId="0" shapeId="0">
      <text>
        <r>
          <rPr>
            <sz val="10"/>
            <color indexed="81"/>
            <rFont val="Tahoma"/>
            <family val="2"/>
          </rPr>
          <t xml:space="preserve">R1 000.00 deducted from contract 092-050-F120 for contractor not being on site.
</t>
        </r>
      </text>
    </comment>
    <comment ref="J11" authorId="0" shapeId="0">
      <text>
        <r>
          <rPr>
            <b/>
            <u/>
            <sz val="10"/>
            <color indexed="81"/>
            <rFont val="Tahoma"/>
            <family val="2"/>
          </rPr>
          <t>People employed on contract 092-050-F120</t>
        </r>
        <r>
          <rPr>
            <sz val="10"/>
            <color indexed="81"/>
            <rFont val="Tahoma"/>
            <family val="2"/>
          </rPr>
          <t xml:space="preserve">
</t>
        </r>
        <r>
          <rPr>
            <sz val="10"/>
            <color indexed="81"/>
            <rFont val="Tahoma"/>
            <family val="2"/>
          </rPr>
          <t xml:space="preserve">
Phakamisa Woza - 8802265751082
Mzoxolo Nonqulo - 7601046037089
Siseko Ndayi - 8507315515086
Mlungiseleli Skina - 5706066669083
Qondiswa Wonte - 6609100515081
Vusile Singaphi - 6310255724087
Thembakazi Bhungcu - 6909271007086
Mzwanele Tatayi - 6404195878085
Xolela Pali - 8810215468087
Lindile Mbilana - 4502245158085
Stanford Skepe - 6201045580089
Luzuko Nonqulo - 9102195986083
</t>
        </r>
        <r>
          <rPr>
            <sz val="10"/>
            <color indexed="81"/>
            <rFont val="Tahoma"/>
            <family val="2"/>
          </rPr>
          <t xml:space="preserve">
</t>
        </r>
        <r>
          <rPr>
            <b/>
            <u/>
            <sz val="10"/>
            <color indexed="81"/>
            <rFont val="Tahoma"/>
            <family val="2"/>
          </rPr>
          <t>New People</t>
        </r>
        <r>
          <rPr>
            <sz val="10"/>
            <color indexed="81"/>
            <rFont val="Tahoma"/>
            <family val="2"/>
          </rPr>
          <t xml:space="preserve">
</t>
        </r>
        <r>
          <rPr>
            <b/>
            <u/>
            <sz val="10"/>
            <color indexed="81"/>
            <rFont val="Tahoma"/>
            <family val="2"/>
          </rPr>
          <t xml:space="preserve">People Left
</t>
        </r>
        <r>
          <rPr>
            <sz val="10"/>
            <color indexed="81"/>
            <rFont val="Tahoma"/>
            <family val="2"/>
          </rPr>
          <t xml:space="preserve">
</t>
        </r>
      </text>
    </comment>
    <comment ref="C12" authorId="0" shapeId="0">
      <text>
        <r>
          <rPr>
            <sz val="10"/>
            <color indexed="81"/>
            <rFont val="Tahoma"/>
            <family val="2"/>
          </rPr>
          <t xml:space="preserve">Contract 092-050-F128 ran from 18/04/11 - 17/05/11=175P/Days
</t>
        </r>
      </text>
    </comment>
    <comment ref="G12" authorId="0" shapeId="0">
      <text>
        <r>
          <rPr>
            <sz val="10"/>
            <color indexed="81"/>
            <rFont val="Tahoma"/>
            <family val="2"/>
          </rPr>
          <t xml:space="preserve">R1 200.00 deducted from contract 092-050-F128 for not having secure benches, spare wheel not acceptable, indicators not working, no fire extinguisher and driver without PDP.
</t>
        </r>
      </text>
    </comment>
    <comment ref="J12" authorId="0" shapeId="0">
      <text>
        <r>
          <rPr>
            <b/>
            <u/>
            <sz val="10"/>
            <color indexed="81"/>
            <rFont val="Tahoma"/>
            <family val="2"/>
          </rPr>
          <t>People employed on contract 092-050-F128</t>
        </r>
        <r>
          <rPr>
            <sz val="10"/>
            <color indexed="81"/>
            <rFont val="Tahoma"/>
            <family val="2"/>
          </rPr>
          <t xml:space="preserve">
</t>
        </r>
        <r>
          <rPr>
            <b/>
            <sz val="10"/>
            <color indexed="81"/>
            <rFont val="Tahoma"/>
            <family val="2"/>
          </rPr>
          <t xml:space="preserve">
</t>
        </r>
        <r>
          <rPr>
            <sz val="10"/>
            <color indexed="81"/>
            <rFont val="Tahoma"/>
            <family val="2"/>
          </rPr>
          <t>Mzoxolo Nonqulo - 7601046037089
Mlungiseleli Skina - 5706066669083
Qondiswa Wonte - 6609100515081
Thembakazi Bhungcu - 6909271007086
Mzwanele Tatayi - 6404195878085
Luzuko Nonqulo - 9102195986083</t>
        </r>
        <r>
          <rPr>
            <b/>
            <sz val="10"/>
            <color indexed="81"/>
            <rFont val="Tahoma"/>
            <family val="2"/>
          </rPr>
          <t xml:space="preserve">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Zonwabele Radu - 5108015283084
Masibonge Manyathi - 7907305669086
Vusumzi Bedeshe - 8109155429088
Thulani Funde - 8305036316086
Bulelani Nyumnka - 9301205994083
Luvuyo Ngqwamane - 8901115547086
Themba Yose - 6111035010080
</t>
        </r>
        <r>
          <rPr>
            <sz val="10"/>
            <color indexed="81"/>
            <rFont val="Tahoma"/>
            <family val="2"/>
          </rPr>
          <t xml:space="preserve">
</t>
        </r>
        <r>
          <rPr>
            <b/>
            <u/>
            <sz val="10"/>
            <color indexed="81"/>
            <rFont val="Tahoma"/>
            <family val="2"/>
          </rPr>
          <t xml:space="preserve">People Left
</t>
        </r>
        <r>
          <rPr>
            <b/>
            <sz val="10"/>
            <color indexed="81"/>
            <rFont val="Tahoma"/>
            <family val="2"/>
          </rPr>
          <t xml:space="preserve">
</t>
        </r>
        <r>
          <rPr>
            <sz val="10"/>
            <color indexed="81"/>
            <rFont val="Tahoma"/>
            <family val="2"/>
          </rPr>
          <t xml:space="preserve">Phakamisa Woza - 8802265751082
Siseko Ndayi - 8507315515086
Vusile Singaphi - 6310255724087
Xolela Pali - 8810215468087
Lindile Mbilana - 4502245158085
Stanford Skepe - 6201045580089
</t>
        </r>
      </text>
    </comment>
    <comment ref="C13" authorId="0" shapeId="0">
      <text>
        <r>
          <rPr>
            <sz val="10"/>
            <color indexed="81"/>
            <rFont val="Tahoma"/>
            <family val="2"/>
          </rPr>
          <t xml:space="preserve">Contract 008-092-F147 ran from 20/06/11 - 05/07/11=168P/Days
</t>
        </r>
      </text>
    </comment>
    <comment ref="J13" authorId="0" shapeId="0">
      <text>
        <r>
          <rPr>
            <b/>
            <u/>
            <sz val="10"/>
            <color indexed="81"/>
            <rFont val="Tahoma"/>
            <family val="2"/>
          </rPr>
          <t>People employed on contract 008-092-F147</t>
        </r>
        <r>
          <rPr>
            <sz val="10"/>
            <color indexed="81"/>
            <rFont val="Tahoma"/>
            <family val="2"/>
          </rPr>
          <t xml:space="preserve">
</t>
        </r>
        <r>
          <rPr>
            <sz val="10"/>
            <color indexed="81"/>
            <rFont val="Tahoma"/>
            <family val="2"/>
          </rPr>
          <t xml:space="preserve">Zonwabele Radu - 5108015283084
Mzoxolo Nonqulo - 7601046037089
Mlungiseleli Skina - 5706066669083
Qondiswa Wonte - 6609100515081
Thembakazi Bhungcu - 6909271007086
Vusumzi Bedeshe - 8109155429088
Mzwanele Tatayi - 6404195878085
Thulani Funde - 8305036316086
Luzuko Nonqulo - 9102195986083
Bulelani Nyumnka - 9301205994083
Luvuyo Ngqwamane - 8901115547086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Vusi Matsweni - 7412115921082
</t>
        </r>
        <r>
          <rPr>
            <sz val="10"/>
            <color indexed="81"/>
            <rFont val="Tahoma"/>
            <family val="2"/>
          </rPr>
          <t xml:space="preserve">
</t>
        </r>
        <r>
          <rPr>
            <b/>
            <u/>
            <sz val="10"/>
            <color indexed="81"/>
            <rFont val="Tahoma"/>
            <family val="2"/>
          </rPr>
          <t xml:space="preserve">People Left
</t>
        </r>
        <r>
          <rPr>
            <b/>
            <sz val="10"/>
            <color indexed="81"/>
            <rFont val="Tahoma"/>
            <family val="2"/>
          </rPr>
          <t xml:space="preserve">
</t>
        </r>
        <r>
          <rPr>
            <sz val="10"/>
            <color indexed="81"/>
            <rFont val="Tahoma"/>
            <family val="2"/>
          </rPr>
          <t xml:space="preserve">
Masibonge Manyathi - 7907305669086
Luvuyo Ngqwamane - 8901115547086
Themba Yose - 6111035010080</t>
        </r>
      </text>
    </comment>
    <comment ref="C14" authorId="0" shapeId="0">
      <text>
        <r>
          <rPr>
            <sz val="10"/>
            <color indexed="81"/>
            <rFont val="Tahoma"/>
            <family val="2"/>
          </rPr>
          <t xml:space="preserve">Contract 008-092-F141 ran from 12/09/11 - 23/09/11=114P/Days
</t>
        </r>
      </text>
    </comment>
    <comment ref="J14" authorId="0" shapeId="0">
      <text>
        <r>
          <rPr>
            <b/>
            <u/>
            <sz val="10"/>
            <color indexed="81"/>
            <rFont val="Tahoma"/>
            <family val="2"/>
          </rPr>
          <t>People employed on contract 008-092-F141</t>
        </r>
        <r>
          <rPr>
            <sz val="10"/>
            <color indexed="81"/>
            <rFont val="Tahoma"/>
            <family val="2"/>
          </rPr>
          <t xml:space="preserve">
</t>
        </r>
        <r>
          <rPr>
            <sz val="10"/>
            <color indexed="81"/>
            <rFont val="Tahoma"/>
            <family val="2"/>
          </rPr>
          <t xml:space="preserve">
Mzoxolo Nonqulo - 7601046037089
Mlungiseleli Skina - 5706066669083
Qondiswa Wonte - 6609100515081
Thembakazi Bhungcu - 6909271007086
Vusi Matsweni - 7412115921082
Vusumzi Bedeshe - 8109155429088
Mzwanele Tatayi - 6404195878085
Thulani Funde - 8305036316086
Luzuko Nonqulo - 9102195986083
Bulelani Nyumnka - 9301205994083
Luvuyo Ngqwamane - 8901115547086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Steven Nqweniso - 6003155973082
</t>
        </r>
        <r>
          <rPr>
            <sz val="10"/>
            <color indexed="81"/>
            <rFont val="Tahoma"/>
            <family val="2"/>
          </rPr>
          <t xml:space="preserve">
</t>
        </r>
        <r>
          <rPr>
            <b/>
            <u/>
            <sz val="10"/>
            <color indexed="81"/>
            <rFont val="Tahoma"/>
            <family val="2"/>
          </rPr>
          <t xml:space="preserve">People Left
</t>
        </r>
        <r>
          <rPr>
            <sz val="10"/>
            <color indexed="81"/>
            <rFont val="Tahoma"/>
            <family val="2"/>
          </rPr>
          <t xml:space="preserve">
Zonwabele Radu - 5108015283084
</t>
        </r>
      </text>
    </comment>
    <comment ref="C15" authorId="0" shapeId="0">
      <text>
        <r>
          <rPr>
            <sz val="10"/>
            <color indexed="81"/>
            <rFont val="Tahoma"/>
            <family val="2"/>
          </rPr>
          <t xml:space="preserve">Contract 092-050-F168 ran from 19/10/11 - 02/11/11=124P/Days
</t>
        </r>
      </text>
    </comment>
    <comment ref="J15" authorId="0" shapeId="0">
      <text>
        <r>
          <rPr>
            <b/>
            <u/>
            <sz val="10"/>
            <color indexed="81"/>
            <rFont val="Tahoma"/>
            <family val="2"/>
          </rPr>
          <t>People employed on contract 008-092-F168</t>
        </r>
        <r>
          <rPr>
            <sz val="10"/>
            <color indexed="81"/>
            <rFont val="Tahoma"/>
            <family val="2"/>
          </rPr>
          <t xml:space="preserve">
</t>
        </r>
        <r>
          <rPr>
            <b/>
            <sz val="10"/>
            <color indexed="81"/>
            <rFont val="Tahoma"/>
            <family val="2"/>
          </rPr>
          <t xml:space="preserve">
</t>
        </r>
        <r>
          <rPr>
            <sz val="10"/>
            <color indexed="81"/>
            <rFont val="Tahoma"/>
            <family val="2"/>
          </rPr>
          <t xml:space="preserve">Steven Nqweniso - 6003155973082
Mzoxolo Nonqulo - 7601046037089
Mlungiseleli Skina - 5706066669083
Qondiswa Wonte - 6609100515081
Thembakazi Bhungcu - 6909271007086
Vusi Matsweni - 7412115921082
Vusumzi Bedeshe - 8109155429088
Mzwanele Tatayi - 6404195878085
Luzuko Nonqulo - 9102195986083
Bulelani Nyumnka - 9301205994083
Luvuyo Ngqwamane - 8901115547086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Mzikayise Bungcu - 9206016091088
</t>
        </r>
        <r>
          <rPr>
            <sz val="10"/>
            <color indexed="81"/>
            <rFont val="Tahoma"/>
            <family val="2"/>
          </rPr>
          <t xml:space="preserve">
</t>
        </r>
        <r>
          <rPr>
            <b/>
            <u/>
            <sz val="10"/>
            <color indexed="81"/>
            <rFont val="Tahoma"/>
            <family val="2"/>
          </rPr>
          <t xml:space="preserve">People Left
</t>
        </r>
        <r>
          <rPr>
            <sz val="10"/>
            <color indexed="81"/>
            <rFont val="Tahoma"/>
            <family val="2"/>
          </rPr>
          <t xml:space="preserve">
Thulani Funde - 8305036316086</t>
        </r>
      </text>
    </comment>
    <comment ref="C16" authorId="0" shapeId="0">
      <text>
        <r>
          <rPr>
            <sz val="10"/>
            <color indexed="81"/>
            <rFont val="Tahoma"/>
            <family val="2"/>
          </rPr>
          <t xml:space="preserve">Contract 092-050-F165 ran from 27/09/11 - 10/10/11=128P/Days
</t>
        </r>
      </text>
    </comment>
    <comment ref="J16" authorId="0" shapeId="0">
      <text>
        <r>
          <rPr>
            <b/>
            <u/>
            <sz val="10"/>
            <color indexed="81"/>
            <rFont val="Tahoma"/>
            <family val="2"/>
          </rPr>
          <t>People employed on contract 008-092-F165</t>
        </r>
        <r>
          <rPr>
            <sz val="10"/>
            <color indexed="81"/>
            <rFont val="Tahoma"/>
            <family val="2"/>
          </rPr>
          <t xml:space="preserve">
</t>
        </r>
        <r>
          <rPr>
            <sz val="10"/>
            <color indexed="81"/>
            <rFont val="Tahoma"/>
            <family val="2"/>
          </rPr>
          <t xml:space="preserve">
Steven Nqweniso - 6003155973082
Mzoxolo Nonqulo - 7601046037089
Mlungiseleli Skina - 5706066669083
Qondiswa Wonte - 6609100515081
Thembakazi Bhungcu - 6909271007086
Vusi Matsweni - 7412115921082
Vusumzi Bedeshe - 8109155429088
Mzwanele Tatayi - 6404195878085
Luzuko Nonqulo - 9102195986083
Bulelani Nyumnka - 9301205994083
Luvuyo Ngqwamane - 8901115547086
Mzikayise Bungcu - 9206016091088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t>
        </r>
        <r>
          <rPr>
            <sz val="10"/>
            <color indexed="81"/>
            <rFont val="Tahoma"/>
            <family val="2"/>
          </rPr>
          <t xml:space="preserve">
</t>
        </r>
        <r>
          <rPr>
            <b/>
            <u/>
            <sz val="10"/>
            <color indexed="81"/>
            <rFont val="Tahoma"/>
            <family val="2"/>
          </rPr>
          <t xml:space="preserve">People Left
</t>
        </r>
        <r>
          <rPr>
            <sz val="10"/>
            <color indexed="81"/>
            <rFont val="Tahoma"/>
            <family val="2"/>
          </rPr>
          <t xml:space="preserve">
</t>
        </r>
      </text>
    </comment>
    <comment ref="C17" authorId="0" shapeId="0">
      <text>
        <r>
          <rPr>
            <sz val="10"/>
            <color indexed="81"/>
            <rFont val="Tahoma"/>
            <family val="2"/>
          </rPr>
          <t xml:space="preserve">Contract 092-050-F167 ran from 14/11/11 - 24/11/11=124P/Days
</t>
        </r>
      </text>
    </comment>
    <comment ref="G17" authorId="1" shapeId="0">
      <text>
        <r>
          <rPr>
            <sz val="8"/>
            <color indexed="81"/>
            <rFont val="Tahoma"/>
            <family val="2"/>
          </rPr>
          <t xml:space="preserve">R1 500.00 deducted from contract 092-050-F167 for transporting workers in a bakkie with an expired license disk.
</t>
        </r>
      </text>
    </comment>
    <comment ref="J17" authorId="0" shapeId="0">
      <text>
        <r>
          <rPr>
            <b/>
            <u/>
            <sz val="10"/>
            <color indexed="81"/>
            <rFont val="Tahoma"/>
            <family val="2"/>
          </rPr>
          <t>People employed on contract 008-092-F167</t>
        </r>
        <r>
          <rPr>
            <sz val="10"/>
            <color indexed="81"/>
            <rFont val="Tahoma"/>
            <family val="2"/>
          </rPr>
          <t xml:space="preserve">
</t>
        </r>
        <r>
          <rPr>
            <sz val="10"/>
            <color indexed="81"/>
            <rFont val="Tahoma"/>
            <family val="2"/>
          </rPr>
          <t xml:space="preserve">
Steven Nqweniso - 6003155973082
Mzoxolo Nonqulo - 7601046037089
Mlungiseleli Skina - 5706066669083
Qondiswa Wonte - 6609100515081
Thembakazi Bhungcu - 6909271007086
Vusi Matsweni - 7412115921082
Vusumzi Bedeshe - 8109155429088
Mzwanele Tatayi - 6404195878085
Luzuko Nonqulo - 9102195986083
Bulelani Nyumnka - 9301205994083
Luvuyo Ngqwamane - 8901115547086
Mzikayise Bungcu - 9206016091088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t>
        </r>
        <r>
          <rPr>
            <sz val="10"/>
            <color indexed="81"/>
            <rFont val="Tahoma"/>
            <family val="2"/>
          </rPr>
          <t xml:space="preserve">
</t>
        </r>
        <r>
          <rPr>
            <b/>
            <u/>
            <sz val="10"/>
            <color indexed="81"/>
            <rFont val="Tahoma"/>
            <family val="2"/>
          </rPr>
          <t xml:space="preserve">People Left
</t>
        </r>
        <r>
          <rPr>
            <sz val="10"/>
            <color indexed="81"/>
            <rFont val="Tahoma"/>
            <family val="2"/>
          </rPr>
          <t xml:space="preserve">
</t>
        </r>
      </text>
    </comment>
    <comment ref="C18" authorId="0" shapeId="0">
      <text>
        <r>
          <rPr>
            <sz val="10"/>
            <color indexed="81"/>
            <rFont val="Tahoma"/>
            <family val="2"/>
          </rPr>
          <t xml:space="preserve">Contract 092-050-F169 ran from 01/12/11 - 11/12/11=116P/Days
</t>
        </r>
      </text>
    </comment>
    <comment ref="J18" authorId="0" shapeId="0">
      <text>
        <r>
          <rPr>
            <b/>
            <u/>
            <sz val="10"/>
            <color indexed="81"/>
            <rFont val="Tahoma"/>
            <family val="2"/>
          </rPr>
          <t>People employed on contract 008-092-F169</t>
        </r>
        <r>
          <rPr>
            <sz val="10"/>
            <color indexed="81"/>
            <rFont val="Tahoma"/>
            <family val="2"/>
          </rPr>
          <t xml:space="preserve">
</t>
        </r>
        <r>
          <rPr>
            <sz val="10"/>
            <color indexed="81"/>
            <rFont val="Tahoma"/>
            <family val="2"/>
          </rPr>
          <t xml:space="preserve">
Steven Nqweniso - 6003155973082
Mzoxolo Nonqulo - 7601046037089
Mlungiseleli Skina - 5706066669083
Qondiswa Wonte - 6609100515081
Thembakazi Bhungcu - 6909271007086
Vusi Matsweni - 7412115921082
Vusumzi Bedeshe - 8109155429088
Mzwanele Tatayi - 6404195878085
Luzuko Nonqulo - 9102195986083
Bulelani Nyumnka - 9301205994083
Luvuyo Ngqwamane - 8901115547086
Mzikayise Bungcu - 9206016091088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t>
        </r>
        <r>
          <rPr>
            <sz val="10"/>
            <color indexed="81"/>
            <rFont val="Tahoma"/>
            <family val="2"/>
          </rPr>
          <t xml:space="preserve">
</t>
        </r>
        <r>
          <rPr>
            <b/>
            <u/>
            <sz val="10"/>
            <color indexed="81"/>
            <rFont val="Tahoma"/>
            <family val="2"/>
          </rPr>
          <t xml:space="preserve">People Left
</t>
        </r>
        <r>
          <rPr>
            <sz val="10"/>
            <color indexed="81"/>
            <rFont val="Tahoma"/>
            <family val="2"/>
          </rPr>
          <t xml:space="preserve">
</t>
        </r>
      </text>
    </comment>
    <comment ref="C19" authorId="0" shapeId="0">
      <text>
        <r>
          <rPr>
            <sz val="10"/>
            <color indexed="81"/>
            <rFont val="Tahoma"/>
            <family val="2"/>
          </rPr>
          <t xml:space="preserve">Contract 092-050-F169 ran from 01/12/11 - 11/12/11=116P/Days
</t>
        </r>
      </text>
    </comment>
    <comment ref="G19" authorId="1" shapeId="0">
      <text>
        <r>
          <rPr>
            <sz val="8"/>
            <color indexed="81"/>
            <rFont val="Tahoma"/>
            <family val="2"/>
          </rPr>
          <t xml:space="preserve">R1 500.00 deducted from contract 092-050-F88B1 for not being on site for entire day.
</t>
        </r>
      </text>
    </comment>
    <comment ref="J19" authorId="0" shapeId="0">
      <text>
        <r>
          <rPr>
            <b/>
            <u/>
            <sz val="10"/>
            <color indexed="81"/>
            <rFont val="Tahoma"/>
            <family val="2"/>
          </rPr>
          <t>People employed on contract 008-092-F88B1</t>
        </r>
        <r>
          <rPr>
            <sz val="10"/>
            <color indexed="81"/>
            <rFont val="Tahoma"/>
            <family val="2"/>
          </rPr>
          <t xml:space="preserve">
</t>
        </r>
        <r>
          <rPr>
            <sz val="10"/>
            <color indexed="81"/>
            <rFont val="Tahoma"/>
            <family val="2"/>
          </rPr>
          <t xml:space="preserve">
Steven Nqweniso - 6003155973082
Mzoxolo Nonqulo - 7601046037089
Mlungiseleli Skina - 5706066669083
Qondiswa Wonte - 6609100515081
Thembakazi Bhungcu - 6909271007086
Vusi Matsweni - 7412115921082
Vusumzi Bedeshe - 8109155429088
Mzwanele Tatayi - 6404195878085
Luzuko Nonqulo - 9102195986083
Bulelani Nyumnka - 9301205994083
Luvuyo Ngqwamane - 8901115547086
Mzikayise Bungcu - 9206016091088</t>
        </r>
        <r>
          <rPr>
            <b/>
            <sz val="10"/>
            <color indexed="81"/>
            <rFont val="Tahoma"/>
            <family val="2"/>
          </rPr>
          <t xml:space="preserve">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t>
        </r>
        <r>
          <rPr>
            <sz val="10"/>
            <color indexed="81"/>
            <rFont val="Tahoma"/>
            <family val="2"/>
          </rPr>
          <t xml:space="preserve">
</t>
        </r>
        <r>
          <rPr>
            <b/>
            <u/>
            <sz val="10"/>
            <color indexed="81"/>
            <rFont val="Tahoma"/>
            <family val="2"/>
          </rPr>
          <t xml:space="preserve">People Left
</t>
        </r>
        <r>
          <rPr>
            <sz val="10"/>
            <color indexed="81"/>
            <rFont val="Tahoma"/>
            <family val="2"/>
          </rPr>
          <t xml:space="preserve">
</t>
        </r>
      </text>
    </comment>
    <comment ref="C20" authorId="0" shapeId="0">
      <text>
        <r>
          <rPr>
            <sz val="10"/>
            <color indexed="81"/>
            <rFont val="Tahoma"/>
            <family val="2"/>
          </rPr>
          <t xml:space="preserve">Contract 092-050-F59B1 ran from 06/02/12 - 14/02/12=82P/Days
</t>
        </r>
      </text>
    </comment>
    <comment ref="J20" authorId="0" shapeId="0">
      <text>
        <r>
          <rPr>
            <b/>
            <u/>
            <sz val="10"/>
            <color indexed="81"/>
            <rFont val="Tahoma"/>
            <family val="2"/>
          </rPr>
          <t>People employed on contract 008-092-F59B1</t>
        </r>
        <r>
          <rPr>
            <sz val="10"/>
            <color indexed="81"/>
            <rFont val="Tahoma"/>
            <family val="2"/>
          </rPr>
          <t xml:space="preserve">
</t>
        </r>
        <r>
          <rPr>
            <sz val="10"/>
            <color indexed="81"/>
            <rFont val="Tahoma"/>
            <family val="2"/>
          </rPr>
          <t xml:space="preserve">
Steven Nqweniso - 6003155973082
Mzoxolo Nonqulo - 7601046037089
Mlungiseleli Skina - 5706066669083
Qondiswa Wonte - 6609100515081
Thembakazi Bhungcu - 6909271007086
Vusi Matsweni - 7412115921082
Vusumzi Bedeshe - 8109155429088
Mzwanele Tatayi - 6404195878085
Luzuko Nonqulo - 9102195986083
Bulelani Nyumnka - 9301205994083
Luvuyo Ngqwamane - 8901115547086
Mzikayise Bungcu - 9206016091088</t>
        </r>
        <r>
          <rPr>
            <b/>
            <sz val="10"/>
            <color indexed="81"/>
            <rFont val="Tahoma"/>
            <family val="2"/>
          </rPr>
          <t xml:space="preserve">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Pumzile Ngqanto - 8409225508089
</t>
        </r>
        <r>
          <rPr>
            <sz val="10"/>
            <color indexed="81"/>
            <rFont val="Tahoma"/>
            <family val="2"/>
          </rPr>
          <t xml:space="preserve">
</t>
        </r>
        <r>
          <rPr>
            <b/>
            <u/>
            <sz val="10"/>
            <color indexed="81"/>
            <rFont val="Tahoma"/>
            <family val="2"/>
          </rPr>
          <t xml:space="preserve">People Left
</t>
        </r>
        <r>
          <rPr>
            <sz val="10"/>
            <color indexed="81"/>
            <rFont val="Tahoma"/>
            <family val="2"/>
          </rPr>
          <t xml:space="preserve">
</t>
        </r>
      </text>
    </comment>
    <comment ref="C21" authorId="0" shapeId="0">
      <text>
        <r>
          <rPr>
            <sz val="10"/>
            <color indexed="81"/>
            <rFont val="Tahoma"/>
            <family val="2"/>
          </rPr>
          <t xml:space="preserve">Contract 092-050-F002B1 ran from 22/02/12 - 28/02/12=57P/Days
</t>
        </r>
      </text>
    </comment>
    <comment ref="J21" authorId="0" shapeId="0">
      <text>
        <r>
          <rPr>
            <b/>
            <u/>
            <sz val="10"/>
            <color indexed="81"/>
            <rFont val="Tahoma"/>
            <family val="2"/>
          </rPr>
          <t>People employed on contract 092-050-F002B1</t>
        </r>
        <r>
          <rPr>
            <sz val="10"/>
            <color indexed="81"/>
            <rFont val="Tahoma"/>
            <family val="2"/>
          </rPr>
          <t xml:space="preserve">
</t>
        </r>
        <r>
          <rPr>
            <sz val="10"/>
            <color indexed="81"/>
            <rFont val="Tahoma"/>
            <family val="2"/>
          </rPr>
          <t xml:space="preserve">
Pumzile Ngqanto - 8409225508089
Mzoxolo Nonqulo - 7601046037089
Mlungiseleli Skina - 5706066669083
Qondiswa Wonte - 6609100515081
Thembakazi Bhungcu - 6909271007086
Vusi Matsweni - 7412115921082
Vusumzi Bedeshe - 8109155429088
Mzwanele Tatayi - 6404195878085
Luzuko Nonqulo - 9102195986083
Bulelani Nyumnka - 9301205994083
Mzikayise Bungcu - 9206016091088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t>
        </r>
        <r>
          <rPr>
            <sz val="10"/>
            <color indexed="81"/>
            <rFont val="Tahoma"/>
            <family val="2"/>
          </rPr>
          <t xml:space="preserve">
</t>
        </r>
        <r>
          <rPr>
            <b/>
            <u/>
            <sz val="10"/>
            <color indexed="81"/>
            <rFont val="Tahoma"/>
            <family val="2"/>
          </rPr>
          <t xml:space="preserve">People Left
</t>
        </r>
        <r>
          <rPr>
            <sz val="10"/>
            <color indexed="81"/>
            <rFont val="Tahoma"/>
            <family val="2"/>
          </rPr>
          <t xml:space="preserve">
Steven Nqweniso - 6003155973082
Luvuyo Ngqwamane - 8901115547086</t>
        </r>
      </text>
    </comment>
    <comment ref="C22" authorId="0" shapeId="0">
      <text>
        <r>
          <rPr>
            <sz val="10"/>
            <color indexed="81"/>
            <rFont val="Tahoma"/>
            <family val="2"/>
          </rPr>
          <t xml:space="preserve">Contract 092-050-F75B1 ran from 27/03/12 - 28/03/12=24P/Days
</t>
        </r>
      </text>
    </comment>
    <comment ref="J22" authorId="0" shapeId="0">
      <text>
        <r>
          <rPr>
            <b/>
            <u/>
            <sz val="10"/>
            <color indexed="81"/>
            <rFont val="Tahoma"/>
            <family val="2"/>
          </rPr>
          <t>People employed on contract 092-050-F75B1</t>
        </r>
        <r>
          <rPr>
            <sz val="10"/>
            <color indexed="81"/>
            <rFont val="Tahoma"/>
            <family val="2"/>
          </rPr>
          <t xml:space="preserve">
</t>
        </r>
        <r>
          <rPr>
            <sz val="10"/>
            <color indexed="81"/>
            <rFont val="Tahoma"/>
            <family val="2"/>
          </rPr>
          <t xml:space="preserve">
Mzoxolo Nonqulo - 7601046037089
Mlungiseleli Skina - 5706066669083
Qondiswa Wonte - 6609100515081
Thembakazi Bhungcu - 6909271007086
Vusi Matsweni - 7412115921082
Vusumzi Bedeshe - 8109155429088
Mzwanele Tatayi - 6404195878085
Luzuko Nonqulo - 9102195986083
Bulelani Nyumnka - 9301205994083
Mzikayise Bungcu - 9206016091088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t>
        </r>
        <r>
          <rPr>
            <sz val="10"/>
            <color indexed="81"/>
            <rFont val="Tahoma"/>
            <family val="2"/>
          </rPr>
          <t xml:space="preserve">
</t>
        </r>
        <r>
          <rPr>
            <b/>
            <u/>
            <sz val="10"/>
            <color indexed="81"/>
            <rFont val="Tahoma"/>
            <family val="2"/>
          </rPr>
          <t xml:space="preserve">People Left
</t>
        </r>
        <r>
          <rPr>
            <sz val="10"/>
            <color indexed="81"/>
            <rFont val="Tahoma"/>
            <family val="2"/>
          </rPr>
          <t>Pumzile Ngqanto - 8409225508089</t>
        </r>
      </text>
    </comment>
    <comment ref="C23" authorId="0" shapeId="0">
      <text>
        <r>
          <rPr>
            <sz val="10"/>
            <color indexed="81"/>
            <rFont val="Tahoma"/>
            <family val="2"/>
          </rPr>
          <t xml:space="preserve">Contract 092-050-F87B1 ran from 12/03/12 - 14/03/12=31P/Days
</t>
        </r>
      </text>
    </comment>
    <comment ref="J23" authorId="0" shapeId="0">
      <text>
        <r>
          <rPr>
            <b/>
            <u/>
            <sz val="10"/>
            <color indexed="81"/>
            <rFont val="Tahoma"/>
            <family val="2"/>
          </rPr>
          <t>People employed on contract 092-050-F87B1</t>
        </r>
        <r>
          <rPr>
            <sz val="10"/>
            <color indexed="81"/>
            <rFont val="Tahoma"/>
            <family val="2"/>
          </rPr>
          <t xml:space="preserve">
</t>
        </r>
        <r>
          <rPr>
            <sz val="10"/>
            <color indexed="81"/>
            <rFont val="Tahoma"/>
            <family val="2"/>
          </rPr>
          <t xml:space="preserve">
Mzoxolo Nonqulo - 7601046037089
Mlungiseleli Skina - 5706066669083
Qondiswa Wonte - 6609100515081
Thembakazi Bhungcu - 6909271007086
Vusi Matsweni - 7412115921082
Vusumzi Bedeshe - 8109155429088
Mzwanele Tatayi - 6404195878085
Luzuko Nonqulo - 9102195986083
Bulelani Nyumnka - 9301205994083
Mzikayise Bungcu - 9206016091088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Pumzile Ngqanto - 8409225508089
</t>
        </r>
        <r>
          <rPr>
            <sz val="10"/>
            <color indexed="81"/>
            <rFont val="Tahoma"/>
            <family val="2"/>
          </rPr>
          <t xml:space="preserve">
</t>
        </r>
        <r>
          <rPr>
            <b/>
            <u/>
            <sz val="10"/>
            <color indexed="81"/>
            <rFont val="Tahoma"/>
            <family val="2"/>
          </rPr>
          <t xml:space="preserve">People Left
</t>
        </r>
      </text>
    </comment>
    <comment ref="C24" authorId="0" shapeId="0">
      <text>
        <r>
          <rPr>
            <sz val="10"/>
            <color indexed="81"/>
            <rFont val="Tahoma"/>
            <family val="2"/>
          </rPr>
          <t xml:space="preserve">Contract 092-050FB1-217 ran from 02/04/12 - 05/04/12=47P/Days = Contract 008-092-F003B1.
</t>
        </r>
      </text>
    </comment>
    <comment ref="J24" authorId="0" shapeId="0">
      <text>
        <r>
          <rPr>
            <b/>
            <u/>
            <sz val="10"/>
            <color indexed="81"/>
            <rFont val="Tahoma"/>
            <family val="2"/>
          </rPr>
          <t>People employed on contract 092-050FB1-217</t>
        </r>
        <r>
          <rPr>
            <sz val="10"/>
            <color indexed="81"/>
            <rFont val="Tahoma"/>
            <family val="2"/>
          </rPr>
          <t xml:space="preserve">
</t>
        </r>
        <r>
          <rPr>
            <sz val="10"/>
            <color indexed="81"/>
            <rFont val="Tahoma"/>
            <family val="2"/>
          </rPr>
          <t xml:space="preserve">
Mzoxolo Nonqulo - 7601046037089
Mlungiseleli Skina - 5706066669083
Qondiswa Wonte - 6609100515081
Thembakazi Bhungcu - 6909271007086
Vusi Matsweni - 7412115921082
Vusumzi Bedeshe - 8109155429088
Mzwanele Tatayi - 6404195878085
Luzuko Nonqulo - 9102195986083
Bulelani Nyumnka - 9301205994083
Mzikayise Bungcu - 9206016091088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Mzuyanda Kondile - 7905085685082
</t>
        </r>
        <r>
          <rPr>
            <sz val="10"/>
            <color indexed="81"/>
            <rFont val="Tahoma"/>
            <family val="2"/>
          </rPr>
          <t xml:space="preserve">
</t>
        </r>
        <r>
          <rPr>
            <b/>
            <u/>
            <sz val="10"/>
            <color indexed="81"/>
            <rFont val="Tahoma"/>
            <family val="2"/>
          </rPr>
          <t xml:space="preserve">People Left
</t>
        </r>
        <r>
          <rPr>
            <sz val="10"/>
            <color indexed="81"/>
            <rFont val="Tahoma"/>
            <family val="2"/>
          </rPr>
          <t>Pumzile Ngqanto - 8409225508089</t>
        </r>
      </text>
    </comment>
    <comment ref="C25" authorId="0" shapeId="0">
      <text>
        <r>
          <rPr>
            <sz val="10"/>
            <color indexed="81"/>
            <rFont val="Tahoma"/>
            <family val="2"/>
          </rPr>
          <t xml:space="preserve">Contract 092-050FB1-202 ran from 29/03/12 - 30/03/12=22P/Days = Contract 008-092-F018B1.
</t>
        </r>
      </text>
    </comment>
    <comment ref="J25" authorId="0" shapeId="0">
      <text>
        <r>
          <rPr>
            <b/>
            <u/>
            <sz val="10"/>
            <color indexed="81"/>
            <rFont val="Tahoma"/>
            <family val="2"/>
          </rPr>
          <t>People employed on contract 092-050FB1-202</t>
        </r>
        <r>
          <rPr>
            <sz val="10"/>
            <color indexed="81"/>
            <rFont val="Tahoma"/>
            <family val="2"/>
          </rPr>
          <t xml:space="preserve">
</t>
        </r>
        <r>
          <rPr>
            <sz val="10"/>
            <color indexed="81"/>
            <rFont val="Tahoma"/>
            <family val="2"/>
          </rPr>
          <t xml:space="preserve">
Mzoxolo Nonqulo - 7601046037089
Mlungiseleli Skina - 5706066669083
Qondiswa Wonte - 6609100515081
Thembakazi Bhungcu - 6909271007086
Vusi Matsweni - 7412115921082
Vusumzi Bedeshe - 8109155429088
Mzwanele Tatayi - 6404195878085
Luzuko Nonqulo - 9102195986083
Bulelani Nyumnka - 9301205994083
Mzikayise Bungcu - 9206016091088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t>
        </r>
        <r>
          <rPr>
            <sz val="10"/>
            <color indexed="81"/>
            <rFont val="Tahoma"/>
            <family val="2"/>
          </rPr>
          <t xml:space="preserve">
</t>
        </r>
        <r>
          <rPr>
            <b/>
            <u/>
            <sz val="10"/>
            <color indexed="81"/>
            <rFont val="Tahoma"/>
            <family val="2"/>
          </rPr>
          <t xml:space="preserve">People Left
</t>
        </r>
        <r>
          <rPr>
            <sz val="10"/>
            <color indexed="81"/>
            <rFont val="Tahoma"/>
            <family val="2"/>
          </rPr>
          <t>Mzuyanda Kondile - 790508568508</t>
        </r>
        <r>
          <rPr>
            <b/>
            <u/>
            <sz val="10"/>
            <color indexed="81"/>
            <rFont val="Tahoma"/>
            <family val="2"/>
          </rPr>
          <t>2</t>
        </r>
      </text>
    </comment>
    <comment ref="C26" authorId="0" shapeId="0">
      <text>
        <r>
          <rPr>
            <sz val="10"/>
            <color indexed="81"/>
            <rFont val="Tahoma"/>
            <family val="2"/>
          </rPr>
          <t xml:space="preserve">Contract 092-050FB1-207 ran from 10/04/12 - 12/04/12=35P/Days = Contract 008-092-F026B1.
</t>
        </r>
      </text>
    </comment>
    <comment ref="J26" authorId="0" shapeId="0">
      <text>
        <r>
          <rPr>
            <b/>
            <u/>
            <sz val="10"/>
            <color indexed="81"/>
            <rFont val="Tahoma"/>
            <family val="2"/>
          </rPr>
          <t>People employed on contract 092-050FB1-207</t>
        </r>
        <r>
          <rPr>
            <sz val="10"/>
            <color indexed="81"/>
            <rFont val="Tahoma"/>
            <family val="2"/>
          </rPr>
          <t xml:space="preserve">
</t>
        </r>
        <r>
          <rPr>
            <sz val="10"/>
            <color indexed="81"/>
            <rFont val="Tahoma"/>
            <family val="2"/>
          </rPr>
          <t xml:space="preserve">
Mzoxolo Nonqulo - 7601046037089
Mlungiseleli Skina - 5706066669083
Qondiswa Wonte - 6609100515081
Thembakazi Bhungcu - 6909271007086
Vusi Matsweni - 7412115921082
Vusumzi Bedeshe - 8109155429088
Mzwanele Tatayi - 6404195878085
Luzuko Nonqulo - 9102195986083
Bulelani Nyumnka - 9301205994083
Mzikayise Bungcu - 9206016091088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Mzuyanda Kondile - 7905085685082
</t>
        </r>
        <r>
          <rPr>
            <sz val="10"/>
            <color indexed="81"/>
            <rFont val="Tahoma"/>
            <family val="2"/>
          </rPr>
          <t xml:space="preserve">
</t>
        </r>
        <r>
          <rPr>
            <b/>
            <u/>
            <sz val="10"/>
            <color indexed="81"/>
            <rFont val="Tahoma"/>
            <family val="2"/>
          </rPr>
          <t xml:space="preserve">People Left
</t>
        </r>
      </text>
    </comment>
    <comment ref="C27" authorId="0" shapeId="0">
      <text>
        <r>
          <rPr>
            <sz val="10"/>
            <color indexed="81"/>
            <rFont val="Tahoma"/>
            <family val="2"/>
          </rPr>
          <t xml:space="preserve">Contract 092-050FB1-221 ran from 16/04/12 - 18/04/12=35P/Days = Contract 008-092-F010B1.
</t>
        </r>
      </text>
    </comment>
    <comment ref="J27" authorId="0" shapeId="0">
      <text>
        <r>
          <rPr>
            <b/>
            <u/>
            <sz val="10"/>
            <color indexed="81"/>
            <rFont val="Tahoma"/>
            <family val="2"/>
          </rPr>
          <t>People employed on contract 092-050FB1-221</t>
        </r>
        <r>
          <rPr>
            <sz val="10"/>
            <color indexed="81"/>
            <rFont val="Tahoma"/>
            <family val="2"/>
          </rPr>
          <t xml:space="preserve">
</t>
        </r>
        <r>
          <rPr>
            <sz val="10"/>
            <color indexed="81"/>
            <rFont val="Tahoma"/>
            <family val="2"/>
          </rPr>
          <t xml:space="preserve">
Mzuyanda Kondile - 7905085685082
Mzoxolo Nonqulo - 7601046037089
Mlungiseleli Skina - 5706066669083
Qondiswa Wonte - 6609100515081
Thembakazi Bhungcu - 6909271007086
Vusi Matsweni - 7412115921082
Vusumzi Bedeshe - 8109155429088
Mzwanele Tatayi - 6404195878085
Luzuko Nonqulo - 9102195986083
Bulelani Nyumnka - 9301205994083
Mzikayise Bungcu - 9206016091088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t>
        </r>
        <r>
          <rPr>
            <sz val="10"/>
            <color indexed="81"/>
            <rFont val="Tahoma"/>
            <family val="2"/>
          </rPr>
          <t xml:space="preserve">
</t>
        </r>
        <r>
          <rPr>
            <b/>
            <u/>
            <sz val="10"/>
            <color indexed="81"/>
            <rFont val="Tahoma"/>
            <family val="2"/>
          </rPr>
          <t xml:space="preserve">People Left
</t>
        </r>
      </text>
    </comment>
    <comment ref="C28" authorId="0" shapeId="0">
      <text>
        <r>
          <rPr>
            <sz val="10"/>
            <color indexed="81"/>
            <rFont val="Tahoma"/>
            <family val="2"/>
          </rPr>
          <t xml:space="preserve">Contract 092-050-F204 ran from 19/06/12 - 10/07/12=125P/Days
</t>
        </r>
      </text>
    </comment>
    <comment ref="J28" authorId="0" shapeId="0">
      <text>
        <r>
          <rPr>
            <b/>
            <u/>
            <sz val="10"/>
            <color indexed="81"/>
            <rFont val="Tahoma"/>
            <family val="2"/>
          </rPr>
          <t>People employed on contract 092-050-F204</t>
        </r>
        <r>
          <rPr>
            <sz val="10"/>
            <color indexed="81"/>
            <rFont val="Tahoma"/>
            <family val="2"/>
          </rPr>
          <t xml:space="preserve">
</t>
        </r>
        <r>
          <rPr>
            <sz val="10"/>
            <color indexed="81"/>
            <rFont val="Tahoma"/>
            <family val="2"/>
          </rPr>
          <t xml:space="preserve">
Mzuyanda Kondile - 7905085685082
Mzoxolo Nonqulo - 7601046037089
Mlungiseleli Skina - 5706066669083
Qondiswa Wonte - 6609100515081
Thembakazi Bhungcu - 6909271007086
Vusi Matsweni - 7412115921082
Vusumzi Bedeshe - 8109155429088
Mzwanele Tatayi - 6404195878085
Luzuko Nonqulo - 9102195986083
Bulelani Nyumnka - 9301205994083
Mzikayise Bungcu - 9206016091088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t>
        </r>
        <r>
          <rPr>
            <sz val="10"/>
            <color indexed="81"/>
            <rFont val="Tahoma"/>
            <family val="2"/>
          </rPr>
          <t xml:space="preserve">
</t>
        </r>
        <r>
          <rPr>
            <b/>
            <u/>
            <sz val="10"/>
            <color indexed="81"/>
            <rFont val="Tahoma"/>
            <family val="2"/>
          </rPr>
          <t xml:space="preserve">People Left
</t>
        </r>
      </text>
    </comment>
    <comment ref="C29" authorId="0" shapeId="0">
      <text>
        <r>
          <rPr>
            <sz val="10"/>
            <color indexed="81"/>
            <rFont val="Tahoma"/>
            <family val="2"/>
          </rPr>
          <t xml:space="preserve">Contract 092-050-F204 ran from 19/06/12 - 10/07/12=125P/Days
</t>
        </r>
      </text>
    </comment>
    <comment ref="J29" authorId="0" shapeId="0">
      <text>
        <r>
          <rPr>
            <b/>
            <u/>
            <sz val="10"/>
            <color indexed="81"/>
            <rFont val="Tahoma"/>
            <family val="2"/>
          </rPr>
          <t>People employed on contract 092-050-F205</t>
        </r>
        <r>
          <rPr>
            <sz val="10"/>
            <color indexed="81"/>
            <rFont val="Tahoma"/>
            <family val="2"/>
          </rPr>
          <t xml:space="preserve">
</t>
        </r>
        <r>
          <rPr>
            <sz val="10"/>
            <color indexed="81"/>
            <rFont val="Tahoma"/>
            <family val="2"/>
          </rPr>
          <t xml:space="preserve">
Mzoxolo Nonqulo - 7601046037089
Mlungiseleli Skina - 5706066669083
Qondiswa Wonte - 6609100515081
Thembakazi Bhungcu - 6909271007086
Vusi Matsweni - 7412115921082
Vusumzi Bedeshe - 8109155429088
Mzwanele Tatayi - 6404195878085
Luzuko Nonqulo - 9102195986083
Bulelani Nyumnka - 9301205994083
Mzikayise Bungcu - 9206016091088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t>
        </r>
        <r>
          <rPr>
            <sz val="10"/>
            <color indexed="81"/>
            <rFont val="Tahoma"/>
            <family val="2"/>
          </rPr>
          <t xml:space="preserve">
</t>
        </r>
        <r>
          <rPr>
            <b/>
            <u/>
            <sz val="10"/>
            <color indexed="81"/>
            <rFont val="Tahoma"/>
            <family val="2"/>
          </rPr>
          <t xml:space="preserve">People Left
</t>
        </r>
        <r>
          <rPr>
            <sz val="10"/>
            <color indexed="81"/>
            <rFont val="Tahoma"/>
            <family val="2"/>
          </rPr>
          <t>Mzuyanda Kondile - 7905085685082</t>
        </r>
      </text>
    </comment>
    <comment ref="C30" authorId="0" shapeId="0">
      <text>
        <r>
          <rPr>
            <sz val="10"/>
            <color indexed="81"/>
            <rFont val="Tahoma"/>
            <family val="2"/>
          </rPr>
          <t xml:space="preserve">Contract 092-050-F207 ran from 06/08/12 - 23/08/12=147P/Days
</t>
        </r>
      </text>
    </comment>
    <comment ref="J30" authorId="0" shapeId="0">
      <text>
        <r>
          <rPr>
            <b/>
            <u/>
            <sz val="10"/>
            <color indexed="81"/>
            <rFont val="Tahoma"/>
            <family val="2"/>
          </rPr>
          <t>People employed on contract 092-050-F207</t>
        </r>
        <r>
          <rPr>
            <sz val="10"/>
            <color indexed="81"/>
            <rFont val="Tahoma"/>
            <family val="2"/>
          </rPr>
          <t xml:space="preserve">
</t>
        </r>
        <r>
          <rPr>
            <sz val="10"/>
            <color indexed="81"/>
            <rFont val="Tahoma"/>
            <family val="2"/>
          </rPr>
          <t xml:space="preserve">
Bulelani Nyumnka - 9301205994083
Mlungiseleli Skina - 5706066669083
Mzoxolo Nonqulo - 7601046037089
Thembakazi Bhungcu - 6909271007086
Vusi Matsweni - 7412115921082
Vusumzi Bedeshe - 8109155429088
Qondiswa Wonte - 6609100515081
Mzwanele Tatayi - 6404195878085
Luzuko Nonqulo - 9102195986083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Namba Linje - 9102195986083
</t>
        </r>
        <r>
          <rPr>
            <sz val="10"/>
            <color indexed="81"/>
            <rFont val="Tahoma"/>
            <family val="2"/>
          </rPr>
          <t xml:space="preserve">
</t>
        </r>
        <r>
          <rPr>
            <b/>
            <u/>
            <sz val="10"/>
            <color indexed="81"/>
            <rFont val="Tahoma"/>
            <family val="2"/>
          </rPr>
          <t xml:space="preserve">People Left
</t>
        </r>
        <r>
          <rPr>
            <sz val="10"/>
            <color indexed="81"/>
            <rFont val="Tahoma"/>
            <family val="2"/>
          </rPr>
          <t>Mzikayise Bungcu - 9206016091088</t>
        </r>
      </text>
    </comment>
    <comment ref="C31" authorId="0" shapeId="0">
      <text>
        <r>
          <rPr>
            <sz val="10"/>
            <color indexed="81"/>
            <rFont val="Tahoma"/>
            <family val="2"/>
          </rPr>
          <t xml:space="preserve">Contract 092-050-F228B1 ran from 17/09/12 - 21/09/12=55P/Days
</t>
        </r>
      </text>
    </comment>
    <comment ref="J31" authorId="0" shapeId="0">
      <text>
        <r>
          <rPr>
            <b/>
            <u/>
            <sz val="10"/>
            <color indexed="81"/>
            <rFont val="Tahoma"/>
            <family val="2"/>
          </rPr>
          <t>People employed on contract 092-050-F228B1</t>
        </r>
        <r>
          <rPr>
            <sz val="10"/>
            <color indexed="81"/>
            <rFont val="Tahoma"/>
            <family val="2"/>
          </rPr>
          <t xml:space="preserve">
</t>
        </r>
        <r>
          <rPr>
            <sz val="10"/>
            <color indexed="81"/>
            <rFont val="Tahoma"/>
            <family val="2"/>
          </rPr>
          <t xml:space="preserve">Nikelwa Ndwayana - 8404270363084
Bulelani Nyumnka - 9301205994083
Mlungiseleli Skina - 5706066669083
Mzoxolo Nonqulo - 7601046037089
Thembakazi Bhungcu - 6909271007086
Vusi Matsweni - 7412115921082
Vusumzi Bedeshe - 8109155429088
Qondiswa Wonte - 6609100515081
Mzwanele Tatayi - 6404195878085
Luzuko Nonqulo - 9102195986083
Namba Linje - 9102195986083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Mzikayise Bungcu - 9206016091088
</t>
        </r>
        <r>
          <rPr>
            <sz val="10"/>
            <color indexed="81"/>
            <rFont val="Tahoma"/>
            <family val="2"/>
          </rPr>
          <t xml:space="preserve">
</t>
        </r>
        <r>
          <rPr>
            <b/>
            <u/>
            <sz val="10"/>
            <color indexed="81"/>
            <rFont val="Tahoma"/>
            <family val="2"/>
          </rPr>
          <t xml:space="preserve">People Left
</t>
        </r>
      </text>
    </comment>
    <comment ref="C32" authorId="0" shapeId="0">
      <text>
        <r>
          <rPr>
            <sz val="10"/>
            <color indexed="81"/>
            <rFont val="Tahoma"/>
            <family val="2"/>
          </rPr>
          <t xml:space="preserve">Contract 092-050-F206 ran from 01/10/12 - 19/10/12=153P/Days
</t>
        </r>
      </text>
    </comment>
    <comment ref="J32" authorId="0" shapeId="0">
      <text>
        <r>
          <rPr>
            <b/>
            <u/>
            <sz val="10"/>
            <color indexed="81"/>
            <rFont val="Tahoma"/>
            <family val="2"/>
          </rPr>
          <t>People employed on contract 092-050-F206</t>
        </r>
        <r>
          <rPr>
            <sz val="10"/>
            <color indexed="81"/>
            <rFont val="Tahoma"/>
            <family val="2"/>
          </rPr>
          <t xml:space="preserve">
</t>
        </r>
        <r>
          <rPr>
            <sz val="10"/>
            <color indexed="81"/>
            <rFont val="Tahoma"/>
            <family val="2"/>
          </rPr>
          <t xml:space="preserve">Nikelwa Ndwayana - 8404270363084
Bulelani Nyumnka - 9301205994083
Mlungiseleli Skina - 5706066669083
Mzoxolo Nonqulo - 7601046037089
Thembakazi Bhungcu - 6909271007086
Vusi Matsweni - 7412115921082
Vusumzi Bedeshe - 8109155429088
Qondiswa Wonte - 6609100515081
Mzwanele Tatayi - 6404195878085
Mzikayise Bungcu - 9206016091088
Luzuko Nonqulo - 9102195986083
Namba Linje - 9102195986083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t>
        </r>
        <r>
          <rPr>
            <sz val="10"/>
            <color indexed="81"/>
            <rFont val="Tahoma"/>
            <family val="2"/>
          </rPr>
          <t xml:space="preserve">
</t>
        </r>
        <r>
          <rPr>
            <b/>
            <u/>
            <sz val="10"/>
            <color indexed="81"/>
            <rFont val="Tahoma"/>
            <family val="2"/>
          </rPr>
          <t xml:space="preserve">People Left
</t>
        </r>
      </text>
    </comment>
    <comment ref="C33" authorId="0" shapeId="0">
      <text>
        <r>
          <rPr>
            <sz val="10"/>
            <color indexed="81"/>
            <rFont val="Tahoma"/>
            <family val="2"/>
          </rPr>
          <t xml:space="preserve">Contract 092-050-F227B1 ran from 24/09/12 - 27/09/12=44P/Days
</t>
        </r>
      </text>
    </comment>
    <comment ref="J33" authorId="0" shapeId="0">
      <text>
        <r>
          <rPr>
            <b/>
            <u/>
            <sz val="10"/>
            <color indexed="81"/>
            <rFont val="Tahoma"/>
            <family val="2"/>
          </rPr>
          <t>People employed on contract 092-050-F227B1</t>
        </r>
        <r>
          <rPr>
            <sz val="10"/>
            <color indexed="81"/>
            <rFont val="Tahoma"/>
            <family val="2"/>
          </rPr>
          <t xml:space="preserve">
</t>
        </r>
        <r>
          <rPr>
            <sz val="10"/>
            <color indexed="81"/>
            <rFont val="Tahoma"/>
            <family val="2"/>
          </rPr>
          <t xml:space="preserve">Nikelwa Ndwayana - 8404270363084
Bulelani Nyumnka - 9301205994083
Mlungiseleli Skina - 5706066669083
Mzoxolo Nonqulo - 7601046037089
Thembakazi Bhungcu - 6909271007086
Vusi Matsweni - 7412115921082
Vusumzi Bedeshe - 8109155429088
Qondiswa Wonte - 6609100515081
Mzwanele Tatayi - 6404195878085
Mzikayise Bungcu - 9206016091088
Luzuko Nonqulo - 9102195986083
Namba Linje - 9102195986083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t>
        </r>
        <r>
          <rPr>
            <sz val="10"/>
            <color indexed="81"/>
            <rFont val="Tahoma"/>
            <family val="2"/>
          </rPr>
          <t xml:space="preserve">
</t>
        </r>
        <r>
          <rPr>
            <b/>
            <u/>
            <sz val="10"/>
            <color indexed="81"/>
            <rFont val="Tahoma"/>
            <family val="2"/>
          </rPr>
          <t xml:space="preserve">People Left
</t>
        </r>
      </text>
    </comment>
    <comment ref="C34" authorId="0" shapeId="0">
      <text>
        <r>
          <rPr>
            <sz val="10"/>
            <color indexed="81"/>
            <rFont val="Tahoma"/>
            <family val="2"/>
          </rPr>
          <t xml:space="preserve">Contract 092-050-F240 ran from 28/01/13 - 22/02/13=234P/Days
</t>
        </r>
      </text>
    </comment>
    <comment ref="J34" authorId="0" shapeId="0">
      <text>
        <r>
          <rPr>
            <b/>
            <u/>
            <sz val="10"/>
            <color indexed="81"/>
            <rFont val="Tahoma"/>
            <family val="2"/>
          </rPr>
          <t>People employed on contract 092-050-F240</t>
        </r>
        <r>
          <rPr>
            <sz val="10"/>
            <color indexed="81"/>
            <rFont val="Tahoma"/>
            <family val="2"/>
          </rPr>
          <t xml:space="preserve">
</t>
        </r>
        <r>
          <rPr>
            <sz val="10"/>
            <color indexed="81"/>
            <rFont val="Tahoma"/>
            <family val="2"/>
          </rPr>
          <t xml:space="preserve">Nikelwa Ndwayana - 8404270363084
Bulelani Nyumnka - 9301205994083
Mlungiseleli Skina - 5706066669083
Mzoxolo Nonqulo - 7601046037089
Thembakazi Bhungcu - 6909271007086
Vusi Matsweni - 7412115921082
Vusumzi Bedeshe - 8109155429088
Qondiswa Wonte - 6609100515081
Mzwanele Tatayi - 6404195878085
Mzikayise Bungcu - 9206016091088
Luzuko Nonqulo - 9102195986083
Namba Linje - 9102195986083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Masewu Avuyile - 9005206196081
</t>
        </r>
        <r>
          <rPr>
            <sz val="10"/>
            <color indexed="81"/>
            <rFont val="Tahoma"/>
            <family val="2"/>
          </rPr>
          <t xml:space="preserve">
</t>
        </r>
        <r>
          <rPr>
            <b/>
            <u/>
            <sz val="10"/>
            <color indexed="81"/>
            <rFont val="Tahoma"/>
            <family val="2"/>
          </rPr>
          <t xml:space="preserve">People Left
</t>
        </r>
      </text>
    </comment>
    <comment ref="C35" authorId="0" shapeId="0">
      <text>
        <r>
          <rPr>
            <sz val="10"/>
            <color indexed="81"/>
            <rFont val="Tahoma"/>
            <family val="2"/>
          </rPr>
          <t xml:space="preserve">Contract 092-050-F241 ran from 01/03/13 - 25/03/13=238P/Days
</t>
        </r>
      </text>
    </comment>
    <comment ref="J35" authorId="0" shapeId="0">
      <text>
        <r>
          <rPr>
            <b/>
            <u/>
            <sz val="10"/>
            <color indexed="81"/>
            <rFont val="Tahoma"/>
            <family val="2"/>
          </rPr>
          <t>People employed on contract 092-050-F241</t>
        </r>
        <r>
          <rPr>
            <sz val="10"/>
            <color indexed="81"/>
            <rFont val="Tahoma"/>
            <family val="2"/>
          </rPr>
          <t xml:space="preserve">
</t>
        </r>
        <r>
          <rPr>
            <sz val="10"/>
            <color indexed="81"/>
            <rFont val="Tahoma"/>
            <family val="2"/>
          </rPr>
          <t xml:space="preserve">Nikelwa Ndwayana - 8404270363084
Bulelani Nyumnka - 9301205994083
Mlungiseleli Skina - 5706066669083
Mzoxolo Nonqulo - 7601046037089
Thembakazi Bhungcu - 6909271007086
Vusi Matsweni - 7412115921082
Vusumzi Bedeshe - 8109155429088
Qondiswa Wonte - 6609100515081
Mzwanele Tatayi - 6404195878085
Mzikayise Bungcu - 9206016091088
Luzuko Nonqulo - 9102195986083
Namba Linje - 9102195986083
Masewu Avuyile - 9005206196081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t>
        </r>
        <r>
          <rPr>
            <sz val="10"/>
            <color indexed="81"/>
            <rFont val="Tahoma"/>
            <family val="2"/>
          </rPr>
          <t xml:space="preserve">
</t>
        </r>
        <r>
          <rPr>
            <b/>
            <u/>
            <sz val="10"/>
            <color indexed="81"/>
            <rFont val="Tahoma"/>
            <family val="2"/>
          </rPr>
          <t xml:space="preserve">People Left
</t>
        </r>
      </text>
    </comment>
    <comment ref="C36" authorId="0" shapeId="0">
      <text>
        <r>
          <rPr>
            <sz val="10"/>
            <color indexed="81"/>
            <rFont val="Tahoma"/>
            <family val="2"/>
          </rPr>
          <t xml:space="preserve">Contract 092-050-F183B1 ran from 24/05/13 - 30/05/13=55P/Days
</t>
        </r>
      </text>
    </comment>
    <comment ref="J36" authorId="0" shapeId="0">
      <text>
        <r>
          <rPr>
            <b/>
            <u/>
            <sz val="10"/>
            <color indexed="81"/>
            <rFont val="Tahoma"/>
            <family val="2"/>
          </rPr>
          <t>People employed on contract 092-050-F183B1</t>
        </r>
        <r>
          <rPr>
            <sz val="10"/>
            <color indexed="81"/>
            <rFont val="Tahoma"/>
            <family val="2"/>
          </rPr>
          <t xml:space="preserve">
</t>
        </r>
        <r>
          <rPr>
            <sz val="10"/>
            <color indexed="81"/>
            <rFont val="Tahoma"/>
            <family val="2"/>
          </rPr>
          <t xml:space="preserve">Nikelwa Ndwayana - 8404270363084
Bulelani Nyumnka - 9301205994083
Mlungiseleli Skina - 5706066669083
Mzoxolo Nonqulo - 7601046037089
Thembakazi Bhungcu - 6909271007086
Vusi Matsweni - 7412115921082
Vusumzi Bedeshe - 8109155429088
Qondiswa Wonte - 6609100515081
Mzwanele Tatayi - 6404195878085
Mzikayise Bungcu - 9206016091088
Luzuko Nonqulo - 9102195986083
Avuyile Masewu - 9005206196081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t>
        </r>
        <r>
          <rPr>
            <sz val="10"/>
            <color indexed="81"/>
            <rFont val="Tahoma"/>
            <family val="2"/>
          </rPr>
          <t xml:space="preserve">
</t>
        </r>
        <r>
          <rPr>
            <b/>
            <u/>
            <sz val="10"/>
            <color indexed="81"/>
            <rFont val="Tahoma"/>
            <family val="2"/>
          </rPr>
          <t xml:space="preserve">People Left
</t>
        </r>
        <r>
          <rPr>
            <sz val="10"/>
            <color indexed="81"/>
            <rFont val="Tahoma"/>
            <family val="2"/>
          </rPr>
          <t>Namba Linje - 9102195986083</t>
        </r>
        <r>
          <rPr>
            <b/>
            <u/>
            <sz val="10"/>
            <color indexed="81"/>
            <rFont val="Tahoma"/>
            <family val="2"/>
          </rPr>
          <t xml:space="preserve">
</t>
        </r>
      </text>
    </comment>
    <comment ref="C37" authorId="0" shapeId="0">
      <text>
        <r>
          <rPr>
            <sz val="10"/>
            <color indexed="81"/>
            <rFont val="Tahoma"/>
            <family val="2"/>
          </rPr>
          <t xml:space="preserve">Contract 092-050-F193B1 ran from 16/05/13 - 23/05/13=63P/Days
</t>
        </r>
      </text>
    </comment>
    <comment ref="J37" authorId="0" shapeId="0">
      <text>
        <r>
          <rPr>
            <b/>
            <u/>
            <sz val="10"/>
            <color indexed="81"/>
            <rFont val="Tahoma"/>
            <family val="2"/>
          </rPr>
          <t>People employed on contract 092-050-F193B1</t>
        </r>
        <r>
          <rPr>
            <sz val="10"/>
            <color indexed="81"/>
            <rFont val="Tahoma"/>
            <family val="2"/>
          </rPr>
          <t xml:space="preserve">
</t>
        </r>
        <r>
          <rPr>
            <sz val="10"/>
            <color indexed="81"/>
            <rFont val="Tahoma"/>
            <family val="2"/>
          </rPr>
          <t xml:space="preserve">Nikelwa Ndwayana - 8404270363084
Bulelani Nyumnka - 9301205994083
Mlungiseleli Skina - 5706066669083
Mzoxolo Nonqulo - 7601046037089
Thembakazi Bhungcu - 6909271007086
Vusi Matsweni - 7412115921082
Vusumzi Bedeshe - 8109155429088
Qondiswa Wonte - 6609100515081
Mzwanele Tatayi - 6404195878085
Mzikayise Bungcu - 9206016091088
Luzuko Nonqulo - 9102195986083
Avuyile Masewu - 9005206196081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t>
        </r>
        <r>
          <rPr>
            <sz val="10"/>
            <color indexed="81"/>
            <rFont val="Tahoma"/>
            <family val="2"/>
          </rPr>
          <t xml:space="preserve">
</t>
        </r>
        <r>
          <rPr>
            <b/>
            <u/>
            <sz val="10"/>
            <color indexed="81"/>
            <rFont val="Tahoma"/>
            <family val="2"/>
          </rPr>
          <t xml:space="preserve">People Left
</t>
        </r>
        <r>
          <rPr>
            <b/>
            <u/>
            <sz val="10"/>
            <color indexed="81"/>
            <rFont val="Tahoma"/>
            <family val="2"/>
          </rPr>
          <t xml:space="preserve">
</t>
        </r>
      </text>
    </comment>
    <comment ref="C38" authorId="0" shapeId="0">
      <text>
        <r>
          <rPr>
            <sz val="10"/>
            <color indexed="81"/>
            <rFont val="Tahoma"/>
            <family val="2"/>
          </rPr>
          <t xml:space="preserve">Contract 092-050-F182B1 ran from 06/06/13 - 10/06/13=44P/Days
</t>
        </r>
      </text>
    </comment>
    <comment ref="J38" authorId="0" shapeId="0">
      <text>
        <r>
          <rPr>
            <b/>
            <u/>
            <sz val="10"/>
            <color indexed="81"/>
            <rFont val="Tahoma"/>
            <family val="2"/>
          </rPr>
          <t>People employed on contract 092-050-F182B1</t>
        </r>
        <r>
          <rPr>
            <sz val="10"/>
            <color indexed="81"/>
            <rFont val="Tahoma"/>
            <family val="2"/>
          </rPr>
          <t xml:space="preserve">
</t>
        </r>
        <r>
          <rPr>
            <sz val="10"/>
            <color indexed="81"/>
            <rFont val="Tahoma"/>
            <family val="2"/>
          </rPr>
          <t xml:space="preserve">Nikelwa Ndwayana - 8404270363084
Bulelani Nyumnka - 9301205994083
Mlungiseleli Skina - 5706066669083
Mzoxolo Nonqulo - 7601046037089
Thembakazi Bhungcu - 6909271007086
Vusi Matsweni - 7412115921082
Vusumzi Bedeshe - 8109155429088
Qondiswa Wonte - 6609100515081
Mzwanele Tatayi - 6404195878085
Mzikayise Bungcu - 9206016091088
Luzuko Nonqulo - 9102195986083
Avuyile Masewu - 9005206196081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t>
        </r>
        <r>
          <rPr>
            <sz val="10"/>
            <color indexed="81"/>
            <rFont val="Tahoma"/>
            <family val="2"/>
          </rPr>
          <t xml:space="preserve">
</t>
        </r>
        <r>
          <rPr>
            <b/>
            <u/>
            <sz val="10"/>
            <color indexed="81"/>
            <rFont val="Tahoma"/>
            <family val="2"/>
          </rPr>
          <t xml:space="preserve">People Left
</t>
        </r>
      </text>
    </comment>
    <comment ref="C39" authorId="0" shapeId="0">
      <text>
        <r>
          <rPr>
            <sz val="10"/>
            <color indexed="81"/>
            <rFont val="Tahoma"/>
            <family val="2"/>
          </rPr>
          <t xml:space="preserve">Contract 092-050-F168B1 ran from 11/06/13 - 17/06/13=66P/Days
</t>
        </r>
      </text>
    </comment>
    <comment ref="J39" authorId="0" shapeId="0">
      <text>
        <r>
          <rPr>
            <b/>
            <u/>
            <sz val="10"/>
            <color indexed="81"/>
            <rFont val="Tahoma"/>
            <family val="2"/>
          </rPr>
          <t>People employed on contract 092-050-F168B1</t>
        </r>
        <r>
          <rPr>
            <sz val="10"/>
            <color indexed="81"/>
            <rFont val="Tahoma"/>
            <family val="2"/>
          </rPr>
          <t xml:space="preserve">
</t>
        </r>
        <r>
          <rPr>
            <sz val="10"/>
            <color indexed="81"/>
            <rFont val="Tahoma"/>
            <family val="2"/>
          </rPr>
          <t xml:space="preserve">Nikelwa Ndwayana - 8404270363084
Bulelani Nyumnka - 9301205994083
Mlungiseleli Skina - 5706066669083
Mzoxolo Nonqulo - 7601046037089
Thembakazi Bhungcu - 6909271007086
Vusi Matsweni - 7412115921082
Vusumzi Bedeshe - 8109155429088
Qondiswa Wonte - 6609100515081
Mzwanele Tatayi - 6404195878085
Mzikayise Bungcu - 9206016091088
Luzuko Nonqulo - 9102195986083
Avuyile Masewu - 9005206196081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t>
        </r>
        <r>
          <rPr>
            <sz val="10"/>
            <color indexed="81"/>
            <rFont val="Tahoma"/>
            <family val="2"/>
          </rPr>
          <t xml:space="preserve">
</t>
        </r>
        <r>
          <rPr>
            <b/>
            <u/>
            <sz val="10"/>
            <color indexed="81"/>
            <rFont val="Tahoma"/>
            <family val="2"/>
          </rPr>
          <t xml:space="preserve">People Left
</t>
        </r>
      </text>
    </comment>
    <comment ref="C40" authorId="0" shapeId="0">
      <text>
        <r>
          <rPr>
            <sz val="10"/>
            <color indexed="81"/>
            <rFont val="Tahoma"/>
            <family val="2"/>
          </rPr>
          <t xml:space="preserve">Contract 092-050-F131B1 ran from 04/07/13 - 11/07/13=62P/Days
</t>
        </r>
      </text>
    </comment>
    <comment ref="J40" authorId="0" shapeId="0">
      <text>
        <r>
          <rPr>
            <b/>
            <u/>
            <sz val="10"/>
            <color indexed="81"/>
            <rFont val="Tahoma"/>
            <family val="2"/>
          </rPr>
          <t>People employed on contract 092-050-F131B1</t>
        </r>
        <r>
          <rPr>
            <sz val="10"/>
            <color indexed="81"/>
            <rFont val="Tahoma"/>
            <family val="2"/>
          </rPr>
          <t xml:space="preserve">
</t>
        </r>
        <r>
          <rPr>
            <sz val="10"/>
            <color indexed="81"/>
            <rFont val="Tahoma"/>
            <family val="2"/>
          </rPr>
          <t xml:space="preserve">
Nikelwa Ndwayana - 8404270363084
Bulelani Nyumnka - 9301205994083
Mlungiseleli Skina - 5706066669083
Mzoxolo Nonqulo - 7601046037089
Thembakazi Bhungcu - 6909271007086
Vusi Matsweni - 7412115921082
Vusumzi Bedeshe - 8109155429088
Qondiswa Wonte - 6609100515081
Mzwanele Tatayi - 6404195878085
Mzikayise Bungcu - 9206016091088
Luzuko Nonqulo - 9102195986083
Avuyile Masewu - 9005206196081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t>
        </r>
        <r>
          <rPr>
            <sz val="10"/>
            <color indexed="81"/>
            <rFont val="Tahoma"/>
            <family val="2"/>
          </rPr>
          <t xml:space="preserve">
</t>
        </r>
        <r>
          <rPr>
            <b/>
            <u/>
            <sz val="10"/>
            <color indexed="81"/>
            <rFont val="Tahoma"/>
            <family val="2"/>
          </rPr>
          <t xml:space="preserve">People Left
</t>
        </r>
      </text>
    </comment>
    <comment ref="C41" authorId="0" shapeId="0">
      <text>
        <r>
          <rPr>
            <sz val="10"/>
            <color indexed="81"/>
            <rFont val="Tahoma"/>
            <family val="2"/>
          </rPr>
          <t xml:space="preserve">Contract 092-050-F135B1 ran from 15/07/13 - 22/07/13=65P/Days
</t>
        </r>
      </text>
    </comment>
    <comment ref="J41" authorId="0" shapeId="0">
      <text>
        <r>
          <rPr>
            <b/>
            <u/>
            <sz val="10"/>
            <color indexed="81"/>
            <rFont val="Tahoma"/>
            <family val="2"/>
          </rPr>
          <t>People employed on contract 092-050-F135B1</t>
        </r>
        <r>
          <rPr>
            <sz val="10"/>
            <color indexed="81"/>
            <rFont val="Tahoma"/>
            <family val="2"/>
          </rPr>
          <t xml:space="preserve">
</t>
        </r>
        <r>
          <rPr>
            <sz val="10"/>
            <color indexed="81"/>
            <rFont val="Tahoma"/>
            <family val="2"/>
          </rPr>
          <t xml:space="preserve">
Nikelwa Ndwayana - 8404270363084
Bulelani Nyumnka - 9301205994083
Luzuko Nonqulo - 9102195986083
Mzoxolo Nonqulo - 7601046037089
Mzwanele Tatayi - 6404195878085
Vusumzi Bedeshe - 8109155429088
Vusi Matsweni - 7412115921082
Qondiswa Wonte - 6609100515081
Mzikayise Bungcu - 9206016091088
Thembakazi Bhungcu - 6909271007086
Mlungiseleli Skina - 5706066669083
Avuyile Masewu - 9005206196081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t>
        </r>
        <r>
          <rPr>
            <sz val="10"/>
            <color indexed="81"/>
            <rFont val="Tahoma"/>
            <family val="2"/>
          </rPr>
          <t xml:space="preserve">
</t>
        </r>
        <r>
          <rPr>
            <b/>
            <u/>
            <sz val="10"/>
            <color indexed="81"/>
            <rFont val="Tahoma"/>
            <family val="2"/>
          </rPr>
          <t xml:space="preserve">People Left
</t>
        </r>
      </text>
    </comment>
    <comment ref="C42" authorId="0" shapeId="0">
      <text>
        <r>
          <rPr>
            <sz val="10"/>
            <color indexed="81"/>
            <rFont val="Tahoma"/>
            <family val="2"/>
          </rPr>
          <t xml:space="preserve">Contract 092-050-F231B1 ran from 23/10/13 - 28/10/13=44P/Days
</t>
        </r>
      </text>
    </comment>
    <comment ref="J42" authorId="0" shapeId="0">
      <text>
        <r>
          <rPr>
            <b/>
            <u/>
            <sz val="10"/>
            <color indexed="81"/>
            <rFont val="Tahoma"/>
            <family val="2"/>
          </rPr>
          <t>People employed on contract 092-050-F135B1</t>
        </r>
        <r>
          <rPr>
            <sz val="10"/>
            <color indexed="81"/>
            <rFont val="Tahoma"/>
            <family val="2"/>
          </rPr>
          <t xml:space="preserve">
</t>
        </r>
        <r>
          <rPr>
            <sz val="10"/>
            <color indexed="81"/>
            <rFont val="Tahoma"/>
            <family val="2"/>
          </rPr>
          <t xml:space="preserve">
Nikelwa Ndwayana - 8404270363084
Bulelani Nyumnka - 9301205994083
Luzuko Nonqulo - 9102195986083
Mzoxolo Nonqulo - 7601046037089
Mzwanele Tatayi - 6404195878085
Vusumzi Bedeshe - 8109155429088
Vusi Matsweni - 7412115921082
Qondiswa Wonte - 6609100515081
Mzikayise Bungcu - 9206016091088
Thembakazi Bhungcu - 6909271007086
Mlungiseleli Skina - 5706066669083
Avuyile Masewu - 9005206196081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t>
        </r>
        <r>
          <rPr>
            <sz val="10"/>
            <color indexed="81"/>
            <rFont val="Tahoma"/>
            <family val="2"/>
          </rPr>
          <t xml:space="preserve">
</t>
        </r>
        <r>
          <rPr>
            <b/>
            <u/>
            <sz val="10"/>
            <color indexed="81"/>
            <rFont val="Tahoma"/>
            <family val="2"/>
          </rPr>
          <t xml:space="preserve">People Left
</t>
        </r>
      </text>
    </comment>
    <comment ref="C43" authorId="0" shapeId="0">
      <text>
        <r>
          <rPr>
            <sz val="10"/>
            <color indexed="81"/>
            <rFont val="Tahoma"/>
            <family val="2"/>
          </rPr>
          <t xml:space="preserve">Contract 092-050-F67B2 ran from 18/10/13 - 22/10/13=33P/Days
</t>
        </r>
      </text>
    </comment>
    <comment ref="J43" authorId="0" shapeId="0">
      <text>
        <r>
          <rPr>
            <b/>
            <u/>
            <sz val="10"/>
            <color indexed="81"/>
            <rFont val="Tahoma"/>
            <family val="2"/>
          </rPr>
          <t>People employed on contract 092-050-F135B1</t>
        </r>
        <r>
          <rPr>
            <sz val="10"/>
            <color indexed="81"/>
            <rFont val="Tahoma"/>
            <family val="2"/>
          </rPr>
          <t xml:space="preserve">
</t>
        </r>
        <r>
          <rPr>
            <sz val="10"/>
            <color indexed="81"/>
            <rFont val="Tahoma"/>
            <family val="2"/>
          </rPr>
          <t xml:space="preserve">
Nikelwa Ndwayana - 8404270363084
Bulelani Nyumnka - 9301205994083
Luzuko Nonqulo - 9102195986083
Mzoxolo Nonqulo - 7601046037089
Mzwanele Tatayi - 6404195878085
Vusumzi Bedeshe - 8109155429088
Vusi Matsweni - 7412115921082
Qondiswa Wonte - 6609100515081
Mzikayise Bungcu - 9206016091088
Thembakazi Bhungcu - 6909271007086
Mlungiseleli Skina - 5706066669083
Avuyile Masewu - 9005206196081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t>
        </r>
        <r>
          <rPr>
            <sz val="10"/>
            <color indexed="81"/>
            <rFont val="Tahoma"/>
            <family val="2"/>
          </rPr>
          <t xml:space="preserve">
</t>
        </r>
        <r>
          <rPr>
            <b/>
            <u/>
            <sz val="10"/>
            <color indexed="81"/>
            <rFont val="Tahoma"/>
            <family val="2"/>
          </rPr>
          <t xml:space="preserve">People Left
</t>
        </r>
      </text>
    </comment>
  </commentList>
</comments>
</file>

<file path=xl/comments31.xml><?xml version="1.0" encoding="utf-8"?>
<comments xmlns="http://schemas.openxmlformats.org/spreadsheetml/2006/main">
  <authors>
    <author>James Jansen</author>
  </authors>
  <commentList>
    <comment ref="C4" authorId="0" shapeId="0">
      <text>
        <r>
          <rPr>
            <sz val="10"/>
            <color indexed="81"/>
            <rFont val="Tahoma"/>
            <family val="2"/>
          </rPr>
          <t xml:space="preserve">Contract 092-050-F80- ran from 28/06/10 - 26/07/10 = 253P/Days
</t>
        </r>
      </text>
    </comment>
    <comment ref="J4" authorId="0" shapeId="0">
      <text>
        <r>
          <rPr>
            <b/>
            <u/>
            <sz val="8"/>
            <color indexed="81"/>
            <rFont val="Tahoma"/>
            <family val="2"/>
          </rPr>
          <t>People employed on contract 092-050-F80</t>
        </r>
        <r>
          <rPr>
            <sz val="10"/>
            <color indexed="81"/>
            <rFont val="Tahoma"/>
            <family val="2"/>
          </rPr>
          <t xml:space="preserve">
Ntombentsha Siyazi - 6503280753085
Nomfusi May - 6807230443089
Nomathemba Hermans - 5412150222083
Kholiswa Maki - 6812250665082
Nozipho Zilani - 7112252286089
Bukelwa Kanana - 6410010581085
Misile Zilani - 9005305711087
Bonga Njadayi - 8308166249085
Johnson Maki - 7507165452084
Monde Galelimali - 8801065796081
Michael Botha - 5401245618082
Nkululeko Mfecane - 5304145559085</t>
        </r>
      </text>
    </comment>
    <comment ref="A5" authorId="0" shapeId="0">
      <text>
        <r>
          <rPr>
            <sz val="10"/>
            <color indexed="81"/>
            <rFont val="Tahoma"/>
            <family val="2"/>
          </rPr>
          <t xml:space="preserve">Wage incentive contract
</t>
        </r>
      </text>
    </comment>
    <comment ref="J5" authorId="0" shapeId="0">
      <text>
        <r>
          <rPr>
            <b/>
            <u/>
            <sz val="8"/>
            <color indexed="81"/>
            <rFont val="Tahoma"/>
            <family val="2"/>
          </rPr>
          <t>People employed on contract 092-050-F83</t>
        </r>
        <r>
          <rPr>
            <sz val="8"/>
            <color indexed="81"/>
            <rFont val="Tahoma"/>
            <family val="2"/>
          </rPr>
          <t xml:space="preserve">
Ntombentsha Siyazi - 6503280753085
Nomfusi May - 6807230443089
Nomathemba Hermans - 5412150222083
Kholiswa Maki - 6812250665082
Bukelwa Kanana - 6410010581085
Misile Zilani - 9005305711087
Bonga Njadayi - 8308166249085
Johnson Maki - 7507165452084
Monde Galelimali - 8801065796081
Michael Botha - 5401245618082
Nkululeko Mfecane - 5304145559085
</t>
        </r>
        <r>
          <rPr>
            <b/>
            <u/>
            <sz val="8"/>
            <color indexed="81"/>
            <rFont val="Tahoma"/>
            <family val="2"/>
          </rPr>
          <t xml:space="preserve">New People
</t>
        </r>
        <r>
          <rPr>
            <sz val="8"/>
            <color indexed="81"/>
            <rFont val="Tahoma"/>
            <family val="2"/>
          </rPr>
          <t>Michael Mtyobeli - 8606015456086</t>
        </r>
        <r>
          <rPr>
            <b/>
            <sz val="8"/>
            <color indexed="81"/>
            <rFont val="Tahoma"/>
            <family val="2"/>
          </rPr>
          <t xml:space="preserve">
</t>
        </r>
        <r>
          <rPr>
            <b/>
            <u/>
            <sz val="8"/>
            <color indexed="81"/>
            <rFont val="Tahoma"/>
            <family val="2"/>
          </rPr>
          <t xml:space="preserve">
People Left
</t>
        </r>
        <r>
          <rPr>
            <sz val="8"/>
            <color indexed="81"/>
            <rFont val="Tahoma"/>
            <family val="2"/>
          </rPr>
          <t>Nozipho Zilani - 7112252286089</t>
        </r>
      </text>
    </comment>
    <comment ref="A6" authorId="0" shapeId="0">
      <text>
        <r>
          <rPr>
            <sz val="10"/>
            <color indexed="81"/>
            <rFont val="Tahoma"/>
            <family val="2"/>
          </rPr>
          <t xml:space="preserve">Wage incentive contract
</t>
        </r>
      </text>
    </comment>
    <comment ref="J6" authorId="0" shapeId="0">
      <text>
        <r>
          <rPr>
            <b/>
            <u/>
            <sz val="8"/>
            <color indexed="81"/>
            <rFont val="Tahoma"/>
            <family val="2"/>
          </rPr>
          <t>People employed on contract 092-050-F87</t>
        </r>
        <r>
          <rPr>
            <sz val="8"/>
            <color indexed="81"/>
            <rFont val="Tahoma"/>
            <family val="2"/>
          </rPr>
          <t xml:space="preserve">
Ntombentsha Siyazi - 6503280753085
Nomfusi May - 6807230443089
Nomathemba Hermans - 5412150222083
Kholiswa Maki - 6812250665082
Michael Mtyobeli - 8606015456086
Bukelwa Kanana - 6410010581085
Misile Zilani - 9005305711087
Bonga Njadayi - 8308166249085
Johnson Maki - 7507165452084
Monde Galelimali - 8801065796081
Michael Botha - 5401245618082
Nkululeko Mfecane - 5304145559085
</t>
        </r>
        <r>
          <rPr>
            <b/>
            <u/>
            <sz val="8"/>
            <color indexed="81"/>
            <rFont val="Tahoma"/>
            <family val="2"/>
          </rPr>
          <t xml:space="preserve">New People
</t>
        </r>
        <r>
          <rPr>
            <b/>
            <sz val="8"/>
            <color indexed="81"/>
            <rFont val="Tahoma"/>
            <family val="2"/>
          </rPr>
          <t xml:space="preserve">
</t>
        </r>
        <r>
          <rPr>
            <b/>
            <u/>
            <sz val="8"/>
            <color indexed="81"/>
            <rFont val="Tahoma"/>
            <family val="2"/>
          </rPr>
          <t xml:space="preserve">
People Left
</t>
        </r>
      </text>
    </comment>
    <comment ref="J7" authorId="0" shapeId="0">
      <text>
        <r>
          <rPr>
            <b/>
            <u/>
            <sz val="8"/>
            <color indexed="81"/>
            <rFont val="Tahoma"/>
            <family val="2"/>
          </rPr>
          <t>People employed on contract 092-050-F103</t>
        </r>
        <r>
          <rPr>
            <sz val="8"/>
            <color indexed="81"/>
            <rFont val="Tahoma"/>
            <family val="2"/>
          </rPr>
          <t xml:space="preserve">
Ntombentsha Siyazi - 6503280753085
Nomfusi May - 6807230443089
Nomathemba Hermans - 5412150222083
Kholiswa Maki - 6812250665082
Michael Mtyobeli - 8606015456086
Bukelwa Kanana - 6410010581085
Misile Zilani - 9005305711087
Bonga Njadayi - 8308166249085
Johnson Maki - 7507165452084
Monde Galelimali - 8801065796081
Michael Botha - 5401245618082
Nkululeko Mfecane - 5304145559085
</t>
        </r>
        <r>
          <rPr>
            <b/>
            <u/>
            <sz val="8"/>
            <color indexed="81"/>
            <rFont val="Tahoma"/>
            <family val="2"/>
          </rPr>
          <t xml:space="preserve">New People
</t>
        </r>
        <r>
          <rPr>
            <b/>
            <sz val="8"/>
            <color indexed="81"/>
            <rFont val="Tahoma"/>
            <family val="2"/>
          </rPr>
          <t xml:space="preserve">
</t>
        </r>
        <r>
          <rPr>
            <b/>
            <u/>
            <sz val="8"/>
            <color indexed="81"/>
            <rFont val="Tahoma"/>
            <family val="2"/>
          </rPr>
          <t xml:space="preserve">
People Left
</t>
        </r>
      </text>
    </comment>
    <comment ref="C8" authorId="0" shapeId="0">
      <text>
        <r>
          <rPr>
            <sz val="10"/>
            <color indexed="81"/>
            <rFont val="Tahoma"/>
            <family val="2"/>
          </rPr>
          <t xml:space="preserve">Contract 092-050-F105 ran from 23/11/10 - 15/12/10 = 242P/Days
</t>
        </r>
      </text>
    </comment>
    <comment ref="J8" authorId="0" shapeId="0">
      <text>
        <r>
          <rPr>
            <b/>
            <u/>
            <sz val="8"/>
            <color indexed="81"/>
            <rFont val="Tahoma"/>
            <family val="2"/>
          </rPr>
          <t>People employed on contract 092-050-F105</t>
        </r>
        <r>
          <rPr>
            <sz val="8"/>
            <color indexed="81"/>
            <rFont val="Tahoma"/>
            <family val="2"/>
          </rPr>
          <t xml:space="preserve">
Ntombentsha Siyazi - 6503280753085
Nomfusi May - 6807230443089
Nomathemba Hermans - 5412150222083
Kholiswa Maki - 6812250665082
Johnson Maki - 7507165452084
Monde Galelimali - 8801065796081
Michael Botha - 5401245618082
Nkululeko Mfecane - 5304145559085
</t>
        </r>
        <r>
          <rPr>
            <b/>
            <u/>
            <sz val="8"/>
            <color indexed="81"/>
            <rFont val="Tahoma"/>
            <family val="2"/>
          </rPr>
          <t xml:space="preserve">New People
</t>
        </r>
        <r>
          <rPr>
            <sz val="8"/>
            <color indexed="81"/>
            <rFont val="Tahoma"/>
            <family val="2"/>
          </rPr>
          <t xml:space="preserve">Nogamfula Khulile - 8507153656083
Zandisile Ngqina - 8501155494080
Ncedisile Dayimani - 8811195254083
Bulelani Ngcina - 6903165424085
</t>
        </r>
        <r>
          <rPr>
            <b/>
            <u/>
            <sz val="8"/>
            <color indexed="81"/>
            <rFont val="Tahoma"/>
            <family val="2"/>
          </rPr>
          <t xml:space="preserve">
People Left
</t>
        </r>
        <r>
          <rPr>
            <sz val="8"/>
            <color indexed="81"/>
            <rFont val="Tahoma"/>
            <family val="2"/>
          </rPr>
          <t>Michael Mtyobeli - 8606015456086
Bukelwa Kanana - 6410010581085
Misile Zilani - 9005305711087
Bonga Njadayi - 8308166249085</t>
        </r>
      </text>
    </comment>
    <comment ref="A9" authorId="0" shapeId="0">
      <text>
        <r>
          <rPr>
            <sz val="10"/>
            <color indexed="81"/>
            <rFont val="Tahoma"/>
            <family val="2"/>
          </rPr>
          <t xml:space="preserve">Wage incentive contract
</t>
        </r>
      </text>
    </comment>
    <comment ref="C9" authorId="0" shapeId="0">
      <text>
        <r>
          <rPr>
            <sz val="10"/>
            <color indexed="81"/>
            <rFont val="Tahoma"/>
            <family val="2"/>
          </rPr>
          <t xml:space="preserve">Contract 008-092-F014 ran from 04/01/11 - 13/01/11
</t>
        </r>
      </text>
    </comment>
    <comment ref="J9" authorId="0" shapeId="0">
      <text>
        <r>
          <rPr>
            <b/>
            <u/>
            <sz val="8"/>
            <color indexed="81"/>
            <rFont val="Tahoma"/>
            <family val="2"/>
          </rPr>
          <t>People employed on contract 008-092-F014</t>
        </r>
        <r>
          <rPr>
            <sz val="8"/>
            <color indexed="81"/>
            <rFont val="Tahoma"/>
            <family val="2"/>
          </rPr>
          <t xml:space="preserve">
Ntombentsha Siyazi - 6503280753085
Nomfusi May - 6807230443089
Nomathemba Hermans - 5412150222083
Kholiswa Maki - 6812250665082
Johnson Maki - 7507165452084
Monde Galelimali - 8801065796081
Michael Botha - 5401245618082
Nkululeko Mfecane - 5304145559085
</t>
        </r>
        <r>
          <rPr>
            <b/>
            <u/>
            <sz val="8"/>
            <color indexed="81"/>
            <rFont val="Tahoma"/>
            <family val="2"/>
          </rPr>
          <t xml:space="preserve">New People
</t>
        </r>
        <r>
          <rPr>
            <sz val="8"/>
            <color indexed="81"/>
            <rFont val="Tahoma"/>
            <family val="2"/>
          </rPr>
          <t xml:space="preserve">Khulile Nogamfula - 8507153656083
Zandisile Ngqina - 8501155494080
Ncedisile Dayimani - 8811195254083
Bulelani Ngqina - 6903165424085
</t>
        </r>
        <r>
          <rPr>
            <u/>
            <sz val="8"/>
            <color indexed="81"/>
            <rFont val="Tahoma"/>
            <family val="2"/>
          </rPr>
          <t xml:space="preserve">
</t>
        </r>
        <r>
          <rPr>
            <b/>
            <u/>
            <sz val="8"/>
            <color indexed="81"/>
            <rFont val="Tahoma"/>
            <family val="2"/>
          </rPr>
          <t xml:space="preserve">
People Left
</t>
        </r>
        <r>
          <rPr>
            <sz val="8"/>
            <color indexed="81"/>
            <rFont val="Tahoma"/>
            <family val="2"/>
          </rPr>
          <t>Michael Mtyobeli - 8606015456086
Bukelwa Kanana - 6410010581085
Misile Zilani - 9005305711087
Bonga Njadayi - 8308166249085</t>
        </r>
      </text>
    </comment>
    <comment ref="C10" authorId="0" shapeId="0">
      <text>
        <r>
          <rPr>
            <sz val="10"/>
            <color indexed="81"/>
            <rFont val="Tahoma"/>
            <family val="2"/>
          </rPr>
          <t xml:space="preserve">Contract 092-050-F111 ran from 06/02/11 - 15/02/11 = 125P/Days
</t>
        </r>
      </text>
    </comment>
    <comment ref="J10" authorId="0" shapeId="0">
      <text>
        <r>
          <rPr>
            <b/>
            <u/>
            <sz val="8"/>
            <color indexed="81"/>
            <rFont val="Tahoma"/>
            <family val="2"/>
          </rPr>
          <t>People employed on contract 008-092-F111</t>
        </r>
        <r>
          <rPr>
            <sz val="8"/>
            <color indexed="81"/>
            <rFont val="Tahoma"/>
            <family val="2"/>
          </rPr>
          <t xml:space="preserve">
Ntombentsha Siyazi - 6503280753085
Nomfusi May - 6807230443089
Monde Joni - 7804235809082
Kholiswa Maki - 6812250665082
Johnson Maki - 7507165452084
Monde Galelimali - 8801065796081
Khulile Nogampula - 8507153656083
Zandisile Ngqina - 8501155494080
Bulelani Ngqina - 6903165424085
Michael Botha - 5401245618082
Nkululeko Mfecane - 5304145559085
</t>
        </r>
        <r>
          <rPr>
            <b/>
            <u/>
            <sz val="8"/>
            <color indexed="81"/>
            <rFont val="Tahoma"/>
            <family val="2"/>
          </rPr>
          <t xml:space="preserve">New People
</t>
        </r>
        <r>
          <rPr>
            <sz val="8"/>
            <color indexed="81"/>
            <rFont val="Tahoma"/>
            <family val="2"/>
          </rPr>
          <t xml:space="preserve">
Bonisile Coko - 7102126013082
</t>
        </r>
        <r>
          <rPr>
            <b/>
            <u/>
            <sz val="8"/>
            <color indexed="81"/>
            <rFont val="Tahoma"/>
            <family val="2"/>
          </rPr>
          <t xml:space="preserve">
People Left
</t>
        </r>
      </text>
    </comment>
    <comment ref="A11" authorId="0" shapeId="0">
      <text>
        <r>
          <rPr>
            <sz val="10"/>
            <color indexed="81"/>
            <rFont val="Tahoma"/>
            <family val="2"/>
          </rPr>
          <t xml:space="preserve">Wage incentive contract
</t>
        </r>
      </text>
    </comment>
    <comment ref="C11" authorId="0" shapeId="0">
      <text>
        <r>
          <rPr>
            <sz val="10"/>
            <color indexed="81"/>
            <rFont val="Tahoma"/>
            <family val="2"/>
          </rPr>
          <t xml:space="preserve">Contract 008-092-F019 ran from 11/01/11 - 25/01/11
</t>
        </r>
      </text>
    </comment>
    <comment ref="J11" authorId="0" shapeId="0">
      <text>
        <r>
          <rPr>
            <b/>
            <u/>
            <sz val="8"/>
            <color indexed="81"/>
            <rFont val="Tahoma"/>
            <family val="2"/>
          </rPr>
          <t>People employed on contract 008-092-F019</t>
        </r>
        <r>
          <rPr>
            <sz val="8"/>
            <color indexed="81"/>
            <rFont val="Tahoma"/>
            <family val="2"/>
          </rPr>
          <t xml:space="preserve">
Ntombentsha Siyazi - 6503280753085
Nomfusi May - 6807230443089
Kholiswa Maki - 6812250665082
Johnson Maki - 7507165452084
Monde Galelimali - 8801065796081
Khulile Nogamfula - 8507153656083
Zandisile Ngqina - 8501155494080
Ncedisile Dayimani - 8811195254083
Bulelani Ngqina - 6903165424085
Michael Botha - 5401245618082
Nkululeko Mfecane - 5304145559085</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u/>
            <sz val="8"/>
            <color indexed="81"/>
            <rFont val="Tahoma"/>
            <family val="2"/>
          </rPr>
          <t xml:space="preserve">
</t>
        </r>
        <r>
          <rPr>
            <sz val="8"/>
            <color indexed="81"/>
            <rFont val="Tahoma"/>
            <family val="2"/>
          </rPr>
          <t>Monde Joni - 7804235809082</t>
        </r>
        <r>
          <rPr>
            <b/>
            <u/>
            <sz val="8"/>
            <color indexed="81"/>
            <rFont val="Tahoma"/>
            <family val="2"/>
          </rPr>
          <t xml:space="preserve">
People Left
</t>
        </r>
        <r>
          <rPr>
            <sz val="8"/>
            <color indexed="81"/>
            <rFont val="Tahoma"/>
            <family val="2"/>
          </rPr>
          <t>Nomathemba Hermans - 5412150222083</t>
        </r>
      </text>
    </comment>
    <comment ref="A12" authorId="0" shapeId="0">
      <text>
        <r>
          <rPr>
            <sz val="10"/>
            <color indexed="81"/>
            <rFont val="Tahoma"/>
            <family val="2"/>
          </rPr>
          <t xml:space="preserve">Wage incentive contract
</t>
        </r>
      </text>
    </comment>
    <comment ref="C12" authorId="0" shapeId="0">
      <text>
        <r>
          <rPr>
            <sz val="10"/>
            <color indexed="81"/>
            <rFont val="Tahoma"/>
            <family val="2"/>
          </rPr>
          <t xml:space="preserve">Contract 008-092-F020 ran from 26/01/11 - 05/02/11
</t>
        </r>
      </text>
    </comment>
    <comment ref="G12" authorId="0" shapeId="0">
      <text>
        <r>
          <rPr>
            <sz val="10"/>
            <color indexed="81"/>
            <rFont val="Tahoma"/>
            <family val="2"/>
          </rPr>
          <t xml:space="preserve">R500.00 deducted from contract 008-092-F020 for not having required PPE on site.
</t>
        </r>
      </text>
    </comment>
    <comment ref="J12" authorId="0" shapeId="0">
      <text>
        <r>
          <rPr>
            <b/>
            <u/>
            <sz val="8"/>
            <color indexed="81"/>
            <rFont val="Tahoma"/>
            <family val="2"/>
          </rPr>
          <t>People employed on contract 008-092-F020</t>
        </r>
        <r>
          <rPr>
            <sz val="8"/>
            <color indexed="81"/>
            <rFont val="Tahoma"/>
            <family val="2"/>
          </rPr>
          <t xml:space="preserve">
Ntombentsha Siyazi - 6503280753085
Nomfusi May - 6807230443089
Monde Joni - 7804235809082
Kholiswa Maki - 6812250665082
Johnson Maki - 7507165452084
Monde Galelimali - 8801065796081
Khulile Nogamfula - 8507153656083
Zandisile Ngqina - 8501155494080
Ncedisile Dayimani - 8811195254083
Bulelani Ngqina - 6903165424085
Michael Botha - 5401245618082
Nkululeko Mfecane - 5304145559085
</t>
        </r>
        <r>
          <rPr>
            <b/>
            <u/>
            <sz val="8"/>
            <color indexed="81"/>
            <rFont val="Tahoma"/>
            <family val="2"/>
          </rPr>
          <t xml:space="preserve">New People
People Left
</t>
        </r>
      </text>
    </comment>
    <comment ref="A13" authorId="0" shapeId="0">
      <text>
        <r>
          <rPr>
            <sz val="10"/>
            <color indexed="81"/>
            <rFont val="Tahoma"/>
            <family val="2"/>
          </rPr>
          <t xml:space="preserve">Wage incentive contract
</t>
        </r>
      </text>
    </comment>
    <comment ref="C13" authorId="0" shapeId="0">
      <text>
        <r>
          <rPr>
            <sz val="10"/>
            <color indexed="81"/>
            <rFont val="Tahoma"/>
            <family val="2"/>
          </rPr>
          <t xml:space="preserve">Contract 008-092-F029 ran from 16/02/11 - 23/02/11 = 95P/Days
</t>
        </r>
      </text>
    </comment>
    <comment ref="J13" authorId="0" shapeId="0">
      <text>
        <r>
          <rPr>
            <b/>
            <u/>
            <sz val="8"/>
            <color indexed="81"/>
            <rFont val="Tahoma"/>
            <family val="2"/>
          </rPr>
          <t>People employed on contract 008-092-F029</t>
        </r>
        <r>
          <rPr>
            <sz val="8"/>
            <color indexed="81"/>
            <rFont val="Tahoma"/>
            <family val="2"/>
          </rPr>
          <t xml:space="preserve">
Ntombentsha Siyazi - 6503280753085
Nomfusi May - 6807230443089
Monde Joni - 7804235809082
Kholiswa Maki - 6812250665082
Johnson Maki - 7507165452084
Monde Galelimali - 8801065796081
Khulile Nogampula - 8507153656083
Zandisile Ngqina - 8501155494080
Bulelani Ngqina - 6903165424085
Michael Botha - 5401245618082
Nkululeko Mfecane - 5304145559085
</t>
        </r>
        <r>
          <rPr>
            <b/>
            <u/>
            <sz val="8"/>
            <color indexed="81"/>
            <rFont val="Tahoma"/>
            <family val="2"/>
          </rPr>
          <t xml:space="preserve">New People
</t>
        </r>
        <r>
          <rPr>
            <sz val="8"/>
            <color indexed="81"/>
            <rFont val="Tahoma"/>
            <family val="2"/>
          </rPr>
          <t xml:space="preserve">
Bonisile Coko - 7102126013082
</t>
        </r>
        <r>
          <rPr>
            <b/>
            <u/>
            <sz val="8"/>
            <color indexed="81"/>
            <rFont val="Tahoma"/>
            <family val="2"/>
          </rPr>
          <t xml:space="preserve">
People Left
</t>
        </r>
        <r>
          <rPr>
            <sz val="8"/>
            <color indexed="81"/>
            <rFont val="Tahoma"/>
            <family val="2"/>
          </rPr>
          <t>Ncedisile Dayimani - 8811195254083</t>
        </r>
      </text>
    </comment>
    <comment ref="A14" authorId="0" shapeId="0">
      <text>
        <r>
          <rPr>
            <sz val="10"/>
            <color indexed="81"/>
            <rFont val="Tahoma"/>
            <family val="2"/>
          </rPr>
          <t xml:space="preserve">Wage incentive contract
</t>
        </r>
      </text>
    </comment>
    <comment ref="C14" authorId="0" shapeId="0">
      <text>
        <r>
          <rPr>
            <sz val="10"/>
            <color indexed="81"/>
            <rFont val="Tahoma"/>
            <family val="2"/>
          </rPr>
          <t xml:space="preserve">Contract 008-092-F030 ran from 24/02/11 - 03/03/11 = 91P/Days
</t>
        </r>
      </text>
    </comment>
    <comment ref="J14" authorId="0" shapeId="0">
      <text>
        <r>
          <rPr>
            <b/>
            <u/>
            <sz val="8"/>
            <color indexed="81"/>
            <rFont val="Tahoma"/>
            <family val="2"/>
          </rPr>
          <t>People employed on contract 008-092-F030</t>
        </r>
        <r>
          <rPr>
            <sz val="8"/>
            <color indexed="81"/>
            <rFont val="Tahoma"/>
            <family val="2"/>
          </rPr>
          <t xml:space="preserve">
Ntombentsha Siyazi - 6503280753085
Nomfusi May - 6807230443089
Kholiswa Maki - 6812250665082
Johnson Maki - 7507165452084
Monde Galelimali - 8801065796081
Khulile Nogampula - 8507153656083
Zandisile Ngqina - 8501155494080
Bonisile Coko - 7102126013082
Bulelani Ngqina - 6903165424085
Michael Botha - 5401245618082
Nkululeko Mfecane - 5304145559085
</t>
        </r>
        <r>
          <rPr>
            <b/>
            <u/>
            <sz val="8"/>
            <color indexed="81"/>
            <rFont val="Tahoma"/>
            <family val="2"/>
          </rPr>
          <t xml:space="preserve">New People
</t>
        </r>
        <r>
          <rPr>
            <sz val="8"/>
            <color indexed="81"/>
            <rFont val="Tahoma"/>
            <family val="2"/>
          </rPr>
          <t xml:space="preserve">
Tobani Javu - 8502065652080</t>
        </r>
        <r>
          <rPr>
            <b/>
            <u/>
            <sz val="8"/>
            <color indexed="81"/>
            <rFont val="Tahoma"/>
            <family val="2"/>
          </rPr>
          <t xml:space="preserve">
People Left
</t>
        </r>
        <r>
          <rPr>
            <sz val="8"/>
            <color indexed="81"/>
            <rFont val="Tahoma"/>
            <family val="2"/>
          </rPr>
          <t xml:space="preserve">
Monde Joni - 7804235809082</t>
        </r>
      </text>
    </comment>
    <comment ref="C15" authorId="0" shapeId="0">
      <text>
        <r>
          <rPr>
            <sz val="10"/>
            <color indexed="81"/>
            <rFont val="Tahoma"/>
            <family val="2"/>
          </rPr>
          <t xml:space="preserve">Contract 008-092-F030 ran from 24/02/11 - 03/03/11 = 91P/Days
</t>
        </r>
      </text>
    </comment>
    <comment ref="J15" authorId="0" shapeId="0">
      <text>
        <r>
          <rPr>
            <b/>
            <u/>
            <sz val="8"/>
            <color indexed="81"/>
            <rFont val="Tahoma"/>
            <family val="2"/>
          </rPr>
          <t>People employed on contract 092-050-F108</t>
        </r>
        <r>
          <rPr>
            <sz val="8"/>
            <color indexed="81"/>
            <rFont val="Tahoma"/>
            <family val="2"/>
          </rPr>
          <t xml:space="preserve">
Ntombentsha Siyazi - 6503280753085
Johnson Maki - 7507165452084
Khulile Nogampula - 8507153656083
Bonisile Coko - 7102126013082
Bulelani Ngqina - 6903165424085
Tobani Javu - 8502065652080
Michael Botha - 5401245618082
Nkululeko Mfecane - 5304145559085</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Mazwi Dyasi - 6503215625085
Vusumzi Bam - 7511145568084
Zwelakhe Twani - 6206155676089
Elliot Tengwa - 6702025661088</t>
        </r>
        <r>
          <rPr>
            <b/>
            <u/>
            <sz val="8"/>
            <color indexed="81"/>
            <rFont val="Tahoma"/>
            <family val="2"/>
          </rPr>
          <t xml:space="preserve">
People Left
</t>
        </r>
        <r>
          <rPr>
            <sz val="8"/>
            <color indexed="81"/>
            <rFont val="Tahoma"/>
            <family val="2"/>
          </rPr>
          <t xml:space="preserve">
Nomfusi May - 6807230443089
Kholiswa Maki - 6812250665082
Monde Galelimali - 8801065796081
Zandisile Ngqina - 8501155494080</t>
        </r>
      </text>
    </comment>
    <comment ref="A16" authorId="0" shapeId="0">
      <text>
        <r>
          <rPr>
            <sz val="10"/>
            <color indexed="81"/>
            <rFont val="Tahoma"/>
            <family val="2"/>
          </rPr>
          <t xml:space="preserve">Wage incentive contract
</t>
        </r>
      </text>
    </comment>
    <comment ref="C16" authorId="0" shapeId="0">
      <text>
        <r>
          <rPr>
            <sz val="10"/>
            <color indexed="81"/>
            <rFont val="Tahoma"/>
            <family val="2"/>
          </rPr>
          <t xml:space="preserve">Contract 008-092-F032 ran from 07/04/11 - 20/04/11 = 95P/Days
</t>
        </r>
      </text>
    </comment>
    <comment ref="J16" authorId="0" shapeId="0">
      <text>
        <r>
          <rPr>
            <b/>
            <u/>
            <sz val="8"/>
            <color indexed="81"/>
            <rFont val="Tahoma"/>
            <family val="2"/>
          </rPr>
          <t>People employed on contract 008-092-F032</t>
        </r>
        <r>
          <rPr>
            <sz val="8"/>
            <color indexed="81"/>
            <rFont val="Tahoma"/>
            <family val="2"/>
          </rPr>
          <t xml:space="preserve">
Ntombentsha Siyazi - 6503280753085
Johnson Maki - 7507165452084
Khulile Nogampula - 8507153656083
Bonisile Coko - 7102126013082
Bulelani Ngqina - 6903165424085
Tobani Javu - 8502065652080
Michael Botha - 5401245618082
Nkululeko Mfecane - 5304145559085
</t>
        </r>
        <r>
          <rPr>
            <b/>
            <u/>
            <sz val="8"/>
            <color indexed="81"/>
            <rFont val="Tahoma"/>
            <family val="2"/>
          </rPr>
          <t xml:space="preserve">New People
</t>
        </r>
        <r>
          <rPr>
            <sz val="8"/>
            <color indexed="81"/>
            <rFont val="Tahoma"/>
            <family val="2"/>
          </rPr>
          <t xml:space="preserve">
</t>
        </r>
        <r>
          <rPr>
            <b/>
            <u/>
            <sz val="8"/>
            <color indexed="81"/>
            <rFont val="Tahoma"/>
            <family val="2"/>
          </rPr>
          <t xml:space="preserve">
</t>
        </r>
        <r>
          <rPr>
            <sz val="8"/>
            <color indexed="81"/>
            <rFont val="Tahoma"/>
            <family val="2"/>
          </rPr>
          <t>Mazwi Dyasi - 6503215625085
Vusumzi Bam - 7511145568084
Zwelakhe Twani - 6206155676089
Elliot Tengwa - 6702025661088</t>
        </r>
        <r>
          <rPr>
            <b/>
            <u/>
            <sz val="8"/>
            <color indexed="81"/>
            <rFont val="Tahoma"/>
            <family val="2"/>
          </rPr>
          <t xml:space="preserve">
People Left
</t>
        </r>
        <r>
          <rPr>
            <sz val="8"/>
            <color indexed="81"/>
            <rFont val="Tahoma"/>
            <family val="2"/>
          </rPr>
          <t xml:space="preserve">Nomfusi May - 6807230443089
Kholiswa Maki - 6812250665082
Monde Galelimali - 8801065796081
Zandisile Ngqina - 8501155494080
</t>
        </r>
      </text>
    </comment>
    <comment ref="C17" authorId="0" shapeId="0">
      <text>
        <r>
          <rPr>
            <sz val="10"/>
            <color indexed="81"/>
            <rFont val="Tahoma"/>
            <family val="2"/>
          </rPr>
          <t xml:space="preserve">Contract 092-050-F147 ran from 06/06/11 - 20/06/11 = 172P/Days
</t>
        </r>
      </text>
    </comment>
    <comment ref="J17" authorId="0" shapeId="0">
      <text>
        <r>
          <rPr>
            <b/>
            <u/>
            <sz val="8"/>
            <color indexed="81"/>
            <rFont val="Tahoma"/>
            <family val="2"/>
          </rPr>
          <t>People employed on contract 092-050-F147</t>
        </r>
        <r>
          <rPr>
            <sz val="8"/>
            <color indexed="81"/>
            <rFont val="Tahoma"/>
            <family val="2"/>
          </rPr>
          <t xml:space="preserve">
Ntombentsha Siyazi - 6503280753085
Mazwi Dyasi - 6503215625085
Vusumzi Bam - 7511145568084
Zwelakhe Twani - 6206155676089
Johnson Maki - 7507165452084
Khulile Nogampula - 8507153656083
Bonisile Coko - 7102126013082
Bulelani Ngqina - 6903165424085
Tobani Javu - 8502065652080
Elliot Tengwa - 6702025661088
Michael Botha - 5401245618082
Nkululeko Mfecane - 5304145559085
</t>
        </r>
        <r>
          <rPr>
            <b/>
            <u/>
            <sz val="8"/>
            <color indexed="81"/>
            <rFont val="Tahoma"/>
            <family val="2"/>
          </rPr>
          <t xml:space="preserve">New People
</t>
        </r>
        <r>
          <rPr>
            <sz val="8"/>
            <color indexed="81"/>
            <rFont val="Tahoma"/>
            <family val="2"/>
          </rPr>
          <t xml:space="preserve">
</t>
        </r>
        <r>
          <rPr>
            <b/>
            <u/>
            <sz val="8"/>
            <color indexed="81"/>
            <rFont val="Tahoma"/>
            <family val="2"/>
          </rPr>
          <t xml:space="preserve">
People Left
</t>
        </r>
      </text>
    </comment>
    <comment ref="C18" authorId="0" shapeId="0">
      <text>
        <r>
          <rPr>
            <sz val="10"/>
            <color indexed="81"/>
            <rFont val="Tahoma"/>
            <family val="2"/>
          </rPr>
          <t xml:space="preserve">Contract 092-050-F124 ran from 23/06/11 - 01/07/11 = 84P/Days
</t>
        </r>
      </text>
    </comment>
    <comment ref="J18" authorId="0" shapeId="0">
      <text>
        <r>
          <rPr>
            <b/>
            <u/>
            <sz val="8"/>
            <color indexed="81"/>
            <rFont val="Tahoma"/>
            <family val="2"/>
          </rPr>
          <t>People employed on contract 092-050-F124</t>
        </r>
        <r>
          <rPr>
            <sz val="8"/>
            <color indexed="81"/>
            <rFont val="Tahoma"/>
            <family val="2"/>
          </rPr>
          <t xml:space="preserve">
Ntombentsha Siyazi - 6503280753085
Mazwi Dyasi - 6503215625085
Bonisile Coko - 7102126013082
Bulelani Ngqina - 6903165424085
Tobani Javu - 8502065652080
Elliot Tengwa - 6702025661088
Michael Botha - 5401245618082
Nkululeko Mfecane - 5304145559085
</t>
        </r>
        <r>
          <rPr>
            <b/>
            <u/>
            <sz val="8"/>
            <color indexed="81"/>
            <rFont val="Tahoma"/>
            <family val="2"/>
          </rPr>
          <t xml:space="preserve">New People
</t>
        </r>
        <r>
          <rPr>
            <sz val="8"/>
            <color indexed="81"/>
            <rFont val="Tahoma"/>
            <family val="2"/>
          </rPr>
          <t xml:space="preserve">
Nongazi Ngudu - 7006040773087
Sipho Yoli - 6510135618082
Khulile Nogampula - 8507153656083
Zandisile Ngqina - 8501155494080
</t>
        </r>
        <r>
          <rPr>
            <b/>
            <u/>
            <sz val="8"/>
            <color indexed="81"/>
            <rFont val="Tahoma"/>
            <family val="2"/>
          </rPr>
          <t xml:space="preserve">
People Left
</t>
        </r>
        <r>
          <rPr>
            <sz val="8"/>
            <color indexed="81"/>
            <rFont val="Tahoma"/>
            <family val="2"/>
          </rPr>
          <t>Vusumzi Bam - 7511145568084
Zwelakhe Twani - 6206155676089
Johnson Maki - 7507165452084
Khulile Nogampula - 8507153656083</t>
        </r>
      </text>
    </comment>
    <comment ref="C19" authorId="0" shapeId="0">
      <text>
        <r>
          <rPr>
            <sz val="10"/>
            <color indexed="81"/>
            <rFont val="Tahoma"/>
            <family val="2"/>
          </rPr>
          <t xml:space="preserve">Contract 092-050-F140 ran from 05/07/11 - 15/07/11 = 114P/Days
</t>
        </r>
      </text>
    </comment>
    <comment ref="J19" authorId="0" shapeId="0">
      <text>
        <r>
          <rPr>
            <b/>
            <u/>
            <sz val="8"/>
            <color indexed="81"/>
            <rFont val="Tahoma"/>
            <family val="2"/>
          </rPr>
          <t>People employed on contract 092-050-F140</t>
        </r>
        <r>
          <rPr>
            <sz val="8"/>
            <color indexed="81"/>
            <rFont val="Tahoma"/>
            <family val="2"/>
          </rPr>
          <t xml:space="preserve">
Ntombentsha Siyazi - 6503280753085
Nongazi Ngudu - 7006040773087
Sipho Yoli - 6510135618082
Khulile Nogampula - 8507153656083
Bulelani Ngqina - 6903165424085
Tobani Javu - 8502065652080
Elliot Tengwa - 6702025661088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Monde Joni - 7804235809082
Khayalethu Peter - 8501017716084</t>
        </r>
        <r>
          <rPr>
            <b/>
            <sz val="8"/>
            <color indexed="81"/>
            <rFont val="Tahoma"/>
            <family val="2"/>
          </rPr>
          <t xml:space="preserve">
</t>
        </r>
        <r>
          <rPr>
            <b/>
            <u/>
            <sz val="8"/>
            <color indexed="81"/>
            <rFont val="Tahoma"/>
            <family val="2"/>
          </rPr>
          <t xml:space="preserve">
People Left
</t>
        </r>
        <r>
          <rPr>
            <sz val="8"/>
            <color indexed="81"/>
            <rFont val="Tahoma"/>
            <family val="2"/>
          </rPr>
          <t>Mazwi Dyasi - 6503215625085
Bonisile Coko - 7102126013082</t>
        </r>
      </text>
    </comment>
    <comment ref="C20" authorId="0" shapeId="0">
      <text>
        <r>
          <rPr>
            <sz val="10"/>
            <color indexed="81"/>
            <rFont val="Tahoma"/>
            <family val="2"/>
          </rPr>
          <t xml:space="preserve">Contract 092-050-F131 ran from 11/07/11 - 21/07/11 = 66P/Days
</t>
        </r>
      </text>
    </comment>
    <comment ref="J20" authorId="0" shapeId="0">
      <text>
        <r>
          <rPr>
            <b/>
            <u/>
            <sz val="8"/>
            <color indexed="81"/>
            <rFont val="Tahoma"/>
            <family val="2"/>
          </rPr>
          <t>People employed on contract 092-050-F131</t>
        </r>
        <r>
          <rPr>
            <sz val="8"/>
            <color indexed="81"/>
            <rFont val="Tahoma"/>
            <family val="2"/>
          </rPr>
          <t xml:space="preserve">
</t>
        </r>
        <r>
          <rPr>
            <b/>
            <sz val="8"/>
            <color indexed="81"/>
            <rFont val="Tahoma"/>
            <family val="2"/>
          </rPr>
          <t xml:space="preserve">
</t>
        </r>
        <r>
          <rPr>
            <sz val="8"/>
            <color indexed="81"/>
            <rFont val="Tahoma"/>
            <family val="2"/>
          </rPr>
          <t xml:space="preserve">Ntombentsha Siyazi - 6503280753085
Nongazi Ngudu - 7006040773087
Monde Joni - 7804235809082
Sipho Yoli - 6510135618082
Khulile Nogampula - 8507153656083
Bulelani Ngqina - 6903165424085
Tobani Javu - 8502065652080
Khayalethu Peter - 8501017716084
Elliot Tengwa - 6702025661088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sz val="8"/>
            <color indexed="81"/>
            <rFont val="Tahoma"/>
            <family val="2"/>
          </rPr>
          <t xml:space="preserve">
</t>
        </r>
        <r>
          <rPr>
            <sz val="8"/>
            <color indexed="81"/>
            <rFont val="Tahoma"/>
            <family val="2"/>
          </rPr>
          <t>Zandisile Ngqina - 8501155494080</t>
        </r>
        <r>
          <rPr>
            <b/>
            <sz val="8"/>
            <color indexed="81"/>
            <rFont val="Tahoma"/>
            <family val="2"/>
          </rPr>
          <t xml:space="preserve">
</t>
        </r>
        <r>
          <rPr>
            <b/>
            <u/>
            <sz val="8"/>
            <color indexed="81"/>
            <rFont val="Tahoma"/>
            <family val="2"/>
          </rPr>
          <t xml:space="preserve">
People Left
</t>
        </r>
      </text>
    </comment>
    <comment ref="C21" authorId="0" shapeId="0">
      <text>
        <r>
          <rPr>
            <sz val="10"/>
            <color indexed="81"/>
            <rFont val="Tahoma"/>
            <family val="2"/>
          </rPr>
          <t xml:space="preserve">Contract 092-050-F137 ran from 29/07/11 - 10/08/11 = 121P/Days
</t>
        </r>
      </text>
    </comment>
    <comment ref="J21" authorId="0" shapeId="0">
      <text>
        <r>
          <rPr>
            <b/>
            <u/>
            <sz val="8"/>
            <color indexed="81"/>
            <rFont val="Tahoma"/>
            <family val="2"/>
          </rPr>
          <t>People employed on contract 092-050-F137</t>
        </r>
        <r>
          <rPr>
            <sz val="8"/>
            <color indexed="81"/>
            <rFont val="Tahoma"/>
            <family val="2"/>
          </rPr>
          <t xml:space="preserve">
Ntombentsha Siyazi - 6503280753085
Nongazi Ngudu - 7006040773087
Monde Joni - 7804235809082
Sipho Yoli - 6510135618082
Khulile Nogampula - 8507153656083
Zandisile Ngqina - 8501155494080
Bulelani Ngqina - 6903165424085
Tobani Javu - 8502065652080
Khayalethu Peter - 8501017716084
Elliot Tengwa - 6702025661088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sz val="8"/>
            <color indexed="81"/>
            <rFont val="Tahoma"/>
            <family val="2"/>
          </rPr>
          <t xml:space="preserve">
</t>
        </r>
        <r>
          <rPr>
            <b/>
            <u/>
            <sz val="8"/>
            <color indexed="81"/>
            <rFont val="Tahoma"/>
            <family val="2"/>
          </rPr>
          <t xml:space="preserve">
People Left
</t>
        </r>
      </text>
    </comment>
    <comment ref="C22" authorId="0" shapeId="0">
      <text>
        <r>
          <rPr>
            <sz val="10"/>
            <color indexed="81"/>
            <rFont val="Tahoma"/>
            <family val="2"/>
          </rPr>
          <t xml:space="preserve">Contract 092-050-F138 ran from 11/08/11 - 22/08/11 = 125P/Days
</t>
        </r>
      </text>
    </comment>
    <comment ref="J22" authorId="0" shapeId="0">
      <text>
        <r>
          <rPr>
            <b/>
            <u/>
            <sz val="8"/>
            <color indexed="81"/>
            <rFont val="Tahoma"/>
            <family val="2"/>
          </rPr>
          <t>People employed on contract 092-050-F138</t>
        </r>
        <r>
          <rPr>
            <sz val="8"/>
            <color indexed="81"/>
            <rFont val="Tahoma"/>
            <family val="2"/>
          </rPr>
          <t xml:space="preserve">
Ntombentsha Siyazi - 6503280753085
Nongazi Ngudu - 7006040773087
Monde Joni - 7804235809082
Sipho Yoli - 6510135618082
Khulile Nogampula - 8507153656083
Zandisile Ngqina - 8501155494080
Bulelani Ngqina - 6903165424085
Tobani Javu - 8502065652080
Khayalethu Peter - 8501017716084
Elliot Tengwa - 6702025661088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sz val="8"/>
            <color indexed="81"/>
            <rFont val="Tahoma"/>
            <family val="2"/>
          </rPr>
          <t xml:space="preserve">
</t>
        </r>
        <r>
          <rPr>
            <b/>
            <u/>
            <sz val="8"/>
            <color indexed="81"/>
            <rFont val="Tahoma"/>
            <family val="2"/>
          </rPr>
          <t xml:space="preserve">
People Left
</t>
        </r>
      </text>
    </comment>
    <comment ref="C23" authorId="0" shapeId="0">
      <text>
        <r>
          <rPr>
            <sz val="10"/>
            <color indexed="81"/>
            <rFont val="Tahoma"/>
            <family val="2"/>
          </rPr>
          <t xml:space="preserve">Contract 092-050-F141 ran from 22/08/11 - 02/09/11 = 126P/Days
</t>
        </r>
      </text>
    </comment>
    <comment ref="J23" authorId="0" shapeId="0">
      <text>
        <r>
          <rPr>
            <b/>
            <u/>
            <sz val="8"/>
            <color indexed="81"/>
            <rFont val="Tahoma"/>
            <family val="2"/>
          </rPr>
          <t>People employed on contract 092-050-F141</t>
        </r>
        <r>
          <rPr>
            <sz val="8"/>
            <color indexed="81"/>
            <rFont val="Tahoma"/>
            <family val="2"/>
          </rPr>
          <t xml:space="preserve">
Ntombentsha Siyazi - 6503280753085
Nongazi Ngudu - 7006040773087
Monde Joni - 7804235809082
Sipho Yoli - 6510135618082
Khulile Nogampula - 8507153656083
Zandisile Ngqina - 8501155494080
Bulelani Ngqina - 6903165424085
Tobani Javu - 8502065652080
Khayalethu Peter - 8501017716084
Elliot Tengwa - 6702025661088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sz val="8"/>
            <color indexed="81"/>
            <rFont val="Tahoma"/>
            <family val="2"/>
          </rPr>
          <t xml:space="preserve">
</t>
        </r>
        <r>
          <rPr>
            <b/>
            <u/>
            <sz val="8"/>
            <color indexed="81"/>
            <rFont val="Tahoma"/>
            <family val="2"/>
          </rPr>
          <t xml:space="preserve">
People Left
</t>
        </r>
      </text>
    </comment>
    <comment ref="C24" authorId="0" shapeId="0">
      <text>
        <r>
          <rPr>
            <sz val="10"/>
            <color indexed="81"/>
            <rFont val="Tahoma"/>
            <family val="2"/>
          </rPr>
          <t xml:space="preserve">Contract 092-050-F139 ran from 05/09/11 - 16/09/11 = 105P/Days
</t>
        </r>
      </text>
    </comment>
    <comment ref="J24" authorId="0" shapeId="0">
      <text>
        <r>
          <rPr>
            <b/>
            <u/>
            <sz val="8"/>
            <color indexed="81"/>
            <rFont val="Tahoma"/>
            <family val="2"/>
          </rPr>
          <t>People employed on contract 092-050-F139</t>
        </r>
        <r>
          <rPr>
            <sz val="8"/>
            <color indexed="81"/>
            <rFont val="Tahoma"/>
            <family val="2"/>
          </rPr>
          <t xml:space="preserve">
Ntombentsha Siyazi - 6503280753085
Nongazi Ngudu - 7006040773087
Monde Joni - 7804235809082
Sipho Yoli - 6510135618082
Khulile Nogampula - 8507153656083
Zandisile Ngqina - 8501155494080
Bulelani Ngqina - 6903165424085
Tobani Javu - 8502065652080
Khayalethu Peter - 8501017716084
Elliot Tengwa - 6702025661088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sz val="8"/>
            <color indexed="81"/>
            <rFont val="Tahoma"/>
            <family val="2"/>
          </rPr>
          <t xml:space="preserve">
</t>
        </r>
        <r>
          <rPr>
            <b/>
            <u/>
            <sz val="8"/>
            <color indexed="81"/>
            <rFont val="Tahoma"/>
            <family val="2"/>
          </rPr>
          <t xml:space="preserve">
People Left
</t>
        </r>
      </text>
    </comment>
    <comment ref="C25" authorId="0" shapeId="0">
      <text>
        <r>
          <rPr>
            <sz val="10"/>
            <color indexed="81"/>
            <rFont val="Tahoma"/>
            <family val="2"/>
          </rPr>
          <t xml:space="preserve">Contract 092-050-F136 ran from 19/09/11 - 30/09/11 = 123P/Days
</t>
        </r>
      </text>
    </comment>
    <comment ref="J25" authorId="0" shapeId="0">
      <text>
        <r>
          <rPr>
            <b/>
            <u/>
            <sz val="8"/>
            <color indexed="81"/>
            <rFont val="Tahoma"/>
            <family val="2"/>
          </rPr>
          <t>People employed on contract 092-050-F136</t>
        </r>
        <r>
          <rPr>
            <b/>
            <sz val="8"/>
            <color indexed="81"/>
            <rFont val="Tahoma"/>
            <family val="2"/>
          </rPr>
          <t xml:space="preserve">
</t>
        </r>
        <r>
          <rPr>
            <sz val="8"/>
            <color indexed="81"/>
            <rFont val="Tahoma"/>
            <family val="2"/>
          </rPr>
          <t xml:space="preserve">
Ntombentsha Siyazi - 6503280753085
Nongazi Ngudu - 7006040773087
Sipho Yoli - 6510135618082
Khulile Nogampula - 8507153656083
Zandisile Ngqina - 8501155494080
Bulelani Ngqina - 6903165424085
Tobani Javu - 8502065652080
Khayalethu Peter - 8501017716084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Luvuyo Beyi - 9002125468089
Zitobele Zekevu - 5208215732086
</t>
        </r>
        <r>
          <rPr>
            <b/>
            <sz val="8"/>
            <color indexed="81"/>
            <rFont val="Tahoma"/>
            <family val="2"/>
          </rPr>
          <t xml:space="preserve">
</t>
        </r>
        <r>
          <rPr>
            <b/>
            <u/>
            <sz val="8"/>
            <color indexed="81"/>
            <rFont val="Tahoma"/>
            <family val="2"/>
          </rPr>
          <t xml:space="preserve">
People Left
</t>
        </r>
        <r>
          <rPr>
            <sz val="8"/>
            <color indexed="81"/>
            <rFont val="Tahoma"/>
            <family val="2"/>
          </rPr>
          <t>Elliot Tengwa - 6702025661088
Monde Joni - 7804235809082</t>
        </r>
      </text>
    </comment>
    <comment ref="C26" authorId="0" shapeId="0">
      <text>
        <r>
          <rPr>
            <sz val="10"/>
            <color indexed="81"/>
            <rFont val="Tahoma"/>
            <family val="2"/>
          </rPr>
          <t xml:space="preserve">Contract 092-050-F151 ran from 03/10/11 - 26/10/11 = 214P/Days
</t>
        </r>
      </text>
    </comment>
    <comment ref="J26" authorId="0" shapeId="0">
      <text>
        <r>
          <rPr>
            <b/>
            <u/>
            <sz val="8"/>
            <color indexed="81"/>
            <rFont val="Tahoma"/>
            <family val="2"/>
          </rPr>
          <t>People employed on contract 092-050-F151</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Tobani Javu - 8502065652080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sz val="8"/>
            <color indexed="81"/>
            <rFont val="Tahoma"/>
            <family val="2"/>
          </rPr>
          <t xml:space="preserve">
</t>
        </r>
        <r>
          <rPr>
            <b/>
            <u/>
            <sz val="8"/>
            <color indexed="81"/>
            <rFont val="Tahoma"/>
            <family val="2"/>
          </rPr>
          <t xml:space="preserve">
People Left
</t>
        </r>
      </text>
    </comment>
    <comment ref="C27" authorId="0" shapeId="0">
      <text>
        <r>
          <rPr>
            <sz val="10"/>
            <color indexed="81"/>
            <rFont val="Tahoma"/>
            <family val="2"/>
          </rPr>
          <t xml:space="preserve">Contract 092-050-F160 ran from 27/10/11 - 03/11/11 = 95P/Days
</t>
        </r>
      </text>
    </comment>
    <comment ref="J27" authorId="0" shapeId="0">
      <text>
        <r>
          <rPr>
            <b/>
            <u/>
            <sz val="8"/>
            <color indexed="81"/>
            <rFont val="Tahoma"/>
            <family val="2"/>
          </rPr>
          <t>People employed on contract 092-050-F160</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Fikile Mani- 7408115620088
</t>
        </r>
        <r>
          <rPr>
            <b/>
            <u/>
            <sz val="8"/>
            <color indexed="81"/>
            <rFont val="Tahoma"/>
            <family val="2"/>
          </rPr>
          <t xml:space="preserve">
People Left
</t>
        </r>
        <r>
          <rPr>
            <sz val="8"/>
            <color indexed="81"/>
            <rFont val="Tahoma"/>
            <family val="2"/>
          </rPr>
          <t>Tobani Javu - 8502065652080</t>
        </r>
      </text>
    </comment>
    <comment ref="C28" authorId="0" shapeId="0">
      <text>
        <r>
          <rPr>
            <sz val="10"/>
            <color indexed="81"/>
            <rFont val="Tahoma"/>
            <family val="2"/>
          </rPr>
          <t xml:space="preserve">Contract 092-050-F187 ran from 08/11/11 - 23/11/11 = 144P/Days
</t>
        </r>
      </text>
    </comment>
    <comment ref="J28" authorId="0" shapeId="0">
      <text>
        <r>
          <rPr>
            <b/>
            <u/>
            <sz val="8"/>
            <color indexed="81"/>
            <rFont val="Tahoma"/>
            <family val="2"/>
          </rPr>
          <t>People employed on contract 092-050-F187</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Fikile Mani- 7408115620088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r>
          <rPr>
            <sz val="8"/>
            <color indexed="81"/>
            <rFont val="Tahoma"/>
            <family val="2"/>
          </rPr>
          <t>Tobani Javu - 8502065652080</t>
        </r>
      </text>
    </comment>
    <comment ref="C29" authorId="0" shapeId="0">
      <text>
        <r>
          <rPr>
            <sz val="10"/>
            <color indexed="81"/>
            <rFont val="Tahoma"/>
            <family val="2"/>
          </rPr>
          <t xml:space="preserve">Contract 092-050-F191 ran from 24/11/11 - 03/12/11 = 130P/Days
</t>
        </r>
      </text>
    </comment>
    <comment ref="J29" authorId="0" shapeId="0">
      <text>
        <r>
          <rPr>
            <b/>
            <u/>
            <sz val="8"/>
            <color indexed="81"/>
            <rFont val="Tahoma"/>
            <family val="2"/>
          </rPr>
          <t>People employed on contract 092-050-F191</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Fikile Mani- 7408115620088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30" authorId="0" shapeId="0">
      <text>
        <r>
          <rPr>
            <sz val="10"/>
            <color indexed="81"/>
            <rFont val="Tahoma"/>
            <family val="2"/>
          </rPr>
          <t xml:space="preserve">Contract 092-050-F190 ran from 05/12/11 - 13/12/11 = 117P/Days
</t>
        </r>
      </text>
    </comment>
    <comment ref="J30" authorId="0" shapeId="0">
      <text>
        <r>
          <rPr>
            <b/>
            <u/>
            <sz val="8"/>
            <color indexed="81"/>
            <rFont val="Tahoma"/>
            <family val="2"/>
          </rPr>
          <t>People employed on contract 092-050-F190</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Fikile Mani- 7408115620088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31" authorId="0" shapeId="0">
      <text>
        <r>
          <rPr>
            <sz val="10"/>
            <color indexed="81"/>
            <rFont val="Tahoma"/>
            <family val="2"/>
          </rPr>
          <t xml:space="preserve">Contract 092-050-F76B1 ran from 12/01/12 - 25/01/12 = 211P/Days
</t>
        </r>
      </text>
    </comment>
    <comment ref="J31" authorId="0" shapeId="0">
      <text>
        <r>
          <rPr>
            <b/>
            <u/>
            <sz val="8"/>
            <color indexed="81"/>
            <rFont val="Tahoma"/>
            <family val="2"/>
          </rPr>
          <t>People employed on contract 092-050-F76B1</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Fikile Mani- 7408115620088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32" authorId="0" shapeId="0">
      <text>
        <r>
          <rPr>
            <sz val="10"/>
            <color indexed="81"/>
            <rFont val="Tahoma"/>
            <family val="2"/>
          </rPr>
          <t xml:space="preserve">Contract 092-050-F198 ran from 26/01/12 - 08/02/12 = 129P/Days
</t>
        </r>
      </text>
    </comment>
    <comment ref="J32" authorId="0" shapeId="0">
      <text>
        <r>
          <rPr>
            <b/>
            <u/>
            <sz val="8"/>
            <color indexed="81"/>
            <rFont val="Tahoma"/>
            <family val="2"/>
          </rPr>
          <t>People employed on contract 092-050-F198</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Fikile Mani- 7408115620088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33" authorId="0" shapeId="0">
      <text>
        <r>
          <rPr>
            <sz val="10"/>
            <color indexed="81"/>
            <rFont val="Tahoma"/>
            <family val="2"/>
          </rPr>
          <t xml:space="preserve">Contract 092-050-F68B1 ran from 18/02/12 - 24/02/12 = 91P/Days
</t>
        </r>
      </text>
    </comment>
    <comment ref="J33" authorId="0" shapeId="0">
      <text>
        <r>
          <rPr>
            <b/>
            <u/>
            <sz val="8"/>
            <color indexed="81"/>
            <rFont val="Tahoma"/>
            <family val="2"/>
          </rPr>
          <t>People employed on contract 092-050-F68B1</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Fikile Mani- 7408115620088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34" authorId="0" shapeId="0">
      <text>
        <r>
          <rPr>
            <sz val="10"/>
            <color indexed="81"/>
            <rFont val="Tahoma"/>
            <family val="2"/>
          </rPr>
          <t xml:space="preserve">Contract 092-050-F66B1 ran from 09/02/12 - 17/02/12 = 89P/Days
</t>
        </r>
      </text>
    </comment>
    <comment ref="J34" authorId="0" shapeId="0">
      <text>
        <r>
          <rPr>
            <b/>
            <u/>
            <sz val="8"/>
            <color indexed="81"/>
            <rFont val="Tahoma"/>
            <family val="2"/>
          </rPr>
          <t>People employed on contract 092-050-F66B1</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Fikile Mani- 7408115620088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35" authorId="0" shapeId="0">
      <text>
        <r>
          <rPr>
            <sz val="10"/>
            <color indexed="81"/>
            <rFont val="Tahoma"/>
            <family val="2"/>
          </rPr>
          <t xml:space="preserve">Contract 092-050-F12B1 ran from 24/02/12 - 29/02/12 = 65P/Days
</t>
        </r>
      </text>
    </comment>
    <comment ref="J35" authorId="0" shapeId="0">
      <text>
        <r>
          <rPr>
            <b/>
            <u/>
            <sz val="8"/>
            <color indexed="81"/>
            <rFont val="Tahoma"/>
            <family val="2"/>
          </rPr>
          <t>People employed on contract 092-050-F12B1</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Fikile Mani- 7408115620088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36" authorId="0" shapeId="0">
      <text>
        <r>
          <rPr>
            <sz val="10"/>
            <color indexed="81"/>
            <rFont val="Tahoma"/>
            <family val="2"/>
          </rPr>
          <t xml:space="preserve">Contract 092-050-F103B1 ran from 24/02/12 - 29/02/12 = 65P/Days
</t>
        </r>
      </text>
    </comment>
    <comment ref="J36" authorId="0" shapeId="0">
      <text>
        <r>
          <rPr>
            <b/>
            <u/>
            <sz val="8"/>
            <color indexed="81"/>
            <rFont val="Tahoma"/>
            <family val="2"/>
          </rPr>
          <t>People employed on contract 092-050-F103B1</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Fikile Mani- 7408115620088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37" authorId="0" shapeId="0">
      <text>
        <r>
          <rPr>
            <sz val="10"/>
            <color indexed="81"/>
            <rFont val="Tahoma"/>
            <family val="2"/>
          </rPr>
          <t xml:space="preserve">Contract 092-050-F111B1 ran from 14/03/12 - 17/03/12 = 52P/Days
</t>
        </r>
      </text>
    </comment>
    <comment ref="J37" authorId="0" shapeId="0">
      <text>
        <r>
          <rPr>
            <b/>
            <u/>
            <sz val="8"/>
            <color indexed="81"/>
            <rFont val="Tahoma"/>
            <family val="2"/>
          </rPr>
          <t>People employed on contract 092-050-F111B1</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Fikile Mani- 7408115620088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38" authorId="0" shapeId="0">
      <text>
        <r>
          <rPr>
            <sz val="10"/>
            <color indexed="81"/>
            <rFont val="Tahoma"/>
            <family val="2"/>
          </rPr>
          <t>Contract 092-050-FB1- 215 ran from 04/04/12 - 06/04/12 = 39P/Days
Contract = 008-092-F024B1.</t>
        </r>
      </text>
    </comment>
    <comment ref="J38" authorId="0" shapeId="0">
      <text>
        <r>
          <rPr>
            <b/>
            <u/>
            <sz val="8"/>
            <color indexed="81"/>
            <rFont val="Tahoma"/>
            <family val="2"/>
          </rPr>
          <t>People employed on contract 092-050F1-215</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Fikile Mani- 7408115620088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39" authorId="0" shapeId="0">
      <text>
        <r>
          <rPr>
            <sz val="10"/>
            <color indexed="81"/>
            <rFont val="Tahoma"/>
            <family val="2"/>
          </rPr>
          <t>Contract 092-050-FB1- 216 ran from 01/04/12 - 03/04/12 = 33P/Days
Contract = 008-092-F025B1.</t>
        </r>
      </text>
    </comment>
    <comment ref="J39" authorId="0" shapeId="0">
      <text>
        <r>
          <rPr>
            <b/>
            <u/>
            <sz val="8"/>
            <color indexed="81"/>
            <rFont val="Tahoma"/>
            <family val="2"/>
          </rPr>
          <t>People employed on contract 092-050FB1-216</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Fikile Mani- 7408115620088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40" authorId="0" shapeId="0">
      <text>
        <r>
          <rPr>
            <sz val="10"/>
            <color indexed="81"/>
            <rFont val="Tahoma"/>
            <family val="2"/>
          </rPr>
          <t>Contract 092-050-FB1- 219 ran from 07/04/12 - 08/04/12 = 21P/Days
Contract = 008-092-F007B1.</t>
        </r>
      </text>
    </comment>
    <comment ref="J40" authorId="0" shapeId="0">
      <text>
        <r>
          <rPr>
            <b/>
            <u/>
            <sz val="8"/>
            <color indexed="81"/>
            <rFont val="Tahoma"/>
            <family val="2"/>
          </rPr>
          <t>People employed on contract 092-050FB1-219</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Fikile Mani- 7408115620088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41" authorId="0" shapeId="0">
      <text>
        <r>
          <rPr>
            <sz val="10"/>
            <color indexed="81"/>
            <rFont val="Tahoma"/>
            <family val="2"/>
          </rPr>
          <t>Contract 092-050-FB1- 209 ran from 20/04/12 - 24/04/12 = 62P/Days
Contract = 008-092-F031B1.</t>
        </r>
      </text>
    </comment>
    <comment ref="J41" authorId="0" shapeId="0">
      <text>
        <r>
          <rPr>
            <b/>
            <u/>
            <sz val="8"/>
            <color indexed="81"/>
            <rFont val="Tahoma"/>
            <family val="2"/>
          </rPr>
          <t>People employed on contract 092-050FB1-209</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Fikile Mani- 7408115620088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42" authorId="0" shapeId="0">
      <text>
        <r>
          <rPr>
            <sz val="10"/>
            <color indexed="81"/>
            <rFont val="Tahoma"/>
            <family val="2"/>
          </rPr>
          <t xml:space="preserve">Contract 092-050-F014 ran from 11/04/12 - 19/04/12 = 92P/Days
</t>
        </r>
      </text>
    </comment>
    <comment ref="J42" authorId="0" shapeId="0">
      <text>
        <r>
          <rPr>
            <b/>
            <u/>
            <sz val="8"/>
            <color indexed="81"/>
            <rFont val="Tahoma"/>
            <family val="2"/>
          </rPr>
          <t>People employed on contract 092-050-F014B1</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Fikile Mani- 7408115620088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43" authorId="0" shapeId="0">
      <text>
        <r>
          <rPr>
            <sz val="10"/>
            <color indexed="81"/>
            <rFont val="Tahoma"/>
            <family val="2"/>
          </rPr>
          <t xml:space="preserve">Contract 092-050FB1-229 ran from 17/05/12 - 25/05/12 = 93P/Days
</t>
        </r>
      </text>
    </comment>
    <comment ref="J43" authorId="0" shapeId="0">
      <text>
        <r>
          <rPr>
            <b/>
            <u/>
            <sz val="8"/>
            <color indexed="81"/>
            <rFont val="Tahoma"/>
            <family val="2"/>
          </rPr>
          <t>People employed on contract 092-050FB1-229</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Fikile Mani- 7408115620088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44" authorId="0" shapeId="0">
      <text>
        <r>
          <rPr>
            <sz val="10"/>
            <color indexed="81"/>
            <rFont val="Tahoma"/>
            <family val="2"/>
          </rPr>
          <t xml:space="preserve">Contract 092-050-F105B1 ran from 26/05/12 - 29/05/12 = 52P/Days
</t>
        </r>
      </text>
    </comment>
    <comment ref="J44" authorId="0" shapeId="0">
      <text>
        <r>
          <rPr>
            <b/>
            <u/>
            <sz val="8"/>
            <color indexed="81"/>
            <rFont val="Tahoma"/>
            <family val="2"/>
          </rPr>
          <t>People employed on contract 092-050-F105B1</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Fikile Mani- 7408115620088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45" authorId="0" shapeId="0">
      <text>
        <r>
          <rPr>
            <sz val="10"/>
            <color indexed="81"/>
            <rFont val="Tahoma"/>
            <family val="2"/>
          </rPr>
          <t xml:space="preserve">Contract 092-050-F216 ran from 01/06/12 - 20/06/12 = 198P/Days
</t>
        </r>
      </text>
    </comment>
    <comment ref="J45" authorId="0" shapeId="0">
      <text>
        <r>
          <rPr>
            <b/>
            <u/>
            <sz val="8"/>
            <color indexed="81"/>
            <rFont val="Tahoma"/>
            <family val="2"/>
          </rPr>
          <t>People employed on contract 092-050-F216</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Fikile Mani- 7408115620088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46" authorId="0" shapeId="0">
      <text>
        <r>
          <rPr>
            <sz val="10"/>
            <color indexed="81"/>
            <rFont val="Tahoma"/>
            <family val="2"/>
          </rPr>
          <t xml:space="preserve">Contract 092-050-F217 ran from 19/06/12 - 05/07/12 = 175P/Days
</t>
        </r>
      </text>
    </comment>
    <comment ref="J46" authorId="0" shapeId="0">
      <text>
        <r>
          <rPr>
            <b/>
            <u/>
            <sz val="8"/>
            <color indexed="81"/>
            <rFont val="Tahoma"/>
            <family val="2"/>
          </rPr>
          <t>People employed on contract 092-050-F217</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Fikile Mani- 7408115620088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47" authorId="0" shapeId="0">
      <text>
        <r>
          <rPr>
            <sz val="10"/>
            <color indexed="81"/>
            <rFont val="Tahoma"/>
            <family val="2"/>
          </rPr>
          <t xml:space="preserve">Contract 092-050-F220 ran from 11/07/12 - 19/07/12 = 92P/Days
</t>
        </r>
      </text>
    </comment>
    <comment ref="J47" authorId="0" shapeId="0">
      <text>
        <r>
          <rPr>
            <b/>
            <u/>
            <sz val="8"/>
            <color indexed="81"/>
            <rFont val="Tahoma"/>
            <family val="2"/>
          </rPr>
          <t>People employed on contract 092-050-F220</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Fikile Mani- 7408115620088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48" authorId="0" shapeId="0">
      <text>
        <r>
          <rPr>
            <sz val="10"/>
            <color indexed="81"/>
            <rFont val="Tahoma"/>
            <family val="2"/>
          </rPr>
          <t xml:space="preserve">Contract 092-050FB1-224 ran from 06/07/12 - 10/07/12 = 35P/Days = contract 008-092-F004B1
</t>
        </r>
      </text>
    </comment>
    <comment ref="J48" authorId="0" shapeId="0">
      <text>
        <r>
          <rPr>
            <b/>
            <u/>
            <sz val="8"/>
            <color indexed="81"/>
            <rFont val="Tahoma"/>
            <family val="2"/>
          </rPr>
          <t>People employed on contract 092-050FB1-224</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Fikile Mani- 7408115620088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49" authorId="0" shapeId="0">
      <text>
        <r>
          <rPr>
            <sz val="10"/>
            <color indexed="81"/>
            <rFont val="Tahoma"/>
            <family val="2"/>
          </rPr>
          <t xml:space="preserve">Contract 092-050-F219 ran from 20/07/12 - 07/08/12 = 180P/Days 
</t>
        </r>
      </text>
    </comment>
    <comment ref="J49" authorId="0" shapeId="0">
      <text>
        <r>
          <rPr>
            <b/>
            <u/>
            <sz val="8"/>
            <color indexed="81"/>
            <rFont val="Tahoma"/>
            <family val="2"/>
          </rPr>
          <t>People employed on contract 092-050-F219</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Fikile Mani- 7408115620088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50" authorId="0" shapeId="0">
      <text>
        <r>
          <rPr>
            <sz val="10"/>
            <color indexed="81"/>
            <rFont val="Tahoma"/>
            <family val="2"/>
          </rPr>
          <t xml:space="preserve">Contract 092-050-F218 ran from 08/08/12 - 24/08/12 = 168P/Days 
</t>
        </r>
      </text>
    </comment>
    <comment ref="J50" authorId="0" shapeId="0">
      <text>
        <r>
          <rPr>
            <b/>
            <u/>
            <sz val="8"/>
            <color indexed="81"/>
            <rFont val="Tahoma"/>
            <family val="2"/>
          </rPr>
          <t>People employed on contract 092-050-F218</t>
        </r>
        <r>
          <rPr>
            <b/>
            <sz val="8"/>
            <color indexed="81"/>
            <rFont val="Tahoma"/>
            <family val="2"/>
          </rPr>
          <t xml:space="preserve">
</t>
        </r>
        <r>
          <rPr>
            <sz val="8"/>
            <color indexed="81"/>
            <rFont val="Tahoma"/>
            <family val="2"/>
          </rPr>
          <t xml:space="preserve">Liyanda Mgilane - 8003100635081
Ntombentsha Siyazi - 6503280753085
Nongazi Ngudu - 7006040773087
Sipho Yoli - 6510135618082
Bulelani Ngqina - 6903165424085
Luvuyo Beyi - 9002125468089
Zandisile Ngqina - 8501155494080
Fikile Mani- 7408115620088
Khulile Nogampula - 8507153656083
Khayalethu Peter - 8501017716084
Zitobele Zekevu - 5208215732086
Nkululeko Mfecane - 5304145559085
</t>
        </r>
        <r>
          <rPr>
            <sz val="8"/>
            <color indexed="81"/>
            <rFont val="Tahoma"/>
            <family val="2"/>
          </rPr>
          <t xml:space="preserve">
</t>
        </r>
        <r>
          <rPr>
            <b/>
            <u/>
            <sz val="8"/>
            <color indexed="81"/>
            <rFont val="Tahoma"/>
            <family val="2"/>
          </rPr>
          <t xml:space="preserve">New People
</t>
        </r>
        <r>
          <rPr>
            <b/>
            <sz val="8"/>
            <color indexed="81"/>
            <rFont val="Tahoma"/>
            <family val="2"/>
          </rPr>
          <t xml:space="preserve">
</t>
        </r>
        <r>
          <rPr>
            <sz val="8"/>
            <color indexed="81"/>
            <rFont val="Tahoma"/>
            <family val="2"/>
          </rPr>
          <t xml:space="preserve">
Sibusile Issac - 8708035274083</t>
        </r>
        <r>
          <rPr>
            <b/>
            <u/>
            <sz val="8"/>
            <color indexed="81"/>
            <rFont val="Tahoma"/>
            <family val="2"/>
          </rPr>
          <t xml:space="preserve">
People Left
</t>
        </r>
        <r>
          <rPr>
            <sz val="8"/>
            <color indexed="81"/>
            <rFont val="Tahoma"/>
            <family val="2"/>
          </rPr>
          <t>Michael Botha - 5401245618082</t>
        </r>
      </text>
    </comment>
    <comment ref="C51" authorId="0" shapeId="0">
      <text>
        <r>
          <rPr>
            <sz val="10"/>
            <color indexed="81"/>
            <rFont val="Tahoma"/>
            <family val="2"/>
          </rPr>
          <t xml:space="preserve">Contract 092-050-F230 ran from 01/10/12 - 24/08/12 = 197P/Days 
</t>
        </r>
      </text>
    </comment>
    <comment ref="J51" authorId="0" shapeId="0">
      <text>
        <r>
          <rPr>
            <b/>
            <u/>
            <sz val="8"/>
            <color indexed="81"/>
            <rFont val="Tahoma"/>
            <family val="2"/>
          </rPr>
          <t>People employed on contract 092-050-F230</t>
        </r>
        <r>
          <rPr>
            <b/>
            <sz val="8"/>
            <color indexed="81"/>
            <rFont val="Tahoma"/>
            <family val="2"/>
          </rPr>
          <t xml:space="preserve">
</t>
        </r>
        <r>
          <rPr>
            <sz val="8"/>
            <color indexed="81"/>
            <rFont val="Tahoma"/>
            <family val="2"/>
          </rPr>
          <t xml:space="preserve">Liyanda Mgilane - 8003100635081
Ntombentsha Siyazi - 6503280753085
Nongazi Ngudu - 7006040773087
Sipho Yoli - 6510135618082
Bulelani Ngqina - 6903165424085
Luvuyo Beyi - 9002125468089
Zandisile Ngqina - 8501155494080
Fikile Mani- 7408115620088
Khulile Nogampula - 8507153656083
Khayalethu Peter - 8501017716084
Sibusile Issac - 8708035274083
Zitobele Zekevu - 5208215732086
Nkululeko Mfecane - 5304145559085
</t>
        </r>
        <r>
          <rPr>
            <sz val="8"/>
            <color indexed="81"/>
            <rFont val="Tahoma"/>
            <family val="2"/>
          </rPr>
          <t xml:space="preserve">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52" authorId="0" shapeId="0">
      <text>
        <r>
          <rPr>
            <sz val="10"/>
            <color indexed="81"/>
            <rFont val="Tahoma"/>
            <family val="2"/>
          </rPr>
          <t xml:space="preserve">Contract 092-050-F232 ran from 29/10/12 - 17/11/12 = 178P/Days 
</t>
        </r>
      </text>
    </comment>
    <comment ref="J52" authorId="0" shapeId="0">
      <text>
        <r>
          <rPr>
            <b/>
            <u/>
            <sz val="8"/>
            <color indexed="81"/>
            <rFont val="Tahoma"/>
            <family val="2"/>
          </rPr>
          <t>People employed on contract 092-050-F232</t>
        </r>
        <r>
          <rPr>
            <b/>
            <sz val="8"/>
            <color indexed="81"/>
            <rFont val="Tahoma"/>
            <family val="2"/>
          </rPr>
          <t xml:space="preserve">
</t>
        </r>
        <r>
          <rPr>
            <sz val="8"/>
            <color indexed="81"/>
            <rFont val="Tahoma"/>
            <family val="2"/>
          </rPr>
          <t xml:space="preserve">Liyanda Mgilane - 8003100635081
Ntombentsha Siyazi - 6503280753085
Nongazi Ngudu - 7006040773087
Bulelani Ngqina - 6903165424085
Luvuyo Beyi - 9002125468089
Khulile Nogampula - 8507153656083
Khayalethu Peter - 8501017716084
Fikile Mali- 7408115620088
Sipho Yoli - 6510135618082
Zandisile Ngqina - 8501155494080
Sibusile Issac - 8708035274083
Zitobele Zekevu - 5208215732086
Nkululeko Mfecane - 5304145559085
</t>
        </r>
        <r>
          <rPr>
            <sz val="8"/>
            <color indexed="81"/>
            <rFont val="Tahoma"/>
            <family val="2"/>
          </rPr>
          <t xml:space="preserve">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53" authorId="0" shapeId="0">
      <text>
        <r>
          <rPr>
            <sz val="10"/>
            <color indexed="81"/>
            <rFont val="Tahoma"/>
            <family val="2"/>
          </rPr>
          <t xml:space="preserve">Contract 092-050-F187B1 ran from 16/01/13 - 23/01/13 = 95P/Days 
</t>
        </r>
      </text>
    </comment>
    <comment ref="J53" authorId="0" shapeId="0">
      <text>
        <r>
          <rPr>
            <b/>
            <u/>
            <sz val="8"/>
            <color indexed="81"/>
            <rFont val="Tahoma"/>
            <family val="2"/>
          </rPr>
          <t>People employed on contract 092-050-F187B1</t>
        </r>
        <r>
          <rPr>
            <b/>
            <sz val="8"/>
            <color indexed="81"/>
            <rFont val="Tahoma"/>
            <family val="2"/>
          </rPr>
          <t xml:space="preserve">
</t>
        </r>
        <r>
          <rPr>
            <sz val="8"/>
            <color indexed="81"/>
            <rFont val="Tahoma"/>
            <family val="2"/>
          </rPr>
          <t xml:space="preserve">Liyanda Mgilane - 8003100635081
Ntombentsha Siyazi - 6503280753085
Nongazi Ngudu - 7006040773087
Bulelani Ngqina - 6903165424085
Luvuyo Beyi - 9002125468089
Khulile Nogampula - 8507153656083
Khayalethu Peter - 8501017716084
Fikile Mali- 7408115620088
Sipho Yoli - 6510135618082
Zandisile Ngqina - 8501155494080
Sibusile Issac - 8708035274083
Zitobele Zekevu - 5208215732086
Nkululeko Mfecane - 5304145559085
</t>
        </r>
        <r>
          <rPr>
            <sz val="8"/>
            <color indexed="81"/>
            <rFont val="Tahoma"/>
            <family val="2"/>
          </rPr>
          <t xml:space="preserve">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54" authorId="0" shapeId="0">
      <text>
        <r>
          <rPr>
            <sz val="10"/>
            <color indexed="81"/>
            <rFont val="Tahoma"/>
            <family val="2"/>
          </rPr>
          <t xml:space="preserve">Contract 092-050-F238 ran from 13/02/13 - 27/02/13 = 158P/Days 
</t>
        </r>
      </text>
    </comment>
    <comment ref="J54" authorId="0" shapeId="0">
      <text>
        <r>
          <rPr>
            <b/>
            <u/>
            <sz val="8"/>
            <color indexed="81"/>
            <rFont val="Tahoma"/>
            <family val="2"/>
          </rPr>
          <t>People employed on contract 092-050-F238</t>
        </r>
        <r>
          <rPr>
            <b/>
            <sz val="8"/>
            <color indexed="81"/>
            <rFont val="Tahoma"/>
            <family val="2"/>
          </rPr>
          <t xml:space="preserve">
</t>
        </r>
        <r>
          <rPr>
            <sz val="8"/>
            <color indexed="81"/>
            <rFont val="Tahoma"/>
            <family val="2"/>
          </rPr>
          <t xml:space="preserve">Liyanda Mgilane - 8003100635081
Ntombentsha Siyazi - 6503280753085
Nongazi Ngudu - 7006040773087
Bulelani Ngqina - 6903165424085
Luvuyo Beyi - 9002125468089
Khulile Nogampula - 8507153656083
Khayalethu Peter - 8501017716084
Fikile Mali- 7408115620088
Sipho Yoli - 6510135618082
Zandisile Ngqina - 8501155494080
Sibusile Issac - 8708035274083
Zitobele Zekevu - 5208215732086
Nkululeko Mfecane - 5304145559085
</t>
        </r>
        <r>
          <rPr>
            <sz val="8"/>
            <color indexed="81"/>
            <rFont val="Tahoma"/>
            <family val="2"/>
          </rPr>
          <t xml:space="preserve">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55" authorId="0" shapeId="0">
      <text>
        <r>
          <rPr>
            <sz val="10"/>
            <color indexed="81"/>
            <rFont val="Tahoma"/>
            <family val="2"/>
          </rPr>
          <t xml:space="preserve">Contract 092-050-F236 ran from 01/03/13 - 25/03/13 = 220P/Days 
</t>
        </r>
      </text>
    </comment>
    <comment ref="J55" authorId="0" shapeId="0">
      <text>
        <r>
          <rPr>
            <b/>
            <u/>
            <sz val="8"/>
            <color indexed="81"/>
            <rFont val="Tahoma"/>
            <family val="2"/>
          </rPr>
          <t>People employed on contract 092-050-F236</t>
        </r>
        <r>
          <rPr>
            <b/>
            <sz val="8"/>
            <color indexed="81"/>
            <rFont val="Tahoma"/>
            <family val="2"/>
          </rPr>
          <t xml:space="preserve">
</t>
        </r>
        <r>
          <rPr>
            <sz val="8"/>
            <color indexed="81"/>
            <rFont val="Tahoma"/>
            <family val="2"/>
          </rPr>
          <t xml:space="preserve">Liyanda Mgilane - 8003100635081
Ntombentsha Siyazi - 6503280753085
Nongazi Ngudu - 7006040773087
Sipho Yoli - 6510135618082
Zitobele Zekevu - 5208215732086
Nkululeko Mfecane - 5304145559085
</t>
        </r>
        <r>
          <rPr>
            <sz val="8"/>
            <color indexed="81"/>
            <rFont val="Tahoma"/>
            <family val="2"/>
          </rPr>
          <t xml:space="preserve">
</t>
        </r>
        <r>
          <rPr>
            <b/>
            <u/>
            <sz val="8"/>
            <color indexed="81"/>
            <rFont val="Tahoma"/>
            <family val="2"/>
          </rPr>
          <t xml:space="preserve">New People
</t>
        </r>
        <r>
          <rPr>
            <b/>
            <sz val="8"/>
            <color indexed="81"/>
            <rFont val="Tahoma"/>
            <family val="2"/>
          </rPr>
          <t xml:space="preserve">
</t>
        </r>
        <r>
          <rPr>
            <sz val="8"/>
            <color indexed="81"/>
            <rFont val="Tahoma"/>
            <family val="2"/>
          </rPr>
          <t xml:space="preserve">Siyabonga Qutywa - 8305185322083
Zanoxolo Bam - 7909056351088
Sindile Fanga - 6112035642088
Vusumzi Seiti - 8404295301085
Simphiwe January - 8705045336084
Bongani Vazi - 8806265247082
Phumelele Matshamba - 8303105679088
</t>
        </r>
        <r>
          <rPr>
            <b/>
            <u/>
            <sz val="8"/>
            <color indexed="81"/>
            <rFont val="Tahoma"/>
            <family val="2"/>
          </rPr>
          <t xml:space="preserve">
People Left
</t>
        </r>
        <r>
          <rPr>
            <sz val="8"/>
            <color indexed="81"/>
            <rFont val="Tahoma"/>
            <family val="2"/>
          </rPr>
          <t xml:space="preserve">
Bulelani Ngqina - 6903165424085
Luvuyo Beyi - 9002125468089
Khulile Nogampula - 8507153656083
Khayalethu Peter - 8501017716084
Fikile Mali- 7408115620088
Zandisile Ngqina - 8501155494080
Sibusile Issac - 8708035274083</t>
        </r>
      </text>
    </comment>
    <comment ref="C56" authorId="0" shapeId="0">
      <text>
        <r>
          <rPr>
            <sz val="10"/>
            <color indexed="81"/>
            <rFont val="Tahoma"/>
            <family val="2"/>
          </rPr>
          <t xml:space="preserve">Contract 092-050-F191B1 ran from 15/04/13 - 18/04/13 = 52P/Days 
</t>
        </r>
      </text>
    </comment>
    <comment ref="J56" authorId="0" shapeId="0">
      <text>
        <r>
          <rPr>
            <b/>
            <u/>
            <sz val="8"/>
            <color indexed="81"/>
            <rFont val="Tahoma"/>
            <family val="2"/>
          </rPr>
          <t>People employed on contract 092-050-F191B1</t>
        </r>
        <r>
          <rPr>
            <b/>
            <sz val="8"/>
            <color indexed="81"/>
            <rFont val="Tahoma"/>
            <family val="2"/>
          </rPr>
          <t xml:space="preserve">
</t>
        </r>
        <r>
          <rPr>
            <sz val="8"/>
            <color indexed="81"/>
            <rFont val="Tahoma"/>
            <family val="2"/>
          </rPr>
          <t xml:space="preserve">
Liyanda Mgilane - 8003100635081
Ntombentsha Siyazi - 6503280753085
Nongazi Ngudu - 7006040773087
Siyabonga Qutywa - 8305185322083
Zanoxolo Bam - 7909056351088
Sindile Fanga - 6112035642088
Vusumzi Seiti - 8404295301085
Simphiwe January - 8705045336084
Sipho Yoli - 6510135618082
Phumelele Matshamba - 8303105679088
Zitobele Zekevu - 5208215732086
Nkululeko Mfecane - 5304145559085</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Belelani Ngqina - 6903164247084
</t>
        </r>
        <r>
          <rPr>
            <b/>
            <u/>
            <sz val="8"/>
            <color indexed="81"/>
            <rFont val="Tahoma"/>
            <family val="2"/>
          </rPr>
          <t xml:space="preserve">
People Left
</t>
        </r>
        <r>
          <rPr>
            <sz val="8"/>
            <color indexed="81"/>
            <rFont val="Tahoma"/>
            <family val="2"/>
          </rPr>
          <t xml:space="preserve">
Bongani Vazi - 880626524708</t>
        </r>
      </text>
    </comment>
    <comment ref="C57" authorId="0" shapeId="0">
      <text>
        <r>
          <rPr>
            <sz val="10"/>
            <color indexed="81"/>
            <rFont val="Tahoma"/>
            <family val="2"/>
          </rPr>
          <t xml:space="preserve">Contract 092-050-F173B1 ran from 23/04/13 - 26/04/13 = 44P/Days 
</t>
        </r>
      </text>
    </comment>
    <comment ref="J57" authorId="0" shapeId="0">
      <text>
        <r>
          <rPr>
            <b/>
            <u/>
            <sz val="8"/>
            <color indexed="81"/>
            <rFont val="Tahoma"/>
            <family val="2"/>
          </rPr>
          <t>People employed on contract 092-050-F173B1</t>
        </r>
        <r>
          <rPr>
            <b/>
            <sz val="8"/>
            <color indexed="81"/>
            <rFont val="Tahoma"/>
            <family val="2"/>
          </rPr>
          <t xml:space="preserve">
</t>
        </r>
        <r>
          <rPr>
            <sz val="8"/>
            <color indexed="81"/>
            <rFont val="Tahoma"/>
            <family val="2"/>
          </rPr>
          <t xml:space="preserve">
Liyanda Mgilane - 8003100635081
Ntombentsha Siyazi - 6503280753085
Nongazi Ngudu - 7006040773087
Siyabonga Qutywa - 8305185322083
Zanoxolo Bam - 7909056351088
Sindile Fanga - 6112035642088
Vusumzi Seiti - 8404295301085
Simphiwe January - 8705045336084
Sipho Yoli - 6510135618082
Belelani Ngqina - 6903164247084
Phumelele Matshamba - 8303105679088
Zitobele Zekevu - 5208215732086
</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u/>
            <sz val="8"/>
            <color indexed="81"/>
            <rFont val="Tahoma"/>
            <family val="2"/>
          </rPr>
          <t xml:space="preserve">
People Left
</t>
        </r>
        <r>
          <rPr>
            <sz val="8"/>
            <color indexed="81"/>
            <rFont val="Tahoma"/>
            <family val="2"/>
          </rPr>
          <t xml:space="preserve">
Nkululeko Mfecane - 5304145559085
</t>
        </r>
      </text>
    </comment>
    <comment ref="C58" authorId="0" shapeId="0">
      <text>
        <r>
          <rPr>
            <sz val="10"/>
            <color indexed="81"/>
            <rFont val="Tahoma"/>
            <family val="2"/>
          </rPr>
          <t xml:space="preserve">Contract 092-050-F177B1 ran from 26/03/13 - 28/03/13 = 36P/Days 
</t>
        </r>
      </text>
    </comment>
    <comment ref="J58" authorId="0" shapeId="0">
      <text>
        <r>
          <rPr>
            <b/>
            <u/>
            <sz val="8"/>
            <color indexed="81"/>
            <rFont val="Tahoma"/>
            <family val="2"/>
          </rPr>
          <t>People employed on contract 092-050-F177B1</t>
        </r>
        <r>
          <rPr>
            <b/>
            <sz val="8"/>
            <color indexed="81"/>
            <rFont val="Tahoma"/>
            <family val="2"/>
          </rPr>
          <t xml:space="preserve">
</t>
        </r>
        <r>
          <rPr>
            <sz val="8"/>
            <color indexed="81"/>
            <rFont val="Tahoma"/>
            <family val="2"/>
          </rPr>
          <t xml:space="preserve">
Liyanda Mgilane - 8003100635081
Ntombentsha Siyazi - 6503280753085
Nongazi Ngudu - 7006040773087
Siyabonga Qutywa - 8305185322083
Zanoxolo Bam - 7909056351088
Sindile Fanga - 6112035642088
Vusumzi Seiti - 8404295301085
Simphiwe January - 8705045336084
Sipho Yoli - 6510135618082
Belelani Ngqina - 6903164247084
Phumelele Matshamba - 8303105679088
Zitobele Zekevu - 5208215732086
Nkululeko Mfecane - 5304145559085</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C59" authorId="0" shapeId="0">
      <text>
        <r>
          <rPr>
            <sz val="10"/>
            <color indexed="81"/>
            <rFont val="Tahoma"/>
            <family val="2"/>
          </rPr>
          <t xml:space="preserve">Contract 092-050-F244 ran from 16/05/13 - 12/06/13 = 218P/Days 
</t>
        </r>
      </text>
    </comment>
    <comment ref="J59" authorId="0" shapeId="0">
      <text>
        <r>
          <rPr>
            <b/>
            <u/>
            <sz val="8"/>
            <color indexed="81"/>
            <rFont val="Tahoma"/>
            <family val="2"/>
          </rPr>
          <t>People employed on contract 092-050-F177B1</t>
        </r>
        <r>
          <rPr>
            <b/>
            <sz val="8"/>
            <color indexed="81"/>
            <rFont val="Tahoma"/>
            <family val="2"/>
          </rPr>
          <t xml:space="preserve">
</t>
        </r>
        <r>
          <rPr>
            <sz val="8"/>
            <color indexed="81"/>
            <rFont val="Tahoma"/>
            <family val="2"/>
          </rPr>
          <t xml:space="preserve">
Liyanda Mgilane - 8003100635081
Ntombentsha Siyazi - 6503280753085
Nongazi Ngudu - 7006040773087
Siyabonga Qutywa - 8305185322083
Zanoxolo Bam - 7909056351088
Sindile Fanga - 6112035642088
Vusumzi Seiti - 8404295301085
Simphiwe January - 8705045336084
Sipho Yoli - 6510135618082
Belelani Ngqina - 6903164247084
Phumelele Matshamba - 8303105679088
Zitobele Zekevu - 5208215732086
Nkululeko Mfecane - 5304145559085</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C60" authorId="0" shapeId="0">
      <text>
        <r>
          <rPr>
            <sz val="10"/>
            <color indexed="81"/>
            <rFont val="Tahoma"/>
            <family val="2"/>
          </rPr>
          <t xml:space="preserve">Contract 092-050-F134B1 ran from 17/07/13 - 23/07/13 = 62P/Days 
</t>
        </r>
      </text>
    </comment>
    <comment ref="J60" authorId="0" shapeId="0">
      <text>
        <r>
          <rPr>
            <b/>
            <u/>
            <sz val="8"/>
            <color indexed="81"/>
            <rFont val="Tahoma"/>
            <family val="2"/>
          </rPr>
          <t>People employed on contract 092-050-F134B1</t>
        </r>
        <r>
          <rPr>
            <b/>
            <sz val="8"/>
            <color indexed="81"/>
            <rFont val="Tahoma"/>
            <family val="2"/>
          </rPr>
          <t xml:space="preserve">
</t>
        </r>
        <r>
          <rPr>
            <sz val="8"/>
            <color indexed="81"/>
            <rFont val="Tahoma"/>
            <family val="2"/>
          </rPr>
          <t xml:space="preserve">
Liyanda Mgilane - 8003100635081
Ntombentsha Siyazi - 6503280753085
Nongazi Ngudu - 7006040773087
Zanoxolo Bam - 7909056351088
Vusumzi Seiti - 8404295301085
Simphiwe January - 8705045336084
Sipho Yoli - 6510135618082
Belelani Ngqina - 6903164247084
Zitobele Zekevu - 5208215732086
</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Luxolo Limba - 8202206223087
Khulile Nogampula - 8507155636083
Mzingisi Yoli - 9004095536085
</t>
        </r>
        <r>
          <rPr>
            <b/>
            <u/>
            <sz val="8"/>
            <color indexed="81"/>
            <rFont val="Tahoma"/>
            <family val="2"/>
          </rPr>
          <t xml:space="preserve">
People Left
</t>
        </r>
        <r>
          <rPr>
            <sz val="8"/>
            <color indexed="81"/>
            <rFont val="Tahoma"/>
            <family val="2"/>
          </rPr>
          <t xml:space="preserve">
Siyabonga Qutywa - 8305185322083
Sindile Fanga - 6112035642088
Phumelele Matshamba - 8303105679088
Nkululeko Mfecane - 5304145559085</t>
        </r>
      </text>
    </comment>
    <comment ref="C61" authorId="0" shapeId="0">
      <text>
        <r>
          <rPr>
            <sz val="10"/>
            <color indexed="81"/>
            <rFont val="Tahoma"/>
            <family val="2"/>
          </rPr>
          <t xml:space="preserve">Contract 092-050-F138B1 ran from 24/07/13 - 31/07/13 = 77P/Days 
</t>
        </r>
      </text>
    </comment>
    <comment ref="J61" authorId="0" shapeId="0">
      <text>
        <r>
          <rPr>
            <b/>
            <u/>
            <sz val="8"/>
            <color indexed="81"/>
            <rFont val="Tahoma"/>
            <family val="2"/>
          </rPr>
          <t>People employed on contract 092-050-F138B1</t>
        </r>
        <r>
          <rPr>
            <b/>
            <sz val="8"/>
            <color indexed="81"/>
            <rFont val="Tahoma"/>
            <family val="2"/>
          </rPr>
          <t xml:space="preserve">
</t>
        </r>
        <r>
          <rPr>
            <sz val="8"/>
            <color indexed="81"/>
            <rFont val="Tahoma"/>
            <family val="2"/>
          </rPr>
          <t xml:space="preserve">Liyanda Mgilane - 8003100635081
Ntombentsha Siyazi - 6503280753085
Nongazi Ngudu - 7006040773087
Luxolo Limba - 8202206223087
Zanoxolo Bam - 7909056351088
Khulile Nogampula - 8507155636083
Vusumzi Seiti - 8404295301085
Simphiwe January - 8705045336084
Sipho Yoli - 6510135618082
Belelani Ngqina - 6903164247084
Mzingisi Yoli - 9004095536085
Zitobele Zekevu - 5208215732086
</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C62" authorId="0" shapeId="0">
      <text>
        <r>
          <rPr>
            <sz val="10"/>
            <color indexed="81"/>
            <rFont val="Tahoma"/>
            <family val="2"/>
          </rPr>
          <t xml:space="preserve">Contract 092-050-F108B1 ran from 08/07/13 - 16/07/13 = 72P/Days 
</t>
        </r>
      </text>
    </comment>
    <comment ref="J62" authorId="0" shapeId="0">
      <text>
        <r>
          <rPr>
            <b/>
            <u/>
            <sz val="8"/>
            <color indexed="81"/>
            <rFont val="Tahoma"/>
            <family val="2"/>
          </rPr>
          <t>People employed on contract 092-050-F108B1</t>
        </r>
        <r>
          <rPr>
            <b/>
            <sz val="8"/>
            <color indexed="81"/>
            <rFont val="Tahoma"/>
            <family val="2"/>
          </rPr>
          <t xml:space="preserve">
</t>
        </r>
        <r>
          <rPr>
            <sz val="8"/>
            <color indexed="81"/>
            <rFont val="Tahoma"/>
            <family val="2"/>
          </rPr>
          <t xml:space="preserve">
Liyanda Mgilane - 8003100635081
Ntombentsha Siyazi - 6503280753085
Nongazi Ngudu - 7006040773087
Luxolo Limba - 8202206223087
Zanoxolo Bam - 7909056351088
Vusumzi Seiti - 8404295301085
Simphiwe January - 8705045336084
Sipho Yoli - 6510135618082
Belelani Ngqina - 6903164247084
Mzingisi Yoli - 9004095536085
Zitobele Zekevu - 5208215732086
</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Sindile Fanga - 6112035642088
</t>
        </r>
        <r>
          <rPr>
            <b/>
            <u/>
            <sz val="8"/>
            <color indexed="81"/>
            <rFont val="Tahoma"/>
            <family val="2"/>
          </rPr>
          <t xml:space="preserve">
People Left
</t>
        </r>
        <r>
          <rPr>
            <sz val="8"/>
            <color indexed="81"/>
            <rFont val="Tahoma"/>
            <family val="2"/>
          </rPr>
          <t xml:space="preserve">
Khulile Nogampula - 8507155636083</t>
        </r>
      </text>
    </comment>
    <comment ref="C63" authorId="0" shapeId="0">
      <text>
        <r>
          <rPr>
            <sz val="10"/>
            <color indexed="81"/>
            <rFont val="Tahoma"/>
            <family val="2"/>
          </rPr>
          <t xml:space="preserve">Contract 092-050-F176B2 ran from 18/10/13 - 22/10/13 = 28P/Days 
</t>
        </r>
      </text>
    </comment>
    <comment ref="J63" authorId="0" shapeId="0">
      <text>
        <r>
          <rPr>
            <b/>
            <u/>
            <sz val="8"/>
            <color indexed="81"/>
            <rFont val="Tahoma"/>
            <family val="2"/>
          </rPr>
          <t>People employed on contract 092-050-F176B2</t>
        </r>
        <r>
          <rPr>
            <b/>
            <sz val="8"/>
            <color indexed="81"/>
            <rFont val="Tahoma"/>
            <family val="2"/>
          </rPr>
          <t xml:space="preserve">
</t>
        </r>
        <r>
          <rPr>
            <sz val="8"/>
            <color indexed="81"/>
            <rFont val="Tahoma"/>
            <family val="2"/>
          </rPr>
          <t xml:space="preserve">
Liyanda Mgilane - 8003100635081
Ntombentsha Siyazi - 6503280753085
Nongazi Ngudu - 7006040773087
Luxolo Limba - 8202206223087
Zanoxolo Bam - 7909056351088
Vusumzi Seiti - 8404295301085
Simphiwe January - 8705045336084
Sipho Yoli - 6510135618082
Belelani Ngqina - 6903164247084
Mzingisi Yoli - 9004095536085
Zitobele Zekevu - 5208215732086
</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Khulile Nogampula - 8507155636083
</t>
        </r>
        <r>
          <rPr>
            <b/>
            <u/>
            <sz val="8"/>
            <color indexed="81"/>
            <rFont val="Tahoma"/>
            <family val="2"/>
          </rPr>
          <t xml:space="preserve">
People Left
</t>
        </r>
        <r>
          <rPr>
            <sz val="8"/>
            <color indexed="81"/>
            <rFont val="Tahoma"/>
            <family val="2"/>
          </rPr>
          <t xml:space="preserve">
Sindile Fanga - 6112035642088</t>
        </r>
      </text>
    </comment>
    <comment ref="C64" authorId="0" shapeId="0">
      <text>
        <r>
          <rPr>
            <sz val="10"/>
            <color indexed="81"/>
            <rFont val="Tahoma"/>
            <family val="2"/>
          </rPr>
          <t xml:space="preserve">Contract 092-050-F230B1 ran from 23/10/13 - 28/10/13 = 37P/Days 
</t>
        </r>
      </text>
    </comment>
    <comment ref="J64" authorId="0" shapeId="0">
      <text>
        <r>
          <rPr>
            <b/>
            <u/>
            <sz val="8"/>
            <color indexed="81"/>
            <rFont val="Tahoma"/>
            <family val="2"/>
          </rPr>
          <t>People employed on contract 092-050-F176B2</t>
        </r>
        <r>
          <rPr>
            <b/>
            <sz val="8"/>
            <color indexed="81"/>
            <rFont val="Tahoma"/>
            <family val="2"/>
          </rPr>
          <t xml:space="preserve">
</t>
        </r>
        <r>
          <rPr>
            <sz val="8"/>
            <color indexed="81"/>
            <rFont val="Tahoma"/>
            <family val="2"/>
          </rPr>
          <t xml:space="preserve">
Liyanda Mgilane - 8003100635081
Ntombentsha Siyazi - 6503280753085
Nongazi Ngudu - 7006040773087
Luxolo Limba - 8202206223087
Zanoxolo Bam - 7909056351088
Vusumzi Seiti - 8404295301085
Simphiwe January - 8705045336084
Sipho Yoli - 6510135618082
Belelani Ngqina - 6903164247084
Mzingisi Yoli - 9004095536085
Zitobele Zekevu - 5208215732086
Khulile Nogampula - 8507155636083</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C65" authorId="0" shapeId="0">
      <text>
        <r>
          <rPr>
            <sz val="10"/>
            <color indexed="81"/>
            <rFont val="Tahoma"/>
            <family val="2"/>
          </rPr>
          <t xml:space="preserve">Contract 092-050-F149B1 ran from 29/10/13 - 04/11/13 = 53P/Days 
</t>
        </r>
      </text>
    </comment>
    <comment ref="J65" authorId="0" shapeId="0">
      <text>
        <r>
          <rPr>
            <b/>
            <u/>
            <sz val="8"/>
            <color indexed="81"/>
            <rFont val="Tahoma"/>
            <family val="2"/>
          </rPr>
          <t>People employed on contract 092-050-F176B2</t>
        </r>
        <r>
          <rPr>
            <b/>
            <sz val="8"/>
            <color indexed="81"/>
            <rFont val="Tahoma"/>
            <family val="2"/>
          </rPr>
          <t xml:space="preserve">
</t>
        </r>
        <r>
          <rPr>
            <sz val="8"/>
            <color indexed="81"/>
            <rFont val="Tahoma"/>
            <family val="2"/>
          </rPr>
          <t xml:space="preserve">
Liyanda Mgilane - 8003100635081
Ntombentsha Siyazi - 6503280753085
Nongazi Ngudu - 7006040773087
Zanoxolo Bam - 7909056351088
Vusumzi Seiti - 8404295301085
Simphiwe January - 8705045336084
Sipho Yoli - 6510135618082
Bulelani Ngqina - 6903164247084
Zitobele Zekevu - 5208215732086
Khulile Nogampula - 8507155636083</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Thembinkosi Tshunungwa - 7608286092088
Nkululeko Mfecane - 5304145559085
</t>
        </r>
        <r>
          <rPr>
            <b/>
            <u/>
            <sz val="8"/>
            <color indexed="81"/>
            <rFont val="Tahoma"/>
            <family val="2"/>
          </rPr>
          <t xml:space="preserve">
People Left
</t>
        </r>
        <r>
          <rPr>
            <sz val="8"/>
            <color indexed="81"/>
            <rFont val="Tahoma"/>
            <family val="2"/>
          </rPr>
          <t xml:space="preserve">
Luxolo Limba - 8202206223087
Mzingisi Yoli - 9004095536085</t>
        </r>
      </text>
    </comment>
    <comment ref="C66" authorId="0" shapeId="0">
      <text>
        <r>
          <rPr>
            <sz val="10"/>
            <color indexed="81"/>
            <rFont val="Tahoma"/>
            <family val="2"/>
          </rPr>
          <t xml:space="preserve">Contract 092-050-F251 ran from 20/11/13 - 13/12/13 = 186P/Days 
</t>
        </r>
      </text>
    </comment>
    <comment ref="J66" authorId="0" shapeId="0">
      <text>
        <r>
          <rPr>
            <b/>
            <u/>
            <sz val="8"/>
            <color indexed="81"/>
            <rFont val="Tahoma"/>
            <family val="2"/>
          </rPr>
          <t>People employed on contract 092-050-F176B2</t>
        </r>
        <r>
          <rPr>
            <b/>
            <sz val="8"/>
            <color indexed="81"/>
            <rFont val="Tahoma"/>
            <family val="2"/>
          </rPr>
          <t xml:space="preserve">
</t>
        </r>
        <r>
          <rPr>
            <sz val="8"/>
            <color indexed="81"/>
            <rFont val="Tahoma"/>
            <family val="2"/>
          </rPr>
          <t xml:space="preserve">
Liyanda Mgilane - 8003100635081
Ntombentsha Siyazi - 6503280753085
Nongazi Ngudu - 7006040773087
Zanoxolo Bam - 7909056351088
Vusumzi Seiti - 8404295301085
Simphiwe January - 8705045336084
Sipho Yoli - 6510135618082
Bulelani Ngqina - 6903164247084
Zitobele Zekevu - 5208215732086
Khulile Nogampula - 8507155636083</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Thembinkosi Tshunungwa - 7608286092088
Nkululeko Mfecane - 5304145559085
</t>
        </r>
        <r>
          <rPr>
            <b/>
            <u/>
            <sz val="8"/>
            <color indexed="81"/>
            <rFont val="Tahoma"/>
            <family val="2"/>
          </rPr>
          <t xml:space="preserve">
People Left
</t>
        </r>
        <r>
          <rPr>
            <sz val="8"/>
            <color indexed="81"/>
            <rFont val="Tahoma"/>
            <family val="2"/>
          </rPr>
          <t xml:space="preserve">
Luxolo Limba - 8202206223087
Mzingisi Yoli - 9004095536085</t>
        </r>
      </text>
    </comment>
    <comment ref="C67" authorId="0" shapeId="0">
      <text>
        <r>
          <rPr>
            <sz val="10"/>
            <color indexed="81"/>
            <rFont val="Tahoma"/>
            <family val="2"/>
          </rPr>
          <t xml:space="preserve">Contract 092-050-F293 ran from 06/01/15 - 29/01/15 = 198P/Days 
</t>
        </r>
      </text>
    </comment>
    <comment ref="J67" authorId="0" shapeId="0">
      <text>
        <r>
          <rPr>
            <b/>
            <u/>
            <sz val="8"/>
            <color indexed="81"/>
            <rFont val="Tahoma"/>
            <family val="2"/>
          </rPr>
          <t>People employed on contract 092-050-F293</t>
        </r>
        <r>
          <rPr>
            <b/>
            <sz val="8"/>
            <color indexed="81"/>
            <rFont val="Tahoma"/>
            <family val="2"/>
          </rPr>
          <t xml:space="preserve">
</t>
        </r>
        <r>
          <rPr>
            <sz val="8"/>
            <color indexed="81"/>
            <rFont val="Tahoma"/>
            <family val="2"/>
          </rPr>
          <t xml:space="preserve">Liyanda Mgilane - 8003100635081
Ntombentsha Siyazi - 6503280753085
Nongazi Ngudu - 7006040773087
Zanoxolo Bam - 7909056351088
Vusumzi Seiti - 8404295301085
Nkululeko Mfecane - 5304145559085
Zitobele Zekevu - 5208215732086
</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Nombuyiselo Booi - 7003150544085
Thembela Mpushe - 7801240767081
Lindelwa Bani - 8211200868089
Lerato Mtulu - 8409221010080
Belelani Ngqina - 6903164247084
</t>
        </r>
        <r>
          <rPr>
            <b/>
            <u/>
            <sz val="8"/>
            <color indexed="81"/>
            <rFont val="Tahoma"/>
            <family val="2"/>
          </rPr>
          <t xml:space="preserve">
People Left
</t>
        </r>
        <r>
          <rPr>
            <sz val="8"/>
            <color indexed="81"/>
            <rFont val="Tahoma"/>
            <family val="2"/>
          </rPr>
          <t xml:space="preserve">
Thembinkosi Tshunungwa - 7608286092088
Khulile Nogampula - 8507155636083
Simphiwe January - 8705045336084
Sipho Yoli - 6510135618082
Bulelani Ngqina - 6903164247084</t>
        </r>
      </text>
    </comment>
  </commentList>
</comments>
</file>

<file path=xl/comments32.xml><?xml version="1.0" encoding="utf-8"?>
<comments xmlns="http://schemas.openxmlformats.org/spreadsheetml/2006/main">
  <authors>
    <author>James Jansen</author>
  </authors>
  <commentList>
    <comment ref="A4" authorId="0" shapeId="0">
      <text>
        <r>
          <rPr>
            <sz val="10"/>
            <color indexed="81"/>
            <rFont val="Tahoma"/>
            <family val="2"/>
          </rPr>
          <t xml:space="preserve">WAGE INCENTIVE CONTRACT
</t>
        </r>
      </text>
    </comment>
    <comment ref="C4" authorId="0" shapeId="0">
      <text>
        <r>
          <rPr>
            <sz val="10"/>
            <color indexed="81"/>
            <rFont val="Tahoma"/>
            <family val="2"/>
          </rPr>
          <t xml:space="preserve">Contract 092-050-F69 ran from 24/05/10 - 17/06/10 = 212P/Days
</t>
        </r>
      </text>
    </comment>
    <comment ref="J4" authorId="0" shapeId="0">
      <text>
        <r>
          <rPr>
            <b/>
            <u/>
            <sz val="8"/>
            <color indexed="81"/>
            <rFont val="Tahoma"/>
            <family val="2"/>
          </rPr>
          <t xml:space="preserve">People Employed on contract 092-050-F69
</t>
        </r>
        <r>
          <rPr>
            <u/>
            <sz val="8"/>
            <color indexed="81"/>
            <rFont val="Tahoma"/>
            <family val="2"/>
          </rPr>
          <t xml:space="preserve">
</t>
        </r>
        <r>
          <rPr>
            <sz val="8"/>
            <color indexed="81"/>
            <rFont val="Tahoma"/>
            <family val="2"/>
          </rPr>
          <t>Ntombekhaya Menemene - 6909020873085
Lonwabo Ngcingci - 8905245456084
Thandiwe Matiwane - 7911111440088
Nomfusi Nogule - 6706170587089
Galela Vuyo - 8810216031082
Selina Vazi - 8905161065088
Mbilini Bulelwa - 7705080431080
Nosipho Xelo - 7009230935086</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Mtetho Jezile - 73040157790081
Fundile Nela - 6801018124086
Vuyani Galela - 7305106109081
Zanoxolo Nguqu - 8305057106085</t>
        </r>
        <r>
          <rPr>
            <u/>
            <sz val="8"/>
            <color indexed="81"/>
            <rFont val="Tahoma"/>
            <family val="2"/>
          </rPr>
          <t xml:space="preserve">
</t>
        </r>
        <r>
          <rPr>
            <b/>
            <u/>
            <sz val="8"/>
            <color indexed="81"/>
            <rFont val="Tahoma"/>
            <family val="2"/>
          </rPr>
          <t xml:space="preserve">
People Left
</t>
        </r>
        <r>
          <rPr>
            <sz val="8"/>
            <color indexed="81"/>
            <rFont val="Tahoma"/>
            <family val="2"/>
          </rPr>
          <t>Zuzani Dumisani - 7905315685084
Duda Gcobani - 8807035200088
Xolela Radu - 8409076143085
Sivuyile Kete -8211195887083</t>
        </r>
      </text>
    </comment>
    <comment ref="A5" authorId="0" shapeId="0">
      <text>
        <r>
          <rPr>
            <sz val="10"/>
            <color indexed="81"/>
            <rFont val="Tahoma"/>
            <family val="2"/>
          </rPr>
          <t xml:space="preserve">WAGE INCENTIVE CONTRACT
</t>
        </r>
      </text>
    </comment>
    <comment ref="C5" authorId="0" shapeId="0">
      <text>
        <r>
          <rPr>
            <sz val="10"/>
            <color indexed="81"/>
            <rFont val="Tahoma"/>
            <family val="2"/>
          </rPr>
          <t xml:space="preserve">Contract 092-050-F74 ran from 29/06/10 - 29/07/10 = 242P/Days
</t>
        </r>
      </text>
    </comment>
    <comment ref="J5" authorId="0" shapeId="0">
      <text>
        <r>
          <rPr>
            <b/>
            <u/>
            <sz val="8"/>
            <color indexed="81"/>
            <rFont val="Tahoma"/>
            <family val="2"/>
          </rPr>
          <t xml:space="preserve">People Employed on contract 092-050-F74
</t>
        </r>
        <r>
          <rPr>
            <u/>
            <sz val="8"/>
            <color indexed="81"/>
            <rFont val="Tahoma"/>
            <family val="2"/>
          </rPr>
          <t xml:space="preserve">
</t>
        </r>
        <r>
          <rPr>
            <sz val="8"/>
            <color indexed="81"/>
            <rFont val="Tahoma"/>
            <family val="2"/>
          </rPr>
          <t>Ntombekhaya Menemene - 6909020873085
Thandiwe Matiwane - 7911111440088
Nomfusi Nogule - 6706170587089
Vuyo Galela - 8810216031082
Bulelwa Mbilini - 7705080431080
Nosipho Xelo - 7009230935086
Mtetho Jezile - 73040157790081
Fundile Nela - 6801018124086
Vuyani Galela - 7305106109081
Zanoxolo Nguqu - 8305057106085</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Sivuyile Kete -8211195887083
Sonwabo Vazi - 8203037085083</t>
        </r>
        <r>
          <rPr>
            <u/>
            <sz val="8"/>
            <color indexed="81"/>
            <rFont val="Tahoma"/>
            <family val="2"/>
          </rPr>
          <t xml:space="preserve">
</t>
        </r>
        <r>
          <rPr>
            <b/>
            <u/>
            <sz val="8"/>
            <color indexed="81"/>
            <rFont val="Tahoma"/>
            <family val="2"/>
          </rPr>
          <t xml:space="preserve">
People Left
</t>
        </r>
        <r>
          <rPr>
            <sz val="8"/>
            <color indexed="81"/>
            <rFont val="Tahoma"/>
            <family val="2"/>
          </rPr>
          <t>Selina Vazi - 8905161065088
Lonwabo Ngcingci - 8905245456</t>
        </r>
      </text>
    </comment>
    <comment ref="A6" authorId="0" shapeId="0">
      <text>
        <r>
          <rPr>
            <sz val="10"/>
            <color indexed="81"/>
            <rFont val="Tahoma"/>
            <family val="2"/>
          </rPr>
          <t xml:space="preserve">WAGE INCENTIVE CONTRACT
</t>
        </r>
      </text>
    </comment>
    <comment ref="C6" authorId="0" shapeId="0">
      <text>
        <r>
          <rPr>
            <sz val="10"/>
            <color indexed="81"/>
            <rFont val="Tahoma"/>
            <family val="2"/>
          </rPr>
          <t xml:space="preserve">Contract 092-050-F75 ran from 29/07/10 - 27/08/10 = 247P/Days
</t>
        </r>
      </text>
    </comment>
    <comment ref="J6" authorId="0" shapeId="0">
      <text>
        <r>
          <rPr>
            <b/>
            <u/>
            <sz val="8"/>
            <color indexed="81"/>
            <rFont val="Tahoma"/>
            <family val="2"/>
          </rPr>
          <t xml:space="preserve">People Employed on contract 092-050-F75
</t>
        </r>
        <r>
          <rPr>
            <sz val="8"/>
            <color indexed="81"/>
            <rFont val="Tahoma"/>
            <family val="2"/>
          </rPr>
          <t xml:space="preserve">Ntombekhaya Menemene - 6909020873085
Sivuyile Kete -8211195887083
Thandiwe Matiwane - 7911111440088
Nomfusi Nogule - 6706170587089
Vuyo Galela - 8810216031082
Sonwabo Vazi - 8203037085083
Bulelwa Mbilini - 7705080431080
Nosipho Xelo - 7009230935086
Fundile Nela - 6801018124086
Zanoxolo Nguqu - 8305057106085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Khawulezile Yani - 7210255927087
Vuyo Njajula - 8811165512080</t>
        </r>
        <r>
          <rPr>
            <u/>
            <sz val="8"/>
            <color indexed="81"/>
            <rFont val="Tahoma"/>
            <family val="2"/>
          </rPr>
          <t xml:space="preserve">
</t>
        </r>
        <r>
          <rPr>
            <b/>
            <u/>
            <sz val="8"/>
            <color indexed="81"/>
            <rFont val="Tahoma"/>
            <family val="2"/>
          </rPr>
          <t xml:space="preserve">
People Left
</t>
        </r>
        <r>
          <rPr>
            <sz val="8"/>
            <color indexed="81"/>
            <rFont val="Tahoma"/>
            <family val="2"/>
          </rPr>
          <t>Mtetho Jezile - 73040157790081
Vuyani Galela - 7305106109081</t>
        </r>
      </text>
    </comment>
    <comment ref="A7" authorId="0" shapeId="0">
      <text>
        <r>
          <rPr>
            <sz val="10"/>
            <color indexed="81"/>
            <rFont val="Tahoma"/>
            <family val="2"/>
          </rPr>
          <t xml:space="preserve">WAGE INCENTIVE CONTRACT
</t>
        </r>
      </text>
    </comment>
    <comment ref="C7" authorId="0" shapeId="0">
      <text>
        <r>
          <rPr>
            <sz val="10"/>
            <color indexed="81"/>
            <rFont val="Tahoma"/>
            <family val="2"/>
          </rPr>
          <t xml:space="preserve">Contract 092-050-F86 ran from 02/09/10 - 01/10/10 = 241P/Days
</t>
        </r>
      </text>
    </comment>
    <comment ref="J7" authorId="0" shapeId="0">
      <text>
        <r>
          <rPr>
            <b/>
            <u/>
            <sz val="8"/>
            <color indexed="81"/>
            <rFont val="Tahoma"/>
            <family val="2"/>
          </rPr>
          <t xml:space="preserve">People Employed on contract 092-050-F86
</t>
        </r>
        <r>
          <rPr>
            <sz val="8"/>
            <color indexed="81"/>
            <rFont val="Tahoma"/>
            <family val="2"/>
          </rPr>
          <t xml:space="preserve">Ntombekhaya Menemene - 6909020873085
Sivuyile Kete -8211195887083
Thandiwe Matiwane - 7911111440088
Nomfusi Nogule - 6706170587089
Sonwabo Vazi - 8203037085083
Bulelwa Mbilini - 7705080431080
Nosipho Xelo - 7009230935086
Khawulezile Yani - 7210255927087
Fundile Nela - 6801018124086
Vuyo Njajula - 8811165512080
</t>
        </r>
        <r>
          <rPr>
            <b/>
            <u/>
            <sz val="8"/>
            <color indexed="81"/>
            <rFont val="Tahoma"/>
            <family val="2"/>
          </rPr>
          <t>New People</t>
        </r>
        <r>
          <rPr>
            <sz val="8"/>
            <color indexed="81"/>
            <rFont val="Tahoma"/>
            <family val="2"/>
          </rPr>
          <t xml:space="preserve">
</t>
        </r>
        <r>
          <rPr>
            <b/>
            <u/>
            <sz val="8"/>
            <color indexed="81"/>
            <rFont val="Tahoma"/>
            <family val="2"/>
          </rPr>
          <t xml:space="preserve">
</t>
        </r>
        <r>
          <rPr>
            <b/>
            <sz val="8"/>
            <color indexed="81"/>
            <rFont val="Tahoma"/>
            <family val="2"/>
          </rPr>
          <t xml:space="preserve">Gcobani Duda - 8807035200088 </t>
        </r>
        <r>
          <rPr>
            <b/>
            <u/>
            <sz val="8"/>
            <color indexed="81"/>
            <rFont val="Tahoma"/>
            <family val="2"/>
          </rPr>
          <t xml:space="preserve">
</t>
        </r>
        <r>
          <rPr>
            <b/>
            <sz val="8"/>
            <color indexed="81"/>
            <rFont val="Tahoma"/>
            <family val="2"/>
          </rPr>
          <t>Mzoxolo Dyala - 8304105495087</t>
        </r>
        <r>
          <rPr>
            <u/>
            <sz val="8"/>
            <color indexed="81"/>
            <rFont val="Tahoma"/>
            <family val="2"/>
          </rPr>
          <t xml:space="preserve">
</t>
        </r>
        <r>
          <rPr>
            <b/>
            <u/>
            <sz val="8"/>
            <color indexed="81"/>
            <rFont val="Tahoma"/>
            <family val="2"/>
          </rPr>
          <t xml:space="preserve">
People Left
</t>
        </r>
        <r>
          <rPr>
            <sz val="8"/>
            <color indexed="81"/>
            <rFont val="Tahoma"/>
            <family val="2"/>
          </rPr>
          <t>Zanoxolo Nguqu - 8305057106085
Vuyo Galela - 8810216031082</t>
        </r>
      </text>
    </comment>
    <comment ref="A8" authorId="0" shapeId="0">
      <text>
        <r>
          <rPr>
            <sz val="10"/>
            <color indexed="81"/>
            <rFont val="Tahoma"/>
            <family val="2"/>
          </rPr>
          <t xml:space="preserve">WAGE INCENTIVE CONTRACT
</t>
        </r>
      </text>
    </comment>
    <comment ref="C8" authorId="0" shapeId="0">
      <text>
        <r>
          <rPr>
            <sz val="10"/>
            <color indexed="81"/>
            <rFont val="Tahoma"/>
            <family val="2"/>
          </rPr>
          <t xml:space="preserve">Contract 008-092-F002 ran from 13/10/10 - 11/11/10 = 235P/Days
</t>
        </r>
      </text>
    </comment>
    <comment ref="J8" authorId="0" shapeId="0">
      <text>
        <r>
          <rPr>
            <b/>
            <u/>
            <sz val="8"/>
            <color indexed="81"/>
            <rFont val="Tahoma"/>
            <family val="2"/>
          </rPr>
          <t xml:space="preserve">People Employed on contract 008-092-F002
</t>
        </r>
        <r>
          <rPr>
            <sz val="8"/>
            <color indexed="81"/>
            <rFont val="Tahoma"/>
            <family val="2"/>
          </rPr>
          <t xml:space="preserve">Ntombekhaya Menemene - 6909020873085
Sivuyile Kete -8211195887083
Thandiwe Matiwane - 7911111440088
Nomfusi Nogule - 6706170587089
Sonwabo Vazi - 8203037085083
Nosipho Xelo - 7009230935086
Khawulezile Yani - 7210255927087
Mzoxolo Dyala - 8304105495087
Gcobani Duda - 8807035200088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Bonisile Jantjies - 6903165973081</t>
        </r>
        <r>
          <rPr>
            <u/>
            <sz val="8"/>
            <color indexed="81"/>
            <rFont val="Tahoma"/>
            <family val="2"/>
          </rPr>
          <t xml:space="preserve">
</t>
        </r>
        <r>
          <rPr>
            <sz val="8"/>
            <color indexed="81"/>
            <rFont val="Tahoma"/>
            <family val="2"/>
          </rPr>
          <t>Vuyo Galela - 8810216031082
Samson Hoyi - 6601265738087</t>
        </r>
        <r>
          <rPr>
            <u/>
            <sz val="8"/>
            <color indexed="81"/>
            <rFont val="Tahoma"/>
            <family val="2"/>
          </rPr>
          <t xml:space="preserve">
</t>
        </r>
        <r>
          <rPr>
            <b/>
            <u/>
            <sz val="8"/>
            <color indexed="81"/>
            <rFont val="Tahoma"/>
            <family val="2"/>
          </rPr>
          <t xml:space="preserve">
People Left
</t>
        </r>
        <r>
          <rPr>
            <sz val="8"/>
            <color indexed="81"/>
            <rFont val="Tahoma"/>
            <family val="2"/>
          </rPr>
          <t xml:space="preserve">
Fundile Nela - 6801018124086
Vuyo Njajula - 8811165512080
Bulelwa Mbilini - 7705080431080
</t>
        </r>
      </text>
    </comment>
    <comment ref="A9" authorId="0" shapeId="0">
      <text>
        <r>
          <rPr>
            <sz val="10"/>
            <color indexed="81"/>
            <rFont val="Tahoma"/>
            <family val="2"/>
          </rPr>
          <t xml:space="preserve">WAGE INCENTIVE CONTRACT
</t>
        </r>
      </text>
    </comment>
    <comment ref="C9" authorId="0" shapeId="0">
      <text>
        <r>
          <rPr>
            <sz val="10"/>
            <color indexed="81"/>
            <rFont val="Tahoma"/>
            <family val="2"/>
          </rPr>
          <t xml:space="preserve">Contract 008-092-F008 ran from 12/11/10 - 06/12/10 = 248P/Days
</t>
        </r>
      </text>
    </comment>
    <comment ref="J9" authorId="0" shapeId="0">
      <text>
        <r>
          <rPr>
            <b/>
            <u/>
            <sz val="8"/>
            <color indexed="81"/>
            <rFont val="Tahoma"/>
            <family val="2"/>
          </rPr>
          <t xml:space="preserve">People Employed on contract 008-092-F008
</t>
        </r>
        <r>
          <rPr>
            <sz val="8"/>
            <color indexed="81"/>
            <rFont val="Tahoma"/>
            <family val="2"/>
          </rPr>
          <t xml:space="preserve">Ntombekhaya Menemene - 6909020873085
Sivuyile Kete -8211195887083
Thandiwe Matiwane - 7911111440088
Nomfusi Nogule - 6706170587089
Sonwabo Vazi - 8203037085083
Khawulezile Yani - 7210255927087
Mzoxolo Dyala - 8304105495087
Bonisile Jantjies - 6903165973081
Gcobani Duda - 8807035200088 
Samson Hoyi - 6601265738087
Nosipho Xelo - 7009230935086
</t>
        </r>
        <r>
          <rPr>
            <b/>
            <u/>
            <sz val="8"/>
            <color indexed="81"/>
            <rFont val="Tahoma"/>
            <family val="2"/>
          </rPr>
          <t>New People</t>
        </r>
        <r>
          <rPr>
            <sz val="8"/>
            <color indexed="81"/>
            <rFont val="Tahoma"/>
            <family val="2"/>
          </rPr>
          <t xml:space="preserve">
</t>
        </r>
        <r>
          <rPr>
            <b/>
            <sz val="8"/>
            <color indexed="81"/>
            <rFont val="Tahoma"/>
            <family val="2"/>
          </rPr>
          <t xml:space="preserve">
</t>
        </r>
        <r>
          <rPr>
            <sz val="8"/>
            <color indexed="81"/>
            <rFont val="Tahoma"/>
            <family val="2"/>
          </rPr>
          <t>Noluthando Daba - 6308281196080</t>
        </r>
        <r>
          <rPr>
            <u/>
            <sz val="8"/>
            <color indexed="81"/>
            <rFont val="Tahoma"/>
            <family val="2"/>
          </rPr>
          <t xml:space="preserve">
</t>
        </r>
        <r>
          <rPr>
            <b/>
            <u/>
            <sz val="8"/>
            <color indexed="81"/>
            <rFont val="Tahoma"/>
            <family val="2"/>
          </rPr>
          <t xml:space="preserve">
People Left
</t>
        </r>
        <r>
          <rPr>
            <sz val="8"/>
            <color indexed="81"/>
            <rFont val="Tahoma"/>
            <family val="2"/>
          </rPr>
          <t xml:space="preserve">
Vuyo Galela - 8810216031082</t>
        </r>
      </text>
    </comment>
    <comment ref="A10" authorId="0" shapeId="0">
      <text>
        <r>
          <rPr>
            <sz val="10"/>
            <color indexed="81"/>
            <rFont val="Tahoma"/>
            <family val="2"/>
          </rPr>
          <t xml:space="preserve">WAGE INCENTIVE CONTRACT
</t>
        </r>
      </text>
    </comment>
    <comment ref="C10" authorId="0" shapeId="0">
      <text>
        <r>
          <rPr>
            <sz val="10"/>
            <color indexed="81"/>
            <rFont val="Tahoma"/>
            <family val="2"/>
          </rPr>
          <t xml:space="preserve">Contract 008-092-F011 ran from 05/01/11 - 21/01/11 = 172P/Days
</t>
        </r>
      </text>
    </comment>
    <comment ref="J10" authorId="0" shapeId="0">
      <text>
        <r>
          <rPr>
            <b/>
            <u/>
            <sz val="8"/>
            <color indexed="81"/>
            <rFont val="Tahoma"/>
            <family val="2"/>
          </rPr>
          <t xml:space="preserve">People Employed on contract 008-092-F011
</t>
        </r>
        <r>
          <rPr>
            <sz val="8"/>
            <color indexed="81"/>
            <rFont val="Tahoma"/>
            <family val="2"/>
          </rPr>
          <t xml:space="preserve">Ntombekhaya Menemene - 6909020873085
Sivuyile Kete -8211195887083
Thandiwe Matiwane - 7911111440088
Nomfusi Nogule - 6706170587089
Sonwabo Vazi - 8203037085083
Khawulezile Yani - 7210255927087
Mzoxolo Dyala - 8304105495087
Bonisile Jantjies - 6903165973081
Gcobani Duda - 8807035200088 
Samson Hoyi - 6601265738087
Noluthando Daba - 6308281196080
Nosipho Xelo - 7009230935086
</t>
        </r>
        <r>
          <rPr>
            <b/>
            <u/>
            <sz val="8"/>
            <color indexed="81"/>
            <rFont val="Tahoma"/>
            <family val="2"/>
          </rPr>
          <t>New People</t>
        </r>
        <r>
          <rPr>
            <sz val="8"/>
            <color indexed="81"/>
            <rFont val="Tahoma"/>
            <family val="2"/>
          </rPr>
          <t xml:space="preserve">
</t>
        </r>
        <r>
          <rPr>
            <u/>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A11" authorId="0" shapeId="0">
      <text>
        <r>
          <rPr>
            <sz val="10"/>
            <color indexed="81"/>
            <rFont val="Tahoma"/>
            <family val="2"/>
          </rPr>
          <t xml:space="preserve">WAGE INCENTIVE CONTRACT
</t>
        </r>
      </text>
    </comment>
    <comment ref="C11" authorId="0" shapeId="0">
      <text>
        <r>
          <rPr>
            <sz val="10"/>
            <color indexed="81"/>
            <rFont val="Tahoma"/>
            <family val="2"/>
          </rPr>
          <t xml:space="preserve">Contract 008-092-F017 ran from 25/01/11 - 10/02/11 = 169P/Days
</t>
        </r>
      </text>
    </comment>
    <comment ref="J11" authorId="0" shapeId="0">
      <text>
        <r>
          <rPr>
            <b/>
            <u/>
            <sz val="8"/>
            <color indexed="81"/>
            <rFont val="Tahoma"/>
            <family val="2"/>
          </rPr>
          <t xml:space="preserve">People Employed on contract 008-092-F017
</t>
        </r>
        <r>
          <rPr>
            <u/>
            <sz val="8"/>
            <color indexed="81"/>
            <rFont val="Tahoma"/>
            <family val="2"/>
          </rPr>
          <t xml:space="preserve">
</t>
        </r>
        <r>
          <rPr>
            <sz val="8"/>
            <color indexed="81"/>
            <rFont val="Tahoma"/>
            <family val="2"/>
          </rPr>
          <t xml:space="preserve">Ntombekhaya Menemene - 6909020873085
Sivuyile Kete -8211195887083
Nomfusi Nogule - 6706170587089
Sonwabo Vazi - 8203037085083
Khawulezile Yani - 7210255927087
Mzoxolo Dyala - 8304105495087
Bonisile Jantjies - 6903165973081
Gcobani Duda - 8807035200088 
Samson Hoyi - 6601265738087
Nosipho Xelo - 7009230935086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Polisa Mangele - 6808255831088
Thembinkosi Markus - 8308166087089</t>
        </r>
        <r>
          <rPr>
            <u/>
            <sz val="8"/>
            <color indexed="81"/>
            <rFont val="Tahoma"/>
            <family val="2"/>
          </rPr>
          <t xml:space="preserve">
</t>
        </r>
        <r>
          <rPr>
            <b/>
            <u/>
            <sz val="8"/>
            <color indexed="81"/>
            <rFont val="Tahoma"/>
            <family val="2"/>
          </rPr>
          <t xml:space="preserve">
People Left
</t>
        </r>
        <r>
          <rPr>
            <sz val="8"/>
            <color indexed="81"/>
            <rFont val="Tahoma"/>
            <family val="2"/>
          </rPr>
          <t xml:space="preserve">
Thandiwe Matiwane - 7911111440088
Noluthando Daba - 6308281196080</t>
        </r>
      </text>
    </comment>
    <comment ref="A12" authorId="0" shapeId="0">
      <text>
        <r>
          <rPr>
            <sz val="10"/>
            <color indexed="81"/>
            <rFont val="Tahoma"/>
            <family val="2"/>
          </rPr>
          <t xml:space="preserve">WAGE INCENTIVE CONTRACT
</t>
        </r>
      </text>
    </comment>
    <comment ref="C12" authorId="0" shapeId="0">
      <text>
        <r>
          <rPr>
            <sz val="10"/>
            <color indexed="81"/>
            <rFont val="Tahoma"/>
            <family val="2"/>
          </rPr>
          <t xml:space="preserve">Contract 008-092-F024 ran from 15/02/11 - 28/02/11 = 153P/Days
</t>
        </r>
      </text>
    </comment>
    <comment ref="J12" authorId="0" shapeId="0">
      <text>
        <r>
          <rPr>
            <b/>
            <u/>
            <sz val="8"/>
            <color indexed="81"/>
            <rFont val="Tahoma"/>
            <family val="2"/>
          </rPr>
          <t xml:space="preserve">People Employed on contract 008-092-F024
</t>
        </r>
        <r>
          <rPr>
            <u/>
            <sz val="8"/>
            <color indexed="81"/>
            <rFont val="Tahoma"/>
            <family val="2"/>
          </rPr>
          <t xml:space="preserve">
</t>
        </r>
        <r>
          <rPr>
            <sz val="8"/>
            <color indexed="81"/>
            <rFont val="Tahoma"/>
            <family val="2"/>
          </rPr>
          <t xml:space="preserve">Ntombekhaya Menemene - 6909020873085
Sivuyile Kete -8211195887083
Polisa Mangele - 6808255831088
Sonwabo Vazi - 8203037085083
Khawulezile Yani - 7210255927087
Mzoxolo Dyala - 8304105495087
Bonisile Jantjies - 6903165973081
Gcobani Duda - 8807035200088 
Samson Hoyi - 6601265738087
Thembinkosi Markus - 8308166087089
Nosipho Xelo - 7009230935086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 xml:space="preserve">
</t>
        </r>
        <r>
          <rPr>
            <u/>
            <sz val="8"/>
            <color indexed="81"/>
            <rFont val="Tahoma"/>
            <family val="2"/>
          </rPr>
          <t xml:space="preserve">
</t>
        </r>
        <r>
          <rPr>
            <sz val="8"/>
            <color indexed="81"/>
            <rFont val="Tahoma"/>
            <family val="2"/>
          </rPr>
          <t xml:space="preserve">Xolani Daba - 7408106389081
</t>
        </r>
        <r>
          <rPr>
            <b/>
            <sz val="8"/>
            <color indexed="81"/>
            <rFont val="Tahoma"/>
            <family val="2"/>
          </rPr>
          <t xml:space="preserve">
</t>
        </r>
        <r>
          <rPr>
            <b/>
            <u/>
            <sz val="8"/>
            <color indexed="81"/>
            <rFont val="Tahoma"/>
            <family val="2"/>
          </rPr>
          <t xml:space="preserve">
People Left
</t>
        </r>
        <r>
          <rPr>
            <sz val="8"/>
            <color indexed="81"/>
            <rFont val="Tahoma"/>
            <family val="2"/>
          </rPr>
          <t>Nomfusi Nogule - 6706170587089</t>
        </r>
      </text>
    </comment>
    <comment ref="A13" authorId="0" shapeId="0">
      <text>
        <r>
          <rPr>
            <sz val="10"/>
            <color indexed="81"/>
            <rFont val="Tahoma"/>
            <family val="2"/>
          </rPr>
          <t xml:space="preserve">SUPPOSED TO BE WAGE INCENTIVE CONTRACT, but due to wage incentive budgets only coming in June 2011 it is booked under thicket rehab.
</t>
        </r>
      </text>
    </comment>
    <comment ref="C13" authorId="0" shapeId="0">
      <text>
        <r>
          <rPr>
            <sz val="10"/>
            <color indexed="81"/>
            <rFont val="Tahoma"/>
            <family val="2"/>
          </rPr>
          <t xml:space="preserve">Contract 008-092-F026 ran from 03/03/11 - 30/03/11 = 224P/Days
</t>
        </r>
      </text>
    </comment>
    <comment ref="J13" authorId="0" shapeId="0">
      <text>
        <r>
          <rPr>
            <b/>
            <u/>
            <sz val="8"/>
            <color indexed="81"/>
            <rFont val="Tahoma"/>
            <family val="2"/>
          </rPr>
          <t xml:space="preserve">People Employed on contract 008-092-F026
</t>
        </r>
        <r>
          <rPr>
            <u/>
            <sz val="8"/>
            <color indexed="81"/>
            <rFont val="Tahoma"/>
            <family val="2"/>
          </rPr>
          <t xml:space="preserve">
</t>
        </r>
        <r>
          <rPr>
            <sz val="8"/>
            <color indexed="81"/>
            <rFont val="Tahoma"/>
            <family val="2"/>
          </rPr>
          <t xml:space="preserve">Ntombekhaya Menemene - 6909020873085
Polisa Mangele - 6808255831088
Sonwabo Vazi - 8203037085083
Khawulezile Yani - 7210255927087
Mzoxolo Dyala - 8304105495087
Bonisile Jantjies - 6903165973081
Gcobani Duda - 8807035200088 
Samson Hoyi - 6601265738087
Thembinkosi Markus - 8308166087089
Nosipho Xelo - 7009230935086
Xolani Daba - 7408106389081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 xml:space="preserve">
</t>
        </r>
        <r>
          <rPr>
            <u/>
            <sz val="8"/>
            <color indexed="81"/>
            <rFont val="Tahoma"/>
            <family val="2"/>
          </rPr>
          <t xml:space="preserve">
</t>
        </r>
        <r>
          <rPr>
            <sz val="8"/>
            <color indexed="81"/>
            <rFont val="Tahoma"/>
            <family val="2"/>
          </rPr>
          <t xml:space="preserve">Xolela Radu - 8409076143085
</t>
        </r>
        <r>
          <rPr>
            <b/>
            <sz val="8"/>
            <color indexed="81"/>
            <rFont val="Tahoma"/>
            <family val="2"/>
          </rPr>
          <t xml:space="preserve">
</t>
        </r>
        <r>
          <rPr>
            <b/>
            <u/>
            <sz val="8"/>
            <color indexed="81"/>
            <rFont val="Tahoma"/>
            <family val="2"/>
          </rPr>
          <t xml:space="preserve">
People Left
</t>
        </r>
        <r>
          <rPr>
            <sz val="8"/>
            <color indexed="81"/>
            <rFont val="Tahoma"/>
            <family val="2"/>
          </rPr>
          <t>Sivuyile Kete -8211195887083</t>
        </r>
      </text>
    </comment>
    <comment ref="C14" authorId="0" shapeId="0">
      <text>
        <r>
          <rPr>
            <sz val="10"/>
            <color indexed="81"/>
            <rFont val="Tahoma"/>
            <family val="2"/>
          </rPr>
          <t xml:space="preserve">Contract 092-050-F117 ran from 06/04/11 - 09/05/11 = 214P/Days
</t>
        </r>
      </text>
    </comment>
    <comment ref="J14" authorId="0" shapeId="0">
      <text>
        <r>
          <rPr>
            <b/>
            <u/>
            <sz val="8"/>
            <color indexed="81"/>
            <rFont val="Tahoma"/>
            <family val="2"/>
          </rPr>
          <t xml:space="preserve">People Employed on contract 092-050-F117
</t>
        </r>
        <r>
          <rPr>
            <u/>
            <sz val="8"/>
            <color indexed="81"/>
            <rFont val="Tahoma"/>
            <family val="2"/>
          </rPr>
          <t xml:space="preserve">
</t>
        </r>
        <r>
          <rPr>
            <sz val="8"/>
            <color indexed="81"/>
            <rFont val="Tahoma"/>
            <family val="2"/>
          </rPr>
          <t xml:space="preserve">Ntombekhaya Menemene - 6909020873085
Polisa Mangele - 6808255831088
Sonwabo Vazi - 8203037085083
Khawulezile Yani - 7210255927087
Mzoxolo Dyala - 8304105495087
Bonisile Jantjies - 6903165973081
Gcobani Duda - 8807035200088 
Samson Hoyi - 6601265738087
Thembinkosi Markus - 8308166087089
Nosipho Xelo - 7009230935086
Xolela Radu - 8409076143085
Xolani Daba - 7408106389081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 xml:space="preserve">
</t>
        </r>
        <r>
          <rPr>
            <u/>
            <sz val="8"/>
            <color indexed="81"/>
            <rFont val="Tahoma"/>
            <family val="2"/>
          </rPr>
          <t xml:space="preserve">
</t>
        </r>
        <r>
          <rPr>
            <sz val="8"/>
            <color indexed="81"/>
            <rFont val="Tahoma"/>
            <family val="2"/>
          </rPr>
          <t xml:space="preserve">Xolela Radu - 8409076143085
</t>
        </r>
        <r>
          <rPr>
            <b/>
            <sz val="8"/>
            <color indexed="81"/>
            <rFont val="Tahoma"/>
            <family val="2"/>
          </rPr>
          <t xml:space="preserve">
</t>
        </r>
        <r>
          <rPr>
            <b/>
            <u/>
            <sz val="8"/>
            <color indexed="81"/>
            <rFont val="Tahoma"/>
            <family val="2"/>
          </rPr>
          <t xml:space="preserve">
People Left
</t>
        </r>
      </text>
    </comment>
    <comment ref="C15" authorId="0" shapeId="0">
      <text>
        <r>
          <rPr>
            <sz val="10"/>
            <color indexed="81"/>
            <rFont val="Tahoma"/>
            <family val="2"/>
          </rPr>
          <t xml:space="preserve">Contract 092-050-F126 ran from 13/05/11 - 02/06/11 = 193P/Days
</t>
        </r>
      </text>
    </comment>
    <comment ref="J15" authorId="0" shapeId="0">
      <text>
        <r>
          <rPr>
            <b/>
            <u/>
            <sz val="8"/>
            <color indexed="81"/>
            <rFont val="Tahoma"/>
            <family val="2"/>
          </rPr>
          <t xml:space="preserve">People Employed on contract 092-050-F126
</t>
        </r>
        <r>
          <rPr>
            <u/>
            <sz val="8"/>
            <color indexed="81"/>
            <rFont val="Tahoma"/>
            <family val="2"/>
          </rPr>
          <t xml:space="preserve">
</t>
        </r>
        <r>
          <rPr>
            <sz val="8"/>
            <color indexed="81"/>
            <rFont val="Tahoma"/>
            <family val="2"/>
          </rPr>
          <t xml:space="preserve">Ntombekhaya Menemene - 6909020873085
Polisa Mangele - 6808255831088
Sonwabo Vazi - 8203037085083
Khawulezile Yani - 7210255927087
Mzoxolo Dyala - 8304105495087
Bonisile Jantjies - 6903165973081
Gcobani Duda - 8807035200088 
Samson Hoyi - 6601265738087
Thembinkosi Markus - 8308166087089
Nosipho Xelo - 7009230935086
Xolela Radu - 8409076143085
Xolani Daba - 7408106389081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 xml:space="preserve">
</t>
        </r>
        <r>
          <rPr>
            <u/>
            <sz val="8"/>
            <color indexed="81"/>
            <rFont val="Tahoma"/>
            <family val="2"/>
          </rPr>
          <t xml:space="preserve">
</t>
        </r>
        <r>
          <rPr>
            <sz val="8"/>
            <color indexed="81"/>
            <rFont val="Tahoma"/>
            <family val="2"/>
          </rPr>
          <t xml:space="preserve">Xolela Radu - 8409076143085
</t>
        </r>
        <r>
          <rPr>
            <b/>
            <sz val="8"/>
            <color indexed="81"/>
            <rFont val="Tahoma"/>
            <family val="2"/>
          </rPr>
          <t xml:space="preserve">
</t>
        </r>
        <r>
          <rPr>
            <b/>
            <u/>
            <sz val="8"/>
            <color indexed="81"/>
            <rFont val="Tahoma"/>
            <family val="2"/>
          </rPr>
          <t xml:space="preserve">
People Left
</t>
        </r>
      </text>
    </comment>
    <comment ref="C16" authorId="0" shapeId="0">
      <text>
        <r>
          <rPr>
            <sz val="10"/>
            <color indexed="81"/>
            <rFont val="Tahoma"/>
            <family val="2"/>
          </rPr>
          <t xml:space="preserve">Contract 008-092-F135 ran from 06/07/11 - 29/07/11 = 198P/Days
</t>
        </r>
      </text>
    </comment>
    <comment ref="J16" authorId="0" shapeId="0">
      <text>
        <r>
          <rPr>
            <b/>
            <u/>
            <sz val="8"/>
            <color indexed="81"/>
            <rFont val="Tahoma"/>
            <family val="2"/>
          </rPr>
          <t xml:space="preserve">People Employed on contract 008-092-F135
</t>
        </r>
        <r>
          <rPr>
            <sz val="8"/>
            <color indexed="81"/>
            <rFont val="Tahoma"/>
            <family val="2"/>
          </rPr>
          <t xml:space="preserve">Ntombekhaya Menemene - 6909020873085
Sonwabo Vazi - 8203037085083
Khawulezile Yani - 7210255927087
Mzoxolo Dyala - 8304105495087
Bonisile Jantjies - 6903165973081
Samson Hoyi - 6601265738087
Thembinkosi Markus - 8308166087089
Nosipho Xelo - 7009230935086
Xolela Radu - 8409076143085
Xolani Daba - 7408106389081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 xml:space="preserve">Siphokazi nkone - 8607266032087
Nomfusi Nogcune - 6706170587089
</t>
        </r>
        <r>
          <rPr>
            <u/>
            <sz val="8"/>
            <color indexed="81"/>
            <rFont val="Tahoma"/>
            <family val="2"/>
          </rPr>
          <t xml:space="preserve">
</t>
        </r>
        <r>
          <rPr>
            <sz val="8"/>
            <color indexed="81"/>
            <rFont val="Tahoma"/>
            <family val="2"/>
          </rPr>
          <t xml:space="preserve">
</t>
        </r>
        <r>
          <rPr>
            <b/>
            <sz val="8"/>
            <color indexed="81"/>
            <rFont val="Tahoma"/>
            <family val="2"/>
          </rPr>
          <t xml:space="preserve">
</t>
        </r>
        <r>
          <rPr>
            <b/>
            <u/>
            <sz val="8"/>
            <color indexed="81"/>
            <rFont val="Tahoma"/>
            <family val="2"/>
          </rPr>
          <t xml:space="preserve">
People Left
</t>
        </r>
        <r>
          <rPr>
            <sz val="8"/>
            <color indexed="81"/>
            <rFont val="Tahoma"/>
            <family val="2"/>
          </rPr>
          <t>Gcobani Duda - 8807035200088 
Polisa Mangele - 6808255831088</t>
        </r>
      </text>
    </comment>
    <comment ref="C17" authorId="0" shapeId="0">
      <text>
        <r>
          <rPr>
            <sz val="10"/>
            <color indexed="81"/>
            <rFont val="Tahoma"/>
            <family val="2"/>
          </rPr>
          <t xml:space="preserve">Contract 008-092-F136 ran from 02/08/11 - 29/08/11 = 180P/Days
</t>
        </r>
      </text>
    </comment>
    <comment ref="J17" authorId="0" shapeId="0">
      <text>
        <r>
          <rPr>
            <b/>
            <u/>
            <sz val="8"/>
            <color indexed="81"/>
            <rFont val="Tahoma"/>
            <family val="2"/>
          </rPr>
          <t xml:space="preserve">People Employed on contract 008-092-F136
</t>
        </r>
        <r>
          <rPr>
            <sz val="8"/>
            <color indexed="81"/>
            <rFont val="Tahoma"/>
            <family val="2"/>
          </rPr>
          <t xml:space="preserve">Ntombekhaya Menemene - 6909020873085
Siphokazi Nkone - 8607266032087
Sonwabo Vazi - 8203037085083
Khawulezile Yani - 7210255927087
Mzoxolo Dyala - 8304105495087
Bonisile Jantjies - 6903165973081
Samson Hoyi - 6601265738087
Thembinkosi Markus - 8308166087089
Nomfusi Nogcune - 6706170587089
Nosipho Xelo - 7009230935086
Xolela Radu - 8409076143085
Xolani Daba - 7408106389081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 xml:space="preserve">
</t>
        </r>
        <r>
          <rPr>
            <u/>
            <sz val="8"/>
            <color indexed="81"/>
            <rFont val="Tahoma"/>
            <family val="2"/>
          </rPr>
          <t xml:space="preserve">
</t>
        </r>
        <r>
          <rPr>
            <sz val="8"/>
            <color indexed="81"/>
            <rFont val="Tahoma"/>
            <family val="2"/>
          </rPr>
          <t xml:space="preserve">
</t>
        </r>
        <r>
          <rPr>
            <b/>
            <sz val="8"/>
            <color indexed="81"/>
            <rFont val="Tahoma"/>
            <family val="2"/>
          </rPr>
          <t xml:space="preserve">
</t>
        </r>
        <r>
          <rPr>
            <b/>
            <u/>
            <sz val="8"/>
            <color indexed="81"/>
            <rFont val="Tahoma"/>
            <family val="2"/>
          </rPr>
          <t xml:space="preserve">
People Left
</t>
        </r>
      </text>
    </comment>
    <comment ref="C18" authorId="0" shapeId="0">
      <text>
        <r>
          <rPr>
            <sz val="10"/>
            <color indexed="81"/>
            <rFont val="Tahoma"/>
            <family val="2"/>
          </rPr>
          <t xml:space="preserve">Contract 008-092-F149 ran from 06/09/11 - 04/10/11 = 169P/Days
</t>
        </r>
      </text>
    </comment>
    <comment ref="J18" authorId="0" shapeId="0">
      <text>
        <r>
          <rPr>
            <b/>
            <u/>
            <sz val="8"/>
            <color indexed="81"/>
            <rFont val="Tahoma"/>
            <family val="2"/>
          </rPr>
          <t xml:space="preserve">People Employed on contract 008-092-F149
</t>
        </r>
        <r>
          <rPr>
            <sz val="8"/>
            <color indexed="81"/>
            <rFont val="Tahoma"/>
            <family val="2"/>
          </rPr>
          <t>Ntombekhaya Menemene - 6909020873085
Siphokazi Nkone - 8607266032087
Sonwabo Vazi - 8203037085083
Khawulezile Yani - 7210255927087
Mzoxolo Dyala - 8304105495087
Bonisile Jantjies - 6903165973081
Samson Hoyi - 6601265738087
Thembinkosi Markus - 8308166087089
Nomfusi Nogcune - 6706170587089
Nosipho Xelo - 7009230935086
Xolela Radu - 8409076143085
Xolani Daba - 7408106389081</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 xml:space="preserve">
</t>
        </r>
        <r>
          <rPr>
            <u/>
            <sz val="8"/>
            <color indexed="81"/>
            <rFont val="Tahoma"/>
            <family val="2"/>
          </rPr>
          <t xml:space="preserve">
</t>
        </r>
        <r>
          <rPr>
            <sz val="8"/>
            <color indexed="81"/>
            <rFont val="Tahoma"/>
            <family val="2"/>
          </rPr>
          <t xml:space="preserve">
</t>
        </r>
        <r>
          <rPr>
            <b/>
            <sz val="8"/>
            <color indexed="81"/>
            <rFont val="Tahoma"/>
            <family val="2"/>
          </rPr>
          <t xml:space="preserve">
</t>
        </r>
        <r>
          <rPr>
            <b/>
            <u/>
            <sz val="8"/>
            <color indexed="81"/>
            <rFont val="Tahoma"/>
            <family val="2"/>
          </rPr>
          <t xml:space="preserve">
People Left
</t>
        </r>
      </text>
    </comment>
    <comment ref="C19" authorId="0" shapeId="0">
      <text>
        <r>
          <rPr>
            <sz val="10"/>
            <color indexed="81"/>
            <rFont val="Tahoma"/>
            <family val="2"/>
          </rPr>
          <t xml:space="preserve">Contract 092-050-F163 ran from 05/10/11 - 20/10/11 = 133P/Days
</t>
        </r>
      </text>
    </comment>
    <comment ref="J19" authorId="0" shapeId="0">
      <text>
        <r>
          <rPr>
            <b/>
            <u/>
            <sz val="8"/>
            <color indexed="81"/>
            <rFont val="Tahoma"/>
            <family val="2"/>
          </rPr>
          <t xml:space="preserve">People Employed on contract 092-050-F163
</t>
        </r>
        <r>
          <rPr>
            <sz val="8"/>
            <color indexed="81"/>
            <rFont val="Tahoma"/>
            <family val="2"/>
          </rPr>
          <t>Ntombekhaya Menemene - 6909020873085
Siphokazi Nkone - 8607266032087
Sonwabo Vazi - 8203037085083
Khawulezile Yani - 7210255927087
Mzoxolo Dyala - 8304105495087
Bonisile Jantjies - 6903165973081
Samson Hoyi - 6601265738087
Thembinkosi Markus - 8308166087089
Nomfusi Nogcune - 6706170587089
Nosipho Xelo - 7009230935086
Xolela Radu - 8409076143085
Xolani Daba - 7408106389081</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 xml:space="preserve">
</t>
        </r>
        <r>
          <rPr>
            <u/>
            <sz val="8"/>
            <color indexed="81"/>
            <rFont val="Tahoma"/>
            <family val="2"/>
          </rPr>
          <t xml:space="preserve">
</t>
        </r>
        <r>
          <rPr>
            <sz val="8"/>
            <color indexed="81"/>
            <rFont val="Tahoma"/>
            <family val="2"/>
          </rPr>
          <t xml:space="preserve">
</t>
        </r>
        <r>
          <rPr>
            <b/>
            <sz val="8"/>
            <color indexed="81"/>
            <rFont val="Tahoma"/>
            <family val="2"/>
          </rPr>
          <t xml:space="preserve">
</t>
        </r>
        <r>
          <rPr>
            <b/>
            <u/>
            <sz val="8"/>
            <color indexed="81"/>
            <rFont val="Tahoma"/>
            <family val="2"/>
          </rPr>
          <t xml:space="preserve">
People Left
</t>
        </r>
      </text>
    </comment>
    <comment ref="C20" authorId="0" shapeId="0">
      <text>
        <r>
          <rPr>
            <sz val="10"/>
            <color indexed="81"/>
            <rFont val="Tahoma"/>
            <family val="2"/>
          </rPr>
          <t xml:space="preserve">Contract 092-050-F172 ran from 25/10/11 - 21/11/11 = 258P/Days
</t>
        </r>
      </text>
    </comment>
    <comment ref="J20" authorId="0" shapeId="0">
      <text>
        <r>
          <rPr>
            <b/>
            <u/>
            <sz val="8"/>
            <color indexed="81"/>
            <rFont val="Tahoma"/>
            <family val="2"/>
          </rPr>
          <t xml:space="preserve">People Employed on contract 092-050-F172
</t>
        </r>
        <r>
          <rPr>
            <u/>
            <sz val="8"/>
            <color indexed="81"/>
            <rFont val="Tahoma"/>
            <family val="2"/>
          </rPr>
          <t xml:space="preserve">
</t>
        </r>
        <r>
          <rPr>
            <sz val="8"/>
            <color indexed="81"/>
            <rFont val="Tahoma"/>
            <family val="2"/>
          </rPr>
          <t xml:space="preserve">Ntombekhaya Menemene - 6909020873085
Siphokazi Nkone - 8607266032087
Sonwabo Vazi - 8203037085083
Khawulezile Yani - 7210255927087
Mzoxolo Dyala - 8304105495087
Bonisile Jantjies - 6903165973081
Samson Hoyi - 6601265738087
Thembinkosi Markus - 8308166087089
Nomfusi Nogcune - 6706170587089
Nosipho Xelo - 7009230935086
Xolela Radu - 8409076143085
</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 xml:space="preserve">
Lulama bennie - 7809226085089
</t>
        </r>
        <r>
          <rPr>
            <u/>
            <sz val="8"/>
            <color indexed="81"/>
            <rFont val="Tahoma"/>
            <family val="2"/>
          </rPr>
          <t xml:space="preserve">
</t>
        </r>
        <r>
          <rPr>
            <sz val="8"/>
            <color indexed="81"/>
            <rFont val="Tahoma"/>
            <family val="2"/>
          </rPr>
          <t xml:space="preserve">
</t>
        </r>
        <r>
          <rPr>
            <b/>
            <sz val="8"/>
            <color indexed="81"/>
            <rFont val="Tahoma"/>
            <family val="2"/>
          </rPr>
          <t xml:space="preserve">
</t>
        </r>
        <r>
          <rPr>
            <b/>
            <u/>
            <sz val="8"/>
            <color indexed="81"/>
            <rFont val="Tahoma"/>
            <family val="2"/>
          </rPr>
          <t xml:space="preserve">
People Left
</t>
        </r>
        <r>
          <rPr>
            <sz val="8"/>
            <color indexed="81"/>
            <rFont val="Tahoma"/>
            <family val="2"/>
          </rPr>
          <t>Xolani Daba - 7408106389081</t>
        </r>
        <r>
          <rPr>
            <b/>
            <u/>
            <sz val="8"/>
            <color indexed="81"/>
            <rFont val="Tahoma"/>
            <family val="2"/>
          </rPr>
          <t xml:space="preserve">
</t>
        </r>
      </text>
    </comment>
    <comment ref="C21" authorId="0" shapeId="0">
      <text>
        <r>
          <rPr>
            <sz val="10"/>
            <color indexed="81"/>
            <rFont val="Tahoma"/>
            <family val="2"/>
          </rPr>
          <t xml:space="preserve">Contract 092-050-F173 ran from 21/11/11 - 01/12/11 = 119P/Days
</t>
        </r>
      </text>
    </comment>
    <comment ref="J21" authorId="0" shapeId="0">
      <text>
        <r>
          <rPr>
            <b/>
            <u/>
            <sz val="8"/>
            <color indexed="81"/>
            <rFont val="Tahoma"/>
            <family val="2"/>
          </rPr>
          <t xml:space="preserve">People Employed on contract 092-050-F173
</t>
        </r>
        <r>
          <rPr>
            <u/>
            <sz val="8"/>
            <color indexed="81"/>
            <rFont val="Tahoma"/>
            <family val="2"/>
          </rPr>
          <t xml:space="preserve">
</t>
        </r>
        <r>
          <rPr>
            <sz val="8"/>
            <color indexed="81"/>
            <rFont val="Tahoma"/>
            <family val="2"/>
          </rPr>
          <t xml:space="preserve">Ntombekhaya Menemene - 6909020873085
Siphokazi Nkone - 8607266032087
Sonwabo Vazi - 8203037085083
Mzoxolo Dyala - 8304105495087
Samson Hoyi - 6601265738087
Thembinkosi Markus - 8308166087089
Nomfusi Nogcune - 6706170587089
Nosipho Xelo - 7009230935086
Xolela Radu - 8409076143085
Lulama Bennie - 7809226085089
</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 xml:space="preserve">
Phumzile Daba - 8301106576089</t>
        </r>
        <r>
          <rPr>
            <u/>
            <sz val="8"/>
            <color indexed="81"/>
            <rFont val="Tahoma"/>
            <family val="2"/>
          </rPr>
          <t xml:space="preserve">
</t>
        </r>
        <r>
          <rPr>
            <sz val="8"/>
            <color indexed="81"/>
            <rFont val="Tahoma"/>
            <family val="2"/>
          </rPr>
          <t xml:space="preserve">
</t>
        </r>
        <r>
          <rPr>
            <b/>
            <sz val="8"/>
            <color indexed="81"/>
            <rFont val="Tahoma"/>
            <family val="2"/>
          </rPr>
          <t xml:space="preserve">
</t>
        </r>
        <r>
          <rPr>
            <b/>
            <u/>
            <sz val="8"/>
            <color indexed="81"/>
            <rFont val="Tahoma"/>
            <family val="2"/>
          </rPr>
          <t xml:space="preserve">
People Left
</t>
        </r>
        <r>
          <rPr>
            <sz val="8"/>
            <color indexed="81"/>
            <rFont val="Tahoma"/>
            <family val="2"/>
          </rPr>
          <t xml:space="preserve">Bonisile Jantjies - 6903165973081
Khawulezile Yani - 7210255927087
</t>
        </r>
        <r>
          <rPr>
            <b/>
            <u/>
            <sz val="8"/>
            <color indexed="81"/>
            <rFont val="Tahoma"/>
            <family val="2"/>
          </rPr>
          <t xml:space="preserve">
</t>
        </r>
      </text>
    </comment>
    <comment ref="C22" authorId="0" shapeId="0">
      <text>
        <r>
          <rPr>
            <sz val="10"/>
            <color indexed="81"/>
            <rFont val="Tahoma"/>
            <family val="2"/>
          </rPr>
          <t xml:space="preserve">Contract 092-050-F83 B1 ran from 16/01/12 - 25/01/12 = 103P/Days
</t>
        </r>
      </text>
    </comment>
    <comment ref="J22" authorId="0" shapeId="0">
      <text>
        <r>
          <rPr>
            <b/>
            <u/>
            <sz val="8"/>
            <color indexed="81"/>
            <rFont val="Tahoma"/>
            <family val="2"/>
          </rPr>
          <t xml:space="preserve">People Employed on contract 092-050-F83B1
</t>
        </r>
        <r>
          <rPr>
            <u/>
            <sz val="8"/>
            <color indexed="81"/>
            <rFont val="Tahoma"/>
            <family val="2"/>
          </rPr>
          <t xml:space="preserve">
</t>
        </r>
        <r>
          <rPr>
            <sz val="8"/>
            <color indexed="81"/>
            <rFont val="Tahoma"/>
            <family val="2"/>
          </rPr>
          <t xml:space="preserve">Ntombekhaya Menemene - 6909020873085
Siphokazi Nkone - 8607266032087
Sonwabo Vazi - 8203037085083
Mzoxolo Dyala - 8304105495087
Samson Hoyi - 6601265738087
Thembinkosi Markus - 8308166087089
Nomfusi Nogcune - 6706170587089
Nosipho Xelo - 7009230935086
Xolela Radu - 8409076143085
Lulama Bennie - 7809226085089
</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 xml:space="preserve">
</t>
        </r>
        <r>
          <rPr>
            <sz val="8"/>
            <color indexed="81"/>
            <rFont val="Tahoma"/>
            <family val="2"/>
          </rPr>
          <t xml:space="preserve">Khawulezile Yani - 7210255927087
Lindani Myali - 8402065480089
</t>
        </r>
        <r>
          <rPr>
            <b/>
            <sz val="8"/>
            <color indexed="81"/>
            <rFont val="Tahoma"/>
            <family val="2"/>
          </rPr>
          <t xml:space="preserve">
</t>
        </r>
        <r>
          <rPr>
            <b/>
            <u/>
            <sz val="8"/>
            <color indexed="81"/>
            <rFont val="Tahoma"/>
            <family val="2"/>
          </rPr>
          <t xml:space="preserve">
People Left
</t>
        </r>
        <r>
          <rPr>
            <sz val="8"/>
            <color indexed="81"/>
            <rFont val="Tahoma"/>
            <family val="2"/>
          </rPr>
          <t>Phumzile Daba - 8301106576089</t>
        </r>
      </text>
    </comment>
    <comment ref="C23" authorId="0" shapeId="0">
      <text>
        <r>
          <rPr>
            <sz val="10"/>
            <color indexed="81"/>
            <rFont val="Tahoma"/>
            <family val="2"/>
          </rPr>
          <t xml:space="preserve">Contract 092-050-F001 B1 ran from 06/02/12 - 09/02/12 = 48P/Days
</t>
        </r>
      </text>
    </comment>
    <comment ref="J23" authorId="0" shapeId="0">
      <text>
        <r>
          <rPr>
            <b/>
            <u/>
            <sz val="8"/>
            <color indexed="81"/>
            <rFont val="Tahoma"/>
            <family val="2"/>
          </rPr>
          <t xml:space="preserve">People Employed on contract 092-050-F001B1
</t>
        </r>
        <r>
          <rPr>
            <u/>
            <sz val="8"/>
            <color indexed="81"/>
            <rFont val="Tahoma"/>
            <family val="2"/>
          </rPr>
          <t xml:space="preserve">
</t>
        </r>
        <r>
          <rPr>
            <sz val="8"/>
            <color indexed="81"/>
            <rFont val="Tahoma"/>
            <family val="2"/>
          </rPr>
          <t xml:space="preserve">Ntombekhaya Menemene - 6909020873085
Siphokazi Nkone - 8607266032087
Sonwabo Vazi - 8203037085083
Mzoxolo Dyala - 8304105495087
Khawulezile Yani - 7210255927087
Samson Hoyi - 6601265738087
Nomfusi Nogcune - 6706170587089
Lindani Myali - 8402065480089
Nosipho Xelo - 7009230935086
Xolela Radu - 8409076143085
Lulama Bennie - 7809226085089
</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 xml:space="preserve">
Madondile Makasi - 6612126415088</t>
        </r>
        <r>
          <rPr>
            <b/>
            <sz val="8"/>
            <color indexed="81"/>
            <rFont val="Tahoma"/>
            <family val="2"/>
          </rPr>
          <t xml:space="preserve">
</t>
        </r>
        <r>
          <rPr>
            <b/>
            <u/>
            <sz val="8"/>
            <color indexed="81"/>
            <rFont val="Tahoma"/>
            <family val="2"/>
          </rPr>
          <t xml:space="preserve">
People Left
</t>
        </r>
        <r>
          <rPr>
            <sz val="8"/>
            <color indexed="81"/>
            <rFont val="Tahoma"/>
            <family val="2"/>
          </rPr>
          <t>Lindani Myali - 8402065480089
Thembinkosi Markus - 8308166087089</t>
        </r>
      </text>
    </comment>
    <comment ref="C24" authorId="0" shapeId="0">
      <text>
        <r>
          <rPr>
            <sz val="10"/>
            <color indexed="81"/>
            <rFont val="Tahoma"/>
            <family val="2"/>
          </rPr>
          <t xml:space="preserve">Contract 092-050-F117 B1 ran from 15/03/12 - 20/03/12 = 42P/Days
</t>
        </r>
      </text>
    </comment>
    <comment ref="J24" authorId="0" shapeId="0">
      <text>
        <r>
          <rPr>
            <b/>
            <u/>
            <sz val="8"/>
            <color indexed="81"/>
            <rFont val="Tahoma"/>
            <family val="2"/>
          </rPr>
          <t xml:space="preserve">People Employed on contract 092-050-F117B1
</t>
        </r>
        <r>
          <rPr>
            <u/>
            <sz val="8"/>
            <color indexed="81"/>
            <rFont val="Tahoma"/>
            <family val="2"/>
          </rPr>
          <t xml:space="preserve">
</t>
        </r>
        <r>
          <rPr>
            <sz val="8"/>
            <color indexed="81"/>
            <rFont val="Tahoma"/>
            <family val="2"/>
          </rPr>
          <t xml:space="preserve">Ntombekhaya Menemene - 6909020873085
Siphokazi Nkone - 8607266032087
Sonwabo Vazi - 8203037085083
Madondile Makasi - 6612126415088
Mzoxolo Dyala - 8304105495087
Khawulezile Yani - 7210255927087
Samson Hoyi - 6601265738087
Nomfusi Nogcune - 6706170587089
Lindani Myali - 8402065480089
Xolela Radu - 8409076143085
</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 xml:space="preserve">Matiphekhaya Gidane - 7603037645086
</t>
        </r>
        <r>
          <rPr>
            <b/>
            <u/>
            <sz val="8"/>
            <color indexed="81"/>
            <rFont val="Tahoma"/>
            <family val="2"/>
          </rPr>
          <t xml:space="preserve">
People Left
</t>
        </r>
        <r>
          <rPr>
            <sz val="8"/>
            <color indexed="81"/>
            <rFont val="Tahoma"/>
            <family val="2"/>
          </rPr>
          <t xml:space="preserve">
Lulama Bennie - 7809226085089
Nosipho Xelo - 7009230935086</t>
        </r>
      </text>
    </comment>
    <comment ref="C25" authorId="0" shapeId="0">
      <text>
        <r>
          <rPr>
            <sz val="10"/>
            <color indexed="81"/>
            <rFont val="Tahoma"/>
            <family val="2"/>
          </rPr>
          <t xml:space="preserve">Contract 092-050FB1-201 ran from 28/03/12 - 03/04/12 = 51P/Days = Contract 008-092-F017B1
</t>
        </r>
      </text>
    </comment>
    <comment ref="J25" authorId="0" shapeId="0">
      <text>
        <r>
          <rPr>
            <b/>
            <u/>
            <sz val="8"/>
            <color indexed="81"/>
            <rFont val="Tahoma"/>
            <family val="2"/>
          </rPr>
          <t xml:space="preserve">People Employed on contract 092-050FB1 - 201
</t>
        </r>
        <r>
          <rPr>
            <u/>
            <sz val="8"/>
            <color indexed="81"/>
            <rFont val="Tahoma"/>
            <family val="2"/>
          </rPr>
          <t xml:space="preserve">
</t>
        </r>
        <r>
          <rPr>
            <sz val="8"/>
            <color indexed="81"/>
            <rFont val="Tahoma"/>
            <family val="2"/>
          </rPr>
          <t xml:space="preserve">Ntombekhaya Menemene - 6909020873085
Siphokazi Nkone - 8607266032087
Sonwabo Vazi - 8203037085083
Madondile Makasi - 6612126415088
Mzoxolo Dyala - 8304105495087
Khawulezile Yani - 7210255927087
Samson Hoyi - 6601265738087
Lindani Myali - 8402065480089
Xolela Radu - 8409076143085
Matiphekhaya Gidane - 7603037645086
</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 xml:space="preserve">
</t>
        </r>
        <r>
          <rPr>
            <b/>
            <u/>
            <sz val="8"/>
            <color indexed="81"/>
            <rFont val="Tahoma"/>
            <family val="2"/>
          </rPr>
          <t xml:space="preserve">
People Left
</t>
        </r>
        <r>
          <rPr>
            <sz val="8"/>
            <color indexed="81"/>
            <rFont val="Tahoma"/>
            <family val="2"/>
          </rPr>
          <t>Nomfusi Nogcune - 6706170587089</t>
        </r>
      </text>
    </comment>
    <comment ref="C26" authorId="0" shapeId="0">
      <text>
        <r>
          <rPr>
            <sz val="10"/>
            <color indexed="81"/>
            <rFont val="Tahoma"/>
            <family val="2"/>
          </rPr>
          <t xml:space="preserve">Contract 092-050FB1-223 ran from 12/04/12 - 18/04/12 = 48P/Days = Contract 008-092-F006B1
</t>
        </r>
      </text>
    </comment>
    <comment ref="J26" authorId="0" shapeId="0">
      <text>
        <r>
          <rPr>
            <b/>
            <u/>
            <sz val="8"/>
            <color indexed="81"/>
            <rFont val="Tahoma"/>
            <family val="2"/>
          </rPr>
          <t xml:space="preserve">People Employed on contract 092-050FB1 - 223
</t>
        </r>
        <r>
          <rPr>
            <u/>
            <sz val="8"/>
            <color indexed="81"/>
            <rFont val="Tahoma"/>
            <family val="2"/>
          </rPr>
          <t xml:space="preserve">
</t>
        </r>
        <r>
          <rPr>
            <sz val="8"/>
            <color indexed="81"/>
            <rFont val="Tahoma"/>
            <family val="2"/>
          </rPr>
          <t xml:space="preserve">Ntombekhaya Menemene - 6909020873085
Siphokazi Nkone - 8607266032087
Sonwabo Vazi - 8203037085083
Madondile Makasi - 6612126415088
Mzoxolo Dyala - 8304105495087
Khawulezile Yani - 7210255927087
Samson Hoyi - 6601265738087
Xolela Radu - 8409076143085
</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 xml:space="preserve">Nomfusi Nogcune - 6706170587089
Mbulelo Soldat - 8409076148085
</t>
        </r>
        <r>
          <rPr>
            <b/>
            <u/>
            <sz val="8"/>
            <color indexed="81"/>
            <rFont val="Tahoma"/>
            <family val="2"/>
          </rPr>
          <t xml:space="preserve">
People Left
</t>
        </r>
        <r>
          <rPr>
            <sz val="8"/>
            <color indexed="81"/>
            <rFont val="Tahoma"/>
            <family val="2"/>
          </rPr>
          <t>Matiphekhaya Gidane - 7603037645086
Lindani Myali - 8402065480089</t>
        </r>
      </text>
    </comment>
    <comment ref="C27" authorId="0" shapeId="0">
      <text>
        <r>
          <rPr>
            <sz val="10"/>
            <color indexed="81"/>
            <rFont val="Tahoma"/>
            <family val="2"/>
          </rPr>
          <t xml:space="preserve">Contract 092-050-F076B1 ran from 23/04/12 - 27/04/12 = 54P/Days 
</t>
        </r>
      </text>
    </comment>
    <comment ref="J27" authorId="0" shapeId="0">
      <text>
        <r>
          <rPr>
            <b/>
            <u/>
            <sz val="8"/>
            <color indexed="81"/>
            <rFont val="Tahoma"/>
            <family val="2"/>
          </rPr>
          <t xml:space="preserve">People Employed on contract 092-050-F076B1
</t>
        </r>
        <r>
          <rPr>
            <u/>
            <sz val="8"/>
            <color indexed="81"/>
            <rFont val="Tahoma"/>
            <family val="2"/>
          </rPr>
          <t xml:space="preserve">
</t>
        </r>
        <r>
          <rPr>
            <sz val="8"/>
            <color indexed="81"/>
            <rFont val="Tahoma"/>
            <family val="2"/>
          </rPr>
          <t>Ntombekhaya Menemene - 6909020873085
Siphokazi Nkone - 8607266032087
Sonwabo Vazi - 8203037085083
Madondile Makasi - 6612126415088
Mzoxolo Dyala - 8304105495087
Khawulezile Yani - 7210255927087
Nomfusi Nogcune - 6706170587089
Samson Hoyi - 6601265738087
Xolela Radu - 8409076143085
Mbulelo Soldaat - 8409076148085</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28" authorId="0" shapeId="0">
      <text>
        <r>
          <rPr>
            <sz val="10"/>
            <color indexed="81"/>
            <rFont val="Tahoma"/>
            <family val="2"/>
          </rPr>
          <t xml:space="preserve">Contract 092-050-F114B1 ran from 01/05/12 - 08/05/12 = 71P/Days 
</t>
        </r>
      </text>
    </comment>
    <comment ref="J28" authorId="0" shapeId="0">
      <text>
        <r>
          <rPr>
            <b/>
            <u/>
            <sz val="8"/>
            <color indexed="81"/>
            <rFont val="Tahoma"/>
            <family val="2"/>
          </rPr>
          <t xml:space="preserve">People Employed on contract 092-050-F114B1
</t>
        </r>
        <r>
          <rPr>
            <u/>
            <sz val="8"/>
            <color indexed="81"/>
            <rFont val="Tahoma"/>
            <family val="2"/>
          </rPr>
          <t xml:space="preserve">
</t>
        </r>
        <r>
          <rPr>
            <sz val="8"/>
            <color indexed="81"/>
            <rFont val="Tahoma"/>
            <family val="2"/>
          </rPr>
          <t>Ntombekhaya Menemene - 6909020873085
Siphokazi Nkone - 8607266032087
Sonwabo Vazi - 8203037085083
Madondile Makasi - 6612126415088
Mzoxolo Dyala - 8304105495087
Khawulezile Yani - 7210255927087
Nomfusi Nogcune - 6706170587089
Samson Hoyi - 6601265738087
Xolela Radu - 8409076143085
Mbulelo Soldaat - 8409076148085</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 xml:space="preserve">
Vusumzi Bekeweni - 9109096378088
</t>
        </r>
        <r>
          <rPr>
            <b/>
            <u/>
            <sz val="8"/>
            <color indexed="81"/>
            <rFont val="Tahoma"/>
            <family val="2"/>
          </rPr>
          <t xml:space="preserve">
People Left
</t>
        </r>
      </text>
    </comment>
    <comment ref="C29" authorId="0" shapeId="0">
      <text>
        <r>
          <rPr>
            <sz val="10"/>
            <color indexed="81"/>
            <rFont val="Tahoma"/>
            <family val="2"/>
          </rPr>
          <t xml:space="preserve">Contract 092-050FB1-210 ran from 11/06/12 - 19/06/12 = 60P/Days = Contract 008-092-F030B1.
</t>
        </r>
      </text>
    </comment>
    <comment ref="J29" authorId="0" shapeId="0">
      <text>
        <r>
          <rPr>
            <b/>
            <u/>
            <sz val="8"/>
            <color indexed="81"/>
            <rFont val="Tahoma"/>
            <family val="2"/>
          </rPr>
          <t xml:space="preserve">People Employed on contract 092-050FB1-210
</t>
        </r>
        <r>
          <rPr>
            <u/>
            <sz val="8"/>
            <color indexed="81"/>
            <rFont val="Tahoma"/>
            <family val="2"/>
          </rPr>
          <t xml:space="preserve">
</t>
        </r>
        <r>
          <rPr>
            <sz val="8"/>
            <color indexed="81"/>
            <rFont val="Tahoma"/>
            <family val="2"/>
          </rPr>
          <t>Ntombekhaya Menemene - 6909020873085
Siphokazi Nkone - 8607266032087
Sonwabo Vazi - 8203037085083
Madondile Makasi - 6612126415088
Mzoxolo Dyala - 8304105495087
Khawulezile Yani - 7210255927087
Nomfusi Nogcune - 6706170587089
Samson Hoyi - 6601265738087
Xolela Radu - 8409076143085
Mbulelo Soldaat - 8409076148085</t>
        </r>
        <r>
          <rPr>
            <b/>
            <sz val="8"/>
            <color indexed="81"/>
            <rFont val="Tahoma"/>
            <family val="2"/>
          </rPr>
          <t xml:space="preserve">
</t>
        </r>
        <r>
          <rPr>
            <sz val="8"/>
            <color indexed="81"/>
            <rFont val="Tahoma"/>
            <family val="2"/>
          </rPr>
          <t>Vusumzi Bekeweni - 9109096378088</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30" authorId="0" shapeId="0">
      <text>
        <r>
          <rPr>
            <sz val="10"/>
            <color indexed="81"/>
            <rFont val="Tahoma"/>
            <family val="2"/>
          </rPr>
          <t xml:space="preserve">Contract 092-050-F200 ran from 25/06/12 - 18/07/12 = 183P/Days
</t>
        </r>
      </text>
    </comment>
    <comment ref="J30" authorId="0" shapeId="0">
      <text>
        <r>
          <rPr>
            <b/>
            <u/>
            <sz val="8"/>
            <color indexed="81"/>
            <rFont val="Tahoma"/>
            <family val="2"/>
          </rPr>
          <t xml:space="preserve">People Employed on contract 092-050-F200
</t>
        </r>
        <r>
          <rPr>
            <sz val="8"/>
            <color indexed="81"/>
            <rFont val="Tahoma"/>
            <family val="2"/>
          </rPr>
          <t>Ntombekhaya Menemene - 6909020873085
Siphokazi Nkone - 8607266032087
Madondile Makasi - 6612126415088
Mzoxolo Dyala - 8304105495087
Khawulezile Yani - 7210255927087
Nomfusa Nogcune - 6706170587089
Samson Hoyi - 6601265738087
Xolela Radu - 8409076143085
Mbulelo Soldaat - 8409076148085
Vusumzi Bekeweni - 9109096378088</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 xml:space="preserve">Deon Bruintjies - 8903315245081
</t>
        </r>
        <r>
          <rPr>
            <b/>
            <u/>
            <sz val="8"/>
            <color indexed="81"/>
            <rFont val="Tahoma"/>
            <family val="2"/>
          </rPr>
          <t xml:space="preserve">
People Left
</t>
        </r>
        <r>
          <rPr>
            <sz val="8"/>
            <color indexed="81"/>
            <rFont val="Tahoma"/>
            <family val="2"/>
          </rPr>
          <t xml:space="preserve">
Sonwabo Vazi - 8203037085083</t>
        </r>
      </text>
    </comment>
    <comment ref="C31" authorId="0" shapeId="0">
      <text>
        <r>
          <rPr>
            <sz val="10"/>
            <color indexed="81"/>
            <rFont val="Tahoma"/>
            <family val="2"/>
          </rPr>
          <t xml:space="preserve">Contract 092-050-F201 ran from 20/08/12 - 07/09/12 = 145P/Days
</t>
        </r>
      </text>
    </comment>
    <comment ref="J31" authorId="0" shapeId="0">
      <text>
        <r>
          <rPr>
            <b/>
            <u/>
            <sz val="8"/>
            <color indexed="81"/>
            <rFont val="Tahoma"/>
            <family val="2"/>
          </rPr>
          <t xml:space="preserve">People Employed on contract 092-050-F201
</t>
        </r>
        <r>
          <rPr>
            <sz val="8"/>
            <color indexed="81"/>
            <rFont val="Tahoma"/>
            <family val="2"/>
          </rPr>
          <t xml:space="preserve">
Siphokazi Nkone - 8607266032087
Madondile Makasi - 6612126415088
Mzoxolo Dyala - 8304105495087
Khawulezile Yani - 7210255927087
Nomfusa Nogcune - 6706170587089
Samson Hoyi - 6601265738087
</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Sivuyile Kete - 8211195887083
Vuyo Njajula - 8811165512080
Ndikho Ngwane - 7808106183089
Themkosi Markus - 8308166087089
Nomakhazi Sobhuza - 5610100372086
</t>
        </r>
        <r>
          <rPr>
            <b/>
            <u/>
            <sz val="8"/>
            <color indexed="81"/>
            <rFont val="Tahoma"/>
            <family val="2"/>
          </rPr>
          <t xml:space="preserve">
People Left
</t>
        </r>
        <r>
          <rPr>
            <sz val="8"/>
            <color indexed="81"/>
            <rFont val="Tahoma"/>
            <family val="2"/>
          </rPr>
          <t xml:space="preserve">
Deon Bruintjies - 8903315245081
Xolela Radu - 8409076143085
Mbulelo Soldaat - 8409076148085
Vusumzi Bekeweni - 9109096378088
Ntombekhaya Menemene - 6909020873085</t>
        </r>
      </text>
    </comment>
    <comment ref="C32" authorId="0" shapeId="0">
      <text>
        <r>
          <rPr>
            <sz val="10"/>
            <color indexed="81"/>
            <rFont val="Tahoma"/>
            <family val="2"/>
          </rPr>
          <t xml:space="preserve">Contract 092-050FB1-218 = 008-092-F008B1  ran from 09/07/12 - 13/07/12 = 49P/Days
</t>
        </r>
      </text>
    </comment>
    <comment ref="J32" authorId="0" shapeId="0">
      <text>
        <r>
          <rPr>
            <b/>
            <u/>
            <sz val="8"/>
            <color indexed="81"/>
            <rFont val="Tahoma"/>
            <family val="2"/>
          </rPr>
          <t xml:space="preserve">People Employed on contract 092-050FB1-218
</t>
        </r>
        <r>
          <rPr>
            <sz val="8"/>
            <color indexed="81"/>
            <rFont val="Tahoma"/>
            <family val="2"/>
          </rPr>
          <t xml:space="preserve">Mzimkhulu Nkone - 7310065683084
Siphokazi Nkone - 8607266032087
Madondile Makasi - 6612126415088
Sivuyile Kete - 8211195887083
Mzoxolo Dyala - 8304105495087
Khawulezile Yani - 7210255927087
Nomfusa Nogcune - 6706170587089
Samson Hoyi - 6601265738087
Nomakhazi Sobhuza - 5610100372086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Vusumzi Bekeweni - 9109096378088
Deon Bruintjies - 8903315245081
Mbulelo Soldaat - 8409076148085
</t>
        </r>
        <r>
          <rPr>
            <b/>
            <u/>
            <sz val="8"/>
            <color indexed="81"/>
            <rFont val="Tahoma"/>
            <family val="2"/>
          </rPr>
          <t xml:space="preserve">
People Left
</t>
        </r>
        <r>
          <rPr>
            <sz val="8"/>
            <color indexed="81"/>
            <rFont val="Tahoma"/>
            <family val="2"/>
          </rPr>
          <t xml:space="preserve">
Vuyo Njajula - 8811165512080
Ndikho Ngwane - 7808106183089
Themkosi Markus - 8308166087089
</t>
        </r>
      </text>
    </comment>
    <comment ref="C33" authorId="0" shapeId="0">
      <text>
        <r>
          <rPr>
            <sz val="10"/>
            <color indexed="81"/>
            <rFont val="Tahoma"/>
            <family val="2"/>
          </rPr>
          <t xml:space="preserve">Contract 092-050-F226B1  ran from 19/10/12 - 25/10/12 = 55P/Days
</t>
        </r>
      </text>
    </comment>
    <comment ref="J33" authorId="0" shapeId="0">
      <text>
        <r>
          <rPr>
            <b/>
            <u/>
            <sz val="8"/>
            <color indexed="81"/>
            <rFont val="Tahoma"/>
            <family val="2"/>
          </rPr>
          <t xml:space="preserve">People Employed on contract 092-050-F226B1
</t>
        </r>
        <r>
          <rPr>
            <sz val="8"/>
            <color indexed="81"/>
            <rFont val="Tahoma"/>
            <family val="2"/>
          </rPr>
          <t xml:space="preserve">Mzimkhulu Nkone - 7310065683084
Siphokazi Nkone - 8607266032087
Sivuyile Kete - 8211195887083
Mzoxolo Dyala - 8304105495087
Khawulezile Yani - 7210255927087
Mbulelo Soldaat - 8409076148085
Samson Hoyi - 6601265738087
Nomakhazi Sobuza - 5610100372086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Vuyo Njajula - 8811165512080
Ndikho Ngwane - 7808106183089
Xolela Radu - 8409076143085
Themkosi Markus - 8308166087089
</t>
        </r>
        <r>
          <rPr>
            <b/>
            <u/>
            <sz val="8"/>
            <color indexed="81"/>
            <rFont val="Tahoma"/>
            <family val="2"/>
          </rPr>
          <t xml:space="preserve">
People Left
</t>
        </r>
        <r>
          <rPr>
            <sz val="8"/>
            <color indexed="81"/>
            <rFont val="Tahoma"/>
            <family val="2"/>
          </rPr>
          <t xml:space="preserve">
Vusumzi Bekeweni - 9109096378088
Deon Bruintjies - 8903315245081
Nomfusa Nogcune - 6706170587089
Madondile Makasi - 6612126415088
</t>
        </r>
      </text>
    </comment>
    <comment ref="C34" authorId="0" shapeId="0">
      <text>
        <r>
          <rPr>
            <sz val="10"/>
            <color indexed="81"/>
            <rFont val="Tahoma"/>
            <family val="2"/>
          </rPr>
          <t xml:space="preserve">Contract 092-050FB1-212 = 008-0920F030B1  ran from 11/10/12 - 18/10/12 = 55P/Days
</t>
        </r>
      </text>
    </comment>
    <comment ref="J34" authorId="0" shapeId="0">
      <text>
        <r>
          <rPr>
            <b/>
            <u/>
            <sz val="8"/>
            <color indexed="81"/>
            <rFont val="Tahoma"/>
            <family val="2"/>
          </rPr>
          <t xml:space="preserve">People Employed on contract 092-050FB1-212
</t>
        </r>
        <r>
          <rPr>
            <sz val="8"/>
            <color indexed="81"/>
            <rFont val="Tahoma"/>
            <family val="2"/>
          </rPr>
          <t xml:space="preserve">Mzimkhulu Nkone - 7310065683084
Vuyo Njajula - 8811165512080
Siphokazi Nkone - 8607266032087
Sivuyile Kete - 8211195887083
Ndikho Ngwane - 7808106183089
Mzoxolo Dyala - 8304105495087
Khawulezile Yani - 7210255927087
Mbulelo Soldaat - 8409076148085
Samson Hoyi - 6601265738087
Nomakhazi Sobuza - 5610100372086
Xolela Radu - 8409076143085
Thembinkosi Markus - 8308166087089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C35" authorId="0" shapeId="0">
      <text>
        <r>
          <rPr>
            <sz val="10"/>
            <color indexed="81"/>
            <rFont val="Tahoma"/>
            <family val="2"/>
          </rPr>
          <t xml:space="preserve">Contract 092-050-F203  ran from 30/10/12 - 23/11/12 = 199P/Days
</t>
        </r>
      </text>
    </comment>
    <comment ref="J35" authorId="0" shapeId="0">
      <text>
        <r>
          <rPr>
            <b/>
            <u/>
            <sz val="8"/>
            <color indexed="81"/>
            <rFont val="Tahoma"/>
            <family val="2"/>
          </rPr>
          <t xml:space="preserve">People Employed on contract 092-050-F203
</t>
        </r>
        <r>
          <rPr>
            <sz val="8"/>
            <color indexed="81"/>
            <rFont val="Tahoma"/>
            <family val="2"/>
          </rPr>
          <t xml:space="preserve">Mzimkhulu Nkone - 7310065683084
Vuyo Njajula - 8811165512080
Siphokazi Nkone - 8607266032087
Sivuyile Kete - 8211195887083
Ndikho Ngwane - 7808106183089
Mzoxolo Dyala - 8304105495087
Khawulezile Yani - 7210255927087
Mbulelo Soldaat - 8409076148085
Samson Hoyi - 6601265738087
Nomakhazi Sobuza - 5610100372086
Xolela Radu - 8409076143085
Thembinkosi Markus - 8308166087089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C36" authorId="0" shapeId="0">
      <text>
        <r>
          <rPr>
            <sz val="10"/>
            <color indexed="81"/>
            <rFont val="Tahoma"/>
            <family val="2"/>
          </rPr>
          <t xml:space="preserve">Contract 092-050FB1-206 = 008-092-F012B1  ran from 26/10/12 - 29/10/12 = 33P/Days
</t>
        </r>
      </text>
    </comment>
    <comment ref="J36" authorId="0" shapeId="0">
      <text>
        <r>
          <rPr>
            <b/>
            <u/>
            <sz val="8"/>
            <color indexed="81"/>
            <rFont val="Tahoma"/>
            <family val="2"/>
          </rPr>
          <t xml:space="preserve">People Employed on contract 092-050FB1-206
</t>
        </r>
        <r>
          <rPr>
            <sz val="8"/>
            <color indexed="81"/>
            <rFont val="Tahoma"/>
            <family val="2"/>
          </rPr>
          <t xml:space="preserve">Mzimkhulu Nkone - 7310065683084
Vuyo Njajula - 8811165512080
Siphokazi Nkone - 8607266032087
Sivuyile Kete - 8211195887083
Ndikho Ngwane - 7808106183089
Mzoxolo Dyala - 8304105495087
Khawulezile Yani - 7210255927087
Mbulelo Soldaat - 8409076148085
Samson Hoyi - 6601265738087
Nomakhazi Sobuza - 5610100372086
Xolela Radu - 8409076143085
Thembinkosi Markus - 8308166087089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C37" authorId="0" shapeId="0">
      <text>
        <r>
          <rPr>
            <sz val="10"/>
            <color indexed="81"/>
            <rFont val="Tahoma"/>
            <family val="2"/>
          </rPr>
          <t xml:space="preserve">Contract 092-050-F202   ran from 26/11/12 - 13/12/12 = 141P/Days
</t>
        </r>
      </text>
    </comment>
    <comment ref="J37" authorId="0" shapeId="0">
      <text>
        <r>
          <rPr>
            <b/>
            <u/>
            <sz val="8"/>
            <color indexed="81"/>
            <rFont val="Tahoma"/>
            <family val="2"/>
          </rPr>
          <t xml:space="preserve">People Employed on contract 092-050-F202
</t>
        </r>
        <r>
          <rPr>
            <sz val="8"/>
            <color indexed="81"/>
            <rFont val="Tahoma"/>
            <family val="2"/>
          </rPr>
          <t xml:space="preserve">Mzimkhulu Nkone - 7310065683084
Vuyo Njajula - 8811165512080
Siphokazi Nkone - 8607266032087
Sivuyile Kete - 8211195887083
Ndikho Ngwane - 7808106183089
Mzoxolo Dyala - 8304105495087
Khawulezile Yani - 7210255927087
Mbulelo Soldaat - 8409076148085
Samson Hoyi - 6601265738087
Nomakhazi Sobuza - 5610100372086
Xolela Radu - 8409076143085
Thembinkosi Markus - 8308166087089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C38" authorId="0" shapeId="0">
      <text>
        <r>
          <rPr>
            <sz val="10"/>
            <color indexed="81"/>
            <rFont val="Tahoma"/>
            <family val="2"/>
          </rPr>
          <t xml:space="preserve">Contract 092-050-F11B1   ran from 02/01/13 - 05/01/13 = 44P/Days
</t>
        </r>
      </text>
    </comment>
    <comment ref="J38" authorId="0" shapeId="0">
      <text>
        <r>
          <rPr>
            <b/>
            <u/>
            <sz val="8"/>
            <color indexed="81"/>
            <rFont val="Tahoma"/>
            <family val="2"/>
          </rPr>
          <t xml:space="preserve">People Employed on contract 092-050-F11B1
</t>
        </r>
        <r>
          <rPr>
            <u/>
            <sz val="8"/>
            <color indexed="81"/>
            <rFont val="Tahoma"/>
            <family val="2"/>
          </rPr>
          <t xml:space="preserve">
</t>
        </r>
        <r>
          <rPr>
            <sz val="8"/>
            <color indexed="81"/>
            <rFont val="Tahoma"/>
            <family val="2"/>
          </rPr>
          <t xml:space="preserve">Mzimkhulu Nkone - 7310065683084
Siphokazi Nkone - 8607266032087
Sivuyile Kete - 8211195887083
Mzoxolo Dyala - 8304105495087
Khawulezile Yani - 7210255927087
Mbulelo Soldaat - 8409076148085
Samson Hoyi - 6601265738087
Nomakhazi Sobuza - 5610100372086
Xolela Radu - 8409076143085
Thembinkosi Markus - 8308166087089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Madodandile Makhasi - 6612126415088
Vusumzi bekeweni - 9109096378088
</t>
        </r>
        <r>
          <rPr>
            <b/>
            <u/>
            <sz val="8"/>
            <color indexed="81"/>
            <rFont val="Tahoma"/>
            <family val="2"/>
          </rPr>
          <t xml:space="preserve">
People Left
</t>
        </r>
        <r>
          <rPr>
            <sz val="8"/>
            <color indexed="81"/>
            <rFont val="Tahoma"/>
            <family val="2"/>
          </rPr>
          <t xml:space="preserve">
Vuyo Njajula - 8811165512080
Ndikho Ngwane - 7808106183089
</t>
        </r>
      </text>
    </comment>
    <comment ref="C39" authorId="0" shapeId="0">
      <text>
        <r>
          <rPr>
            <sz val="10"/>
            <color indexed="81"/>
            <rFont val="Tahoma"/>
            <family val="2"/>
          </rPr>
          <t xml:space="preserve">Contract 092-050-F225B1   ran from 06/01/13 - 11/01/13 = 66P/Days
</t>
        </r>
      </text>
    </comment>
    <comment ref="J39" authorId="0" shapeId="0">
      <text>
        <r>
          <rPr>
            <b/>
            <u/>
            <sz val="8"/>
            <color indexed="81"/>
            <rFont val="Tahoma"/>
            <family val="2"/>
          </rPr>
          <t xml:space="preserve">People Employed on contract 092-050-F225B1
</t>
        </r>
        <r>
          <rPr>
            <u/>
            <sz val="8"/>
            <color indexed="81"/>
            <rFont val="Tahoma"/>
            <family val="2"/>
          </rPr>
          <t xml:space="preserve">
</t>
        </r>
        <r>
          <rPr>
            <sz val="8"/>
            <color indexed="81"/>
            <rFont val="Tahoma"/>
            <family val="2"/>
          </rPr>
          <t xml:space="preserve">Mzimkhulu Nkone - 7310065683084
Siphokazi Nkone - 8607266032087
Sivuyile Kete - 8211195887083
Madodandile Makhasi - 6612126415088
Mzoxolo Dyala - 8304105495087
Khawulezile Yani - 7210255927087
Mbulelo Soldaat - 8409076148085
Samson Hoyi - 6601265738087
Nomakhazi Sobuza - 5610100372086
Xolela Radu - 8409076143085
Thembinkosi Markus - 8308166087089
Vusumzi Bekeweni - 9109096378088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C40" authorId="0" shapeId="0">
      <text>
        <r>
          <rPr>
            <sz val="10"/>
            <color indexed="81"/>
            <rFont val="Tahoma"/>
            <family val="2"/>
          </rPr>
          <t xml:space="preserve">Contract 092-050FB1-203 = 008-092-F015B1   ran from 12/01/13 - 15/01/13 = 44P/Days
</t>
        </r>
      </text>
    </comment>
    <comment ref="J40" authorId="0" shapeId="0">
      <text>
        <r>
          <rPr>
            <b/>
            <u/>
            <sz val="8"/>
            <color indexed="81"/>
            <rFont val="Tahoma"/>
            <family val="2"/>
          </rPr>
          <t xml:space="preserve">People Employed on contract 092-050FB1-203
</t>
        </r>
        <r>
          <rPr>
            <u/>
            <sz val="8"/>
            <color indexed="81"/>
            <rFont val="Tahoma"/>
            <family val="2"/>
          </rPr>
          <t xml:space="preserve">
</t>
        </r>
        <r>
          <rPr>
            <sz val="8"/>
            <color indexed="81"/>
            <rFont val="Tahoma"/>
            <family val="2"/>
          </rPr>
          <t xml:space="preserve">Mzimkhulu Nkone - 7310065683084
Siphokazi Nkone - 8607266032087
Sivuyile Kete - 8211195887083
Madodandile Makhasi - 6612126415088
Mzoxolo Dyala - 8304105495087
Khawulezile Yani - 7210255927087
Mbulelo Soldaat - 8409076148085
Samson Hoyi - 6601265738087
Nomakhazi Sobuza - 5610100372086
Xolela Radu - 8409076143085
Thembinkosi Markus - 8308166087089
Vusumzi Bekeweni - 9109096378088
</t>
        </r>
        <r>
          <rPr>
            <b/>
            <u/>
            <sz val="8"/>
            <color indexed="81"/>
            <rFont val="Tahoma"/>
            <family val="2"/>
          </rPr>
          <t>New People</t>
        </r>
        <r>
          <rPr>
            <sz val="8"/>
            <color indexed="81"/>
            <rFont val="Tahoma"/>
            <family val="2"/>
          </rPr>
          <t xml:space="preserve">
</t>
        </r>
        <r>
          <rPr>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C41" authorId="0" shapeId="0">
      <text>
        <r>
          <rPr>
            <sz val="10"/>
            <color indexed="81"/>
            <rFont val="Tahoma"/>
            <family val="2"/>
          </rPr>
          <t xml:space="preserve">Contract 092-050-F235  ran from 15/03/13 - 10/04/13 = 200P/Days
</t>
        </r>
      </text>
    </comment>
    <comment ref="J41" authorId="0" shapeId="0">
      <text>
        <r>
          <rPr>
            <b/>
            <u/>
            <sz val="8"/>
            <color indexed="81"/>
            <rFont val="Tahoma"/>
            <family val="2"/>
          </rPr>
          <t xml:space="preserve">People Employed on contract 092-050-F235
</t>
        </r>
        <r>
          <rPr>
            <u/>
            <sz val="8"/>
            <color indexed="81"/>
            <rFont val="Tahoma"/>
            <family val="2"/>
          </rPr>
          <t xml:space="preserve">
</t>
        </r>
        <r>
          <rPr>
            <sz val="8"/>
            <color indexed="81"/>
            <rFont val="Tahoma"/>
            <family val="2"/>
          </rPr>
          <t xml:space="preserve">Mzimkhulu Nkone - 7310065683084
Siphokazi Nkone - 8607266032087
Sivuyile Kete - 8211195887083
Madodandile Makhasi - 6612126415088
Mzoxolo Dyala - 8304105495087
Khawulezile Yani - 7210255927087
Mbulelo Soldaat - 8409076148085
Samson Hoyi - 6601265738087
Nomakhazi Sobuza - 5610100372086
Xolela Radu - 8409076143085
Thembinkosi Markus - 8308166087089
Vusumzi Bekeweni - 9109096378088
</t>
        </r>
        <r>
          <rPr>
            <b/>
            <u/>
            <sz val="8"/>
            <color indexed="81"/>
            <rFont val="Tahoma"/>
            <family val="2"/>
          </rPr>
          <t>New People</t>
        </r>
        <r>
          <rPr>
            <sz val="8"/>
            <color indexed="81"/>
            <rFont val="Tahoma"/>
            <family val="2"/>
          </rPr>
          <t xml:space="preserve">
</t>
        </r>
        <r>
          <rPr>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C42" authorId="0" shapeId="0">
      <text>
        <r>
          <rPr>
            <sz val="10"/>
            <color indexed="81"/>
            <rFont val="Tahoma"/>
            <family val="2"/>
          </rPr>
          <t xml:space="preserve">Contract 092-050-F179B1  ran from 27/05/13 - 30/05/13 = 44P/Days
</t>
        </r>
      </text>
    </comment>
    <comment ref="J42" authorId="0" shapeId="0">
      <text>
        <r>
          <rPr>
            <b/>
            <u/>
            <sz val="8"/>
            <color indexed="81"/>
            <rFont val="Tahoma"/>
            <family val="2"/>
          </rPr>
          <t xml:space="preserve">People Employed on contract 092-050-F179B1
</t>
        </r>
        <r>
          <rPr>
            <u/>
            <sz val="8"/>
            <color indexed="81"/>
            <rFont val="Tahoma"/>
            <family val="2"/>
          </rPr>
          <t xml:space="preserve">
</t>
        </r>
        <r>
          <rPr>
            <sz val="8"/>
            <color indexed="81"/>
            <rFont val="Tahoma"/>
            <family val="2"/>
          </rPr>
          <t xml:space="preserve">Mzimkhulu Nkone - 7310065683084
Siphokazi Nkone - 8607266032087
Sivuyile Kete - 8211195887083
Madodandile Makhasi - 6612126415088
Mzoxolo Dyala - 8304105495087
Khawulezile Yani - 7210255927087
Mbulelo Soldaat - 8409076148085
Samson Hoyi - 6601265738087
Xolela Radu - 8409076143085
Vusumzi Bekeweni - 9109096378088
</t>
        </r>
        <r>
          <rPr>
            <b/>
            <u/>
            <sz val="8"/>
            <color indexed="81"/>
            <rFont val="Tahoma"/>
            <family val="2"/>
          </rPr>
          <t>New People</t>
        </r>
        <r>
          <rPr>
            <sz val="8"/>
            <color indexed="81"/>
            <rFont val="Tahoma"/>
            <family val="2"/>
          </rPr>
          <t xml:space="preserve">
</t>
        </r>
        <r>
          <rPr>
            <sz val="8"/>
            <color indexed="81"/>
            <rFont val="Tahoma"/>
            <family val="2"/>
          </rPr>
          <t xml:space="preserve">
Phillipa Menemene - 6909020873085
Ndikho Ngwane - 78081061830889
</t>
        </r>
        <r>
          <rPr>
            <b/>
            <u/>
            <sz val="8"/>
            <color indexed="81"/>
            <rFont val="Tahoma"/>
            <family val="2"/>
          </rPr>
          <t xml:space="preserve">
People Left
</t>
        </r>
        <r>
          <rPr>
            <sz val="8"/>
            <color indexed="81"/>
            <rFont val="Tahoma"/>
            <family val="2"/>
          </rPr>
          <t xml:space="preserve">
Nomakhazi Sobuza - 5610100372086
Thembinkosi Markus - 8308166087089
</t>
        </r>
      </text>
    </comment>
    <comment ref="C43" authorId="0" shapeId="0">
      <text>
        <r>
          <rPr>
            <sz val="10"/>
            <color indexed="81"/>
            <rFont val="Tahoma"/>
            <family val="2"/>
          </rPr>
          <t xml:space="preserve">Contract 092-050-F237  ran from 24/06/13 - 12/07/13 = 155P/Days
</t>
        </r>
      </text>
    </comment>
    <comment ref="J43" authorId="0" shapeId="0">
      <text>
        <r>
          <rPr>
            <b/>
            <u/>
            <sz val="8"/>
            <color indexed="81"/>
            <rFont val="Tahoma"/>
            <family val="2"/>
          </rPr>
          <t xml:space="preserve">People Employed on contract 092-050-F237
</t>
        </r>
        <r>
          <rPr>
            <u/>
            <sz val="8"/>
            <color indexed="81"/>
            <rFont val="Tahoma"/>
            <family val="2"/>
          </rPr>
          <t xml:space="preserve">
</t>
        </r>
        <r>
          <rPr>
            <sz val="8"/>
            <color indexed="81"/>
            <rFont val="Tahoma"/>
            <family val="2"/>
          </rPr>
          <t>Mzimkhulu Nkone - 7310065683084
Siphokazi Nkone - 8607266032087
Sivuyile Kete - 8211195887083
Madodandile Makhasi - 6612126415088
Khawulezile Yani - 7210255927087
Mbulelo Soldaat - 8409076148085
Samson Hoyi - 6601265738087</t>
        </r>
        <r>
          <rPr>
            <b/>
            <sz val="8"/>
            <color indexed="81"/>
            <rFont val="Tahoma"/>
            <family val="2"/>
          </rPr>
          <t xml:space="preserve">
</t>
        </r>
        <r>
          <rPr>
            <sz val="8"/>
            <color indexed="81"/>
            <rFont val="Tahoma"/>
            <family val="2"/>
          </rPr>
          <t xml:space="preserve">Phillipa Menemene - 6909020873085
Ndikho Ngwane - 78081061830889
</t>
        </r>
        <r>
          <rPr>
            <b/>
            <u/>
            <sz val="8"/>
            <color indexed="81"/>
            <rFont val="Tahoma"/>
            <family val="2"/>
          </rPr>
          <t>New People</t>
        </r>
        <r>
          <rPr>
            <sz val="8"/>
            <color indexed="81"/>
            <rFont val="Tahoma"/>
            <family val="2"/>
          </rPr>
          <t xml:space="preserve">
</t>
        </r>
        <r>
          <rPr>
            <sz val="8"/>
            <color indexed="81"/>
            <rFont val="Tahoma"/>
            <family val="2"/>
          </rPr>
          <t xml:space="preserve">
Sipho Ziqula - 9010215805086</t>
        </r>
        <r>
          <rPr>
            <b/>
            <sz val="8"/>
            <color indexed="81"/>
            <rFont val="Tahoma"/>
            <family val="2"/>
          </rPr>
          <t xml:space="preserve">
</t>
        </r>
        <r>
          <rPr>
            <sz val="8"/>
            <color indexed="81"/>
            <rFont val="Tahoma"/>
            <family val="2"/>
          </rPr>
          <t>Lubabalo Ndlakuse - 9205166012084</t>
        </r>
        <r>
          <rPr>
            <b/>
            <sz val="8"/>
            <color indexed="81"/>
            <rFont val="Tahoma"/>
            <family val="2"/>
          </rPr>
          <t xml:space="preserve">
</t>
        </r>
        <r>
          <rPr>
            <sz val="8"/>
            <color indexed="81"/>
            <rFont val="Tahoma"/>
            <family val="2"/>
          </rPr>
          <t>Asanda Ndwayana - 8912106282088</t>
        </r>
        <r>
          <rPr>
            <b/>
            <sz val="8"/>
            <color indexed="81"/>
            <rFont val="Tahoma"/>
            <family val="2"/>
          </rPr>
          <t xml:space="preserve">
</t>
        </r>
        <r>
          <rPr>
            <sz val="8"/>
            <color indexed="81"/>
            <rFont val="Tahoma"/>
            <family val="2"/>
          </rPr>
          <t xml:space="preserve">
</t>
        </r>
        <r>
          <rPr>
            <b/>
            <u/>
            <sz val="8"/>
            <color indexed="81"/>
            <rFont val="Tahoma"/>
            <family val="2"/>
          </rPr>
          <t xml:space="preserve">
People Left
</t>
        </r>
        <r>
          <rPr>
            <sz val="8"/>
            <color indexed="81"/>
            <rFont val="Tahoma"/>
            <family val="2"/>
          </rPr>
          <t xml:space="preserve">
Xolela Radu - 8409076143085
Vusumzi Bekeweni - 9109096378088
Mzoxolo Dyala - 8304105495087
</t>
        </r>
      </text>
    </comment>
    <comment ref="C44" authorId="0" shapeId="0">
      <text>
        <r>
          <rPr>
            <sz val="10"/>
            <color indexed="81"/>
            <rFont val="Tahoma"/>
            <family val="2"/>
          </rPr>
          <t xml:space="preserve">Contract 092-050-F140B1  ran from 05/08/13 - 13/08/13 = 81P/Days
</t>
        </r>
      </text>
    </comment>
    <comment ref="J44" authorId="0" shapeId="0">
      <text>
        <r>
          <rPr>
            <b/>
            <u/>
            <sz val="8"/>
            <color indexed="81"/>
            <rFont val="Tahoma"/>
            <family val="2"/>
          </rPr>
          <t xml:space="preserve">People Employed on contract 092-050-F140B1
</t>
        </r>
        <r>
          <rPr>
            <u/>
            <sz val="8"/>
            <color indexed="81"/>
            <rFont val="Tahoma"/>
            <family val="2"/>
          </rPr>
          <t xml:space="preserve">
</t>
        </r>
        <r>
          <rPr>
            <sz val="8"/>
            <color indexed="81"/>
            <rFont val="Tahoma"/>
            <family val="2"/>
          </rPr>
          <t xml:space="preserve">Mzimkhulu Nkone - 7310065683084
Mbulelo Soldaat - 8409076148085
Sipho Ziqula - 9010215805086
Lubabalo Ndlakuse - 9205166012084
Asanda Ndwayana - 8912106282088
Khawulezile Yani - 7210255927087
Madodandile Makhasi - 6612126415088
Samson Hoyi - 6601265738087
Phillipa Menemene - 6909020873085
Ndikho Ngwane - 78081061830889
Sivuyile Kete - 8211195887083
</t>
        </r>
        <r>
          <rPr>
            <b/>
            <u/>
            <sz val="8"/>
            <color indexed="81"/>
            <rFont val="Tahoma"/>
            <family val="2"/>
          </rPr>
          <t>New People</t>
        </r>
        <r>
          <rPr>
            <sz val="8"/>
            <color indexed="81"/>
            <rFont val="Tahoma"/>
            <family val="2"/>
          </rPr>
          <t xml:space="preserve">
</t>
        </r>
        <r>
          <rPr>
            <sz val="8"/>
            <color indexed="81"/>
            <rFont val="Tahoma"/>
            <family val="2"/>
          </rPr>
          <t xml:space="preserve">
</t>
        </r>
        <r>
          <rPr>
            <b/>
            <sz val="8"/>
            <color indexed="81"/>
            <rFont val="Tahoma"/>
            <family val="2"/>
          </rPr>
          <t xml:space="preserve">
</t>
        </r>
        <r>
          <rPr>
            <sz val="8"/>
            <color indexed="81"/>
            <rFont val="Tahoma"/>
            <family val="2"/>
          </rPr>
          <t xml:space="preserve">Thembinkosi Markus - 8308166087089
</t>
        </r>
        <r>
          <rPr>
            <b/>
            <u/>
            <sz val="8"/>
            <color indexed="81"/>
            <rFont val="Tahoma"/>
            <family val="2"/>
          </rPr>
          <t xml:space="preserve">
People Left
</t>
        </r>
        <r>
          <rPr>
            <sz val="8"/>
            <color indexed="81"/>
            <rFont val="Tahoma"/>
            <family val="2"/>
          </rPr>
          <t xml:space="preserve">
Siphokazi Nkone - 8607266032087</t>
        </r>
      </text>
    </comment>
    <comment ref="C45" authorId="0" shapeId="0">
      <text>
        <r>
          <rPr>
            <sz val="10"/>
            <color indexed="81"/>
            <rFont val="Tahoma"/>
            <family val="2"/>
          </rPr>
          <t xml:space="preserve">Contract 092-050-F133B1 ran from 24/07/13 - 02/08/13 = 79P/Days
</t>
        </r>
      </text>
    </comment>
    <comment ref="J45" authorId="0" shapeId="0">
      <text>
        <r>
          <rPr>
            <b/>
            <u/>
            <sz val="8"/>
            <color indexed="81"/>
            <rFont val="Tahoma"/>
            <family val="2"/>
          </rPr>
          <t xml:space="preserve">People Employed on contract 092-050-F133B1
</t>
        </r>
        <r>
          <rPr>
            <u/>
            <sz val="8"/>
            <color indexed="81"/>
            <rFont val="Tahoma"/>
            <family val="2"/>
          </rPr>
          <t xml:space="preserve">
</t>
        </r>
        <r>
          <rPr>
            <sz val="8"/>
            <color indexed="81"/>
            <rFont val="Tahoma"/>
            <family val="2"/>
          </rPr>
          <t xml:space="preserve">Mzimkhulu Nkone - 7310065683084
Mbulelo Soldaat - 8409076148085
Sipho Ziqula - 9010215805086
Lubabalo Ndlakuse - 9205166012084
Thembinkosi Markus - 8308166087089
Asanda Ndwayana - 8912106282088
Khawulezile Yani - 7210255927087
Madodandile Makhasi - 6612126415088
Samson Hoyi - 6601265738087
Phillipa Menemene - 6909020873085
Ndikho Ngwane - 78081061830889
Sivuyile Kete - 8211195887083
</t>
        </r>
        <r>
          <rPr>
            <b/>
            <u/>
            <sz val="8"/>
            <color indexed="81"/>
            <rFont val="Tahoma"/>
            <family val="2"/>
          </rPr>
          <t>New People</t>
        </r>
        <r>
          <rPr>
            <sz val="8"/>
            <color indexed="81"/>
            <rFont val="Tahoma"/>
            <family val="2"/>
          </rPr>
          <t xml:space="preserve">
</t>
        </r>
        <r>
          <rPr>
            <sz val="8"/>
            <color indexed="81"/>
            <rFont val="Tahoma"/>
            <family val="2"/>
          </rPr>
          <t xml:space="preserv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46" authorId="0" shapeId="0">
      <text>
        <r>
          <rPr>
            <sz val="10"/>
            <color indexed="81"/>
            <rFont val="Tahoma"/>
            <family val="2"/>
          </rPr>
          <t xml:space="preserve">Contract 092-050-F232B1 ran from 25/10/13 - 30/10/13 = 44P/Days
</t>
        </r>
      </text>
    </comment>
    <comment ref="J46" authorId="0" shapeId="0">
      <text>
        <r>
          <rPr>
            <b/>
            <u/>
            <sz val="8"/>
            <color indexed="81"/>
            <rFont val="Tahoma"/>
            <family val="2"/>
          </rPr>
          <t xml:space="preserve">People Employed on contract 092-050-F232B1
</t>
        </r>
        <r>
          <rPr>
            <u/>
            <sz val="8"/>
            <color indexed="81"/>
            <rFont val="Tahoma"/>
            <family val="2"/>
          </rPr>
          <t xml:space="preserve">
</t>
        </r>
        <r>
          <rPr>
            <sz val="8"/>
            <color indexed="81"/>
            <rFont val="Tahoma"/>
            <family val="2"/>
          </rPr>
          <t xml:space="preserve">Mzimkhulu Nkone - 7310065683084
Mbulelo Soldaat - 8409076148085
Sipho Ziqula - 9010215805086
Lubabalo Ndlakuse - 9205166012084
Asanda Ndwayana - 8912106282088
Madodandile Makhasi - 6612126415088
Samson Hoyi - 6601265738087
Phillipa Menemene - 6909020873085
Sivuyile Kete - 8211195887083
</t>
        </r>
        <r>
          <rPr>
            <b/>
            <u/>
            <sz val="8"/>
            <color indexed="81"/>
            <rFont val="Tahoma"/>
            <family val="2"/>
          </rPr>
          <t>New People</t>
        </r>
        <r>
          <rPr>
            <sz val="8"/>
            <color indexed="81"/>
            <rFont val="Tahoma"/>
            <family val="2"/>
          </rPr>
          <t xml:space="preserve">
</t>
        </r>
        <r>
          <rPr>
            <sz val="8"/>
            <color indexed="81"/>
            <rFont val="Tahoma"/>
            <family val="2"/>
          </rPr>
          <t xml:space="preserve">
Sikholiw Kave - 8910035448085
Mlami Xhotyeni - 8103095596080
Aviwe Ntozini - 9007085671085</t>
        </r>
        <r>
          <rPr>
            <b/>
            <sz val="8"/>
            <color indexed="81"/>
            <rFont val="Tahoma"/>
            <family val="2"/>
          </rPr>
          <t xml:space="preserve">
</t>
        </r>
        <r>
          <rPr>
            <sz val="8"/>
            <color indexed="81"/>
            <rFont val="Tahoma"/>
            <family val="2"/>
          </rPr>
          <t xml:space="preserve">
</t>
        </r>
        <r>
          <rPr>
            <b/>
            <u/>
            <sz val="8"/>
            <color indexed="81"/>
            <rFont val="Tahoma"/>
            <family val="2"/>
          </rPr>
          <t xml:space="preserve">
People Left
</t>
        </r>
        <r>
          <rPr>
            <sz val="8"/>
            <color indexed="81"/>
            <rFont val="Tahoma"/>
            <family val="2"/>
          </rPr>
          <t>Thembinkosi Markus - 8308166087089
Khawulezile Yani - 7210255927087
Ndikho Ngwane - 78081061830889</t>
        </r>
      </text>
    </comment>
    <comment ref="C47" authorId="0" shapeId="0">
      <text>
        <r>
          <rPr>
            <sz val="10"/>
            <color indexed="81"/>
            <rFont val="Tahoma"/>
            <family val="2"/>
          </rPr>
          <t xml:space="preserve">Contract 092-050-F002B2 ran from 22/10/13 - 24/10/13 = 33P/Days
</t>
        </r>
      </text>
    </comment>
    <comment ref="J47" authorId="0" shapeId="0">
      <text>
        <r>
          <rPr>
            <b/>
            <u/>
            <sz val="8"/>
            <color indexed="81"/>
            <rFont val="Tahoma"/>
            <family val="2"/>
          </rPr>
          <t xml:space="preserve">People Employed on contract 092-050-F002B2
</t>
        </r>
        <r>
          <rPr>
            <u/>
            <sz val="8"/>
            <color indexed="81"/>
            <rFont val="Tahoma"/>
            <family val="2"/>
          </rPr>
          <t xml:space="preserve">
</t>
        </r>
        <r>
          <rPr>
            <sz val="8"/>
            <color indexed="81"/>
            <rFont val="Tahoma"/>
            <family val="2"/>
          </rPr>
          <t xml:space="preserve">Mzimkhulu Nkone - 7310065683084
Mbulelo Soldaat - 8409076148085
Sipho Ziqula - 9010215805086
Lubabalo Ndlakuse - 9205166012084
Asanda Ndwayana - 8912106282088
Madodandile Makhasi - 6612126415088
Samson Hoyi - 6601265738087
Phillipa Menemene - 6909020873085
Sivuyile Kete - 8211195887083
Sikholiw Kave - 8910035448085
Mlami Xhotyeni - 8103095596080
Aviwe Ntozini - 9007085671085
</t>
        </r>
        <r>
          <rPr>
            <b/>
            <u/>
            <sz val="8"/>
            <color indexed="81"/>
            <rFont val="Tahoma"/>
            <family val="2"/>
          </rPr>
          <t>New People</t>
        </r>
        <r>
          <rPr>
            <sz val="8"/>
            <color indexed="81"/>
            <rFont val="Tahoma"/>
            <family val="2"/>
          </rPr>
          <t xml:space="preserve">
</t>
        </r>
        <r>
          <rPr>
            <sz val="8"/>
            <color indexed="81"/>
            <rFont val="Tahoma"/>
            <family val="2"/>
          </rPr>
          <t xml:space="preserv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48" authorId="0" shapeId="0">
      <text>
        <r>
          <rPr>
            <sz val="10"/>
            <color indexed="81"/>
            <rFont val="Tahoma"/>
            <family val="2"/>
          </rPr>
          <t xml:space="preserve">Contract 092-050-F151B1 ran from 01/11/13 - 06/11/13 = 44P/Days
</t>
        </r>
      </text>
    </comment>
    <comment ref="J48" authorId="0" shapeId="0">
      <text>
        <r>
          <rPr>
            <b/>
            <u/>
            <sz val="8"/>
            <color indexed="81"/>
            <rFont val="Tahoma"/>
            <family val="2"/>
          </rPr>
          <t xml:space="preserve">People Employed on contract 092-050-F151B1
</t>
        </r>
        <r>
          <rPr>
            <u/>
            <sz val="8"/>
            <color indexed="81"/>
            <rFont val="Tahoma"/>
            <family val="2"/>
          </rPr>
          <t xml:space="preserve">
</t>
        </r>
        <r>
          <rPr>
            <sz val="8"/>
            <color indexed="81"/>
            <rFont val="Tahoma"/>
            <family val="2"/>
          </rPr>
          <t xml:space="preserve">Mzimkhulu Nkone - 7310065683084
Mbulelo Soldaat - 8409076148085
Sipho Ziqula - 9010215805086
Lubabalo Ndlakuse - 9205166012084
Asanda Ndwayana - 8912106282088
Madodandile Makhasi - 6612126415088
Samson Hoyi - 6601265738087
Phillipa Menemene - 6909020873085
Sivuyile Kete - 8211195887083
Sikholiw Kave - 8910035448085
Mlami Xhotyeni - 8103095596080
Aviwe Ntozini - 9007085671085
</t>
        </r>
        <r>
          <rPr>
            <b/>
            <u/>
            <sz val="8"/>
            <color indexed="81"/>
            <rFont val="Tahoma"/>
            <family val="2"/>
          </rPr>
          <t>New People</t>
        </r>
        <r>
          <rPr>
            <sz val="8"/>
            <color indexed="81"/>
            <rFont val="Tahoma"/>
            <family val="2"/>
          </rPr>
          <t xml:space="preserve">
</t>
        </r>
        <r>
          <rPr>
            <sz val="8"/>
            <color indexed="81"/>
            <rFont val="Tahoma"/>
            <family val="2"/>
          </rPr>
          <t xml:space="preserv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List>
</comments>
</file>

<file path=xl/comments33.xml><?xml version="1.0" encoding="utf-8"?>
<comments xmlns="http://schemas.openxmlformats.org/spreadsheetml/2006/main">
  <authors>
    <author>James Jansen</author>
    <author>Andrew Knipe</author>
  </authors>
  <commentList>
    <comment ref="A4" authorId="0" shapeId="0">
      <text>
        <r>
          <rPr>
            <sz val="10"/>
            <color indexed="81"/>
            <rFont val="Tahoma"/>
            <family val="2"/>
          </rPr>
          <t xml:space="preserve">WAGE INCENTIVE CONTRACT
</t>
        </r>
      </text>
    </comment>
    <comment ref="C4" authorId="0" shapeId="0">
      <text>
        <r>
          <rPr>
            <sz val="10"/>
            <color indexed="81"/>
            <rFont val="Tahoma"/>
            <family val="2"/>
          </rPr>
          <t xml:space="preserve">Contract 092-050-F70 ran from 24/05/10 - 21/06/10 = 256P/Days
</t>
        </r>
      </text>
    </comment>
    <comment ref="J4" authorId="0" shapeId="0">
      <text>
        <r>
          <rPr>
            <b/>
            <u/>
            <sz val="8"/>
            <color indexed="81"/>
            <rFont val="Tahoma"/>
            <family val="2"/>
          </rPr>
          <t xml:space="preserve">People Employed on contract 092-050-F70
</t>
        </r>
        <r>
          <rPr>
            <sz val="8"/>
            <color indexed="81"/>
            <rFont val="Tahoma"/>
            <family val="2"/>
          </rPr>
          <t xml:space="preserve">Vuyiseka Dyubhele - 8112050290084
Nobengazi Tali - 6207040934080
Xolisa Kula - 6804241044089
Kayalethu Klaas - 6805015968080
Pumzile Daba - 8301106576089
Tembisa Aplein - 8601150233085
Siphokazi Nkone - 8607260328087
Bulelani Yose - 8909125724082
Ndiseka Mafani - 6607050588082
Siyabonga Mgangato - 8502265704087
Trashile Peter - 5106065736084
</t>
        </r>
        <r>
          <rPr>
            <b/>
            <u/>
            <sz val="8"/>
            <color indexed="81"/>
            <rFont val="Tahoma"/>
            <family val="2"/>
          </rPr>
          <t>New People</t>
        </r>
        <r>
          <rPr>
            <sz val="8"/>
            <color indexed="81"/>
            <rFont val="Tahoma"/>
            <family val="2"/>
          </rPr>
          <t xml:space="preserve">
Bongani Kuselo - 8402036118081
</t>
        </r>
        <r>
          <rPr>
            <b/>
            <u/>
            <sz val="8"/>
            <color indexed="81"/>
            <rFont val="Tahoma"/>
            <family val="2"/>
          </rPr>
          <t>People Left</t>
        </r>
        <r>
          <rPr>
            <sz val="8"/>
            <color indexed="81"/>
            <rFont val="Tahoma"/>
            <family val="2"/>
          </rPr>
          <t xml:space="preserve">
Vuyani Galela - 7305106109081
Pumlani Gola - 8602085336084
</t>
        </r>
      </text>
    </comment>
    <comment ref="A5" authorId="0" shapeId="0">
      <text>
        <r>
          <rPr>
            <sz val="10"/>
            <color indexed="81"/>
            <rFont val="Tahoma"/>
            <family val="2"/>
          </rPr>
          <t xml:space="preserve">WAGE INCENTIVE CONTRACT
</t>
        </r>
      </text>
    </comment>
    <comment ref="C5" authorId="0" shapeId="0">
      <text>
        <r>
          <rPr>
            <sz val="10"/>
            <color indexed="81"/>
            <rFont val="Tahoma"/>
            <family val="2"/>
          </rPr>
          <t xml:space="preserve">Contract 092-050-F76 ran from 29/06/10 - 24/07/10 = 236P/Days
</t>
        </r>
      </text>
    </comment>
    <comment ref="J5" authorId="0" shapeId="0">
      <text>
        <r>
          <rPr>
            <b/>
            <u/>
            <sz val="8"/>
            <color indexed="81"/>
            <rFont val="Tahoma"/>
            <family val="2"/>
          </rPr>
          <t xml:space="preserve">People Employed on contract 092-050-F76
</t>
        </r>
        <r>
          <rPr>
            <sz val="8"/>
            <color indexed="81"/>
            <rFont val="Tahoma"/>
            <family val="2"/>
          </rPr>
          <t xml:space="preserve">
Nobengazi Tali - 6207040934080
Xolisa Kula - 6804241044089
Bongani Kuselo - 8402036118081
Pumzile Daba - 8301106576089
Tembisa Aplein - 8601150233085
Siphokazi Nkone - 8607260328087
Bulelani Yose - 8909125724082
Ndiseka Mafani - 6607050588082</t>
        </r>
        <r>
          <rPr>
            <b/>
            <sz val="8"/>
            <color indexed="81"/>
            <rFont val="Tahoma"/>
            <family val="2"/>
          </rPr>
          <t xml:space="preserve">
</t>
        </r>
        <r>
          <rPr>
            <sz val="8"/>
            <color indexed="81"/>
            <rFont val="Tahoma"/>
            <family val="2"/>
          </rPr>
          <t xml:space="preserve">Trashile Peter - 5106065736084
</t>
        </r>
        <r>
          <rPr>
            <b/>
            <u/>
            <sz val="8"/>
            <color indexed="81"/>
            <rFont val="Tahoma"/>
            <family val="2"/>
          </rPr>
          <t>New People</t>
        </r>
        <r>
          <rPr>
            <sz val="8"/>
            <color indexed="81"/>
            <rFont val="Tahoma"/>
            <family val="2"/>
          </rPr>
          <t xml:space="preserve">
Vusumzi Bhedeshe - 8109155429088
</t>
        </r>
        <r>
          <rPr>
            <b/>
            <u/>
            <sz val="8"/>
            <color indexed="81"/>
            <rFont val="Tahoma"/>
            <family val="2"/>
          </rPr>
          <t>People Left</t>
        </r>
        <r>
          <rPr>
            <sz val="8"/>
            <color indexed="81"/>
            <rFont val="Tahoma"/>
            <family val="2"/>
          </rPr>
          <t xml:space="preserve">
Siyabonga Mgangato - 8502265704087
Kayalethu Klaas - 6805015968080
Vuyiseka Dyubhele - 8112050290084</t>
        </r>
      </text>
    </comment>
    <comment ref="A6" authorId="0" shapeId="0">
      <text>
        <r>
          <rPr>
            <sz val="10"/>
            <color indexed="81"/>
            <rFont val="Tahoma"/>
            <family val="2"/>
          </rPr>
          <t xml:space="preserve">WAGE INCENTIVE CONTRACT
</t>
        </r>
      </text>
    </comment>
    <comment ref="C6" authorId="0" shapeId="0">
      <text>
        <r>
          <rPr>
            <sz val="10"/>
            <color indexed="81"/>
            <rFont val="Tahoma"/>
            <family val="2"/>
          </rPr>
          <t xml:space="preserve">Contract 092-050-F77 ran from 30/07/10 - 26/08/10 = 257P/Days
</t>
        </r>
      </text>
    </comment>
    <comment ref="J6" authorId="0" shapeId="0">
      <text>
        <r>
          <rPr>
            <b/>
            <u/>
            <sz val="8"/>
            <color indexed="81"/>
            <rFont val="Tahoma"/>
            <family val="2"/>
          </rPr>
          <t xml:space="preserve">People Employed on contract 092-050-F77
</t>
        </r>
        <r>
          <rPr>
            <sz val="8"/>
            <color indexed="81"/>
            <rFont val="Tahoma"/>
            <family val="2"/>
          </rPr>
          <t>Vusumzi Bhedeshe - 8109155429088
Nobengazi Tali - 6207040934080
Xolisa Kula - 6804241044089
Bongani Kuselo - 8402036118081
Pumzile Daba - 8301106576089
Tembisa Aplein - 8601150233085
Siphokazi Nkone - 8607260328087
Bulelani Yose - 8909125724082
Ndiseka Mafani - 6607050588082</t>
        </r>
        <r>
          <rPr>
            <b/>
            <sz val="8"/>
            <color indexed="81"/>
            <rFont val="Tahoma"/>
            <family val="2"/>
          </rPr>
          <t xml:space="preserve">
</t>
        </r>
        <r>
          <rPr>
            <sz val="8"/>
            <color indexed="81"/>
            <rFont val="Tahoma"/>
            <family val="2"/>
          </rPr>
          <t xml:space="preserve">Trashile Peter - 5106065736084
</t>
        </r>
        <r>
          <rPr>
            <b/>
            <u/>
            <sz val="8"/>
            <color indexed="81"/>
            <rFont val="Tahoma"/>
            <family val="2"/>
          </rPr>
          <t>New People</t>
        </r>
        <r>
          <rPr>
            <sz val="8"/>
            <color indexed="81"/>
            <rFont val="Tahoma"/>
            <family val="2"/>
          </rPr>
          <t xml:space="preserve">
Siyabonga Mgangato - 8502265704087
Siyabulela Galela - 8904106394888
</t>
        </r>
        <r>
          <rPr>
            <b/>
            <u/>
            <sz val="8"/>
            <color indexed="81"/>
            <rFont val="Tahoma"/>
            <family val="2"/>
          </rPr>
          <t>People Left</t>
        </r>
        <r>
          <rPr>
            <sz val="8"/>
            <color indexed="81"/>
            <rFont val="Tahoma"/>
            <family val="2"/>
          </rPr>
          <t xml:space="preserve">
</t>
        </r>
      </text>
    </comment>
    <comment ref="A7" authorId="0" shapeId="0">
      <text>
        <r>
          <rPr>
            <sz val="10"/>
            <color indexed="81"/>
            <rFont val="Tahoma"/>
            <family val="2"/>
          </rPr>
          <t xml:space="preserve">WAGE INCENTIVE CONTRACT
</t>
        </r>
      </text>
    </comment>
    <comment ref="C7" authorId="0" shapeId="0">
      <text>
        <r>
          <rPr>
            <sz val="10"/>
            <color indexed="81"/>
            <rFont val="Tahoma"/>
            <family val="2"/>
          </rPr>
          <t xml:space="preserve">Contract 092-050-F95 ran from 06/09/10 - 01/10/10 = 248P/Days
</t>
        </r>
      </text>
    </comment>
    <comment ref="J7" authorId="0" shapeId="0">
      <text>
        <r>
          <rPr>
            <b/>
            <u/>
            <sz val="8"/>
            <color indexed="81"/>
            <rFont val="Tahoma"/>
            <family val="2"/>
          </rPr>
          <t xml:space="preserve">People Employed on contract 092-050-F95
</t>
        </r>
        <r>
          <rPr>
            <sz val="8"/>
            <color indexed="81"/>
            <rFont val="Tahoma"/>
            <family val="2"/>
          </rPr>
          <t>Vusumzi Bhedeshe - 8109155429088
Nobengazi Tali - 6207040934080
Xolisa Kula - 6804241044089
Siyabulela Galela - 8904106394888
Pumzile Daba - 8301106576089
Siphokazi Nkone - 8607260328087
Bulelani Yose - 8909125724082
Siyabonga Mgangato - 8502265704087
Ndiseka Mafani - 6607050588082
Trashile Peter - 5106065736084</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Buyelwa Futuse - 5411100289085
Galela Siyabulela - 8904106394888
</t>
        </r>
        <r>
          <rPr>
            <b/>
            <u/>
            <sz val="8"/>
            <color indexed="81"/>
            <rFont val="Tahoma"/>
            <family val="2"/>
          </rPr>
          <t>People Left</t>
        </r>
        <r>
          <rPr>
            <sz val="8"/>
            <color indexed="81"/>
            <rFont val="Tahoma"/>
            <family val="2"/>
          </rPr>
          <t xml:space="preserve">
Tembisa Aplein - 8601150233085
Bongani Kuselo - 8402036118081</t>
        </r>
      </text>
    </comment>
    <comment ref="A8" authorId="0" shapeId="0">
      <text>
        <r>
          <rPr>
            <sz val="10"/>
            <color indexed="81"/>
            <rFont val="Tahoma"/>
            <family val="2"/>
          </rPr>
          <t xml:space="preserve">WAGE INCENTIVE CONTRACT
</t>
        </r>
      </text>
    </comment>
    <comment ref="C8" authorId="0" shapeId="0">
      <text>
        <r>
          <rPr>
            <sz val="10"/>
            <color indexed="81"/>
            <rFont val="Tahoma"/>
            <family val="2"/>
          </rPr>
          <t xml:space="preserve">Contract 008-092-F001 ran from 20/10/10 - 19/11/10 = 286P/Days
</t>
        </r>
      </text>
    </comment>
    <comment ref="J8" authorId="0" shapeId="0">
      <text>
        <r>
          <rPr>
            <b/>
            <u/>
            <sz val="8"/>
            <color indexed="81"/>
            <rFont val="Tahoma"/>
            <family val="2"/>
          </rPr>
          <t xml:space="preserve">People Employed on contract 008-092-F001
</t>
        </r>
        <r>
          <rPr>
            <sz val="8"/>
            <color indexed="81"/>
            <rFont val="Tahoma"/>
            <family val="2"/>
          </rPr>
          <t xml:space="preserve">Vusumzi Bhedeshe - 8109155429088
Nobengazi Tali - 6207040934080
Xoliswa Kula - 6804241044089
Siyabulela Galela - 8904106394888
Siphokazi Nkone - 8607260328087
Bulelani Yose - 8909125724082
Siyabonga Mgangato - 8502265704087
Ndiseka Mafani - 6607050588082
</t>
        </r>
        <r>
          <rPr>
            <b/>
            <u/>
            <sz val="8"/>
            <color indexed="81"/>
            <rFont val="Tahoma"/>
            <family val="2"/>
          </rPr>
          <t>New People</t>
        </r>
        <r>
          <rPr>
            <sz val="8"/>
            <color indexed="81"/>
            <rFont val="Tahoma"/>
            <family val="2"/>
          </rPr>
          <t xml:space="preserve">
Pumeza Mani - 7510180453087
Vuyo Njajula - 8811165512080
Ncediwe Nqwata - 6811260853084
Stephen Nqweniso - 6003155973082
</t>
        </r>
        <r>
          <rPr>
            <b/>
            <u/>
            <sz val="8"/>
            <color indexed="81"/>
            <rFont val="Tahoma"/>
            <family val="2"/>
          </rPr>
          <t>People Left</t>
        </r>
        <r>
          <rPr>
            <sz val="8"/>
            <color indexed="81"/>
            <rFont val="Tahoma"/>
            <family val="2"/>
          </rPr>
          <t xml:space="preserve">
Buyelwa Futuse - 5411100289085
Galela Siyabulela - 8904106394888
Trashile Peter - 5106065736084
Pumzile Daba - 8301106576089</t>
        </r>
      </text>
    </comment>
    <comment ref="A9" authorId="0" shapeId="0">
      <text>
        <r>
          <rPr>
            <sz val="10"/>
            <color indexed="81"/>
            <rFont val="Tahoma"/>
            <family val="2"/>
          </rPr>
          <t xml:space="preserve">WAGE INCENTIVE CONTRACT
</t>
        </r>
      </text>
    </comment>
    <comment ref="C9" authorId="0" shapeId="0">
      <text>
        <r>
          <rPr>
            <sz val="10"/>
            <color indexed="81"/>
            <rFont val="Tahoma"/>
            <family val="2"/>
          </rPr>
          <t xml:space="preserve">Contract 008-092-F012 ran from 05/01/11 - 19/01/11 = 177P/Days
</t>
        </r>
      </text>
    </comment>
    <comment ref="J9" authorId="0" shapeId="0">
      <text>
        <r>
          <rPr>
            <b/>
            <u/>
            <sz val="8"/>
            <color indexed="81"/>
            <rFont val="Tahoma"/>
            <family val="2"/>
          </rPr>
          <t xml:space="preserve">People Employed on contract 008-092-F012
</t>
        </r>
        <r>
          <rPr>
            <u/>
            <sz val="8"/>
            <color indexed="81"/>
            <rFont val="Tahoma"/>
            <family val="2"/>
          </rPr>
          <t xml:space="preserve">
</t>
        </r>
        <r>
          <rPr>
            <sz val="8"/>
            <color indexed="81"/>
            <rFont val="Tahoma"/>
            <family val="2"/>
          </rPr>
          <t xml:space="preserve">Vusumzi Bhedeshe - 8109155429088
Nobengazi Tali - 6207040934080
Siphokazi Nkone - 8607260328087
Bulelani Yose - 8909125724082
Siyabonga Mgangato - 8502265704087
Pumeza Mani - 7510180453087
Vuyo Njajula - 8811165512080
Ncediwe Nqwata - 6811260853084
</t>
        </r>
        <r>
          <rPr>
            <b/>
            <u/>
            <sz val="8"/>
            <color indexed="81"/>
            <rFont val="Tahoma"/>
            <family val="2"/>
          </rPr>
          <t>New People</t>
        </r>
        <r>
          <rPr>
            <sz val="8"/>
            <color indexed="81"/>
            <rFont val="Tahoma"/>
            <family val="2"/>
          </rPr>
          <t xml:space="preserve">
Siyabulela Simanga - 8205056070897
Pumzile Daba - 8301106576089
Mzolisi Mfundisi - 6804241044089
</t>
        </r>
        <r>
          <rPr>
            <b/>
            <u/>
            <sz val="8"/>
            <color indexed="81"/>
            <rFont val="Tahoma"/>
            <family val="2"/>
          </rPr>
          <t>People Left</t>
        </r>
        <r>
          <rPr>
            <sz val="8"/>
            <color indexed="81"/>
            <rFont val="Tahoma"/>
            <family val="2"/>
          </rPr>
          <t xml:space="preserve">
Vuyo Njajula - 8811165512080
Stephen Nqweniso - 6003155973082
Ndiseka Mafani - 6607050588082
Xoliswa Kula - 6804241044089
Siyabulela Galela - 8904106394888</t>
        </r>
      </text>
    </comment>
    <comment ref="A10" authorId="0" shapeId="0">
      <text>
        <r>
          <rPr>
            <sz val="10"/>
            <color indexed="81"/>
            <rFont val="Tahoma"/>
            <family val="2"/>
          </rPr>
          <t xml:space="preserve">WAGE INCENTIVE CONTRACT
</t>
        </r>
      </text>
    </comment>
    <comment ref="C10" authorId="0" shapeId="0">
      <text>
        <r>
          <rPr>
            <sz val="10"/>
            <color indexed="81"/>
            <rFont val="Tahoma"/>
            <family val="2"/>
          </rPr>
          <t xml:space="preserve">Contract 008-092-F018 ran from 05/02/11 - 21/02/11 = 177P/Days
</t>
        </r>
      </text>
    </comment>
    <comment ref="J10" authorId="0" shapeId="0">
      <text>
        <r>
          <rPr>
            <b/>
            <u/>
            <sz val="8"/>
            <color indexed="81"/>
            <rFont val="Tahoma"/>
            <family val="2"/>
          </rPr>
          <t xml:space="preserve">People Employed on contract 008-092-F018
</t>
        </r>
        <r>
          <rPr>
            <u/>
            <sz val="8"/>
            <color indexed="81"/>
            <rFont val="Tahoma"/>
            <family val="2"/>
          </rPr>
          <t xml:space="preserve">
</t>
        </r>
        <r>
          <rPr>
            <b/>
            <sz val="8"/>
            <color indexed="81"/>
            <rFont val="Tahoma"/>
            <family val="2"/>
          </rPr>
          <t>Vusumzi Bhedeshe - 8109155429088</t>
        </r>
        <r>
          <rPr>
            <sz val="8"/>
            <color indexed="81"/>
            <rFont val="Tahoma"/>
            <family val="2"/>
          </rPr>
          <t xml:space="preserve">
</t>
        </r>
        <r>
          <rPr>
            <b/>
            <sz val="8"/>
            <color indexed="81"/>
            <rFont val="Tahoma"/>
            <family val="2"/>
          </rPr>
          <t>Nobengazi Tali - 6207040934080</t>
        </r>
        <r>
          <rPr>
            <sz val="8"/>
            <color indexed="81"/>
            <rFont val="Tahoma"/>
            <family val="2"/>
          </rPr>
          <t xml:space="preserve">
</t>
        </r>
        <r>
          <rPr>
            <b/>
            <sz val="8"/>
            <color indexed="81"/>
            <rFont val="Tahoma"/>
            <family val="2"/>
          </rPr>
          <t>Siphokazi Nkone - 8607260328087</t>
        </r>
        <r>
          <rPr>
            <sz val="8"/>
            <color indexed="81"/>
            <rFont val="Tahoma"/>
            <family val="2"/>
          </rPr>
          <t xml:space="preserve">
</t>
        </r>
        <r>
          <rPr>
            <b/>
            <sz val="8"/>
            <color indexed="81"/>
            <rFont val="Tahoma"/>
            <family val="2"/>
          </rPr>
          <t>Bulelani Yose - 8909125724082
Siyabonga Mgangato - 8502265704087
Siyabulela Simanga - 8205056070897
Pumzile Daba - 8301106576089</t>
        </r>
        <r>
          <rPr>
            <sz val="8"/>
            <color indexed="81"/>
            <rFont val="Tahoma"/>
            <family val="2"/>
          </rPr>
          <t xml:space="preserve">
</t>
        </r>
        <r>
          <rPr>
            <b/>
            <sz val="8"/>
            <color indexed="81"/>
            <rFont val="Tahoma"/>
            <family val="2"/>
          </rPr>
          <t>Pumeza Mani - 7510180453087</t>
        </r>
        <r>
          <rPr>
            <sz val="8"/>
            <color indexed="81"/>
            <rFont val="Tahoma"/>
            <family val="2"/>
          </rPr>
          <t xml:space="preserve">
</t>
        </r>
        <r>
          <rPr>
            <b/>
            <sz val="8"/>
            <color indexed="81"/>
            <rFont val="Tahoma"/>
            <family val="2"/>
          </rPr>
          <t>Vuyo Njajula - 8811165512080</t>
        </r>
        <r>
          <rPr>
            <sz val="8"/>
            <color indexed="81"/>
            <rFont val="Tahoma"/>
            <family val="2"/>
          </rPr>
          <t xml:space="preserve">
</t>
        </r>
        <r>
          <rPr>
            <b/>
            <sz val="8"/>
            <color indexed="81"/>
            <rFont val="Tahoma"/>
            <family val="2"/>
          </rPr>
          <t>Ncediwe Nqwata - 6811260853084
Mzolisi Mfundisi - 6804241044089</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A11" authorId="0" shapeId="0">
      <text>
        <r>
          <rPr>
            <sz val="10"/>
            <color indexed="81"/>
            <rFont val="Tahoma"/>
            <family val="2"/>
          </rPr>
          <t xml:space="preserve">Supposed to be wage incentive contract but will be recorded under Thicket until wage incentive budgets become availalble in June 2011.
</t>
        </r>
      </text>
    </comment>
    <comment ref="C11" authorId="0" shapeId="0">
      <text>
        <r>
          <rPr>
            <sz val="10"/>
            <color indexed="81"/>
            <rFont val="Tahoma"/>
            <family val="2"/>
          </rPr>
          <t xml:space="preserve">Contract 008-092-F023 ran from 23/02/11 - 10/03/11 = 143P/Days
</t>
        </r>
      </text>
    </comment>
    <comment ref="J11" authorId="0" shapeId="0">
      <text>
        <r>
          <rPr>
            <b/>
            <u/>
            <sz val="8"/>
            <color indexed="81"/>
            <rFont val="Tahoma"/>
            <family val="2"/>
          </rPr>
          <t xml:space="preserve">People Employed on contract 008-092-F023
</t>
        </r>
        <r>
          <rPr>
            <sz val="8"/>
            <color indexed="81"/>
            <rFont val="Tahoma"/>
            <family val="2"/>
          </rPr>
          <t xml:space="preserve">
Nobengazi Tali - 6207040934080
Siyabulela Simanga - 8205056070897
Pumeza Mani - 7510180453087
Vuyo Njajula - 8811165512080
Ncediwe Nqwata - 6811260853084
Mzolisi Mfundisi - 6804241044089
</t>
        </r>
        <r>
          <rPr>
            <b/>
            <u/>
            <sz val="8"/>
            <color indexed="81"/>
            <rFont val="Tahoma"/>
            <family val="2"/>
          </rPr>
          <t>New People</t>
        </r>
        <r>
          <rPr>
            <sz val="8"/>
            <color indexed="81"/>
            <rFont val="Tahoma"/>
            <family val="2"/>
          </rPr>
          <t xml:space="preserve">
Bongani Ruselo - 8402036118081
Tsepo Campbell - 8707165452089
Msondezi Gojela - 8308246093081
Mondli Ziqula - 7512165732089
Olwethu Singata - 8504266029084
</t>
        </r>
        <r>
          <rPr>
            <b/>
            <u/>
            <sz val="8"/>
            <color indexed="81"/>
            <rFont val="Tahoma"/>
            <family val="2"/>
          </rPr>
          <t>People Left</t>
        </r>
        <r>
          <rPr>
            <sz val="8"/>
            <color indexed="81"/>
            <rFont val="Tahoma"/>
            <family val="2"/>
          </rPr>
          <t xml:space="preserve">
Vusumzi Bhedeshe - 8109155429088
Siphokazi Nkone - 8607260328087
Bulelani Yose - 8909125724082
Siyabonga Mgangato - 8502265704087
Pumzile Daba - 8301106576089</t>
        </r>
      </text>
    </comment>
    <comment ref="A12" authorId="0" shapeId="0">
      <text>
        <r>
          <rPr>
            <sz val="10"/>
            <color indexed="81"/>
            <rFont val="Tahoma"/>
            <family val="2"/>
          </rPr>
          <t xml:space="preserve">WAGE INCENTIVE CONTRACT
</t>
        </r>
      </text>
    </comment>
    <comment ref="C12" authorId="0" shapeId="0">
      <text>
        <r>
          <rPr>
            <sz val="10"/>
            <color indexed="81"/>
            <rFont val="Tahoma"/>
            <family val="2"/>
          </rPr>
          <t xml:space="preserve">Contract 008-092-F025 ran from 15/03/11 - 17/04/11 = 300P/Days
</t>
        </r>
      </text>
    </comment>
    <comment ref="G12" authorId="0" shapeId="0">
      <text>
        <r>
          <rPr>
            <sz val="10"/>
            <color indexed="81"/>
            <rFont val="Tahoma"/>
            <family val="2"/>
          </rPr>
          <t xml:space="preserve">R500.00 deducted from contract 008-092-F025 for having different bakkie other than the approved bakkie on site.
</t>
        </r>
      </text>
    </comment>
    <comment ref="J12" authorId="0" shapeId="0">
      <text>
        <r>
          <rPr>
            <b/>
            <u/>
            <sz val="8"/>
            <color indexed="81"/>
            <rFont val="Tahoma"/>
            <family val="2"/>
          </rPr>
          <t xml:space="preserve">People Employed on contract 008-092-F025
</t>
        </r>
        <r>
          <rPr>
            <sz val="8"/>
            <color indexed="81"/>
            <rFont val="Tahoma"/>
            <family val="2"/>
          </rPr>
          <t xml:space="preserve">
Nobengazi Tali - 6207040934080
Siyabulela Simanga - 8205056070897
Pumeza Mani - 7510180453087
Vuyo Njajula - 8811165512080
Ncediwe Nqwata - 6811260853084
Tsepo Campbell - 8707165452089
Msondezi Gojela - 8308246093081
Mondli Ziqula - 7512165732089
Olwethu Singata - 8504266029084
Mzolisi Mfundisi - 6804241044089
</t>
        </r>
        <r>
          <rPr>
            <b/>
            <u/>
            <sz val="8"/>
            <color indexed="81"/>
            <rFont val="Tahoma"/>
            <family val="2"/>
          </rPr>
          <t>New People</t>
        </r>
        <r>
          <rPr>
            <sz val="8"/>
            <color indexed="81"/>
            <rFont val="Tahoma"/>
            <family val="2"/>
          </rPr>
          <t xml:space="preserve">
Luzuko Zwelonke - 9001245741086
</t>
        </r>
        <r>
          <rPr>
            <b/>
            <u/>
            <sz val="8"/>
            <color indexed="81"/>
            <rFont val="Tahoma"/>
            <family val="2"/>
          </rPr>
          <t>People Left</t>
        </r>
        <r>
          <rPr>
            <sz val="8"/>
            <color indexed="81"/>
            <rFont val="Tahoma"/>
            <family val="2"/>
          </rPr>
          <t xml:space="preserve">
Bongani Ruselo - 8402036118081</t>
        </r>
      </text>
    </comment>
    <comment ref="C13" authorId="0" shapeId="0">
      <text>
        <r>
          <rPr>
            <sz val="10"/>
            <color indexed="81"/>
            <rFont val="Tahoma"/>
            <family val="2"/>
          </rPr>
          <t xml:space="preserve">Contract 092-050-F127 ran from 06/05/11 - 03/06/11 = 227P/Days
</t>
        </r>
      </text>
    </comment>
    <comment ref="G13" authorId="0" shapeId="0">
      <text>
        <r>
          <rPr>
            <sz val="10"/>
            <color indexed="81"/>
            <rFont val="Tahoma"/>
            <family val="2"/>
          </rPr>
          <t xml:space="preserve">R1 000.00 deducted from contract 092-050-F127 for not having secured benches in bakkie.
</t>
        </r>
      </text>
    </comment>
    <comment ref="J13" authorId="0" shapeId="0">
      <text>
        <r>
          <rPr>
            <b/>
            <u/>
            <sz val="8"/>
            <color indexed="81"/>
            <rFont val="Tahoma"/>
            <family val="2"/>
          </rPr>
          <t xml:space="preserve">People Employed on contract 092-050-F127
</t>
        </r>
        <r>
          <rPr>
            <sz val="8"/>
            <color indexed="81"/>
            <rFont val="Tahoma"/>
            <family val="2"/>
          </rPr>
          <t xml:space="preserve">
Nobengazi Tali - 6207040934080
Pumeza Mani - 7510180453087
Vuyo Njajula - 8811165512080
Ncediwe Nqwata - 6811260853084
Tsepo Campbell - 8707165452089
Msondezi Gojela - 8308246093081
Olwethu Singata - 8504266029084
Mzolisi Mfundisi - 6804241044089
</t>
        </r>
        <r>
          <rPr>
            <b/>
            <u/>
            <sz val="8"/>
            <color indexed="81"/>
            <rFont val="Tahoma"/>
            <family val="2"/>
          </rPr>
          <t>New People</t>
        </r>
        <r>
          <rPr>
            <sz val="8"/>
            <color indexed="81"/>
            <rFont val="Tahoma"/>
            <family val="2"/>
          </rPr>
          <t xml:space="preserve">
Bongani Ruselo - 8402036118081
Lulama Bennie - 7809226085089
Pumlani Gola - 8602085336084
Vumile Ruselo - 8807185516085
</t>
        </r>
        <r>
          <rPr>
            <b/>
            <u/>
            <sz val="8"/>
            <color indexed="81"/>
            <rFont val="Tahoma"/>
            <family val="2"/>
          </rPr>
          <t>People Left</t>
        </r>
        <r>
          <rPr>
            <sz val="8"/>
            <color indexed="81"/>
            <rFont val="Tahoma"/>
            <family val="2"/>
          </rPr>
          <t xml:space="preserve">
Siyabulela Simanga - 8205056070897
Mondli Ziqula - 7512165732089
Luzuko Zwelonke - 9001245741086</t>
        </r>
      </text>
    </comment>
    <comment ref="C14" authorId="0" shapeId="0">
      <text>
        <r>
          <rPr>
            <sz val="10"/>
            <color indexed="81"/>
            <rFont val="Tahoma"/>
            <family val="2"/>
          </rPr>
          <t xml:space="preserve">Contract 008-092-F137 ran from 06/07/11 - 29/07/11 = 233P/Days
</t>
        </r>
      </text>
    </comment>
    <comment ref="G14" authorId="0" shapeId="0">
      <text>
        <r>
          <rPr>
            <sz val="10"/>
            <color indexed="81"/>
            <rFont val="Tahoma"/>
            <family val="2"/>
          </rPr>
          <t xml:space="preserve">R1 500.00 deducted from contract 008-092-F137 for not having secured benches in bakkie.
</t>
        </r>
      </text>
    </comment>
    <comment ref="J14" authorId="0" shapeId="0">
      <text>
        <r>
          <rPr>
            <b/>
            <u/>
            <sz val="8"/>
            <color indexed="81"/>
            <rFont val="Tahoma"/>
            <family val="2"/>
          </rPr>
          <t xml:space="preserve">People Employed on contract 008-092-F137
</t>
        </r>
        <r>
          <rPr>
            <sz val="8"/>
            <color indexed="81"/>
            <rFont val="Tahoma"/>
            <family val="2"/>
          </rPr>
          <t xml:space="preserve">Bongani Ruselo - 8402036118081
Pumeza Mani - 7510180453087
Vuyo Njajula - 8811165512080
Ncediwe Nqwata - 6811260853084
Tsepo Campbell - 8707165452089
Msondezi Gojela - 8308246093081
Olwethu Singata - 8504266029084
Lulama Bennie - 7809226085089
Pumlani Gola - 8602085336084
Vumile Ruselo - 8807185516085
Mzolisi Mfundisi - 6804241044089
</t>
        </r>
        <r>
          <rPr>
            <b/>
            <u/>
            <sz val="8"/>
            <color indexed="81"/>
            <rFont val="Tahoma"/>
            <family val="2"/>
          </rPr>
          <t>New People</t>
        </r>
        <r>
          <rPr>
            <sz val="8"/>
            <color indexed="81"/>
            <rFont val="Tahoma"/>
            <family val="2"/>
          </rPr>
          <t xml:space="preserve">
Siyabonga Mgangato - 8502265704087
</t>
        </r>
        <r>
          <rPr>
            <b/>
            <u/>
            <sz val="8"/>
            <color indexed="81"/>
            <rFont val="Tahoma"/>
            <family val="2"/>
          </rPr>
          <t>People Left</t>
        </r>
        <r>
          <rPr>
            <sz val="8"/>
            <color indexed="81"/>
            <rFont val="Tahoma"/>
            <family val="2"/>
          </rPr>
          <t xml:space="preserve">
Nobengazi Tali - 6207040934080</t>
        </r>
      </text>
    </comment>
    <comment ref="C15" authorId="0" shapeId="0">
      <text>
        <r>
          <rPr>
            <sz val="10"/>
            <color indexed="81"/>
            <rFont val="Tahoma"/>
            <family val="2"/>
          </rPr>
          <t xml:space="preserve">Contract 008-092-F148 ran from 05/08/11 - 19/08/11 = 169P/Days
</t>
        </r>
      </text>
    </comment>
    <comment ref="J15" authorId="0" shapeId="0">
      <text>
        <r>
          <rPr>
            <b/>
            <u/>
            <sz val="8"/>
            <color indexed="81"/>
            <rFont val="Tahoma"/>
            <family val="2"/>
          </rPr>
          <t xml:space="preserve">People Employed on contract 008-092-F148
</t>
        </r>
        <r>
          <rPr>
            <sz val="8"/>
            <color indexed="81"/>
            <rFont val="Tahoma"/>
            <family val="2"/>
          </rPr>
          <t xml:space="preserve">Bongani Ruselo - 8402036118081
Pumeza Mani - 7510180453087
Vuyo Njajula - 8811165512080
Ncediwe Nqwata - 6811260853084
Tsepo Campbell - 8707165452089
Msondezi Gojela - 8308246093081
Siyabonga Mgangato - 8502265704087
Olwethu Singata - 8504266029084
Lulama Bennie - 7809226085089
Pumlani Gola - 8602085336084
Vumile Ruselo - 8807185516085
Mzolisi Mfundisi - 6804241044089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6" authorId="0" shapeId="0">
      <text>
        <r>
          <rPr>
            <sz val="10"/>
            <color indexed="81"/>
            <rFont val="Tahoma"/>
            <family val="2"/>
          </rPr>
          <t xml:space="preserve">Contract 092-050-F162 ran from 26/09/11 - 14/10/11 = 185P/Days
</t>
        </r>
      </text>
    </comment>
    <comment ref="J16" authorId="0" shapeId="0">
      <text>
        <r>
          <rPr>
            <b/>
            <u/>
            <sz val="8"/>
            <color indexed="81"/>
            <rFont val="Tahoma"/>
            <family val="2"/>
          </rPr>
          <t xml:space="preserve">People Employed on contract 092-050-F162
</t>
        </r>
        <r>
          <rPr>
            <sz val="8"/>
            <color indexed="81"/>
            <rFont val="Tahoma"/>
            <family val="2"/>
          </rPr>
          <t xml:space="preserve">Bongani Ruselo - 8402036118081
Pumeza Mani - 7510180453087
Vuyo Njajula - 8811165512080
Ncediwe Nqwata - 6811260853084
Tsepo Campbell - 8707165452089
Msondezi Gojela - 8308246093081
Siyabonga Mgangato - 8502265704087
Olwethu Singata - 8504266029084
Lulama Bennie - 7809226085089
Pumlani Gola - 8602085336084
Vumile Ruselo - 8807185516085
Mzolisi Mfundisi - 6804241044089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7" authorId="0" shapeId="0">
      <text>
        <r>
          <rPr>
            <sz val="10"/>
            <color indexed="81"/>
            <rFont val="Tahoma"/>
            <family val="2"/>
          </rPr>
          <t xml:space="preserve">Contract 092-050-F177 ran from 21/10/11 - 04/11/11 = 119P/Days
</t>
        </r>
      </text>
    </comment>
    <comment ref="G17" authorId="1" shapeId="0">
      <text>
        <r>
          <rPr>
            <sz val="8"/>
            <color indexed="81"/>
            <rFont val="Tahoma"/>
            <family val="2"/>
          </rPr>
          <t xml:space="preserve">R1 200 deducted from contract 092-050-F177 for using unauthorised vehicle on site.
</t>
        </r>
      </text>
    </comment>
    <comment ref="J17" authorId="0" shapeId="0">
      <text>
        <r>
          <rPr>
            <b/>
            <u/>
            <sz val="8"/>
            <color indexed="81"/>
            <rFont val="Tahoma"/>
            <family val="2"/>
          </rPr>
          <t xml:space="preserve">People Employed on contract 092-050-F177
</t>
        </r>
        <r>
          <rPr>
            <sz val="8"/>
            <color indexed="81"/>
            <rFont val="Tahoma"/>
            <family val="2"/>
          </rPr>
          <t xml:space="preserve">Bongani Ruselo - 8402036118081
Pumeza Mani - 7510180453087
Vuyo Njajula - 8811165512080
Ncediwe Nqwata - 6811260853084
Tsepo Campbell - 8707165452089
Msondezi Gojela - 8308246093081
Siyabonga Mgangato - 8502265704087
Olwethu Singata - 8504266029084
Lulama Bennie - 7809226085089
Pumlani Gola - 8602085336084
Vumile Ruselo - 8807185516085
Mzolisi Mfundisi - 6804241044089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8" authorId="0" shapeId="0">
      <text>
        <r>
          <rPr>
            <sz val="10"/>
            <color indexed="81"/>
            <rFont val="Tahoma"/>
            <family val="2"/>
          </rPr>
          <t xml:space="preserve">Contract 092-050-F180 ran from 07/11/11 - 18/11/11 = 121P/Days
</t>
        </r>
      </text>
    </comment>
    <comment ref="G18" authorId="1" shapeId="0">
      <text>
        <r>
          <rPr>
            <sz val="8"/>
            <color indexed="81"/>
            <rFont val="Tahoma"/>
            <family val="2"/>
          </rPr>
          <t xml:space="preserve">R1 500 deducted from contract 092-050-F180 for using unauthorised vehicle on site.
</t>
        </r>
      </text>
    </comment>
    <comment ref="J18" authorId="0" shapeId="0">
      <text>
        <r>
          <rPr>
            <b/>
            <u/>
            <sz val="8"/>
            <color indexed="81"/>
            <rFont val="Tahoma"/>
            <family val="2"/>
          </rPr>
          <t xml:space="preserve">People Employed on contract 092-050-F180
</t>
        </r>
        <r>
          <rPr>
            <sz val="8"/>
            <color indexed="81"/>
            <rFont val="Tahoma"/>
            <family val="2"/>
          </rPr>
          <t xml:space="preserve">Bongani Ruselo - 8402036118081
Pumeza Mani - 7510180453087
Vuyo Njajula - 8811165512080
Ncediwe Nqwata - 6811260853084
Tsepo Campbell - 8707165452089
Msondezi Gojela - 8308246093081
Siyabonga Mgangato - 8502265704087
Olwethu Singata - 8504266029084
Pumlani Gola - 8602085336084
Vumile Ruselo - 8807185516085
Mzolisi Mfundisi - 6804241044089
</t>
        </r>
        <r>
          <rPr>
            <b/>
            <u/>
            <sz val="8"/>
            <color indexed="81"/>
            <rFont val="Tahoma"/>
            <family val="2"/>
          </rPr>
          <t>New People</t>
        </r>
        <r>
          <rPr>
            <sz val="8"/>
            <color indexed="81"/>
            <rFont val="Tahoma"/>
            <family val="2"/>
          </rPr>
          <t xml:space="preserve">
Bathini Tshitsho</t>
        </r>
        <r>
          <rPr>
            <b/>
            <sz val="8"/>
            <color indexed="81"/>
            <rFont val="Tahoma"/>
            <family val="2"/>
          </rPr>
          <t xml:space="preserve"> -</t>
        </r>
        <r>
          <rPr>
            <sz val="8"/>
            <color indexed="81"/>
            <rFont val="Tahoma"/>
            <family val="2"/>
          </rPr>
          <t xml:space="preserve"> 7601305744086
</t>
        </r>
        <r>
          <rPr>
            <b/>
            <u/>
            <sz val="8"/>
            <color indexed="81"/>
            <rFont val="Tahoma"/>
            <family val="2"/>
          </rPr>
          <t>People Left</t>
        </r>
        <r>
          <rPr>
            <sz val="8"/>
            <color indexed="81"/>
            <rFont val="Tahoma"/>
            <family val="2"/>
          </rPr>
          <t xml:space="preserve">
Lulama Bennie - 7809226085089</t>
        </r>
      </text>
    </comment>
    <comment ref="C19" authorId="0" shapeId="0">
      <text>
        <r>
          <rPr>
            <sz val="10"/>
            <color indexed="81"/>
            <rFont val="Tahoma"/>
            <family val="2"/>
          </rPr>
          <t xml:space="preserve">Contract 092-050-F178 ran from 21/11/11 - 02/12/11 = 127P/Days
</t>
        </r>
      </text>
    </comment>
    <comment ref="J19" authorId="0" shapeId="0">
      <text>
        <r>
          <rPr>
            <b/>
            <u/>
            <sz val="8"/>
            <color indexed="81"/>
            <rFont val="Tahoma"/>
            <family val="2"/>
          </rPr>
          <t xml:space="preserve">People Employed on contract 092-050-F178
</t>
        </r>
        <r>
          <rPr>
            <sz val="8"/>
            <color indexed="81"/>
            <rFont val="Tahoma"/>
            <family val="2"/>
          </rPr>
          <t xml:space="preserve">
Pumeza Mani - 7510180453087
Vuyo Njajula - 8811165512080
Ncediwe Nqwata - 6811260853084
Tsepo Campbell - 8707165452089
Msondezi Gojela - 8308246093081
Siyabonga Mgangato - 8502265704087
Olwethu Singata - 8504266029084
Pumlani Gola - 8602085336084
Vumile Ruselo - 8807185516085
Mzolisi Mfundisi - 6804241044089
</t>
        </r>
        <r>
          <rPr>
            <b/>
            <u/>
            <sz val="8"/>
            <color indexed="81"/>
            <rFont val="Tahoma"/>
            <family val="2"/>
          </rPr>
          <t>New People</t>
        </r>
        <r>
          <rPr>
            <sz val="8"/>
            <color indexed="81"/>
            <rFont val="Tahoma"/>
            <family val="2"/>
          </rPr>
          <t xml:space="preserve">
Lulama Bennie - 7809226085089
</t>
        </r>
        <r>
          <rPr>
            <b/>
            <u/>
            <sz val="8"/>
            <color indexed="81"/>
            <rFont val="Tahoma"/>
            <family val="2"/>
          </rPr>
          <t>People Left</t>
        </r>
        <r>
          <rPr>
            <sz val="8"/>
            <color indexed="81"/>
            <rFont val="Tahoma"/>
            <family val="2"/>
          </rPr>
          <t xml:space="preserve">
Bongani Ruselo - 8402036118081
Bathini Tshitsho - 7601305744086</t>
        </r>
      </text>
    </comment>
    <comment ref="C20" authorId="0" shapeId="0">
      <text>
        <r>
          <rPr>
            <sz val="10"/>
            <color indexed="81"/>
            <rFont val="Tahoma"/>
            <family val="2"/>
          </rPr>
          <t xml:space="preserve">Contract 092-050-F89B1 ran from 25/01/12 - 02/02/12 = 187P/Days
</t>
        </r>
      </text>
    </comment>
    <comment ref="J20" authorId="0" shapeId="0">
      <text>
        <r>
          <rPr>
            <b/>
            <u/>
            <sz val="8"/>
            <color indexed="81"/>
            <rFont val="Tahoma"/>
            <family val="2"/>
          </rPr>
          <t xml:space="preserve">People Employed on contract 092-050-F89B1
</t>
        </r>
        <r>
          <rPr>
            <sz val="8"/>
            <color indexed="81"/>
            <rFont val="Tahoma"/>
            <family val="2"/>
          </rPr>
          <t xml:space="preserve">
Pumeza Mani - 7510180453087
Vuyo Njajula - 8811165512080
Ncediwe Nqwata - 6811260853084
Tsepo Campbell - 8707165452089
Msondezi Gojela - 8308246093081
Siyabonga Mgangato - 8502265704087
Olwethu Singata - 8504266029084
Pumlani Gola - 8602085336084
Vumile Ruselo - 8807185516085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Bongani Ruselo - 8402036118081
Bathini Tshitsho - 7601305744086
Mziwonakele Basi - 5510055217080
</t>
        </r>
        <r>
          <rPr>
            <sz val="8"/>
            <color indexed="81"/>
            <rFont val="Tahoma"/>
            <family val="2"/>
          </rPr>
          <t xml:space="preserve">
</t>
        </r>
        <r>
          <rPr>
            <b/>
            <u/>
            <sz val="8"/>
            <color indexed="81"/>
            <rFont val="Tahoma"/>
            <family val="2"/>
          </rPr>
          <t>People Left</t>
        </r>
        <r>
          <rPr>
            <sz val="8"/>
            <color indexed="81"/>
            <rFont val="Tahoma"/>
            <family val="2"/>
          </rPr>
          <t xml:space="preserve">
Lulama Bennie - 7809226085089
Mzolisi Mfundisi - 6804241044089</t>
        </r>
      </text>
    </comment>
    <comment ref="C21" authorId="0" shapeId="0">
      <text>
        <r>
          <rPr>
            <sz val="10"/>
            <color indexed="81"/>
            <rFont val="Tahoma"/>
            <family val="2"/>
          </rPr>
          <t xml:space="preserve">Contract 092-050-F81B1 ran from 06/02/12 - 14/02/12 = 84P/Days
</t>
        </r>
      </text>
    </comment>
    <comment ref="J21" authorId="0" shapeId="0">
      <text>
        <r>
          <rPr>
            <b/>
            <u/>
            <sz val="8"/>
            <color indexed="81"/>
            <rFont val="Tahoma"/>
            <family val="2"/>
          </rPr>
          <t xml:space="preserve">People Employed on contract 092-050-F81B1
</t>
        </r>
        <r>
          <rPr>
            <sz val="8"/>
            <color indexed="81"/>
            <rFont val="Tahoma"/>
            <family val="2"/>
          </rPr>
          <t xml:space="preserve">Bongani Ruselo - 8402036118081
Pumeza Mani - 7510180453087
Vuyo Njajula - 8811165512080
Ncediwe Nqwata - 6811260853084
Tsepo Campbell - 8707165452089
Msondezi Gojela - 8308246093081
Siyabonga Mgangato - 8502265704087
Olwethu Singata - 8504266029084
Pumlani Gola - 8602085336084
Vumile Ruselo - 8807185516085
Bathini Tshitsho - 7601305744086
Mziwonakele Basi - 5510055217080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22" authorId="0" shapeId="0">
      <text>
        <r>
          <rPr>
            <sz val="10"/>
            <color indexed="81"/>
            <rFont val="Tahoma"/>
            <family val="2"/>
          </rPr>
          <t xml:space="preserve">Contract 092-050-F86B1 ran from 22/02/12 - 28/02/12 = 60P/Days
</t>
        </r>
      </text>
    </comment>
    <comment ref="J22" authorId="0" shapeId="0">
      <text>
        <r>
          <rPr>
            <b/>
            <u/>
            <sz val="8"/>
            <color indexed="81"/>
            <rFont val="Tahoma"/>
            <family val="2"/>
          </rPr>
          <t xml:space="preserve">People Employed on contract 092-050-F86B1
</t>
        </r>
        <r>
          <rPr>
            <u/>
            <sz val="8"/>
            <color indexed="81"/>
            <rFont val="Tahoma"/>
            <family val="2"/>
          </rPr>
          <t xml:space="preserve">
</t>
        </r>
        <r>
          <rPr>
            <sz val="8"/>
            <color indexed="81"/>
            <rFont val="Tahoma"/>
            <family val="2"/>
          </rPr>
          <t>Bongani Ruselo - 8402036118081
Pumeza Mani - 7510180453087
Vuyo Njajula - 8811165512080
Ncediwe Nqwata - 6811260853084
Tsepo Campbell - 8707165452089
Msondezi Gojela - 8308246093081
Siyabonga Mgangato - 8502265704087
Olwethu Singata - 8504266029084
Pumlani Gola - 8602085336084
Vumile Ruselo - 8807185516085
Bathini Tshitsho - 7601305744086
Mziwonakele Basi - 5510055217080</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23" authorId="0" shapeId="0">
      <text>
        <r>
          <rPr>
            <sz val="10"/>
            <color indexed="81"/>
            <rFont val="Tahoma"/>
            <family val="2"/>
          </rPr>
          <t xml:space="preserve">Contract 092-050-F09B1 ran from 12/03/12 - 16/03/12 = 60P/Days
</t>
        </r>
      </text>
    </comment>
    <comment ref="J23" authorId="0" shapeId="0">
      <text>
        <r>
          <rPr>
            <b/>
            <u/>
            <sz val="8"/>
            <color indexed="81"/>
            <rFont val="Tahoma"/>
            <family val="2"/>
          </rPr>
          <t xml:space="preserve">People Employed on contract 092-050-F09B1
</t>
        </r>
        <r>
          <rPr>
            <u/>
            <sz val="8"/>
            <color indexed="81"/>
            <rFont val="Tahoma"/>
            <family val="2"/>
          </rPr>
          <t xml:space="preserve">
</t>
        </r>
        <r>
          <rPr>
            <sz val="8"/>
            <color indexed="81"/>
            <rFont val="Tahoma"/>
            <family val="2"/>
          </rPr>
          <t xml:space="preserve">Bongani Ruselo - 8402036118081
Pumeza Mani - 7510180453087
Ncediwe Nqwata - 6811260853084
Tsepo Campbell - 8707165452089
Msondezi Gojela - 8308246093081
Siyabonga Mgangato - 8502265704087
Olwethu Singata - 8504266029084
Pumlani Gola - 8602085336084
Vumile Ruselo - 8807185516085
Mziwonakele Basi - 5510055217080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Phumzile Daba - 8301106576089
Lulama bennie - 7809226085089
</t>
        </r>
        <r>
          <rPr>
            <sz val="8"/>
            <color indexed="81"/>
            <rFont val="Tahoma"/>
            <family val="2"/>
          </rPr>
          <t xml:space="preserve">
</t>
        </r>
        <r>
          <rPr>
            <b/>
            <u/>
            <sz val="8"/>
            <color indexed="81"/>
            <rFont val="Tahoma"/>
            <family val="2"/>
          </rPr>
          <t>People Left</t>
        </r>
        <r>
          <rPr>
            <sz val="8"/>
            <color indexed="81"/>
            <rFont val="Tahoma"/>
            <family val="2"/>
          </rPr>
          <t xml:space="preserve">
Vuyo Njajula - 8811165512080
Bathini Tshitsho - 7601305744086</t>
        </r>
      </text>
    </comment>
    <comment ref="C24" authorId="0" shapeId="0">
      <text>
        <r>
          <rPr>
            <sz val="10"/>
            <color indexed="81"/>
            <rFont val="Tahoma"/>
            <family val="2"/>
          </rPr>
          <t xml:space="preserve">Contract 092-050-F111AB1 ran from 16/03/12 - 17/03/12 = 24P/Days
</t>
        </r>
      </text>
    </comment>
    <comment ref="J24" authorId="0" shapeId="0">
      <text>
        <r>
          <rPr>
            <b/>
            <u/>
            <sz val="8"/>
            <color indexed="81"/>
            <rFont val="Tahoma"/>
            <family val="2"/>
          </rPr>
          <t xml:space="preserve">People Employed on contract 092-050-F111AB1
</t>
        </r>
        <r>
          <rPr>
            <u/>
            <sz val="8"/>
            <color indexed="81"/>
            <rFont val="Tahoma"/>
            <family val="2"/>
          </rPr>
          <t xml:space="preserve">
</t>
        </r>
        <r>
          <rPr>
            <sz val="8"/>
            <color indexed="81"/>
            <rFont val="Tahoma"/>
            <family val="2"/>
          </rPr>
          <t xml:space="preserve">Bongani Ruselo - 8402036118081
Pumeza Mani - 7510180453087
Ncediwe Nqwata - 6811260853084
Tsepo Campbell - 8707165452089
Siyabonga Mgangato - 8502265704087
Olwethu Singata - 8504266029084
Phumzile Daba - 8301106576089
Lulama Bennie - 7809226085089
Pumlani Gola - 8602085336084
Vumile Ruselo - 8807185516085
Mziwonakele Basi - 5510055217080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Nkosinathi Sikani - 8302185591080
</t>
        </r>
        <r>
          <rPr>
            <sz val="8"/>
            <color indexed="81"/>
            <rFont val="Tahoma"/>
            <family val="2"/>
          </rPr>
          <t xml:space="preserve">
</t>
        </r>
        <r>
          <rPr>
            <b/>
            <u/>
            <sz val="8"/>
            <color indexed="81"/>
            <rFont val="Tahoma"/>
            <family val="2"/>
          </rPr>
          <t>People Left</t>
        </r>
        <r>
          <rPr>
            <sz val="8"/>
            <color indexed="81"/>
            <rFont val="Tahoma"/>
            <family val="2"/>
          </rPr>
          <t xml:space="preserve">
Msondezi Gojela - 8308246093081</t>
        </r>
      </text>
    </comment>
    <comment ref="C25" authorId="0" shapeId="0">
      <text>
        <r>
          <rPr>
            <sz val="10"/>
            <color indexed="81"/>
            <rFont val="Tahoma"/>
            <family val="2"/>
          </rPr>
          <t>Contract 092-050FB1 - 222 Ran from 16/03/12 - 17/04/12 = 22P/Days = Contract 008-092-F009B1</t>
        </r>
      </text>
    </comment>
    <comment ref="J25" authorId="0" shapeId="0">
      <text>
        <r>
          <rPr>
            <b/>
            <u/>
            <sz val="8"/>
            <color indexed="81"/>
            <rFont val="Tahoma"/>
            <family val="2"/>
          </rPr>
          <t xml:space="preserve">People Employed on contract 092-050FB1-222
</t>
        </r>
        <r>
          <rPr>
            <u/>
            <sz val="8"/>
            <color indexed="81"/>
            <rFont val="Tahoma"/>
            <family val="2"/>
          </rPr>
          <t xml:space="preserve">
</t>
        </r>
        <r>
          <rPr>
            <sz val="8"/>
            <color indexed="81"/>
            <rFont val="Tahoma"/>
            <family val="2"/>
          </rPr>
          <t xml:space="preserve">Bongani Ruselo - 8402036118081
Tsepo Campbell - 8707165452089
Nkosinathi Sikani - 8302185591080
Siyabonga Mgangato - 8502265704087
Olwethu Singata - 8504266029084
Pumeza Mani - 7510180453087
Phumzile Daba - 8301106576089
Ncediwe Nqwata - 6811260853084
Lulama Bennie - 7809226085089
Pumlani Gola - 8602085336084
Mziwonakele Basi - 5510055217080
Vumile Ruselo - 8807185516085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26" authorId="0" shapeId="0">
      <text>
        <r>
          <rPr>
            <sz val="10"/>
            <color indexed="81"/>
            <rFont val="Tahoma"/>
            <family val="2"/>
          </rPr>
          <t>Contract 092-050-F023B1 ran from 28/03/12 - 30/03/12 = 33P/Days</t>
        </r>
      </text>
    </comment>
    <comment ref="J26" authorId="0" shapeId="0">
      <text>
        <r>
          <rPr>
            <b/>
            <u/>
            <sz val="8"/>
            <color indexed="81"/>
            <rFont val="Tahoma"/>
            <family val="2"/>
          </rPr>
          <t xml:space="preserve">People Employed on contract 092-050-F023B1
</t>
        </r>
        <r>
          <rPr>
            <u/>
            <sz val="8"/>
            <color indexed="81"/>
            <rFont val="Tahoma"/>
            <family val="2"/>
          </rPr>
          <t xml:space="preserve">
</t>
        </r>
        <r>
          <rPr>
            <sz val="8"/>
            <color indexed="81"/>
            <rFont val="Tahoma"/>
            <family val="2"/>
          </rPr>
          <t xml:space="preserve">Bongani Ruselo - 8402036118081
Tsepo Campbell - 8707165452089
Nkosinathi Sikani - 8302185591080
Siyabonga Mgangato - 8502265704087
Olwethu Singata - 8504266029084
Pumeza Mani - 7510180453087
Phumzile Daba - 8301106576089
Ncediwe Nqwata - 6811260853084
Lulama Bennie - 7809226085089
Pumlani Gola - 8602085336084
Mziwonakele Basi - 5510055217080
Vumile Ruselo - 8807185516085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27" authorId="0" shapeId="0">
      <text>
        <r>
          <rPr>
            <sz val="10"/>
            <color indexed="81"/>
            <rFont val="Tahoma"/>
            <family val="2"/>
          </rPr>
          <t>Contract 092-050-F209 ran from 09/07/12 - 27/07/12 = 165P/Days</t>
        </r>
      </text>
    </comment>
    <comment ref="J27" authorId="0" shapeId="0">
      <text>
        <r>
          <rPr>
            <b/>
            <u/>
            <sz val="8"/>
            <color indexed="81"/>
            <rFont val="Tahoma"/>
            <family val="2"/>
          </rPr>
          <t xml:space="preserve">People Employed on contract 092-050-F209
</t>
        </r>
        <r>
          <rPr>
            <u/>
            <sz val="8"/>
            <color indexed="81"/>
            <rFont val="Tahoma"/>
            <family val="2"/>
          </rPr>
          <t xml:space="preserve">
</t>
        </r>
        <r>
          <rPr>
            <sz val="8"/>
            <color indexed="81"/>
            <rFont val="Tahoma"/>
            <family val="2"/>
          </rPr>
          <t xml:space="preserve">
Tsepo Campbell - 8707165452089
Nkosinathi Sikani - 8302185591080
Siyabonga Mgangato - 8502265704087
Olwethu Singata - 8504266029084
Pumeza Mani - 7510180453087
Phumzile Daba - 8301106576089
Ncediwe Nqwata - 6811260853084
Lulama Bennie - 7809226085089
Vumile Ruselo - 8807185516085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Unathi Ndlakuse - 9009135418087
Akhona Kila - 8709226085089
</t>
        </r>
        <r>
          <rPr>
            <sz val="8"/>
            <color indexed="81"/>
            <rFont val="Tahoma"/>
            <family val="2"/>
          </rPr>
          <t xml:space="preserve">
</t>
        </r>
        <r>
          <rPr>
            <b/>
            <u/>
            <sz val="8"/>
            <color indexed="81"/>
            <rFont val="Tahoma"/>
            <family val="2"/>
          </rPr>
          <t>People Left</t>
        </r>
        <r>
          <rPr>
            <sz val="8"/>
            <color indexed="81"/>
            <rFont val="Tahoma"/>
            <family val="2"/>
          </rPr>
          <t xml:space="preserve">
Bongani Ruselo - 8402036118081
Pumlani Gola - 8602085336084
Mziwonakele Basi - 5510055217080</t>
        </r>
      </text>
    </comment>
    <comment ref="C28" authorId="0" shapeId="0">
      <text>
        <r>
          <rPr>
            <sz val="10"/>
            <color indexed="81"/>
            <rFont val="Tahoma"/>
            <family val="2"/>
          </rPr>
          <t>Contract 092-050-F210 ran from 18/06/12 - 06/07/12 = 143P/Days</t>
        </r>
      </text>
    </comment>
    <comment ref="J28" authorId="0" shapeId="0">
      <text>
        <r>
          <rPr>
            <b/>
            <u/>
            <sz val="8"/>
            <color indexed="81"/>
            <rFont val="Tahoma"/>
            <family val="2"/>
          </rPr>
          <t xml:space="preserve">People Employed on contract 092-050-F210
</t>
        </r>
        <r>
          <rPr>
            <u/>
            <sz val="8"/>
            <color indexed="81"/>
            <rFont val="Tahoma"/>
            <family val="2"/>
          </rPr>
          <t xml:space="preserve">
</t>
        </r>
        <r>
          <rPr>
            <sz val="8"/>
            <color indexed="81"/>
            <rFont val="Tahoma"/>
            <family val="2"/>
          </rPr>
          <t xml:space="preserve">Bongani Ruselo - 8402036118081
Tsepo Campbell - 8707165452089
Nkosinathi Sikani - 8302185591080
Siyabonga Mgangato - 8502265704087
Olwethu Singata - 8504266029084
Pumeza Mani - 7510180453087
Phumzile Daba - 8301106576089
Unathi Ndlakuse - 9009135418087
Lulama Bennie - 7809226085089
Akhona Kila - 8709226085089
Vumile Ruselo - 8807185516085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Ncediwe Nqwata - 6811260853084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29" authorId="0" shapeId="0">
      <text>
        <r>
          <rPr>
            <sz val="10"/>
            <color indexed="81"/>
            <rFont val="Tahoma"/>
            <family val="2"/>
          </rPr>
          <t>Contract 092-050-F13AB1 ran from 06/08/12 - 10/08/12 = 55P/Days</t>
        </r>
      </text>
    </comment>
    <comment ref="J29" authorId="0" shapeId="0">
      <text>
        <r>
          <rPr>
            <b/>
            <u/>
            <sz val="8"/>
            <color indexed="81"/>
            <rFont val="Tahoma"/>
            <family val="2"/>
          </rPr>
          <t xml:space="preserve">People Employed on contract 092-050-F13AB1
</t>
        </r>
        <r>
          <rPr>
            <sz val="8"/>
            <color indexed="81"/>
            <rFont val="Tahoma"/>
            <family val="2"/>
          </rPr>
          <t xml:space="preserve">Nonkululeko Mani - 7612101148083
Ncediwe Nqwata - 6811260853084
Tsepo Campbell - 8707165452089
Nkosinathi Sikani - 8302185591080
Siyabonga Mgangato - 8502265704087
Olwethu Singata - 8504266029084
Pumeza Mani - 7510180453087
Phumzile Daba - 8301106576089
Unathi Ndlakuse - 9009135418087
Lulama Bennie - 7809226085089
Akhona Kila - 8709226085089
Vumile Ruselo - 8807185516085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Bongani Ruselo - 8402036118081</t>
        </r>
      </text>
    </comment>
    <comment ref="C30" authorId="0" shapeId="0">
      <text>
        <r>
          <rPr>
            <sz val="10"/>
            <color indexed="81"/>
            <rFont val="Tahoma"/>
            <family val="2"/>
          </rPr>
          <t>Contract 092-050-F013B1 ran from 03/09/12 - 07/09/12 = 55P/Days</t>
        </r>
      </text>
    </comment>
    <comment ref="J30" authorId="0" shapeId="0">
      <text>
        <r>
          <rPr>
            <b/>
            <u/>
            <sz val="8"/>
            <color indexed="81"/>
            <rFont val="Tahoma"/>
            <family val="2"/>
          </rPr>
          <t xml:space="preserve">People Employed on contract 092-050-F013B1
</t>
        </r>
        <r>
          <rPr>
            <sz val="8"/>
            <color indexed="81"/>
            <rFont val="Tahoma"/>
            <family val="2"/>
          </rPr>
          <t xml:space="preserve">Nonkululeko Mani - 7612101148083
Ncediwe Nqwata - 6811260853084
Tsepo Campbell - 8707165452089
Nkosinathi Sikani - 8302185591080
Siyabonga Mgangato - 8502265704087
Olwethu Singata - 8504266029084
Pumeza Mani - 7510180453087
Phumzile Daba - 8301106576089
Unathi Ndlakuse - 9009135418087
Lulama Bennie - 7809226085089
Akhona Kila - 8709226085089
Vumile Ruselo - 8807185516085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31" authorId="0" shapeId="0">
      <text>
        <r>
          <rPr>
            <sz val="10"/>
            <color indexed="81"/>
            <rFont val="Tahoma"/>
            <family val="2"/>
          </rPr>
          <t>Contract 092-050-F211 ran from 10/09/12 - 28/09/12 = 165P/Days</t>
        </r>
      </text>
    </comment>
    <comment ref="J31" authorId="0" shapeId="0">
      <text>
        <r>
          <rPr>
            <b/>
            <u/>
            <sz val="8"/>
            <color indexed="81"/>
            <rFont val="Tahoma"/>
            <family val="2"/>
          </rPr>
          <t xml:space="preserve">People Employed on contract 092-050-F211
</t>
        </r>
        <r>
          <rPr>
            <sz val="8"/>
            <color indexed="81"/>
            <rFont val="Tahoma"/>
            <family val="2"/>
          </rPr>
          <t xml:space="preserve">Nonkululeko Mani - 7612101148083
Ncediwe Nqwata - 6811260853084
Tsepo Campbell - 8707165452089
Nkosinathi Sikani - 8302185591080
Siyabonga Mgangato - 8502265704087
Olwethu Singata - 8504266029084
Pumeza Mani - 7510180453087
Phumzile Daba - 8301106576089
Unathi Ndlakuse - 9009135418087
Lulama Bennie - 7809226085089
Akhona Kila - 8709226085089
Vumile Ruselo - 8807185516085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32" authorId="0" shapeId="0">
      <text>
        <r>
          <rPr>
            <sz val="10"/>
            <color indexed="81"/>
            <rFont val="Tahoma"/>
            <family val="2"/>
          </rPr>
          <t>Contract 092-050-F04B1 ran from 19/10/12 - 25/10/12 = 60P/Days</t>
        </r>
      </text>
    </comment>
    <comment ref="J32" authorId="0" shapeId="0">
      <text>
        <r>
          <rPr>
            <b/>
            <u/>
            <sz val="8"/>
            <color indexed="81"/>
            <rFont val="Tahoma"/>
            <family val="2"/>
          </rPr>
          <t xml:space="preserve">People Employed on contract 092-050-F04B1
</t>
        </r>
        <r>
          <rPr>
            <sz val="8"/>
            <color indexed="81"/>
            <rFont val="Tahoma"/>
            <family val="2"/>
          </rPr>
          <t xml:space="preserve">Nonkululeko Mani - 7612101148083
Ncediwe Nqwata - 6811260853084
Tsepo Campbell - 8707165452089
Nkosinathi Sikani - 8302185591080
Siyabonga Mgangato - 8502265704087
Olwethu Singata - 8504266029084
Pumeza Mani - 7510180453087
Phumzile Daba - 8301106576089
Unathi Ndlakuse - 9009135418087
Lulama Bennie - 7809226085089
Akhona Kila - 8709226085089
Vumile Ruselo - 8807185516085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33" authorId="0" shapeId="0">
      <text>
        <r>
          <rPr>
            <sz val="10"/>
            <color indexed="81"/>
            <rFont val="Tahoma"/>
            <family val="2"/>
          </rPr>
          <t>Contract 092-050-F208 ran from 01/10/12 - 12/10/12 = 10P/Days</t>
        </r>
      </text>
    </comment>
    <comment ref="J33" authorId="0" shapeId="0">
      <text>
        <r>
          <rPr>
            <b/>
            <u/>
            <sz val="8"/>
            <color indexed="81"/>
            <rFont val="Tahoma"/>
            <family val="2"/>
          </rPr>
          <t xml:space="preserve">People Employed on contract 092-050-F208
</t>
        </r>
        <r>
          <rPr>
            <sz val="8"/>
            <color indexed="81"/>
            <rFont val="Tahoma"/>
            <family val="2"/>
          </rPr>
          <t xml:space="preserve">Nonkululeko Mani - 7612101148083
Ncediwe Nqwata - 6811260853084
Tsepo Campbell - 8707165452089
Nkosinathi Sikani - 8302185591080
Siyabonga Mgangato - 8502265704087
Olwethu Singata - 8504266029084
Pumeza Mani - 7510180453087
Phumzile Daba - 8301106576089
Unathi Ndlakuse - 9009135418087
Lulama Bennie - 7809226085089
Akhona Kila - 8709226085089
Vumile Ruselo - 8807185516085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34" authorId="0" shapeId="0">
      <text>
        <r>
          <rPr>
            <sz val="10"/>
            <color indexed="81"/>
            <rFont val="Tahoma"/>
            <family val="2"/>
          </rPr>
          <t>Contract 092-050-F243 ran from 28/01/13 - 22/02/13 = 225P/Days</t>
        </r>
      </text>
    </comment>
    <comment ref="J34" authorId="0" shapeId="0">
      <text>
        <r>
          <rPr>
            <b/>
            <u/>
            <sz val="8"/>
            <color indexed="81"/>
            <rFont val="Tahoma"/>
            <family val="2"/>
          </rPr>
          <t xml:space="preserve">People Employed on contract 092-050-F243
</t>
        </r>
        <r>
          <rPr>
            <sz val="8"/>
            <color indexed="81"/>
            <rFont val="Tahoma"/>
            <family val="2"/>
          </rPr>
          <t xml:space="preserve">Nonkululeko Mani - 7612101148083
Akhona Kila - 8709226085089
Tsepo Campbell - 8707165452089
Nkosinathi Sikani - 8302185591080
Siyabonga Mgangato - 8502265704087
Olwethu Singata - 8504266029084
Pumeza Mani - 7510180453087
Phumzile Daba - 8301106576089
Unathi Ndlakuse - 9009135418087
Lulama Bennie - 7809226085089
Vumile Ruselo - 8807185516085
Ncediwe Nqwata - 6811260853084
</t>
        </r>
        <r>
          <rPr>
            <sz val="8"/>
            <color indexed="81"/>
            <rFont val="Tahoma"/>
            <family val="2"/>
          </rPr>
          <t xml:space="preserve">
</t>
        </r>
        <r>
          <rPr>
            <b/>
            <u/>
            <sz val="8"/>
            <color indexed="81"/>
            <rFont val="Tahoma"/>
            <family val="2"/>
          </rPr>
          <t>New People</t>
        </r>
        <r>
          <rPr>
            <sz val="8"/>
            <color indexed="81"/>
            <rFont val="Tahoma"/>
            <family val="2"/>
          </rPr>
          <t xml:space="preserve">
Vuyo Njajula - 8811165512085</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35" authorId="0" shapeId="0">
      <text>
        <r>
          <rPr>
            <sz val="10"/>
            <color indexed="81"/>
            <rFont val="Tahoma"/>
            <family val="2"/>
          </rPr>
          <t>Contract 092-050FB1-213 ran from 08/03/13 - 12/03/13 = 33P/Days</t>
        </r>
      </text>
    </comment>
    <comment ref="J35" authorId="0" shapeId="0">
      <text>
        <r>
          <rPr>
            <b/>
            <u/>
            <sz val="8"/>
            <color indexed="81"/>
            <rFont val="Tahoma"/>
            <family val="2"/>
          </rPr>
          <t xml:space="preserve">People Employed on contract 092-050FB1-213
</t>
        </r>
        <r>
          <rPr>
            <sz val="8"/>
            <color indexed="81"/>
            <rFont val="Tahoma"/>
            <family val="2"/>
          </rPr>
          <t xml:space="preserve">Nonkululeko Mani - 7612101148083
Akhona Kila - 8709226085089
Tsepo Campbell - 8707165452089
Nkosinathi Sikani - 8302185591080
Siyabonga Mgangato - 8502265704087
Olwethu Singata - 8504266029084
Pumeza Mani - 7510180453087
Phumzile Daba - 8301106576089
Unathi Ndlakuse - 9009135418087
Lulama Bennie - 7809226085089
Vumile Ruselo - 8807185516085
Vuyo Njajula - 8811165512085
Ncediwe Nqwata - 6811260853084
</t>
        </r>
        <r>
          <rPr>
            <sz val="8"/>
            <color indexed="81"/>
            <rFont val="Tahoma"/>
            <family val="2"/>
          </rPr>
          <t xml:space="preserve">
</t>
        </r>
        <r>
          <rPr>
            <b/>
            <u/>
            <sz val="8"/>
            <color indexed="81"/>
            <rFont val="Tahoma"/>
            <family val="2"/>
          </rPr>
          <t>New People</t>
        </r>
        <r>
          <rPr>
            <sz val="8"/>
            <color indexed="81"/>
            <rFont val="Tahoma"/>
            <family val="2"/>
          </rPr>
          <t xml:space="preserve">
Ncediwe Nqwata - 6811260853084</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36" authorId="0" shapeId="0">
      <text>
        <r>
          <rPr>
            <sz val="10"/>
            <color indexed="81"/>
            <rFont val="Tahoma"/>
            <family val="2"/>
          </rPr>
          <t>Contract 092-050- F211B1 ran from 18/03/13 - 20/03/13 = 33P/Days</t>
        </r>
      </text>
    </comment>
    <comment ref="J36" authorId="0" shapeId="0">
      <text>
        <r>
          <rPr>
            <b/>
            <u/>
            <sz val="8"/>
            <color indexed="81"/>
            <rFont val="Tahoma"/>
            <family val="2"/>
          </rPr>
          <t xml:space="preserve">People Employed on contract 092-050-F211B1
</t>
        </r>
        <r>
          <rPr>
            <sz val="8"/>
            <color indexed="81"/>
            <rFont val="Tahoma"/>
            <family val="2"/>
          </rPr>
          <t xml:space="preserve">Nonkululeko Mani - 7612101148083
Akhona Kila - 8709226085089
Tsepo Campbell - 8707165452089
Nkosinathi Sikani - 8302185591080
Siyabonga Mgangato - 8502265704087
Olwethu Singata - 8504266029084
Pumeza Mani - 7510180453087
Phumzile Daba - 8301106576089
Unathi Ndlakuse - 9009135418087
Lulama Bennie - 7809226085089
Vumile Ruselo - 8807185516085
Vuyo Njajula - 8811165512085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Ncediwe Nqwata - 6811260853084</t>
        </r>
      </text>
    </comment>
    <comment ref="C37" authorId="0" shapeId="0">
      <text>
        <r>
          <rPr>
            <sz val="10"/>
            <color indexed="81"/>
            <rFont val="Tahoma"/>
            <family val="2"/>
          </rPr>
          <t>Contract 092-050- F180B1 ran from 20/05/13 - 30/05/13 = 88P/Days</t>
        </r>
      </text>
    </comment>
    <comment ref="J37" authorId="0" shapeId="0">
      <text>
        <r>
          <rPr>
            <b/>
            <u/>
            <sz val="8"/>
            <color indexed="81"/>
            <rFont val="Tahoma"/>
            <family val="2"/>
          </rPr>
          <t xml:space="preserve">People Employed on contract 092-050-F181B1
</t>
        </r>
        <r>
          <rPr>
            <sz val="8"/>
            <color indexed="81"/>
            <rFont val="Tahoma"/>
            <family val="2"/>
          </rPr>
          <t xml:space="preserve">Nonkululeko Mani - 7612101148083
Akhona Kila - 8709226085089
Tsepo Campbell - 8707165452089
Nkosinathi Sikani - 8302185591080
Siyabonga Mgangato - 8502265704087
Olwethu Singata - 8504266029084
Pumeza Mani - 7510180453087
Phumzile Daba - 8301106576089
Unathi Ndlakuse - 9009135418087
Vumile Ruselo - 8807185516085
Vuyo Njajula - 8811165512085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Ncediwe Nqwata - 6811260853084
</t>
        </r>
        <r>
          <rPr>
            <sz val="8"/>
            <color indexed="81"/>
            <rFont val="Tahoma"/>
            <family val="2"/>
          </rPr>
          <t xml:space="preserve">
</t>
        </r>
        <r>
          <rPr>
            <b/>
            <u/>
            <sz val="8"/>
            <color indexed="81"/>
            <rFont val="Tahoma"/>
            <family val="2"/>
          </rPr>
          <t>People Left</t>
        </r>
        <r>
          <rPr>
            <sz val="8"/>
            <color indexed="81"/>
            <rFont val="Tahoma"/>
            <family val="2"/>
          </rPr>
          <t xml:space="preserve">
Lulama Bennie - 7809226085089
</t>
        </r>
      </text>
    </comment>
    <comment ref="C38" authorId="0" shapeId="0">
      <text>
        <r>
          <rPr>
            <sz val="10"/>
            <color indexed="81"/>
            <rFont val="Tahoma"/>
            <family val="2"/>
          </rPr>
          <t>Contract 092-050- F190B1 ran from 03/05/13 - 12/05/13 = 88P/Days</t>
        </r>
      </text>
    </comment>
    <comment ref="J38" authorId="0" shapeId="0">
      <text>
        <r>
          <rPr>
            <b/>
            <u/>
            <sz val="8"/>
            <color indexed="81"/>
            <rFont val="Tahoma"/>
            <family val="2"/>
          </rPr>
          <t xml:space="preserve">People Employed on contract 092-050-F190B1
</t>
        </r>
        <r>
          <rPr>
            <sz val="8"/>
            <color indexed="81"/>
            <rFont val="Tahoma"/>
            <family val="2"/>
          </rPr>
          <t xml:space="preserve">Nonkululeko Mani - 7612101148083
Ncediwe Nqwata - 6811260853084
Akhona Kila - 8709226085089
Tsepo Campbell - 8707165452089
Nkosinathi Sikani - 8302185591080
Siyabonga Mgangato - 8502265704087
Olwethu Singata - 8504266029084
Pumeza Mani - 7510180453087
Phumzile Daba - 8301106576089
Unathi Ndlakuse - 9009135418087
Vumile Ruselo - 8807185516085
Vuyo Njajula - 8811165512085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39" authorId="0" shapeId="0">
      <text>
        <r>
          <rPr>
            <sz val="10"/>
            <color indexed="81"/>
            <rFont val="Tahoma"/>
            <family val="2"/>
          </rPr>
          <t>Contract 092-050- F242 ran from 08/07/13 - 02/08/13 = 220P/Days</t>
        </r>
      </text>
    </comment>
    <comment ref="J39" authorId="0" shapeId="0">
      <text>
        <r>
          <rPr>
            <b/>
            <u/>
            <sz val="8"/>
            <color indexed="81"/>
            <rFont val="Tahoma"/>
            <family val="2"/>
          </rPr>
          <t xml:space="preserve">People Employed on contract 092-050-F242
</t>
        </r>
        <r>
          <rPr>
            <sz val="8"/>
            <color indexed="81"/>
            <rFont val="Tahoma"/>
            <family val="2"/>
          </rPr>
          <t xml:space="preserve">Nonkululeko Mani - 7612101148083
Pumeza Mani - 7510180453087
Ncediwe Nqwata - 6811260853084
Tsepo Campbell - 8707165452089
Olwethu Singata - 8504266029084
Phumzile Daba - 8301106576089
Unathi Ndlakuse - 9009135418087
Akhona Kila - 8709226085089
Vumile Ruselo - 8807185516085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Thanduxolo Nombewu - 8512305524080
Phumlani Gola - 8602085336084
Mkhanyisi Ndwayana - 8912265990083
</t>
        </r>
        <r>
          <rPr>
            <sz val="8"/>
            <color indexed="81"/>
            <rFont val="Tahoma"/>
            <family val="2"/>
          </rPr>
          <t xml:space="preserve">
</t>
        </r>
        <r>
          <rPr>
            <b/>
            <u/>
            <sz val="8"/>
            <color indexed="81"/>
            <rFont val="Tahoma"/>
            <family val="2"/>
          </rPr>
          <t>People Left</t>
        </r>
        <r>
          <rPr>
            <sz val="8"/>
            <color indexed="81"/>
            <rFont val="Tahoma"/>
            <family val="2"/>
          </rPr>
          <t xml:space="preserve">
Nkosinathi Sikani - 8302185591080
Siyabonga Mgangato - 8502265704087
Vuyo Njajula - 8811165512085
</t>
        </r>
      </text>
    </comment>
    <comment ref="C40" authorId="0" shapeId="0">
      <text>
        <r>
          <rPr>
            <sz val="10"/>
            <color indexed="81"/>
            <rFont val="Tahoma"/>
            <family val="2"/>
          </rPr>
          <t>Contract 092-050- F139B1 ran from 19/08/13 - 28/08/13 = 88P/Days</t>
        </r>
      </text>
    </comment>
    <comment ref="J40" authorId="0" shapeId="0">
      <text>
        <r>
          <rPr>
            <b/>
            <u/>
            <sz val="8"/>
            <color indexed="81"/>
            <rFont val="Tahoma"/>
            <family val="2"/>
          </rPr>
          <t xml:space="preserve">People Employed on contract 092-050-F139B1
</t>
        </r>
        <r>
          <rPr>
            <sz val="8"/>
            <color indexed="81"/>
            <rFont val="Tahoma"/>
            <family val="2"/>
          </rPr>
          <t xml:space="preserve">Nonkululeko Mani - 7612101148083
Pumeza Mani - 7510180453087
Ncediwe Nqwata - 6811260853084
Tsepo Campbell - 8707165452089
Thanduxolo Nombewu - 8512305524080
Phumlani Gola - 8602085336084
Olwethu Singata - 8504266029084
Phumzile Daba - 8301106576089
Unathi Ndlakuse - 9009135418087
Akhona Kila - 8709226085089
Vumile Ruselo - 8807185516085
Mkhanyisi Ndwayana - 8912265990083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41" authorId="0" shapeId="0">
      <text>
        <r>
          <rPr>
            <sz val="10"/>
            <color indexed="81"/>
            <rFont val="Tahoma"/>
            <family val="2"/>
          </rPr>
          <t>Contract 092-050- F132B1 ran from 06/08/13 - 15/08/13 = 88P/Days</t>
        </r>
      </text>
    </comment>
    <comment ref="J41" authorId="0" shapeId="0">
      <text>
        <r>
          <rPr>
            <b/>
            <u/>
            <sz val="8"/>
            <color indexed="81"/>
            <rFont val="Tahoma"/>
            <family val="2"/>
          </rPr>
          <t xml:space="preserve">People Employed on contract 092-050-F132B1
</t>
        </r>
        <r>
          <rPr>
            <sz val="8"/>
            <color indexed="81"/>
            <rFont val="Tahoma"/>
            <family val="2"/>
          </rPr>
          <t xml:space="preserve">Nonkululeko Mani - 7612101148083
Pumeza Mani - 7510180453087
Ncediwe Nqwata - 6811260853084
Tsepo Campbell - 8707165452089
Thanduxolo Nombewu - 8512305524080
Phumlani Gola - 8602085336084
Olwethu Singata - 8504266029084
Phumzile Daba - 8301106576089
Unathi Ndlakuse - 9009135418087
Akhona Kila - 8709226085089
Vumile Ruselo - 8807185516085
Mkhanyisi Ndwayana - 8912265990083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42" authorId="0" shapeId="0">
      <text>
        <r>
          <rPr>
            <sz val="10"/>
            <color indexed="81"/>
            <rFont val="Tahoma"/>
            <family val="2"/>
          </rPr>
          <t>Contract 092-050- F185B1 ran from 25/04/13 - 03/05/13 = 88P/Days</t>
        </r>
      </text>
    </comment>
    <comment ref="J42" authorId="0" shapeId="0">
      <text>
        <r>
          <rPr>
            <b/>
            <u/>
            <sz val="8"/>
            <color indexed="81"/>
            <rFont val="Tahoma"/>
            <family val="2"/>
          </rPr>
          <t xml:space="preserve">People Employed on contract 092-050-F185B1
</t>
        </r>
        <r>
          <rPr>
            <sz val="8"/>
            <color indexed="81"/>
            <rFont val="Tahoma"/>
            <family val="2"/>
          </rPr>
          <t xml:space="preserve">Nonkululeko Mani - 7612101148083
Pumeza Mani - 7510180453087
Tsepo Campbell - 8707165452089
Phumzile Daba - 8301106576089
Unathi Ndlakuse - 9009135418087
Akhona Khila - 8709226085089
Vumile Ruselo - 8807185516085
Mkhanyisi Ndwayana - 8912265990083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Oza Bawuti - 9203236135084
Lulama Bennie - 7809226085089
Simnikiwe Ndwayana - 9206175288087
Sinethemba Manga - 9007015677087
</t>
        </r>
        <r>
          <rPr>
            <sz val="8"/>
            <color indexed="81"/>
            <rFont val="Tahoma"/>
            <family val="2"/>
          </rPr>
          <t xml:space="preserve">
</t>
        </r>
        <r>
          <rPr>
            <b/>
            <u/>
            <sz val="8"/>
            <color indexed="81"/>
            <rFont val="Tahoma"/>
            <family val="2"/>
          </rPr>
          <t>People Left</t>
        </r>
        <r>
          <rPr>
            <sz val="8"/>
            <color indexed="81"/>
            <rFont val="Tahoma"/>
            <family val="2"/>
          </rPr>
          <t xml:space="preserve">
Ncediwe Nqwata - 6811260853084
Thanduxolo Nombewu - 8512305524080
Phumlani Gola - 8602085336084
Olwethu Singata - 8504266029084</t>
        </r>
      </text>
    </comment>
    <comment ref="C43" authorId="0" shapeId="0">
      <text>
        <r>
          <rPr>
            <sz val="10"/>
            <color indexed="81"/>
            <rFont val="Tahoma"/>
            <family val="2"/>
          </rPr>
          <t>Contract 092-050- F233B1 ran from 18/10/13 - 21/10/13 = 44P/Days</t>
        </r>
      </text>
    </comment>
    <comment ref="J43" authorId="0" shapeId="0">
      <text>
        <r>
          <rPr>
            <b/>
            <u/>
            <sz val="8"/>
            <color indexed="81"/>
            <rFont val="Tahoma"/>
            <family val="2"/>
          </rPr>
          <t xml:space="preserve">People Employed on contract 092-050-F185B1
</t>
        </r>
        <r>
          <rPr>
            <sz val="8"/>
            <color indexed="81"/>
            <rFont val="Tahoma"/>
            <family val="2"/>
          </rPr>
          <t xml:space="preserve">Nonkululeko Mani - 7612101148083
Pumeza Mani - 7510180453087
Tsepo Campbell - 8707165452089
Phumzile Daba - 8301106576089
Unathi Ndlakuse - 9009135418087
Akhona Khila - 8709226085089
Vumile Ruselo - 8807185516085
Mkhanyisi Ndwayana - 8912265990083
Oza Bawuti - 9203236135084
Lulama Bennie - 7809226085089
Simnikiwe Ndwayana - 9206175288087
Sinethemba Manga - 9007015677087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44" authorId="0" shapeId="0">
      <text>
        <r>
          <rPr>
            <sz val="10"/>
            <color indexed="81"/>
            <rFont val="Tahoma"/>
            <family val="2"/>
          </rPr>
          <t>Contract 092-050-F001B2 ran from 01/11/13 - 05/11/13 = 33P/Days</t>
        </r>
      </text>
    </comment>
    <comment ref="J44" authorId="0" shapeId="0">
      <text>
        <r>
          <rPr>
            <b/>
            <u/>
            <sz val="8"/>
            <color indexed="81"/>
            <rFont val="Tahoma"/>
            <family val="2"/>
          </rPr>
          <t xml:space="preserve">People Employed on contract 092-050-F185B1
</t>
        </r>
        <r>
          <rPr>
            <sz val="8"/>
            <color indexed="81"/>
            <rFont val="Tahoma"/>
            <family val="2"/>
          </rPr>
          <t xml:space="preserve">Nonkululeko Mani - 7612101148083
Pumeza Mani - 7510180453087
Tsepo Campbell - 8707165452089
Phumzile Daba - 8301106576089
Unathi Ndlakuse - 9009135418087
Akhona Khila - 8709226085089
Vumile Ruselo - 8807185516085
Mkhanyisi Ndwayana - 8912265990083
Oza Bawuti - 9203236135084
Lulama Bennie - 7809226085089
Simnikiwe Ndwayana - 9206175288087
Sinethemba Manga - 9007015677087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List>
</comments>
</file>

<file path=xl/comments34.xml><?xml version="1.0" encoding="utf-8"?>
<comments xmlns="http://schemas.openxmlformats.org/spreadsheetml/2006/main">
  <authors>
    <author>James Jansen</author>
    <author>Andrew Knipe</author>
  </authors>
  <commentList>
    <comment ref="C4" authorId="0" shapeId="0">
      <text>
        <r>
          <rPr>
            <sz val="10"/>
            <color indexed="81"/>
            <rFont val="Tahoma"/>
            <family val="2"/>
          </rPr>
          <t xml:space="preserve">Contract 092-050-F264 ran from 01/09/14 - 18/09/14 = 176P/Days
</t>
        </r>
      </text>
    </comment>
    <comment ref="J4" authorId="0" shapeId="0">
      <text>
        <r>
          <rPr>
            <b/>
            <u/>
            <sz val="8"/>
            <color indexed="81"/>
            <rFont val="Tahoma"/>
            <family val="2"/>
          </rPr>
          <t xml:space="preserve">People Employed on contract 092-050-F264
</t>
        </r>
        <r>
          <rPr>
            <sz val="8"/>
            <color indexed="81"/>
            <rFont val="Tahoma"/>
            <family val="2"/>
          </rPr>
          <t xml:space="preserve">
Vuyokazi Ndlebe - 8609230318081
Buzelwa Maleki - 7605080505083
Veliswa Kilimani - 8601220641085
Yoliswa Lindiso - 7806100986085
Nomakula Tshica - 7006180870081
Andisiwe Peter - 8709270687088
Siyabulela Mpepo - 9110016368084
Noluthando Tyutu - 8610040862086
Vetboy Ngqoba - 6604145368083
Luthando Zondi - 8401215949084
Mphumeleli Maye - 7304016084088
Mkhuseli Sayina - 7510235514081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5" authorId="0" shapeId="0">
      <text>
        <r>
          <rPr>
            <sz val="10"/>
            <color indexed="81"/>
            <rFont val="Tahoma"/>
            <family val="2"/>
          </rPr>
          <t xml:space="preserve">Contract 092-050-F267 ran from 07/10/14 - 30/10/14 = 171P/Days
</t>
        </r>
      </text>
    </comment>
    <comment ref="J5" authorId="0" shapeId="0">
      <text>
        <r>
          <rPr>
            <b/>
            <u/>
            <sz val="8"/>
            <color indexed="81"/>
            <rFont val="Tahoma"/>
            <family val="2"/>
          </rPr>
          <t xml:space="preserve">People Employed on contract 092-050-F267
</t>
        </r>
        <r>
          <rPr>
            <sz val="8"/>
            <color indexed="81"/>
            <rFont val="Tahoma"/>
            <family val="2"/>
          </rPr>
          <t xml:space="preserve">
</t>
        </r>
        <r>
          <rPr>
            <sz val="8"/>
            <color indexed="81"/>
            <rFont val="Tahoma"/>
            <family val="2"/>
          </rPr>
          <t xml:space="preserve">Vuyokazi Ndlebe - 8609230318081
Buzelwa Maleki - 7605080505083
Veliswa Kilimani - 8601220641085
Yoliswa Lindiso - 7806100986085
Nomakula Tshica - 7006180870081
Siyabulela Mpepo - 9110016368084
Noluthando Tyutu - 8610040862086
Vetboy Ngqoba - 6604145368083
Luthando Zondi - 8401215949084
Mphumeleli Maye - 7304016084088
Mkhuseli Sayina - 7510235514081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Sisanda Peter - 9110016368084</t>
        </r>
        <r>
          <rPr>
            <sz val="8"/>
            <color indexed="81"/>
            <rFont val="Tahoma"/>
            <family val="2"/>
          </rPr>
          <t xml:space="preserve">
</t>
        </r>
        <r>
          <rPr>
            <b/>
            <u/>
            <sz val="8"/>
            <color indexed="81"/>
            <rFont val="Tahoma"/>
            <family val="2"/>
          </rPr>
          <t>People Left</t>
        </r>
        <r>
          <rPr>
            <sz val="8"/>
            <color indexed="81"/>
            <rFont val="Tahoma"/>
            <family val="2"/>
          </rPr>
          <t xml:space="preserve">
Andisiwe Peter - 8709270687088</t>
        </r>
      </text>
    </comment>
    <comment ref="C6" authorId="0" shapeId="0">
      <text>
        <r>
          <rPr>
            <sz val="10"/>
            <color indexed="81"/>
            <rFont val="Tahoma"/>
            <family val="2"/>
          </rPr>
          <t xml:space="preserve">Contract 092-050-F272 ran from 18/11/14 - 17/12/14 = 190P/Days
</t>
        </r>
      </text>
    </comment>
    <comment ref="G6" authorId="1" shapeId="0">
      <text>
        <r>
          <rPr>
            <sz val="9"/>
            <color indexed="81"/>
            <rFont val="Tahoma"/>
            <charset val="1"/>
          </rPr>
          <t xml:space="preserve">R1000.00 Fine on Contract 092-050-F272 for contractor starting block without getting vehicle clearance from the Project Manager.
</t>
        </r>
      </text>
    </comment>
    <comment ref="J6" authorId="0" shapeId="0">
      <text>
        <r>
          <rPr>
            <b/>
            <u/>
            <sz val="8"/>
            <color indexed="81"/>
            <rFont val="Tahoma"/>
            <family val="2"/>
          </rPr>
          <t xml:space="preserve">People Employed on contract 092-050-F272
</t>
        </r>
        <r>
          <rPr>
            <sz val="8"/>
            <color indexed="81"/>
            <rFont val="Tahoma"/>
            <family val="2"/>
          </rPr>
          <t xml:space="preserve">
Vuyokazi Ndlebe - 8609230318081
Veliswa Kilimani - 8601220641085
Yoliswa Lindiso - 7806100986085
Nomakula Tshica - 7006180870081
Sisanda Peter - 9110016368084
Siyabulela Mpepo - 9110016368084
Noluthando Tyutu - 8610040862086
Vetboy Ngqoba - 6604145368083
Luthando Zondi - 8401215949084
Mphumeleli Maye - 7304016084088
</t>
        </r>
        <r>
          <rPr>
            <sz val="8"/>
            <color indexed="81"/>
            <rFont val="Tahoma"/>
            <family val="2"/>
          </rPr>
          <t xml:space="preserve">
</t>
        </r>
        <r>
          <rPr>
            <b/>
            <u/>
            <sz val="8"/>
            <color indexed="81"/>
            <rFont val="Tahoma"/>
            <family val="2"/>
          </rPr>
          <t>New People</t>
        </r>
        <r>
          <rPr>
            <sz val="8"/>
            <color indexed="81"/>
            <rFont val="Tahoma"/>
            <family val="2"/>
          </rPr>
          <t xml:space="preserve">
Siphelo Sayina - 9002265514080
Phumza Layi - 9109081113086
</t>
        </r>
        <r>
          <rPr>
            <b/>
            <u/>
            <sz val="8"/>
            <color indexed="81"/>
            <rFont val="Tahoma"/>
            <family val="2"/>
          </rPr>
          <t xml:space="preserve">People Left
</t>
        </r>
        <r>
          <rPr>
            <sz val="8"/>
            <color indexed="81"/>
            <rFont val="Tahoma"/>
            <family val="2"/>
          </rPr>
          <t xml:space="preserve">
Buzelwa Maleki - 7605080505083
Mkhuseli Sayina - 7510235514081</t>
        </r>
      </text>
    </comment>
  </commentList>
</comments>
</file>

<file path=xl/comments35.xml><?xml version="1.0" encoding="utf-8"?>
<comments xmlns="http://schemas.openxmlformats.org/spreadsheetml/2006/main">
  <authors>
    <author>James Jansen</author>
  </authors>
  <commentList>
    <comment ref="C4" authorId="0" shapeId="0">
      <text>
        <r>
          <rPr>
            <sz val="10"/>
            <color indexed="81"/>
            <rFont val="Tahoma"/>
            <family val="2"/>
          </rPr>
          <t xml:space="preserve">Contract 092-050-F265 ran from 01/09/14 - 18/09/14 = 176P/Days
</t>
        </r>
      </text>
    </comment>
    <comment ref="J4" authorId="0" shapeId="0">
      <text>
        <r>
          <rPr>
            <b/>
            <u/>
            <sz val="8"/>
            <color indexed="81"/>
            <rFont val="Tahoma"/>
            <family val="2"/>
          </rPr>
          <t xml:space="preserve">People Employed on contract 092-050-F265
</t>
        </r>
        <r>
          <rPr>
            <sz val="8"/>
            <color indexed="81"/>
            <rFont val="Tahoma"/>
            <family val="2"/>
          </rPr>
          <t xml:space="preserve">
Thembela James - 8711071026086
Olwethu Matshotyana - 9108150569087
Lulama Zondi - 7609281132085
Nokuzola Peter - 7907210185085
Aviwe Lamani - 9303275730082
Andile Thembani - 8105205642084
Malibongwe Ngesi - 8204145739082
Mandla Ngesi - 7104085801085
Thundezwa Ganyaza - 7603031728086
Phumla Ngcibi - 6303121325080
Sindiswa Njwayi - 6212010913080
Sakhele Kleinbooi - 8907085717088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5" authorId="0" shapeId="0">
      <text>
        <r>
          <rPr>
            <sz val="10"/>
            <color indexed="81"/>
            <rFont val="Tahoma"/>
            <family val="2"/>
          </rPr>
          <t xml:space="preserve">Contract 092-050-F266 ran from 07/10/14 - 30/10/14 = 184P/Days
</t>
        </r>
      </text>
    </comment>
    <comment ref="J5" authorId="0" shapeId="0">
      <text>
        <r>
          <rPr>
            <b/>
            <u/>
            <sz val="8"/>
            <color indexed="81"/>
            <rFont val="Tahoma"/>
            <family val="2"/>
          </rPr>
          <t xml:space="preserve">People Employed on contract 092-050-F266
</t>
        </r>
        <r>
          <rPr>
            <sz val="8"/>
            <color indexed="81"/>
            <rFont val="Tahoma"/>
            <family val="2"/>
          </rPr>
          <t xml:space="preserve">
</t>
        </r>
        <r>
          <rPr>
            <sz val="8"/>
            <color indexed="81"/>
            <rFont val="Tahoma"/>
            <family val="2"/>
          </rPr>
          <t>Thembela James - 8711071026086
Olwethu Matshotyana - 9108150569087
Lulama Zondi - 7609281132085
Nokuzola Peter - 7907210185085
Aviwe Lamani - 9303275730082</t>
        </r>
        <r>
          <rPr>
            <sz val="8"/>
            <color indexed="81"/>
            <rFont val="Tahoma"/>
            <family val="2"/>
          </rPr>
          <t xml:space="preserve">
Andile Thembani - 8105205642084
Malibongwe Ngesi - 8204145739082
Mandla Ngesi - 7104085801085
Thundezwa Ganyaza - 7603031728086
Phumla Ngcibi - 6303121325080
Sindiswa Njwayi - 6212010913080
Sakhele Kleinbooi - 8907085717088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6" authorId="0" shapeId="0">
      <text>
        <r>
          <rPr>
            <sz val="10"/>
            <color indexed="81"/>
            <rFont val="Tahoma"/>
            <family val="2"/>
          </rPr>
          <t xml:space="preserve">Contract 092-050-F271 ran from 02/12/14 - 31/12/14 = 217P/Days
</t>
        </r>
      </text>
    </comment>
    <comment ref="J6" authorId="0" shapeId="0">
      <text>
        <r>
          <rPr>
            <b/>
            <u/>
            <sz val="8"/>
            <color indexed="81"/>
            <rFont val="Tahoma"/>
            <family val="2"/>
          </rPr>
          <t xml:space="preserve">People Employed on contract 092-050-F271
</t>
        </r>
        <r>
          <rPr>
            <sz val="8"/>
            <color indexed="81"/>
            <rFont val="Tahoma"/>
            <family val="2"/>
          </rPr>
          <t xml:space="preserve">
</t>
        </r>
        <r>
          <rPr>
            <sz val="8"/>
            <color indexed="81"/>
            <rFont val="Tahoma"/>
            <family val="2"/>
          </rPr>
          <t>Thembela James - 8711071026086
Olwethu Matshotyana - 9108150569087
Lulama Zondi - 7609281132085
Nokuzola Peter - 7907210185085
Aviwe Lamani - 9303275730082</t>
        </r>
        <r>
          <rPr>
            <sz val="8"/>
            <color indexed="81"/>
            <rFont val="Tahoma"/>
            <family val="2"/>
          </rPr>
          <t xml:space="preserve">
Andile Thembani - 8105205642084
Malibongwe Ngesi - 8204145739082
Mandla Ngesi - 7104085801085
Thundezwa Ganyaza - 7603031728086
Phumla Ngcibi - 6303121325080
Sindiswa Njwayi - 6212010913080
Sakhele Kleinbooi - 8907085717088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7" authorId="0" shapeId="0">
      <text>
        <r>
          <rPr>
            <sz val="10"/>
            <color indexed="81"/>
            <rFont val="Tahoma"/>
            <family val="2"/>
          </rPr>
          <t xml:space="preserve">Contract 092-050-F279 ran from 02/02/15 - 24/02/15 = 208P/Days
</t>
        </r>
      </text>
    </comment>
    <comment ref="J7" authorId="0" shapeId="0">
      <text>
        <r>
          <rPr>
            <b/>
            <u/>
            <sz val="8"/>
            <color indexed="81"/>
            <rFont val="Tahoma"/>
            <family val="2"/>
          </rPr>
          <t xml:space="preserve">People Employed on contract 092-050-F279
</t>
        </r>
        <r>
          <rPr>
            <sz val="8"/>
            <color indexed="81"/>
            <rFont val="Tahoma"/>
            <family val="2"/>
          </rPr>
          <t xml:space="preserve">
</t>
        </r>
        <r>
          <rPr>
            <sz val="8"/>
            <color indexed="81"/>
            <rFont val="Tahoma"/>
            <family val="2"/>
          </rPr>
          <t xml:space="preserve">Thembela James - 8711071026086
Olwethu Matshotyana - 9108150569087
Lulama Zondi - 7609281132085
Nokuzola Peter - 7907210185085
Aviwe Lamani - 9303275730082
Andile Thembani - 8105205642084
Malibongwe Ngesi - 8204145739082
Thundezwa Ganyaza - 7603031728086
Phumla Ngcibi - 6303121325080
Sindiswa Njwayi - 6212010913080
Sakhele Kleinbooi - 8907085717088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Athenkosi James - 9401255833080</t>
        </r>
        <r>
          <rPr>
            <sz val="8"/>
            <color indexed="81"/>
            <rFont val="Tahoma"/>
            <family val="2"/>
          </rPr>
          <t xml:space="preserve">
</t>
        </r>
        <r>
          <rPr>
            <b/>
            <u/>
            <sz val="8"/>
            <color indexed="81"/>
            <rFont val="Tahoma"/>
            <family val="2"/>
          </rPr>
          <t>People Left</t>
        </r>
        <r>
          <rPr>
            <sz val="8"/>
            <color indexed="81"/>
            <rFont val="Tahoma"/>
            <family val="2"/>
          </rPr>
          <t xml:space="preserve">
Mandla Ngesi - 7104085801085</t>
        </r>
      </text>
    </comment>
    <comment ref="C8" authorId="0" shapeId="0">
      <text>
        <r>
          <rPr>
            <sz val="10"/>
            <color indexed="81"/>
            <rFont val="Tahoma"/>
            <family val="2"/>
          </rPr>
          <t xml:space="preserve">Contract 092-050-F298 ran from 16/03/15 - 10/04/15 = 220P/Days
</t>
        </r>
      </text>
    </comment>
    <comment ref="J8" authorId="0" shapeId="0">
      <text>
        <r>
          <rPr>
            <b/>
            <u/>
            <sz val="8"/>
            <color indexed="81"/>
            <rFont val="Tahoma"/>
            <family val="2"/>
          </rPr>
          <t xml:space="preserve">People Employed on contract 092-050-F298
</t>
        </r>
        <r>
          <rPr>
            <b/>
            <sz val="8"/>
            <color indexed="81"/>
            <rFont val="Tahoma"/>
            <family val="2"/>
          </rPr>
          <t xml:space="preserve">
</t>
        </r>
        <r>
          <rPr>
            <sz val="8"/>
            <color indexed="81"/>
            <rFont val="Tahoma"/>
            <family val="2"/>
          </rPr>
          <t xml:space="preserve">Thembela James - 8711071026086
Olwethu Matshotyana - 9108150569087
Lulama Zondi - 7609281132085
Nokuzola Peter - 7907210185085
Andile Thembani - 8105205642084
Athenkosi James - 9401255833080
Phumla Ngcibi - 6303121325080
Sindiswa Njwayi - 6212010913080
Sakhele Kleinbooi - 8907085717088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Lonwabo Gosani - 8605095551089
Khayalethu Tyali - 8103125770085
Namhla Booi - 8801051050089</t>
        </r>
        <r>
          <rPr>
            <sz val="8"/>
            <color indexed="81"/>
            <rFont val="Tahoma"/>
            <family val="2"/>
          </rPr>
          <t xml:space="preserve">
</t>
        </r>
        <r>
          <rPr>
            <b/>
            <u/>
            <sz val="8"/>
            <color indexed="81"/>
            <rFont val="Tahoma"/>
            <family val="2"/>
          </rPr>
          <t>People Left</t>
        </r>
        <r>
          <rPr>
            <sz val="8"/>
            <color indexed="81"/>
            <rFont val="Tahoma"/>
            <family val="2"/>
          </rPr>
          <t xml:space="preserve">
Malibongwe Ngesi - 8204145739082
Thundezwa Ganyaza - 7603031728086
Aviwe Lamani - 9303275730082</t>
        </r>
      </text>
    </comment>
    <comment ref="C9" authorId="0" shapeId="0">
      <text>
        <r>
          <rPr>
            <sz val="10"/>
            <color indexed="81"/>
            <rFont val="Tahoma"/>
            <family val="2"/>
          </rPr>
          <t xml:space="preserve">Contract 092-050-F313 ran from 28/05/15 - 30/06/15 = 286P/Days
</t>
        </r>
      </text>
    </comment>
    <comment ref="J9" authorId="0" shapeId="0">
      <text>
        <r>
          <rPr>
            <b/>
            <u/>
            <sz val="8"/>
            <color indexed="81"/>
            <rFont val="Tahoma"/>
            <family val="2"/>
          </rPr>
          <t xml:space="preserve">People Employed on contract 092-050-F313
</t>
        </r>
        <r>
          <rPr>
            <sz val="8"/>
            <color indexed="81"/>
            <rFont val="Tahoma"/>
            <family val="2"/>
          </rPr>
          <t xml:space="preserve">
Thembela James - 8711071026086
Olwethu Matshotyana - 9108150569087
Nokuzola Peter - 7907210185085
Athenkosi James - 9401255833080
</t>
        </r>
        <r>
          <rPr>
            <sz val="8"/>
            <color indexed="81"/>
            <rFont val="Tahoma"/>
            <family val="2"/>
          </rPr>
          <t xml:space="preserve">
</t>
        </r>
        <r>
          <rPr>
            <b/>
            <u/>
            <sz val="8"/>
            <color indexed="81"/>
            <rFont val="Tahoma"/>
            <family val="2"/>
          </rPr>
          <t>New People</t>
        </r>
        <r>
          <rPr>
            <sz val="8"/>
            <color indexed="81"/>
            <rFont val="Tahoma"/>
            <family val="2"/>
          </rPr>
          <t xml:space="preserve">
</t>
        </r>
        <r>
          <rPr>
            <b/>
            <sz val="8"/>
            <color indexed="81"/>
            <rFont val="Tahoma"/>
            <family val="2"/>
          </rPr>
          <t xml:space="preserve">
</t>
        </r>
        <r>
          <rPr>
            <sz val="8"/>
            <color indexed="81"/>
            <rFont val="Tahoma"/>
            <family val="2"/>
          </rPr>
          <t xml:space="preserve">Khayalethu Tyali - 8103125770085
Nosiphiwo Fexenge - 7911051247089
Thundezwa Ganyaza - 7603031728086
Ntomboxolo Kleinbooi - 8607220662088
Aviwe Lamani - 9303275730082
Xolela Mkonqo - 8901305881089
Thembinkosi Vulindlu - 6406025922084
Nomfanelo Zondi - 6611101127080
</t>
        </r>
        <r>
          <rPr>
            <sz val="8"/>
            <color indexed="81"/>
            <rFont val="Tahoma"/>
            <family val="2"/>
          </rPr>
          <t xml:space="preserve">
</t>
        </r>
        <r>
          <rPr>
            <b/>
            <u/>
            <sz val="8"/>
            <color indexed="81"/>
            <rFont val="Tahoma"/>
            <family val="2"/>
          </rPr>
          <t>People Left</t>
        </r>
        <r>
          <rPr>
            <sz val="8"/>
            <color indexed="81"/>
            <rFont val="Tahoma"/>
            <family val="2"/>
          </rPr>
          <t xml:space="preserve">
Namhla Booi - 8801051050089
Lonwabo Gosani - 8605095551089
Phumla Ngcibi - 6303121325080
Sindiswa Njwayi - 6212010913080
Sakhele Kleinbooi - 8907085717088
Andile Thembani - 8105205642084
Lulama Zondi - 7609281132085
</t>
        </r>
      </text>
    </comment>
    <comment ref="C10" authorId="0" shapeId="0">
      <text>
        <r>
          <rPr>
            <sz val="10"/>
            <color indexed="81"/>
            <rFont val="Tahoma"/>
            <family val="2"/>
          </rPr>
          <t xml:space="preserve">Contract 092-050-F317 ran from 02/07/15 - 30/07/15 = 275P/Days
</t>
        </r>
      </text>
    </comment>
    <comment ref="J10" authorId="0" shapeId="0">
      <text>
        <r>
          <rPr>
            <b/>
            <u/>
            <sz val="8"/>
            <color indexed="81"/>
            <rFont val="Tahoma"/>
            <family val="2"/>
          </rPr>
          <t xml:space="preserve">People Employed on contract 092-050-F317
</t>
        </r>
        <r>
          <rPr>
            <sz val="8"/>
            <color indexed="81"/>
            <rFont val="Tahoma"/>
            <family val="2"/>
          </rPr>
          <t xml:space="preserve">
Thembela James - 8711071026086
Nosiphiwo Fexenge - 7911051247089
Thundezwa Ganyaza - 7603031728086
Athenkosi James - 9401255833080
Ntomboxolo Kleinbooi - 8607220662088
Aviwe Lamani - 9303275730082
Olwethu Matshotyana - 9108150569087
Xolela Mkonqo - 8901305881089
Nokuzola Peter - 7907210185085
Khayalethu Tyali - 8103125770085
Thembinkosi Vulindlu - 6406025922084
Nomfanelo Zondi - 6611101127080
</t>
        </r>
        <r>
          <rPr>
            <sz val="8"/>
            <color indexed="81"/>
            <rFont val="Tahoma"/>
            <family val="2"/>
          </rPr>
          <t xml:space="preserve">
</t>
        </r>
        <r>
          <rPr>
            <b/>
            <u/>
            <sz val="8"/>
            <color indexed="81"/>
            <rFont val="Tahoma"/>
            <family val="2"/>
          </rPr>
          <t>New People</t>
        </r>
        <r>
          <rPr>
            <sz val="8"/>
            <color indexed="81"/>
            <rFont val="Tahoma"/>
            <family val="2"/>
          </rPr>
          <t xml:space="preserve">
</t>
        </r>
        <r>
          <rPr>
            <b/>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1" authorId="0" shapeId="0">
      <text>
        <r>
          <rPr>
            <sz val="10"/>
            <color indexed="81"/>
            <rFont val="Tahoma"/>
            <family val="2"/>
          </rPr>
          <t xml:space="preserve">Contract 092-050-F320 ran from 01/09/15 - 30/09/15 = 286P/Days
</t>
        </r>
      </text>
    </comment>
    <comment ref="J11" authorId="0" shapeId="0">
      <text>
        <r>
          <rPr>
            <b/>
            <u/>
            <sz val="8"/>
            <color indexed="81"/>
            <rFont val="Tahoma"/>
            <family val="2"/>
          </rPr>
          <t xml:space="preserve">People Employed on contract 092-050-F320
</t>
        </r>
        <r>
          <rPr>
            <sz val="8"/>
            <color indexed="81"/>
            <rFont val="Tahoma"/>
            <family val="2"/>
          </rPr>
          <t xml:space="preserve">
Thembela James - 8711071026086
Nosiphiwo Fexenge - 7911051247089
Thundezwa Ganyaza - 7603031728086
Athenkosi James - 9401255833080
Ntomboxolo Kleinbooi - 8607220662088
Aviwe Lamani - 9303275730082
Olwethu Matshotyana - 9108150569087
Xolela Mkonqo - 8901305881089
Nokuzola Peter - 7907210185085
Khayalethu Tyali - 8103125770085
Thembinkosi Vulindlu - 6406025922084
Nomfanelo Zondi - 6611101127080
</t>
        </r>
        <r>
          <rPr>
            <sz val="8"/>
            <color indexed="81"/>
            <rFont val="Tahoma"/>
            <family val="2"/>
          </rPr>
          <t xml:space="preserve">
</t>
        </r>
        <r>
          <rPr>
            <b/>
            <u/>
            <sz val="8"/>
            <color indexed="81"/>
            <rFont val="Tahoma"/>
            <family val="2"/>
          </rPr>
          <t>New People</t>
        </r>
        <r>
          <rPr>
            <sz val="8"/>
            <color indexed="81"/>
            <rFont val="Tahoma"/>
            <family val="2"/>
          </rPr>
          <t xml:space="preserve">
</t>
        </r>
        <r>
          <rPr>
            <b/>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2" authorId="0" shapeId="0">
      <text>
        <r>
          <rPr>
            <sz val="10"/>
            <color indexed="81"/>
            <rFont val="Tahoma"/>
            <family val="2"/>
          </rPr>
          <t xml:space="preserve">Contract 092-050-F325 ran from 01/10/15 - 27/10/15 = 220P/Days
</t>
        </r>
      </text>
    </comment>
    <comment ref="J12" authorId="0" shapeId="0">
      <text>
        <r>
          <rPr>
            <b/>
            <u/>
            <sz val="8"/>
            <color indexed="81"/>
            <rFont val="Tahoma"/>
            <family val="2"/>
          </rPr>
          <t xml:space="preserve">People Employed on contract 092-050-F325
</t>
        </r>
        <r>
          <rPr>
            <sz val="8"/>
            <color indexed="81"/>
            <rFont val="Tahoma"/>
            <family val="2"/>
          </rPr>
          <t xml:space="preserve">
Thembela James - 8711071026086
Nosiphiwo Fexenge - 7911051247089
Thundezwa Ganyaza - 7603031728086
Athenkosi James - 9401255833080
Ntomboxolo Kleinbooi - 8607220662088
Aviwe Lamani - 9303275730082
Olwethu Matshotyana - 9108150569087
Xolela Mkonqo - 8901305881089
Nokuzola Peter - 7907210185085
Khayalethu Tyali - 8103125770085
Thembinkosi Vulindlu - 6406025922084
Nomfanelo Zondi - 6611101127080
</t>
        </r>
        <r>
          <rPr>
            <sz val="8"/>
            <color indexed="81"/>
            <rFont val="Tahoma"/>
            <family val="2"/>
          </rPr>
          <t xml:space="preserve">
</t>
        </r>
        <r>
          <rPr>
            <b/>
            <u/>
            <sz val="8"/>
            <color indexed="81"/>
            <rFont val="Tahoma"/>
            <family val="2"/>
          </rPr>
          <t>New People</t>
        </r>
        <r>
          <rPr>
            <sz val="8"/>
            <color indexed="81"/>
            <rFont val="Tahoma"/>
            <family val="2"/>
          </rPr>
          <t xml:space="preserve">
</t>
        </r>
        <r>
          <rPr>
            <b/>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3" authorId="0" shapeId="0">
      <text>
        <r>
          <rPr>
            <sz val="10"/>
            <color indexed="81"/>
            <rFont val="Tahoma"/>
            <family val="2"/>
          </rPr>
          <t xml:space="preserve">Contract 092-050-F326 ran from 28/10/15 - 17/11/15 = 187P/Days
</t>
        </r>
      </text>
    </comment>
    <comment ref="J13" authorId="0" shapeId="0">
      <text>
        <r>
          <rPr>
            <b/>
            <u/>
            <sz val="8"/>
            <color indexed="81"/>
            <rFont val="Tahoma"/>
            <family val="2"/>
          </rPr>
          <t xml:space="preserve">People Employed on contract 092-050-F326
</t>
        </r>
        <r>
          <rPr>
            <sz val="8"/>
            <color indexed="81"/>
            <rFont val="Tahoma"/>
            <family val="2"/>
          </rPr>
          <t xml:space="preserve">
Thembela James - 8711071026086
Nosiphiwo Fexenge - 7911051247089
Athenkosi James - 9401255833080
Ntomboxolo Kleinbooi - 8607220662088
Aviwe Lamani - 9303275730082
Olwethu Matshotyana - 9108150569087
Xolela Mkonqo - 8901305881089
Nokuzola Peter - 7907210185085
Khayalethu Tyali - 8103125770085
Thembinkosi Vulindlu - 6406025922084
Nomfanelo Zondi - 6611101127080
</t>
        </r>
        <r>
          <rPr>
            <sz val="8"/>
            <color indexed="81"/>
            <rFont val="Tahoma"/>
            <family val="2"/>
          </rPr>
          <t xml:space="preserve">
</t>
        </r>
        <r>
          <rPr>
            <b/>
            <u/>
            <sz val="8"/>
            <color indexed="81"/>
            <rFont val="Tahoma"/>
            <family val="2"/>
          </rPr>
          <t>New People</t>
        </r>
        <r>
          <rPr>
            <sz val="8"/>
            <color indexed="81"/>
            <rFont val="Tahoma"/>
            <family val="2"/>
          </rPr>
          <t xml:space="preserve">
</t>
        </r>
        <r>
          <rPr>
            <b/>
            <sz val="8"/>
            <color indexed="81"/>
            <rFont val="Tahoma"/>
            <family val="2"/>
          </rPr>
          <t xml:space="preserve">
</t>
        </r>
        <r>
          <rPr>
            <sz val="8"/>
            <color indexed="81"/>
            <rFont val="Tahoma"/>
            <family val="2"/>
          </rPr>
          <t xml:space="preserve">Ntombizanele Kganane - 6812275441083
</t>
        </r>
        <r>
          <rPr>
            <sz val="8"/>
            <color indexed="81"/>
            <rFont val="Tahoma"/>
            <family val="2"/>
          </rPr>
          <t xml:space="preserve">
</t>
        </r>
        <r>
          <rPr>
            <b/>
            <u/>
            <sz val="8"/>
            <color indexed="81"/>
            <rFont val="Tahoma"/>
            <family val="2"/>
          </rPr>
          <t xml:space="preserve">People Left
</t>
        </r>
        <r>
          <rPr>
            <sz val="8"/>
            <color indexed="81"/>
            <rFont val="Tahoma"/>
            <family val="2"/>
          </rPr>
          <t xml:space="preserve">
Thundezwa Ganyaza - 7603031728086</t>
        </r>
      </text>
    </comment>
    <comment ref="C14" authorId="0" shapeId="0">
      <text>
        <r>
          <rPr>
            <sz val="10"/>
            <color indexed="81"/>
            <rFont val="Tahoma"/>
            <family val="2"/>
          </rPr>
          <t xml:space="preserve">Contract 092-050-F327 ran from 18/11/15 - 10/12/15 = 220P/Days
</t>
        </r>
      </text>
    </comment>
    <comment ref="J14" authorId="0" shapeId="0">
      <text>
        <r>
          <rPr>
            <b/>
            <u/>
            <sz val="8"/>
            <color indexed="81"/>
            <rFont val="Tahoma"/>
            <family val="2"/>
          </rPr>
          <t xml:space="preserve">People Employed on contract 092-050-F327
</t>
        </r>
        <r>
          <rPr>
            <sz val="8"/>
            <color indexed="81"/>
            <rFont val="Tahoma"/>
            <family val="2"/>
          </rPr>
          <t xml:space="preserve">
Thembela James - 8711071026086
Nosiphiwo Fexenge - 7911051247089
Athenkosi James - 9401255833080
Ntomboxolo Kleinbooi - 8607220662088
Ntombizanele Kganane - 6812275441083
Aviwe Lamani - 9303275730082
Olwethu Matshotyana - 9108150569087
Xolela Mkonqo - 8901305881089
Nokuzola Peter - 7907210185085
Khayalethu Tyali - 8103125770085
Thembinkosi Vulindlu - 6406025922084
Nomfanelo Zondi - 6611101127080
</t>
        </r>
        <r>
          <rPr>
            <sz val="8"/>
            <color indexed="81"/>
            <rFont val="Tahoma"/>
            <family val="2"/>
          </rPr>
          <t xml:space="preserve">
</t>
        </r>
        <r>
          <rPr>
            <b/>
            <u/>
            <sz val="8"/>
            <color indexed="81"/>
            <rFont val="Tahoma"/>
            <family val="2"/>
          </rPr>
          <t>New People</t>
        </r>
        <r>
          <rPr>
            <sz val="8"/>
            <color indexed="81"/>
            <rFont val="Tahoma"/>
            <family val="2"/>
          </rPr>
          <t xml:space="preserve">
</t>
        </r>
        <r>
          <rPr>
            <b/>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Thundezwa Ganyaza - 7603031728086</t>
        </r>
      </text>
    </comment>
    <comment ref="C15" authorId="0" shapeId="0">
      <text>
        <r>
          <rPr>
            <sz val="10"/>
            <color indexed="81"/>
            <rFont val="Tahoma"/>
            <family val="2"/>
          </rPr>
          <t xml:space="preserve">Contract 092-050-F333 ran from 11/12/15 - 20/01/16 = 198P/Days
</t>
        </r>
      </text>
    </comment>
    <comment ref="J15" authorId="0" shapeId="0">
      <text>
        <r>
          <rPr>
            <b/>
            <u/>
            <sz val="8"/>
            <color indexed="81"/>
            <rFont val="Tahoma"/>
            <family val="2"/>
          </rPr>
          <t xml:space="preserve">People Employed on contract 092-050-F333
</t>
        </r>
        <r>
          <rPr>
            <sz val="8"/>
            <color indexed="81"/>
            <rFont val="Tahoma"/>
            <family val="2"/>
          </rPr>
          <t xml:space="preserve">
Thembela James - 8711071026086
Nosiphiwo Fexenge - 7911051247089
Ntomboxolo Kleinbooi - 8607220662088
Aviwe Lamani - 9303275730082
Xolela Mkonqo - 8901305881089
Nokuzola Peter - 7907210185085
Khayalethu Tyali - 8103125770085
Thembinkosi Vulindlu - 6406025922084
Nomfanelo Zondi - 6611101127080
</t>
        </r>
        <r>
          <rPr>
            <sz val="8"/>
            <color indexed="81"/>
            <rFont val="Tahoma"/>
            <family val="2"/>
          </rPr>
          <t xml:space="preserve">
</t>
        </r>
        <r>
          <rPr>
            <b/>
            <u/>
            <sz val="8"/>
            <color indexed="81"/>
            <rFont val="Tahoma"/>
            <family val="2"/>
          </rPr>
          <t>New People</t>
        </r>
        <r>
          <rPr>
            <sz val="8"/>
            <color indexed="81"/>
            <rFont val="Tahoma"/>
            <family val="2"/>
          </rPr>
          <t xml:space="preserve">
</t>
        </r>
        <r>
          <rPr>
            <b/>
            <sz val="8"/>
            <color indexed="81"/>
            <rFont val="Tahoma"/>
            <family val="2"/>
          </rPr>
          <t xml:space="preserve">
</t>
        </r>
        <r>
          <rPr>
            <sz val="8"/>
            <color indexed="81"/>
            <rFont val="Tahoma"/>
            <family val="2"/>
          </rPr>
          <t xml:space="preserve">
Thulani Peter - 810806563084
Namhla Tshikini - 8112250862080
Ntobekhaya Zondi - 7312031025085
</t>
        </r>
        <r>
          <rPr>
            <sz val="8"/>
            <color indexed="81"/>
            <rFont val="Tahoma"/>
            <family val="2"/>
          </rPr>
          <t xml:space="preserve">
</t>
        </r>
        <r>
          <rPr>
            <b/>
            <u/>
            <sz val="8"/>
            <color indexed="81"/>
            <rFont val="Tahoma"/>
            <family val="2"/>
          </rPr>
          <t xml:space="preserve">People Left
</t>
        </r>
        <r>
          <rPr>
            <sz val="8"/>
            <color indexed="81"/>
            <rFont val="Tahoma"/>
            <family val="2"/>
          </rPr>
          <t xml:space="preserve">
Olwethu Matshotyana - 9108150569087
Ntombizanele Kganane - 6812275441083
Athenkosi James - 9401255833080</t>
        </r>
      </text>
    </comment>
    <comment ref="C16" authorId="0" shapeId="0">
      <text>
        <r>
          <rPr>
            <sz val="10"/>
            <color indexed="81"/>
            <rFont val="Tahoma"/>
            <family val="2"/>
          </rPr>
          <t xml:space="preserve">Contract 092-050-F361 ran from 26/01/16 - 15/02/16 = 187P/Days
</t>
        </r>
      </text>
    </comment>
    <comment ref="J16" authorId="0" shapeId="0">
      <text>
        <r>
          <rPr>
            <b/>
            <u/>
            <sz val="8"/>
            <color indexed="81"/>
            <rFont val="Tahoma"/>
            <family val="2"/>
          </rPr>
          <t xml:space="preserve">People Employed on contract 092-050-F361
</t>
        </r>
        <r>
          <rPr>
            <sz val="8"/>
            <color indexed="81"/>
            <rFont val="Tahoma"/>
            <family val="2"/>
          </rPr>
          <t xml:space="preserve">
Thembela James - 8711071026086
Nosiphiwo Fexenge - 7911051247089
Ntomboxolo Kleinbooi - 8607220662088
Aviwe Lamani - 9303275730082
Xolela Mkonqo - 8901305881089
Nokuzola Peter - 7907210185085
Thulani Peter - 810806563084
Namhla Tshikini - 8112250862080
Khayalethu Tyali - 8103125770085
Thembinkosi Vulindlu - 6406025922084
Nomfanelo Zondi - 6611101127080
Ntobekhaya Zondi - 7312031025085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t>
        </r>
      </text>
    </comment>
    <comment ref="C17" authorId="0" shapeId="0">
      <text>
        <r>
          <rPr>
            <sz val="10"/>
            <color indexed="81"/>
            <rFont val="Tahoma"/>
            <family val="2"/>
          </rPr>
          <t xml:space="preserve">Contract 092-050-F358 ran from 16/02/16 - 10/03/16 = 220P/Days
</t>
        </r>
      </text>
    </comment>
    <comment ref="J17" authorId="0" shapeId="0">
      <text>
        <r>
          <rPr>
            <b/>
            <u/>
            <sz val="8"/>
            <color indexed="81"/>
            <rFont val="Tahoma"/>
            <family val="2"/>
          </rPr>
          <t xml:space="preserve">People Employed on contract 092-050-F358
</t>
        </r>
        <r>
          <rPr>
            <sz val="8"/>
            <color indexed="81"/>
            <rFont val="Tahoma"/>
            <family val="2"/>
          </rPr>
          <t xml:space="preserve">
Thembela James - 8711071026086
Nosiphiwo Fexenge - 7911051247089
Ntomboxolo Kleinbooi - 8607220662088
Aviwe Lamani - 9303275730082
Xolela Mkonqo - 8901305881089
Nokuzola Peter - 7907210185085
Thulani Peter - 810806563084
Namhla Tshikini - 8112250862080
Khayalethu Tyali - 8103125770085
Thembinkosi Vulindlu - 6406025922084
Nomfanelo Zondi - 6611101127080
Ntobekhaya Zondi - 7312031025085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t>
        </r>
      </text>
    </comment>
  </commentList>
</comments>
</file>

<file path=xl/comments36.xml><?xml version="1.0" encoding="utf-8"?>
<comments xmlns="http://schemas.openxmlformats.org/spreadsheetml/2006/main">
  <authors>
    <author>James Jansen</author>
    <author>Andrew Knipe</author>
  </authors>
  <commentList>
    <comment ref="C4" authorId="0" shapeId="0">
      <text>
        <r>
          <rPr>
            <sz val="10"/>
            <color indexed="81"/>
            <rFont val="Tahoma"/>
            <family val="2"/>
          </rPr>
          <t xml:space="preserve">Contract 092-050-F273 ran from 10/10/14 - 31/10/14 = 201P/Days
</t>
        </r>
      </text>
    </comment>
    <comment ref="J4" authorId="0" shapeId="0">
      <text>
        <r>
          <rPr>
            <b/>
            <u/>
            <sz val="8"/>
            <color indexed="81"/>
            <rFont val="Tahoma"/>
            <family val="2"/>
          </rPr>
          <t xml:space="preserve">People Employed on contract 092-050-F273
</t>
        </r>
        <r>
          <rPr>
            <sz val="8"/>
            <color indexed="81"/>
            <rFont val="Tahoma"/>
            <family val="2"/>
          </rPr>
          <t>Khanya Maleki - 9003061217084
Mihlali Vulindlu - 9205165706082
Lindiswa Bester - 7304140746081
Nontobeko Kilimani - 7309090912088
Wendy Kuselo - 7305060672082
Siziwe Tengela - 7612061142084
Nandipha Fitoli - 8405270881082
Xolani Tyutu - 7903305439083
Simphiwe Bevile - 7406036269084
Thembekile Tsibapi - 6110155281083
Bulelani Lamani - 8911075271084
Phumla Bhedeshe - 7506051647088</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5" authorId="0" shapeId="0">
      <text>
        <r>
          <rPr>
            <sz val="10"/>
            <color indexed="81"/>
            <rFont val="Tahoma"/>
            <family val="2"/>
          </rPr>
          <t xml:space="preserve">Contract 092-050-F275 ran from 08/12/14 - 07/01/15 = 205P/Days
</t>
        </r>
      </text>
    </comment>
    <comment ref="G5" authorId="1" shapeId="0">
      <text>
        <r>
          <rPr>
            <sz val="9"/>
            <color indexed="81"/>
            <rFont val="Tahoma"/>
            <family val="2"/>
          </rPr>
          <t xml:space="preserve">R1 000.00 deducted as fine on contract 092-050-F275 since contractor did not pitch up for vehicle authorisation inspection.
</t>
        </r>
      </text>
    </comment>
    <comment ref="J5" authorId="0" shapeId="0">
      <text>
        <r>
          <rPr>
            <b/>
            <u/>
            <sz val="8"/>
            <color indexed="81"/>
            <rFont val="Tahoma"/>
            <family val="2"/>
          </rPr>
          <t xml:space="preserve">People Employed on contract 092-050-F275
</t>
        </r>
        <r>
          <rPr>
            <sz val="8"/>
            <color indexed="81"/>
            <rFont val="Tahoma"/>
            <family val="2"/>
          </rPr>
          <t xml:space="preserve">Khanya Maleki - 9003061217084
Mihlali Vulindlu - 9205165706082
Lindiswa Bester - 7304140746081
Nontobeko Kilimani - 7309090912088
Wendy Kuselo - 7305060672082
Siziwe Tengela - 7612061142084
Xolani Tyutu - 7903305439083
Simphiwe Bevile - 7406036269084
Thembekile Tsibapi - 6110155281083
Bulelani Lamani - 8911075271084
Phumla Bhedeshe - 7506051647088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Xoliswa Fitoli - 7808081380080</t>
        </r>
        <r>
          <rPr>
            <sz val="8"/>
            <color indexed="81"/>
            <rFont val="Tahoma"/>
            <family val="2"/>
          </rPr>
          <t xml:space="preserve">
</t>
        </r>
        <r>
          <rPr>
            <b/>
            <u/>
            <sz val="8"/>
            <color indexed="81"/>
            <rFont val="Tahoma"/>
            <family val="2"/>
          </rPr>
          <t>People Left</t>
        </r>
        <r>
          <rPr>
            <sz val="8"/>
            <color indexed="81"/>
            <rFont val="Tahoma"/>
            <family val="2"/>
          </rPr>
          <t xml:space="preserve">
Nandipha Fitoli - 8405270881082</t>
        </r>
      </text>
    </comment>
    <comment ref="C6" authorId="0" shapeId="0">
      <text>
        <r>
          <rPr>
            <sz val="10"/>
            <color indexed="81"/>
            <rFont val="Tahoma"/>
            <family val="2"/>
          </rPr>
          <t xml:space="preserve">Contract 092-050-F276 ran from 02/02/15 - 24/02/15 = 195P/Days
</t>
        </r>
      </text>
    </comment>
    <comment ref="J6" authorId="0" shapeId="0">
      <text>
        <r>
          <rPr>
            <b/>
            <u/>
            <sz val="8"/>
            <color indexed="81"/>
            <rFont val="Tahoma"/>
            <family val="2"/>
          </rPr>
          <t xml:space="preserve">People Employed on contract 092-050-F276
</t>
        </r>
        <r>
          <rPr>
            <sz val="8"/>
            <color indexed="81"/>
            <rFont val="Tahoma"/>
            <family val="2"/>
          </rPr>
          <t xml:space="preserve">Khanya Maleki - 9003061217084
Mihlali Vulindlu - 9205165706082
Lindiswa Bester - 7304140746081
Nontobeko Kilimani - 7309090912088
Wendy Kuselo - 7305060672082
Siziwe Tengela - 7612061142084
Xolani Tyutu - 7903305439083
Thembekile Tsibapi - 6110155281083
Phumla Bhedeshe - 7506051647088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Noluthando Tyutu - 8610040862086
Mbuyiseli Maleki - 7005205401088
Luyanda Dastile - 9407126119088</t>
        </r>
        <r>
          <rPr>
            <b/>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Xoliswa Fitoli - 7808081380080
Bulelani Lamani - 8911075271084
Simphiwe Bevile - 7406036269084</t>
        </r>
      </text>
    </comment>
    <comment ref="C7" authorId="0" shapeId="0">
      <text>
        <r>
          <rPr>
            <sz val="10"/>
            <color indexed="81"/>
            <rFont val="Tahoma"/>
            <family val="2"/>
          </rPr>
          <t xml:space="preserve">Contract 092-050-F302 ran from 16/03/15 - 10/04/15 = 205P/Days
</t>
        </r>
      </text>
    </comment>
    <comment ref="J7" authorId="0" shapeId="0">
      <text>
        <r>
          <rPr>
            <b/>
            <u/>
            <sz val="8"/>
            <color indexed="81"/>
            <rFont val="Tahoma"/>
            <family val="2"/>
          </rPr>
          <t xml:space="preserve">People Employed on contract 092-050-F302
</t>
        </r>
        <r>
          <rPr>
            <sz val="8"/>
            <color indexed="81"/>
            <rFont val="Tahoma"/>
            <family val="2"/>
          </rPr>
          <t xml:space="preserve">Khanya Maleki - 9003061217084
Mihlali Vulindlu - 9205165706082
Lindiswa Bester - 7304140746081
Nontobeko Kilimani - 7309090912088
Wendy Kuselo - 7305060672082
Siziwe Tengela - 7612061142084
Xolani Tyutu - 7903305439083
Mbuyiseli Maleki - 7005205401088
Thembekile Tsibapi - 6110155281083
Luyanda Dastile - 9407126119088
Phumla Bhedeshe - 7506051647088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Nompiliso James - 7306071083087</t>
        </r>
        <r>
          <rPr>
            <b/>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Noluthando Tyutu - 8610040862086</t>
        </r>
      </text>
    </comment>
    <comment ref="C8" authorId="0" shapeId="0">
      <text>
        <r>
          <rPr>
            <sz val="10"/>
            <color indexed="81"/>
            <rFont val="Tahoma"/>
            <family val="2"/>
          </rPr>
          <t xml:space="preserve">Contract 092-050-F312 ran from 28/05/15 - 30/06/15 = 253P/Days
</t>
        </r>
      </text>
    </comment>
    <comment ref="J8" authorId="0" shapeId="0">
      <text>
        <r>
          <rPr>
            <b/>
            <u/>
            <sz val="8"/>
            <color indexed="81"/>
            <rFont val="Tahoma"/>
            <family val="2"/>
          </rPr>
          <t xml:space="preserve">People Employed on contract 092-050-F312
</t>
        </r>
        <r>
          <rPr>
            <sz val="8"/>
            <color indexed="81"/>
            <rFont val="Tahoma"/>
            <family val="2"/>
          </rPr>
          <t xml:space="preserve">Khanya Maleki - 9003061217084
Lindiswa Bester - 7304140746081
Wendy Kuselo - 7305060672082
Siziwe Tengela - 7612061142084
Xolani Tyutu - 7903305439083
Mbuyiseli Maleki - 7005205401088
Thembekile Tsibapi - 6110155281083
Luyanda Dastile - 9407126119088
Phumla Bhedeshe - 7506051647088
Nompiliso James - 7306071083087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Asenathi Nqwelo - 9404011092082
Bulelani Vulindlu - 8202235850082
</t>
        </r>
        <r>
          <rPr>
            <sz val="8"/>
            <color indexed="81"/>
            <rFont val="Tahoma"/>
            <family val="2"/>
          </rPr>
          <t xml:space="preserve">
</t>
        </r>
        <r>
          <rPr>
            <b/>
            <u/>
            <sz val="8"/>
            <color indexed="81"/>
            <rFont val="Tahoma"/>
            <family val="2"/>
          </rPr>
          <t>People Left</t>
        </r>
        <r>
          <rPr>
            <sz val="8"/>
            <color indexed="81"/>
            <rFont val="Tahoma"/>
            <family val="2"/>
          </rPr>
          <t xml:space="preserve">
Nontobeko Kilimani - 7309090912088
Mihlali Vulindlu - 9205165706082</t>
        </r>
      </text>
    </comment>
    <comment ref="C9" authorId="0" shapeId="0">
      <text>
        <r>
          <rPr>
            <sz val="10"/>
            <color indexed="81"/>
            <rFont val="Tahoma"/>
            <family val="2"/>
          </rPr>
          <t xml:space="preserve">Contract 092-050-F316 ran from 02/07/15 - 31/07/15 = 286P/Days
</t>
        </r>
      </text>
    </comment>
    <comment ref="J9" authorId="0" shapeId="0">
      <text>
        <r>
          <rPr>
            <b/>
            <u/>
            <sz val="8"/>
            <color indexed="81"/>
            <rFont val="Tahoma"/>
            <family val="2"/>
          </rPr>
          <t xml:space="preserve">People Employed on contract 092-050-F316
</t>
        </r>
        <r>
          <rPr>
            <sz val="8"/>
            <color indexed="81"/>
            <rFont val="Tahoma"/>
            <family val="2"/>
          </rPr>
          <t xml:space="preserve">Khanya Maleki - 9003061217084
Lindiswa Bester - 7304140746081
Wendy Kuselo - 7305060672082
Siziwe Tengela - 7612061142084
Xolani Tyutu - 7903305439083
Mbuyiseli Maleki - 7005205401088
Thembekile Tsibapi - 6110155281083
Luyanda Dastile - 9407126119088
Phumla Bhedeshe - 7506051647088
Nompiliso James - 7306071083087
Asenathi Nqwelo - 9404011092082
Bulelani Vulindlu - 8202235850082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0" authorId="0" shapeId="0">
      <text>
        <r>
          <rPr>
            <sz val="10"/>
            <color indexed="81"/>
            <rFont val="Tahoma"/>
            <family val="2"/>
          </rPr>
          <t xml:space="preserve">Contract 092-050-F319 ran from 01/09/15 - 18/09/15 = 154P/Days
</t>
        </r>
      </text>
    </comment>
    <comment ref="J10" authorId="0" shapeId="0">
      <text>
        <r>
          <rPr>
            <b/>
            <u/>
            <sz val="8"/>
            <color indexed="81"/>
            <rFont val="Tahoma"/>
            <family val="2"/>
          </rPr>
          <t xml:space="preserve">People Employed on contract 092-050-F319
</t>
        </r>
        <r>
          <rPr>
            <sz val="8"/>
            <color indexed="81"/>
            <rFont val="Tahoma"/>
            <family val="2"/>
          </rPr>
          <t xml:space="preserve">Khanya Maleki - 9003061217084
Lindiswa Bester - 7304140746081
Wendy Kuselo - 7305060672082
Siziwe Tengele - 7612061142084
Xolani Tyutu - 7903305439083
Mbuyiseli Maleki - 7005205401088
Thembekile Tsibapi - 6110155281083
Luyanda Dastile - 9407126119088
Phumla Bhedeshe - 7506051647088
Nompiliso James - 7306071083087
Asenathi Nqwelo - 9404011092082
Bulelani Vulindlu - 8202235850082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1" authorId="0" shapeId="0">
      <text>
        <r>
          <rPr>
            <sz val="10"/>
            <color indexed="81"/>
            <rFont val="Tahoma"/>
            <family val="2"/>
          </rPr>
          <t xml:space="preserve">Contract 092-050-F322 ran from 23/09/15 - 20/10/15 = 220P/Days
</t>
        </r>
      </text>
    </comment>
    <comment ref="J11" authorId="0" shapeId="0">
      <text>
        <r>
          <rPr>
            <b/>
            <u/>
            <sz val="8"/>
            <color indexed="81"/>
            <rFont val="Tahoma"/>
            <family val="2"/>
          </rPr>
          <t xml:space="preserve">People Employed on contract 092-050-F322
</t>
        </r>
        <r>
          <rPr>
            <u/>
            <sz val="8"/>
            <color indexed="81"/>
            <rFont val="Tahoma"/>
            <family val="2"/>
          </rPr>
          <t xml:space="preserve">
</t>
        </r>
        <r>
          <rPr>
            <sz val="8"/>
            <color indexed="81"/>
            <rFont val="Tahoma"/>
            <family val="2"/>
          </rPr>
          <t xml:space="preserve">Khanya Maleki - 9003061217084
Lindiswa Bester - 7304140746081
Wendy Kuselo - 7305060672082
Siziwe Tengele - 7612061142084
Xolani Tyutu - 7903305439083
Mbuyiseli Maleki - 7005205401088
Thembekile Tsibapi - 6110155281083
Luyanda Dastile - 9407126119088
Phumla Bhedeshe - 7506051647088
Nompiliso James - 7306071083087
Asenathi Nqwelo - 9404011092082
Bulelani Vulindlu - 8202235850082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2" authorId="0" shapeId="0">
      <text>
        <r>
          <rPr>
            <sz val="10"/>
            <color indexed="81"/>
            <rFont val="Tahoma"/>
            <family val="2"/>
          </rPr>
          <t xml:space="preserve">Contract 092-050-F323 ran from 21/10/15 - 13/11/15 = 220P/Days
</t>
        </r>
      </text>
    </comment>
    <comment ref="J12" authorId="0" shapeId="0">
      <text>
        <r>
          <rPr>
            <b/>
            <u/>
            <sz val="8"/>
            <color indexed="81"/>
            <rFont val="Tahoma"/>
            <family val="2"/>
          </rPr>
          <t xml:space="preserve">People Employed on contract 092-050-F323
</t>
        </r>
        <r>
          <rPr>
            <u/>
            <sz val="8"/>
            <color indexed="81"/>
            <rFont val="Tahoma"/>
            <family val="2"/>
          </rPr>
          <t xml:space="preserve">
</t>
        </r>
        <r>
          <rPr>
            <sz val="8"/>
            <color indexed="81"/>
            <rFont val="Tahoma"/>
            <family val="2"/>
          </rPr>
          <t xml:space="preserve">Khanya Maleki - 9003061217084
Lindiswa Bester - 7304140746081
Wendy Kuselo - 7305060672082
Siziwe Tengele - 7612061142084
Xolani Tyutu - 7903305439083
Mbuyiseli Maleki - 7005205401088
Thembekile Tsibapi - 6110155281083
Luyanda Dastile - 9407126119088
Phumla Bhedeshe - 7506051647088
Nompiliso James - 7306071083087
Asenathi Nqwelo - 9404011092082
Bulelani Vulindlu - 8202235850082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3" authorId="0" shapeId="0">
      <text>
        <r>
          <rPr>
            <sz val="10"/>
            <color indexed="81"/>
            <rFont val="Tahoma"/>
            <family val="2"/>
          </rPr>
          <t xml:space="preserve">Contract 092-050-F324 ran from 16/11/15 - 07/12/15 = 198P/Days
</t>
        </r>
      </text>
    </comment>
    <comment ref="J13" authorId="0" shapeId="0">
      <text>
        <r>
          <rPr>
            <b/>
            <u/>
            <sz val="8"/>
            <color indexed="81"/>
            <rFont val="Tahoma"/>
            <family val="2"/>
          </rPr>
          <t xml:space="preserve">People Employed on contract 092-050-F324
</t>
        </r>
        <r>
          <rPr>
            <sz val="8"/>
            <color indexed="81"/>
            <rFont val="Tahoma"/>
            <family val="2"/>
          </rPr>
          <t xml:space="preserve">Khanya Maleki - 9003061217084
Lindiswa Bester - 7304140746081
Wendy Kuselo - 7305060672082
Siziwe Tengele - 7612061142084
Xolani Tyutu - 7903305439083
Mbuyiseli Maleki - 7005205401088
Thembekile Tsibapi - 6110155281083
Luyanda Dastile - 9407126119088
Phumla Bhedeshe - 7506051647088
Nompiliso James - 7306071083087
Asenathi Nqwelo - 9404011092082
Bulelani Vulindlu - 8202235850082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4" authorId="0" shapeId="0">
      <text>
        <r>
          <rPr>
            <sz val="10"/>
            <color indexed="81"/>
            <rFont val="Tahoma"/>
            <family val="2"/>
          </rPr>
          <t xml:space="preserve">Contract 092-050-F332 ran from 08/12/15 - 19/01/16 = 209P/Days
</t>
        </r>
      </text>
    </comment>
    <comment ref="J14" authorId="0" shapeId="0">
      <text>
        <r>
          <rPr>
            <b/>
            <u/>
            <sz val="8"/>
            <color indexed="81"/>
            <rFont val="Tahoma"/>
            <family val="2"/>
          </rPr>
          <t xml:space="preserve">People Employed on contract 092-050-F332
</t>
        </r>
        <r>
          <rPr>
            <sz val="8"/>
            <color indexed="81"/>
            <rFont val="Tahoma"/>
            <family val="2"/>
          </rPr>
          <t xml:space="preserve">Khanya Maleki - 9003061217084
Lindiswa Bester - 7304140746081
Wendy Kuselo - 7305060672082
Siziwe Tengele - 7612061142084
Xolani Tyutu - 7903305439083
Mbuyiseli Maleki - 7005205401088
Thembekile Tsibapi - 6110155281083
Phumla Bhedeshe - 7506051647088
Nompiliso James - 7306071083087
Asenathi Nqwelo - 9404011092082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Mzamo Tsibaphi - 7310095828080
Lubabalo Vulindlu - 8406065865082
</t>
        </r>
        <r>
          <rPr>
            <sz val="8"/>
            <color indexed="81"/>
            <rFont val="Tahoma"/>
            <family val="2"/>
          </rPr>
          <t xml:space="preserve">
</t>
        </r>
        <r>
          <rPr>
            <b/>
            <u/>
            <sz val="8"/>
            <color indexed="81"/>
            <rFont val="Tahoma"/>
            <family val="2"/>
          </rPr>
          <t>People Left</t>
        </r>
        <r>
          <rPr>
            <sz val="8"/>
            <color indexed="81"/>
            <rFont val="Tahoma"/>
            <family val="2"/>
          </rPr>
          <t xml:space="preserve">
Bulelani Vulindlu - 8202235850082
Luyanda Dastile - 9407126119088</t>
        </r>
      </text>
    </comment>
    <comment ref="C15" authorId="0" shapeId="0">
      <text>
        <r>
          <rPr>
            <sz val="10"/>
            <color indexed="81"/>
            <rFont val="Tahoma"/>
            <family val="2"/>
          </rPr>
          <t xml:space="preserve">Contract 092-050-F357 ran from 26/01/16 - 15/02/16 = 209P/Days
</t>
        </r>
      </text>
    </comment>
    <comment ref="J15" authorId="0" shapeId="0">
      <text>
        <r>
          <rPr>
            <b/>
            <u/>
            <sz val="8"/>
            <color indexed="81"/>
            <rFont val="Tahoma"/>
            <family val="2"/>
          </rPr>
          <t xml:space="preserve">People Employed on contract 092-050-F357
</t>
        </r>
        <r>
          <rPr>
            <u/>
            <sz val="8"/>
            <color indexed="81"/>
            <rFont val="Tahoma"/>
            <family val="2"/>
          </rPr>
          <t xml:space="preserve">
</t>
        </r>
        <r>
          <rPr>
            <sz val="8"/>
            <color indexed="81"/>
            <rFont val="Tahoma"/>
            <family val="2"/>
          </rPr>
          <t xml:space="preserve">Khanya Maleki - 9003061217084
Lindiswa Bester - 7304140746081
Wendy Kuselo - 7305060672082
Siziwe Tengele - 7612061142084
Xolani Tyutu - 7903305439083
Mbuyiseli Maleki - 7005205401088
Thembekile Tsibapi - 6110155281083
Phumla Bhedeshe - 7506051647088
Nompiliso James - 7306071083087
Asenathi Nqwelo - 9404011092082
Mzamo Tsibaphi - 7310095828080
</t>
        </r>
        <r>
          <rPr>
            <sz val="8"/>
            <color indexed="81"/>
            <rFont val="Tahoma"/>
            <family val="2"/>
          </rPr>
          <t xml:space="preserve">
</t>
        </r>
        <r>
          <rPr>
            <b/>
            <u/>
            <sz val="8"/>
            <color indexed="81"/>
            <rFont val="Tahoma"/>
            <family val="2"/>
          </rPr>
          <t>New People</t>
        </r>
        <r>
          <rPr>
            <sz val="8"/>
            <color indexed="81"/>
            <rFont val="Tahoma"/>
            <family val="2"/>
          </rPr>
          <t xml:space="preserve">
Bulelani Vulindlu - 8202235850082</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Lubabalo Vulindlu - 8406065865082</t>
        </r>
      </text>
    </comment>
    <comment ref="C16" authorId="0" shapeId="0">
      <text>
        <r>
          <rPr>
            <sz val="10"/>
            <color indexed="81"/>
            <rFont val="Tahoma"/>
            <family val="2"/>
          </rPr>
          <t xml:space="preserve">Contract 092-050-F364 ran from 23/02/16 - 14/03/16 = 198P/Days
</t>
        </r>
      </text>
    </comment>
    <comment ref="J16" authorId="0" shapeId="0">
      <text>
        <r>
          <rPr>
            <b/>
            <u/>
            <sz val="8"/>
            <color indexed="81"/>
            <rFont val="Tahoma"/>
            <family val="2"/>
          </rPr>
          <t xml:space="preserve">People Employed on contract 092-050-F364
</t>
        </r>
        <r>
          <rPr>
            <u/>
            <sz val="8"/>
            <color indexed="81"/>
            <rFont val="Tahoma"/>
            <family val="2"/>
          </rPr>
          <t xml:space="preserve">
</t>
        </r>
        <r>
          <rPr>
            <sz val="8"/>
            <color indexed="81"/>
            <rFont val="Tahoma"/>
            <family val="2"/>
          </rPr>
          <t>Khanya Maleki - 9003061217084
Lindiswa Bester - 7304140746081
Wendy Kuselo - 7305060672082
Siziwe Tengele - 7612061142084
Xolani Tyutu - 7903305439083
Mbuyiseli Maleki - 7005205401088
Thembekile Tsibapi - 6110155281083
Phumla Bhedeshe - 7506051647088
Nompiliso James - 7306071083087
Asenathi Nqwelo - 9404011092082
Mzamo Tsibaphi - 7310095828080
Bulelani Vulindlu - 8202235850082</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List>
</comments>
</file>

<file path=xl/comments37.xml><?xml version="1.0" encoding="utf-8"?>
<comments xmlns="http://schemas.openxmlformats.org/spreadsheetml/2006/main">
  <authors>
    <author>James Jansen</author>
    <author>Andrew Knipe</author>
  </authors>
  <commentList>
    <comment ref="C4" authorId="0" shapeId="0">
      <text>
        <r>
          <rPr>
            <sz val="10"/>
            <color indexed="81"/>
            <rFont val="Tahoma"/>
            <family val="2"/>
          </rPr>
          <t xml:space="preserve">Contract 092-050-F269 ran from 06/10/14 - 30/10/14 = 193P/Days
</t>
        </r>
      </text>
    </comment>
    <comment ref="J4" authorId="0" shapeId="0">
      <text>
        <r>
          <rPr>
            <b/>
            <u/>
            <sz val="8"/>
            <color indexed="81"/>
            <rFont val="Tahoma"/>
            <family val="2"/>
          </rPr>
          <t xml:space="preserve">People Employed on contract 092-050-F269
</t>
        </r>
        <r>
          <rPr>
            <sz val="8"/>
            <color indexed="81"/>
            <rFont val="Tahoma"/>
            <family val="2"/>
          </rPr>
          <t xml:space="preserve">
Thulani Mfundisi - 8706176175085
Ntombizodwa Petse- 6606220784084
Noxolo Kanti - 8206061653080
Thembelani Piko - 7309095894083
Joyce Joubert - 8511070408081
Phumza Maki - 7606220852088
Fezeka Nyumka - 7011280898081
Gcobani Duda - 8807035200088
Babalwa Peter - 9101151106082
Ntembeko Kilani - 8403035615085
Siyabulela Tsana - 9101075601085
Ntombizanele Khuselo - 6606140921089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5" authorId="0" shapeId="0">
      <text>
        <r>
          <rPr>
            <sz val="10"/>
            <color indexed="81"/>
            <rFont val="Tahoma"/>
            <family val="2"/>
          </rPr>
          <t xml:space="preserve">Contract 092-050-F274 ran from 02/12/14 - 19/12/14 = 186P/Days
</t>
        </r>
      </text>
    </comment>
    <comment ref="G5" authorId="1" shapeId="0">
      <text>
        <r>
          <rPr>
            <sz val="9"/>
            <color indexed="81"/>
            <rFont val="Tahoma"/>
            <charset val="1"/>
          </rPr>
          <t xml:space="preserve">R1 000.00 fine on contract 092-050-274 for contractor using unauthorised vehicle on site.
</t>
        </r>
      </text>
    </comment>
    <comment ref="J5" authorId="0" shapeId="0">
      <text>
        <r>
          <rPr>
            <b/>
            <u/>
            <sz val="8"/>
            <color indexed="81"/>
            <rFont val="Tahoma"/>
            <family val="2"/>
          </rPr>
          <t xml:space="preserve">People Employed on contract 092-050-F274
</t>
        </r>
        <r>
          <rPr>
            <sz val="8"/>
            <color indexed="81"/>
            <rFont val="Tahoma"/>
            <family val="2"/>
          </rPr>
          <t xml:space="preserve">
</t>
        </r>
        <r>
          <rPr>
            <sz val="8"/>
            <color indexed="81"/>
            <rFont val="Tahoma"/>
            <family val="2"/>
          </rPr>
          <t>Thulani Mfundisi - 8706176175085
Ntombizodwa Petse- 6606220784084
Noxolo Kanti - 8206061653080
Thembelani Piko - 7309095894083
Joyce Joubert - 8511070408081
Phumza Maki - 7606220852088
Fezeka Nyumka - 7011280898081
Gcobani Duda - 8807035200088
Babalwa Peter - 9101151106082
Siyabulela Tsana - 9101075601085</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Cikizwa Jokani - 6402021131083
Esethu Nqina - 8707275523084</t>
        </r>
        <r>
          <rPr>
            <sz val="8"/>
            <color indexed="81"/>
            <rFont val="Tahoma"/>
            <family val="2"/>
          </rPr>
          <t xml:space="preserve">
</t>
        </r>
        <r>
          <rPr>
            <b/>
            <u/>
            <sz val="8"/>
            <color indexed="81"/>
            <rFont val="Tahoma"/>
            <family val="2"/>
          </rPr>
          <t>People Left</t>
        </r>
        <r>
          <rPr>
            <sz val="8"/>
            <color indexed="81"/>
            <rFont val="Tahoma"/>
            <family val="2"/>
          </rPr>
          <t xml:space="preserve">
Ntembeko Kilani - 8403035615085
Ntombizanele Khuselo - 6606140921089</t>
        </r>
      </text>
    </comment>
    <comment ref="C6" authorId="0" shapeId="0">
      <text>
        <r>
          <rPr>
            <sz val="10"/>
            <color indexed="81"/>
            <rFont val="Tahoma"/>
            <family val="2"/>
          </rPr>
          <t xml:space="preserve">Contract 092-050-F287 ran from 02/02/15 - 24/02/15 = 218P/Days
</t>
        </r>
      </text>
    </comment>
    <comment ref="J6" authorId="0" shapeId="0">
      <text>
        <r>
          <rPr>
            <b/>
            <u/>
            <sz val="8"/>
            <color indexed="81"/>
            <rFont val="Tahoma"/>
            <family val="2"/>
          </rPr>
          <t xml:space="preserve">People Employed on contract 092-050-F287
</t>
        </r>
        <r>
          <rPr>
            <sz val="8"/>
            <color indexed="81"/>
            <rFont val="Tahoma"/>
            <family val="2"/>
          </rPr>
          <t xml:space="preserve">
</t>
        </r>
        <r>
          <rPr>
            <sz val="8"/>
            <color indexed="81"/>
            <rFont val="Tahoma"/>
            <family val="2"/>
          </rPr>
          <t xml:space="preserve">Thulani Mfundisi - 8706176175085
Ntombizodwa Petse- 6606220784084
Noxolo Kanti - 8206061653080
Thembani Piko - 7309095894083
Joyce Joubert - 8511070408081
Phumza Maki - 7606220852088
Fezeka Nyumka - 7011280898081
Gcobani Duda - 8807035200088
Babalwa Peter - 9101151106082
Siyabulela Tsana - 9101075601085
Cikizwa Jokani - 6402021131083
Esethu Nqina - 8707275523084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7" authorId="0" shapeId="0">
      <text>
        <r>
          <rPr>
            <sz val="10"/>
            <color indexed="81"/>
            <rFont val="Tahoma"/>
            <family val="2"/>
          </rPr>
          <t xml:space="preserve">Contract 092-050-F303 ran from 05/03/15 - 27/03/15 = 210P/Days
</t>
        </r>
      </text>
    </comment>
    <comment ref="J7" authorId="0" shapeId="0">
      <text>
        <r>
          <rPr>
            <b/>
            <u/>
            <sz val="8"/>
            <color indexed="81"/>
            <rFont val="Tahoma"/>
            <family val="2"/>
          </rPr>
          <t xml:space="preserve">People Employed on contract 092-050-F303
</t>
        </r>
        <r>
          <rPr>
            <b/>
            <sz val="8"/>
            <color indexed="81"/>
            <rFont val="Tahoma"/>
            <family val="2"/>
          </rPr>
          <t xml:space="preserve">
</t>
        </r>
        <r>
          <rPr>
            <sz val="8"/>
            <color indexed="81"/>
            <rFont val="Tahoma"/>
            <family val="2"/>
          </rPr>
          <t xml:space="preserve">Thulani Mfundisi - 8706176175085
Ntombizodwa Petse- 6606220784084
Noxolo Kanti - 8206061653080
Thembani Piko - 7309095894083
Joyce Joubert - 8511070408081
Phumza Maki - 7606220852088
Fezeka Nyumka - 7011280898081
Gcobani Duda - 8807035200088
Siyabulela Tsana - 9101075601085
Cikizwa Jokani - 6402021131083
Esethu Nqina - 8707275523084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Ntombizanele Makasi - 8606100708085
</t>
        </r>
        <r>
          <rPr>
            <sz val="8"/>
            <color indexed="81"/>
            <rFont val="Tahoma"/>
            <family val="2"/>
          </rPr>
          <t xml:space="preserve">
</t>
        </r>
        <r>
          <rPr>
            <b/>
            <u/>
            <sz val="8"/>
            <color indexed="81"/>
            <rFont val="Tahoma"/>
            <family val="2"/>
          </rPr>
          <t>People Left</t>
        </r>
        <r>
          <rPr>
            <sz val="8"/>
            <color indexed="81"/>
            <rFont val="Tahoma"/>
            <family val="2"/>
          </rPr>
          <t xml:space="preserve">
Babalwa Peter - 9101151106082</t>
        </r>
      </text>
    </comment>
  </commentList>
</comments>
</file>

<file path=xl/comments38.xml><?xml version="1.0" encoding="utf-8"?>
<comments xmlns="http://schemas.openxmlformats.org/spreadsheetml/2006/main">
  <authors>
    <author>James Jansen</author>
  </authors>
  <commentList>
    <comment ref="C4" authorId="0" shapeId="0">
      <text>
        <r>
          <rPr>
            <sz val="10"/>
            <color indexed="81"/>
            <rFont val="Tahoma"/>
            <family val="2"/>
          </rPr>
          <t xml:space="preserve">Contract 092-050-F292 ran from 25/11/14 - 15/12/15 = 198P/Days
</t>
        </r>
      </text>
    </comment>
    <comment ref="J4" authorId="0" shapeId="0">
      <text>
        <r>
          <rPr>
            <b/>
            <u/>
            <sz val="8"/>
            <color indexed="81"/>
            <rFont val="Tahoma"/>
            <family val="2"/>
          </rPr>
          <t xml:space="preserve">People Employed on contract 092-050-F292
</t>
        </r>
        <r>
          <rPr>
            <sz val="8"/>
            <color indexed="81"/>
            <rFont val="Tahoma"/>
            <family val="2"/>
          </rPr>
          <t xml:space="preserve">Ntembeko Kilani - 8403035615085
Siyabulela Nyumka - 8804115783083
Wandile Qum - 8112045935082
Xola Zanga - 8101095337083
Mbonisi Mfundisi - 7712025985089
Ntomboxolo Honi - 8502021827081
Zukiswa Mxoli - 6811070777085
Khanyisa Mafani - 8909291404089
Nyameka Mdyogolo - 7206140934080
Bongiwe Ndlakuse - 9101121322082
Ntombekhaya Menemene - 6909020873085
Sikhokele Tsana - 9503255505087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5" authorId="0" shapeId="0">
      <text>
        <r>
          <rPr>
            <sz val="10"/>
            <color indexed="81"/>
            <rFont val="Tahoma"/>
            <family val="2"/>
          </rPr>
          <t xml:space="preserve">Contract 092-050-F294 ran from 12/01/15 - 06/02/15 = 220P/Days
</t>
        </r>
      </text>
    </comment>
    <comment ref="J5" authorId="0" shapeId="0">
      <text>
        <r>
          <rPr>
            <b/>
            <u/>
            <sz val="8"/>
            <color indexed="81"/>
            <rFont val="Tahoma"/>
            <family val="2"/>
          </rPr>
          <t xml:space="preserve">People Employed on contract 092-050-F294
</t>
        </r>
        <r>
          <rPr>
            <u/>
            <sz val="8"/>
            <color indexed="81"/>
            <rFont val="Tahoma"/>
            <family val="2"/>
          </rPr>
          <t xml:space="preserve">
</t>
        </r>
        <r>
          <rPr>
            <sz val="8"/>
            <color indexed="81"/>
            <rFont val="Tahoma"/>
            <family val="2"/>
          </rPr>
          <t xml:space="preserve">Ntembeko Kilani - 8403035615085
Siyabulela Nyumka - 8804115783083
Wandile Qum - 8112045935082
Xola Zanga - 8101095337083
Mbonisi Mfundisi - 7712025985089
Zukiswa Mxoli - 6811070777085
Khanyisa Mafani - 8909291404089
Nyameka Mdyogolo - 7206140934080
Bongiwe Ndlakuse - 9101121322082
Ntombekhaya Menemene - 6909020873085
Sikhokele Tsana - 9503255505087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Zoliwe Ntakana - 9210250353089</t>
        </r>
        <r>
          <rPr>
            <sz val="8"/>
            <color indexed="81"/>
            <rFont val="Tahoma"/>
            <family val="2"/>
          </rPr>
          <t xml:space="preserve">
</t>
        </r>
        <r>
          <rPr>
            <b/>
            <u/>
            <sz val="8"/>
            <color indexed="81"/>
            <rFont val="Tahoma"/>
            <family val="2"/>
          </rPr>
          <t>People Left</t>
        </r>
        <r>
          <rPr>
            <sz val="8"/>
            <color indexed="81"/>
            <rFont val="Tahoma"/>
            <family val="2"/>
          </rPr>
          <t xml:space="preserve">
Ntomboxolo Honi - 8502021827081</t>
        </r>
      </text>
    </comment>
    <comment ref="C6" authorId="0" shapeId="0">
      <text>
        <r>
          <rPr>
            <sz val="10"/>
            <color indexed="81"/>
            <rFont val="Tahoma"/>
            <family val="2"/>
          </rPr>
          <t xml:space="preserve">Contract 092-050-F299 ran from 06/03/15 - 27/03/15 = 220P/Days
</t>
        </r>
      </text>
    </comment>
    <comment ref="J6" authorId="0" shapeId="0">
      <text>
        <r>
          <rPr>
            <b/>
            <u/>
            <sz val="8"/>
            <color indexed="81"/>
            <rFont val="Tahoma"/>
            <family val="2"/>
          </rPr>
          <t xml:space="preserve">People Employed on contract 092-050-F299
</t>
        </r>
        <r>
          <rPr>
            <u/>
            <sz val="8"/>
            <color indexed="81"/>
            <rFont val="Tahoma"/>
            <family val="2"/>
          </rPr>
          <t xml:space="preserve">
</t>
        </r>
        <r>
          <rPr>
            <sz val="8"/>
            <color indexed="81"/>
            <rFont val="Tahoma"/>
            <family val="2"/>
          </rPr>
          <t xml:space="preserve">Ntembeko Kilani - 8403035615085
Siyabulela Nyumka - 8804115783083
Wandile Qum - 8112045935082
Xola Zanga - 8101095337083
Mbonisi Mfundisi - 7712025985089
Zoliwe Ntakana - 9210250353089
Zukiswa Mxoli - 6811070777085
Khanyisa Mafani - 8909291404089
Nyameka Mdyogolo - 7206140934080
Bongiwe Ndlakuse - 9101121322082
Ntombekhaya Menemene - 6909020873085
Sikhokele Tsana - 9503255505087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7" authorId="0" shapeId="0">
      <text>
        <r>
          <rPr>
            <sz val="10"/>
            <color indexed="81"/>
            <rFont val="Tahoma"/>
            <family val="2"/>
          </rPr>
          <t xml:space="preserve">Contract 092-050-F315 ran from 23/06/15 - 07/08/15 = 264P/Days
</t>
        </r>
      </text>
    </comment>
    <comment ref="J7" authorId="0" shapeId="0">
      <text>
        <r>
          <rPr>
            <b/>
            <u/>
            <sz val="8"/>
            <color indexed="81"/>
            <rFont val="Tahoma"/>
            <family val="2"/>
          </rPr>
          <t xml:space="preserve">People Employed on contract 092-050-F315
</t>
        </r>
        <r>
          <rPr>
            <u/>
            <sz val="8"/>
            <color indexed="81"/>
            <rFont val="Tahoma"/>
            <family val="2"/>
          </rPr>
          <t xml:space="preserve">
</t>
        </r>
        <r>
          <rPr>
            <sz val="8"/>
            <color indexed="81"/>
            <rFont val="Tahoma"/>
            <family val="2"/>
          </rPr>
          <t>Ntembeko Kilani - 8403035615085
Siyabulela Nyumka - 8804115783083
Wandile Qum - 8112045935082
Zukiswa Mxoli - 6811070777085
Ntombekhaya Menemene - 6909020873085
Sikhokele Tsana - 9503255505087
Nyameka Mdyogolo - 7206140934080</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Gcobani Duda - 880735200088
Phumza Hoyi - 8807220382089
Phumza Maki - 7606220852088
Vusumzi Manyakama - 8507135276083
Ntombizandile Tyutyani - 9307021064084</t>
        </r>
        <r>
          <rPr>
            <sz val="8"/>
            <color indexed="81"/>
            <rFont val="Tahoma"/>
            <family val="2"/>
          </rPr>
          <t xml:space="preserve">
</t>
        </r>
        <r>
          <rPr>
            <b/>
            <u/>
            <sz val="8"/>
            <color indexed="81"/>
            <rFont val="Tahoma"/>
            <family val="2"/>
          </rPr>
          <t>People Left</t>
        </r>
        <r>
          <rPr>
            <sz val="8"/>
            <color indexed="81"/>
            <rFont val="Tahoma"/>
            <family val="2"/>
          </rPr>
          <t xml:space="preserve">
Xola Zanga - 8101095337083
Mbonisi Mfundisi - 7712025985089
Zoliwe Ntakana - 9210250353089
Khanyisa Mafani - 8909291404089
Bongiwe Ndlakuse - 910112132208</t>
        </r>
      </text>
    </comment>
  </commentList>
</comments>
</file>

<file path=xl/comments39.xml><?xml version="1.0" encoding="utf-8"?>
<comments xmlns="http://schemas.openxmlformats.org/spreadsheetml/2006/main">
  <authors>
    <author>James Jansen</author>
  </authors>
  <commentList>
    <comment ref="C4" authorId="0" shapeId="0">
      <text>
        <r>
          <rPr>
            <sz val="10"/>
            <color indexed="81"/>
            <rFont val="Tahoma"/>
            <family val="2"/>
          </rPr>
          <t xml:space="preserve">Contract 092-050-F291 ran from 03/12/14 - 30/12/14 = 202P/Days
</t>
        </r>
      </text>
    </comment>
    <comment ref="J4" authorId="0" shapeId="0">
      <text>
        <r>
          <rPr>
            <b/>
            <u/>
            <sz val="8"/>
            <color indexed="81"/>
            <rFont val="Tahoma"/>
            <family val="2"/>
          </rPr>
          <t xml:space="preserve">People Employed on contract 092-050-F291
</t>
        </r>
        <r>
          <rPr>
            <sz val="8"/>
            <color indexed="81"/>
            <rFont val="Tahoma"/>
            <family val="2"/>
          </rPr>
          <t xml:space="preserve">Brenda Thembani - 8409010643083
Yonela Dyani - 9301060672083
Boniwe Mame - 5812130738084
Nyameka Ngqoba - 8904011288086
Gcobisa Nikelo - 7912250940096
Vuyokazi Candani - 8304271178087
Masakhane Ngesi - 9404105458082
Luxolo Kilimani - 9506165386084
Malibongwe Bester - 9211015864089
Melumzi Jacobs - 8201015626084
Melumzi Tembani - 7710025953081
Nosiphiwo Fexenge - 7911051247089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5" authorId="0" shapeId="0">
      <text>
        <r>
          <rPr>
            <sz val="10"/>
            <color indexed="81"/>
            <rFont val="Tahoma"/>
            <family val="2"/>
          </rPr>
          <t xml:space="preserve">Contract 092-050-F295 ran from 02/02/15 - 24/02/15 = 194P/Days
</t>
        </r>
      </text>
    </comment>
    <comment ref="J5" authorId="0" shapeId="0">
      <text>
        <r>
          <rPr>
            <b/>
            <u/>
            <sz val="8"/>
            <color indexed="81"/>
            <rFont val="Tahoma"/>
            <family val="2"/>
          </rPr>
          <t xml:space="preserve">People Employed on contract 092-050-F295
</t>
        </r>
        <r>
          <rPr>
            <u/>
            <sz val="8"/>
            <color indexed="81"/>
            <rFont val="Tahoma"/>
            <family val="2"/>
          </rPr>
          <t xml:space="preserve">
</t>
        </r>
        <r>
          <rPr>
            <sz val="8"/>
            <color indexed="81"/>
            <rFont val="Tahoma"/>
            <family val="2"/>
          </rPr>
          <t xml:space="preserve">Brenda Thembani - 8409010643083
Yonela Dyani - 9301060672083
Boniwe Mame - 5812130738084
Nyameka Ngqoba - 8904011288086
Gcobisa Nikelo - 7912250940096
Vuyokazi Candani - 8304271178087
Masakhane Ngesi - 9404105458082
Luxolo Kilimani - 9506165386084
Melumzi Jacobs - 8201015626084
Melumzi Tembani - 7710025953081
Nosiphiwo Fexenge - 7911051247089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Buzile Kulati - 6703295720082</t>
        </r>
        <r>
          <rPr>
            <sz val="8"/>
            <color indexed="81"/>
            <rFont val="Tahoma"/>
            <family val="2"/>
          </rPr>
          <t xml:space="preserve">
</t>
        </r>
        <r>
          <rPr>
            <b/>
            <u/>
            <sz val="8"/>
            <color indexed="81"/>
            <rFont val="Tahoma"/>
            <family val="2"/>
          </rPr>
          <t>People Left</t>
        </r>
        <r>
          <rPr>
            <sz val="8"/>
            <color indexed="81"/>
            <rFont val="Tahoma"/>
            <family val="2"/>
          </rPr>
          <t xml:space="preserve">
Malibongwe Bester - 9211015864089</t>
        </r>
      </text>
    </comment>
    <comment ref="C6" authorId="0" shapeId="0">
      <text>
        <r>
          <rPr>
            <sz val="10"/>
            <color indexed="81"/>
            <rFont val="Tahoma"/>
            <family val="2"/>
          </rPr>
          <t xml:space="preserve">Contract 092-050-F308 ran from 04/03/15 - 26/03/15 = 195P/Days
</t>
        </r>
      </text>
    </comment>
    <comment ref="J6" authorId="0" shapeId="0">
      <text>
        <r>
          <rPr>
            <b/>
            <u/>
            <sz val="8"/>
            <color indexed="81"/>
            <rFont val="Tahoma"/>
            <family val="2"/>
          </rPr>
          <t xml:space="preserve">People Employed on contract 092-050-F308
</t>
        </r>
        <r>
          <rPr>
            <sz val="8"/>
            <color indexed="81"/>
            <rFont val="Tahoma"/>
            <family val="2"/>
          </rPr>
          <t xml:space="preserve">Brenda Thembani - 8409010643083
Yonela Dyani - 9301060672083
Boniwe Mame - 5812130738084
Nyameka Ngqoba - 8904011288086
Vuyokazi Candani - 8304271178087
Luxolo Kilimani - 9506165386084
Mbuzile Kulati - 6703295720082
Melumzi Jacobs - 8201015626084
Melumzi Tembani - 7710025953081
Nosiphiwo Fexenge - 7911051247089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Gladys Ndzala - 7609200800085
Luvo Ngesi - 8805106108081
</t>
        </r>
        <r>
          <rPr>
            <sz val="8"/>
            <color indexed="81"/>
            <rFont val="Tahoma"/>
            <family val="2"/>
          </rPr>
          <t xml:space="preserve">
</t>
        </r>
        <r>
          <rPr>
            <b/>
            <u/>
            <sz val="8"/>
            <color indexed="81"/>
            <rFont val="Tahoma"/>
            <family val="2"/>
          </rPr>
          <t>People Left</t>
        </r>
        <r>
          <rPr>
            <sz val="8"/>
            <color indexed="81"/>
            <rFont val="Tahoma"/>
            <family val="2"/>
          </rPr>
          <t xml:space="preserve">
Masakhane Ngesi - 9404105458082
Gcobisa Nikelo - 7912250940096</t>
        </r>
      </text>
    </comment>
    <comment ref="C7" authorId="0" shapeId="0">
      <text>
        <r>
          <rPr>
            <sz val="10"/>
            <color indexed="81"/>
            <rFont val="Tahoma"/>
            <family val="2"/>
          </rPr>
          <t xml:space="preserve">Contract 092-050-F314 ran from 22/06/15 - 13/07/15 = 203P/Days
</t>
        </r>
      </text>
    </comment>
    <comment ref="J7" authorId="0" shapeId="0">
      <text>
        <r>
          <rPr>
            <b/>
            <u/>
            <sz val="8"/>
            <color indexed="81"/>
            <rFont val="Tahoma"/>
            <family val="2"/>
          </rPr>
          <t xml:space="preserve">People Employed on contract 092-050-F314
</t>
        </r>
        <r>
          <rPr>
            <sz val="8"/>
            <color indexed="81"/>
            <rFont val="Tahoma"/>
            <family val="2"/>
          </rPr>
          <t xml:space="preserve">Brenda Thembani - 8409010643083
Yonela Dyani - 9301060672083
Luxolo Kilimani - 9506165386084
Melumzi Jacobs - 8201015626084
Gladys Ndzala - 7609200800085
Luvo Ngesi - 8805106108081
Melumzi Tembani - 7710025953081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Vuyokazi Candani - 8304271178087
Phumla Fana - 7406101731083
Yonela Ngsi - 9209081445080
Andile Tembani - 8105205642084
Tina Zondi - 7303121329081
</t>
        </r>
        <r>
          <rPr>
            <sz val="8"/>
            <color indexed="81"/>
            <rFont val="Tahoma"/>
            <family val="2"/>
          </rPr>
          <t xml:space="preserve">
</t>
        </r>
        <r>
          <rPr>
            <b/>
            <u/>
            <sz val="8"/>
            <color indexed="81"/>
            <rFont val="Tahoma"/>
            <family val="2"/>
          </rPr>
          <t>People Left</t>
        </r>
        <r>
          <rPr>
            <sz val="8"/>
            <color indexed="81"/>
            <rFont val="Tahoma"/>
            <family val="2"/>
          </rPr>
          <t xml:space="preserve">
Nosiphiwo Fexenge - 7911051247089
Mbuzile Kulati - 6703295720082
Boniwe Mame - 5812130738084
Nyameka Ngqoba - 8904011288086
Vuyokazi Candani - 8304271178087</t>
        </r>
      </text>
    </comment>
    <comment ref="C8" authorId="0" shapeId="0">
      <text>
        <r>
          <rPr>
            <sz val="10"/>
            <color indexed="81"/>
            <rFont val="Tahoma"/>
            <family val="2"/>
          </rPr>
          <t xml:space="preserve">Contract 092-050-F318 ran from 29/07/15 - 26/08/15 = 231P/Days
</t>
        </r>
      </text>
    </comment>
    <comment ref="J8" authorId="0" shapeId="0">
      <text>
        <r>
          <rPr>
            <b/>
            <u/>
            <sz val="8"/>
            <color indexed="81"/>
            <rFont val="Tahoma"/>
            <family val="2"/>
          </rPr>
          <t xml:space="preserve">People Employed on contract 092-050-F318
</t>
        </r>
        <r>
          <rPr>
            <sz val="8"/>
            <color indexed="81"/>
            <rFont val="Tahoma"/>
            <family val="2"/>
          </rPr>
          <t xml:space="preserve">Brenda Thembani - 8409010643083
Vuyokazi Candani - 8304271178087
Yonela Dyani - 9301060672083
Phumla Fana - 7406101731083
Luxolo Kilimani - 9506165386084
Melumzi Jacobs - 8201015626084
Gladys Ndzala - 7609200800085
Luvo Ngesi - 8805106108081
Yonela Ngesi - 9209081445080
Andile Tembani - 8105205642084
Melumzi Tembani - 7710025953081
Tina Zondi - 7303121329081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9" authorId="0" shapeId="0">
      <text>
        <r>
          <rPr>
            <sz val="10"/>
            <color indexed="81"/>
            <rFont val="Tahoma"/>
            <family val="2"/>
          </rPr>
          <t xml:space="preserve">Contract 092-050-F321 ran from 14/09/15 - 22/09/15 = 44P/Days
</t>
        </r>
      </text>
    </comment>
    <comment ref="J9" authorId="0" shapeId="0">
      <text>
        <r>
          <rPr>
            <b/>
            <u/>
            <sz val="8"/>
            <color indexed="81"/>
            <rFont val="Tahoma"/>
            <family val="2"/>
          </rPr>
          <t xml:space="preserve">People Employed on contract 092-050-F321
</t>
        </r>
        <r>
          <rPr>
            <sz val="8"/>
            <color indexed="81"/>
            <rFont val="Tahoma"/>
            <family val="2"/>
          </rPr>
          <t xml:space="preserve">Brenda Thembani - 8409010643083
Vuyokazi Candani - 8304271178087
Yonela Dyani - 9301060672083
Phumla Fana - 7406101731083
Luxolo Kilimani - 9506165386084
Melumzi Jacobs - 8201015626084
Gladys Ndzala - 7609200800085
Luvo Ngesi - 8805106108081
Yonela Ngesi - 9209081445080
Andile Tembani - 8105205642084
Melumzi Tembani - 7710025953081
Tina Zondi - 7303121329081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0" authorId="0" shapeId="0">
      <text>
        <r>
          <rPr>
            <sz val="10"/>
            <color indexed="81"/>
            <rFont val="Tahoma"/>
            <family val="2"/>
          </rPr>
          <t xml:space="preserve">Contract 092-050-F328 ran from 05/10/15 - 27/10/15 = 220 P/Days
</t>
        </r>
      </text>
    </comment>
    <comment ref="J10" authorId="0" shapeId="0">
      <text>
        <r>
          <rPr>
            <b/>
            <u/>
            <sz val="8"/>
            <color indexed="81"/>
            <rFont val="Tahoma"/>
            <family val="2"/>
          </rPr>
          <t xml:space="preserve">People Employed on contract 092-050-F328
</t>
        </r>
        <r>
          <rPr>
            <sz val="8"/>
            <color indexed="81"/>
            <rFont val="Tahoma"/>
            <family val="2"/>
          </rPr>
          <t>Brenda Thembani - 8409010643083
Vuyokazi Candani - 8304271178087
Yonela Dyani - 9301060672083
Phumla Fana - 7406101731083
Luxolo Kilimani - 9506165386084
Melumzi Jacobs - 8201015626084
Luvo Ngesi - 8805106108081
Yonela Ngesi - 9209081445080
Andile Tembani - 8105205642084
Melumzi Tembani - 7710025953081
Tina Zondi - 7303121329081</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Sinoxolo Ngcibi - 9409131299087
</t>
        </r>
        <r>
          <rPr>
            <sz val="8"/>
            <color indexed="81"/>
            <rFont val="Tahoma"/>
            <family val="2"/>
          </rPr>
          <t xml:space="preserve">
</t>
        </r>
        <r>
          <rPr>
            <b/>
            <u/>
            <sz val="8"/>
            <color indexed="81"/>
            <rFont val="Tahoma"/>
            <family val="2"/>
          </rPr>
          <t>People Left</t>
        </r>
        <r>
          <rPr>
            <sz val="8"/>
            <color indexed="81"/>
            <rFont val="Tahoma"/>
            <family val="2"/>
          </rPr>
          <t xml:space="preserve">
Gladys Ndzala - 7609200800085</t>
        </r>
      </text>
    </comment>
    <comment ref="C11" authorId="0" shapeId="0">
      <text>
        <r>
          <rPr>
            <sz val="10"/>
            <color indexed="81"/>
            <rFont val="Tahoma"/>
            <family val="2"/>
          </rPr>
          <t xml:space="preserve">Contract 092-050-F329 ran from 28/10/15 - 17/11/15 = 198P/Days
</t>
        </r>
      </text>
    </comment>
    <comment ref="J11" authorId="0" shapeId="0">
      <text>
        <r>
          <rPr>
            <b/>
            <u/>
            <sz val="8"/>
            <color indexed="81"/>
            <rFont val="Tahoma"/>
            <family val="2"/>
          </rPr>
          <t xml:space="preserve">People Employed on contract 092-050-F329
</t>
        </r>
        <r>
          <rPr>
            <sz val="8"/>
            <color indexed="81"/>
            <rFont val="Tahoma"/>
            <family val="2"/>
          </rPr>
          <t xml:space="preserve">Brenda Thembani - 8409010643083
Vuyokazi Candani - 8304271178087
Yonela Dyani - 9301060672083
Phumla Fana - 7406101731083
Luxolo Kilimani - 9506165386084
Melumzi Jacobs - 8201015626084
Sinoxolo Ngcibi - 9409131299087
Luvo Ngesi - 8805106108081
Yonela Ngesi - 9209081445080
Andile Tembani - 8105205642084
Melumzi Tembani - 7710025953081
</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Tshibika Bukelwa - 6912121410088
</t>
        </r>
        <r>
          <rPr>
            <sz val="8"/>
            <color indexed="81"/>
            <rFont val="Tahoma"/>
            <family val="2"/>
          </rPr>
          <t xml:space="preserve">
</t>
        </r>
        <r>
          <rPr>
            <b/>
            <u/>
            <sz val="8"/>
            <color indexed="81"/>
            <rFont val="Tahoma"/>
            <family val="2"/>
          </rPr>
          <t>People Left</t>
        </r>
        <r>
          <rPr>
            <sz val="8"/>
            <color indexed="81"/>
            <rFont val="Tahoma"/>
            <family val="2"/>
          </rPr>
          <t xml:space="preserve">
Tina Zondi - 7303121329081
</t>
        </r>
      </text>
    </comment>
    <comment ref="C12" authorId="0" shapeId="0">
      <text>
        <r>
          <rPr>
            <sz val="10"/>
            <color indexed="81"/>
            <rFont val="Tahoma"/>
            <family val="2"/>
          </rPr>
          <t xml:space="preserve">Contract 092-050-F330 ran from 24/11/15 - 14/12/15 = 198P/Days
</t>
        </r>
      </text>
    </comment>
    <comment ref="J12" authorId="0" shapeId="0">
      <text>
        <r>
          <rPr>
            <b/>
            <u/>
            <sz val="8"/>
            <color indexed="81"/>
            <rFont val="Tahoma"/>
            <family val="2"/>
          </rPr>
          <t xml:space="preserve">People Employed on contract 092-050-F330
</t>
        </r>
        <r>
          <rPr>
            <u/>
            <sz val="8"/>
            <color indexed="81"/>
            <rFont val="Tahoma"/>
            <family val="2"/>
          </rPr>
          <t xml:space="preserve">
</t>
        </r>
        <r>
          <rPr>
            <sz val="8"/>
            <color indexed="81"/>
            <rFont val="Tahoma"/>
            <family val="2"/>
          </rPr>
          <t>Brenda Thembani - 8409010643083
Vuyokazi Candani - 8304271178087
Yonela Dyani - 9301060672083
Phumla Fana - 7406101731083
Luxolo Kilimani - 9506165386084
Melumzi Jacobs - 8201015626084
Sinoxolo Ngcibi - 9409131299087
Luvo Ngesi - 8805106108081
Yonela Ngesi - 9209081445080
Andile Tembani - 8105205642084
Melumzi Tembani - 7710025953081
Tshibika Bukelwa - 6912121410088</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3" authorId="0" shapeId="0">
      <text>
        <r>
          <rPr>
            <sz val="10"/>
            <color indexed="81"/>
            <rFont val="Tahoma"/>
            <family val="2"/>
          </rPr>
          <t xml:space="preserve">Contract 092-050-F331 ran from 02/01/16 - 22/01/16 = 198P/Days
</t>
        </r>
      </text>
    </comment>
    <comment ref="J13" authorId="0" shapeId="0">
      <text>
        <r>
          <rPr>
            <b/>
            <u/>
            <sz val="8"/>
            <color indexed="81"/>
            <rFont val="Tahoma"/>
            <family val="2"/>
          </rPr>
          <t xml:space="preserve">People Employed on contract 092-050-F331
</t>
        </r>
        <r>
          <rPr>
            <u/>
            <sz val="8"/>
            <color indexed="81"/>
            <rFont val="Tahoma"/>
            <family val="2"/>
          </rPr>
          <t xml:space="preserve">
</t>
        </r>
        <r>
          <rPr>
            <sz val="8"/>
            <color indexed="81"/>
            <rFont val="Tahoma"/>
            <family val="2"/>
          </rPr>
          <t xml:space="preserve">Brenda Thembani - 8409010643083
Vuyokazi Candani - 8304271178087
Yonela Dyani - 9301060672083
Phumla Fana - 7406101731083
Luxolo Kilimani - 9506165386084
Melumzi Jacobs - 8201015626084
Sinoxolo Ngcibi - 9409131299087
Luvo Ngesi - 8805106108081
Yonela Ngesi - 9209081445080
Andile Tembani - 8105205642084
Melumzi Tembani - 7710025953081
Tshibika Bukelwa - 6912121410088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4" authorId="0" shapeId="0">
      <text>
        <r>
          <rPr>
            <sz val="10"/>
            <color indexed="81"/>
            <rFont val="Tahoma"/>
            <family val="2"/>
          </rPr>
          <t xml:space="preserve">Contract 092-050-F359 ran from 26/01/16 - 17/02/16 = 220P/Days
</t>
        </r>
      </text>
    </comment>
    <comment ref="J14" authorId="0" shapeId="0">
      <text>
        <r>
          <rPr>
            <b/>
            <u/>
            <sz val="8"/>
            <color indexed="81"/>
            <rFont val="Tahoma"/>
            <family val="2"/>
          </rPr>
          <t xml:space="preserve">People Employed on contract 092-050-F359
</t>
        </r>
        <r>
          <rPr>
            <u/>
            <sz val="8"/>
            <color indexed="81"/>
            <rFont val="Tahoma"/>
            <family val="2"/>
          </rPr>
          <t xml:space="preserve">
</t>
        </r>
        <r>
          <rPr>
            <sz val="8"/>
            <color indexed="81"/>
            <rFont val="Tahoma"/>
            <family val="2"/>
          </rPr>
          <t xml:space="preserve">Brenda Thembani - 8409010643083
Vuyokazi Candani - 8304271178087
Yonela Dyani - 9301060672083
Phumla Fana - 7406101731083
Luxolo Kilimani - 9506165386084
Melumzi Jacobs - 8201015626084
Sinoxolo Ngcibi - 9409131299087
Luvo Ngesi - 8805106108081
Yonela Ngesi - 9209081445080
Andile Tembani - 8105205642084
Melumzi Tembani - 7710025953081
Tshibika Bukelwa - 6912121410088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5" authorId="0" shapeId="0">
      <text>
        <r>
          <rPr>
            <sz val="10"/>
            <color indexed="81"/>
            <rFont val="Tahoma"/>
            <family val="2"/>
          </rPr>
          <t xml:space="preserve">Contract 092-050-F365 ran from 23/02/16 - 17/03/16 = 220P/Days
</t>
        </r>
      </text>
    </comment>
    <comment ref="J15" authorId="0" shapeId="0">
      <text>
        <r>
          <rPr>
            <b/>
            <u/>
            <sz val="8"/>
            <color indexed="81"/>
            <rFont val="Tahoma"/>
            <family val="2"/>
          </rPr>
          <t xml:space="preserve">People Employed on contract 092-050-F365
</t>
        </r>
        <r>
          <rPr>
            <u/>
            <sz val="8"/>
            <color indexed="81"/>
            <rFont val="Tahoma"/>
            <family val="2"/>
          </rPr>
          <t xml:space="preserve">
</t>
        </r>
        <r>
          <rPr>
            <sz val="8"/>
            <color indexed="81"/>
            <rFont val="Tahoma"/>
            <family val="2"/>
          </rPr>
          <t xml:space="preserve">Brenda Thembani - 8409010643083
Vuyokazi Candani - 8304271178087
Yonela Dyani - 9301060672083
Phumla Fana - 7406101731083
Luxolo Kilimani - 9506165386084
Melumzi Jacobs - 8201015626084
Sinoxolo Ngcibi - 9409131299087
Luvo Ngesi - 8805106108081
Yonela Ngesi - 9209081445080
Andile Tembani - 8105205642084
Melumzi Tembani - 7710025953081
Tshibika Bukelwa - 6912121410088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List>
</comments>
</file>

<file path=xl/comments40.xml><?xml version="1.0" encoding="utf-8"?>
<comments xmlns="http://schemas.openxmlformats.org/spreadsheetml/2006/main">
  <authors>
    <author>James Jansen</author>
  </authors>
  <commentList>
    <comment ref="C4" authorId="0" shapeId="0">
      <text>
        <r>
          <rPr>
            <sz val="10"/>
            <color indexed="81"/>
            <rFont val="Tahoma"/>
            <family val="2"/>
          </rPr>
          <t xml:space="preserve">Contract 092-050-F290 ran from 08/12/14 - 05/01/15 = 177P/Days
</t>
        </r>
      </text>
    </comment>
    <comment ref="J4" authorId="0" shapeId="0">
      <text>
        <r>
          <rPr>
            <b/>
            <u/>
            <sz val="8"/>
            <color indexed="81"/>
            <rFont val="Tahoma"/>
            <family val="2"/>
          </rPr>
          <t xml:space="preserve">People Employed on contract 092-050-F290
</t>
        </r>
        <r>
          <rPr>
            <sz val="8"/>
            <color indexed="81"/>
            <rFont val="Tahoma"/>
            <family val="2"/>
          </rPr>
          <t xml:space="preserve">Vuyelwa Bester - 8109040779085
Ntlantla Booi - 8910056169081
Mzukisi james - 9208015827082
Luxolo Tshikini - 8810085726085
Khayalethu Tyeelbooi - 7707095810084
Siyanda Dyan - 83080808259085
Sekiwe Rangana - 8609121627087
Nomhle Ndzala - 7609200800085
Phumeza Landu - 8007070825085
Ntombizfikile Brikwa - 7511050927085
Sibongile Bester - 7503245608084
Vera Patani - 5910220198084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5" authorId="0" shapeId="0">
      <text>
        <r>
          <rPr>
            <sz val="10"/>
            <color indexed="81"/>
            <rFont val="Tahoma"/>
            <family val="2"/>
          </rPr>
          <t xml:space="preserve">Contract 092-050-F296 ran from 03/02/15 - 25/02/15 = 178P/Days
</t>
        </r>
      </text>
    </comment>
    <comment ref="J5" authorId="0" shapeId="0">
      <text>
        <r>
          <rPr>
            <b/>
            <u/>
            <sz val="8"/>
            <color indexed="81"/>
            <rFont val="Tahoma"/>
            <family val="2"/>
          </rPr>
          <t xml:space="preserve">People Employed on contract 092-050-F296
</t>
        </r>
        <r>
          <rPr>
            <sz val="8"/>
            <color indexed="81"/>
            <rFont val="Tahoma"/>
            <family val="2"/>
          </rPr>
          <t xml:space="preserve">Vuyelwa Bester - 8109040779085
Mzukisi James - 9208015827082
Luxolo Tshikini - 8810085726085
Khayalethu Tyeelbooi - 7707095810084
Siyanda Dyan - 83080808259085
Phumeza Landu - 8007070825085
Ntombizfikile Brikwa - 7511050927085
Vera Patani - 5910220198084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Mahlubandile Thanda - 9202255614086
Kunjuzwa James - 6703131026083
Vuyokazi Zondi - 7309201071089
mphumezi James  - 8307205955082
</t>
        </r>
        <r>
          <rPr>
            <sz val="8"/>
            <color indexed="81"/>
            <rFont val="Tahoma"/>
            <family val="2"/>
          </rPr>
          <t xml:space="preserve">
</t>
        </r>
        <r>
          <rPr>
            <b/>
            <u/>
            <sz val="8"/>
            <color indexed="81"/>
            <rFont val="Tahoma"/>
            <family val="2"/>
          </rPr>
          <t>People Left</t>
        </r>
        <r>
          <rPr>
            <sz val="8"/>
            <color indexed="81"/>
            <rFont val="Tahoma"/>
            <family val="2"/>
          </rPr>
          <t xml:space="preserve">
Sibongile Bester - 7503245608084
Sekiwe Rangana - 8609121627087
Nomhle Ndzala - 7609200800085
Ntlantla Booi - 8910056169081</t>
        </r>
      </text>
    </comment>
    <comment ref="C6" authorId="0" shapeId="0">
      <text>
        <r>
          <rPr>
            <sz val="10"/>
            <color indexed="81"/>
            <rFont val="Tahoma"/>
            <family val="2"/>
          </rPr>
          <t xml:space="preserve">Contract 092-050-F301 ran from 11/03/15 - 08/04/15 = 206P/Days
</t>
        </r>
      </text>
    </comment>
    <comment ref="J6" authorId="0" shapeId="0">
      <text>
        <r>
          <rPr>
            <b/>
            <u/>
            <sz val="8"/>
            <color indexed="81"/>
            <rFont val="Tahoma"/>
            <family val="2"/>
          </rPr>
          <t xml:space="preserve">People Employed on contract 092-050-F2301
</t>
        </r>
        <r>
          <rPr>
            <sz val="8"/>
            <color indexed="81"/>
            <rFont val="Tahoma"/>
            <family val="2"/>
          </rPr>
          <t xml:space="preserve">Vuyelwa Bester - 8109040779085
Mahlubandile Thanda - 9202255614086
Luxolo Tshikini - 8810085726085
Khayalethu Tyeelbooi - 7707095810084
Siyanda Dyan - 83080808259085
Vuyokazi Zondi - 7309201071089
Phumeza Landu - 8007070825085
Ntombizfikile Brikwa - 7511050927085
Mphumezi James  - 8307205955082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Siyabonga Bester - 9101066216083
Noxolo Landu - 9009220967089
Asenathi Nqwelo - 9404011092082
</t>
        </r>
        <r>
          <rPr>
            <sz val="8"/>
            <color indexed="81"/>
            <rFont val="Tahoma"/>
            <family val="2"/>
          </rPr>
          <t xml:space="preserve">
</t>
        </r>
        <r>
          <rPr>
            <b/>
            <u/>
            <sz val="8"/>
            <color indexed="81"/>
            <rFont val="Tahoma"/>
            <family val="2"/>
          </rPr>
          <t>People Left</t>
        </r>
        <r>
          <rPr>
            <sz val="8"/>
            <color indexed="81"/>
            <rFont val="Tahoma"/>
            <family val="2"/>
          </rPr>
          <t xml:space="preserve">
Kunjuzwa James - 6703131026083
Vera Patani - 5910220198084
Mzukisi James - 9208015827082</t>
        </r>
      </text>
    </comment>
    <comment ref="C7" authorId="0" shapeId="0">
      <text>
        <r>
          <rPr>
            <sz val="10"/>
            <color indexed="81"/>
            <rFont val="Tahoma"/>
            <family val="2"/>
          </rPr>
          <t xml:space="preserve">Contract 092-050-F290B1 ran from 15/02/16 - 24/02/16 = 99P/Days
</t>
        </r>
      </text>
    </comment>
    <comment ref="J7" authorId="0" shapeId="0">
      <text>
        <r>
          <rPr>
            <b/>
            <u/>
            <sz val="8"/>
            <color indexed="81"/>
            <rFont val="Tahoma"/>
            <family val="2"/>
          </rPr>
          <t xml:space="preserve">People Employed on contract 092-050-F290B1
</t>
        </r>
        <r>
          <rPr>
            <sz val="8"/>
            <color indexed="81"/>
            <rFont val="Tahoma"/>
            <family val="2"/>
          </rPr>
          <t xml:space="preserve">Vuyelwa Bester - 8109040779085
Vuyokazi Zondi - 7309201071089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Simphiwe Bevile - 7406036269084
Kunjulwa James - 6703131026083
Noncedo James - 8208040647084
Olwethu James - 9006041392083
Phazamile Lamani - 5807175791089
Jongile Madubela - 9208056041080
Ntombekhaya Maleki - 8908291291082
Zoliswa Nqwelo - 6404051017083
Sibusiso Tiso - 8706095672089
Luxolo Vulindlu - 8712086040088
</t>
        </r>
        <r>
          <rPr>
            <sz val="8"/>
            <color indexed="81"/>
            <rFont val="Tahoma"/>
            <family val="2"/>
          </rPr>
          <t xml:space="preserve">
</t>
        </r>
        <r>
          <rPr>
            <b/>
            <u/>
            <sz val="8"/>
            <color indexed="81"/>
            <rFont val="Tahoma"/>
            <family val="2"/>
          </rPr>
          <t>People Left</t>
        </r>
        <r>
          <rPr>
            <sz val="8"/>
            <color indexed="81"/>
            <rFont val="Tahoma"/>
            <family val="2"/>
          </rPr>
          <t xml:space="preserve">
Siyabonga Bester - 9101066216083
Noxolo Landu - 9009220967089
Asenathi Nqwelo - 9404011092082
Phumeza Landu - 8007070825085
Ntombizfikile Brikwa - 7511050927085
Mphumezi James  - 8307205955082
Mahlubandile Thanda - 9202255614086
Luxolo Tshikini - 8810085726085
Khayalethu Tyeelbooi - 7707095810084
Siyanda Dyan - 83080808259085
</t>
        </r>
      </text>
    </comment>
  </commentList>
</comments>
</file>

<file path=xl/comments41.xml><?xml version="1.0" encoding="utf-8"?>
<comments xmlns="http://schemas.openxmlformats.org/spreadsheetml/2006/main">
  <authors>
    <author>James Jansen</author>
  </authors>
  <commentList>
    <comment ref="C4" authorId="0" shapeId="0">
      <text>
        <r>
          <rPr>
            <sz val="10"/>
            <color indexed="81"/>
            <rFont val="Tahoma"/>
            <family val="2"/>
          </rPr>
          <t xml:space="preserve">Contract 092-050-F306 ran from 16/02/15 - 04/03/15 = 174P/Days
</t>
        </r>
      </text>
    </comment>
    <comment ref="J4" authorId="0" shapeId="0">
      <text>
        <r>
          <rPr>
            <b/>
            <u/>
            <sz val="8"/>
            <color indexed="81"/>
            <rFont val="Tahoma"/>
            <family val="2"/>
          </rPr>
          <t xml:space="preserve">People Employed on contract 092-050-F306
</t>
        </r>
        <r>
          <rPr>
            <sz val="8"/>
            <color indexed="81"/>
            <rFont val="Tahoma"/>
            <family val="2"/>
          </rPr>
          <t xml:space="preserve">Nobuzwe Frank - 7706080685089
Zukisa Frank - 8604176126085
Babalwa Boso - 8110170525082
Thembakazi Lamani - 8801230589080
Phumeza Ntoni - 8910181174089
Ntombizanele Gola - 8204260901087
Mandisa Ketye - 7406200977082
Anele Nxakala - 9107265684080
Nontobeko Nakuphi - 8204091201087
Zolani Lamani - 9004275484080
Mphumzi James - 8210205721084
Sandile Liwani - 7505057693088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5" authorId="0" shapeId="0">
      <text>
        <r>
          <rPr>
            <sz val="10"/>
            <color indexed="81"/>
            <rFont val="Tahoma"/>
            <family val="2"/>
          </rPr>
          <t xml:space="preserve">Contract 092-050-F310 ran from 18/03/15 - 11/04/15 = 193P/Days
</t>
        </r>
      </text>
    </comment>
    <comment ref="J5" authorId="0" shapeId="0">
      <text>
        <r>
          <rPr>
            <b/>
            <u/>
            <sz val="8"/>
            <color indexed="81"/>
            <rFont val="Tahoma"/>
            <family val="2"/>
          </rPr>
          <t xml:space="preserve">People Employed on contract 092-050-F310
</t>
        </r>
        <r>
          <rPr>
            <sz val="8"/>
            <color indexed="81"/>
            <rFont val="Tahoma"/>
            <family val="2"/>
          </rPr>
          <t xml:space="preserve">Nobuzwe Frank - 7706080685089
Zukisa Frank - 8604176126085
Babalwa Boso - 8110170525082
Thembakazi Lamani - 8801230589080
Phumeza Ntoni - 8910181174089
Mandisa Ketye - 7406200977082
Anele Nxakala - 9107265684080
Nontobeko Nakuphi - 8204091201087
Zolani Lamani - 9004275484080
Mphumzi James - 8210205721084
Sandile Liwani - 7505057693088
</t>
        </r>
        <r>
          <rPr>
            <sz val="8"/>
            <color indexed="81"/>
            <rFont val="Tahoma"/>
            <family val="2"/>
          </rPr>
          <t xml:space="preserve">
</t>
        </r>
        <r>
          <rPr>
            <b/>
            <u/>
            <sz val="8"/>
            <color indexed="81"/>
            <rFont val="Tahoma"/>
            <family val="2"/>
          </rPr>
          <t>New People</t>
        </r>
        <r>
          <rPr>
            <sz val="8"/>
            <color indexed="81"/>
            <rFont val="Tahoma"/>
            <family val="2"/>
          </rPr>
          <t xml:space="preserve">
Sakkhkile Qhinga - 7710195697088
</t>
        </r>
        <r>
          <rPr>
            <b/>
            <u/>
            <sz val="8"/>
            <color indexed="81"/>
            <rFont val="Tahoma"/>
            <family val="2"/>
          </rPr>
          <t>People Left</t>
        </r>
        <r>
          <rPr>
            <sz val="8"/>
            <color indexed="81"/>
            <rFont val="Tahoma"/>
            <family val="2"/>
          </rPr>
          <t xml:space="preserve">
Ntombizanele Gola - 8204260901087</t>
        </r>
      </text>
    </comment>
  </commentList>
</comments>
</file>

<file path=xl/comments42.xml><?xml version="1.0" encoding="utf-8"?>
<comments xmlns="http://schemas.openxmlformats.org/spreadsheetml/2006/main">
  <authors>
    <author>James Jansen</author>
  </authors>
  <commentList>
    <comment ref="C4" authorId="0" shapeId="0">
      <text>
        <r>
          <rPr>
            <sz val="10"/>
            <color indexed="81"/>
            <rFont val="Tahoma"/>
            <family val="2"/>
          </rPr>
          <t xml:space="preserve">Contract 092-050-F307 ran from 16/02/15 - 04/03/15 = 183P/Days
</t>
        </r>
      </text>
    </comment>
    <comment ref="J4" authorId="0" shapeId="0">
      <text>
        <r>
          <rPr>
            <b/>
            <u/>
            <sz val="8"/>
            <color indexed="81"/>
            <rFont val="Tahoma"/>
            <family val="2"/>
          </rPr>
          <t xml:space="preserve">People Employed on contract 092-050-F307
</t>
        </r>
        <r>
          <rPr>
            <sz val="8"/>
            <color indexed="81"/>
            <rFont val="Tahoma"/>
            <family val="2"/>
          </rPr>
          <t xml:space="preserve">Bongisa James - 8704161168082
Lungelwa Tengani - 7310102580087
Lungiswa Dyolivane - 6501240632084
Xoliswa Dyani - 6410090941084
Phumla Tom - 7209120142088
Simphiwe Bushula - 7508066088084
Thanduxolo James - 7608145573088
siphelo Gidi - 8301018158083
Bonga Gwigana - 9111226174080
Yonela Ngesi - 9209081445080
Mzimasi Kilimani - 5911105718082
Siphokazi Namba - 8603080229084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5" authorId="0" shapeId="0">
      <text>
        <r>
          <rPr>
            <sz val="10"/>
            <color indexed="81"/>
            <rFont val="Tahoma"/>
            <family val="2"/>
          </rPr>
          <t xml:space="preserve">Contract 092-050-F311 ran from 18/03/15 - 11/04/15 = 192P/Days
</t>
        </r>
      </text>
    </comment>
    <comment ref="J5" authorId="0" shapeId="0">
      <text>
        <r>
          <rPr>
            <b/>
            <u/>
            <sz val="8"/>
            <color indexed="81"/>
            <rFont val="Tahoma"/>
            <family val="2"/>
          </rPr>
          <t xml:space="preserve">People Employed on contract 092-050-F311
</t>
        </r>
        <r>
          <rPr>
            <sz val="8"/>
            <color indexed="81"/>
            <rFont val="Tahoma"/>
            <family val="2"/>
          </rPr>
          <t xml:space="preserve">Bongisa James - 8704161168082
Lungelwa Tengani - 7310102580087
Lungiswa Dyolivane - 6501240632084
Xoliswa Dyani - 6410090941084
Phumla Tom - 7209120142088
Simphiwe Bushula - 7508066088084
Thanduxolo James - 7608145573088
Siphelo Gidi - 8301018158083
Bonga Gwigana - 9111226174080
Yonela Ngesi - 9209081445080
Mzimasi Kilimani - 5911105718082
Siphokazi Namba - 8603080229084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6" authorId="0" shapeId="0">
      <text>
        <r>
          <rPr>
            <sz val="10"/>
            <color indexed="81"/>
            <rFont val="Tahoma"/>
            <family val="2"/>
          </rPr>
          <t xml:space="preserve">Contract 092-050-F307B1 ran from 15/10/15 - 21/10/15 = 66P/Days
</t>
        </r>
      </text>
    </comment>
    <comment ref="J6" authorId="0" shapeId="0">
      <text>
        <r>
          <rPr>
            <b/>
            <u/>
            <sz val="8"/>
            <color indexed="81"/>
            <rFont val="Tahoma"/>
            <family val="2"/>
          </rPr>
          <t xml:space="preserve">People Employed on contract 092-050-F307B1
</t>
        </r>
        <r>
          <rPr>
            <sz val="8"/>
            <color indexed="81"/>
            <rFont val="Tahoma"/>
            <family val="2"/>
          </rPr>
          <t xml:space="preserve">Bongisa James - 8704161168082
Lungiswa Dyolivane - 6501240632084
Xoliswa Dyani - 6410090941084
Phumla Tom - 7209120142088
Thanduxolo James - 7608145573088
Siphelo Gidi - 8301018158083
Siphokazi Namba - 8603080229084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Mzoxolo Bushula - 8704225793081
Thobani Gwicana - 8601055351081
Nomatshawe Mangaliso - 8301018158083
Masixoli Ngesi - 8601055351081
Asemahle Tengani - 9309120823089
</t>
        </r>
        <r>
          <rPr>
            <sz val="8"/>
            <color indexed="81"/>
            <rFont val="Tahoma"/>
            <family val="2"/>
          </rPr>
          <t xml:space="preserve">
</t>
        </r>
        <r>
          <rPr>
            <b/>
            <u/>
            <sz val="8"/>
            <color indexed="81"/>
            <rFont val="Tahoma"/>
            <family val="2"/>
          </rPr>
          <t>People Left</t>
        </r>
        <r>
          <rPr>
            <sz val="8"/>
            <color indexed="81"/>
            <rFont val="Tahoma"/>
            <family val="2"/>
          </rPr>
          <t xml:space="preserve">
Bonga Gwigana - 9111226174080
Yonela Ngesi - 9209081445080
Mzimasi Kilimani - 5911105718082
Simphiwe Bushula - 7508066088084
Lungelwa Tengani - 7310102580087</t>
        </r>
      </text>
    </comment>
    <comment ref="C7" authorId="0" shapeId="0">
      <text>
        <r>
          <rPr>
            <sz val="10"/>
            <color indexed="81"/>
            <rFont val="Tahoma"/>
            <family val="2"/>
          </rPr>
          <t xml:space="preserve">Contract 092-050-F309B1 ran from 22/10/15 - 30/10/15 = 66P/Days
</t>
        </r>
      </text>
    </comment>
    <comment ref="J7" authorId="0" shapeId="0">
      <text>
        <r>
          <rPr>
            <b/>
            <u/>
            <sz val="8"/>
            <color indexed="81"/>
            <rFont val="Tahoma"/>
            <family val="2"/>
          </rPr>
          <t xml:space="preserve">People Employed on contract 092-050-F309B1
</t>
        </r>
        <r>
          <rPr>
            <u/>
            <sz val="8"/>
            <color indexed="81"/>
            <rFont val="Tahoma"/>
            <family val="2"/>
          </rPr>
          <t xml:space="preserve">
</t>
        </r>
        <r>
          <rPr>
            <sz val="8"/>
            <color indexed="81"/>
            <rFont val="Tahoma"/>
            <family val="2"/>
          </rPr>
          <t>Bongisa James - 8704161168082
Mzoxolo Bushula - 8704225793081
Lungiswa Dyolivane - 6501240632084
Xoliswa Dyani - 6410090941084
Phumla Tom - 7209120142088
Thanduxolo James - 7608145573088
Siphelo Gidi - 8301018158083
Thobani Gwicana - 8601055351081
Nomatshawe Mangaliso - 8301018158083
Siphokazi Namba - 8603080229084
Masixoli Ngesi - 8601055351081
Asemahle Tengani - 9309120823089</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8" authorId="0" shapeId="0">
      <text>
        <r>
          <rPr>
            <sz val="10"/>
            <color indexed="81"/>
            <rFont val="Tahoma"/>
            <family val="2"/>
          </rPr>
          <t xml:space="preserve">Contract 092-050-F306B1 ran from 05/11/15 - 18/11/15 = 66P/Days
</t>
        </r>
      </text>
    </comment>
    <comment ref="J8" authorId="0" shapeId="0">
      <text>
        <r>
          <rPr>
            <b/>
            <u/>
            <sz val="8"/>
            <color indexed="81"/>
            <rFont val="Tahoma"/>
            <family val="2"/>
          </rPr>
          <t xml:space="preserve">People Employed on contract 092-050-F306B1
</t>
        </r>
        <r>
          <rPr>
            <u/>
            <sz val="8"/>
            <color indexed="81"/>
            <rFont val="Tahoma"/>
            <family val="2"/>
          </rPr>
          <t xml:space="preserve">
</t>
        </r>
        <r>
          <rPr>
            <sz val="8"/>
            <color indexed="81"/>
            <rFont val="Tahoma"/>
            <family val="2"/>
          </rPr>
          <t>Bongisa James - 8704161168082
Mzoxolo Bushula - 8704225793081
Lungiswa Dyolivane - 6501240632084
Xoliswa Dyani - 6410090941084
Phumla Tom - 7209120142088
Thanduxolo James - 7608145573088
Siphelo Gidi - 8301018158083
Thobani Gwicana - 8601055351081
Nomatshawe Mangaliso - 8301018158083
Siphokazi Namba - 8603080229084
Masixoli Ngesi - 8601055351081
Asemahle Tengani - 9309120823089</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9" authorId="0" shapeId="0">
      <text>
        <r>
          <rPr>
            <sz val="10"/>
            <color indexed="81"/>
            <rFont val="Tahoma"/>
            <family val="2"/>
          </rPr>
          <t xml:space="preserve">Contract 092-050-F305B1 ran from 01/12/15 - 10/12/15 = 99P/Days
</t>
        </r>
      </text>
    </comment>
    <comment ref="J9" authorId="0" shapeId="0">
      <text>
        <r>
          <rPr>
            <b/>
            <u/>
            <sz val="8"/>
            <color indexed="81"/>
            <rFont val="Tahoma"/>
            <family val="2"/>
          </rPr>
          <t xml:space="preserve">People Employed on contract 092-050-F305B1
</t>
        </r>
        <r>
          <rPr>
            <u/>
            <sz val="8"/>
            <color indexed="81"/>
            <rFont val="Tahoma"/>
            <family val="2"/>
          </rPr>
          <t xml:space="preserve">
</t>
        </r>
        <r>
          <rPr>
            <sz val="8"/>
            <color indexed="81"/>
            <rFont val="Tahoma"/>
            <family val="2"/>
          </rPr>
          <t xml:space="preserve">Bongisa James - 8704161168082
Mzoxolo Bushula - 8704225793081
Lungiswa Dyolivane - 6501240632084
Xoliswa Dyani - 6410090941084
Phumla Tom - 7209120142088
Thanduxolo James - 7608145573088
Siphelo Gidi - 8301018158083
Thobani Gwicana - 8601055351081
Nomatshawe Mangaliso - 8301018158083
Siphokazi Namba - 8603080229084
Masixoli Ngesi - 8601055351081
Asemahle Tengani - 9309120823089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0" authorId="0" shapeId="0">
      <text>
        <r>
          <rPr>
            <sz val="10"/>
            <color indexed="81"/>
            <rFont val="Tahoma"/>
            <family val="2"/>
          </rPr>
          <t xml:space="preserve">Contract 092-050-F335 ran from 04/01/16 - 20/01/16 = 165P/Days
</t>
        </r>
      </text>
    </comment>
    <comment ref="J10" authorId="0" shapeId="0">
      <text>
        <r>
          <rPr>
            <b/>
            <u/>
            <sz val="8"/>
            <color indexed="81"/>
            <rFont val="Tahoma"/>
            <family val="2"/>
          </rPr>
          <t xml:space="preserve">People Employed on contract 092-050-F335
</t>
        </r>
        <r>
          <rPr>
            <u/>
            <sz val="8"/>
            <color indexed="81"/>
            <rFont val="Tahoma"/>
            <family val="2"/>
          </rPr>
          <t xml:space="preserve">
</t>
        </r>
        <r>
          <rPr>
            <sz val="8"/>
            <color indexed="81"/>
            <rFont val="Tahoma"/>
            <family val="2"/>
          </rPr>
          <t xml:space="preserve">Bongisa James - 8704161168082
Mzoxolo Bushula - 8704225793081
Lungiswa Dyolivane - 6501240632084
Xoliswa Dyani - 6410090941084
Phumla Tom - 7209120142088
Thanduxolo James - 7608145573088
Siphelo Gidi - 8301018158083
Thobani Gwicana - 8601055351081
Siphokazi Namba - 8603080229084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Mxolisi Lamani - 7306066623087
Asanda Mangaliso - 8901030729082
Lungelwa Tengani - 7310102580087
</t>
        </r>
        <r>
          <rPr>
            <sz val="8"/>
            <color indexed="81"/>
            <rFont val="Tahoma"/>
            <family val="2"/>
          </rPr>
          <t xml:space="preserve">
</t>
        </r>
        <r>
          <rPr>
            <b/>
            <u/>
            <sz val="8"/>
            <color indexed="81"/>
            <rFont val="Tahoma"/>
            <family val="2"/>
          </rPr>
          <t>People Left</t>
        </r>
        <r>
          <rPr>
            <sz val="8"/>
            <color indexed="81"/>
            <rFont val="Tahoma"/>
            <family val="2"/>
          </rPr>
          <t xml:space="preserve">
Masixoli Ngesi - 8601055351081
Asemahle Tengani - 9309120823089
Nomatshawe Mangaliso - 8301018158083
</t>
        </r>
      </text>
    </comment>
    <comment ref="C11" authorId="0" shapeId="0">
      <text>
        <r>
          <rPr>
            <sz val="10"/>
            <color indexed="81"/>
            <rFont val="Tahoma"/>
            <family val="2"/>
          </rPr>
          <t xml:space="preserve">Contract 092-050-F314B1 ran from 26/01/16 - 19/02/16 = 231P/Days
</t>
        </r>
      </text>
    </comment>
    <comment ref="J11" authorId="0" shapeId="0">
      <text>
        <r>
          <rPr>
            <b/>
            <u/>
            <sz val="8"/>
            <color indexed="81"/>
            <rFont val="Tahoma"/>
            <family val="2"/>
          </rPr>
          <t xml:space="preserve">People Employed on contract 092-050-F314B1
</t>
        </r>
        <r>
          <rPr>
            <u/>
            <sz val="8"/>
            <color indexed="81"/>
            <rFont val="Tahoma"/>
            <family val="2"/>
          </rPr>
          <t xml:space="preserve">
</t>
        </r>
        <r>
          <rPr>
            <sz val="8"/>
            <color indexed="81"/>
            <rFont val="Tahoma"/>
            <family val="2"/>
          </rPr>
          <t xml:space="preserve">Bongisa James - 8704161168082
Mzoxolo Bushula - 8704225793081
Lungiswa Dyolivane - 6501240632084
Xoliswa Dyani - 6410090941084
Phumla Tom - 7209120142088
Siphelo Gidi - 8301018158083
Mxolisi Lamani - 7306066623087
Asanda Mangaliso - 8901030729082
Lungelwa Tengani - 7310102580087
Thobani Gwicana - 8601055351081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Xolani Dyalivane - 6603155863082
Bonga Gwigana - 9111226174080
</t>
        </r>
        <r>
          <rPr>
            <sz val="8"/>
            <color indexed="81"/>
            <rFont val="Tahoma"/>
            <family val="2"/>
          </rPr>
          <t xml:space="preserve">
</t>
        </r>
        <r>
          <rPr>
            <b/>
            <u/>
            <sz val="8"/>
            <color indexed="81"/>
            <rFont val="Tahoma"/>
            <family val="2"/>
          </rPr>
          <t xml:space="preserve">People Left
</t>
        </r>
        <r>
          <rPr>
            <sz val="8"/>
            <color indexed="81"/>
            <rFont val="Tahoma"/>
            <family val="2"/>
          </rPr>
          <t xml:space="preserve">
Siphokazi Namba - 8603080229084
Thanduxolo James - 7608145573088
</t>
        </r>
      </text>
    </comment>
  </commentList>
</comments>
</file>

<file path=xl/comments43.xml><?xml version="1.0" encoding="utf-8"?>
<comments xmlns="http://schemas.openxmlformats.org/spreadsheetml/2006/main">
  <authors>
    <author>James Jansen</author>
  </authors>
  <commentList>
    <comment ref="C4" authorId="0" shapeId="0">
      <text>
        <r>
          <rPr>
            <sz val="10"/>
            <color indexed="81"/>
            <rFont val="Tahoma"/>
            <family val="2"/>
          </rPr>
          <t xml:space="preserve">Contract 092-050-F309 ran from 09/03/15 - 27/03/15 = 130P/Days
</t>
        </r>
      </text>
    </comment>
    <comment ref="J4" authorId="0" shapeId="0">
      <text>
        <r>
          <rPr>
            <b/>
            <u/>
            <sz val="8"/>
            <color indexed="81"/>
            <rFont val="Tahoma"/>
            <family val="2"/>
          </rPr>
          <t xml:space="preserve">People Employed on contract 092-050-F309
</t>
        </r>
        <r>
          <rPr>
            <sz val="8"/>
            <color indexed="81"/>
            <rFont val="Tahoma"/>
            <family val="2"/>
          </rPr>
          <t xml:space="preserve">
Msondezi Ngcibi - 5412295332086
Khawulezile Nqwelo - 5809125277086
Namhla Tshikini - 8012250862080
Tina Zondi - 7303121329081
Nwabisa Bester - 8910101989087
Siyabonga Peter - 8511145880082
Andile Maqalekana - 8606065965085
Mboneli Mayi - 6809075556086
Nowiwi Mbhem - 6401070944084
Phumza Layi - 9109081113086
Yandiswa Msila - 7503031808088
Lindiwe Coko - 7706270267086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5" authorId="0" shapeId="0">
      <text>
        <r>
          <rPr>
            <sz val="10"/>
            <color indexed="81"/>
            <rFont val="Tahoma"/>
            <family val="2"/>
          </rPr>
          <t xml:space="preserve">Contract 092-050-F298B1 ran from 07/10/15 - 18/11/15 = 264P/Days
</t>
        </r>
      </text>
    </comment>
    <comment ref="J5" authorId="0" shapeId="0">
      <text>
        <r>
          <rPr>
            <b/>
            <u/>
            <sz val="8"/>
            <color indexed="81"/>
            <rFont val="Tahoma"/>
            <family val="2"/>
          </rPr>
          <t xml:space="preserve">People Employed on contract 092-050-F298B1
</t>
        </r>
        <r>
          <rPr>
            <sz val="8"/>
            <color indexed="81"/>
            <rFont val="Tahoma"/>
            <family val="2"/>
          </rPr>
          <t xml:space="preserve">
Msondezi Ngcibi - 5412295332086
Khawulezile Nqwelo - 5809125277086
Namhla Tshikini - 8012250862080
Tina Zondi - 7303121329081
Mboneli Mayi - 6809075556086</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Noluthando Bevile - 7705061206089
Thabo candani - 9101106201087
Mphumzi James - 8210205721084
Kayalethu Kleinbooi - 5801105744086
Ziyanda Mpupa - 8904060709081
Andiswa Nqwelo - 9206101539082
Vuyokazi Peter - 8704210904081
</t>
        </r>
        <r>
          <rPr>
            <sz val="8"/>
            <color indexed="81"/>
            <rFont val="Tahoma"/>
            <family val="2"/>
          </rPr>
          <t xml:space="preserve">
</t>
        </r>
        <r>
          <rPr>
            <b/>
            <u/>
            <sz val="8"/>
            <color indexed="81"/>
            <rFont val="Tahoma"/>
            <family val="2"/>
          </rPr>
          <t>People Left</t>
        </r>
        <r>
          <rPr>
            <sz val="8"/>
            <color indexed="81"/>
            <rFont val="Tahoma"/>
            <family val="2"/>
          </rPr>
          <t xml:space="preserve">
Nowiwi Mbhem - 6401070944084
Phumza Layi - 9109081113086
Yandiswa Msila - 7503031808088
Lindiwe Coko - 770627026708
Nwabisa Bester - 8910101989087
Siyabonga Peter - 8511145880082
Andile Maqalekana - 8606065965085</t>
        </r>
      </text>
    </comment>
    <comment ref="C6" authorId="0" shapeId="0">
      <text>
        <r>
          <rPr>
            <sz val="10"/>
            <color indexed="81"/>
            <rFont val="Tahoma"/>
            <family val="2"/>
          </rPr>
          <t xml:space="preserve">Contract 092-050-F304B1 ran from 01/12/15 - 14/12/15 = 121P/Days
</t>
        </r>
      </text>
    </comment>
    <comment ref="J6" authorId="0" shapeId="0">
      <text>
        <r>
          <rPr>
            <b/>
            <u/>
            <sz val="8"/>
            <color indexed="81"/>
            <rFont val="Tahoma"/>
            <family val="2"/>
          </rPr>
          <t xml:space="preserve">People Employed on contract 092-050-F304B1
</t>
        </r>
        <r>
          <rPr>
            <sz val="8"/>
            <color indexed="81"/>
            <rFont val="Tahoma"/>
            <family val="2"/>
          </rPr>
          <t xml:space="preserve">
Msondezi Ngcibi - 5412295332086
Noluthando Bevile - 7705061206089
Mphumzi James - 8210205721084
Kayalethu Kleinbooi - 5801105744086
Mboneli Mayi - 6809075556086
Ziyanda Mpupa - 8904060709081
Andiswa Nqwelo - 9206101539082
Khawulezile Nqwelo - 5809125277086
Tina Zondi - 7303121329081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Simphiwe Bushula - 7508066088084
Zikhona Candani - 9408240612086
Xolelwa Gidi - 7006030686083
</t>
        </r>
        <r>
          <rPr>
            <sz val="8"/>
            <color indexed="81"/>
            <rFont val="Tahoma"/>
            <family val="2"/>
          </rPr>
          <t xml:space="preserve">
</t>
        </r>
        <r>
          <rPr>
            <b/>
            <u/>
            <sz val="8"/>
            <color indexed="81"/>
            <rFont val="Tahoma"/>
            <family val="2"/>
          </rPr>
          <t>People Left</t>
        </r>
        <r>
          <rPr>
            <sz val="8"/>
            <color indexed="81"/>
            <rFont val="Tahoma"/>
            <family val="2"/>
          </rPr>
          <t xml:space="preserve">
Thabo Candani - 9101106201087
Vuyokazi Peter - 8704210904081
Namhla Tshikini - 8012250862080</t>
        </r>
      </text>
    </comment>
    <comment ref="C7" authorId="0" shapeId="0">
      <text>
        <r>
          <rPr>
            <sz val="10"/>
            <color indexed="81"/>
            <rFont val="Tahoma"/>
            <family val="2"/>
          </rPr>
          <t xml:space="preserve">Contract 092-050-F303B1 ran from 04/01/16 - 21/01/16 = 176P/Days
</t>
        </r>
      </text>
    </comment>
    <comment ref="J7" authorId="0" shapeId="0">
      <text>
        <r>
          <rPr>
            <b/>
            <u/>
            <sz val="8"/>
            <color indexed="81"/>
            <rFont val="Tahoma"/>
            <family val="2"/>
          </rPr>
          <t xml:space="preserve">People Employed on contract 092-050-F303B1
</t>
        </r>
        <r>
          <rPr>
            <sz val="8"/>
            <color indexed="81"/>
            <rFont val="Tahoma"/>
            <family val="2"/>
          </rPr>
          <t xml:space="preserve">
Msondezi Ngcibi - 5412295332086
Noluthando Bevile - 7705061206089
Simphiwe Bushula - 7508066088084
Zikhona Candani - 9408240612086
Xolelwa Gidi - 7006030686083
Mphumzi James - 8210205721084
Kayalethu Kleinbooi - 5801105744086
Ziyanda Mpupa - 8904060709081
Andiswa Nqwelo - 9206101539082
Khawulezile Nqwelo - 5809125277086
Tina Zondi - 7303121329081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Xolisile Tshikini - 7201036330089</t>
        </r>
        <r>
          <rPr>
            <sz val="8"/>
            <color indexed="81"/>
            <rFont val="Tahoma"/>
            <family val="2"/>
          </rPr>
          <t xml:space="preserve">
</t>
        </r>
        <r>
          <rPr>
            <b/>
            <u/>
            <sz val="8"/>
            <color indexed="81"/>
            <rFont val="Tahoma"/>
            <family val="2"/>
          </rPr>
          <t>People Left</t>
        </r>
        <r>
          <rPr>
            <sz val="8"/>
            <color indexed="81"/>
            <rFont val="Tahoma"/>
            <family val="2"/>
          </rPr>
          <t xml:space="preserve">
Mboneli Mayi - 6809075556086</t>
        </r>
      </text>
    </comment>
    <comment ref="C8" authorId="0" shapeId="0">
      <text>
        <r>
          <rPr>
            <sz val="10"/>
            <color indexed="81"/>
            <rFont val="Tahoma"/>
            <family val="2"/>
          </rPr>
          <t xml:space="preserve">Contract 092-050-F362 ran from 26/01/16 - 15/02/16 = 198P/Days
</t>
        </r>
      </text>
    </comment>
    <comment ref="J8" authorId="0" shapeId="0">
      <text>
        <r>
          <rPr>
            <b/>
            <u/>
            <sz val="8"/>
            <color indexed="81"/>
            <rFont val="Tahoma"/>
            <family val="2"/>
          </rPr>
          <t xml:space="preserve">People Employed on contract 092-050-F362
</t>
        </r>
        <r>
          <rPr>
            <sz val="8"/>
            <color indexed="81"/>
            <rFont val="Tahoma"/>
            <family val="2"/>
          </rPr>
          <t xml:space="preserve">
Msondezi Ngcibi - 5412295332086
Noluthando Bevile - 7705061206089
Simphiwe Bushula - 7508066088084
Zikhona Candani - 9408240612086
Xolelwa Gidi - 7006030686083
Mphumzi James - 8210205721084
Kayalethu Kleinbooi - 5801105744086
Ziyanda Mpupa - 8904060709081
Andiswa Nqwelo - 9206101539082
Khawulezile Nqwelo - 5809125277086
Xolisile Tshikini - 7201036330089
Tina Zondi - 7303121329081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List>
</comments>
</file>

<file path=xl/comments44.xml><?xml version="1.0" encoding="utf-8"?>
<comments xmlns="http://schemas.openxmlformats.org/spreadsheetml/2006/main">
  <authors>
    <author>James Jansen</author>
  </authors>
  <commentList>
    <comment ref="C4" authorId="0" shapeId="0">
      <text>
        <r>
          <rPr>
            <sz val="10"/>
            <color indexed="81"/>
            <rFont val="Tahoma"/>
            <family val="2"/>
          </rPr>
          <t xml:space="preserve">Contract 092-050-F304 ran from 11/03/15 - 27/03/15 = 187P/Days
</t>
        </r>
      </text>
    </comment>
    <comment ref="J4" authorId="0" shapeId="0">
      <text>
        <r>
          <rPr>
            <b/>
            <u/>
            <sz val="8"/>
            <color indexed="81"/>
            <rFont val="Tahoma"/>
            <family val="2"/>
          </rPr>
          <t xml:space="preserve">People Employed on contract 092-050-F304
</t>
        </r>
        <r>
          <rPr>
            <sz val="8"/>
            <color indexed="81"/>
            <rFont val="Tahoma"/>
            <family val="2"/>
          </rPr>
          <t xml:space="preserve">Zolani Sihawu - 6704146039087
Themela Mologweni - 7906280732083
Mzimkhulu Mgijima - 6412165571085
Xolelwa Ntoni - 7402022091087
Thembile Nxakani - 7306175937089
Sfiso Swartbooi - 8907065360081
Thokozile Mkhulungu - 8104071156089
Boniwe Masa - 6606041236082
Bukelwa Rwexu - 6510102034081
Nobuhle Ntoni - 8512110488083
Zoliswa Ntoni - 8711010439085
Zingisile Mkhulungu - 312155913083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List>
</comments>
</file>

<file path=xl/comments45.xml><?xml version="1.0" encoding="utf-8"?>
<comments xmlns="http://schemas.openxmlformats.org/spreadsheetml/2006/main">
  <authors>
    <author>James Jansen</author>
  </authors>
  <commentList>
    <comment ref="C4" authorId="0" shapeId="0">
      <text>
        <r>
          <rPr>
            <sz val="10"/>
            <color indexed="81"/>
            <rFont val="Tahoma"/>
            <family val="2"/>
          </rPr>
          <t xml:space="preserve">Contract 092-050-F300 ran from 03/03/15 - 27/03/15 = 190P/Days
</t>
        </r>
      </text>
    </comment>
    <comment ref="J4" authorId="0" shapeId="0">
      <text>
        <r>
          <rPr>
            <b/>
            <u/>
            <sz val="8"/>
            <color indexed="81"/>
            <rFont val="Tahoma"/>
            <family val="2"/>
          </rPr>
          <t xml:space="preserve">People Employed on contract 092-050-F300
</t>
        </r>
        <r>
          <rPr>
            <sz val="8"/>
            <color indexed="81"/>
            <rFont val="Tahoma"/>
            <family val="2"/>
          </rPr>
          <t>Xolisa Phongolo - 9403140504082
Bulelani Ngqina - 6903165424085
Zukisile Twani - 7403156488081
Ncedisile Dayimani - 8811195254083
Nelson Vukile Yawa - 5501255648083
Nomthandazo Msila - 8812200567089
Lindiwe Basi - 8005010623081
Liziwe Tengwa - 6506100638089
Nomacebiso Dayimani - 9007051114086
Zolani Mali - 9406115768807
Ntombekhaya Ntamo - 7707080990081</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5" authorId="0" shapeId="0">
      <text>
        <r>
          <rPr>
            <sz val="10"/>
            <color indexed="81"/>
            <rFont val="Tahoma"/>
            <family val="2"/>
          </rPr>
          <t xml:space="preserve">Contract 092-050-F163B1 ran from 27/07/15 - 03/08/15 = 55P/Days
</t>
        </r>
      </text>
    </comment>
    <comment ref="J5" authorId="0" shapeId="0">
      <text>
        <r>
          <rPr>
            <b/>
            <u/>
            <sz val="8"/>
            <color indexed="81"/>
            <rFont val="Tahoma"/>
            <family val="2"/>
          </rPr>
          <t xml:space="preserve">People Employed on contract 092-050-F163B1
</t>
        </r>
        <r>
          <rPr>
            <sz val="8"/>
            <color indexed="81"/>
            <rFont val="Tahoma"/>
            <family val="2"/>
          </rPr>
          <t xml:space="preserve">Xolisa Phongolo - 9403140504082
Bulelani Ngqina - 6903165424085
Nelson Vukile Yawa - 5501255648083
Lindiwe Basi - 8005010623081
Nomacebiso Dayimani - 9007051114086
Zolani Mali - 9406115768807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Ayanda Busani - 9201070443085
Noluvuyo Fandeso - 9212030513081
Simon Mafuleka - 9107015273083
Noluvuyo Mali - 9508040624085
Zoliwe Ngqokoma - 6409010741087
Thobani Vubela - 9202085817081
</t>
        </r>
        <r>
          <rPr>
            <sz val="8"/>
            <color indexed="81"/>
            <rFont val="Tahoma"/>
            <family val="2"/>
          </rPr>
          <t xml:space="preserve">
</t>
        </r>
        <r>
          <rPr>
            <b/>
            <u/>
            <sz val="8"/>
            <color indexed="81"/>
            <rFont val="Tahoma"/>
            <family val="2"/>
          </rPr>
          <t>People Left</t>
        </r>
        <r>
          <rPr>
            <sz val="8"/>
            <color indexed="81"/>
            <rFont val="Tahoma"/>
            <family val="2"/>
          </rPr>
          <t xml:space="preserve">
Ntombekhaya Ntamo - 7707080990081
Liziwe Tengwa - 6506100638089
Nomthandazo Msila - 8812200567089
Zukisile Twani - 7403156488081
Ncedisile Dayimani - 8811195254083</t>
        </r>
      </text>
    </comment>
    <comment ref="C6" authorId="0" shapeId="0">
      <text>
        <r>
          <rPr>
            <sz val="10"/>
            <color indexed="81"/>
            <rFont val="Tahoma"/>
            <family val="2"/>
          </rPr>
          <t xml:space="preserve">Contract 092-050-F160B1 ran from 18/08/15 - 27/08/15 = 66P/Days
</t>
        </r>
      </text>
    </comment>
    <comment ref="J6" authorId="0" shapeId="0">
      <text>
        <r>
          <rPr>
            <b/>
            <u/>
            <sz val="8"/>
            <color indexed="81"/>
            <rFont val="Tahoma"/>
            <family val="2"/>
          </rPr>
          <t xml:space="preserve">People Employed on contract 092-050-F160B1
</t>
        </r>
        <r>
          <rPr>
            <sz val="8"/>
            <color indexed="81"/>
            <rFont val="Tahoma"/>
            <family val="2"/>
          </rPr>
          <t xml:space="preserve">Xolisa Phongolo - 9403140504082
Unathi Busani - 9201070443085
Bulelani Ngqina - 6903165424085
Nelson Vukile Yawa - 5501255648083
Lindiwe Basi - 8005010623081
Nomacebiso Dayimani - 9007051114086
Noluvuyo Fandeso - 9212030513081
Simon Mafuleka - 9107015273083
Zolani Mali - 9406115768807
Noluvuyo Mali - 9508040624085
Zoliwe Ngqokoma - 6409010741087
Thobani Vubela - 9202085817081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7" authorId="0" shapeId="0">
      <text>
        <r>
          <rPr>
            <sz val="10"/>
            <color indexed="81"/>
            <rFont val="Tahoma"/>
            <family val="2"/>
          </rPr>
          <t xml:space="preserve">Contract 092-050-F165B1 ran from 14/09/15 - 22/09/15 = 66P/Days
</t>
        </r>
      </text>
    </comment>
    <comment ref="J7" authorId="0" shapeId="0">
      <text>
        <r>
          <rPr>
            <b/>
            <u/>
            <sz val="8"/>
            <color indexed="81"/>
            <rFont val="Tahoma"/>
            <family val="2"/>
          </rPr>
          <t xml:space="preserve">People Employed on contract 092-050-F165B1
</t>
        </r>
        <r>
          <rPr>
            <sz val="8"/>
            <color indexed="81"/>
            <rFont val="Tahoma"/>
            <family val="2"/>
          </rPr>
          <t xml:space="preserve">Xolisa Phongolo - 9403140504082
Unathi Busani - 9201070443085
Bulelani Ngqina - 6903165424085
Nelson Vukile Yawa - 5501255648083
Lindiwe Basi - 8005010623081
Nomacebiso Dayimani - 9007051114086
Noluvuyo Fandeso - 9212030513081
Simon Mafuleka - 9107015273083
Zolani Mali - 9406115768807
Noluvuyo Mali - 9508040624085
Zoliwe Ngqokoma - 6409010741087
Thobani Vubela - 9202085817081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8" authorId="0" shapeId="0">
      <text>
        <r>
          <rPr>
            <sz val="10"/>
            <color indexed="81"/>
            <rFont val="Tahoma"/>
            <family val="2"/>
          </rPr>
          <t xml:space="preserve">Contract 092-050-F122B1 ran from 28/09/15 - 14/10/15 = 55P/Days
</t>
        </r>
      </text>
    </comment>
    <comment ref="J8" authorId="0" shapeId="0">
      <text>
        <r>
          <rPr>
            <b/>
            <u/>
            <sz val="8"/>
            <color indexed="81"/>
            <rFont val="Tahoma"/>
            <family val="2"/>
          </rPr>
          <t xml:space="preserve">People Employed on contract 092-050-F122B1
</t>
        </r>
        <r>
          <rPr>
            <u/>
            <sz val="8"/>
            <color indexed="81"/>
            <rFont val="Tahoma"/>
            <family val="2"/>
          </rPr>
          <t xml:space="preserve">
</t>
        </r>
        <r>
          <rPr>
            <sz val="8"/>
            <color indexed="81"/>
            <rFont val="Tahoma"/>
            <family val="2"/>
          </rPr>
          <t xml:space="preserve">Xolisa Phongolo - 9403140504082
Unathi Busani - 9201070443085
Bulelani Ngqina - 6903165424085
Nelson Vukile Yawa - 5501255648083
Lindiwe Basi - 8005010623081
Nomacebiso Dayimani - 9007051114086
Noluvuyo Fandeso - 9212030513081
Simon Mafuleka - 9107015273083
Zolani Mali - 9406115768807
Noluvuyo Mali - 9508040624085
Zoliwe Ngqokoma - 6409010741087
Thobani Vubela - 9202085817081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9" authorId="0" shapeId="0">
      <text>
        <r>
          <rPr>
            <sz val="10"/>
            <color indexed="81"/>
            <rFont val="Tahoma"/>
            <family val="2"/>
          </rPr>
          <t xml:space="preserve">Contract 092-050-F239B1 ran from 19/10/15 - 26/11/15 = 242P/Days
</t>
        </r>
      </text>
    </comment>
    <comment ref="J9" authorId="0" shapeId="0">
      <text>
        <r>
          <rPr>
            <b/>
            <u/>
            <sz val="8"/>
            <color indexed="81"/>
            <rFont val="Tahoma"/>
            <family val="2"/>
          </rPr>
          <t xml:space="preserve">People Employed on contract 092-050-F239B1
</t>
        </r>
        <r>
          <rPr>
            <u/>
            <sz val="8"/>
            <color indexed="81"/>
            <rFont val="Tahoma"/>
            <family val="2"/>
          </rPr>
          <t xml:space="preserve">
</t>
        </r>
        <r>
          <rPr>
            <sz val="8"/>
            <color indexed="81"/>
            <rFont val="Tahoma"/>
            <family val="2"/>
          </rPr>
          <t xml:space="preserve">Xolisa Phongolo - 9403140504082
Unathi Busani - 9201070443085
Bulelani Ngqina - 6903165424085
Nelson Vukile Yawa - 5501255648083
Lindiwe Basi - 8005010623081
Nomacebiso Dayimani - 9007051114086
Noluvuyo Fandeso - 9212030513081
Simon Mafuleka - 9107015273083
Zolani Mali - 9406115768807
Noluvuyo Mali - 9508040624085
Zoliwe Ngqokoma - 6409010741087
Thobani Vubela - 9202085817081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0" authorId="0" shapeId="0">
      <text>
        <r>
          <rPr>
            <sz val="10"/>
            <color indexed="81"/>
            <rFont val="Tahoma"/>
            <family val="2"/>
          </rPr>
          <t xml:space="preserve">Contract 092-050-F236B1 ran from 08/02/16 - 15/03/16 = 341P/Days
</t>
        </r>
      </text>
    </comment>
    <comment ref="J10" authorId="0" shapeId="0">
      <text>
        <r>
          <rPr>
            <b/>
            <u/>
            <sz val="8"/>
            <color indexed="81"/>
            <rFont val="Tahoma"/>
            <family val="2"/>
          </rPr>
          <t xml:space="preserve">People Employed on contract 092-050-F236B1
</t>
        </r>
        <r>
          <rPr>
            <u/>
            <sz val="8"/>
            <color indexed="81"/>
            <rFont val="Tahoma"/>
            <family val="2"/>
          </rPr>
          <t xml:space="preserve">
</t>
        </r>
        <r>
          <rPr>
            <sz val="8"/>
            <color indexed="81"/>
            <rFont val="Tahoma"/>
            <family val="2"/>
          </rPr>
          <t xml:space="preserve">Xolisa Phongolo - 9403140504082
Simon Mafuleka - 9107015273083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Lumama Fatyi - 70060604368082
Winica Hempe - 6610101033082
Vuyisile Jafta - 7911155246086
Thobeka Kleinbooi - 6301011120082
Luzuko Lambani - 9104065334089
Simphiwe Mani - 9002036103080
Nkosinathi Mpokelo - 7810225549083
Zoliwe Ngqokoma - 6409010741087
Vuyokazi Pongolo - 9212060745082
Liziwe Tengwa - 6506100638089
</t>
        </r>
        <r>
          <rPr>
            <sz val="8"/>
            <color indexed="81"/>
            <rFont val="Tahoma"/>
            <family val="2"/>
          </rPr>
          <t xml:space="preserve">
</t>
        </r>
        <r>
          <rPr>
            <b/>
            <u/>
            <sz val="8"/>
            <color indexed="81"/>
            <rFont val="Tahoma"/>
            <family val="2"/>
          </rPr>
          <t>People Left</t>
        </r>
        <r>
          <rPr>
            <sz val="8"/>
            <color indexed="81"/>
            <rFont val="Tahoma"/>
            <family val="2"/>
          </rPr>
          <t xml:space="preserve">
Zolani Mali - 9406115768807
Noluvuyo Mali - 9508040624085
Zoliwe Ngqokoma - 6409010741087
Thobani Vubela - 9202085817081
Unathi Busani - 9201070443085
Bulelani Ngqina - 6903165424085
Nelson Vukile Yawa - 5501255648083
Lindiwe Basi - 8005010623081
Nomacebiso Dayimani - 9007051114086
Noluvuyo Fandeso - 9212030513081
</t>
        </r>
      </text>
    </comment>
  </commentList>
</comments>
</file>

<file path=xl/comments46.xml><?xml version="1.0" encoding="utf-8"?>
<comments xmlns="http://schemas.openxmlformats.org/spreadsheetml/2006/main">
  <authors>
    <author>James Jansen</author>
  </authors>
  <commentList>
    <comment ref="C4" authorId="0" shapeId="0">
      <text>
        <r>
          <rPr>
            <sz val="10"/>
            <color indexed="81"/>
            <rFont val="Tahoma"/>
            <family val="2"/>
          </rPr>
          <t xml:space="preserve">Contract 092-050-F302B1 ran from 07/10/15 - 18/11/15 = 374P/Days
</t>
        </r>
      </text>
    </comment>
    <comment ref="J4" authorId="0" shapeId="0">
      <text>
        <r>
          <rPr>
            <b/>
            <u/>
            <sz val="8"/>
            <color indexed="81"/>
            <rFont val="Tahoma"/>
            <family val="2"/>
          </rPr>
          <t xml:space="preserve">People Employed on contract 092-050-F302B1
</t>
        </r>
        <r>
          <rPr>
            <sz val="8"/>
            <color indexed="81"/>
            <rFont val="Tahoma"/>
            <family val="2"/>
          </rPr>
          <t xml:space="preserve">Sibongile Bester - 7503245608084
Mahlubandile Thanda - 9202255614086
Mphumezi James - 8307205955082
Siyanda Dyan - 8308080825085
Mzwamadoda Jacobs - 9102026927082
Noncedo Dike - 8012252117087
Phumza Layi - 9109081113086
Mzwamamadoda Guzi - 7205086044086
Bulelani Lamani - 8911075721084
Khanyisa Mapu - 7508130614089
Vuyelwa Bester - 8109040779085
Lwando Kilimane - 891191072081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5" authorId="0" shapeId="0">
      <text>
        <r>
          <rPr>
            <sz val="10"/>
            <color indexed="81"/>
            <rFont val="Tahoma"/>
            <family val="2"/>
          </rPr>
          <t xml:space="preserve">Contract 092-050-F334B1 ran from 01/12/15 - 10/12/15 = 99P/Days
</t>
        </r>
      </text>
    </comment>
    <comment ref="J5" authorId="0" shapeId="0">
      <text>
        <r>
          <rPr>
            <b/>
            <u/>
            <sz val="8"/>
            <color indexed="81"/>
            <rFont val="Tahoma"/>
            <family val="2"/>
          </rPr>
          <t xml:space="preserve">People Employed on contract 092-050-F334B1
</t>
        </r>
        <r>
          <rPr>
            <sz val="8"/>
            <color indexed="81"/>
            <rFont val="Tahoma"/>
            <family val="2"/>
          </rPr>
          <t xml:space="preserve">Sibongile Bester - 7503245608084
Mahlubandile Thanda - 9202255614086
Mphumezi James - 8307205955082
Siyanda Dyan - 8308080825085
Mzwamadoda Jacobs - 9102026927082
Noncedo Dike - 8012252117087
Phumza Layi - 9109081113086
Mzwamamadoda Guzi - 7205086044086
Bulelani Lamani - 8911075721084
Khanyisa Mapu - 7508130614089
Vuyelwa Bester - 8109040779085
Lwando Kilimane - 891191072081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6" authorId="0" shapeId="0">
      <text>
        <r>
          <rPr>
            <sz val="10"/>
            <color indexed="81"/>
            <rFont val="Tahoma"/>
            <family val="2"/>
          </rPr>
          <t xml:space="preserve">Contract 092-050-F293B1 ran from 02/01/16 - 26/01/16 = 242P/Days
</t>
        </r>
      </text>
    </comment>
    <comment ref="J6" authorId="0" shapeId="0">
      <text>
        <r>
          <rPr>
            <b/>
            <u/>
            <sz val="8"/>
            <color indexed="81"/>
            <rFont val="Tahoma"/>
            <family val="2"/>
          </rPr>
          <t xml:space="preserve">People Employed on contract 092-050-F293B1
</t>
        </r>
        <r>
          <rPr>
            <u/>
            <sz val="8"/>
            <color indexed="81"/>
            <rFont val="Tahoma"/>
            <family val="2"/>
          </rPr>
          <t xml:space="preserve">
</t>
        </r>
        <r>
          <rPr>
            <sz val="8"/>
            <color indexed="81"/>
            <rFont val="Tahoma"/>
            <family val="2"/>
          </rPr>
          <t xml:space="preserve">Sibongile Bester - 7503245608084
Mahlubandile Thanda - 9202255614086
Mphumezi James - 8307205955082
Siyanda Dyan - 8308080825085
Mzwamadoda Jacobs - 9102026927082
Noncedo Dike - 8012252117087
Phumza Layi - 9109081113086
Mzwamamadoda Guzi - 7205086044086
Bulelani Lamani - 8911075721084
Khanyisa Mapu - 7508130614089
Vuyelwa Bester - 8109040779085
Lwando Kilimane - 891191072081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7" authorId="0" shapeId="0">
      <text>
        <r>
          <rPr>
            <sz val="10"/>
            <color indexed="81"/>
            <rFont val="Tahoma"/>
            <family val="2"/>
          </rPr>
          <t xml:space="preserve">Contract 092-050-F313B1 ran from 27/01/16 - 20/02/16 = 242P/Days
</t>
        </r>
      </text>
    </comment>
    <comment ref="J7" authorId="0" shapeId="0">
      <text>
        <r>
          <rPr>
            <b/>
            <u/>
            <sz val="8"/>
            <color indexed="81"/>
            <rFont val="Tahoma"/>
            <family val="2"/>
          </rPr>
          <t xml:space="preserve">People Employed on contract 092-050-F313B1
</t>
        </r>
        <r>
          <rPr>
            <u/>
            <sz val="8"/>
            <color indexed="81"/>
            <rFont val="Tahoma"/>
            <family val="2"/>
          </rPr>
          <t xml:space="preserve">
</t>
        </r>
        <r>
          <rPr>
            <sz val="8"/>
            <color indexed="81"/>
            <rFont val="Tahoma"/>
            <family val="2"/>
          </rPr>
          <t xml:space="preserve">Sibongile Bester - 7503245608084
Mahlubandile Thanda - 9202255614086
Mphumezi James - 8307205955082
Siyanda Dyan - 8308080825085
Mzwamadoda Jacobs - 9102026927082
Noncedo Dike - 8012252117087
Mzwamamadoda Guzi - 7205086044086
Bulelani Lamani - 8911075721084
Khanyisa Mapu - 7508130614089
Lwando Kilimane - 891191072081
</t>
        </r>
        <r>
          <rPr>
            <sz val="8"/>
            <color indexed="81"/>
            <rFont val="Tahoma"/>
            <family val="2"/>
          </rPr>
          <t xml:space="preserve">
</t>
        </r>
        <r>
          <rPr>
            <b/>
            <u/>
            <sz val="8"/>
            <color indexed="81"/>
            <rFont val="Tahoma"/>
            <family val="2"/>
          </rPr>
          <t>New People</t>
        </r>
        <r>
          <rPr>
            <sz val="8"/>
            <color indexed="81"/>
            <rFont val="Tahoma"/>
            <family val="2"/>
          </rPr>
          <t xml:space="preserve">
Sekiwe Rangana - 8609121627087</t>
        </r>
        <r>
          <rPr>
            <b/>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Vuyelwa Bester - 8109040779085</t>
        </r>
      </text>
    </comment>
  </commentList>
</comments>
</file>

<file path=xl/comments47.xml><?xml version="1.0" encoding="utf-8"?>
<comments xmlns="http://schemas.openxmlformats.org/spreadsheetml/2006/main">
  <authors>
    <author>James Jansen</author>
  </authors>
  <commentList>
    <comment ref="C4" authorId="0" shapeId="0">
      <text>
        <r>
          <rPr>
            <sz val="10"/>
            <color indexed="81"/>
            <rFont val="Tahoma"/>
            <family val="2"/>
          </rPr>
          <t xml:space="preserve">Contract 092-050-F272B1 ran from 09/02/16 - 18/02/16 = 99P/Days
</t>
        </r>
      </text>
    </comment>
    <comment ref="J4" authorId="0" shapeId="0">
      <text>
        <r>
          <rPr>
            <b/>
            <u/>
            <sz val="8"/>
            <color indexed="81"/>
            <rFont val="Tahoma"/>
            <family val="2"/>
          </rPr>
          <t xml:space="preserve">People Employed on contract 092-050-F272B2
</t>
        </r>
        <r>
          <rPr>
            <sz val="8"/>
            <color indexed="81"/>
            <rFont val="Tahoma"/>
            <family val="2"/>
          </rPr>
          <t xml:space="preserve">
Vuyokazi Geqiwe - 8609230318081
Bongiwe James - 8908241016084
Neliswa Kilimani - 7601210546089
Buzile Kulati - 6703295720083
Boniwe Mame - 5812130738084
Andile Maqalekana - 8606065965085
Yaziwe Maqalekana - 6108240577085
Mphumeleli Maye - 7304016084088
Vetboy Nqoba - 6604145368083
Ntombizakhe Tyuthu - 7612231094082
Siphelo Siwa - 8509275984088
Ntomboxolo Vulindlu - 9204081448085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List>
</comments>
</file>

<file path=xl/comments48.xml><?xml version="1.0" encoding="utf-8"?>
<comments xmlns="http://schemas.openxmlformats.org/spreadsheetml/2006/main">
  <authors>
    <author>James Jansen</author>
  </authors>
  <commentList>
    <comment ref="C4" authorId="0" shapeId="0">
      <text>
        <r>
          <rPr>
            <sz val="10"/>
            <color indexed="81"/>
            <rFont val="Tahoma"/>
            <family val="2"/>
          </rPr>
          <t xml:space="preserve">Contract 092-050-F70B1 ran from 12/02/16 - 25/02/16 = 132P/Days
</t>
        </r>
      </text>
    </comment>
    <comment ref="J4" authorId="0" shapeId="0">
      <text>
        <r>
          <rPr>
            <b/>
            <u/>
            <sz val="8"/>
            <color indexed="81"/>
            <rFont val="Tahoma"/>
            <family val="2"/>
          </rPr>
          <t xml:space="preserve">People Employed on contract 092-050-F70B1
</t>
        </r>
        <r>
          <rPr>
            <sz val="8"/>
            <color indexed="81"/>
            <rFont val="Tahoma"/>
            <family val="2"/>
          </rPr>
          <t xml:space="preserve">Kwanele Gwejela - 7909096875088
Vumile Komsana  - 6403085875086
Luzuko Manga - 9112186257089
Nokonwaba Mfundisi - 9002151124085
Siyabulela Nkohla - 7910096017085
Phumla Nkone - 9010160451084
Siphokazi Nkone - 8607260328087
Zoliwe Ntakana - 9210250353089
Babalwa Peter - 9101151106082
Nosipho Snooks - 9505040831082
Nomakazi Sobuza - 5610100372086
Ntomboxolo Tambo - 8404260929080
</t>
        </r>
        <r>
          <rPr>
            <b/>
            <u/>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List>
</comments>
</file>

<file path=xl/comments49.xml><?xml version="1.0" encoding="utf-8"?>
<comments xmlns="http://schemas.openxmlformats.org/spreadsheetml/2006/main">
  <authors>
    <author>James Jansen</author>
  </authors>
  <commentList>
    <comment ref="C4" authorId="0" shapeId="0">
      <text>
        <r>
          <rPr>
            <sz val="10"/>
            <color indexed="81"/>
            <rFont val="Tahoma"/>
            <family val="2"/>
          </rPr>
          <t xml:space="preserve">Contract 092-050-F363 ran from 03/02/16 - 26/02/16 = 242P/Days
</t>
        </r>
      </text>
    </comment>
    <comment ref="J4" authorId="0" shapeId="0">
      <text>
        <r>
          <rPr>
            <b/>
            <u/>
            <sz val="8"/>
            <color indexed="81"/>
            <rFont val="Tahoma"/>
            <family val="2"/>
          </rPr>
          <t xml:space="preserve">People Employed on contract 092-050-F363
</t>
        </r>
        <r>
          <rPr>
            <sz val="8"/>
            <color indexed="81"/>
            <rFont val="Tahoma"/>
            <family val="2"/>
          </rPr>
          <t xml:space="preserve">Sitembele Mzizi - 6904047003089
Nonzima Booi - 6610120675087
Mbongi Honi - 5807105865086
Mzuyanda Kondile - 7905085685082
Zithobele Kondile - 7707128100088
Madodandile Makasi - 6612126415088
Mlindile Makasi - 6404135993087
Nolubabalo Madubedube - 8109062540084
Lazola Ndlakuse - 780303689086
Sipho Ndlakuse - 7706016409083
Nkosinathi Ntozini - 8607305263083
Asanda Ndwayana - 8912106282088
</t>
        </r>
        <r>
          <rPr>
            <b/>
            <u/>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List>
</comments>
</file>

<file path=xl/comments50.xml><?xml version="1.0" encoding="utf-8"?>
<comments xmlns="http://schemas.openxmlformats.org/spreadsheetml/2006/main">
  <authors>
    <author>James Jansen</author>
  </authors>
  <commentList>
    <comment ref="C38" authorId="0" shapeId="0">
      <text>
        <r>
          <rPr>
            <sz val="8"/>
            <color indexed="81"/>
            <rFont val="Tahoma"/>
            <family val="2"/>
          </rPr>
          <t xml:space="preserve">Included 87Plots at 25 square meters = 21.75Ha's of Thicket Wide Plots at a total cost of R1 206 507.09 and an average cost of R13 867.89 per plot
</t>
        </r>
      </text>
    </comment>
  </commentList>
</comments>
</file>

<file path=xl/comments51.xml><?xml version="1.0" encoding="utf-8"?>
<comments xmlns="http://schemas.openxmlformats.org/spreadsheetml/2006/main">
  <authors>
    <author>James Jansen</author>
    <author>Andrew</author>
  </authors>
  <commentList>
    <comment ref="W3" authorId="0" shapeId="0">
      <text>
        <r>
          <rPr>
            <sz val="8"/>
            <color indexed="81"/>
            <rFont val="Tahoma"/>
            <family val="2"/>
          </rPr>
          <t xml:space="preserve">R215 716.08 spent on Thicket Wide Plots
</t>
        </r>
      </text>
    </comment>
    <comment ref="D14" authorId="1" shapeId="0">
      <text>
        <r>
          <rPr>
            <sz val="8"/>
            <color indexed="81"/>
            <rFont val="Tahoma"/>
            <family val="2"/>
          </rPr>
          <t xml:space="preserve">1Ha Planting divided into 4 smaller blocks of 50m x 50m
</t>
        </r>
      </text>
    </comment>
  </commentList>
</comments>
</file>

<file path=xl/comments52.xml><?xml version="1.0" encoding="utf-8"?>
<comments xmlns="http://schemas.openxmlformats.org/spreadsheetml/2006/main">
  <authors>
    <author>James Jansen</author>
  </authors>
  <commentList>
    <comment ref="W3" authorId="0" shapeId="0">
      <text>
        <r>
          <rPr>
            <sz val="8"/>
            <color indexed="81"/>
            <rFont val="Tahoma"/>
            <family val="2"/>
          </rPr>
          <t xml:space="preserve">R258 249.56 spent on Thicket Wide Plots
</t>
        </r>
      </text>
    </comment>
  </commentList>
</comments>
</file>

<file path=xl/comments53.xml><?xml version="1.0" encoding="utf-8"?>
<comments xmlns="http://schemas.openxmlformats.org/spreadsheetml/2006/main">
  <authors>
    <author>James Jansen</author>
    <author>Andrew Knipe</author>
  </authors>
  <commentList>
    <comment ref="W3" authorId="0" shapeId="0">
      <text>
        <r>
          <rPr>
            <sz val="8"/>
            <color indexed="81"/>
            <rFont val="Tahoma"/>
            <family val="2"/>
          </rPr>
          <t xml:space="preserve">R68 209.32 spent on Thicket Wide Plots
</t>
        </r>
      </text>
    </comment>
    <comment ref="C20" authorId="0" shapeId="0">
      <text>
        <r>
          <rPr>
            <sz val="8"/>
            <color indexed="81"/>
            <rFont val="Tahoma"/>
            <family val="2"/>
          </rPr>
          <t xml:space="preserve">Contract 092-001-192 ran from 25/05/09 - 15/06/09 234P/Days
</t>
        </r>
      </text>
    </comment>
    <comment ref="J20" authorId="0" shapeId="0">
      <text>
        <r>
          <rPr>
            <b/>
            <u/>
            <sz val="8"/>
            <color indexed="81"/>
            <rFont val="Tahoma"/>
            <family val="2"/>
          </rPr>
          <t xml:space="preserve">People employed on contract 092-001-192
</t>
        </r>
        <r>
          <rPr>
            <sz val="8"/>
            <color indexed="81"/>
            <rFont val="Tahoma"/>
            <family val="2"/>
          </rPr>
          <t>Johanna August - 7605080729089
Maxim Breakfast - 5804085835080
Ryan Daniels - 8202145167080
Eshey Gesswint - 8801255215081
Charlton Malgas - 8404175282082
Henrico Prins - 8601135214085
Llewellyn Swarts - 8404285226087
Elroy Swartz - 8404145318081
Monica Patti - 8203310624087
Franchwa Zana - 8512115247088
Rayno Zana - 8809205164086</t>
        </r>
        <r>
          <rPr>
            <b/>
            <u/>
            <sz val="8"/>
            <color indexed="81"/>
            <rFont val="Tahoma"/>
            <family val="2"/>
          </rPr>
          <t xml:space="preserve">
</t>
        </r>
        <r>
          <rPr>
            <sz val="8"/>
            <color indexed="81"/>
            <rFont val="Tahoma"/>
            <family val="2"/>
          </rPr>
          <t xml:space="preserve">
</t>
        </r>
      </text>
    </comment>
    <comment ref="C21" authorId="0" shapeId="0">
      <text>
        <r>
          <rPr>
            <sz val="8"/>
            <color indexed="81"/>
            <rFont val="Tahoma"/>
            <family val="2"/>
          </rPr>
          <t xml:space="preserve">Contract 092-001-096 ran from 13/07/09 - 11/08/09 = 240P/Days
</t>
        </r>
      </text>
    </comment>
    <comment ref="J21" authorId="0" shapeId="0">
      <text>
        <r>
          <rPr>
            <b/>
            <u/>
            <sz val="8"/>
            <color indexed="81"/>
            <rFont val="Tahoma"/>
            <family val="2"/>
          </rPr>
          <t xml:space="preserve">People employed on contract 092-001-196
</t>
        </r>
        <r>
          <rPr>
            <sz val="8"/>
            <color indexed="81"/>
            <rFont val="Tahoma"/>
            <family val="2"/>
          </rPr>
          <t>Johanna August - 7605080729089
Maxim Breakfast - 5804085835080
Ryan Daniels - 8202145167080
Eshey Gesswint - 8801255215081
Charlton Malgas - 8404175282082
Henrico Prins - 8601135214085
Llewellyn Swarts - 8404285226087
Elroy Swartz - 8404145318081
Monica Patti - 8203310624087
Franchwa Zana - 8512115247088
Rayno Zana - 8809205164086</t>
        </r>
        <r>
          <rPr>
            <sz val="8"/>
            <color indexed="10"/>
            <rFont val="Tahoma"/>
            <family val="2"/>
          </rPr>
          <t xml:space="preserve">
</t>
        </r>
        <r>
          <rPr>
            <b/>
            <u/>
            <sz val="8"/>
            <color indexed="81"/>
            <rFont val="Tahoma"/>
            <family val="2"/>
          </rPr>
          <t xml:space="preserve">
</t>
        </r>
        <r>
          <rPr>
            <sz val="8"/>
            <color indexed="81"/>
            <rFont val="Tahoma"/>
            <family val="2"/>
          </rPr>
          <t xml:space="preserve">
</t>
        </r>
      </text>
    </comment>
    <comment ref="C22" authorId="0" shapeId="0">
      <text>
        <r>
          <rPr>
            <sz val="8"/>
            <color indexed="81"/>
            <rFont val="Tahoma"/>
            <family val="2"/>
          </rPr>
          <t xml:space="preserve">Contract 092-001-198 ran from 02/09/09 - 25/09/09 = 236P/Days
</t>
        </r>
      </text>
    </comment>
    <comment ref="J22" authorId="0" shapeId="0">
      <text>
        <r>
          <rPr>
            <b/>
            <u/>
            <sz val="8"/>
            <color indexed="81"/>
            <rFont val="Tahoma"/>
            <family val="2"/>
          </rPr>
          <t xml:space="preserve">People employed on contract 092-001-198
</t>
        </r>
        <r>
          <rPr>
            <sz val="8"/>
            <color indexed="81"/>
            <rFont val="Tahoma"/>
            <family val="2"/>
          </rPr>
          <t>Johanna August - 7605080729089
Maxim Breakfast - 5804085835080
Ryan Daniels - 8202145167080
Eshey Gesswint - 8801255215081
Charlton Malgas - 8404175282082
Monica Patti - 8203310624087
Henrico Prins - 8601135214085
Llewellyn Swarts - 8404285226087
Elroy Swartz - 8404145318081
Franchwa Zana - 8512115247088
Rayno Zana - 8809205164086</t>
        </r>
        <r>
          <rPr>
            <sz val="8"/>
            <color indexed="10"/>
            <rFont val="Tahoma"/>
            <family val="2"/>
          </rPr>
          <t xml:space="preserve">
</t>
        </r>
        <r>
          <rPr>
            <b/>
            <u/>
            <sz val="8"/>
            <color indexed="81"/>
            <rFont val="Tahoma"/>
            <family val="2"/>
          </rPr>
          <t xml:space="preserve">
</t>
        </r>
        <r>
          <rPr>
            <sz val="8"/>
            <color indexed="81"/>
            <rFont val="Tahoma"/>
            <family val="2"/>
          </rPr>
          <t xml:space="preserve">
</t>
        </r>
      </text>
    </comment>
    <comment ref="C23" authorId="0" shapeId="0">
      <text>
        <r>
          <rPr>
            <sz val="8"/>
            <color indexed="81"/>
            <rFont val="Tahoma"/>
            <family val="2"/>
          </rPr>
          <t xml:space="preserve">Contract 092-001-204 ran from 12/10/09 - 06/11/09 = 231P/Days
</t>
        </r>
      </text>
    </comment>
    <comment ref="J23" authorId="0" shapeId="0">
      <text>
        <r>
          <rPr>
            <b/>
            <u/>
            <sz val="8"/>
            <color indexed="81"/>
            <rFont val="Tahoma"/>
            <family val="2"/>
          </rPr>
          <t xml:space="preserve">People employed on contract 092-001-204
</t>
        </r>
        <r>
          <rPr>
            <sz val="8"/>
            <color indexed="81"/>
            <rFont val="Tahoma"/>
            <family val="2"/>
          </rPr>
          <t xml:space="preserve">Johanna August - 7605080729089
Maxim Breakfast - 5804085835080
Ryan Daniels - 8202145167080
Eshey Gesswint - 8801255215081
Charlton Malgas - 8404175282082
Monica Patti - 8203310624087
Henrico Prins - 8601135214085
Llewellyn Swarts - 8404285226087
Elroy Swartz - 8404145318081
Franchwa Zana - 8512115247088
Rayno Zana - 8809205164086
</t>
        </r>
        <r>
          <rPr>
            <b/>
            <u/>
            <sz val="8"/>
            <color indexed="81"/>
            <rFont val="Tahoma"/>
            <family val="2"/>
          </rPr>
          <t>New People
People Left</t>
        </r>
        <r>
          <rPr>
            <sz val="8"/>
            <color indexed="10"/>
            <rFont val="Tahoma"/>
            <family val="2"/>
          </rPr>
          <t xml:space="preserve">
</t>
        </r>
        <r>
          <rPr>
            <b/>
            <u/>
            <sz val="8"/>
            <color indexed="81"/>
            <rFont val="Tahoma"/>
            <family val="2"/>
          </rPr>
          <t xml:space="preserve">
</t>
        </r>
        <r>
          <rPr>
            <sz val="8"/>
            <color indexed="81"/>
            <rFont val="Tahoma"/>
            <family val="2"/>
          </rPr>
          <t xml:space="preserve">
</t>
        </r>
      </text>
    </comment>
    <comment ref="C24" authorId="0" shapeId="0">
      <text>
        <r>
          <rPr>
            <sz val="10"/>
            <color indexed="81"/>
            <rFont val="Arial"/>
            <family val="2"/>
          </rPr>
          <t>Contract 092-001-209 ran fro 09/11/09 - 04/12/09 = 233P/Days</t>
        </r>
        <r>
          <rPr>
            <sz val="8"/>
            <color indexed="81"/>
            <rFont val="Tahoma"/>
            <family val="2"/>
          </rPr>
          <t xml:space="preserve">
</t>
        </r>
      </text>
    </comment>
    <comment ref="J24" authorId="0" shapeId="0">
      <text>
        <r>
          <rPr>
            <b/>
            <u/>
            <sz val="8"/>
            <color indexed="81"/>
            <rFont val="Tahoma"/>
            <family val="2"/>
          </rPr>
          <t xml:space="preserve">People employed on contract 092-001-209
</t>
        </r>
        <r>
          <rPr>
            <sz val="8"/>
            <color indexed="81"/>
            <rFont val="Tahoma"/>
            <family val="2"/>
          </rPr>
          <t xml:space="preserve">
Maxim Breakfast - 5804085835080
Ryan Daniels - 8202145167080
Charlton Malgas - 8404175282082
Monica Patti - 8203310624087
Henrico Prins - 8601135214085
Llewellyn Swarts - 8404285226087
Elroy Swartz - 8404145318081
Franchwa Zana - 8512115247088
Rayno Zana - 8809205164086
</t>
        </r>
        <r>
          <rPr>
            <b/>
            <u/>
            <sz val="8"/>
            <color indexed="81"/>
            <rFont val="Tahoma"/>
            <family val="2"/>
          </rPr>
          <t xml:space="preserve">New People
</t>
        </r>
        <r>
          <rPr>
            <sz val="8"/>
            <color indexed="81"/>
            <rFont val="Tahoma"/>
            <family val="2"/>
          </rPr>
          <t>Henrietta Malgas - 83082290288082
Stoffel Swarts - 6603255229085</t>
        </r>
        <r>
          <rPr>
            <u/>
            <sz val="8"/>
            <color indexed="81"/>
            <rFont val="Tahoma"/>
            <family val="2"/>
          </rPr>
          <t xml:space="preserve">
</t>
        </r>
        <r>
          <rPr>
            <b/>
            <u/>
            <sz val="8"/>
            <color indexed="81"/>
            <rFont val="Tahoma"/>
            <family val="2"/>
          </rPr>
          <t xml:space="preserve">
People Left
</t>
        </r>
        <r>
          <rPr>
            <sz val="8"/>
            <color indexed="81"/>
            <rFont val="Tahoma"/>
            <family val="2"/>
          </rPr>
          <t>Eshey Gesswint - 8801255215081
Johanna August - 7605080729089</t>
        </r>
        <r>
          <rPr>
            <sz val="8"/>
            <color indexed="10"/>
            <rFont val="Tahoma"/>
            <family val="2"/>
          </rPr>
          <t xml:space="preserve">
</t>
        </r>
        <r>
          <rPr>
            <b/>
            <u/>
            <sz val="8"/>
            <color indexed="81"/>
            <rFont val="Tahoma"/>
            <family val="2"/>
          </rPr>
          <t xml:space="preserve">
</t>
        </r>
        <r>
          <rPr>
            <sz val="8"/>
            <color indexed="81"/>
            <rFont val="Tahoma"/>
            <family val="2"/>
          </rPr>
          <t xml:space="preserve">
</t>
        </r>
      </text>
    </comment>
    <comment ref="C25" authorId="0" shapeId="0">
      <text>
        <r>
          <rPr>
            <sz val="8"/>
            <color indexed="81"/>
            <rFont val="Tahoma"/>
            <family val="2"/>
          </rPr>
          <t xml:space="preserve">Contract 092-001-211 ran from 07/12/09 - 17/12/09 = 117P/Days
</t>
        </r>
      </text>
    </comment>
    <comment ref="J25" authorId="0" shapeId="0">
      <text>
        <r>
          <rPr>
            <b/>
            <u/>
            <sz val="8"/>
            <color indexed="81"/>
            <rFont val="Tahoma"/>
            <family val="2"/>
          </rPr>
          <t xml:space="preserve">People employed on contract 092-001-211
</t>
        </r>
        <r>
          <rPr>
            <sz val="8"/>
            <color indexed="81"/>
            <rFont val="Tahoma"/>
            <family val="2"/>
          </rPr>
          <t xml:space="preserve">Henrietta Malgas - 83082290288082
Maxim Breakfast - 5804085835080
Ryan Daniels - 8202145167080
Stoffel Swarts - 6603255229085
Charlton Malgas - 8404175282082
Monica Patti - 8203310624087
Henrico Prins - 8601135214085
Llewellyn Swarts - 8404285226087
Elroy Swartz - 8404145318081
Franchwa Zana - 8512115247088
Rayno Zana - 8809205164086
</t>
        </r>
        <r>
          <rPr>
            <b/>
            <u/>
            <sz val="8"/>
            <color indexed="81"/>
            <rFont val="Tahoma"/>
            <family val="2"/>
          </rPr>
          <t xml:space="preserve">New People
</t>
        </r>
        <r>
          <rPr>
            <sz val="8"/>
            <color indexed="81"/>
            <rFont val="Tahoma"/>
            <family val="2"/>
          </rPr>
          <t xml:space="preserve">
</t>
        </r>
        <r>
          <rPr>
            <u/>
            <sz val="8"/>
            <color indexed="81"/>
            <rFont val="Tahoma"/>
            <family val="2"/>
          </rPr>
          <t xml:space="preserve">
</t>
        </r>
        <r>
          <rPr>
            <b/>
            <u/>
            <sz val="8"/>
            <color indexed="81"/>
            <rFont val="Tahoma"/>
            <family val="2"/>
          </rPr>
          <t xml:space="preserve">
People Left
</t>
        </r>
        <r>
          <rPr>
            <sz val="8"/>
            <color indexed="10"/>
            <rFont val="Tahoma"/>
            <family val="2"/>
          </rPr>
          <t xml:space="preserve">
</t>
        </r>
        <r>
          <rPr>
            <b/>
            <u/>
            <sz val="8"/>
            <color indexed="81"/>
            <rFont val="Tahoma"/>
            <family val="2"/>
          </rPr>
          <t xml:space="preserve">
</t>
        </r>
        <r>
          <rPr>
            <sz val="8"/>
            <color indexed="81"/>
            <rFont val="Tahoma"/>
            <family val="2"/>
          </rPr>
          <t xml:space="preserve">
</t>
        </r>
      </text>
    </comment>
    <comment ref="A26" authorId="0" shapeId="0">
      <text>
        <r>
          <rPr>
            <sz val="8"/>
            <color indexed="81"/>
            <rFont val="Tahoma"/>
            <family val="2"/>
          </rPr>
          <t xml:space="preserve">PAID FOR BY PRESENCE
</t>
        </r>
      </text>
    </comment>
    <comment ref="C26" authorId="0" shapeId="0">
      <text>
        <r>
          <rPr>
            <sz val="8"/>
            <color indexed="81"/>
            <rFont val="Tahoma"/>
            <family val="2"/>
          </rPr>
          <t xml:space="preserve">Contract 092-001-213 ran from 11/01/10 - 05/02/10 = 229P/Days
</t>
        </r>
      </text>
    </comment>
    <comment ref="J26" authorId="0" shapeId="0">
      <text>
        <r>
          <rPr>
            <b/>
            <u/>
            <sz val="8"/>
            <color indexed="81"/>
            <rFont val="Tahoma"/>
            <family val="2"/>
          </rPr>
          <t xml:space="preserve">People employed on contract 092-001-213
</t>
        </r>
        <r>
          <rPr>
            <sz val="8"/>
            <color indexed="81"/>
            <rFont val="Tahoma"/>
            <family val="2"/>
          </rPr>
          <t xml:space="preserve">Henrietta Malgas - 83082290288082
Maxim Breakfast - 5804085835080
Ryan Daniels - 8202145167080
Stoffel Swarts - 6603255229085
Charlton Malgas - 8404175282082
cATHERINE sMIT - 8404021234089
Henrico Prins - 8601135214085
Llewellyn Swarts - 8404285226087
Elroy Swartz - 8404145318081
Franchwa Zana - 8512115247088
Rayno Zana - 8809205164086
</t>
        </r>
        <r>
          <rPr>
            <b/>
            <u/>
            <sz val="8"/>
            <color indexed="81"/>
            <rFont val="Tahoma"/>
            <family val="2"/>
          </rPr>
          <t xml:space="preserve">New People
</t>
        </r>
        <r>
          <rPr>
            <sz val="8"/>
            <color indexed="81"/>
            <rFont val="Tahoma"/>
            <family val="2"/>
          </rPr>
          <t xml:space="preserve">
</t>
        </r>
        <r>
          <rPr>
            <u/>
            <sz val="8"/>
            <color indexed="81"/>
            <rFont val="Tahoma"/>
            <family val="2"/>
          </rPr>
          <t xml:space="preserve">
</t>
        </r>
        <r>
          <rPr>
            <b/>
            <u/>
            <sz val="8"/>
            <color indexed="81"/>
            <rFont val="Tahoma"/>
            <family val="2"/>
          </rPr>
          <t xml:space="preserve">
People Left
</t>
        </r>
        <r>
          <rPr>
            <sz val="8"/>
            <color indexed="81"/>
            <rFont val="Tahoma"/>
            <family val="2"/>
          </rPr>
          <t>Monica Patti - 8203310624087</t>
        </r>
        <r>
          <rPr>
            <sz val="8"/>
            <color indexed="10"/>
            <rFont val="Tahoma"/>
            <family val="2"/>
          </rPr>
          <t xml:space="preserve">
</t>
        </r>
        <r>
          <rPr>
            <b/>
            <u/>
            <sz val="8"/>
            <color indexed="81"/>
            <rFont val="Tahoma"/>
            <family val="2"/>
          </rPr>
          <t xml:space="preserve">
</t>
        </r>
        <r>
          <rPr>
            <sz val="8"/>
            <color indexed="81"/>
            <rFont val="Tahoma"/>
            <family val="2"/>
          </rPr>
          <t xml:space="preserve">
</t>
        </r>
      </text>
    </comment>
    <comment ref="C27" authorId="0" shapeId="0">
      <text>
        <r>
          <rPr>
            <sz val="8"/>
            <color indexed="81"/>
            <rFont val="Tahoma"/>
            <family val="2"/>
          </rPr>
          <t xml:space="preserve">Contract 092-001-221 ran from 09/03/10 - 01/04/10 = 235P/Days
</t>
        </r>
      </text>
    </comment>
    <comment ref="J27" authorId="0" shapeId="0">
      <text>
        <r>
          <rPr>
            <b/>
            <u/>
            <sz val="8"/>
            <color indexed="81"/>
            <rFont val="Tahoma"/>
            <family val="2"/>
          </rPr>
          <t xml:space="preserve">People employed on contract 092-001-221
</t>
        </r>
        <r>
          <rPr>
            <sz val="8"/>
            <color indexed="81"/>
            <rFont val="Tahoma"/>
            <family val="2"/>
          </rPr>
          <t xml:space="preserve">Henrietta Malgas - 83082290288082
Maxim Breakfast - 5804085835080
Ryan Daniels - 8202145167080
Stoffel Swarts - 6603255229085
Charlton Malgas - 8404175282082
Catherine Smit - 8404021234089
Henrico Prins - 8601135214085
Llewellyn Swarts - 8404285226087
Elroy Swartz - 8404145318081
Franchwa Zana - 8512115247088
Rayno Zana - 8809205164086
</t>
        </r>
        <r>
          <rPr>
            <b/>
            <u/>
            <sz val="8"/>
            <color indexed="81"/>
            <rFont val="Tahoma"/>
            <family val="2"/>
          </rPr>
          <t xml:space="preserve">New People
</t>
        </r>
        <r>
          <rPr>
            <sz val="8"/>
            <color indexed="81"/>
            <rFont val="Tahoma"/>
            <family val="2"/>
          </rPr>
          <t xml:space="preserve">
</t>
        </r>
        <r>
          <rPr>
            <u/>
            <sz val="8"/>
            <color indexed="81"/>
            <rFont val="Tahoma"/>
            <family val="2"/>
          </rPr>
          <t xml:space="preserve">
</t>
        </r>
        <r>
          <rPr>
            <b/>
            <u/>
            <sz val="8"/>
            <color indexed="81"/>
            <rFont val="Tahoma"/>
            <family val="2"/>
          </rPr>
          <t xml:space="preserve">
People Left
</t>
        </r>
        <r>
          <rPr>
            <sz val="8"/>
            <color indexed="10"/>
            <rFont val="Tahoma"/>
            <family val="2"/>
          </rPr>
          <t xml:space="preserve">
</t>
        </r>
        <r>
          <rPr>
            <b/>
            <u/>
            <sz val="8"/>
            <color indexed="81"/>
            <rFont val="Tahoma"/>
            <family val="2"/>
          </rPr>
          <t xml:space="preserve">
</t>
        </r>
        <r>
          <rPr>
            <sz val="8"/>
            <color indexed="81"/>
            <rFont val="Tahoma"/>
            <family val="2"/>
          </rPr>
          <t xml:space="preserve">
</t>
        </r>
      </text>
    </comment>
    <comment ref="C28" authorId="0" shapeId="0">
      <text>
        <r>
          <rPr>
            <sz val="10"/>
            <color indexed="81"/>
            <rFont val="Tahoma"/>
            <family val="2"/>
          </rPr>
          <t xml:space="preserve">Contract 092-001-225 ran from 26/04/10 - 21/05/10 = 239P/Days
</t>
        </r>
      </text>
    </comment>
    <comment ref="J28" authorId="0" shapeId="0">
      <text>
        <r>
          <rPr>
            <b/>
            <u/>
            <sz val="8"/>
            <color indexed="81"/>
            <rFont val="Tahoma"/>
            <family val="2"/>
          </rPr>
          <t xml:space="preserve">People employed on contract 092-001-225
</t>
        </r>
        <r>
          <rPr>
            <sz val="8"/>
            <color indexed="81"/>
            <rFont val="Tahoma"/>
            <family val="2"/>
          </rPr>
          <t xml:space="preserve">
Maxim Breakfast - 5804085835080
Ryan Daniels - 8202145167080
Charlton Malgas - 8404175282082
Catherine Smit - 8404021234089
Henrico Prins - 8601135214085
Llewellyn Swarts - 8404285226087
Franchwa Zana - 8512115247088
Rayno Zana - 8809205164086
</t>
        </r>
        <r>
          <rPr>
            <b/>
            <u/>
            <sz val="8"/>
            <color indexed="81"/>
            <rFont val="Tahoma"/>
            <family val="2"/>
          </rPr>
          <t xml:space="preserve">New People
</t>
        </r>
        <r>
          <rPr>
            <sz val="8"/>
            <color indexed="81"/>
            <rFont val="Tahoma"/>
            <family val="2"/>
          </rPr>
          <t xml:space="preserve">
Edward Yoyo - 7302055915089
Patrick Zana  - 7603225541089
George Hatches - 7907175180081</t>
        </r>
        <r>
          <rPr>
            <u/>
            <sz val="8"/>
            <color indexed="81"/>
            <rFont val="Tahoma"/>
            <family val="2"/>
          </rPr>
          <t xml:space="preserve">
</t>
        </r>
        <r>
          <rPr>
            <b/>
            <u/>
            <sz val="8"/>
            <color indexed="81"/>
            <rFont val="Tahoma"/>
            <family val="2"/>
          </rPr>
          <t xml:space="preserve">
People Left
</t>
        </r>
        <r>
          <rPr>
            <sz val="8"/>
            <color indexed="10"/>
            <rFont val="Tahoma"/>
            <family val="2"/>
          </rPr>
          <t xml:space="preserve">
</t>
        </r>
        <r>
          <rPr>
            <sz val="8"/>
            <color indexed="81"/>
            <rFont val="Tahoma"/>
            <family val="2"/>
          </rPr>
          <t>Henrietta Malgas - 83082290288082
Stoffel Swarts - 6603255229085
Elroy Swartz - 8404145318081</t>
        </r>
        <r>
          <rPr>
            <b/>
            <u/>
            <sz val="8"/>
            <color indexed="81"/>
            <rFont val="Tahoma"/>
            <family val="2"/>
          </rPr>
          <t xml:space="preserve">
</t>
        </r>
        <r>
          <rPr>
            <sz val="8"/>
            <color indexed="81"/>
            <rFont val="Tahoma"/>
            <family val="2"/>
          </rPr>
          <t xml:space="preserve">
</t>
        </r>
      </text>
    </comment>
    <comment ref="C29" authorId="0" shapeId="0">
      <text>
        <r>
          <rPr>
            <sz val="10"/>
            <color indexed="81"/>
            <rFont val="Tahoma"/>
            <family val="2"/>
          </rPr>
          <t xml:space="preserve">Contract 092-001-229 ran from 25/05/10 - 05/07/10 = 224P/Days
</t>
        </r>
      </text>
    </comment>
    <comment ref="J29" authorId="0" shapeId="0">
      <text>
        <r>
          <rPr>
            <b/>
            <u/>
            <sz val="8"/>
            <color indexed="81"/>
            <rFont val="Tahoma"/>
            <family val="2"/>
          </rPr>
          <t xml:space="preserve">People employed on contract 092-001-229
</t>
        </r>
        <r>
          <rPr>
            <sz val="8"/>
            <color indexed="81"/>
            <rFont val="Tahoma"/>
            <family val="2"/>
          </rPr>
          <t xml:space="preserve">
Maxim Breakfast - 5804085835080
Ryan Daniels - 8202145167080
George Hatches - 7907175180081
Charlton Malgas - 8404175282082
Patrick Zana  - 7603225541089
Henrico Prins - 8601135214085
Catherine Smit - 8404021234089
Llewellyn Swarts - 8404285226087
Edward Yoyo - 7302055915089
</t>
        </r>
        <r>
          <rPr>
            <b/>
            <u/>
            <sz val="8"/>
            <color indexed="81"/>
            <rFont val="Tahoma"/>
            <family val="2"/>
          </rPr>
          <t xml:space="preserve">New People
</t>
        </r>
        <r>
          <rPr>
            <sz val="8"/>
            <color indexed="81"/>
            <rFont val="Tahoma"/>
            <family val="2"/>
          </rPr>
          <t xml:space="preserve">
Roland Prinsloo - 8003105222088
Fransie Rossouw - 6301035189089
</t>
        </r>
        <r>
          <rPr>
            <u/>
            <sz val="8"/>
            <color indexed="81"/>
            <rFont val="Tahoma"/>
            <family val="2"/>
          </rPr>
          <t xml:space="preserve">
</t>
        </r>
        <r>
          <rPr>
            <b/>
            <u/>
            <sz val="8"/>
            <color indexed="81"/>
            <rFont val="Tahoma"/>
            <family val="2"/>
          </rPr>
          <t xml:space="preserve">
People Left
</t>
        </r>
        <r>
          <rPr>
            <sz val="8"/>
            <color indexed="10"/>
            <rFont val="Tahoma"/>
            <family val="2"/>
          </rPr>
          <t xml:space="preserve">
</t>
        </r>
        <r>
          <rPr>
            <sz val="8"/>
            <color indexed="81"/>
            <rFont val="Tahoma"/>
            <family val="2"/>
          </rPr>
          <t>Franchwa Zana - 8512115247088
Rayno Zana - 8809205164086</t>
        </r>
        <r>
          <rPr>
            <sz val="8"/>
            <color indexed="10"/>
            <rFont val="Tahoma"/>
            <family val="2"/>
          </rPr>
          <t xml:space="preserve">
</t>
        </r>
      </text>
    </comment>
    <comment ref="C30" authorId="0" shapeId="0">
      <text>
        <r>
          <rPr>
            <sz val="10"/>
            <color indexed="81"/>
            <rFont val="Tahoma"/>
            <family val="2"/>
          </rPr>
          <t xml:space="preserve">Contract 092-001-233 ran from 10/08/10 - 02/09/10 = 120P/Days
</t>
        </r>
      </text>
    </comment>
    <comment ref="J30" authorId="0" shapeId="0">
      <text>
        <r>
          <rPr>
            <b/>
            <u/>
            <sz val="8"/>
            <color indexed="81"/>
            <rFont val="Tahoma"/>
            <family val="2"/>
          </rPr>
          <t xml:space="preserve">People employed on contract 092-001-233
</t>
        </r>
        <r>
          <rPr>
            <sz val="8"/>
            <color indexed="81"/>
            <rFont val="Tahoma"/>
            <family val="2"/>
          </rPr>
          <t xml:space="preserve">
Ryan Daniels - 8202145167080
George Hatches - 7907175180081
Charlton Malgas - 8404175282082
Patrick Zana  - 7603225541089
Henrico Prins - 8601135214085
Fransie Rossouw - 6301035189089
Catherine Smit - 8404021234089
Llewellyn Swarts - 8404285226087
</t>
        </r>
        <r>
          <rPr>
            <b/>
            <u/>
            <sz val="8"/>
            <color indexed="81"/>
            <rFont val="Tahoma"/>
            <family val="2"/>
          </rPr>
          <t xml:space="preserve">New People
</t>
        </r>
        <r>
          <rPr>
            <sz val="8"/>
            <color indexed="81"/>
            <rFont val="Tahoma"/>
            <family val="2"/>
          </rPr>
          <t xml:space="preserve">
Charlton Malgas - 8404175282082</t>
        </r>
        <r>
          <rPr>
            <u/>
            <sz val="8"/>
            <color indexed="81"/>
            <rFont val="Tahoma"/>
            <family val="2"/>
          </rPr>
          <t xml:space="preserve">
</t>
        </r>
        <r>
          <rPr>
            <sz val="8"/>
            <color indexed="81"/>
            <rFont val="Tahoma"/>
            <family val="2"/>
          </rPr>
          <t>Franchwa Zana - 8512115247088
Richard Makosi - 6907095374088
Rodrick PAti - 8912316012085</t>
        </r>
        <r>
          <rPr>
            <u/>
            <sz val="8"/>
            <color indexed="81"/>
            <rFont val="Tahoma"/>
            <family val="2"/>
          </rPr>
          <t xml:space="preserve">
</t>
        </r>
        <r>
          <rPr>
            <b/>
            <u/>
            <sz val="8"/>
            <color indexed="81"/>
            <rFont val="Tahoma"/>
            <family val="2"/>
          </rPr>
          <t xml:space="preserve">
People Left
</t>
        </r>
        <r>
          <rPr>
            <sz val="8"/>
            <color indexed="10"/>
            <rFont val="Tahoma"/>
            <family val="2"/>
          </rPr>
          <t xml:space="preserve">
</t>
        </r>
        <r>
          <rPr>
            <sz val="8"/>
            <color indexed="81"/>
            <rFont val="Tahoma"/>
            <family val="2"/>
          </rPr>
          <t xml:space="preserve">
Roland Prinsloo - 8003105222088
Edward Yoyo - 7302055915089
Maxim Breakfast - 5804085835080</t>
        </r>
      </text>
    </comment>
    <comment ref="C31" authorId="0" shapeId="0">
      <text>
        <r>
          <rPr>
            <sz val="10"/>
            <color indexed="81"/>
            <rFont val="Tahoma"/>
            <family val="2"/>
          </rPr>
          <t xml:space="preserve">Contract 092-001-217 ran from 16/08/10 - 06/10/10 = 223P/Days
</t>
        </r>
      </text>
    </comment>
    <comment ref="J31" authorId="0" shapeId="0">
      <text>
        <r>
          <rPr>
            <b/>
            <u/>
            <sz val="8"/>
            <color indexed="81"/>
            <rFont val="Tahoma"/>
            <family val="2"/>
          </rPr>
          <t xml:space="preserve">People employed on contract 092-001-217
</t>
        </r>
        <r>
          <rPr>
            <sz val="8"/>
            <color indexed="81"/>
            <rFont val="Tahoma"/>
            <family val="2"/>
          </rPr>
          <t xml:space="preserve">
Ryan Daniels - 8202145167080
George Hatches - 7907175180081
Charlton Malgas - 8404175282082
Patrick Zana  - 7603225541089
Henrico Prins - 8601135214085
Fransie Rossouw - 6301035189089
Catherine Smit - 8404021234089
Richard Makosi - 6907095374088
Rodrick Pati - 8912316012085
</t>
        </r>
        <r>
          <rPr>
            <b/>
            <u/>
            <sz val="8"/>
            <color indexed="81"/>
            <rFont val="Tahoma"/>
            <family val="2"/>
          </rPr>
          <t xml:space="preserve">New People
</t>
        </r>
        <r>
          <rPr>
            <sz val="8"/>
            <color indexed="81"/>
            <rFont val="Tahoma"/>
            <family val="2"/>
          </rPr>
          <t xml:space="preserve">
</t>
        </r>
        <r>
          <rPr>
            <b/>
            <sz val="8"/>
            <color indexed="81"/>
            <rFont val="Tahoma"/>
            <family val="2"/>
          </rPr>
          <t xml:space="preserve">
Manie George -= 8712285241081
Anderson Sobetwa - 5201255807082</t>
        </r>
        <r>
          <rPr>
            <b/>
            <u/>
            <sz val="8"/>
            <color indexed="81"/>
            <rFont val="Tahoma"/>
            <family val="2"/>
          </rPr>
          <t xml:space="preserve">
</t>
        </r>
        <r>
          <rPr>
            <sz val="8"/>
            <color indexed="81"/>
            <rFont val="Tahoma"/>
            <family val="2"/>
          </rPr>
          <t xml:space="preserve">
</t>
        </r>
        <r>
          <rPr>
            <u/>
            <sz val="8"/>
            <color indexed="81"/>
            <rFont val="Tahoma"/>
            <family val="2"/>
          </rPr>
          <t xml:space="preserve">
</t>
        </r>
        <r>
          <rPr>
            <b/>
            <u/>
            <sz val="8"/>
            <color indexed="81"/>
            <rFont val="Tahoma"/>
            <family val="2"/>
          </rPr>
          <t xml:space="preserve">
People Left
</t>
        </r>
        <r>
          <rPr>
            <sz val="8"/>
            <color indexed="10"/>
            <rFont val="Tahoma"/>
            <family val="2"/>
          </rPr>
          <t xml:space="preserve">
</t>
        </r>
        <r>
          <rPr>
            <sz val="8"/>
            <color indexed="81"/>
            <rFont val="Tahoma"/>
            <family val="2"/>
          </rPr>
          <t xml:space="preserve">
Franchwa Zana - 8512115247088
Llewellyn Swarts - 8404285226087</t>
        </r>
      </text>
    </comment>
    <comment ref="A32" authorId="0" shapeId="0">
      <text>
        <r>
          <rPr>
            <sz val="10"/>
            <color indexed="81"/>
            <rFont val="Tahoma"/>
            <family val="2"/>
          </rPr>
          <t xml:space="preserve">Wage incentive contract
</t>
        </r>
      </text>
    </comment>
    <comment ref="C32" authorId="0" shapeId="0">
      <text>
        <r>
          <rPr>
            <sz val="10"/>
            <color indexed="81"/>
            <rFont val="Tahoma"/>
            <family val="2"/>
          </rPr>
          <t xml:space="preserve">Contract 008-092-B003  ran from 26/10/10 - 19/11/10 = 216P/Days
</t>
        </r>
      </text>
    </comment>
    <comment ref="J32" authorId="0" shapeId="0">
      <text>
        <r>
          <rPr>
            <b/>
            <u/>
            <sz val="8"/>
            <color indexed="81"/>
            <rFont val="Tahoma"/>
            <family val="2"/>
          </rPr>
          <t xml:space="preserve">People employed on contract 008-092-B003
</t>
        </r>
        <r>
          <rPr>
            <sz val="8"/>
            <color indexed="81"/>
            <rFont val="Tahoma"/>
            <family val="2"/>
          </rPr>
          <t xml:space="preserve">
Ryan Daniels - 8202145167080
Manie George -= 8712285241081
Charlton Malgas - 8404175282082
Patrick Zana  - 7603225541089
Fransie Rossouw - 6301035189089
Catherine Smit - 8404021234089
Richard Makosi - 6907095374088
Rodrick Pati - 8912316012085
Anderson Sobetwa - 5201255807082
</t>
        </r>
        <r>
          <rPr>
            <b/>
            <u/>
            <sz val="8"/>
            <color indexed="81"/>
            <rFont val="Tahoma"/>
            <family val="2"/>
          </rPr>
          <t xml:space="preserve">New People
</t>
        </r>
        <r>
          <rPr>
            <sz val="8"/>
            <color indexed="81"/>
            <rFont val="Tahoma"/>
            <family val="2"/>
          </rPr>
          <t xml:space="preserve">
George Plaatjies - 5108205043082
James Matrose - 6205125550086</t>
        </r>
        <r>
          <rPr>
            <b/>
            <sz val="8"/>
            <color indexed="81"/>
            <rFont val="Tahoma"/>
            <family val="2"/>
          </rPr>
          <t xml:space="preserve">
</t>
        </r>
        <r>
          <rPr>
            <b/>
            <u/>
            <sz val="8"/>
            <color indexed="81"/>
            <rFont val="Tahoma"/>
            <family val="2"/>
          </rPr>
          <t xml:space="preserve">
</t>
        </r>
        <r>
          <rPr>
            <sz val="8"/>
            <color indexed="81"/>
            <rFont val="Tahoma"/>
            <family val="2"/>
          </rPr>
          <t xml:space="preserve">
</t>
        </r>
        <r>
          <rPr>
            <u/>
            <sz val="8"/>
            <color indexed="81"/>
            <rFont val="Tahoma"/>
            <family val="2"/>
          </rPr>
          <t xml:space="preserve">
</t>
        </r>
        <r>
          <rPr>
            <b/>
            <u/>
            <sz val="8"/>
            <color indexed="81"/>
            <rFont val="Tahoma"/>
            <family val="2"/>
          </rPr>
          <t xml:space="preserve">
People Left
</t>
        </r>
        <r>
          <rPr>
            <sz val="8"/>
            <color indexed="10"/>
            <rFont val="Tahoma"/>
            <family val="2"/>
          </rPr>
          <t xml:space="preserve">
</t>
        </r>
        <r>
          <rPr>
            <sz val="8"/>
            <color indexed="81"/>
            <rFont val="Tahoma"/>
            <family val="2"/>
          </rPr>
          <t xml:space="preserve">
George Hatches - 7907175180081
Henrico Prins - 8601135214085</t>
        </r>
      </text>
    </comment>
    <comment ref="A33" authorId="0" shapeId="0">
      <text>
        <r>
          <rPr>
            <sz val="10"/>
            <color indexed="81"/>
            <rFont val="Tahoma"/>
            <family val="2"/>
          </rPr>
          <t xml:space="preserve">Wage incentive contract
</t>
        </r>
      </text>
    </comment>
    <comment ref="C33" authorId="0" shapeId="0">
      <text>
        <r>
          <rPr>
            <sz val="10"/>
            <color indexed="81"/>
            <rFont val="Tahoma"/>
            <family val="2"/>
          </rPr>
          <t xml:space="preserve">Contract 008-092-B006  ran from 30/11/10 - 14/12/10 = 186P/Days
</t>
        </r>
      </text>
    </comment>
    <comment ref="J33" authorId="0" shapeId="0">
      <text>
        <r>
          <rPr>
            <b/>
            <u/>
            <sz val="8"/>
            <color indexed="81"/>
            <rFont val="Tahoma"/>
            <family val="2"/>
          </rPr>
          <t xml:space="preserve">People employed on contract 008-092-B006
</t>
        </r>
        <r>
          <rPr>
            <sz val="8"/>
            <color indexed="81"/>
            <rFont val="Tahoma"/>
            <family val="2"/>
          </rPr>
          <t xml:space="preserve">
Ryan Daniels - 8202145167080
Manie George -= 8712285241081
Charlton Malgas - 8404175282082
Patrick Zana  - 7603225541089
Fransie Rossouw - 6301035189089
Catherine Smit - 8404021234089
Richard Makosi - 6907095374088
Rodrick Pati - 8912316012085
Anderson Sobetwa - 5201255807082
George Plaatjies - 5108205043082
James Matrose - 6205125550086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t>
        </r>
        <r>
          <rPr>
            <b/>
            <sz val="8"/>
            <color indexed="81"/>
            <rFont val="Tahoma"/>
            <family val="2"/>
          </rPr>
          <t xml:space="preserve">
</t>
        </r>
        <r>
          <rPr>
            <sz val="8"/>
            <color indexed="81"/>
            <rFont val="Tahoma"/>
            <family val="2"/>
          </rPr>
          <t xml:space="preserve">
</t>
        </r>
        <r>
          <rPr>
            <u/>
            <sz val="8"/>
            <color indexed="81"/>
            <rFont val="Tahoma"/>
            <family val="2"/>
          </rPr>
          <t xml:space="preserve">
</t>
        </r>
        <r>
          <rPr>
            <b/>
            <u/>
            <sz val="8"/>
            <color indexed="81"/>
            <rFont val="Tahoma"/>
            <family val="2"/>
          </rPr>
          <t xml:space="preserve">
People Left
</t>
        </r>
        <r>
          <rPr>
            <sz val="8"/>
            <color indexed="10"/>
            <rFont val="Tahoma"/>
            <family val="2"/>
          </rPr>
          <t xml:space="preserve">
</t>
        </r>
        <r>
          <rPr>
            <sz val="8"/>
            <color indexed="81"/>
            <rFont val="Tahoma"/>
            <family val="2"/>
          </rPr>
          <t xml:space="preserve">
</t>
        </r>
      </text>
    </comment>
    <comment ref="A34" authorId="0" shapeId="0">
      <text>
        <r>
          <rPr>
            <sz val="10"/>
            <color indexed="81"/>
            <rFont val="Tahoma"/>
            <family val="2"/>
          </rPr>
          <t xml:space="preserve">Wage incentive contract
</t>
        </r>
      </text>
    </comment>
    <comment ref="C34" authorId="0" shapeId="0">
      <text>
        <r>
          <rPr>
            <sz val="10"/>
            <color indexed="81"/>
            <rFont val="Tahoma"/>
            <family val="2"/>
          </rPr>
          <t xml:space="preserve">Contract 008-092-B0011  ran from 11/01/11 - 31/01/11 = 217P/Days
</t>
        </r>
      </text>
    </comment>
    <comment ref="J34" authorId="0" shapeId="0">
      <text>
        <r>
          <rPr>
            <b/>
            <u/>
            <sz val="8"/>
            <color indexed="81"/>
            <rFont val="Tahoma"/>
            <family val="2"/>
          </rPr>
          <t xml:space="preserve">People employed on contract 008-092-B0011
</t>
        </r>
        <r>
          <rPr>
            <sz val="8"/>
            <color indexed="81"/>
            <rFont val="Tahoma"/>
            <family val="2"/>
          </rPr>
          <t xml:space="preserve">
Manie George -= 8712285241081
Charlton Malgas - 8404175282082
Fransie Rossouw - 6301035189089
Catherine Smit - 8404021234089
Richard Makosi - 6907095374088
James Matrose - 6205125550086
Rodrick Pati - 8912316012085
Anderson Sobetwa - 5201255807082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u/>
            <sz val="8"/>
            <color indexed="81"/>
            <rFont val="Tahoma"/>
            <family val="2"/>
          </rPr>
          <t xml:space="preserve">
</t>
        </r>
        <r>
          <rPr>
            <sz val="8"/>
            <color indexed="81"/>
            <rFont val="Tahoma"/>
            <family val="2"/>
          </rPr>
          <t xml:space="preserve">Willem Hermanus - 6608086042086
</t>
        </r>
        <r>
          <rPr>
            <u/>
            <sz val="8"/>
            <color indexed="81"/>
            <rFont val="Tahoma"/>
            <family val="2"/>
          </rPr>
          <t xml:space="preserve">
</t>
        </r>
        <r>
          <rPr>
            <b/>
            <u/>
            <sz val="8"/>
            <color indexed="81"/>
            <rFont val="Tahoma"/>
            <family val="2"/>
          </rPr>
          <t xml:space="preserve">
People Left
</t>
        </r>
        <r>
          <rPr>
            <sz val="8"/>
            <color indexed="81"/>
            <rFont val="Tahoma"/>
            <family val="2"/>
          </rPr>
          <t xml:space="preserve">
George Plaatjies - 5108205043082
Patrick Zana  - 7603225541089
Ryan Daniels - 8202145167080
</t>
        </r>
      </text>
    </comment>
    <comment ref="A35" authorId="0" shapeId="0">
      <text>
        <r>
          <rPr>
            <sz val="10"/>
            <color indexed="81"/>
            <rFont val="Tahoma"/>
            <family val="2"/>
          </rPr>
          <t xml:space="preserve">Wage incentive contract
</t>
        </r>
      </text>
    </comment>
    <comment ref="C35" authorId="0" shapeId="0">
      <text>
        <r>
          <rPr>
            <sz val="10"/>
            <color indexed="81"/>
            <rFont val="Tahoma"/>
            <family val="2"/>
          </rPr>
          <t xml:space="preserve">Contract 008-092-B0017  ran from 02/02/11 - 19/02/11 = 209P/Days
</t>
        </r>
      </text>
    </comment>
    <comment ref="J35" authorId="0" shapeId="0">
      <text>
        <r>
          <rPr>
            <b/>
            <u/>
            <sz val="8"/>
            <color indexed="81"/>
            <rFont val="Tahoma"/>
            <family val="2"/>
          </rPr>
          <t xml:space="preserve">People employed on contract 008-092-B0017
</t>
        </r>
        <r>
          <rPr>
            <sz val="8"/>
            <color indexed="81"/>
            <rFont val="Tahoma"/>
            <family val="2"/>
          </rPr>
          <t xml:space="preserve">
Manie George - 8712285241081
Willem Hermanus - 6608086042086
Charlton Malgas - 8404175282082
Fransie Rossouw - 6301035189089
Catherine Smit - 8404021234089
Richard Makosi - 6907095374088
James Matrose - 6205125550086
Rodrick Pati - 8912316012085
Anderson Sobetwa - 5201255807082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sz val="8"/>
            <color indexed="81"/>
            <rFont val="Tahoma"/>
            <family val="2"/>
          </rPr>
          <t xml:space="preserve">Abigail Petrus - 9101230251081
Jacoobus Adams - 8209205270084
</t>
        </r>
        <r>
          <rPr>
            <b/>
            <u/>
            <sz val="8"/>
            <color indexed="81"/>
            <rFont val="Tahoma"/>
            <family val="2"/>
          </rPr>
          <t>People Left</t>
        </r>
      </text>
    </comment>
    <comment ref="A36" authorId="0" shapeId="0">
      <text>
        <r>
          <rPr>
            <sz val="10"/>
            <color indexed="81"/>
            <rFont val="Tahoma"/>
            <family val="2"/>
          </rPr>
          <t xml:space="preserve">Wage incentive contract
</t>
        </r>
      </text>
    </comment>
    <comment ref="C36" authorId="0" shapeId="0">
      <text>
        <r>
          <rPr>
            <sz val="10"/>
            <color indexed="81"/>
            <rFont val="Tahoma"/>
            <family val="2"/>
          </rPr>
          <t xml:space="preserve">Contract 008-092-B0023  ran from 25/02/11 - 03/03/11 = 74P/Days
</t>
        </r>
      </text>
    </comment>
    <comment ref="J36" authorId="0" shapeId="0">
      <text>
        <r>
          <rPr>
            <b/>
            <u/>
            <sz val="8"/>
            <color indexed="81"/>
            <rFont val="Tahoma"/>
            <family val="2"/>
          </rPr>
          <t xml:space="preserve">People employed on contract 008-092-B0023
</t>
        </r>
        <r>
          <rPr>
            <sz val="8"/>
            <color indexed="81"/>
            <rFont val="Tahoma"/>
            <family val="2"/>
          </rPr>
          <t xml:space="preserve">
Manie George - 8712285241081
Willem Hermanus - 6608086042086
Charlton Malgas - 8404175282082
Fransie Rossouw - 6301035189089
Catherine Smit - 8404021234089
Richard Makosi - 6907095374088
James Matrose - 6205125550086
Rodrick Pati - 8912316012085
Abigail Petrus - 9101230251081
Anderson Sobetwa - 5201255807082
Jacoobus Adams - 8209205270084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sz val="8"/>
            <color indexed="81"/>
            <rFont val="Tahoma"/>
            <family val="2"/>
          </rPr>
          <t xml:space="preserve">
</t>
        </r>
        <r>
          <rPr>
            <b/>
            <u/>
            <sz val="8"/>
            <color indexed="81"/>
            <rFont val="Tahoma"/>
            <family val="2"/>
          </rPr>
          <t>People Left</t>
        </r>
      </text>
    </comment>
    <comment ref="C37" authorId="0" shapeId="0">
      <text>
        <r>
          <rPr>
            <sz val="10"/>
            <color indexed="81"/>
            <rFont val="Tahoma"/>
            <family val="2"/>
          </rPr>
          <t xml:space="preserve">Contract 092-050-242  ran from 01/04/11 - 14/04/11 = 157P/Days
</t>
        </r>
      </text>
    </comment>
    <comment ref="J37" authorId="0" shapeId="0">
      <text>
        <r>
          <rPr>
            <b/>
            <u/>
            <sz val="8"/>
            <color indexed="81"/>
            <rFont val="Tahoma"/>
            <family val="2"/>
          </rPr>
          <t xml:space="preserve">People employed on contract 092-050-242
</t>
        </r>
        <r>
          <rPr>
            <sz val="8"/>
            <color indexed="81"/>
            <rFont val="Tahoma"/>
            <family val="2"/>
          </rPr>
          <t xml:space="preserve">
Manie George - 8712285241081
Charlton Malgas - 8404175282082
Fransie Rossouw - 6301035189089
Catherine Smit - 8404021234089
Richard Makosi - 6907095374088
Rodrick Pati - 8912316012085
Abigail Petrus - 9101230251081
Anderson Sobetwa - 5201255807082
Jacoobus Adams - 8209205270084
</t>
        </r>
        <r>
          <rPr>
            <b/>
            <u/>
            <sz val="8"/>
            <color indexed="81"/>
            <rFont val="Tahoma"/>
            <family val="2"/>
          </rPr>
          <t xml:space="preserve">New People
</t>
        </r>
        <r>
          <rPr>
            <sz val="8"/>
            <color indexed="81"/>
            <rFont val="Tahoma"/>
            <family val="2"/>
          </rPr>
          <t xml:space="preserve">
George Hatches - 7907175180081
Mario Rossouw - 8905145220085
</t>
        </r>
        <r>
          <rPr>
            <b/>
            <u/>
            <sz val="8"/>
            <color indexed="81"/>
            <rFont val="Tahoma"/>
            <family val="2"/>
          </rPr>
          <t xml:space="preserve">People Left
</t>
        </r>
        <r>
          <rPr>
            <sz val="8"/>
            <color indexed="81"/>
            <rFont val="Tahoma"/>
            <family val="2"/>
          </rPr>
          <t>Willem Hermanus - 6608086042086
James Matrose - 6205125550086</t>
        </r>
      </text>
    </comment>
    <comment ref="C38" authorId="0" shapeId="0">
      <text>
        <r>
          <rPr>
            <sz val="10"/>
            <color indexed="81"/>
            <rFont val="Tahoma"/>
            <family val="2"/>
          </rPr>
          <t xml:space="preserve">Contract 008-092-B0026  ran from 16/05/11 - 28/05/11 = 143P/Days
</t>
        </r>
      </text>
    </comment>
    <comment ref="J38" authorId="0" shapeId="0">
      <text>
        <r>
          <rPr>
            <b/>
            <u/>
            <sz val="8"/>
            <color indexed="81"/>
            <rFont val="Tahoma"/>
            <family val="2"/>
          </rPr>
          <t xml:space="preserve">People employed on contract 008-092-B0026
</t>
        </r>
        <r>
          <rPr>
            <sz val="8"/>
            <color indexed="81"/>
            <rFont val="Tahoma"/>
            <family val="2"/>
          </rPr>
          <t xml:space="preserve">
Manie George - 8712285241081
Charlton Malgas - 8404175282082
Fransie Rossouw - 6301035189089
Catherine Smit - 8404021234089
Richard Makosi - 6907095374088
Rodrick Pati - 8912316012085
Abigail Petrus - 9101230251081
Anderson Sobetwa - 5201255807082
Jacoobus Adams - 8209205270084
</t>
        </r>
        <r>
          <rPr>
            <b/>
            <u/>
            <sz val="8"/>
            <color indexed="81"/>
            <rFont val="Tahoma"/>
            <family val="2"/>
          </rPr>
          <t xml:space="preserve">New People
</t>
        </r>
        <r>
          <rPr>
            <sz val="8"/>
            <color indexed="81"/>
            <rFont val="Tahoma"/>
            <family val="2"/>
          </rPr>
          <t xml:space="preserve">
Willem Hermanus - 6608086042086
James Matrose - 6205125550086
</t>
        </r>
        <r>
          <rPr>
            <b/>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George Hatches - 7907175180081
Mario Rossouw - 8905145220085</t>
        </r>
      </text>
    </comment>
    <comment ref="C39" authorId="0" shapeId="0">
      <text>
        <r>
          <rPr>
            <sz val="10"/>
            <color indexed="81"/>
            <rFont val="Tahoma"/>
            <family val="2"/>
          </rPr>
          <t xml:space="preserve">Contract 008-092-B0025  ran from 20/06/11 - 29/07/11 = 213P/Days
</t>
        </r>
      </text>
    </comment>
    <comment ref="J39" authorId="0" shapeId="0">
      <text>
        <r>
          <rPr>
            <b/>
            <u/>
            <sz val="8"/>
            <color indexed="81"/>
            <rFont val="Tahoma"/>
            <family val="2"/>
          </rPr>
          <t xml:space="preserve">People employed on contract 008-092-B0025
</t>
        </r>
        <r>
          <rPr>
            <sz val="8"/>
            <color indexed="81"/>
            <rFont val="Tahoma"/>
            <family val="2"/>
          </rPr>
          <t xml:space="preserve">
Manie George - 8712285241081
Charlton Malgas - 8404175282082
Fransie Rossouw - 6301035189089
Catherine Smit - 8404021234089
Richard Makosi - 6907095374088
Rodrick Pati - 8912316012085
Anderson Sobetwa - 5201255807082
</t>
        </r>
        <r>
          <rPr>
            <b/>
            <u/>
            <sz val="8"/>
            <color indexed="81"/>
            <rFont val="Tahoma"/>
            <family val="2"/>
          </rPr>
          <t xml:space="preserve">New People
</t>
        </r>
        <r>
          <rPr>
            <sz val="8"/>
            <color indexed="81"/>
            <rFont val="Tahoma"/>
            <family val="2"/>
          </rPr>
          <t xml:space="preserve">
Astonio Vogelstruis - 9101015135087
Mario Rossouw - 8905145220085
Johannes Ngwala - 8605066449081
Sebastian Rossouw - 8605085179081
</t>
        </r>
        <r>
          <rPr>
            <b/>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Willem Hermanus - 6608086042086
James Matrose - 6205125550086
Jacoobus Adams - 8209205270084
Abigail Petrus - 9101230251081
</t>
        </r>
      </text>
    </comment>
    <comment ref="C40" authorId="0" shapeId="0">
      <text>
        <r>
          <rPr>
            <sz val="10"/>
            <color indexed="81"/>
            <rFont val="Tahoma"/>
            <family val="2"/>
          </rPr>
          <t xml:space="preserve">Contract 092-050-253  ran from 11/08/11 - 31/08/11 = 179P/Days
</t>
        </r>
      </text>
    </comment>
    <comment ref="J40" authorId="0" shapeId="0">
      <text>
        <r>
          <rPr>
            <b/>
            <u/>
            <sz val="8"/>
            <color indexed="81"/>
            <rFont val="Tahoma"/>
            <family val="2"/>
          </rPr>
          <t xml:space="preserve">People employed on contract 092-050-253
</t>
        </r>
        <r>
          <rPr>
            <sz val="8"/>
            <color indexed="81"/>
            <rFont val="Tahoma"/>
            <family val="2"/>
          </rPr>
          <t xml:space="preserve">
Manie George - 8712285241081
Astonio Vogelstruis - 9101015135087
Richard Makosi - 6907095374088
Mario Rossouw - 8905145220085
Rodrick Pati - 8912316012085
Fransie Rossouw - 6301035189089
Catherine Smit - 8404021234089
Anderson Sobetwa - 5201255807082
Sebastian Rossouw - 8605085179081
</t>
        </r>
        <r>
          <rPr>
            <b/>
            <u/>
            <sz val="8"/>
            <color indexed="81"/>
            <rFont val="Tahoma"/>
            <family val="2"/>
          </rPr>
          <t xml:space="preserve">New People
</t>
        </r>
        <r>
          <rPr>
            <sz val="8"/>
            <color indexed="81"/>
            <rFont val="Tahoma"/>
            <family val="2"/>
          </rPr>
          <t xml:space="preserve">
Jacoobus Adams - 8209205270084
Carmen Statoe - 9004170283082
</t>
        </r>
        <r>
          <rPr>
            <b/>
            <u/>
            <sz val="8"/>
            <color indexed="81"/>
            <rFont val="Tahoma"/>
            <family val="2"/>
          </rPr>
          <t xml:space="preserve">People Left
</t>
        </r>
        <r>
          <rPr>
            <sz val="8"/>
            <color indexed="81"/>
            <rFont val="Tahoma"/>
            <family val="2"/>
          </rPr>
          <t xml:space="preserve">
Charlton Malgas - 8404175282082
Mario Rossouw - 8905145220085</t>
        </r>
      </text>
    </comment>
    <comment ref="C41" authorId="0" shapeId="0">
      <text>
        <r>
          <rPr>
            <sz val="10"/>
            <color indexed="81"/>
            <rFont val="Tahoma"/>
            <family val="2"/>
          </rPr>
          <t xml:space="preserve">Contract 092-050-259  ran from 22/09/11 - 06/10/11 = 132P/Days
</t>
        </r>
      </text>
    </comment>
    <comment ref="J41" authorId="0" shapeId="0">
      <text>
        <r>
          <rPr>
            <b/>
            <u/>
            <sz val="8"/>
            <color indexed="81"/>
            <rFont val="Tahoma"/>
            <family val="2"/>
          </rPr>
          <t xml:space="preserve">People employed on contract 092-050-259
</t>
        </r>
        <r>
          <rPr>
            <sz val="8"/>
            <color indexed="81"/>
            <rFont val="Tahoma"/>
            <family val="2"/>
          </rPr>
          <t xml:space="preserve">
Manie George - 8712285241081
Astonio Vogelstruis - 9101015135087
Richard Makosi - 6907095374088
Jacobus Adams - 8209205270084
Mario Rossouw - 8905145220085
Rodrick Pati - 8912316012085
Carmen Statoe - 9004170283082
Fransie Rossouw - 6301035189089
Catherine Smit - 8404021234089
Anderson Sobetwa - 5201255807082
Sebastian Rossouw - 8605085179081
</t>
        </r>
        <r>
          <rPr>
            <b/>
            <u/>
            <sz val="8"/>
            <color indexed="81"/>
            <rFont val="Tahoma"/>
            <family val="2"/>
          </rPr>
          <t xml:space="preserve">New People
</t>
        </r>
        <r>
          <rPr>
            <sz val="8"/>
            <color indexed="81"/>
            <rFont val="Tahoma"/>
            <family val="2"/>
          </rPr>
          <t xml:space="preserve">
</t>
        </r>
        <r>
          <rPr>
            <b/>
            <u/>
            <sz val="8"/>
            <color indexed="81"/>
            <rFont val="Tahoma"/>
            <family val="2"/>
          </rPr>
          <t xml:space="preserve">People Left
</t>
        </r>
        <r>
          <rPr>
            <sz val="8"/>
            <color indexed="81"/>
            <rFont val="Tahoma"/>
            <family val="2"/>
          </rPr>
          <t xml:space="preserve">
</t>
        </r>
      </text>
    </comment>
    <comment ref="C42" authorId="0" shapeId="0">
      <text>
        <r>
          <rPr>
            <sz val="10"/>
            <color indexed="81"/>
            <rFont val="Tahoma"/>
            <family val="2"/>
          </rPr>
          <t xml:space="preserve">Contract 092-050-259  ran from 22/09/11 - 06/10/11 = 132P/Days
</t>
        </r>
      </text>
    </comment>
    <comment ref="J42" authorId="0" shapeId="0">
      <text>
        <r>
          <rPr>
            <b/>
            <u/>
            <sz val="8"/>
            <color indexed="81"/>
            <rFont val="Tahoma"/>
            <family val="2"/>
          </rPr>
          <t xml:space="preserve">People employed on contract 092-050-B263
</t>
        </r>
        <r>
          <rPr>
            <sz val="8"/>
            <color indexed="81"/>
            <rFont val="Tahoma"/>
            <family val="2"/>
          </rPr>
          <t xml:space="preserve">
Manie George - 8712285241081
Astonio Vogelstruis - 9101015135087
Richard Makosi - 6907095374088
Jacobus Adams - 8209205270084
Mario Rossouw - 8905145220085
Rodrick Pati - 8912316012085
Carmen Statoe - 9004170283082
Fransie Rossouw - 6301035189089
Catherine Smit - 8404021234089
Anderson Sobetwa - 5201255807082
Sebastian Rossouw - 8605085179081
</t>
        </r>
        <r>
          <rPr>
            <b/>
            <u/>
            <sz val="8"/>
            <color indexed="81"/>
            <rFont val="Tahoma"/>
            <family val="2"/>
          </rPr>
          <t xml:space="preserve">New People
</t>
        </r>
        <r>
          <rPr>
            <sz val="8"/>
            <color indexed="81"/>
            <rFont val="Tahoma"/>
            <family val="2"/>
          </rPr>
          <t xml:space="preserve">
</t>
        </r>
        <r>
          <rPr>
            <b/>
            <u/>
            <sz val="8"/>
            <color indexed="81"/>
            <rFont val="Tahoma"/>
            <family val="2"/>
          </rPr>
          <t xml:space="preserve">People Left
</t>
        </r>
        <r>
          <rPr>
            <sz val="8"/>
            <color indexed="81"/>
            <rFont val="Tahoma"/>
            <family val="2"/>
          </rPr>
          <t xml:space="preserve">
</t>
        </r>
      </text>
    </comment>
    <comment ref="C43" authorId="0" shapeId="0">
      <text>
        <r>
          <rPr>
            <sz val="10"/>
            <color indexed="81"/>
            <rFont val="Tahoma"/>
            <family val="2"/>
          </rPr>
          <t xml:space="preserve">Contract 092-050-B269  ran from 21/11/11 - 02/12/11 = 120P/Days
</t>
        </r>
      </text>
    </comment>
    <comment ref="G43" authorId="1" shapeId="0">
      <text>
        <r>
          <rPr>
            <sz val="8"/>
            <color indexed="81"/>
            <rFont val="Tahoma"/>
            <family val="2"/>
          </rPr>
          <t xml:space="preserve">R606.31 deducted from contract 092-050-B269 as fine.
</t>
        </r>
      </text>
    </comment>
    <comment ref="J43" authorId="0" shapeId="0">
      <text>
        <r>
          <rPr>
            <b/>
            <u/>
            <sz val="8"/>
            <color indexed="81"/>
            <rFont val="Tahoma"/>
            <family val="2"/>
          </rPr>
          <t xml:space="preserve">People employed on contract 092-050-B269
</t>
        </r>
        <r>
          <rPr>
            <sz val="8"/>
            <color indexed="81"/>
            <rFont val="Tahoma"/>
            <family val="2"/>
          </rPr>
          <t xml:space="preserve">
Manie George - 8712285241081
Astonio Vogelstruis - 9101015135087
Richard Makosi - 6907095374088
Jacobus Adams - 8209205270084
Rodrick Pati - 8912316012085
Carmen Statoe - 9004170283082
Fransie Rossouw - 6301035189089
Catherine Smit - 8404021234089
Anderson Sobetwa - 5201255807082
Sebastian Rossouw - 8605085179081
</t>
        </r>
        <r>
          <rPr>
            <b/>
            <u/>
            <sz val="8"/>
            <color indexed="81"/>
            <rFont val="Tahoma"/>
            <family val="2"/>
          </rPr>
          <t xml:space="preserve">New People
</t>
        </r>
        <r>
          <rPr>
            <sz val="8"/>
            <color indexed="81"/>
            <rFont val="Tahoma"/>
            <family val="2"/>
          </rPr>
          <t xml:space="preserve">
Mbulelo Vumazonke - 7001075919085
</t>
        </r>
        <r>
          <rPr>
            <b/>
            <u/>
            <sz val="8"/>
            <color indexed="81"/>
            <rFont val="Tahoma"/>
            <family val="2"/>
          </rPr>
          <t xml:space="preserve">People Left
</t>
        </r>
        <r>
          <rPr>
            <sz val="8"/>
            <color indexed="81"/>
            <rFont val="Tahoma"/>
            <family val="2"/>
          </rPr>
          <t xml:space="preserve">
Mario Rossouw - 8905145220085</t>
        </r>
      </text>
    </comment>
    <comment ref="C44" authorId="0" shapeId="0">
      <text>
        <r>
          <rPr>
            <sz val="10"/>
            <color indexed="81"/>
            <rFont val="Tahoma"/>
            <family val="2"/>
          </rPr>
          <t xml:space="preserve">Contract 092-050-B270  ran from 03/11/11 - 13/12/11 = 132P/Days
</t>
        </r>
      </text>
    </comment>
    <comment ref="G44" authorId="1" shapeId="0">
      <text>
        <r>
          <rPr>
            <sz val="8"/>
            <color indexed="81"/>
            <rFont val="Tahoma"/>
            <family val="2"/>
          </rPr>
          <t xml:space="preserve">R606.23 deducted from contract 092-050-B270 as fine.
</t>
        </r>
      </text>
    </comment>
    <comment ref="J44" authorId="0" shapeId="0">
      <text>
        <r>
          <rPr>
            <b/>
            <u/>
            <sz val="8"/>
            <color indexed="81"/>
            <rFont val="Tahoma"/>
            <family val="2"/>
          </rPr>
          <t xml:space="preserve">People employed on contract 092-050-B270
</t>
        </r>
        <r>
          <rPr>
            <sz val="8"/>
            <color indexed="81"/>
            <rFont val="Tahoma"/>
            <family val="2"/>
          </rPr>
          <t xml:space="preserve">
Manie George - 8712285241081
Astonio Vogelstruis - 9101015135087
Richard Makosi - 6907095374088
Jacobus Adams - 8209205270084
Mbulelo Vumazonke - 7001075919085
Rodrick Pati - 8912316012085
Carmen Statoe - 9004170283082
Fransie Rossouw - 6301035189089
Catherine Smit - 8404021234089
Anderson Sobetwa - 5201255807082
Sebastian Rossouw - 8605085179081
</t>
        </r>
        <r>
          <rPr>
            <b/>
            <u/>
            <sz val="8"/>
            <color indexed="81"/>
            <rFont val="Tahoma"/>
            <family val="2"/>
          </rPr>
          <t xml:space="preserve">New People
</t>
        </r>
        <r>
          <rPr>
            <sz val="8"/>
            <color indexed="81"/>
            <rFont val="Tahoma"/>
            <family val="2"/>
          </rPr>
          <t xml:space="preserve">
</t>
        </r>
        <r>
          <rPr>
            <b/>
            <u/>
            <sz val="8"/>
            <color indexed="81"/>
            <rFont val="Tahoma"/>
            <family val="2"/>
          </rPr>
          <t xml:space="preserve">People Left
</t>
        </r>
      </text>
    </comment>
    <comment ref="C45" authorId="0" shapeId="0">
      <text>
        <r>
          <rPr>
            <sz val="10"/>
            <color indexed="81"/>
            <rFont val="Tahoma"/>
            <family val="2"/>
          </rPr>
          <t xml:space="preserve">Contract 092-050-B282  ran from 24/01/12 - 20/02/12 = 233P/Days
</t>
        </r>
      </text>
    </comment>
    <comment ref="J45" authorId="0" shapeId="0">
      <text>
        <r>
          <rPr>
            <b/>
            <u/>
            <sz val="8"/>
            <color indexed="81"/>
            <rFont val="Tahoma"/>
            <family val="2"/>
          </rPr>
          <t xml:space="preserve">People employed on contract 092-050-B282
</t>
        </r>
        <r>
          <rPr>
            <sz val="8"/>
            <color indexed="81"/>
            <rFont val="Tahoma"/>
            <family val="2"/>
          </rPr>
          <t xml:space="preserve">
</t>
        </r>
        <r>
          <rPr>
            <sz val="8"/>
            <color indexed="81"/>
            <rFont val="Tahoma"/>
            <family val="2"/>
          </rPr>
          <t xml:space="preserve">
Manie George - 8712285241081
Jacobus Adams - 8209205270084
Mbulelo Vumazonke - 7001075919085
Rodrick Pati - 8912316012085
Carmen Statoe - 9004170283082
Fransie Rossouw - 6301035189089
Anderson Sobetwa - 5201255807082
Sebastian Rossouw - 8605085179081
</t>
        </r>
        <r>
          <rPr>
            <sz val="8"/>
            <color indexed="81"/>
            <rFont val="Tahoma"/>
            <family val="2"/>
          </rPr>
          <t xml:space="preserve">
</t>
        </r>
        <r>
          <rPr>
            <b/>
            <u/>
            <sz val="8"/>
            <color indexed="81"/>
            <rFont val="Tahoma"/>
            <family val="2"/>
          </rPr>
          <t xml:space="preserve">New People
</t>
        </r>
        <r>
          <rPr>
            <sz val="8"/>
            <color indexed="81"/>
            <rFont val="Tahoma"/>
            <family val="2"/>
          </rPr>
          <t xml:space="preserve">Brendon Grootboom - 9209295319089
Mary-Ann Grootboom - 8605100199080
Dodie Abrahams - 8401265149080
</t>
        </r>
        <r>
          <rPr>
            <sz val="8"/>
            <color indexed="81"/>
            <rFont val="Tahoma"/>
            <family val="2"/>
          </rPr>
          <t xml:space="preserve">
</t>
        </r>
        <r>
          <rPr>
            <b/>
            <u/>
            <sz val="8"/>
            <color indexed="81"/>
            <rFont val="Tahoma"/>
            <family val="2"/>
          </rPr>
          <t xml:space="preserve">People Left
</t>
        </r>
        <r>
          <rPr>
            <sz val="8"/>
            <color indexed="81"/>
            <rFont val="Tahoma"/>
            <family val="2"/>
          </rPr>
          <t>Astonio Vogelstruis - 9101015135087
Richard Makosi - 6907095374088
Catherine Smit - 8404021234089</t>
        </r>
      </text>
    </comment>
    <comment ref="A46" authorId="1" shapeId="0">
      <text>
        <r>
          <rPr>
            <sz val="9"/>
            <color indexed="81"/>
            <rFont val="Tahoma"/>
            <family val="2"/>
          </rPr>
          <t xml:space="preserve">This block was very problematic as it was not done properly and blanking will have to be done.
</t>
        </r>
      </text>
    </comment>
    <comment ref="C46" authorId="0" shapeId="0">
      <text>
        <r>
          <rPr>
            <sz val="10"/>
            <color indexed="81"/>
            <rFont val="Tahoma"/>
            <family val="2"/>
          </rPr>
          <t xml:space="preserve">Contract 092-050-B284  ran from 23/05/12 - 14/06/12 = 132P/Days
</t>
        </r>
      </text>
    </comment>
    <comment ref="J46" authorId="0" shapeId="0">
      <text>
        <r>
          <rPr>
            <b/>
            <u/>
            <sz val="8"/>
            <color indexed="81"/>
            <rFont val="Tahoma"/>
            <family val="2"/>
          </rPr>
          <t xml:space="preserve">People employed on contract 092-050-B284
</t>
        </r>
        <r>
          <rPr>
            <sz val="8"/>
            <color indexed="81"/>
            <rFont val="Tahoma"/>
            <family val="2"/>
          </rPr>
          <t xml:space="preserve">
</t>
        </r>
        <r>
          <rPr>
            <sz val="8"/>
            <color indexed="81"/>
            <rFont val="Tahoma"/>
            <family val="2"/>
          </rPr>
          <t xml:space="preserve">Peter Rossouw  - 7903165253087
Fransie Rossouw - 6301035189089
</t>
        </r>
        <r>
          <rPr>
            <sz val="8"/>
            <color indexed="81"/>
            <rFont val="Tahoma"/>
            <family val="2"/>
          </rPr>
          <t xml:space="preserve">
</t>
        </r>
        <r>
          <rPr>
            <b/>
            <u/>
            <sz val="8"/>
            <color indexed="81"/>
            <rFont val="Tahoma"/>
            <family val="2"/>
          </rPr>
          <t xml:space="preserve">New People
</t>
        </r>
        <r>
          <rPr>
            <sz val="8"/>
            <color indexed="81"/>
            <rFont val="Tahoma"/>
            <family val="2"/>
          </rPr>
          <t xml:space="preserve">
Siyabonga Daniso - 8106186001084
Isak Haarvoor - 7207295703080
Menziwa Matrose  - 6205125550085
Lwandile Maties  - 9002035284089
Sivuyile Maties  - 8507226021083
Arnold Pati - 9209155236084
Cynthia Plaatjies - 8606250473085
Patience Kilane  - 7409100990080
Zandisile Kilane  - 6708135788083
</t>
        </r>
        <r>
          <rPr>
            <sz val="8"/>
            <color indexed="81"/>
            <rFont val="Tahoma"/>
            <family val="2"/>
          </rPr>
          <t xml:space="preserve">
</t>
        </r>
        <r>
          <rPr>
            <b/>
            <u/>
            <sz val="8"/>
            <color indexed="81"/>
            <rFont val="Tahoma"/>
            <family val="2"/>
          </rPr>
          <t xml:space="preserve">People Left
</t>
        </r>
        <r>
          <rPr>
            <sz val="8"/>
            <color indexed="81"/>
            <rFont val="Tahoma"/>
            <family val="2"/>
          </rPr>
          <t>Brendon Grootboom - 9209295319089
Mary-Ann Grootboom - 8605100199080
Dodie Abrahams - 8401265149080
Anderson Sobetwa - 5201255807082
Sebastian Rossouw - 860508517908
Manie George - 8712285241081
Jacobus Adams - 8209205270084
Mbulelo Vumazonke - 7001075919085
Rodrick Pati - 8912316012085
Carmen Statoe - 9004170283082</t>
        </r>
      </text>
    </comment>
    <comment ref="H51" authorId="0" shapeId="0">
      <text>
        <r>
          <rPr>
            <b/>
            <u/>
            <sz val="8"/>
            <color indexed="81"/>
            <rFont val="Tahoma"/>
            <family val="2"/>
          </rPr>
          <t xml:space="preserve">Training conducted for the employees of Pieter Rossouw
Pieter Rossouw - 7903165253087
</t>
        </r>
        <r>
          <rPr>
            <sz val="8"/>
            <color indexed="81"/>
            <rFont val="Tahoma"/>
            <family val="2"/>
          </rPr>
          <t>First Aid Training for 2 days from 21 - 22 June 2010 by 24/7 on training invoice.
Peer Educator Training for 5 Days from 10 - 13 August 2010 by Kouga Health Workers on Training Invoice.
Personal Finance Training for 1 Day on 25 August 2010 by Ntosh Training on Training Invoice.
Contractor Development Training for 10 Days from 22 November to 3 December 2010 by Mega FMS on Training Invoice.
Diversity Training for 2 Days from 20 - 21 October 2010 by Lumicento on Training Invoice.
Substance Abuse Training for 2 Days from 18 19 October 2010 by SANCA on Training Invoice.
Personal Finance Training for 1 Day on 30 June 2011 by Lumicento on Training Invoice.
Induction Training for 3 Days from 27 - 29 June 2011 by Lumicento on Training Invoice.
Peer Educator Training for 5 Days from 11 - 15 July 2011 by Kouga Health Workers on Training Invoice.
Health and Safety Training for 2 Days from 24 - 25 April 0212 by Lumicento on Training Invoice.</t>
        </r>
        <r>
          <rPr>
            <b/>
            <u/>
            <sz val="8"/>
            <color indexed="81"/>
            <rFont val="Tahoma"/>
            <family val="2"/>
          </rPr>
          <t xml:space="preserve">
Johanna August - 7605080729089
Maxim Breakfast - 5804085835080
Ryan Daniels - 8202145167080
</t>
        </r>
        <r>
          <rPr>
            <sz val="8"/>
            <color indexed="81"/>
            <rFont val="Tahoma"/>
            <family val="2"/>
          </rPr>
          <t>Personal Finance Training for 1 Day on 25 August 2010 by Ntosh Training on Training Invoice.
Diversity Training for 2 Days from 20 - 21 October 2010 by Lumicento on Training Invoice.</t>
        </r>
        <r>
          <rPr>
            <b/>
            <u/>
            <sz val="8"/>
            <color indexed="81"/>
            <rFont val="Tahoma"/>
            <family val="2"/>
          </rPr>
          <t xml:space="preserve">
Eshey Gesswint - 8801255215081
Charlton Malgas - 8404175282082
</t>
        </r>
        <r>
          <rPr>
            <sz val="8"/>
            <color indexed="81"/>
            <rFont val="Tahoma"/>
            <family val="2"/>
          </rPr>
          <t>Personal Finance Training for 1 Day on 25 August 2010 by Ntosh Training on Training Invoice.
Diversity Training for 2 Days from 20 - 21 October 2010 by Lumicento on Training Invoice.
Substance Abuse Training for 2 Days from 18 19 October 2010 by SANCA on Training Invoice.
Health and Safety Training for 2 Days from 23 - 24 June 2011 by Lumicento on Training Invoice.</t>
        </r>
        <r>
          <rPr>
            <b/>
            <u/>
            <sz val="8"/>
            <color indexed="81"/>
            <rFont val="Tahoma"/>
            <family val="2"/>
          </rPr>
          <t xml:space="preserve">
Henrico Prins - 8601135214085
</t>
        </r>
        <r>
          <rPr>
            <sz val="8"/>
            <color indexed="81"/>
            <rFont val="Tahoma"/>
            <family val="2"/>
          </rPr>
          <t>Personal Finance Training for 1 Day on 25 August 2010 by Ntosh Training on Training Invoice.</t>
        </r>
        <r>
          <rPr>
            <b/>
            <u/>
            <sz val="8"/>
            <color indexed="81"/>
            <rFont val="Tahoma"/>
            <family val="2"/>
          </rPr>
          <t xml:space="preserve">
Llewellyn Swarts - 8404285226087
Elroy Swartz - 8404145318081
Monica Pati - 8203310624087
</t>
        </r>
        <r>
          <rPr>
            <sz val="8"/>
            <color indexed="81"/>
            <rFont val="Tahoma"/>
            <family val="2"/>
          </rPr>
          <t>Personal Finance Training for 1 Day on 30 June 2011 by Lumicento on Training Invoice.
Induction Training for 3 Days from 27 - 29 June 2011 by Lumicento on Training Invoice.</t>
        </r>
        <r>
          <rPr>
            <b/>
            <u/>
            <sz val="8"/>
            <color indexed="81"/>
            <rFont val="Tahoma"/>
            <family val="2"/>
          </rPr>
          <t xml:space="preserve">
Franchwa Zana - 8512115247088
Rayno Zana - 8809205164086
Patrick Zana - 7603225541089
</t>
        </r>
        <r>
          <rPr>
            <sz val="8"/>
            <color indexed="81"/>
            <rFont val="Tahoma"/>
            <family val="2"/>
          </rPr>
          <t xml:space="preserve">First Aid Training for 2 days from 21 - 22 June 2010 by 24/7 on training invoice.
Peer Educator Training for 5 Days from 10 - 13 August 2010 by Kouga Health Workers on Training Invoice.
Personal Finance Training for 1 Day on 25 August 2010 by Ntosh Training on Training Invoice.
Diversity Training for 2 Days from 20 - 21 October 2010 by Lumicento on Training Invoice.
Substance Abuse Training for 2 Days from 18 19 October 2010 by SANCA on Training Invoice.
</t>
        </r>
        <r>
          <rPr>
            <b/>
            <u/>
            <sz val="8"/>
            <color indexed="81"/>
            <rFont val="Tahoma"/>
            <family val="2"/>
          </rPr>
          <t>Catherine Smit - 8404021234089</t>
        </r>
        <r>
          <rPr>
            <sz val="8"/>
            <color indexed="81"/>
            <rFont val="Tahoma"/>
            <family val="2"/>
          </rPr>
          <t xml:space="preserve">
First Aid Training for 2 days from 21 - 22 June 2010 by 24/7 on training invoice.
Peer Educator Training for 5 Days from 10 - 13 August 2010 by Kouga Health Workers on Training Invoice.
Personal Finance Training for 1 Day on 25 A</t>
        </r>
        <r>
          <rPr>
            <sz val="8"/>
            <color indexed="81"/>
            <rFont val="Tahoma"/>
            <family val="2"/>
          </rPr>
          <t xml:space="preserve">ugust 2010 by Ntosh Training on Training Invoice.
Diversity Training for 2 Days from 20 - 21 October 2010 by Lumicento on Training Invoice.
Substance Abuse Training for 2 Days from 18 19 October 2010 by SANCA on Training Invoice.
Personal Finance Training for 1 Day on 30 June 2011 by Lumicento on Training Invoice.
Induction Training for 3 Days from 27 - 29 June 2011 by Lumicento on Training Invoice.
</t>
        </r>
        <r>
          <rPr>
            <b/>
            <u/>
            <sz val="8"/>
            <color indexed="81"/>
            <rFont val="Tahoma"/>
            <family val="2"/>
          </rPr>
          <t>Bongani Richard Mokosi - 6907095374088</t>
        </r>
        <r>
          <rPr>
            <sz val="8"/>
            <color indexed="81"/>
            <rFont val="Tahoma"/>
            <family val="2"/>
          </rPr>
          <t xml:space="preserve">
Personal Finance Training for 1 Day on 25 August 2010 by Ntosh Training on Training Invoice.
Diversity Training for 2 Days from 20 - 21 October 2010 by Lumicento on Training Invoice.
Substance Abuse Training for 2 Days from 18 19 October 2010 by SANCA on Training Invoice.
Personal Finance Training for 1 Day on 30 June 2011 by Lumicento on Training Invoice.
Induction Training for 3 Days from 27 - 29 June 2011 by Lumicento on Training Invoice.
</t>
        </r>
        <r>
          <rPr>
            <b/>
            <u/>
            <sz val="8"/>
            <color indexed="81"/>
            <rFont val="Tahoma"/>
            <family val="2"/>
          </rPr>
          <t>Frans Rossouw - 6301035189089</t>
        </r>
        <r>
          <rPr>
            <sz val="8"/>
            <color indexed="81"/>
            <rFont val="Tahoma"/>
            <family val="2"/>
          </rPr>
          <t xml:space="preserve">
Personal Finance Training for 1 Day on 25 August 2010 by Ntosh Training on Training Invoice.
Diversity Training for 2 Days from 20 - 21 October 2010 by Lumicento on Training Invoice.
Substance Abuse Training for 2 Days from 18 19 October 2010 by SANCA on Training Invoice.
Personal Finance Training for 1 Day on 30 June 2011 by Lumicento on Training Invoice.
Induction Training for 3 Days from 27 - 29 June 2011 by Lumicento on Training Invoice.
Peer Educator Training for 5 Days from 11 - 15 July 2011 by Kouga Health Workers on Training Invoice.
</t>
        </r>
        <r>
          <rPr>
            <b/>
            <u/>
            <sz val="8"/>
            <color indexed="81"/>
            <rFont val="Tahoma"/>
            <family val="2"/>
          </rPr>
          <t>Anderson Sobetwa - 5201255807082</t>
        </r>
        <r>
          <rPr>
            <sz val="8"/>
            <color indexed="81"/>
            <rFont val="Tahoma"/>
            <family val="2"/>
          </rPr>
          <t xml:space="preserve">
Personal Finance Training for 1 Day on 25 August 2010 by Ntosh Training on Training Invoice.
Personal Finance Training for 1 Day on 30 June 2011 by Lumicento on Training Invoice.
Induction Training for 3 Days from 27 - 29 June 2011 by Lumicento on Training Invoice.
</t>
        </r>
        <r>
          <rPr>
            <b/>
            <u/>
            <sz val="8"/>
            <color indexed="81"/>
            <rFont val="Tahoma"/>
            <family val="2"/>
          </rPr>
          <t>George Hatches - 7907175180081</t>
        </r>
        <r>
          <rPr>
            <sz val="8"/>
            <color indexed="81"/>
            <rFont val="Tahoma"/>
            <family val="2"/>
          </rPr>
          <t xml:space="preserve">
Personal Finance Training for 1 Day on 25 August 2010 by Ntosh Training on Training Invoice.
</t>
        </r>
        <r>
          <rPr>
            <b/>
            <u/>
            <sz val="8"/>
            <color indexed="81"/>
            <rFont val="Tahoma"/>
            <family val="2"/>
          </rPr>
          <t>Manie George - 8712285241081</t>
        </r>
        <r>
          <rPr>
            <sz val="8"/>
            <color indexed="81"/>
            <rFont val="Tahoma"/>
            <family val="2"/>
          </rPr>
          <t xml:space="preserve">
Personal Finance Training for 1 Day on 25 August 2010 by Ntosh Training on Training Invoice.
Diversity Training for 2 Days from 20 - 21 October 2010 by Lumicento on Training Invoice.
Substance Abuse Training for 2 Days from 18 19 October 2010 by SANCA on Training Invoice.
Personal Finance Training for 1 Day on 30 June 2011 by Lumicento on Training Invoice.
Induction Training for 3 Days from 27 - 29 June 2011 by Lumicento on Training Invoice.
Health and Safety Training for 2 Days from 24 - 25 April 0212 by Lumicento on Training Invoice.
</t>
        </r>
        <r>
          <rPr>
            <b/>
            <u/>
            <sz val="8"/>
            <color indexed="81"/>
            <rFont val="Tahoma"/>
            <family val="2"/>
          </rPr>
          <t>Roderick Pati - 8912316012085</t>
        </r>
        <r>
          <rPr>
            <sz val="8"/>
            <color indexed="81"/>
            <rFont val="Tahoma"/>
            <family val="2"/>
          </rPr>
          <t xml:space="preserve">
Personal Finance Training for 1 Day on 25 August 2010 by Ntosh Training on Training Invoice.
Diversity Training for 2 Days from 20 - 21 October 2010 by Lumicento on Training Invoice.
Substance Abuse Training for 2 Days from 18 19 October 2010 by SANCA on Training Invoice.
Health and Safety Training for 2 Days from 23 - 24 June 2011 by Lumicento on Training Invoice.
Personal Finance Training for 1 Day on 30 June 2011 by Lumicento on Training Invoice.
Induction Training for 3 Days from 27 - 29 June 2011 by Lumicento on Training Invoice.
</t>
        </r>
        <r>
          <rPr>
            <b/>
            <u/>
            <sz val="8"/>
            <color indexed="81"/>
            <rFont val="Tahoma"/>
            <family val="2"/>
          </rPr>
          <t>Menziwa Matrose - 6205125550086</t>
        </r>
        <r>
          <rPr>
            <sz val="8"/>
            <color indexed="81"/>
            <rFont val="Tahoma"/>
            <family val="2"/>
          </rPr>
          <t xml:space="preserve">
Diversity Training for 2 Days from 20 - 21 October 2010 by Lumicento on Training Invoice.
Substance Abuse Training for 2 Days from 18 19 October 2010 by SANCA on Training Invoice.
</t>
        </r>
        <r>
          <rPr>
            <b/>
            <u/>
            <sz val="8"/>
            <color indexed="81"/>
            <rFont val="Tahoma"/>
            <family val="2"/>
          </rPr>
          <t>George Plaatjies - 5108205043082</t>
        </r>
        <r>
          <rPr>
            <sz val="8"/>
            <color indexed="81"/>
            <rFont val="Tahoma"/>
            <family val="2"/>
          </rPr>
          <t xml:space="preserve">
Diversity Training for 2 Days from 20 - 21 October 2010 by Lumicento on Training Invoice.
Substance Abuse Training for 2 Days from 18 19 October 2010 by SANCA on Training Invoice.
</t>
        </r>
        <r>
          <rPr>
            <b/>
            <u/>
            <sz val="8"/>
            <color indexed="81"/>
            <rFont val="Tahoma"/>
            <family val="2"/>
          </rPr>
          <t>Anderson Sobetwa - 5201255807082</t>
        </r>
        <r>
          <rPr>
            <sz val="8"/>
            <color indexed="81"/>
            <rFont val="Tahoma"/>
            <family val="2"/>
          </rPr>
          <t xml:space="preserve">
Diversity Training for 2 Days from 20 - 21 October 2010 by Lumicento on Training Invoice.
</t>
        </r>
        <r>
          <rPr>
            <b/>
            <u/>
            <sz val="8"/>
            <color indexed="81"/>
            <rFont val="Tahoma"/>
            <family val="2"/>
          </rPr>
          <t>Ryan Danials - 8202145167080</t>
        </r>
        <r>
          <rPr>
            <sz val="8"/>
            <color indexed="81"/>
            <rFont val="Tahoma"/>
            <family val="2"/>
          </rPr>
          <t xml:space="preserve">
Substance Abuse Training for 2 Days from 18 19 October 2010 by SANCA on Training Invoice.
</t>
        </r>
        <r>
          <rPr>
            <b/>
            <u/>
            <sz val="8"/>
            <color indexed="81"/>
            <rFont val="Tahoma"/>
            <family val="2"/>
          </rPr>
          <t>Astonio Vogelstruis - 9101015135087</t>
        </r>
        <r>
          <rPr>
            <sz val="8"/>
            <color indexed="81"/>
            <rFont val="Tahoma"/>
            <family val="2"/>
          </rPr>
          <t xml:space="preserve">
Health and Safety Training for 2 Days from 23 - 24 June 2011 by Lumicento on Training Invoice.
Personal Finance Training for 1 Day on 30 June 2011 by Lumicento on Training Invoice.
Induction Training for 3 Days from 27 - 29 June 2011 by Lumicento on Training Invoice.
</t>
        </r>
        <r>
          <rPr>
            <b/>
            <u/>
            <sz val="8"/>
            <color indexed="81"/>
            <rFont val="Tahoma"/>
            <family val="2"/>
          </rPr>
          <t>Arnold Pati - 9209155236084</t>
        </r>
        <r>
          <rPr>
            <sz val="8"/>
            <color indexed="81"/>
            <rFont val="Tahoma"/>
            <family val="2"/>
          </rPr>
          <t xml:space="preserve">
Personal Finance Training for 1 Day on 30 June 2011 by Lumicento on Training Invoice.
Induction Training for 3 Days from 27 - 29 June 2011 by Lumicento on Training Invoice.
</t>
        </r>
        <r>
          <rPr>
            <b/>
            <u/>
            <sz val="8"/>
            <color indexed="81"/>
            <rFont val="Tahoma"/>
            <family val="2"/>
          </rPr>
          <t>Wendell Adams - 8209205270084</t>
        </r>
        <r>
          <rPr>
            <sz val="8"/>
            <color indexed="81"/>
            <rFont val="Tahoma"/>
            <family val="2"/>
          </rPr>
          <t xml:space="preserve">
Personal Finance Training for 1 Day on 30 June 2011 by Lumicento on Training Invoice.
Induction Training for 3 Days from 27 - 29 June 2011 by Lumicento on Training Invoice.
Health and Safety Training for 2 Days from 24 - 25 April 0212 by Lumicento on Training Invoice.
</t>
        </r>
        <r>
          <rPr>
            <b/>
            <u/>
            <sz val="8"/>
            <color indexed="81"/>
            <rFont val="Tahoma"/>
            <family val="2"/>
          </rPr>
          <t>Mario Rossouw - 8905145220085</t>
        </r>
        <r>
          <rPr>
            <sz val="8"/>
            <color indexed="81"/>
            <rFont val="Tahoma"/>
            <family val="2"/>
          </rPr>
          <t xml:space="preserve">
Personal Finance Training for 1 Day on 30 June 2011 by Lumicento on Training Invoice.
Induction Training for 3 Days from 27 - 29 June 2011 by Lumicento on Training Invoice.
Peer Educator Training for 5 Days from 11 - 15 July 2011 by Kouga Health Workers on Training Invoice.</t>
        </r>
        <r>
          <rPr>
            <b/>
            <u/>
            <sz val="8"/>
            <color indexed="81"/>
            <rFont val="Tahoma"/>
            <family val="2"/>
          </rPr>
          <t xml:space="preserve">
</t>
        </r>
        <r>
          <rPr>
            <sz val="8"/>
            <color indexed="81"/>
            <rFont val="Tahoma"/>
            <family val="2"/>
          </rPr>
          <t xml:space="preserve">
</t>
        </r>
      </text>
    </comment>
  </commentList>
</comments>
</file>

<file path=xl/comments54.xml><?xml version="1.0" encoding="utf-8"?>
<comments xmlns="http://schemas.openxmlformats.org/spreadsheetml/2006/main">
  <authors>
    <author>James Jansen</author>
  </authors>
  <commentList>
    <comment ref="W3" authorId="0" shapeId="0">
      <text>
        <r>
          <rPr>
            <sz val="8"/>
            <color indexed="81"/>
            <rFont val="Tahoma"/>
            <family val="2"/>
          </rPr>
          <t xml:space="preserve">R305 597.04 spent on Thicket Wide Plots
</t>
        </r>
      </text>
    </comment>
    <comment ref="C6" authorId="0" shapeId="0">
      <text>
        <r>
          <rPr>
            <sz val="8"/>
            <color indexed="81"/>
            <rFont val="Tahoma"/>
            <family val="2"/>
          </rPr>
          <t xml:space="preserve">Contract 092-001-189 ran from 18/05/09 - 11/06/09 260P/Days
</t>
        </r>
      </text>
    </comment>
    <comment ref="J6" authorId="0" shapeId="0">
      <text>
        <r>
          <rPr>
            <b/>
            <u/>
            <sz val="8"/>
            <color indexed="81"/>
            <rFont val="Tahoma"/>
            <family val="2"/>
          </rPr>
          <t xml:space="preserve">People employed on contract 092-001-189
</t>
        </r>
        <r>
          <rPr>
            <sz val="8"/>
            <color indexed="81"/>
            <rFont val="Tahoma"/>
            <family val="2"/>
          </rPr>
          <t>Sonelle Mentoor - 8404180380887
Preston Baardman - 8708305112088
Edith Damons - 7403080059081
Pieter De Bruin - 7712265220080
Jacomyn De Bruin - 6111095190087
Joey Fischer - 6901125236086
Eleanor Hartzenberg - 7807080207088
William Jafta - 7502225557089
Jan Malgas - 6412235167013
Sanna Miggels - 8010151175081
David Olivier - 6807195110087
Gert Percy - 7810065052081
Bettie Witbooi - 7602140118080</t>
        </r>
        <r>
          <rPr>
            <sz val="8"/>
            <color indexed="81"/>
            <rFont val="Tahoma"/>
            <family val="2"/>
          </rPr>
          <t xml:space="preserve">
</t>
        </r>
      </text>
    </comment>
    <comment ref="C7" authorId="0" shapeId="0">
      <text>
        <r>
          <rPr>
            <sz val="8"/>
            <color indexed="81"/>
            <rFont val="Tahoma"/>
            <family val="2"/>
          </rPr>
          <t xml:space="preserve">Contract 092-001-193 ran from 29/06/09 - 27/07/09 = 280P/Days
</t>
        </r>
      </text>
    </comment>
    <comment ref="J7" authorId="0" shapeId="0">
      <text>
        <r>
          <rPr>
            <b/>
            <u/>
            <sz val="8"/>
            <color indexed="81"/>
            <rFont val="Tahoma"/>
            <family val="2"/>
          </rPr>
          <t xml:space="preserve">People employed on contract 092-001-193
</t>
        </r>
        <r>
          <rPr>
            <sz val="8"/>
            <color indexed="81"/>
            <rFont val="Tahoma"/>
            <family val="2"/>
          </rPr>
          <t xml:space="preserve">Sonelle Mentoor - 8404180380887
Preston Baardman - 8708305112088
Pieter De Bruin - 7712265220080
Jacomyn De Bruin - 6111095190087
William Jafta - 7502225557089
Jan Malgas - 6412235167013
Sanna Miggels - 8010151175081
David Olivier - 6807195110087
Gert Percy - 7810065052081
Bettie Witbooi - 7602140118080
</t>
        </r>
        <r>
          <rPr>
            <b/>
            <u/>
            <sz val="8"/>
            <color indexed="81"/>
            <rFont val="Tahoma"/>
            <family val="2"/>
          </rPr>
          <t xml:space="preserve">
New People</t>
        </r>
        <r>
          <rPr>
            <sz val="8"/>
            <color indexed="81"/>
            <rFont val="Tahoma"/>
            <family val="2"/>
          </rPr>
          <t xml:space="preserve">
David Dolf - 8505055280082
Celestee Plaatjies - 8311150298084
</t>
        </r>
        <r>
          <rPr>
            <b/>
            <u/>
            <sz val="8"/>
            <color indexed="81"/>
            <rFont val="Tahoma"/>
            <family val="2"/>
          </rPr>
          <t>People Left</t>
        </r>
        <r>
          <rPr>
            <sz val="8"/>
            <color indexed="81"/>
            <rFont val="Tahoma"/>
            <family val="2"/>
          </rPr>
          <t xml:space="preserve">
Joey Fischer - 6901125236086
Eleanor Hartzenberg - 7807080207088</t>
        </r>
        <r>
          <rPr>
            <sz val="8"/>
            <color indexed="81"/>
            <rFont val="Tahoma"/>
            <family val="2"/>
          </rPr>
          <t xml:space="preserve">
Edith Damons - 7403080059081</t>
        </r>
      </text>
    </comment>
    <comment ref="C8" authorId="0" shapeId="0">
      <text>
        <r>
          <rPr>
            <sz val="8"/>
            <color indexed="81"/>
            <rFont val="Tahoma"/>
            <family val="2"/>
          </rPr>
          <t xml:space="preserve">Contract 092-001-197 ran from 28/078/09 - 26/08/09 = 280P/Days
</t>
        </r>
      </text>
    </comment>
    <comment ref="J8" authorId="0" shapeId="0">
      <text>
        <r>
          <rPr>
            <b/>
            <u/>
            <sz val="8"/>
            <color indexed="81"/>
            <rFont val="Tahoma"/>
            <family val="2"/>
          </rPr>
          <t xml:space="preserve">People employed on contract 092-001-197
</t>
        </r>
        <r>
          <rPr>
            <sz val="8"/>
            <color indexed="81"/>
            <rFont val="Tahoma"/>
            <family val="2"/>
          </rPr>
          <t xml:space="preserve">Sonelle Mentoor - 8404180380887
Pieter De Bruin - 7712265220080
Jacomyn De Bruin - 6111095190087
William Jafta - 7502225557089
Jan Malgas - 6412235167013
Sanna Miggels - 8010151175081
David Olivier - 6807195110087
Gert Percy - 7810065052081
Bettie Witbooi - 7602140118080
David Dolf - 8505055280082
Eleanor Hartzenberg - 7807080207088
Celestee Plaatjies - 8311150298084
</t>
        </r>
        <r>
          <rPr>
            <b/>
            <u/>
            <sz val="8"/>
            <color indexed="81"/>
            <rFont val="Tahoma"/>
            <family val="2"/>
          </rPr>
          <t xml:space="preserve">
New People</t>
        </r>
        <r>
          <rPr>
            <sz val="8"/>
            <color indexed="81"/>
            <rFont val="Tahoma"/>
            <family val="2"/>
          </rPr>
          <t xml:space="preserve">
</t>
        </r>
        <r>
          <rPr>
            <b/>
            <u/>
            <sz val="8"/>
            <color indexed="81"/>
            <rFont val="Tahoma"/>
            <family val="2"/>
          </rPr>
          <t>People Left</t>
        </r>
        <r>
          <rPr>
            <sz val="8"/>
            <color indexed="81"/>
            <rFont val="Tahoma"/>
            <family val="2"/>
          </rPr>
          <t xml:space="preserve">
Preston Baardman - 8708305112088</t>
        </r>
      </text>
    </comment>
    <comment ref="C9" authorId="0" shapeId="0">
      <text>
        <r>
          <rPr>
            <sz val="8"/>
            <color indexed="81"/>
            <rFont val="Tahoma"/>
            <family val="2"/>
          </rPr>
          <t xml:space="preserve">Contract 092-001-199 ran from 31/08/09 - 18/09/09= 280P/Days
</t>
        </r>
      </text>
    </comment>
    <comment ref="J9" authorId="0" shapeId="0">
      <text>
        <r>
          <rPr>
            <b/>
            <u/>
            <sz val="8"/>
            <color indexed="81"/>
            <rFont val="Tahoma"/>
            <family val="2"/>
          </rPr>
          <t xml:space="preserve">People employed on contract 092-001-199
</t>
        </r>
        <r>
          <rPr>
            <b/>
            <u/>
            <sz val="8"/>
            <color indexed="10"/>
            <rFont val="Tahoma"/>
            <family val="2"/>
          </rPr>
          <t xml:space="preserve">
</t>
        </r>
        <r>
          <rPr>
            <sz val="8"/>
            <color indexed="81"/>
            <rFont val="Tahoma"/>
            <family val="2"/>
          </rPr>
          <t xml:space="preserve">Sonelle Mentoor - 8404180380887
Pieter De Bruin - 7712265220080
Jacomyn De Bruin - 6111095190087
David Dolf - 8505055280082
Eleanor Hartzenberg - 7807080207088
William Jafta - 7502225557089
Jan Malgas - 6412235167013
Sanna Miggels - 8010151175081
David Olivier - 6807195110087
Gert Percy - 7810065052081
Celestee Plaatjies - 8311150298084
Bettie Witbooi - 7602140118080
</t>
        </r>
        <r>
          <rPr>
            <b/>
            <u/>
            <sz val="8"/>
            <color indexed="81"/>
            <rFont val="Tahoma"/>
            <family val="2"/>
          </rPr>
          <t xml:space="preserve">
New People</t>
        </r>
        <r>
          <rPr>
            <sz val="8"/>
            <color indexed="81"/>
            <rFont val="Tahoma"/>
            <family val="2"/>
          </rPr>
          <t xml:space="preserve">
Preston Baardman - 8708305112088
</t>
        </r>
        <r>
          <rPr>
            <b/>
            <u/>
            <sz val="8"/>
            <color indexed="81"/>
            <rFont val="Tahoma"/>
            <family val="2"/>
          </rPr>
          <t>People Left</t>
        </r>
        <r>
          <rPr>
            <sz val="8"/>
            <color indexed="81"/>
            <rFont val="Tahoma"/>
            <family val="2"/>
          </rPr>
          <t xml:space="preserve">
</t>
        </r>
      </text>
    </comment>
    <comment ref="C10" authorId="0" shapeId="0">
      <text>
        <r>
          <rPr>
            <sz val="8"/>
            <color indexed="81"/>
            <rFont val="Tahoma"/>
            <family val="2"/>
          </rPr>
          <t xml:space="preserve">Contract 092-001-206 ran from 28/09/09 - 29/10/09
</t>
        </r>
      </text>
    </comment>
    <comment ref="J10" authorId="0" shapeId="0">
      <text>
        <r>
          <rPr>
            <b/>
            <u/>
            <sz val="8"/>
            <color indexed="81"/>
            <rFont val="Tahoma"/>
            <family val="2"/>
          </rPr>
          <t xml:space="preserve">People employed on contract 092-001-206
</t>
        </r>
        <r>
          <rPr>
            <b/>
            <u/>
            <sz val="8"/>
            <color indexed="10"/>
            <rFont val="Tahoma"/>
            <family val="2"/>
          </rPr>
          <t xml:space="preserve">
</t>
        </r>
        <r>
          <rPr>
            <sz val="8"/>
            <color indexed="81"/>
            <rFont val="Tahoma"/>
            <family val="2"/>
          </rPr>
          <t xml:space="preserve">Sonelle Mentoor - 8404180380887
Preston Baardman - 8708305112088
Pieter De Bruin - 7712265220080
Jacomyn De Bruin - 6111095190087
David Dolf - 8505055280082
Eleanor Hartzenberg - 7807080207088
William Jafta - 7502225557089
Jan Malgas - 6412235167013
Sanna Miggels - 8010151175081
David Olivier - 6807195110087
Gert Percy - 7810065052081
Celestee Plaatjies - 8311150298084
Bettie Witbooi - 7602140118080
</t>
        </r>
        <r>
          <rPr>
            <b/>
            <u/>
            <sz val="8"/>
            <color indexed="81"/>
            <rFont val="Tahoma"/>
            <family val="2"/>
          </rPr>
          <t xml:space="preserve">
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A11" authorId="0" shapeId="0">
      <text>
        <r>
          <rPr>
            <sz val="8"/>
            <color indexed="81"/>
            <rFont val="Tahoma"/>
            <family val="2"/>
          </rPr>
          <t xml:space="preserve">PAID FOR BY PRESENCE
</t>
        </r>
      </text>
    </comment>
    <comment ref="C11" authorId="0" shapeId="0">
      <text>
        <r>
          <rPr>
            <sz val="8"/>
            <color indexed="81"/>
            <rFont val="Tahoma"/>
            <family val="2"/>
          </rPr>
          <t xml:space="preserve">Contract 092-001-214 ran from 11/01/10 - 05/02/10 = 266P/Days
</t>
        </r>
      </text>
    </comment>
    <comment ref="J11" authorId="0" shapeId="0">
      <text>
        <r>
          <rPr>
            <b/>
            <u/>
            <sz val="8"/>
            <color indexed="81"/>
            <rFont val="Tahoma"/>
            <family val="2"/>
          </rPr>
          <t xml:space="preserve">People employed on contract 092-001-214
</t>
        </r>
        <r>
          <rPr>
            <b/>
            <u/>
            <sz val="8"/>
            <color indexed="10"/>
            <rFont val="Tahoma"/>
            <family val="2"/>
          </rPr>
          <t xml:space="preserve">
</t>
        </r>
        <r>
          <rPr>
            <sz val="8"/>
            <color indexed="81"/>
            <rFont val="Tahoma"/>
            <family val="2"/>
          </rPr>
          <t xml:space="preserve">Sonelle Mentoor - 8404180380887
Preston Baardman - 8708305112088
Pieter De Bruin - 7712265220080
Jacomyn De Bruin - 6111095190087
David Dolf - 8505055280082
Eleanor Hartzenberg - 7807080207088
William Jafta - 7502225557089
Jan Malgas - 6412235167013
Sanna Miggels - 8010151175081
David Olivier - 6807195110087
Gert Percy - 7810065052081
Celestee Plaatjies - 8311150298084
Bettie Witbooi - 7602140118080
</t>
        </r>
        <r>
          <rPr>
            <b/>
            <u/>
            <sz val="8"/>
            <color indexed="81"/>
            <rFont val="Tahoma"/>
            <family val="2"/>
          </rPr>
          <t xml:space="preserve">
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2" authorId="0" shapeId="0">
      <text>
        <r>
          <rPr>
            <sz val="8"/>
            <color indexed="81"/>
            <rFont val="Tahoma"/>
            <family val="2"/>
          </rPr>
          <t xml:space="preserve">Contract 092-001-222 ran from 09/03/10 - 01/04/10 = 260P/Days
</t>
        </r>
      </text>
    </comment>
    <comment ref="J12" authorId="0" shapeId="0">
      <text>
        <r>
          <rPr>
            <b/>
            <u/>
            <sz val="8"/>
            <color indexed="81"/>
            <rFont val="Tahoma"/>
            <family val="2"/>
          </rPr>
          <t xml:space="preserve">People employed on contract 092-001-222
</t>
        </r>
        <r>
          <rPr>
            <b/>
            <u/>
            <sz val="8"/>
            <color indexed="10"/>
            <rFont val="Tahoma"/>
            <family val="2"/>
          </rPr>
          <t xml:space="preserve">
</t>
        </r>
        <r>
          <rPr>
            <sz val="8"/>
            <color indexed="81"/>
            <rFont val="Tahoma"/>
            <family val="2"/>
          </rPr>
          <t xml:space="preserve">Sonelle Mentoor - 8404180380887
Preston Baardman - 8708305112088
Jacomyn De Bruin - 6111095190087
Jan Malgas - 6412235167013
Sanna Miggels - 8010151175081
David Olivier - 6807195110087
Gert Percy - 7810065052081
Celestee Plaatjies - 8311150298084
Bettie Witbooi - 7602140118080
</t>
        </r>
        <r>
          <rPr>
            <b/>
            <u/>
            <sz val="8"/>
            <color indexed="81"/>
            <rFont val="Tahoma"/>
            <family val="2"/>
          </rPr>
          <t xml:space="preserve">
New People</t>
        </r>
        <r>
          <rPr>
            <sz val="8"/>
            <color indexed="81"/>
            <rFont val="Tahoma"/>
            <family val="2"/>
          </rPr>
          <t xml:space="preserve">
Marco Fischer - 8708065172082
Althea Rossouw - 88102501168089
Raymond Mars - 7709255162082
Asherville Ven Der Ross - 8807285267084
</t>
        </r>
        <r>
          <rPr>
            <b/>
            <u/>
            <sz val="8"/>
            <color indexed="81"/>
            <rFont val="Tahoma"/>
            <family val="2"/>
          </rPr>
          <t>People Left</t>
        </r>
        <r>
          <rPr>
            <sz val="8"/>
            <color indexed="81"/>
            <rFont val="Tahoma"/>
            <family val="2"/>
          </rPr>
          <t xml:space="preserve">
David Dolf - 8505055280082
Eleanor Hartzenberg - 7807080207088
William Jafta - 7502225557089
Pieter De Bruin - 7712265220080</t>
        </r>
      </text>
    </comment>
    <comment ref="C13" authorId="0" shapeId="0">
      <text>
        <r>
          <rPr>
            <sz val="10"/>
            <color indexed="81"/>
            <rFont val="Tahoma"/>
            <family val="2"/>
          </rPr>
          <t xml:space="preserve">Contract 092-001-228 ran from 26/04/10 - 27/05/10 = 316P/Days
</t>
        </r>
      </text>
    </comment>
    <comment ref="J13" authorId="0" shapeId="0">
      <text>
        <r>
          <rPr>
            <b/>
            <u/>
            <sz val="8"/>
            <color indexed="81"/>
            <rFont val="Tahoma"/>
            <family val="2"/>
          </rPr>
          <t xml:space="preserve">People employed on contract 092-001-228
</t>
        </r>
        <r>
          <rPr>
            <b/>
            <u/>
            <sz val="8"/>
            <color indexed="10"/>
            <rFont val="Tahoma"/>
            <family val="2"/>
          </rPr>
          <t xml:space="preserve">
</t>
        </r>
        <r>
          <rPr>
            <sz val="8"/>
            <color indexed="81"/>
            <rFont val="Tahoma"/>
            <family val="2"/>
          </rPr>
          <t xml:space="preserve">Sonelle Mentoor - 8404180380887
Preston Baardman - 8708305112088
Marco Fischer - 8708065172082
Jacomyn De Bruin - 6111095190087
Althea Rossouw - 88102501168089
Raymond Mars - 7709255162082
Asherville Ven Der Ross - 8807285267084
Jan Malgas - 6412235167013
Sanna Miggels - 8010151175081
David Olivier - 6807195110087
Gert Percy - 7810065052081
Celestee Plaatjies - 8311150298084
Bettie Witbooi - 7602140118080
</t>
        </r>
        <r>
          <rPr>
            <b/>
            <u/>
            <sz val="8"/>
            <color indexed="81"/>
            <rFont val="Tahoma"/>
            <family val="2"/>
          </rPr>
          <t xml:space="preserve">
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4" authorId="0" shapeId="0">
      <text>
        <r>
          <rPr>
            <sz val="10"/>
            <color indexed="81"/>
            <rFont val="Tahoma"/>
            <family val="2"/>
          </rPr>
          <t xml:space="preserve">Contract 092-001-218 ran from 14/06/10 - 25/06/10 = 260P/Days
</t>
        </r>
      </text>
    </comment>
    <comment ref="J14" authorId="0" shapeId="0">
      <text>
        <r>
          <rPr>
            <b/>
            <u/>
            <sz val="8"/>
            <color indexed="81"/>
            <rFont val="Tahoma"/>
            <family val="2"/>
          </rPr>
          <t xml:space="preserve">People employed on contract 092-001-218
</t>
        </r>
        <r>
          <rPr>
            <b/>
            <u/>
            <sz val="8"/>
            <color indexed="10"/>
            <rFont val="Tahoma"/>
            <family val="2"/>
          </rPr>
          <t xml:space="preserve">
</t>
        </r>
        <r>
          <rPr>
            <sz val="8"/>
            <color indexed="81"/>
            <rFont val="Tahoma"/>
            <family val="2"/>
          </rPr>
          <t xml:space="preserve">Sonelle Mentoor - 8404180380887
Marco Fischer - 8708065172082
Althea Rossouw - 88102501168089
Raymond Mars - 7709255162082
Asherville Ven Der Ross - 8807285267084
David Olivier - 6807195110087
Gert Percy - 7810065052081
</t>
        </r>
        <r>
          <rPr>
            <b/>
            <u/>
            <sz val="8"/>
            <color indexed="81"/>
            <rFont val="Tahoma"/>
            <family val="2"/>
          </rPr>
          <t xml:space="preserve">
New People</t>
        </r>
        <r>
          <rPr>
            <sz val="8"/>
            <color indexed="81"/>
            <rFont val="Tahoma"/>
            <family val="2"/>
          </rPr>
          <t xml:space="preserve">
Jacob Van Der Ross - 6310315718087
Manius Jacobs - 8906085427086
Elvis Human - 780822547088
Anna Hartzenberg - 7001270085088
Alwin Nell - 7512045009088
Melodene Jafta - 8910010612085
</t>
        </r>
        <r>
          <rPr>
            <b/>
            <u/>
            <sz val="8"/>
            <color indexed="81"/>
            <rFont val="Tahoma"/>
            <family val="2"/>
          </rPr>
          <t>People Left</t>
        </r>
        <r>
          <rPr>
            <sz val="8"/>
            <color indexed="81"/>
            <rFont val="Tahoma"/>
            <family val="2"/>
          </rPr>
          <t xml:space="preserve">
Celestee Plaatjies - 8311150298084
Bettie Witbooi - 7602140118080
Jan Malgas - 6412235167013
Sanna Miggels - 8010151175081
Jacomyn De Bruin - 6111095190087
Preston Baardman - 8708305112088
</t>
        </r>
      </text>
    </comment>
    <comment ref="C15" authorId="0" shapeId="0">
      <text>
        <r>
          <rPr>
            <sz val="10"/>
            <color indexed="81"/>
            <rFont val="Tahoma"/>
            <family val="2"/>
          </rPr>
          <t xml:space="preserve">Contract 092-001-231 ran from 22/06/10 - 05/08/10 = 280P/Days
</t>
        </r>
      </text>
    </comment>
    <comment ref="J15" authorId="0" shapeId="0">
      <text>
        <r>
          <rPr>
            <b/>
            <u/>
            <sz val="8"/>
            <color indexed="81"/>
            <rFont val="Tahoma"/>
            <family val="2"/>
          </rPr>
          <t xml:space="preserve">People employed on contract 092-001-231
</t>
        </r>
        <r>
          <rPr>
            <b/>
            <u/>
            <sz val="8"/>
            <color indexed="10"/>
            <rFont val="Tahoma"/>
            <family val="2"/>
          </rPr>
          <t xml:space="preserve">
</t>
        </r>
        <r>
          <rPr>
            <sz val="8"/>
            <color indexed="81"/>
            <rFont val="Tahoma"/>
            <family val="2"/>
          </rPr>
          <t xml:space="preserve">Sonelle Mentoor - 8404180380887
Marco Fischer - 8708065172082
Raymond Mars - 7709255162082
David Olivier - 6807195110087
Gert Percy - 7810065052081
Althea Rossouw - 88102501168089
Asherville Ven Der Ross - 8807285267084
Jacob Van Der Ross - 6310315718087
Manius Jacobs - 8906085427086
Elvis Human - 780822547088
Anna Hartzenberg - 7001270085088
Alwin Nell - 7512045009088
Melodene Jafta - 8910010612085
</t>
        </r>
        <r>
          <rPr>
            <b/>
            <u/>
            <sz val="8"/>
            <color indexed="81"/>
            <rFont val="Tahoma"/>
            <family val="2"/>
          </rPr>
          <t xml:space="preserve">
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6" authorId="0" shapeId="0">
      <text>
        <r>
          <rPr>
            <sz val="10"/>
            <color indexed="81"/>
            <rFont val="Tahoma"/>
            <family val="2"/>
          </rPr>
          <t xml:space="preserve">Contract 092-001-236 ran from 29/09/10 - 08/11/10 = 280P/Days
</t>
        </r>
      </text>
    </comment>
    <comment ref="J16" authorId="0" shapeId="0">
      <text>
        <r>
          <rPr>
            <b/>
            <u/>
            <sz val="8"/>
            <color indexed="81"/>
            <rFont val="Tahoma"/>
            <family val="2"/>
          </rPr>
          <t xml:space="preserve">People employed on contract 092-001-236
</t>
        </r>
        <r>
          <rPr>
            <b/>
            <u/>
            <sz val="8"/>
            <color indexed="10"/>
            <rFont val="Tahoma"/>
            <family val="2"/>
          </rPr>
          <t xml:space="preserve">
</t>
        </r>
        <r>
          <rPr>
            <sz val="8"/>
            <color indexed="81"/>
            <rFont val="Tahoma"/>
            <family val="2"/>
          </rPr>
          <t xml:space="preserve">
Marco Fischer - 8708065172082
Raymond Mars - 7709255162082
David Olivier - 6807195110087
Gert Percy - 7810065052081
Althea Rossouw - 88102501168089
Asherville Ven Der Ross - 8807285267084
Jacob Van Der Ross - 6310315718087
Manius Jacobs - 8906085427086
Anna Hartzenberg - 7001270085088
Alwin Nell - 7512045009088
Melodene Jafta - 8910010612085</t>
        </r>
        <r>
          <rPr>
            <b/>
            <sz val="8"/>
            <color indexed="81"/>
            <rFont val="Tahoma"/>
            <family val="2"/>
          </rPr>
          <t xml:space="preserve">
</t>
        </r>
        <r>
          <rPr>
            <sz val="8"/>
            <color indexed="81"/>
            <rFont val="Tahoma"/>
            <family val="2"/>
          </rPr>
          <t xml:space="preserve">
</t>
        </r>
        <r>
          <rPr>
            <b/>
            <u/>
            <sz val="8"/>
            <color indexed="81"/>
            <rFont val="Tahoma"/>
            <family val="2"/>
          </rPr>
          <t xml:space="preserve">
New People</t>
        </r>
        <r>
          <rPr>
            <sz val="8"/>
            <color indexed="81"/>
            <rFont val="Tahoma"/>
            <family val="2"/>
          </rPr>
          <t xml:space="preserve">
Andre Swartz - 8108135219080
Pieter Dirk - 6912275219087
</t>
        </r>
        <r>
          <rPr>
            <b/>
            <u/>
            <sz val="8"/>
            <color indexed="81"/>
            <rFont val="Tahoma"/>
            <family val="2"/>
          </rPr>
          <t>People Left</t>
        </r>
        <r>
          <rPr>
            <sz val="8"/>
            <color indexed="81"/>
            <rFont val="Tahoma"/>
            <family val="2"/>
          </rPr>
          <t xml:space="preserve">
Sonelle Mentoor - 8404180380887
Elvis Human - 780822547088</t>
        </r>
      </text>
    </comment>
    <comment ref="C17" authorId="0" shapeId="0">
      <text>
        <r>
          <rPr>
            <sz val="10"/>
            <color indexed="81"/>
            <rFont val="Tahoma"/>
            <family val="2"/>
          </rPr>
          <t xml:space="preserve">Contract 092-050-237 ran from 09/11/10 - 17/12/10 = 258P/Days
</t>
        </r>
      </text>
    </comment>
    <comment ref="J17" authorId="0" shapeId="0">
      <text>
        <r>
          <rPr>
            <b/>
            <u/>
            <sz val="8"/>
            <color indexed="81"/>
            <rFont val="Tahoma"/>
            <family val="2"/>
          </rPr>
          <t xml:space="preserve">People employed on contract 092-050-237
</t>
        </r>
        <r>
          <rPr>
            <b/>
            <u/>
            <sz val="8"/>
            <color indexed="10"/>
            <rFont val="Tahoma"/>
            <family val="2"/>
          </rPr>
          <t xml:space="preserve">
</t>
        </r>
        <r>
          <rPr>
            <sz val="8"/>
            <color indexed="81"/>
            <rFont val="Tahoma"/>
            <family val="2"/>
          </rPr>
          <t>Andre Swartz - 8108135219080
Raymond Mars - 7709255162082
David Olivier - 6807195110087
Gert Percy - 7810065052081
Althea Rossouw - 88102501168089
Asherville Ven Der Ross - 8807285267084
Jacob Van Der Ross - 6310315718087
Manius Jacobs - 8906085427086
Pieter Dirk - 6912275219087
Alwin Nell - 7512045009088</t>
        </r>
        <r>
          <rPr>
            <b/>
            <sz val="8"/>
            <color indexed="81"/>
            <rFont val="Tahoma"/>
            <family val="2"/>
          </rPr>
          <t xml:space="preserve">
</t>
        </r>
        <r>
          <rPr>
            <sz val="8"/>
            <color indexed="81"/>
            <rFont val="Tahoma"/>
            <family val="2"/>
          </rPr>
          <t xml:space="preserve">
</t>
        </r>
        <r>
          <rPr>
            <b/>
            <u/>
            <sz val="8"/>
            <color indexed="81"/>
            <rFont val="Tahoma"/>
            <family val="2"/>
          </rPr>
          <t xml:space="preserve">
New People</t>
        </r>
        <r>
          <rPr>
            <sz val="8"/>
            <color indexed="81"/>
            <rFont val="Tahoma"/>
            <family val="2"/>
          </rPr>
          <t xml:space="preserve">
Edith Damans - 7403080059081
</t>
        </r>
        <r>
          <rPr>
            <b/>
            <u/>
            <sz val="8"/>
            <color indexed="81"/>
            <rFont val="Tahoma"/>
            <family val="2"/>
          </rPr>
          <t xml:space="preserve">People Left
</t>
        </r>
        <r>
          <rPr>
            <sz val="8"/>
            <color indexed="81"/>
            <rFont val="Tahoma"/>
            <family val="2"/>
          </rPr>
          <t xml:space="preserve">Melodene Jafta - 8910010612085
Anna Hartzenberg - 7001270085088
Marco Fischer - 8708065172082
</t>
        </r>
      </text>
    </comment>
  </commentList>
</comments>
</file>

<file path=xl/comments55.xml><?xml version="1.0" encoding="utf-8"?>
<comments xmlns="http://schemas.openxmlformats.org/spreadsheetml/2006/main">
  <authors>
    <author>James Jansen</author>
  </authors>
  <commentList>
    <comment ref="W3" authorId="0" shapeId="0">
      <text>
        <r>
          <rPr>
            <sz val="8"/>
            <color indexed="81"/>
            <rFont val="Tahoma"/>
            <family val="2"/>
          </rPr>
          <t xml:space="preserve">R130 158.60 spent on Thicket Wide Plots
</t>
        </r>
      </text>
    </comment>
    <comment ref="C11" authorId="0" shapeId="0">
      <text>
        <r>
          <rPr>
            <sz val="8"/>
            <color indexed="81"/>
            <rFont val="Tahoma"/>
            <family val="2"/>
          </rPr>
          <t xml:space="preserve">Contract 092-001-191 ran from 15/06/09 - 07/07/09 = 200P/Days
</t>
        </r>
      </text>
    </comment>
    <comment ref="J11" authorId="0" shapeId="0">
      <text>
        <r>
          <rPr>
            <b/>
            <u/>
            <sz val="8"/>
            <color indexed="81"/>
            <rFont val="Tahoma"/>
            <family val="2"/>
          </rPr>
          <t xml:space="preserve">People employed on contract 092-001-191
</t>
        </r>
        <r>
          <rPr>
            <sz val="8"/>
            <color indexed="81"/>
            <rFont val="Tahoma"/>
            <family val="2"/>
          </rPr>
          <t xml:space="preserve">Marie Hendricks - 84071555176083
Philip Korkee - 6412235154086
Clarese Le Grance - 8501030187081
Maria Moos - 7710280167088
Jan Mosterd - 6511095814083
Christopher Scheepers - 7511015171084
Karel Van Der Ross - 8703116207086
Ellie Van Schalkwyk - 8207210175082
Hans Wanie - 5107135626081
</t>
        </r>
        <r>
          <rPr>
            <sz val="8"/>
            <color indexed="81"/>
            <rFont val="Tahoma"/>
            <family val="2"/>
          </rPr>
          <t xml:space="preserve">
</t>
        </r>
      </text>
    </comment>
    <comment ref="C12" authorId="0" shapeId="0">
      <text>
        <r>
          <rPr>
            <sz val="8"/>
            <color indexed="81"/>
            <rFont val="Tahoma"/>
            <family val="2"/>
          </rPr>
          <t xml:space="preserve">Contract 092-001-195 ran from 20/07/09 - 14/08/09 = 200P/Days
</t>
        </r>
      </text>
    </comment>
    <comment ref="J12" authorId="0" shapeId="0">
      <text>
        <r>
          <rPr>
            <b/>
            <u/>
            <sz val="8"/>
            <color indexed="81"/>
            <rFont val="Tahoma"/>
            <family val="2"/>
          </rPr>
          <t xml:space="preserve">People employed on contract 092-001-195
</t>
        </r>
        <r>
          <rPr>
            <sz val="8"/>
            <color indexed="81"/>
            <rFont val="Tahoma"/>
            <family val="2"/>
          </rPr>
          <t xml:space="preserve">Marie Hendricks - 84071555176083
Philip Korkee - 6412235154086
Clarese Le Grance - 8501030187081
Maria Moos - 7710280167088
Jan Mosterd - 6511095814083
Christopher Scheepers - 7511015171084
Karel Van Der Ross - 8703116207086
Ellie Van Schalkwyk - 8207210175082
Hans Wanie - 5107135626081
</t>
        </r>
        <r>
          <rPr>
            <sz val="8"/>
            <color indexed="81"/>
            <rFont val="Tahoma"/>
            <family val="2"/>
          </rPr>
          <t xml:space="preserve">
</t>
        </r>
      </text>
    </comment>
    <comment ref="C13" authorId="0" shapeId="0">
      <text>
        <r>
          <rPr>
            <sz val="10"/>
            <color indexed="81"/>
            <rFont val="Arial"/>
            <family val="2"/>
          </rPr>
          <t>Contract 092-001-201 ran from 01/09/09 - 24/09/09 = 220P/Days</t>
        </r>
        <r>
          <rPr>
            <sz val="8"/>
            <color indexed="81"/>
            <rFont val="Tahoma"/>
            <family val="2"/>
          </rPr>
          <t xml:space="preserve">
</t>
        </r>
      </text>
    </comment>
    <comment ref="J13" authorId="0" shapeId="0">
      <text>
        <r>
          <rPr>
            <b/>
            <u/>
            <sz val="8"/>
            <color indexed="81"/>
            <rFont val="Tahoma"/>
            <family val="2"/>
          </rPr>
          <t xml:space="preserve">People employed on contract 092-001-201
</t>
        </r>
        <r>
          <rPr>
            <sz val="8"/>
            <color indexed="81"/>
            <rFont val="Tahoma"/>
            <family val="2"/>
          </rPr>
          <t xml:space="preserve">Marie Hendricks - 84071555176083
Philip Korkee - 6412235154086
Clarese Le Grance - 8501030187081
Maria Moos - 7710280167088
Jan Mosterd - 6511095814083
Christopher Scheepers - 7511015171084
Karel Van Der Ross - 8703116207086
Ellie Van Schalkwyk - 8207210175082
Hans Wanie - 5107135626081
</t>
        </r>
        <r>
          <rPr>
            <b/>
            <u/>
            <sz val="8"/>
            <color indexed="81"/>
            <rFont val="Tahoma"/>
            <family val="2"/>
          </rPr>
          <t xml:space="preserve">New People
</t>
        </r>
        <r>
          <rPr>
            <sz val="8"/>
            <color indexed="81"/>
            <rFont val="Tahoma"/>
            <family val="2"/>
          </rPr>
          <t xml:space="preserve">Mario Grootboom - 8604145273083
</t>
        </r>
        <r>
          <rPr>
            <sz val="8"/>
            <color indexed="81"/>
            <rFont val="Tahoma"/>
            <family val="2"/>
          </rPr>
          <t xml:space="preserve">
</t>
        </r>
      </text>
    </comment>
    <comment ref="C14" authorId="0" shapeId="0">
      <text>
        <r>
          <rPr>
            <sz val="8"/>
            <color indexed="81"/>
            <rFont val="Tahoma"/>
            <family val="2"/>
          </rPr>
          <t xml:space="preserve">Contract 092-001-207 ran from 12/10/09 - 11/11/09 = 240P/Days
</t>
        </r>
      </text>
    </comment>
    <comment ref="J14" authorId="0" shapeId="0">
      <text>
        <r>
          <rPr>
            <b/>
            <u/>
            <sz val="8"/>
            <color indexed="81"/>
            <rFont val="Tahoma"/>
            <family val="2"/>
          </rPr>
          <t xml:space="preserve">People employed on contract 092-001-207
</t>
        </r>
        <r>
          <rPr>
            <sz val="8"/>
            <color indexed="81"/>
            <rFont val="Tahoma"/>
            <family val="2"/>
          </rPr>
          <t xml:space="preserve">Marie Hendricks - 84071555176083
Philip Korkee - 6412235154086
Clarese Le Grance - 8501030187081
Maria Moos - 7710280167088
Jan Mosterd - 6511095814083
Christopher Scheepers - 7511015171084
Karel Van Der Ross - 8703116207086
Ellie Van Schalkwyk - 8207210175082
Hans Wanie - 5107135626081
Mario Grootboom - 8604145273083
</t>
        </r>
        <r>
          <rPr>
            <b/>
            <u/>
            <sz val="8"/>
            <color indexed="81"/>
            <rFont val="Tahoma"/>
            <family val="2"/>
          </rPr>
          <t xml:space="preserve">New People
</t>
        </r>
        <r>
          <rPr>
            <sz val="8"/>
            <color indexed="81"/>
            <rFont val="Tahoma"/>
            <family val="2"/>
          </rPr>
          <t xml:space="preserve">Salten Magielies - 8512155200088
</t>
        </r>
        <r>
          <rPr>
            <sz val="8"/>
            <color indexed="81"/>
            <rFont val="Tahoma"/>
            <family val="2"/>
          </rPr>
          <t xml:space="preserve">
</t>
        </r>
      </text>
    </comment>
    <comment ref="C15" authorId="0" shapeId="0">
      <text>
        <r>
          <rPr>
            <sz val="8"/>
            <color indexed="81"/>
            <rFont val="Tahoma"/>
            <family val="2"/>
          </rPr>
          <t xml:space="preserve">Contract 092-001-208 ran from 23/11/09 - 18/12/09 = 220P/Days
</t>
        </r>
      </text>
    </comment>
    <comment ref="J15" authorId="0" shapeId="0">
      <text>
        <r>
          <rPr>
            <b/>
            <u/>
            <sz val="8"/>
            <color indexed="81"/>
            <rFont val="Tahoma"/>
            <family val="2"/>
          </rPr>
          <t xml:space="preserve">People employed on contract 092-001-208
</t>
        </r>
        <r>
          <rPr>
            <u/>
            <sz val="8"/>
            <color indexed="81"/>
            <rFont val="Tahoma"/>
            <family val="2"/>
          </rPr>
          <t xml:space="preserve">
</t>
        </r>
        <r>
          <rPr>
            <sz val="8"/>
            <color indexed="81"/>
            <rFont val="Tahoma"/>
            <family val="2"/>
          </rPr>
          <t xml:space="preserve">Marie Hendricks - 84071555176083
Philip Korkee - 6412235154086
Clarese Le Grance - 8501030187081
Maria Moos - 7710280167088
Jan Mosterd - 6511095814083
Christopher Scheepers - 7511015171084
Karel Van Der Ross - 8703116207086
Ellie Van Schalkwyk - 8207210175082
Hans Wanie - 5107135626081
Mario Grootboom - 8604145273083
</t>
        </r>
        <r>
          <rPr>
            <b/>
            <u/>
            <sz val="8"/>
            <color indexed="81"/>
            <rFont val="Tahoma"/>
            <family val="2"/>
          </rPr>
          <t>New People</t>
        </r>
        <r>
          <rPr>
            <sz val="8"/>
            <color indexed="81"/>
            <rFont val="Tahoma"/>
            <family val="2"/>
          </rPr>
          <t xml:space="preserve">
</t>
        </r>
      </text>
    </comment>
    <comment ref="A16" authorId="0" shapeId="0">
      <text>
        <r>
          <rPr>
            <sz val="8"/>
            <color indexed="81"/>
            <rFont val="Tahoma"/>
            <family val="2"/>
          </rPr>
          <t xml:space="preserve">PAID FOR BY PRESENCE
</t>
        </r>
      </text>
    </comment>
    <comment ref="C16" authorId="0" shapeId="0">
      <text>
        <r>
          <rPr>
            <sz val="10"/>
            <color indexed="81"/>
            <rFont val="Tahoma"/>
            <family val="2"/>
          </rPr>
          <t>Contract 092-001-212 ran from 11/01/10 - 05/02/20 = 220P/Days</t>
        </r>
        <r>
          <rPr>
            <sz val="8"/>
            <color indexed="81"/>
            <rFont val="Tahoma"/>
            <family val="2"/>
          </rPr>
          <t xml:space="preserve">
</t>
        </r>
      </text>
    </comment>
    <comment ref="J16" authorId="0" shapeId="0">
      <text>
        <r>
          <rPr>
            <b/>
            <u/>
            <sz val="8"/>
            <color indexed="81"/>
            <rFont val="Tahoma"/>
            <family val="2"/>
          </rPr>
          <t xml:space="preserve">People employed on contract 092-001-212
</t>
        </r>
        <r>
          <rPr>
            <sz val="8"/>
            <color indexed="81"/>
            <rFont val="Tahoma"/>
            <family val="2"/>
          </rPr>
          <t xml:space="preserve">Marie Hendricks - 84071555176083
Philip Korkee - 6412235154086
Clarese Le Grance - 8501030187081
Maria Moos - 7710280167088
Jan Mosterd - 6511095814083
Christopher Scheepers - 7511015171084
Ellie Van Schalkwyk - 8207210175082
Hans Wanie - 5107135626081
</t>
        </r>
        <r>
          <rPr>
            <b/>
            <u/>
            <sz val="8"/>
            <color indexed="81"/>
            <rFont val="Tahoma"/>
            <family val="2"/>
          </rPr>
          <t>New People</t>
        </r>
        <r>
          <rPr>
            <sz val="8"/>
            <color indexed="81"/>
            <rFont val="Tahoma"/>
            <family val="2"/>
          </rPr>
          <t xml:space="preserve">
Salten Magielies - 8512155200088
Johannes Manewill - 6812065986087
</t>
        </r>
        <r>
          <rPr>
            <b/>
            <u/>
            <sz val="8"/>
            <color indexed="81"/>
            <rFont val="Tahoma"/>
            <family val="2"/>
          </rPr>
          <t>People Left</t>
        </r>
        <r>
          <rPr>
            <sz val="8"/>
            <color indexed="81"/>
            <rFont val="Tahoma"/>
            <family val="2"/>
          </rPr>
          <t xml:space="preserve">
Mario Grootboom - 8604145273083
Karel Van Der Ross - 8703116207086
</t>
        </r>
      </text>
    </comment>
    <comment ref="C17" authorId="0" shapeId="0">
      <text>
        <r>
          <rPr>
            <sz val="8"/>
            <color indexed="81"/>
            <rFont val="Tahoma"/>
            <family val="2"/>
          </rPr>
          <t xml:space="preserve">Contract 092-001-220 ran from 08/03/10 - 01/04/10 = 220P/Days
</t>
        </r>
      </text>
    </comment>
    <comment ref="J17" authorId="0" shapeId="0">
      <text>
        <r>
          <rPr>
            <b/>
            <u/>
            <sz val="8"/>
            <color indexed="81"/>
            <rFont val="Tahoma"/>
            <family val="2"/>
          </rPr>
          <t xml:space="preserve">People employed on contract 092-001-220
</t>
        </r>
        <r>
          <rPr>
            <sz val="8"/>
            <color indexed="81"/>
            <rFont val="Tahoma"/>
            <family val="2"/>
          </rPr>
          <t>Marie Hendricks - 84071555176083
Philip Korkee - 6412235154086
Clarese Le Grance - 8501030187081
Salten Magielies - 8512155200088
Johannes Manewill - 6812065986087
Maria Moos - 7710280167088
Jan Mosterd - 6511095814083
Christopher Scheepers - 7511015171084
Ellie Van Schalkwyk - 8207210175082
Hans Wanie - 5107135626081</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8" authorId="0" shapeId="0">
      <text>
        <r>
          <rPr>
            <sz val="10"/>
            <color indexed="81"/>
            <rFont val="Tahoma"/>
            <family val="2"/>
          </rPr>
          <t xml:space="preserve">Contract 092-001-226 ran from 26/04/10 - 25/05/10 = 280P/Days
</t>
        </r>
      </text>
    </comment>
    <comment ref="J18" authorId="0" shapeId="0">
      <text>
        <r>
          <rPr>
            <b/>
            <u/>
            <sz val="8"/>
            <color indexed="81"/>
            <rFont val="Tahoma"/>
            <family val="2"/>
          </rPr>
          <t xml:space="preserve">People employed on contract 092-001-226
</t>
        </r>
        <r>
          <rPr>
            <sz val="8"/>
            <color indexed="81"/>
            <rFont val="Tahoma"/>
            <family val="2"/>
          </rPr>
          <t>Marie Hendricks - 84071555176083
Philip Korkee - 6412235154086
Clarese Le Grance - 8501030187081
Salten Magielies - 8512155200088
Maria Moos - 7710280167088
Jan Mosterd - 6511095814083
Christopher Scheepers - 7511015171084
Ellie Van Schalkwyk - 8207210175082
Hans Wanie - 5107135626081</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Willie Jansen  - 6901065260088
Johannes Schoeman - 7206105374082
Steven Swartz - 8512065274082
Johannes Plaatjies - 6212185927089</t>
        </r>
        <r>
          <rPr>
            <sz val="8"/>
            <color indexed="81"/>
            <rFont val="Tahoma"/>
            <family val="2"/>
          </rPr>
          <t xml:space="preserve">
</t>
        </r>
        <r>
          <rPr>
            <b/>
            <u/>
            <sz val="8"/>
            <color indexed="81"/>
            <rFont val="Tahoma"/>
            <family val="2"/>
          </rPr>
          <t>People Left</t>
        </r>
        <r>
          <rPr>
            <sz val="8"/>
            <color indexed="81"/>
            <rFont val="Tahoma"/>
            <family val="2"/>
          </rPr>
          <t xml:space="preserve">
Johannes Manewill - 6812065986087</t>
        </r>
      </text>
    </comment>
    <comment ref="C19" authorId="0" shapeId="0">
      <text>
        <r>
          <rPr>
            <sz val="10"/>
            <color indexed="81"/>
            <rFont val="Tahoma"/>
            <family val="2"/>
          </rPr>
          <t xml:space="preserve">Contract 092-001-216 ran from 14/06/10 - 25/06/10 = 280P/Days
</t>
        </r>
      </text>
    </comment>
    <comment ref="J19" authorId="0" shapeId="0">
      <text>
        <r>
          <rPr>
            <b/>
            <u/>
            <sz val="8"/>
            <color indexed="81"/>
            <rFont val="Tahoma"/>
            <family val="2"/>
          </rPr>
          <t xml:space="preserve">People employed on contract 092-001-216
</t>
        </r>
        <r>
          <rPr>
            <sz val="8"/>
            <color indexed="81"/>
            <rFont val="Tahoma"/>
            <family val="2"/>
          </rPr>
          <t>Marie Hendricks - 84071555176083
Philip Korkee - 6412235154086
Clarese Le Grance - 8501030187081
Salten Magielies - 8512155200088
Willie Jansen  - 6901065260088
Maria Moos - 7710280167088
Jan Mosterd - 6511095814083
Christopher Scheepers - 7511015171084
Ellie Van Schalkwyk - 8207210175082
Hans Wanie - 5107135626081
Johannes Schoeman - 7206105374082
Johannes Plaatjies - 6212185927089</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Bramley Wildschut - 7812065217086</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Steven Swartz - 8512065274082</t>
        </r>
      </text>
    </comment>
    <comment ref="C20" authorId="0" shapeId="0">
      <text>
        <r>
          <rPr>
            <sz val="10"/>
            <color indexed="81"/>
            <rFont val="Tahoma"/>
            <family val="2"/>
          </rPr>
          <t xml:space="preserve">Contract 092-001-230 ran from 22/06/10 - 06/08/10 = 280P/Days
</t>
        </r>
      </text>
    </comment>
    <comment ref="J20" authorId="0" shapeId="0">
      <text>
        <r>
          <rPr>
            <b/>
            <u/>
            <sz val="8"/>
            <color indexed="81"/>
            <rFont val="Tahoma"/>
            <family val="2"/>
          </rPr>
          <t xml:space="preserve">People employed on contract 092-001-230
</t>
        </r>
        <r>
          <rPr>
            <sz val="8"/>
            <color indexed="81"/>
            <rFont val="Tahoma"/>
            <family val="2"/>
          </rPr>
          <t>Marie Hendricks - 84071555176083
Philip Korkee - 6412235154086
Clarese Le Grance - 8501030187081
Salten Magielies - 8512155200088
Willie Jansen  - 6901065260088
Maria Moos - 7710280167088
Jan Mosterd - 6511095814083
Christopher Scheepers - 7511015171084
Ellie Van Schalkwyk - 8207210175082
Hans Wanie - 5107135626081
Johannes Schoeman - 7206105374082
Bramley Wildschut - 7812065217086
Johannes Plaatjies - 6212185927089</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21" authorId="0" shapeId="0">
      <text>
        <r>
          <rPr>
            <sz val="10"/>
            <color indexed="81"/>
            <rFont val="Tahoma"/>
            <family val="2"/>
          </rPr>
          <t xml:space="preserve">Contract 092-050-238 ran from 16/11/10 - 14/12/10 = 260P/Days
</t>
        </r>
      </text>
    </comment>
    <comment ref="J21" authorId="0" shapeId="0">
      <text>
        <r>
          <rPr>
            <b/>
            <u/>
            <sz val="8"/>
            <color indexed="81"/>
            <rFont val="Tahoma"/>
            <family val="2"/>
          </rPr>
          <t xml:space="preserve">People employed on contract 092-001-238
</t>
        </r>
        <r>
          <rPr>
            <u/>
            <sz val="8"/>
            <color indexed="81"/>
            <rFont val="Tahoma"/>
            <family val="2"/>
          </rPr>
          <t xml:space="preserve">
</t>
        </r>
        <r>
          <rPr>
            <sz val="8"/>
            <color indexed="81"/>
            <rFont val="Tahoma"/>
            <family val="2"/>
          </rPr>
          <t>Marie Hendricks - 84071555176083
Philip Korkee - 6412235154086
Clarese Le Grance - 8501030187081
Willie Jansen  - 6901065260088
Maria Moos - 7710280167088
Christopher Scheepers - 7511015171084
Hans Wanie - 5107135626081
Johannes Schoeman - 7206105374082
Bramley Wildschut - 7812065217086
Johannes Plaatjies - 6212185927089</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sz val="8"/>
            <color indexed="81"/>
            <rFont val="Tahoma"/>
            <family val="2"/>
          </rPr>
          <t xml:space="preserve">Mary-Anne Grootboom - 8605100199080
Pieter De Bruyn - 7408165406081
</t>
        </r>
        <r>
          <rPr>
            <sz val="8"/>
            <color indexed="81"/>
            <rFont val="Tahoma"/>
            <family val="2"/>
          </rPr>
          <t xml:space="preserve">
</t>
        </r>
        <r>
          <rPr>
            <b/>
            <u/>
            <sz val="8"/>
            <color indexed="81"/>
            <rFont val="Tahoma"/>
            <family val="2"/>
          </rPr>
          <t xml:space="preserve">People Left
</t>
        </r>
        <r>
          <rPr>
            <sz val="8"/>
            <color indexed="81"/>
            <rFont val="Tahoma"/>
            <family val="2"/>
          </rPr>
          <t xml:space="preserve">
Ellie Van Schalkwyk - 8207210175082
Jan Mosterd - 6511095814083
Salten Magielies - 8512155200088</t>
        </r>
      </text>
    </comment>
    <comment ref="A22" authorId="0" shapeId="0">
      <text>
        <r>
          <rPr>
            <sz val="10"/>
            <color indexed="81"/>
            <rFont val="Tahoma"/>
            <family val="2"/>
          </rPr>
          <t xml:space="preserve">Wage incentive contract
</t>
        </r>
      </text>
    </comment>
    <comment ref="C22" authorId="0" shapeId="0">
      <text>
        <r>
          <rPr>
            <sz val="10"/>
            <color indexed="81"/>
            <rFont val="Tahoma"/>
            <family val="2"/>
          </rPr>
          <t xml:space="preserve">Contract 008-092-B0013 ran from 12/01/11 - 31/01/11 = 240P/Days
</t>
        </r>
      </text>
    </comment>
    <comment ref="J22" authorId="0" shapeId="0">
      <text>
        <r>
          <rPr>
            <b/>
            <u/>
            <sz val="8"/>
            <color indexed="81"/>
            <rFont val="Tahoma"/>
            <family val="2"/>
          </rPr>
          <t xml:space="preserve">People employed on contract 008-092-B0013
</t>
        </r>
        <r>
          <rPr>
            <u/>
            <sz val="8"/>
            <color indexed="81"/>
            <rFont val="Tahoma"/>
            <family val="2"/>
          </rPr>
          <t xml:space="preserve">
</t>
        </r>
        <r>
          <rPr>
            <sz val="8"/>
            <color indexed="81"/>
            <rFont val="Tahoma"/>
            <family val="2"/>
          </rPr>
          <t>Pieter De Bruyn - 7408165406081
Mary-Anne Grootboom - 8605100199080</t>
        </r>
        <r>
          <rPr>
            <u/>
            <sz val="8"/>
            <color indexed="81"/>
            <rFont val="Tahoma"/>
            <family val="2"/>
          </rPr>
          <t xml:space="preserve">
</t>
        </r>
        <r>
          <rPr>
            <sz val="8"/>
            <color indexed="81"/>
            <rFont val="Tahoma"/>
            <family val="2"/>
          </rPr>
          <t xml:space="preserve">Marie Hendricks - 84071555176083
Clarese Le Grance - 8501030187081
Willie Jansen  - 6901065260088
Maria Moos - 7710280167088
Christopher Scheepers - 7511015171084
Hans Wanie - 5107135626081
Johannes Schoeman - 7206105374082
</t>
        </r>
        <r>
          <rPr>
            <b/>
            <u/>
            <sz val="8"/>
            <color indexed="81"/>
            <rFont val="Tahoma"/>
            <family val="2"/>
          </rPr>
          <t>New People</t>
        </r>
        <r>
          <rPr>
            <sz val="8"/>
            <color indexed="81"/>
            <rFont val="Tahoma"/>
            <family val="2"/>
          </rPr>
          <t xml:space="preserve">
</t>
        </r>
        <r>
          <rPr>
            <sz val="8"/>
            <color indexed="81"/>
            <rFont val="Tahoma"/>
            <family val="2"/>
          </rPr>
          <t xml:space="preserve">
</t>
        </r>
        <r>
          <rPr>
            <b/>
            <sz val="8"/>
            <color indexed="81"/>
            <rFont val="Tahoma"/>
            <family val="2"/>
          </rPr>
          <t xml:space="preserve">
Jan Mosterd - 6511095814083
Jeffrey Karelse - 6610045097086
</t>
        </r>
        <r>
          <rPr>
            <sz val="8"/>
            <color indexed="81"/>
            <rFont val="Tahoma"/>
            <family val="2"/>
          </rPr>
          <t xml:space="preserve">
</t>
        </r>
        <r>
          <rPr>
            <b/>
            <u/>
            <sz val="8"/>
            <color indexed="81"/>
            <rFont val="Tahoma"/>
            <family val="2"/>
          </rPr>
          <t xml:space="preserve">People Left
</t>
        </r>
        <r>
          <rPr>
            <sz val="8"/>
            <color indexed="81"/>
            <rFont val="Tahoma"/>
            <family val="2"/>
          </rPr>
          <t xml:space="preserve">
Bramley Wildschut - 7812065217086
Johannes Plaatjies - 6212185927089
Philip Korkee - 6412235154086</t>
        </r>
      </text>
    </comment>
    <comment ref="A23" authorId="0" shapeId="0">
      <text>
        <r>
          <rPr>
            <sz val="10"/>
            <color indexed="81"/>
            <rFont val="Tahoma"/>
            <family val="2"/>
          </rPr>
          <t xml:space="preserve">Wage incentive contract
</t>
        </r>
      </text>
    </comment>
    <comment ref="C23" authorId="0" shapeId="0">
      <text>
        <r>
          <rPr>
            <sz val="10"/>
            <color indexed="81"/>
            <rFont val="Tahoma"/>
            <family val="2"/>
          </rPr>
          <t xml:space="preserve">Contract 008-092-B0019 ran from 05/02/11 - 03/03/11 = 240P/Days
</t>
        </r>
      </text>
    </comment>
    <comment ref="J23" authorId="0" shapeId="0">
      <text>
        <r>
          <rPr>
            <b/>
            <u/>
            <sz val="8"/>
            <color indexed="81"/>
            <rFont val="Tahoma"/>
            <family val="2"/>
          </rPr>
          <t xml:space="preserve">People employed on contract 008-092-B0019
</t>
        </r>
        <r>
          <rPr>
            <u/>
            <sz val="8"/>
            <color indexed="81"/>
            <rFont val="Tahoma"/>
            <family val="2"/>
          </rPr>
          <t xml:space="preserve">
</t>
        </r>
        <r>
          <rPr>
            <sz val="8"/>
            <color indexed="81"/>
            <rFont val="Tahoma"/>
            <family val="2"/>
          </rPr>
          <t>Pieter De Bruyn - 7408165406081
Mary-Anne Grootboom - 8605100199080</t>
        </r>
        <r>
          <rPr>
            <u/>
            <sz val="8"/>
            <color indexed="81"/>
            <rFont val="Tahoma"/>
            <family val="2"/>
          </rPr>
          <t xml:space="preserve">
</t>
        </r>
        <r>
          <rPr>
            <sz val="8"/>
            <color indexed="81"/>
            <rFont val="Tahoma"/>
            <family val="2"/>
          </rPr>
          <t xml:space="preserve">Marie Hendricks - 84071555176083
Clarese Le Grance - 8501030187081
Willie Jansen  - 6901065260088
Maria Moos - 7710280167088
Christopher Scheepers - 7511015171084
Hans Wanie - 5107135626081
Johannes Schoeman - 7206105374082
Jan Mosterd - 6511095814083
Jeffrey Karelse - 6610045097086
</t>
        </r>
        <r>
          <rPr>
            <b/>
            <u/>
            <sz val="8"/>
            <color indexed="81"/>
            <rFont val="Tahoma"/>
            <family val="2"/>
          </rPr>
          <t>New People</t>
        </r>
        <r>
          <rPr>
            <sz val="8"/>
            <color indexed="81"/>
            <rFont val="Tahoma"/>
            <family val="2"/>
          </rPr>
          <t xml:space="preserve">
</t>
        </r>
        <r>
          <rPr>
            <sz val="8"/>
            <color indexed="81"/>
            <rFont val="Tahoma"/>
            <family val="2"/>
          </rPr>
          <t xml:space="preserve">
</t>
        </r>
        <r>
          <rPr>
            <b/>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t>
        </r>
      </text>
    </comment>
    <comment ref="C24" authorId="0" shapeId="0">
      <text>
        <r>
          <rPr>
            <sz val="10"/>
            <color indexed="81"/>
            <rFont val="Tahoma"/>
            <family val="2"/>
          </rPr>
          <t xml:space="preserve">Contract 092-050-240 ran from 01/04/11 - 20/04/11 = 240P/Days
</t>
        </r>
      </text>
    </comment>
    <comment ref="J24" authorId="0" shapeId="0">
      <text>
        <r>
          <rPr>
            <b/>
            <u/>
            <sz val="8"/>
            <color indexed="81"/>
            <rFont val="Tahoma"/>
            <family val="2"/>
          </rPr>
          <t xml:space="preserve">People employed on contract 092-050-240
</t>
        </r>
        <r>
          <rPr>
            <u/>
            <sz val="8"/>
            <color indexed="81"/>
            <rFont val="Tahoma"/>
            <family val="2"/>
          </rPr>
          <t xml:space="preserve">
</t>
        </r>
        <r>
          <rPr>
            <sz val="8"/>
            <color indexed="81"/>
            <rFont val="Tahoma"/>
            <family val="2"/>
          </rPr>
          <t>Pieter De Bruyn - 7408165406081
Mary-Anne Grootboom - 8605100199080</t>
        </r>
        <r>
          <rPr>
            <u/>
            <sz val="8"/>
            <color indexed="81"/>
            <rFont val="Tahoma"/>
            <family val="2"/>
          </rPr>
          <t xml:space="preserve">
</t>
        </r>
        <r>
          <rPr>
            <sz val="8"/>
            <color indexed="81"/>
            <rFont val="Tahoma"/>
            <family val="2"/>
          </rPr>
          <t xml:space="preserve">Marie Hendricks - 84071555176083
Clarese Le Grance - 8501030187081
Willie Jansen  - 6901065260088
Maria Moos - 7710280167088
Christopher Scheepers - 7511015171084
Hans Wanie - 5107135626081
Johannes Schoeman - 7206105374082
Jan Mosterd - 6511095814083
Jeffrey Karelse - 6610045097086
</t>
        </r>
        <r>
          <rPr>
            <b/>
            <u/>
            <sz val="8"/>
            <color indexed="81"/>
            <rFont val="Tahoma"/>
            <family val="2"/>
          </rPr>
          <t>New People</t>
        </r>
        <r>
          <rPr>
            <sz val="8"/>
            <color indexed="81"/>
            <rFont val="Tahoma"/>
            <family val="2"/>
          </rPr>
          <t xml:space="preserve">
</t>
        </r>
        <r>
          <rPr>
            <sz val="8"/>
            <color indexed="81"/>
            <rFont val="Tahoma"/>
            <family val="2"/>
          </rPr>
          <t xml:space="preserve">
</t>
        </r>
        <r>
          <rPr>
            <b/>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t>
        </r>
      </text>
    </comment>
    <comment ref="C25" authorId="0" shapeId="0">
      <text>
        <r>
          <rPr>
            <sz val="10"/>
            <color indexed="81"/>
            <rFont val="Tahoma"/>
            <family val="2"/>
          </rPr>
          <t xml:space="preserve">Contract 092-050-249 ran from 20/06/11 - 29/07/11 = 240P/Days
</t>
        </r>
      </text>
    </comment>
    <comment ref="J25" authorId="0" shapeId="0">
      <text>
        <r>
          <rPr>
            <b/>
            <u/>
            <sz val="8"/>
            <color indexed="81"/>
            <rFont val="Tahoma"/>
            <family val="2"/>
          </rPr>
          <t xml:space="preserve">People employed on contract 092-050-249
</t>
        </r>
        <r>
          <rPr>
            <u/>
            <sz val="8"/>
            <color indexed="81"/>
            <rFont val="Tahoma"/>
            <family val="2"/>
          </rPr>
          <t xml:space="preserve">
</t>
        </r>
        <r>
          <rPr>
            <sz val="8"/>
            <color indexed="81"/>
            <rFont val="Tahoma"/>
            <family val="2"/>
          </rPr>
          <t>Pieter De Bruyn - 7408165406081</t>
        </r>
        <r>
          <rPr>
            <u/>
            <sz val="8"/>
            <color indexed="81"/>
            <rFont val="Tahoma"/>
            <family val="2"/>
          </rPr>
          <t xml:space="preserve">
</t>
        </r>
        <r>
          <rPr>
            <sz val="8"/>
            <color indexed="81"/>
            <rFont val="Tahoma"/>
            <family val="2"/>
          </rPr>
          <t xml:space="preserve">Marie Hendricks - 84071555176083
Willie Jansen  - 6901065260088
Maria Moos - 7710280167088
Christopher Scheepers - 7511015171084
Hans Wanie - 5107135626081
Johannes Schoeman - 7206105374082
Jan Mosterd - 6511095814083
Jeffrey Karelse - 6610045097086
</t>
        </r>
        <r>
          <rPr>
            <b/>
            <u/>
            <sz val="8"/>
            <color indexed="81"/>
            <rFont val="Tahoma"/>
            <family val="2"/>
          </rPr>
          <t>New People</t>
        </r>
        <r>
          <rPr>
            <sz val="8"/>
            <color indexed="81"/>
            <rFont val="Tahoma"/>
            <family val="2"/>
          </rPr>
          <t xml:space="preserve">
</t>
        </r>
        <r>
          <rPr>
            <sz val="8"/>
            <color indexed="81"/>
            <rFont val="Tahoma"/>
            <family val="2"/>
          </rPr>
          <t xml:space="preserve">
Jolene Prins - 8110080168080
Marisa Human - 8308250223087
</t>
        </r>
        <r>
          <rPr>
            <b/>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Clarese Le Grance - 8501030187081
Mary-Anne Grootboom - 8605100199080</t>
        </r>
      </text>
    </comment>
    <comment ref="C26" authorId="0" shapeId="0">
      <text>
        <r>
          <rPr>
            <sz val="10"/>
            <color indexed="81"/>
            <rFont val="Tahoma"/>
            <family val="2"/>
          </rPr>
          <t xml:space="preserve">Contract 092-050-252 ran from 22/08/11 - 16/09/11 = 220P/Days
</t>
        </r>
      </text>
    </comment>
    <comment ref="J26" authorId="0" shapeId="0">
      <text>
        <r>
          <rPr>
            <b/>
            <u/>
            <sz val="8"/>
            <color indexed="81"/>
            <rFont val="Tahoma"/>
            <family val="2"/>
          </rPr>
          <t xml:space="preserve">People employed on contract 092-050-252
</t>
        </r>
        <r>
          <rPr>
            <u/>
            <sz val="8"/>
            <color indexed="81"/>
            <rFont val="Tahoma"/>
            <family val="2"/>
          </rPr>
          <t xml:space="preserve">
</t>
        </r>
        <r>
          <rPr>
            <sz val="8"/>
            <color indexed="81"/>
            <rFont val="Tahoma"/>
            <family val="2"/>
          </rPr>
          <t>Pieter De Bruyn - 7408165406081</t>
        </r>
        <r>
          <rPr>
            <u/>
            <sz val="8"/>
            <color indexed="81"/>
            <rFont val="Tahoma"/>
            <family val="2"/>
          </rPr>
          <t xml:space="preserve">
</t>
        </r>
        <r>
          <rPr>
            <sz val="8"/>
            <color indexed="81"/>
            <rFont val="Tahoma"/>
            <family val="2"/>
          </rPr>
          <t xml:space="preserve">Marie Hendricks - 84071555176083
Jolene Prins - 8110080168080
Marisa Human - 8308250223087
Willie Jansen  - 6901065260088
Maria Moos - 7710280167088
Christopher Scheepers - 7511015171084
Hans Wanie - 5107135626081
Johannes Schoeman - 7206105374082
Jan Mosterd - 6511095814083
Jeffrey Karelse - 6610045097086
</t>
        </r>
        <r>
          <rPr>
            <b/>
            <u/>
            <sz val="8"/>
            <color indexed="81"/>
            <rFont val="Tahoma"/>
            <family val="2"/>
          </rPr>
          <t>New People</t>
        </r>
        <r>
          <rPr>
            <sz val="8"/>
            <color indexed="81"/>
            <rFont val="Tahoma"/>
            <family val="2"/>
          </rPr>
          <t xml:space="preserve">
</t>
        </r>
        <r>
          <rPr>
            <sz val="8"/>
            <color indexed="81"/>
            <rFont val="Tahoma"/>
            <family val="2"/>
          </rPr>
          <t xml:space="preserve">
</t>
        </r>
        <r>
          <rPr>
            <b/>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t>
        </r>
      </text>
    </comment>
    <comment ref="C27" authorId="0" shapeId="0">
      <text>
        <r>
          <rPr>
            <sz val="10"/>
            <color indexed="81"/>
            <rFont val="Tahoma"/>
            <family val="2"/>
          </rPr>
          <t xml:space="preserve">Contract 092-050-B268 ran from 31/10/11 - 18/11/11 = 180P/Days
</t>
        </r>
      </text>
    </comment>
    <comment ref="J27" authorId="0" shapeId="0">
      <text>
        <r>
          <rPr>
            <b/>
            <u/>
            <sz val="8"/>
            <color indexed="81"/>
            <rFont val="Tahoma"/>
            <family val="2"/>
          </rPr>
          <t xml:space="preserve">People employed on contract 092-050-B268
</t>
        </r>
        <r>
          <rPr>
            <u/>
            <sz val="8"/>
            <color indexed="81"/>
            <rFont val="Tahoma"/>
            <family val="2"/>
          </rPr>
          <t xml:space="preserve">
</t>
        </r>
        <r>
          <rPr>
            <sz val="8"/>
            <color indexed="81"/>
            <rFont val="Tahoma"/>
            <family val="2"/>
          </rPr>
          <t>Pieter De Bruyn - 7408165406081</t>
        </r>
        <r>
          <rPr>
            <u/>
            <sz val="8"/>
            <color indexed="81"/>
            <rFont val="Tahoma"/>
            <family val="2"/>
          </rPr>
          <t xml:space="preserve">
</t>
        </r>
        <r>
          <rPr>
            <sz val="8"/>
            <color indexed="81"/>
            <rFont val="Tahoma"/>
            <family val="2"/>
          </rPr>
          <t xml:space="preserve">Marie Hendricks - 84071555176083
Jolene Prins - 8110080168080
Marisa Human - 8308250223087
Willie Jansen  - 6901065260088
Maria Moos - 7710280167088
Christopher Scheepers - 7511015171084
Hans Wanie - 5107135626081
Johannes Schoeman - 7206105374082
Jan Mosterd - 6511095814083
Jeffrey Karelse - 6610045097086
</t>
        </r>
        <r>
          <rPr>
            <b/>
            <u/>
            <sz val="8"/>
            <color indexed="81"/>
            <rFont val="Tahoma"/>
            <family val="2"/>
          </rPr>
          <t>New People</t>
        </r>
        <r>
          <rPr>
            <sz val="8"/>
            <color indexed="81"/>
            <rFont val="Tahoma"/>
            <family val="2"/>
          </rPr>
          <t xml:space="preserve">
</t>
        </r>
        <r>
          <rPr>
            <sz val="8"/>
            <color indexed="81"/>
            <rFont val="Tahoma"/>
            <family val="2"/>
          </rPr>
          <t xml:space="preserve">
</t>
        </r>
        <r>
          <rPr>
            <b/>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t>
        </r>
      </text>
    </comment>
    <comment ref="C28" authorId="0" shapeId="0">
      <text>
        <r>
          <rPr>
            <sz val="10"/>
            <color indexed="81"/>
            <rFont val="Tahoma"/>
            <family val="2"/>
          </rPr>
          <t xml:space="preserve">Contract 092-050-247 ran from 30/05/11 - 17/06/11 and 05/12/11 - 09/12/11 =  = 240P/Days
</t>
        </r>
      </text>
    </comment>
    <comment ref="J28" authorId="0" shapeId="0">
      <text>
        <r>
          <rPr>
            <b/>
            <u/>
            <sz val="8"/>
            <color indexed="81"/>
            <rFont val="Tahoma"/>
            <family val="2"/>
          </rPr>
          <t xml:space="preserve">People employed on contract 092-050-247
</t>
        </r>
        <r>
          <rPr>
            <u/>
            <sz val="8"/>
            <color indexed="81"/>
            <rFont val="Tahoma"/>
            <family val="2"/>
          </rPr>
          <t xml:space="preserve">
</t>
        </r>
        <r>
          <rPr>
            <sz val="8"/>
            <color indexed="81"/>
            <rFont val="Tahoma"/>
            <family val="2"/>
          </rPr>
          <t>Pieter De Bruyn - 7408165406081</t>
        </r>
        <r>
          <rPr>
            <u/>
            <sz val="8"/>
            <color indexed="81"/>
            <rFont val="Tahoma"/>
            <family val="2"/>
          </rPr>
          <t xml:space="preserve">
</t>
        </r>
        <r>
          <rPr>
            <sz val="8"/>
            <color indexed="81"/>
            <rFont val="Tahoma"/>
            <family val="2"/>
          </rPr>
          <t xml:space="preserve">Marie Hendricks - 84071555176083
Jolene Prins - 8110080168080
Marisa Human - 8308250223087
Willie Jansen  - 6901065260088
Maria Moos - 7710280167088
Christopher Scheepers - 7511015171084
Hans Wanie - 5107135626081
Johannes Schoeman - 7206105374082
Jan Mosterd - 6511095814083
Jeffrey Karelse - 6610045097086
</t>
        </r>
        <r>
          <rPr>
            <b/>
            <u/>
            <sz val="8"/>
            <color indexed="81"/>
            <rFont val="Tahoma"/>
            <family val="2"/>
          </rPr>
          <t>New People</t>
        </r>
        <r>
          <rPr>
            <sz val="8"/>
            <color indexed="81"/>
            <rFont val="Tahoma"/>
            <family val="2"/>
          </rPr>
          <t xml:space="preserve">
</t>
        </r>
        <r>
          <rPr>
            <sz val="8"/>
            <color indexed="81"/>
            <rFont val="Tahoma"/>
            <family val="2"/>
          </rPr>
          <t xml:space="preserve">
</t>
        </r>
        <r>
          <rPr>
            <b/>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t>
        </r>
      </text>
    </comment>
    <comment ref="C29" authorId="0" shapeId="0">
      <text>
        <r>
          <rPr>
            <sz val="10"/>
            <color indexed="81"/>
            <rFont val="Tahoma"/>
            <family val="2"/>
          </rPr>
          <t xml:space="preserve">Contract 092-050-B277 ran from 12/12/11 - 01/02/12  = 240P/Days
</t>
        </r>
      </text>
    </comment>
    <comment ref="J29" authorId="0" shapeId="0">
      <text>
        <r>
          <rPr>
            <b/>
            <u/>
            <sz val="8"/>
            <color indexed="81"/>
            <rFont val="Tahoma"/>
            <family val="2"/>
          </rPr>
          <t xml:space="preserve">People employed on contract 092-050-B277
</t>
        </r>
        <r>
          <rPr>
            <u/>
            <sz val="8"/>
            <color indexed="81"/>
            <rFont val="Tahoma"/>
            <family val="2"/>
          </rPr>
          <t xml:space="preserve">
</t>
        </r>
        <r>
          <rPr>
            <sz val="8"/>
            <color indexed="81"/>
            <rFont val="Tahoma"/>
            <family val="2"/>
          </rPr>
          <t>Pieter De Bruyn - 7408165406081</t>
        </r>
        <r>
          <rPr>
            <u/>
            <sz val="8"/>
            <color indexed="81"/>
            <rFont val="Tahoma"/>
            <family val="2"/>
          </rPr>
          <t xml:space="preserve">
</t>
        </r>
        <r>
          <rPr>
            <sz val="8"/>
            <color indexed="81"/>
            <rFont val="Tahoma"/>
            <family val="2"/>
          </rPr>
          <t xml:space="preserve">Marie Hendricks - 84071555176083
Jolene Prins - 8110080168080
Marisa Human - 8308250223087
Willie Jansen  - 6901065260088
Maria Moos - 7710280167088
Christopher Scheepers - 7511015171084
Hans Wanie - 5107135626081
Johannes Schoeman - 7206105374082
Jan Mosterd - 6511095814083
Jeffrey Karelse - 6610045097086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b/>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t>
        </r>
      </text>
    </comment>
    <comment ref="C30" authorId="0" shapeId="0">
      <text>
        <r>
          <rPr>
            <sz val="10"/>
            <color indexed="81"/>
            <rFont val="Tahoma"/>
            <family val="2"/>
          </rPr>
          <t xml:space="preserve">Contract 092-050-B283 ran from 14/03/12 - 13/04/12  = 240P/Days
</t>
        </r>
      </text>
    </comment>
    <comment ref="J30" authorId="0" shapeId="0">
      <text>
        <r>
          <rPr>
            <b/>
            <u/>
            <sz val="8"/>
            <color indexed="81"/>
            <rFont val="Tahoma"/>
            <family val="2"/>
          </rPr>
          <t xml:space="preserve">People employed on contract 092-050-B283
</t>
        </r>
        <r>
          <rPr>
            <u/>
            <sz val="8"/>
            <color indexed="81"/>
            <rFont val="Tahoma"/>
            <family val="2"/>
          </rPr>
          <t xml:space="preserve">
</t>
        </r>
        <r>
          <rPr>
            <sz val="8"/>
            <color indexed="81"/>
            <rFont val="Tahoma"/>
            <family val="2"/>
          </rPr>
          <t xml:space="preserve">Marie Hendricks - 84071555176083
Jolene Prins - 8110080168080
Marissa Human - 8308250223087
Willie Jansen  - 6901065260088
Christopher Scheepers - 7511015171084
Hans Wanie - 5107135626081
Johannes Schoeman - 7206105374082
Jan Mosterd - 6511095814083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Andrew Jacobs - 8507165272085
Martiens Pieterse - 6507255739086
Jeffrey humad - 7407205120082
</t>
        </r>
        <r>
          <rPr>
            <b/>
            <u/>
            <sz val="8"/>
            <color indexed="81"/>
            <rFont val="Tahoma"/>
            <family val="2"/>
          </rPr>
          <t xml:space="preserve">People Left
</t>
        </r>
        <r>
          <rPr>
            <sz val="8"/>
            <color indexed="81"/>
            <rFont val="Tahoma"/>
            <family val="2"/>
          </rPr>
          <t xml:space="preserve">
Jeffrey Karelse - 6610045097086
Maria Moos - 7710280167088
Pieter De Bruyn - 7408165406081</t>
        </r>
      </text>
    </comment>
    <comment ref="C31" authorId="0" shapeId="0">
      <text>
        <r>
          <rPr>
            <sz val="10"/>
            <color indexed="81"/>
            <rFont val="Tahoma"/>
            <family val="2"/>
          </rPr>
          <t xml:space="preserve">Contract 092-050-B285 ran from 04/05/12 - 01/06/12  = 233P/Days
</t>
        </r>
      </text>
    </comment>
    <comment ref="J31" authorId="0" shapeId="0">
      <text>
        <r>
          <rPr>
            <b/>
            <u/>
            <sz val="8"/>
            <color indexed="81"/>
            <rFont val="Tahoma"/>
            <family val="2"/>
          </rPr>
          <t xml:space="preserve">People employed on contract 092-050-B285
</t>
        </r>
        <r>
          <rPr>
            <u/>
            <sz val="8"/>
            <color indexed="81"/>
            <rFont val="Tahoma"/>
            <family val="2"/>
          </rPr>
          <t xml:space="preserve">
</t>
        </r>
        <r>
          <rPr>
            <sz val="8"/>
            <color indexed="81"/>
            <rFont val="Tahoma"/>
            <family val="2"/>
          </rPr>
          <t xml:space="preserve">Marie Hendricks - 84071555176083
Andrew Jacobs - 8507165272085
Jolene Prins - 8110080168080
Marissa Human - 8308250223087
Willie Jansen  - 6901065260088
Martiens Pieterse - 6507255739086
Christopher Scheepers - 7511015171084
Jeffrey Humad - 7407205120082
Hans Wanie - 5107135626081
Johannes Schoeman - 7206105374082
Jan Mosterd - 6511095814083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 xml:space="preserve">People Left
</t>
        </r>
        <r>
          <rPr>
            <sz val="8"/>
            <color indexed="81"/>
            <rFont val="Tahoma"/>
            <family val="2"/>
          </rPr>
          <t xml:space="preserve">
</t>
        </r>
      </text>
    </comment>
    <comment ref="C32" authorId="0" shapeId="0">
      <text>
        <r>
          <rPr>
            <sz val="10"/>
            <color indexed="81"/>
            <rFont val="Tahoma"/>
            <family val="2"/>
          </rPr>
          <t xml:space="preserve">Contract 092-050-B294 ran from 02/07/12 - 27/07/12  = 220P/Days
</t>
        </r>
      </text>
    </comment>
    <comment ref="J32" authorId="0" shapeId="0">
      <text>
        <r>
          <rPr>
            <b/>
            <u/>
            <sz val="8"/>
            <color indexed="81"/>
            <rFont val="Tahoma"/>
            <family val="2"/>
          </rPr>
          <t xml:space="preserve">People employed on contract 092-050-B294
</t>
        </r>
        <r>
          <rPr>
            <u/>
            <sz val="8"/>
            <color indexed="81"/>
            <rFont val="Tahoma"/>
            <family val="2"/>
          </rPr>
          <t xml:space="preserve">
</t>
        </r>
        <r>
          <rPr>
            <sz val="8"/>
            <color indexed="81"/>
            <rFont val="Tahoma"/>
            <family val="2"/>
          </rPr>
          <t xml:space="preserve">Marie Hendricks - 84071555176083
Andrew Jacobs - 8507165272085
Jolene Prins - 8110080168080
Marissa Human - 8308250223087
Willie Jansen  - 6901065260088
Martiens Pieterse - 6507255739086
Christopher Scheepers - 7511015171084
Jeffrey Humad - 7407205120082
Hans Wanie - 5107135626081
Johannes Schoeman - 7206105374082
Jan Mosterd - 6511095814083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 xml:space="preserve">People Left
</t>
        </r>
        <r>
          <rPr>
            <sz val="8"/>
            <color indexed="81"/>
            <rFont val="Tahoma"/>
            <family val="2"/>
          </rPr>
          <t xml:space="preserve">
</t>
        </r>
      </text>
    </comment>
  </commentList>
</comments>
</file>

<file path=xl/comments56.xml><?xml version="1.0" encoding="utf-8"?>
<comments xmlns="http://schemas.openxmlformats.org/spreadsheetml/2006/main">
  <authors>
    <author>James Jansen</author>
    <author>Andrew Knipe</author>
  </authors>
  <commentList>
    <comment ref="W3" authorId="0" shapeId="0">
      <text>
        <r>
          <rPr>
            <sz val="8"/>
            <color indexed="81"/>
            <rFont val="Tahoma"/>
            <family val="2"/>
          </rPr>
          <t xml:space="preserve">R137 699.04 spent on Thicket Wide Plots
</t>
        </r>
      </text>
    </comment>
    <comment ref="C4" authorId="0" shapeId="0">
      <text>
        <r>
          <rPr>
            <sz val="8"/>
            <color indexed="81"/>
            <rFont val="Tahoma"/>
            <family val="2"/>
          </rPr>
          <t xml:space="preserve">Contract 092-001-190 ran from 19/05/09 to 09/07/09 210P/Days
</t>
        </r>
      </text>
    </comment>
    <comment ref="J4" authorId="0" shapeId="0">
      <text>
        <r>
          <rPr>
            <b/>
            <u/>
            <sz val="8"/>
            <color indexed="81"/>
            <rFont val="Tahoma"/>
            <family val="2"/>
          </rPr>
          <t xml:space="preserve">People Employed on contract 092-001-190
</t>
        </r>
        <r>
          <rPr>
            <sz val="8"/>
            <color indexed="81"/>
            <rFont val="Tahoma"/>
            <family val="2"/>
          </rPr>
          <t>Bettie Benjamin - 6012040127085
Gerda Benjamin - 8508060240086
Elize Daniels - 8204260166087
Hendrik Dirks - 5606145115084
Klaas Krotz - 8010245074084
Jan Saaiman - 510811501108088
Joseph Witbooi - 74032950087
Paul Pietersen - 6506046019089
Abrahham Jonaan - 7107305075083
Johannes willemse - 830905283085
Junetta Baartman - 8603170181088
Maria Moos - 7710280167088</t>
        </r>
      </text>
    </comment>
    <comment ref="C5" authorId="0" shapeId="0">
      <text>
        <r>
          <rPr>
            <sz val="8"/>
            <color indexed="81"/>
            <rFont val="Tahoma"/>
            <family val="2"/>
          </rPr>
          <t xml:space="preserve">Contract 092-001-194 ran from 27/07/09 - 13/08/09 = 192P/Days
</t>
        </r>
      </text>
    </comment>
    <comment ref="J5" authorId="0" shapeId="0">
      <text>
        <r>
          <rPr>
            <b/>
            <u/>
            <sz val="8"/>
            <color indexed="81"/>
            <rFont val="Tahoma"/>
            <family val="2"/>
          </rPr>
          <t xml:space="preserve">People Employed on contract 092-001-194
</t>
        </r>
        <r>
          <rPr>
            <sz val="8"/>
            <color indexed="81"/>
            <rFont val="Tahoma"/>
            <family val="2"/>
          </rPr>
          <t xml:space="preserve">Bettie Benjamin - 6012040127085
Gerda Benjamin - 8508060240086
Elize Daniels - 8204260166087
Hendrik Dirks - 5606145115084
Klaas Krotz - 8010245074084
Jan Saaiman - 510811501108088
Abrahham Jonaan - 7107305075083
Junetta Baartman - 8603170181088
</t>
        </r>
        <r>
          <rPr>
            <b/>
            <u/>
            <sz val="8"/>
            <color indexed="81"/>
            <rFont val="Tahoma"/>
            <family val="2"/>
          </rPr>
          <t>New People</t>
        </r>
        <r>
          <rPr>
            <sz val="8"/>
            <color indexed="81"/>
            <rFont val="Tahoma"/>
            <family val="2"/>
          </rPr>
          <t xml:space="preserve">
Johnnie ruiters - 6201025058080
</t>
        </r>
        <r>
          <rPr>
            <b/>
            <u/>
            <sz val="8"/>
            <color indexed="81"/>
            <rFont val="Tahoma"/>
            <family val="2"/>
          </rPr>
          <t xml:space="preserve">People Left
</t>
        </r>
        <r>
          <rPr>
            <sz val="8"/>
            <color indexed="81"/>
            <rFont val="Tahoma"/>
            <family val="2"/>
          </rPr>
          <t>Joseph Witbooi - 74032950087
Paul Pietersen - 6506046019089
Johannes Willemse - 830905283085
Maria Moos - 7710280167088</t>
        </r>
      </text>
    </comment>
    <comment ref="C6" authorId="0" shapeId="0">
      <text>
        <r>
          <rPr>
            <sz val="8"/>
            <color indexed="81"/>
            <rFont val="Tahoma"/>
            <family val="2"/>
          </rPr>
          <t xml:space="preserve">Contract 092-001-200 ran from 05/09/09 - 29/09/09 = 196P/Days
</t>
        </r>
      </text>
    </comment>
    <comment ref="J6" authorId="0" shapeId="0">
      <text>
        <r>
          <rPr>
            <b/>
            <u/>
            <sz val="8"/>
            <color indexed="81"/>
            <rFont val="Tahoma"/>
            <family val="2"/>
          </rPr>
          <t xml:space="preserve">People Employed on contract 092-001-200
</t>
        </r>
        <r>
          <rPr>
            <sz val="8"/>
            <color indexed="81"/>
            <rFont val="Tahoma"/>
            <family val="2"/>
          </rPr>
          <t xml:space="preserve">
</t>
        </r>
        <r>
          <rPr>
            <sz val="8"/>
            <color indexed="10"/>
            <rFont val="Tahoma"/>
            <family val="2"/>
          </rPr>
          <t>Gerda Benjamin - 8508060240086
Junetta Baartman - 8603170181088</t>
        </r>
        <r>
          <rPr>
            <sz val="8"/>
            <color indexed="81"/>
            <rFont val="Tahoma"/>
            <family val="2"/>
          </rPr>
          <t xml:space="preserve">
</t>
        </r>
        <r>
          <rPr>
            <sz val="8"/>
            <color indexed="10"/>
            <rFont val="Tahoma"/>
            <family val="2"/>
          </rPr>
          <t>Elize Daniels - 8204260166087
Hendrik Dirks - 5606145115084
Abrahham Jonaan - 7107305075083
Klaas Krotz - 8010245074084
Johnnie Ruiters - 6201025058080</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10"/>
            <rFont val="Tahoma"/>
            <family val="2"/>
          </rPr>
          <t>Johannes Benjamin - 8809295147082
Nicolene Jansen - 910801--------------</t>
        </r>
        <r>
          <rPr>
            <sz val="8"/>
            <color indexed="81"/>
            <rFont val="Tahoma"/>
            <family val="2"/>
          </rPr>
          <t xml:space="preserve">
</t>
        </r>
        <r>
          <rPr>
            <b/>
            <u/>
            <sz val="8"/>
            <color indexed="81"/>
            <rFont val="Tahoma"/>
            <family val="2"/>
          </rPr>
          <t xml:space="preserve">People Left
</t>
        </r>
        <r>
          <rPr>
            <sz val="8"/>
            <color indexed="81"/>
            <rFont val="Tahoma"/>
            <family val="2"/>
          </rPr>
          <t>Jan Saaiman - 510811501108088
Bettie Benjamin - 6012040127085</t>
        </r>
      </text>
    </comment>
    <comment ref="C7" authorId="0" shapeId="0">
      <text>
        <r>
          <rPr>
            <sz val="8"/>
            <color indexed="81"/>
            <rFont val="Tahoma"/>
            <family val="2"/>
          </rPr>
          <t xml:space="preserve">Contract 092-001-205 ran from 30/09/09 - 04/11/09 = 210P/Days
</t>
        </r>
      </text>
    </comment>
    <comment ref="J7" authorId="0" shapeId="0">
      <text>
        <r>
          <rPr>
            <b/>
            <u/>
            <sz val="8"/>
            <color indexed="81"/>
            <rFont val="Tahoma"/>
            <family val="2"/>
          </rPr>
          <t xml:space="preserve">People Employed on contract 092-001-200
</t>
        </r>
        <r>
          <rPr>
            <sz val="8"/>
            <color indexed="81"/>
            <rFont val="Tahoma"/>
            <family val="2"/>
          </rPr>
          <t>Junetta Baartman - 8603170181088
Gerda Benjamin -= 8603170181088
Johannes Benjamin - 8809295147082
Elize Daniels - 8204260166087
Hendrik Dirks - 5606145115084
Nicolene Jansen - 9108010231084
Klaas Krotz - 8010245074084
Johnnie Ruiters - 6201025058080</t>
        </r>
        <r>
          <rPr>
            <sz val="8"/>
            <color indexed="10"/>
            <rFont val="Tahoma"/>
            <family val="2"/>
          </rPr>
          <t xml:space="preserve">
</t>
        </r>
        <r>
          <rPr>
            <sz val="8"/>
            <color indexed="10"/>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Darius Moses - 7909295143080
Marie Tarentaal - 5112030163081
</t>
        </r>
        <r>
          <rPr>
            <b/>
            <u/>
            <sz val="8"/>
            <color indexed="81"/>
            <rFont val="Tahoma"/>
            <family val="2"/>
          </rPr>
          <t xml:space="preserve">People Left
</t>
        </r>
        <r>
          <rPr>
            <sz val="8"/>
            <color indexed="81"/>
            <rFont val="Tahoma"/>
            <family val="2"/>
          </rPr>
          <t>Elize Daniels - 8204260166087
Abrahham Jonaan - 7107305075083</t>
        </r>
        <r>
          <rPr>
            <b/>
            <u/>
            <sz val="8"/>
            <color indexed="81"/>
            <rFont val="Tahoma"/>
            <family val="2"/>
          </rPr>
          <t xml:space="preserve">
</t>
        </r>
      </text>
    </comment>
    <comment ref="C8" authorId="0" shapeId="0">
      <text>
        <r>
          <rPr>
            <sz val="8"/>
            <color indexed="81"/>
            <rFont val="Tahoma"/>
            <family val="2"/>
          </rPr>
          <t xml:space="preserve">contract 092-001-210 ran from 30/11/09 - 11/12/09 = 100P/Days
</t>
        </r>
      </text>
    </comment>
    <comment ref="J8" authorId="0" shapeId="0">
      <text>
        <r>
          <rPr>
            <b/>
            <u/>
            <sz val="8"/>
            <color indexed="81"/>
            <rFont val="Tahoma"/>
            <family val="2"/>
          </rPr>
          <t xml:space="preserve">People Employed on contract 092-001-210
</t>
        </r>
        <r>
          <rPr>
            <sz val="8"/>
            <color indexed="81"/>
            <rFont val="Tahoma"/>
            <family val="2"/>
          </rPr>
          <t xml:space="preserve">
Gerda Benjamin -= 8603170181088
Johannes Benjamin - 8809295147082
Elize Daniels - 8204260166087
Hendrik Dirks - 5606145115084
Marie Tarentaal - 5112030163081
Nicolene Jansen - 9108010231084
Klaas Krotz - 8010245074084
Johnnie Ruiters - 6201025058080</t>
        </r>
        <r>
          <rPr>
            <sz val="8"/>
            <color indexed="10"/>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Maurko Moses - 7909295143080
</t>
        </r>
        <r>
          <rPr>
            <b/>
            <u/>
            <sz val="8"/>
            <color indexed="81"/>
            <rFont val="Tahoma"/>
            <family val="2"/>
          </rPr>
          <t xml:space="preserve">People Left
</t>
        </r>
        <r>
          <rPr>
            <sz val="8"/>
            <color indexed="81"/>
            <rFont val="Tahoma"/>
            <family val="2"/>
          </rPr>
          <t>Darius Moses - 7909295143080
Junetta Baartman - 8603170181088</t>
        </r>
      </text>
    </comment>
    <comment ref="A9" authorId="0" shapeId="0">
      <text>
        <r>
          <rPr>
            <sz val="8"/>
            <color indexed="81"/>
            <rFont val="Tahoma"/>
            <family val="2"/>
          </rPr>
          <t xml:space="preserve">PAID FOR BY PRESENCE
</t>
        </r>
      </text>
    </comment>
    <comment ref="C9" authorId="0" shapeId="0">
      <text>
        <r>
          <rPr>
            <sz val="8"/>
            <color indexed="81"/>
            <rFont val="Tahoma"/>
            <family val="2"/>
          </rPr>
          <t xml:space="preserve">Contract 092-001-215 ran from 11/01/10 - 05/02/10 = 240P/Days
</t>
        </r>
      </text>
    </comment>
    <comment ref="J9" authorId="0" shapeId="0">
      <text>
        <r>
          <rPr>
            <b/>
            <u/>
            <sz val="8"/>
            <color indexed="81"/>
            <rFont val="Tahoma"/>
            <family val="2"/>
          </rPr>
          <t xml:space="preserve">People Employed on contract 092-001-215
</t>
        </r>
        <r>
          <rPr>
            <sz val="8"/>
            <color indexed="81"/>
            <rFont val="Tahoma"/>
            <family val="2"/>
          </rPr>
          <t xml:space="preserve">
Gerda Benjamin - 8603170181088
Maurko Moses - 7909295143080
Elize Daniels - 8204260166087
Hendrik Dirks - 5606145115084
Marie Tarentaal - 5112030163081
Nicolene Jansen - 9108010231084
Klaas Krotz - 8010245074084
Johnnie Ruiters - 6201025058080</t>
        </r>
        <r>
          <rPr>
            <sz val="8"/>
            <color indexed="10"/>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Jim Verwey - 5103095635089
Junetta Baartman - 8603170181088 Left and then came back
</t>
        </r>
        <r>
          <rPr>
            <b/>
            <u/>
            <sz val="8"/>
            <color indexed="81"/>
            <rFont val="Tahoma"/>
            <family val="2"/>
          </rPr>
          <t xml:space="preserve">People Left
</t>
        </r>
        <r>
          <rPr>
            <sz val="8"/>
            <color indexed="81"/>
            <rFont val="Tahoma"/>
            <family val="2"/>
          </rPr>
          <t>Johannes Benjamin - 8809295147082</t>
        </r>
      </text>
    </comment>
    <comment ref="C10" authorId="0" shapeId="0">
      <text>
        <r>
          <rPr>
            <sz val="8"/>
            <color indexed="81"/>
            <rFont val="Tahoma"/>
            <family val="2"/>
          </rPr>
          <t xml:space="preserve">Contract 092-001-223 ran from 09/03/10 - 01/04/10 = 215P/Days
</t>
        </r>
      </text>
    </comment>
    <comment ref="J10" authorId="0" shapeId="0">
      <text>
        <r>
          <rPr>
            <b/>
            <u/>
            <sz val="8"/>
            <color indexed="81"/>
            <rFont val="Tahoma"/>
            <family val="2"/>
          </rPr>
          <t xml:space="preserve">People Employed on contract 092-001-223
</t>
        </r>
        <r>
          <rPr>
            <sz val="8"/>
            <color indexed="81"/>
            <rFont val="Tahoma"/>
            <family val="2"/>
          </rPr>
          <t xml:space="preserve">
Gerda Benjamin - 8603170181088
Maurko Moses - 7909295143080
Elize Daniels - 8204260166087
Hendrik Dirks - 5606145115084
Marie Tarentaal - 5112030163081
Nicolene Jansen - 9108010231084
Klaas Krotz - 8010245074084
Johnnie Ruiters - 6201025058080
Jim Verwey - 5103095635089
Junetta Baartman - 8603170181088 Left and then came back</t>
        </r>
        <r>
          <rPr>
            <b/>
            <sz val="8"/>
            <color indexed="10"/>
            <rFont val="Tahoma"/>
            <family val="2"/>
          </rPr>
          <t xml:space="preserve">
</t>
        </r>
        <r>
          <rPr>
            <sz val="8"/>
            <color indexed="10"/>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Badnock Mackay - 6409215263085
</t>
        </r>
        <r>
          <rPr>
            <b/>
            <u/>
            <sz val="8"/>
            <color indexed="81"/>
            <rFont val="Tahoma"/>
            <family val="2"/>
          </rPr>
          <t xml:space="preserve">People Left
</t>
        </r>
      </text>
    </comment>
    <comment ref="C11" authorId="0" shapeId="0">
      <text>
        <r>
          <rPr>
            <sz val="10"/>
            <color indexed="81"/>
            <rFont val="Tahoma"/>
            <family val="2"/>
          </rPr>
          <t xml:space="preserve">Contract 092-001-227 ran from 26/04/10 - 27/05/10 = 280P/Days
</t>
        </r>
      </text>
    </comment>
    <comment ref="J11" authorId="0" shapeId="0">
      <text>
        <r>
          <rPr>
            <b/>
            <u/>
            <sz val="8"/>
            <color indexed="81"/>
            <rFont val="Tahoma"/>
            <family val="2"/>
          </rPr>
          <t xml:space="preserve">People Employed on contract 092-001-227
</t>
        </r>
        <r>
          <rPr>
            <sz val="8"/>
            <color indexed="81"/>
            <rFont val="Tahoma"/>
            <family val="2"/>
          </rPr>
          <t xml:space="preserve">
Gerda Benjamin - 8603170181088
Maurko Moses - 7909295143080
Badnock Mackay - 6409215263085
Elize Daniels - 8204260166087
Hendrik Dirks - 5606145115084
Marie Tarentaal - 5112030163081
Klaas Krotz - 8010245074084
Johnnie Ruiters - 6201025058080
Nicolene Jansen - 9108010231084
Jim Verwey - 5103095635089
Junetta Baartman - 8603170181088</t>
        </r>
        <r>
          <rPr>
            <b/>
            <sz val="8"/>
            <color indexed="10"/>
            <rFont val="Tahoma"/>
            <family val="2"/>
          </rPr>
          <t xml:space="preserve">
</t>
        </r>
        <r>
          <rPr>
            <sz val="8"/>
            <color indexed="10"/>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Adam Benadie - 7111215722081
Johannes Benjamin - 8809295147082
</t>
        </r>
        <r>
          <rPr>
            <b/>
            <u/>
            <sz val="8"/>
            <color indexed="81"/>
            <rFont val="Tahoma"/>
            <family val="2"/>
          </rPr>
          <t xml:space="preserve">People Left
</t>
        </r>
      </text>
    </comment>
    <comment ref="C12" authorId="0" shapeId="0">
      <text>
        <r>
          <rPr>
            <sz val="10"/>
            <color indexed="81"/>
            <rFont val="Tahoma"/>
            <family val="2"/>
          </rPr>
          <t xml:space="preserve">Contract 092-001-219 ran from 14/06/10 - 25/06/10 = 260P/Days
</t>
        </r>
      </text>
    </comment>
    <comment ref="J12" authorId="0" shapeId="0">
      <text>
        <r>
          <rPr>
            <b/>
            <u/>
            <sz val="8"/>
            <color indexed="81"/>
            <rFont val="Tahoma"/>
            <family val="2"/>
          </rPr>
          <t xml:space="preserve">People Employed on contract 092-001-219
</t>
        </r>
        <r>
          <rPr>
            <sz val="8"/>
            <color indexed="81"/>
            <rFont val="Tahoma"/>
            <family val="2"/>
          </rPr>
          <t xml:space="preserve">
Gerda Benjamin - 8603170181088
Maurko Moses - 7909295143080
Badnock Mackay - 6409215263085
Elize Daniels - 8204260166087
Hendrik Dirks - 5606145115084
Marie Tarentaal - 5112030163081
Klaas Krotz - 8010245074084
Johnnie Ruiters - 6201025058080
Nicolene Jansen - 9108010231084
Jim Verwey - 5103095635089
Junetta Baartman - 8603170181088</t>
        </r>
        <r>
          <rPr>
            <b/>
            <sz val="8"/>
            <color indexed="10"/>
            <rFont val="Tahoma"/>
            <family val="2"/>
          </rPr>
          <t xml:space="preserve">
</t>
        </r>
        <r>
          <rPr>
            <sz val="8"/>
            <color indexed="81"/>
            <rFont val="Tahoma"/>
            <family val="2"/>
          </rPr>
          <t>Adam Benadie - 7111215722081
Johannes Benjamin - 8809295147082</t>
        </r>
        <r>
          <rPr>
            <b/>
            <sz val="8"/>
            <color indexed="10"/>
            <rFont val="Tahoma"/>
            <family val="2"/>
          </rPr>
          <t xml:space="preserve">
</t>
        </r>
        <r>
          <rPr>
            <sz val="8"/>
            <color indexed="10"/>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 xml:space="preserve">People Left
</t>
        </r>
      </text>
    </comment>
    <comment ref="C13" authorId="0" shapeId="0">
      <text>
        <r>
          <rPr>
            <sz val="10"/>
            <color indexed="81"/>
            <rFont val="Tahoma"/>
            <family val="2"/>
          </rPr>
          <t xml:space="preserve">Contract 092-001-232 ran from 22/06/10 - 06/08/10 = 220P/Days
</t>
        </r>
      </text>
    </comment>
    <comment ref="J13" authorId="0" shapeId="0">
      <text>
        <r>
          <rPr>
            <b/>
            <u/>
            <sz val="8"/>
            <color indexed="81"/>
            <rFont val="Tahoma"/>
            <family val="2"/>
          </rPr>
          <t xml:space="preserve">People Employed on contract 092-001-232
</t>
        </r>
        <r>
          <rPr>
            <sz val="8"/>
            <color indexed="81"/>
            <rFont val="Tahoma"/>
            <family val="2"/>
          </rPr>
          <t xml:space="preserve">
Gerda Benjamin - 8603170181088
Maurko Moses - 7909295143080
Badnock Mackay - 6409215263085
Elize Daniels - 8204260166087
Hendrik Dirks - 5606145115084
Marie Tarentaal - 5112030163081
Klaas Krotz - 8010245074084
Johnnie Ruiters - 6201025058080
Nicolene Jansen - 9108010231084
Jim Verwey - 5103095635089</t>
        </r>
        <r>
          <rPr>
            <b/>
            <sz val="8"/>
            <color indexed="10"/>
            <rFont val="Tahoma"/>
            <family val="2"/>
          </rPr>
          <t xml:space="preserve">
</t>
        </r>
        <r>
          <rPr>
            <sz val="8"/>
            <color indexed="81"/>
            <rFont val="Tahoma"/>
            <family val="2"/>
          </rPr>
          <t>Adam Benadie - 7111215722081
Johannes Benjamin - 8809295147082</t>
        </r>
        <r>
          <rPr>
            <b/>
            <sz val="8"/>
            <color indexed="10"/>
            <rFont val="Tahoma"/>
            <family val="2"/>
          </rPr>
          <t xml:space="preserve">
</t>
        </r>
        <r>
          <rPr>
            <sz val="8"/>
            <color indexed="10"/>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Gerda Benjamin - 8508060240086
</t>
        </r>
        <r>
          <rPr>
            <b/>
            <u/>
            <sz val="8"/>
            <color indexed="81"/>
            <rFont val="Tahoma"/>
            <family val="2"/>
          </rPr>
          <t xml:space="preserve">People Left
</t>
        </r>
        <r>
          <rPr>
            <sz val="8"/>
            <color indexed="81"/>
            <rFont val="Tahoma"/>
            <family val="2"/>
          </rPr>
          <t>Junetta Baartman - 8603170181088</t>
        </r>
      </text>
    </comment>
    <comment ref="C14" authorId="0" shapeId="0">
      <text>
        <r>
          <rPr>
            <sz val="10"/>
            <color indexed="81"/>
            <rFont val="Tahoma"/>
            <family val="2"/>
          </rPr>
          <t xml:space="preserve">Contract 092-001-235 ran from 21/09/10 - 08/11/10 = 280P/Days
</t>
        </r>
      </text>
    </comment>
    <comment ref="J14" authorId="0" shapeId="0">
      <text>
        <r>
          <rPr>
            <b/>
            <u/>
            <sz val="8"/>
            <color indexed="81"/>
            <rFont val="Tahoma"/>
            <family val="2"/>
          </rPr>
          <t xml:space="preserve">People Employed on contract 092-001-235
</t>
        </r>
        <r>
          <rPr>
            <sz val="8"/>
            <color indexed="81"/>
            <rFont val="Tahoma"/>
            <family val="2"/>
          </rPr>
          <t xml:space="preserve">
Gerda Benjamin - 8603170181088
Maurko Moses - 7909295143080
Badnock Mackay - 6409215263085
Elize Daniels - 8204260166087
Hendrik Dirks - 5606145115084
Marie Tarentaal - 5112030163081
Klaas Krotz - 8010245074084
Johnnie Ruiters - 6201025058080
Nicolene Jansen - 9108010231084
Gerda Benjamin - 8508060240086
Johannes Benjamin - 8809295147082</t>
        </r>
        <r>
          <rPr>
            <sz val="8"/>
            <color indexed="10"/>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b/>
            <sz val="8"/>
            <color indexed="81"/>
            <rFont val="Tahoma"/>
            <family val="2"/>
          </rPr>
          <t xml:space="preserve">
</t>
        </r>
        <r>
          <rPr>
            <sz val="8"/>
            <color indexed="81"/>
            <rFont val="Tahoma"/>
            <family val="2"/>
          </rPr>
          <t xml:space="preserve">
Pieter Zaayman - 7309055127086
Martin Saaiman - 7512245140089
</t>
        </r>
        <r>
          <rPr>
            <b/>
            <u/>
            <sz val="8"/>
            <color indexed="81"/>
            <rFont val="Tahoma"/>
            <family val="2"/>
          </rPr>
          <t xml:space="preserve">People Left
</t>
        </r>
        <r>
          <rPr>
            <sz val="8"/>
            <color indexed="81"/>
            <rFont val="Tahoma"/>
            <family val="2"/>
          </rPr>
          <t xml:space="preserve">
Jim Verwey - 5103095635089
Adam Benadie - 7111215722081</t>
        </r>
      </text>
    </comment>
    <comment ref="C15" authorId="0" shapeId="0">
      <text>
        <r>
          <rPr>
            <sz val="10"/>
            <color indexed="81"/>
            <rFont val="Tahoma"/>
            <family val="2"/>
          </rPr>
          <t xml:space="preserve">Contract 092-050-239 ran from 23/11/10 - 17/12/10 = 240P/Days
</t>
        </r>
      </text>
    </comment>
    <comment ref="J15" authorId="0" shapeId="0">
      <text>
        <r>
          <rPr>
            <b/>
            <u/>
            <sz val="8"/>
            <color indexed="81"/>
            <rFont val="Tahoma"/>
            <family val="2"/>
          </rPr>
          <t xml:space="preserve">People Employed on contract 092-050-239
</t>
        </r>
        <r>
          <rPr>
            <sz val="8"/>
            <color indexed="81"/>
            <rFont val="Tahoma"/>
            <family val="2"/>
          </rPr>
          <t xml:space="preserve">
Maurko Moses - 7909295143080
Badnock Mackay - 6409215263085
Elize Daniels - 8204260166087
Hendrik Dirks - 5606145115084
Marie Tarentaal - 5112030163081
Klaas Krotz - 8010245074084
Johnnie Ruiters - 6201025058080
Nicolene Jansen - 9108010231084
Gerda Benjamin - 8508060240086
Johannes Benjamin - 8809295147082
Pieter Zaayman - 7309055127086</t>
        </r>
        <r>
          <rPr>
            <sz val="8"/>
            <color indexed="10"/>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b/>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Martin Saaiman - 7512245140089</t>
        </r>
      </text>
    </comment>
    <comment ref="A16" authorId="0" shapeId="0">
      <text>
        <r>
          <rPr>
            <sz val="10"/>
            <color indexed="81"/>
            <rFont val="Tahoma"/>
            <family val="2"/>
          </rPr>
          <t xml:space="preserve">Wage incentive contract
</t>
        </r>
      </text>
    </comment>
    <comment ref="C16" authorId="0" shapeId="0">
      <text>
        <r>
          <rPr>
            <sz val="10"/>
            <color indexed="81"/>
            <rFont val="Tahoma"/>
            <family val="2"/>
          </rPr>
          <t xml:space="preserve">Contract 008-092-B0012 ran from 12/01/11 - 31/01/11 = 220P/Days
</t>
        </r>
      </text>
    </comment>
    <comment ref="J16" authorId="0" shapeId="0">
      <text>
        <r>
          <rPr>
            <b/>
            <u/>
            <sz val="8"/>
            <color indexed="81"/>
            <rFont val="Tahoma"/>
            <family val="2"/>
          </rPr>
          <t xml:space="preserve">People Employed on contract 008-092-B0012
</t>
        </r>
        <r>
          <rPr>
            <sz val="8"/>
            <color indexed="81"/>
            <rFont val="Tahoma"/>
            <family val="2"/>
          </rPr>
          <t xml:space="preserve">
Maurko Moses - 7909295143080
Elize Daniels - 8204260166087
Hendrik Dirks - 5606145115084
Marie Tarentaal - 5112030163081
Klaas Krotz - 8010245074084
Johnnie Ruiters - 6201025058080
Nicolene Jansen - 9108010231084
Gerda Benjamin - 8508060240086
Johannes Benjamin - 8809295147082
Pieter Zaayman - 7309055127086</t>
        </r>
        <r>
          <rPr>
            <sz val="8"/>
            <color indexed="10"/>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b/>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Badnock Mackay - 6409215263085</t>
        </r>
      </text>
    </comment>
    <comment ref="A17" authorId="0" shapeId="0">
      <text>
        <r>
          <rPr>
            <sz val="10"/>
            <color indexed="81"/>
            <rFont val="Tahoma"/>
            <family val="2"/>
          </rPr>
          <t xml:space="preserve">Wage incentive contract
</t>
        </r>
      </text>
    </comment>
    <comment ref="C17" authorId="0" shapeId="0">
      <text>
        <r>
          <rPr>
            <sz val="10"/>
            <color indexed="81"/>
            <rFont val="Tahoma"/>
            <family val="2"/>
          </rPr>
          <t xml:space="preserve">Contract 008-092-B0018 ran from 02/02/11 - 19/02/11 = 220P/Days
</t>
        </r>
      </text>
    </comment>
    <comment ref="J17" authorId="0" shapeId="0">
      <text>
        <r>
          <rPr>
            <b/>
            <u/>
            <sz val="8"/>
            <color indexed="81"/>
            <rFont val="Tahoma"/>
            <family val="2"/>
          </rPr>
          <t xml:space="preserve">People Employed on contract 008-092-B0018
</t>
        </r>
        <r>
          <rPr>
            <sz val="8"/>
            <color indexed="81"/>
            <rFont val="Tahoma"/>
            <family val="2"/>
          </rPr>
          <t xml:space="preserve">
Maurko Moses - 7909295143080
Elize Daniels - 8204260166087
Hendrik Dirks - 5606145115084
Marie Tarentaal - 5112030163081
Klaas Krotz - 8010245074084
Johnnie Ruiters - 6201025058080
Gerda Benjamin - 8508060240086
Johannes Benjamin - 8809295147082
Pieter Zaayman - 7309055127086</t>
        </r>
        <r>
          <rPr>
            <sz val="8"/>
            <color indexed="10"/>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b/>
            <sz val="8"/>
            <color indexed="81"/>
            <rFont val="Tahoma"/>
            <family val="2"/>
          </rPr>
          <t xml:space="preserve">
</t>
        </r>
        <r>
          <rPr>
            <sz val="8"/>
            <color indexed="81"/>
            <rFont val="Tahoma"/>
            <family val="2"/>
          </rPr>
          <t>Badnock Mackay - 6409215263085</t>
        </r>
        <r>
          <rPr>
            <b/>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Nicolene Jansen - 9108010231084</t>
        </r>
      </text>
    </comment>
    <comment ref="A18" authorId="0" shapeId="0">
      <text>
        <r>
          <rPr>
            <sz val="10"/>
            <color indexed="81"/>
            <rFont val="Tahoma"/>
            <family val="2"/>
          </rPr>
          <t xml:space="preserve">Wage incentive contract
</t>
        </r>
      </text>
    </comment>
    <comment ref="C18" authorId="0" shapeId="0">
      <text>
        <r>
          <rPr>
            <sz val="10"/>
            <color indexed="81"/>
            <rFont val="Tahoma"/>
            <family val="2"/>
          </rPr>
          <t xml:space="preserve">Contract 008-092-B0024 ran from 25/02/11 - 03/03/11 = 77P/Days
</t>
        </r>
      </text>
    </comment>
    <comment ref="J18" authorId="0" shapeId="0">
      <text>
        <r>
          <rPr>
            <b/>
            <u/>
            <sz val="8"/>
            <color indexed="81"/>
            <rFont val="Tahoma"/>
            <family val="2"/>
          </rPr>
          <t xml:space="preserve">People Employed on contract 008-092-B0024
</t>
        </r>
        <r>
          <rPr>
            <sz val="8"/>
            <color indexed="81"/>
            <rFont val="Tahoma"/>
            <family val="2"/>
          </rPr>
          <t xml:space="preserve">
Maurko Moses - 7909295143080
Elize Daniels - 8204260166087
Hendrik Dirks - 5606145115084
Marie Tarentaal - 5112030163081
Klaas Krotz - 8010245074084
Johnnie Ruiters - 6201025058080
Gerda Benjamin - 8508060240086
Johannes Benjamin - 8809295147082
Badnock Mackay - 6409215263085
Pieter Zaayman - 7309055127086</t>
        </r>
        <r>
          <rPr>
            <sz val="8"/>
            <color indexed="10"/>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b/>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t>
        </r>
      </text>
    </comment>
    <comment ref="C19" authorId="0" shapeId="0">
      <text>
        <r>
          <rPr>
            <sz val="10"/>
            <color indexed="81"/>
            <rFont val="Tahoma"/>
            <family val="2"/>
          </rPr>
          <t xml:space="preserve">Contract 092-050-241 ran from 01/04/11 - 14/04/11 = 140P/Days
</t>
        </r>
      </text>
    </comment>
    <comment ref="J19" authorId="0" shapeId="0">
      <text>
        <r>
          <rPr>
            <b/>
            <u/>
            <sz val="8"/>
            <color indexed="81"/>
            <rFont val="Tahoma"/>
            <family val="2"/>
          </rPr>
          <t xml:space="preserve">People Employed on contract 092-050-241
</t>
        </r>
        <r>
          <rPr>
            <sz val="8"/>
            <color indexed="81"/>
            <rFont val="Tahoma"/>
            <family val="2"/>
          </rPr>
          <t xml:space="preserve">
Maurko Moses - 7909295143080
Elize Daniels - 8204260166087
Hendrik Dirks - 5606145115084
Marie Tarentaal - 5112030163081
Klaas Krotz - 8010245074084
Johnnie Ruiters - 6201025058080
Gerda Benjamin - 8508060240086
Badnock Mackay - 6409215263085
Pieter Zaayman - 7309055127086</t>
        </r>
        <r>
          <rPr>
            <sz val="8"/>
            <color indexed="10"/>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b/>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Johannes Benjamin - 8809295147082</t>
        </r>
      </text>
    </comment>
    <comment ref="C20" authorId="0" shapeId="0">
      <text>
        <r>
          <rPr>
            <sz val="10"/>
            <color indexed="81"/>
            <rFont val="Tahoma"/>
            <family val="2"/>
          </rPr>
          <t xml:space="preserve">Contract 092-050-246 ran from 16/05/11 - 28/05/11 = 156P/Days
</t>
        </r>
      </text>
    </comment>
    <comment ref="J20" authorId="0" shapeId="0">
      <text>
        <r>
          <rPr>
            <b/>
            <u/>
            <sz val="8"/>
            <color indexed="81"/>
            <rFont val="Tahoma"/>
            <family val="2"/>
          </rPr>
          <t xml:space="preserve">People Employed on contract 092-050-246
</t>
        </r>
        <r>
          <rPr>
            <sz val="8"/>
            <color indexed="81"/>
            <rFont val="Tahoma"/>
            <family val="2"/>
          </rPr>
          <t xml:space="preserve">
Maurko Moses - 7909295143080
Hendrik Dirks - 5606145115084
Marie Tarentaal - 5112030163081
Klaas Krotz - 8010245074084
Johnnie Ruiters - 6201025058080
Gerda Benjamin - 8508060240086
Badnock Mackay - 6409215263085
Pieter Saayman - 7309055127086</t>
        </r>
        <r>
          <rPr>
            <sz val="8"/>
            <color indexed="10"/>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Elroy Van Niekerk - 7401046152081
Florida Miggels - 8411050215087</t>
        </r>
        <r>
          <rPr>
            <b/>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Elize Daniels - 8204260166087</t>
        </r>
      </text>
    </comment>
    <comment ref="C21" authorId="0" shapeId="0">
      <text>
        <r>
          <rPr>
            <sz val="10"/>
            <color indexed="81"/>
            <rFont val="Tahoma"/>
            <family val="2"/>
          </rPr>
          <t xml:space="preserve">Contract 092-050-248 ran from 13/06/11 - 15/07/11 = 240P/Days
</t>
        </r>
      </text>
    </comment>
    <comment ref="J21" authorId="0" shapeId="0">
      <text>
        <r>
          <rPr>
            <b/>
            <u/>
            <sz val="8"/>
            <color indexed="81"/>
            <rFont val="Tahoma"/>
            <family val="2"/>
          </rPr>
          <t xml:space="preserve">People Employed on contract 092-050-248
</t>
        </r>
        <r>
          <rPr>
            <sz val="8"/>
            <color indexed="81"/>
            <rFont val="Tahoma"/>
            <family val="2"/>
          </rPr>
          <t xml:space="preserve">
Maurko Moses - 7909295143080
Hendrik Dirks - 5606145115084
Marie Tarentaal - 5112030163081
Klaas Krotz - 8010245074084
Elroy Van Niekerk - 7401046152081
Johnnie Ruiters - 6201025058080
Gerda Benjamin - 8508060240086
Badnock Mackay - 6409215263085
Pieter Saayman - 7309055127086
Florida Miggels - 8411050215087</t>
        </r>
        <r>
          <rPr>
            <sz val="8"/>
            <color indexed="10"/>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Elsabie Daniels - 8204260166087
</t>
        </r>
        <r>
          <rPr>
            <b/>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t>
        </r>
      </text>
    </comment>
    <comment ref="C22" authorId="0" shapeId="0">
      <text>
        <r>
          <rPr>
            <sz val="10"/>
            <color indexed="81"/>
            <rFont val="Tahoma"/>
            <family val="2"/>
          </rPr>
          <t xml:space="preserve">Contract 092-050-250 ran from 22/08/11 - 16/09/11 = 235P/Days
</t>
        </r>
      </text>
    </comment>
    <comment ref="J22" authorId="0" shapeId="0">
      <text>
        <r>
          <rPr>
            <b/>
            <u/>
            <sz val="8"/>
            <color indexed="81"/>
            <rFont val="Tahoma"/>
            <family val="2"/>
          </rPr>
          <t xml:space="preserve">People Employed on contract 092-050-250
</t>
        </r>
        <r>
          <rPr>
            <sz val="8"/>
            <color indexed="81"/>
            <rFont val="Tahoma"/>
            <family val="2"/>
          </rPr>
          <t xml:space="preserve">
Maurko Moses - 7909295143080
Hendrik Dirks - 5606145115084
Marie Tarentaal - 5112030163081
Klaas Krotz - 8010245074084
Elroy Van Niekerk - 7401046152081
Johnnie Ruiters - 6201025058080
Gerda Benjamin - 8508060240086
Badnock Mackay - 6409215263085
Pieter Saayman - 7309055127086
Florida Miggels - 8411050215087</t>
        </r>
        <r>
          <rPr>
            <sz val="8"/>
            <color indexed="10"/>
            <rFont val="Tahoma"/>
            <family val="2"/>
          </rPr>
          <t xml:space="preserve">
</t>
        </r>
        <r>
          <rPr>
            <sz val="8"/>
            <color indexed="81"/>
            <rFont val="Tahoma"/>
            <family val="2"/>
          </rPr>
          <t>Elsabie Daniels - 8204260166087</t>
        </r>
        <r>
          <rPr>
            <sz val="8"/>
            <color indexed="10"/>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t>
        </r>
      </text>
    </comment>
    <comment ref="C23" authorId="0" shapeId="0">
      <text>
        <r>
          <rPr>
            <sz val="10"/>
            <color indexed="81"/>
            <rFont val="Tahoma"/>
            <family val="2"/>
          </rPr>
          <t xml:space="preserve">Contract 092-050-256 ran from 26/09/11 - 21/10/11 = 195P/Days
</t>
        </r>
      </text>
    </comment>
    <comment ref="J23" authorId="0" shapeId="0">
      <text>
        <r>
          <rPr>
            <b/>
            <u/>
            <sz val="8"/>
            <color indexed="81"/>
            <rFont val="Tahoma"/>
            <family val="2"/>
          </rPr>
          <t xml:space="preserve">People Employed on contract 092-050-256
</t>
        </r>
        <r>
          <rPr>
            <sz val="8"/>
            <color indexed="81"/>
            <rFont val="Tahoma"/>
            <family val="2"/>
          </rPr>
          <t xml:space="preserve">
Maurko Moses - 7909295143080
Hendrik Dirks - 5606145115084
Marie Tarentaal - 5112030163081
Klaas Krotz - 8010245074084
Elroy Van Niekerk - 7401046152081
Johnnie Ruiters - 6201025058080
Gerda Benjamin - 8508060240086
Badnock Mackay - 6409215263085
Pieter Saayman - 7309055127086
Florida Miggels - 8411050215087</t>
        </r>
        <r>
          <rPr>
            <sz val="8"/>
            <color indexed="10"/>
            <rFont val="Tahoma"/>
            <family val="2"/>
          </rPr>
          <t xml:space="preserve">
</t>
        </r>
        <r>
          <rPr>
            <sz val="8"/>
            <color indexed="81"/>
            <rFont val="Tahoma"/>
            <family val="2"/>
          </rPr>
          <t>Elsabie Daniels - 8204260166087</t>
        </r>
        <r>
          <rPr>
            <sz val="8"/>
            <color indexed="10"/>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t>
        </r>
      </text>
    </comment>
    <comment ref="C24" authorId="0" shapeId="0">
      <text>
        <r>
          <rPr>
            <sz val="10"/>
            <color indexed="81"/>
            <rFont val="Tahoma"/>
            <family val="2"/>
          </rPr>
          <t xml:space="preserve">Contract 092-050-267 ran from 07/11/11 - 02/12/11 = 220P/Days
</t>
        </r>
      </text>
    </comment>
    <comment ref="J24" authorId="0" shapeId="0">
      <text>
        <r>
          <rPr>
            <b/>
            <u/>
            <sz val="8"/>
            <color indexed="81"/>
            <rFont val="Tahoma"/>
            <family val="2"/>
          </rPr>
          <t xml:space="preserve">People Employed on contract 092-050-B267
</t>
        </r>
        <r>
          <rPr>
            <sz val="8"/>
            <color indexed="81"/>
            <rFont val="Tahoma"/>
            <family val="2"/>
          </rPr>
          <t xml:space="preserve">
Maurko Moses - 7909295143080
Hendrik Dirks - 5606145115084
Klaas Krotz - 8010245074084
Johnnie Ruiters - 6201025058080
Gerda Benjamin - 8508060240086
Badnock Mackay - 6409215263085
Pieter Saayman - 7309055127086
Florida Miggels - 8411050215087</t>
        </r>
        <r>
          <rPr>
            <sz val="8"/>
            <color indexed="10"/>
            <rFont val="Tahoma"/>
            <family val="2"/>
          </rPr>
          <t xml:space="preserve">
</t>
        </r>
        <r>
          <rPr>
            <sz val="8"/>
            <color indexed="81"/>
            <rFont val="Tahoma"/>
            <family val="2"/>
          </rPr>
          <t>Elsabie Daniels - 8204260166087</t>
        </r>
        <r>
          <rPr>
            <sz val="8"/>
            <color indexed="10"/>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Andrid De Vos - 8205190880085
Nocholas Saayman - 8012015197087
</t>
        </r>
        <r>
          <rPr>
            <b/>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Elroy Van Niekerk - 7401046152081
Marie Tarentaal - 5112030163081</t>
        </r>
      </text>
    </comment>
    <comment ref="C25" authorId="0" shapeId="0">
      <text>
        <r>
          <rPr>
            <sz val="10"/>
            <color indexed="81"/>
            <rFont val="Tahoma"/>
            <family val="2"/>
          </rPr>
          <t xml:space="preserve">Contract 092-050-B279 ran from 16/01/12 - 31/01/12 = 220P/Days
</t>
        </r>
      </text>
    </comment>
    <comment ref="J25" authorId="0" shapeId="0">
      <text>
        <r>
          <rPr>
            <b/>
            <u/>
            <sz val="8"/>
            <color indexed="81"/>
            <rFont val="Tahoma"/>
            <family val="2"/>
          </rPr>
          <t xml:space="preserve">People Employed on contract 092-050-B279
</t>
        </r>
        <r>
          <rPr>
            <u/>
            <sz val="8"/>
            <color indexed="81"/>
            <rFont val="Tahoma"/>
            <family val="2"/>
          </rPr>
          <t xml:space="preserve">
</t>
        </r>
        <r>
          <rPr>
            <sz val="8"/>
            <color indexed="81"/>
            <rFont val="Tahoma"/>
            <family val="2"/>
          </rPr>
          <t xml:space="preserve">Nicholas Saayman - 8012015197087
</t>
        </r>
        <r>
          <rPr>
            <b/>
            <sz val="8"/>
            <color indexed="81"/>
            <rFont val="Tahoma"/>
            <family val="2"/>
          </rPr>
          <t>Maurko Moses - 7909295143080</t>
        </r>
        <r>
          <rPr>
            <sz val="8"/>
            <color indexed="81"/>
            <rFont val="Tahoma"/>
            <family val="2"/>
          </rPr>
          <t xml:space="preserve">
Hendrik Dirks - 5606145115084
Klaas Krotz - 8010245074084
Johnnie Ruiters - 6201025058080
Gerda Benjamin - 8508060240086
Badnock Mackay - 6409215263085
Pieter Saayman - 7309055127086
Florida Miggels - 8411050215087
Andrid De Vos - 8205190880085</t>
        </r>
        <r>
          <rPr>
            <sz val="8"/>
            <color indexed="10"/>
            <rFont val="Tahoma"/>
            <family val="2"/>
          </rPr>
          <t xml:space="preserve">
</t>
        </r>
        <r>
          <rPr>
            <sz val="8"/>
            <color indexed="81"/>
            <rFont val="Tahoma"/>
            <family val="2"/>
          </rPr>
          <t>Elsabie Daniels - 8204260166087</t>
        </r>
        <r>
          <rPr>
            <sz val="8"/>
            <color indexed="10"/>
            <rFont val="Tahoma"/>
            <family val="2"/>
          </rPr>
          <t xml:space="preserve">
</t>
        </r>
        <r>
          <rPr>
            <sz val="8"/>
            <color indexed="81"/>
            <rFont val="Tahoma"/>
            <family val="2"/>
          </rPr>
          <t xml:space="preserve">
</t>
        </r>
        <r>
          <rPr>
            <u/>
            <sz val="8"/>
            <color indexed="81"/>
            <rFont val="Tahoma"/>
            <family val="2"/>
          </rPr>
          <t>New People</t>
        </r>
        <r>
          <rPr>
            <b/>
            <u/>
            <sz val="8"/>
            <color indexed="81"/>
            <rFont val="Tahoma"/>
            <family val="2"/>
          </rPr>
          <t xml:space="preserve">
</t>
        </r>
        <r>
          <rPr>
            <sz val="8"/>
            <color indexed="81"/>
            <rFont val="Tahoma"/>
            <family val="2"/>
          </rPr>
          <t xml:space="preserve">
</t>
        </r>
        <r>
          <rPr>
            <b/>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t>
        </r>
      </text>
    </comment>
    <comment ref="C26" authorId="0" shapeId="0">
      <text>
        <r>
          <rPr>
            <sz val="10"/>
            <color indexed="81"/>
            <rFont val="Tahoma"/>
            <family val="2"/>
          </rPr>
          <t xml:space="preserve">Contract 092-050-B286 ran from 26/03/12 - 14/04/12 = 220P/Days
</t>
        </r>
      </text>
    </comment>
    <comment ref="G26" authorId="1" shapeId="0">
      <text>
        <r>
          <rPr>
            <sz val="9"/>
            <color indexed="81"/>
            <rFont val="Tahoma"/>
            <family val="2"/>
          </rPr>
          <t xml:space="preserve">R4 737.39 deducted from contract 092-050-B286 for cost incurred for non attendance of First Aid and Health and Safety Training.
</t>
        </r>
      </text>
    </comment>
    <comment ref="J26" authorId="0" shapeId="0">
      <text>
        <r>
          <rPr>
            <b/>
            <u/>
            <sz val="8"/>
            <color indexed="81"/>
            <rFont val="Tahoma"/>
            <family val="2"/>
          </rPr>
          <t xml:space="preserve">People Employed on contract 092-050-B286
</t>
        </r>
        <r>
          <rPr>
            <u/>
            <sz val="8"/>
            <color indexed="81"/>
            <rFont val="Tahoma"/>
            <family val="2"/>
          </rPr>
          <t xml:space="preserve">
</t>
        </r>
        <r>
          <rPr>
            <sz val="8"/>
            <color indexed="81"/>
            <rFont val="Tahoma"/>
            <family val="2"/>
          </rPr>
          <t>Nicholas Saayman - 8012015197087
Maurko Moses - 7909295143080
Hendrik Dirks - 5606145115084
Klaas Krotz - 8010245074084
Johnnie Ruiters - 6201025058080
Gerda Benjamin - 8508060240086
Badnock Mackay - 6409215263085
Pieter Zaayman - 7309055127086
Florida Miggels - 8411050215087
Andrid De Vos - 8205190880085</t>
        </r>
        <r>
          <rPr>
            <sz val="8"/>
            <color indexed="10"/>
            <rFont val="Tahoma"/>
            <family val="2"/>
          </rPr>
          <t xml:space="preserve">
</t>
        </r>
        <r>
          <rPr>
            <sz val="8"/>
            <color indexed="81"/>
            <rFont val="Tahoma"/>
            <family val="2"/>
          </rPr>
          <t>Elsabie Daniels - 8204260166087</t>
        </r>
        <r>
          <rPr>
            <sz val="8"/>
            <color indexed="10"/>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t>
        </r>
      </text>
    </comment>
  </commentList>
</comments>
</file>

<file path=xl/comments57.xml><?xml version="1.0" encoding="utf-8"?>
<comments xmlns="http://schemas.openxmlformats.org/spreadsheetml/2006/main">
  <authors>
    <author>James Jansen</author>
    <author>Andrew Knipe</author>
  </authors>
  <commentList>
    <comment ref="A4" authorId="0" shapeId="0">
      <text>
        <r>
          <rPr>
            <sz val="10"/>
            <color indexed="81"/>
            <rFont val="Tahoma"/>
            <family val="2"/>
          </rPr>
          <t xml:space="preserve">Wage incentive conract
</t>
        </r>
      </text>
    </comment>
    <comment ref="C4" authorId="0" shapeId="0">
      <text>
        <r>
          <rPr>
            <sz val="10"/>
            <color indexed="81"/>
            <rFont val="Tahoma"/>
            <family val="2"/>
          </rPr>
          <t xml:space="preserve">Contract 008-092-B002 ran from 26/10/10 - 12/11/10 = 240P/Days
</t>
        </r>
      </text>
    </comment>
    <comment ref="J4" authorId="0" shapeId="0">
      <text>
        <r>
          <rPr>
            <b/>
            <u/>
            <sz val="10"/>
            <color indexed="81"/>
            <rFont val="Tahoma"/>
            <family val="2"/>
          </rPr>
          <t xml:space="preserve">People employed on Contract 008-092-B002
</t>
        </r>
        <r>
          <rPr>
            <sz val="10"/>
            <color indexed="81"/>
            <rFont val="Tahoma"/>
            <family val="2"/>
          </rPr>
          <t xml:space="preserve">
Salwyn Grootboom - 6404275835088
David Human - 6705095715080
Booi Chika - 6508075915088
Sherman Swartz - 9407205211087
Sharlene Windvogel - 8704070192082
Destemona Plaatjies - 8509290153081
Klara Plaaitjies - 6604010844085
Leentjie Swartz - 6903310195085
Cloudette Swartz - 7601140252089
Dina Swartz - 6210110938080
Booi Plaatjies - 6801115253085
</t>
        </r>
      </text>
    </comment>
    <comment ref="A5" authorId="0" shapeId="0">
      <text>
        <r>
          <rPr>
            <sz val="10"/>
            <color indexed="81"/>
            <rFont val="Tahoma"/>
            <family val="2"/>
          </rPr>
          <t xml:space="preserve">Wage incentive conract
</t>
        </r>
      </text>
    </comment>
    <comment ref="C5" authorId="0" shapeId="0">
      <text>
        <r>
          <rPr>
            <sz val="10"/>
            <color indexed="81"/>
            <rFont val="Tahoma"/>
            <family val="2"/>
          </rPr>
          <t xml:space="preserve">Contract 008-092-B005 ran from 23/11/10 - 13/12/10 = 227P/Days
</t>
        </r>
      </text>
    </comment>
    <comment ref="J5" authorId="0" shapeId="0">
      <text>
        <r>
          <rPr>
            <b/>
            <u/>
            <sz val="10"/>
            <color indexed="81"/>
            <rFont val="Tahoma"/>
            <family val="2"/>
          </rPr>
          <t xml:space="preserve">People employed on Contract 008-092-B005
</t>
        </r>
        <r>
          <rPr>
            <sz val="10"/>
            <color indexed="81"/>
            <rFont val="Tahoma"/>
            <family val="2"/>
          </rPr>
          <t xml:space="preserve">
Salwyn Grootboom - 6404275835088
David Human - 6705095715080
Booi Chika - 6508075915088
Sherman Swartz - 9407205211087
Sharlene Windvogel - 8704070192082
Destemona Plaatjies - 8509290153081
Klara Plaaitjies - 6604010844085
Leentjie Swartz - 6903310195085
Cloudette Swartz - 7601140252089
Dina Swartz - 6210110938080
Booi Plaatjies - 6801115253085
</t>
        </r>
      </text>
    </comment>
    <comment ref="A6" authorId="0" shapeId="0">
      <text>
        <r>
          <rPr>
            <sz val="10"/>
            <color indexed="81"/>
            <rFont val="Tahoma"/>
            <family val="2"/>
          </rPr>
          <t xml:space="preserve">Wage incentive conract
</t>
        </r>
      </text>
    </comment>
    <comment ref="C6" authorId="0" shapeId="0">
      <text>
        <r>
          <rPr>
            <sz val="10"/>
            <color indexed="81"/>
            <rFont val="Tahoma"/>
            <family val="2"/>
          </rPr>
          <t xml:space="preserve">Contract 008-092-B009 ran from 13/01/11 - 31/01/11 = 237P/Days
</t>
        </r>
      </text>
    </comment>
    <comment ref="J6" authorId="0" shapeId="0">
      <text>
        <r>
          <rPr>
            <b/>
            <u/>
            <sz val="10"/>
            <color indexed="81"/>
            <rFont val="Tahoma"/>
            <family val="2"/>
          </rPr>
          <t xml:space="preserve">People employed on Contract 008-092-B009
</t>
        </r>
        <r>
          <rPr>
            <sz val="10"/>
            <color indexed="81"/>
            <rFont val="Tahoma"/>
            <family val="2"/>
          </rPr>
          <t xml:space="preserve">
Salwyn Grootboom - 6404275835088
David Human - 6705095715080
Booi Chika - 6508075915088
Sherman Swartz - 9407205211087
Sharlene Windvogel - 8704070192082
Destemona Plaatjies - 8509290153081
Klara Plaaitjies - 6604010844085
Leentjie Swartz - 6903310195085
Cloudette Swartz - 7601140252089
Dina Swartz - 6210110938080
Booi Plaatjies - 6801115253085
</t>
        </r>
      </text>
    </comment>
    <comment ref="A7" authorId="0" shapeId="0">
      <text>
        <r>
          <rPr>
            <sz val="10"/>
            <color indexed="81"/>
            <rFont val="Tahoma"/>
            <family val="2"/>
          </rPr>
          <t xml:space="preserve">Wage incentive conract
</t>
        </r>
      </text>
    </comment>
    <comment ref="C7" authorId="0" shapeId="0">
      <text>
        <r>
          <rPr>
            <sz val="10"/>
            <color indexed="81"/>
            <rFont val="Tahoma"/>
            <family val="2"/>
          </rPr>
          <t xml:space="preserve">Contract 008-092-B0015 ran from 01/02/11 - 19/02/11 = 237P/Days
</t>
        </r>
      </text>
    </comment>
    <comment ref="J7" authorId="0" shapeId="0">
      <text>
        <r>
          <rPr>
            <b/>
            <u/>
            <sz val="10"/>
            <color indexed="81"/>
            <rFont val="Tahoma"/>
            <family val="2"/>
          </rPr>
          <t xml:space="preserve">People employed on Contract 008-092-B0015
</t>
        </r>
        <r>
          <rPr>
            <sz val="10"/>
            <color indexed="81"/>
            <rFont val="Tahoma"/>
            <family val="2"/>
          </rPr>
          <t xml:space="preserve">
Salwyn Grootboom - 6404275835088
David Human - 6705095715080
Booi Chika - 6508075915088
Sherman Swartz - 9407205211087
Sharlene Windvogel - 8704070192082
Destemona Plaatjies - 8509290153081
Klara Plaaitjies - 6604010844085
Leentjie Swartz - 6903310195085
Cloudette Swartz - 7601140252089
Dina Swartz - 6210110938080
Booi Plaatjies - 6801115253085
</t>
        </r>
      </text>
    </comment>
    <comment ref="A8" authorId="0" shapeId="0">
      <text>
        <r>
          <rPr>
            <sz val="10"/>
            <color indexed="81"/>
            <rFont val="Tahoma"/>
            <family val="2"/>
          </rPr>
          <t xml:space="preserve">Wage incentive conract
</t>
        </r>
      </text>
    </comment>
    <comment ref="C8" authorId="0" shapeId="0">
      <text>
        <r>
          <rPr>
            <sz val="10"/>
            <color indexed="81"/>
            <rFont val="Tahoma"/>
            <family val="2"/>
          </rPr>
          <t xml:space="preserve">Contract 008-092-B0021 ran from 25/02/11 - 03/03/11 = 83P/Days
</t>
        </r>
      </text>
    </comment>
    <comment ref="J8" authorId="0" shapeId="0">
      <text>
        <r>
          <rPr>
            <b/>
            <u/>
            <sz val="10"/>
            <color indexed="81"/>
            <rFont val="Tahoma"/>
            <family val="2"/>
          </rPr>
          <t xml:space="preserve">People employed on Contract 008-092-B0021
</t>
        </r>
        <r>
          <rPr>
            <sz val="10"/>
            <color indexed="81"/>
            <rFont val="Tahoma"/>
            <family val="2"/>
          </rPr>
          <t xml:space="preserve">
Salwyn Grootboom - 6404275835088
David Human - 6705095715080
Booi Chika - 6508075915088
Sherman Swartz - 9407205211087
Sharlene Windvogel - 8704070192082
Destemona Plaatjies - 8509290153081
Klara Plaaitjies - 6604010844085
Leentjie Swartz - 6903310195085
Cloudette Swartz - 7601140252089
Dina Swartz - 6210110938080
Booi Plaatjies - 6801115253085
</t>
        </r>
      </text>
    </comment>
    <comment ref="C9" authorId="0" shapeId="0">
      <text>
        <r>
          <rPr>
            <sz val="10"/>
            <color indexed="81"/>
            <rFont val="Tahoma"/>
            <family val="2"/>
          </rPr>
          <t xml:space="preserve">Contract 092-050-243 ran from 01/04/11 - 14/04/11 = 157P/Days
</t>
        </r>
      </text>
    </comment>
    <comment ref="J9" authorId="0" shapeId="0">
      <text>
        <r>
          <rPr>
            <b/>
            <u/>
            <sz val="10"/>
            <color indexed="81"/>
            <rFont val="Tahoma"/>
            <family val="2"/>
          </rPr>
          <t xml:space="preserve">People employed on Contract 092-050-243
</t>
        </r>
        <r>
          <rPr>
            <sz val="10"/>
            <color indexed="81"/>
            <rFont val="Tahoma"/>
            <family val="2"/>
          </rPr>
          <t xml:space="preserve">
Salwyn Grootboom - 6404275835088
David Human - 6705095715080
Booi Chika - 6508075915088
Sherman Swartz - 9407205211087
Sharlene Windvogel - 8704070192082
Destemona Plaatjies - 8509290153081
Klara Plaaitjies - 6604010844085
Leentjie Swartz - 6903310195085
Cloudette Swartz - 7601140252089
Dina Swartz - 6210110938080
Booi Plaatjies - 6801115253085
</t>
        </r>
      </text>
    </comment>
    <comment ref="C10" authorId="0" shapeId="0">
      <text>
        <r>
          <rPr>
            <sz val="10"/>
            <color indexed="81"/>
            <rFont val="Tahoma"/>
            <family val="2"/>
          </rPr>
          <t xml:space="preserve">Contract 008-092-B0024 ran from 07/06/11 - 24/06/11 = 151P/Days
</t>
        </r>
      </text>
    </comment>
    <comment ref="J10" authorId="0" shapeId="0">
      <text>
        <r>
          <rPr>
            <b/>
            <u/>
            <sz val="10"/>
            <color indexed="81"/>
            <rFont val="Tahoma"/>
            <family val="2"/>
          </rPr>
          <t xml:space="preserve">People employed on Contract 008-092-B0024
</t>
        </r>
        <r>
          <rPr>
            <sz val="10"/>
            <color indexed="81"/>
            <rFont val="Tahoma"/>
            <family val="2"/>
          </rPr>
          <t xml:space="preserve">
Salwyn Grootboom - 6404275835088
David Human - 6705095715080
Booi Chika - 6508075915088
Sherman Swartz - 9407205211087
Sharlene Windvogel - 8704070192082
Destemona Plaatjies - 8509290153081
Klara Plaaitjies - 6604010844085
Leentjie Swartz - 6903310195085
Cloudette Swartz - 7601140252089
Dina Swartz - 6210110938080
Booi Plaatjies - 6801115253085
</t>
        </r>
      </text>
    </comment>
    <comment ref="C11" authorId="0" shapeId="0">
      <text>
        <r>
          <rPr>
            <sz val="10"/>
            <color indexed="81"/>
            <rFont val="Tahoma"/>
            <family val="2"/>
          </rPr>
          <t xml:space="preserve">Contract 008-092-B0029 ran from 10/08/11 - 31/08/11 = 172P/Days
</t>
        </r>
      </text>
    </comment>
    <comment ref="J11" authorId="0" shapeId="0">
      <text>
        <r>
          <rPr>
            <b/>
            <u/>
            <sz val="10"/>
            <color indexed="81"/>
            <rFont val="Tahoma"/>
            <family val="2"/>
          </rPr>
          <t xml:space="preserve">People employed on Contract 008-092-B0029
</t>
        </r>
        <r>
          <rPr>
            <sz val="10"/>
            <color indexed="81"/>
            <rFont val="Tahoma"/>
            <family val="2"/>
          </rPr>
          <t xml:space="preserve">
Salwyn Grootboom - 6404275835088
David Human - 6705095715080
Booi Chika - 6508075915088
Sherman Swartz - 9407205211087
Sharlene Windvogel - 8704070192082
Destemona Plaatjies - 8509290153081
Klara Plaaitjies - 6604010844085
Leentjie Swartz - 6903310195085
Cloudette Swartz - 7601140252089
Booi Plaatjies - 6801115253085
</t>
        </r>
        <r>
          <rPr>
            <b/>
            <u/>
            <sz val="10"/>
            <color indexed="81"/>
            <rFont val="Tahoma"/>
            <family val="2"/>
          </rPr>
          <t xml:space="preserve">
New People
</t>
        </r>
        <r>
          <rPr>
            <sz val="10"/>
            <color indexed="81"/>
            <rFont val="Tahoma"/>
            <family val="2"/>
          </rPr>
          <t xml:space="preserve">Rolin Swartz - 7809115242080
</t>
        </r>
        <r>
          <rPr>
            <b/>
            <u/>
            <sz val="10"/>
            <color indexed="81"/>
            <rFont val="Tahoma"/>
            <family val="2"/>
          </rPr>
          <t xml:space="preserve">
People Left
</t>
        </r>
        <r>
          <rPr>
            <sz val="10"/>
            <color indexed="81"/>
            <rFont val="Tahoma"/>
            <family val="2"/>
          </rPr>
          <t>Dina Swartz - 6210110938080</t>
        </r>
      </text>
    </comment>
    <comment ref="C12" authorId="0" shapeId="0">
      <text>
        <r>
          <rPr>
            <sz val="10"/>
            <color indexed="81"/>
            <rFont val="Tahoma"/>
            <family val="2"/>
          </rPr>
          <t xml:space="preserve">Contract 092-050-254 ran from 01/09/11 - 16/09/11 = 144P/Days
</t>
        </r>
      </text>
    </comment>
    <comment ref="J12" authorId="0" shapeId="0">
      <text>
        <r>
          <rPr>
            <b/>
            <u/>
            <sz val="10"/>
            <color indexed="81"/>
            <rFont val="Tahoma"/>
            <family val="2"/>
          </rPr>
          <t xml:space="preserve">People employed on Contract 092-050-254
</t>
        </r>
        <r>
          <rPr>
            <sz val="10"/>
            <color indexed="81"/>
            <rFont val="Tahoma"/>
            <family val="2"/>
          </rPr>
          <t xml:space="preserve">
Salwyn Grootboom - 6404275835088
David Human - 6705095715080
Booi Chika - 6508075915088
Sherman Swartz - 9407205211087
Sharlene Windvogel - 8704070192082
Destemona Plaatjies - 8509290153081
Klara Plaaitjies - 6604010844085
Leentjie Swartz - 6903310195085
Cloudette Swartz - 7601140252089
Rolin Swartz - 7809115242080
Booi Plaatjies - 6801115253085
</t>
        </r>
        <r>
          <rPr>
            <b/>
            <u/>
            <sz val="10"/>
            <color indexed="81"/>
            <rFont val="Tahoma"/>
            <family val="2"/>
          </rPr>
          <t xml:space="preserve">
New People
</t>
        </r>
        <r>
          <rPr>
            <sz val="10"/>
            <color indexed="81"/>
            <rFont val="Tahoma"/>
            <family val="2"/>
          </rPr>
          <t xml:space="preserve">
</t>
        </r>
        <r>
          <rPr>
            <b/>
            <u/>
            <sz val="10"/>
            <color indexed="81"/>
            <rFont val="Tahoma"/>
            <family val="2"/>
          </rPr>
          <t xml:space="preserve">
People Left
</t>
        </r>
      </text>
    </comment>
    <comment ref="C13" authorId="0" shapeId="0">
      <text>
        <r>
          <rPr>
            <sz val="10"/>
            <color indexed="81"/>
            <rFont val="Tahoma"/>
            <family val="2"/>
          </rPr>
          <t xml:space="preserve">Contract 092-050-258 ran from 03/10/11 - 21/10/11 = 171P/Days
</t>
        </r>
      </text>
    </comment>
    <comment ref="J13" authorId="0" shapeId="0">
      <text>
        <r>
          <rPr>
            <b/>
            <u/>
            <sz val="10"/>
            <color indexed="81"/>
            <rFont val="Tahoma"/>
            <family val="2"/>
          </rPr>
          <t xml:space="preserve">People employed on Contract 092-050-258
</t>
        </r>
        <r>
          <rPr>
            <sz val="10"/>
            <color indexed="81"/>
            <rFont val="Tahoma"/>
            <family val="2"/>
          </rPr>
          <t xml:space="preserve">
Salwyn Grootboom - 6404275835088
David Human - 6705095715080
Booi Chika - 6508075915088
Sherman Swartz - 9407205211087
Sharlene Windvogel - 8704070192082
Destemona Plaatjies - 8509290153081
Klara Plaaitjies - 6604010844085
Leentjie Swartz - 6903310195085
Cloudette Swartz - 7601140252089
Rolin Swartz - 7809115242080
Booi Plaatjies - 6801115253085
</t>
        </r>
        <r>
          <rPr>
            <b/>
            <u/>
            <sz val="10"/>
            <color indexed="81"/>
            <rFont val="Tahoma"/>
            <family val="2"/>
          </rPr>
          <t xml:space="preserve">
New People
</t>
        </r>
        <r>
          <rPr>
            <sz val="10"/>
            <color indexed="81"/>
            <rFont val="Tahoma"/>
            <family val="2"/>
          </rPr>
          <t xml:space="preserve">
</t>
        </r>
        <r>
          <rPr>
            <b/>
            <u/>
            <sz val="10"/>
            <color indexed="81"/>
            <rFont val="Tahoma"/>
            <family val="2"/>
          </rPr>
          <t xml:space="preserve">
People Left
</t>
        </r>
      </text>
    </comment>
    <comment ref="C14" authorId="0" shapeId="0">
      <text>
        <r>
          <rPr>
            <sz val="10"/>
            <color indexed="81"/>
            <rFont val="Tahoma"/>
            <family val="2"/>
          </rPr>
          <t xml:space="preserve">Contract 092-050-B264 ran from 24/10/11 - 18/11/11 = 218P/Days
</t>
        </r>
      </text>
    </comment>
    <comment ref="J14" authorId="0" shapeId="0">
      <text>
        <r>
          <rPr>
            <b/>
            <u/>
            <sz val="10"/>
            <color indexed="81"/>
            <rFont val="Tahoma"/>
            <family val="2"/>
          </rPr>
          <t xml:space="preserve">People employed on Contract 092-050-B264
</t>
        </r>
        <r>
          <rPr>
            <sz val="10"/>
            <color indexed="81"/>
            <rFont val="Tahoma"/>
            <family val="2"/>
          </rPr>
          <t xml:space="preserve">
Salwyn Grootboom - 6404275835088
David Human - 6705095715080
Booi Chika - 6508075915088
Sherman Swartz - 9407205211087
Sharlene Windvogel - 8704070192082
Destemona Plaatjies - 8509290153081
Klara Plaaitjies - 6604010844085
Leentjie Swartz - 6903310195085
Cloudette Swartz - 7601140252089
Rolin Swartz - 7809115242080
Booi Plaatjies - 6801115253085
</t>
        </r>
        <r>
          <rPr>
            <b/>
            <u/>
            <sz val="10"/>
            <color indexed="81"/>
            <rFont val="Tahoma"/>
            <family val="2"/>
          </rPr>
          <t xml:space="preserve">
New People
</t>
        </r>
        <r>
          <rPr>
            <sz val="10"/>
            <color indexed="81"/>
            <rFont val="Tahoma"/>
            <family val="2"/>
          </rPr>
          <t xml:space="preserve">
</t>
        </r>
        <r>
          <rPr>
            <b/>
            <u/>
            <sz val="10"/>
            <color indexed="81"/>
            <rFont val="Tahoma"/>
            <family val="2"/>
          </rPr>
          <t xml:space="preserve">
People Left
</t>
        </r>
      </text>
    </comment>
    <comment ref="C15" authorId="0" shapeId="0">
      <text>
        <r>
          <rPr>
            <sz val="10"/>
            <color indexed="81"/>
            <rFont val="Tahoma"/>
            <family val="2"/>
          </rPr>
          <t xml:space="preserve">Contract 092-050-B272 ran from 21/11/11 - 09/12/11 = 180P/Days
</t>
        </r>
      </text>
    </comment>
    <comment ref="G15" authorId="1" shapeId="0">
      <text>
        <r>
          <rPr>
            <sz val="8"/>
            <color indexed="81"/>
            <rFont val="Tahoma"/>
            <family val="2"/>
          </rPr>
          <t xml:space="preserve">R606.23 deducted as fine from contract 092-050-B272.
</t>
        </r>
      </text>
    </comment>
    <comment ref="J15" authorId="0" shapeId="0">
      <text>
        <r>
          <rPr>
            <b/>
            <u/>
            <sz val="10"/>
            <color indexed="81"/>
            <rFont val="Tahoma"/>
            <family val="2"/>
          </rPr>
          <t xml:space="preserve">People employed on Contract 092-050-B272
</t>
        </r>
        <r>
          <rPr>
            <sz val="10"/>
            <color indexed="81"/>
            <rFont val="Tahoma"/>
            <family val="2"/>
          </rPr>
          <t xml:space="preserve">
Salwyn Grootboom - 6404275835088
David Human - 6705095715080
Booi Chika - 6508075915088
Sherman Swartz - 9407205211087
Sharlene Windvogel - 8704070192082
Destemona Plaatjies - 8509290153081
Klara Plaaitjies - 6604010844085
Leentjie Swartz - 6903310195085
Cloudette Swartz - 7601140252089
Rolin Swartz - 7809115242080
Booi Plaatjies - 6801115253085
</t>
        </r>
        <r>
          <rPr>
            <b/>
            <u/>
            <sz val="10"/>
            <color indexed="81"/>
            <rFont val="Tahoma"/>
            <family val="2"/>
          </rPr>
          <t xml:space="preserve">
New People
</t>
        </r>
        <r>
          <rPr>
            <sz val="10"/>
            <color indexed="81"/>
            <rFont val="Tahoma"/>
            <family val="2"/>
          </rPr>
          <t xml:space="preserve">
</t>
        </r>
        <r>
          <rPr>
            <b/>
            <u/>
            <sz val="10"/>
            <color indexed="81"/>
            <rFont val="Tahoma"/>
            <family val="2"/>
          </rPr>
          <t xml:space="preserve">
People Left
</t>
        </r>
      </text>
    </comment>
    <comment ref="C16" authorId="0" shapeId="0">
      <text>
        <r>
          <rPr>
            <sz val="10"/>
            <color indexed="81"/>
            <rFont val="Tahoma"/>
            <family val="2"/>
          </rPr>
          <t xml:space="preserve">Contract 092-050-B271 ran from 09/01/12 - 03/02/12 = 194P/Days
</t>
        </r>
      </text>
    </comment>
    <comment ref="J16" authorId="0" shapeId="0">
      <text>
        <r>
          <rPr>
            <b/>
            <u/>
            <sz val="10"/>
            <color indexed="81"/>
            <rFont val="Tahoma"/>
            <family val="2"/>
          </rPr>
          <t xml:space="preserve">People employed on Contract 092-050-B271
</t>
        </r>
        <r>
          <rPr>
            <sz val="10"/>
            <color indexed="81"/>
            <rFont val="Tahoma"/>
            <family val="2"/>
          </rPr>
          <t xml:space="preserve">
David Human - 6705095715080
Booi Chika - 6508075915088
Sherman Swartz - 9407205211087
Sharlene Windvogel - 8704070192082
Destemona Plaatjies - 8509290153081
Klara Plaaitjies - 6604010844085
Leentjie Swartz - 6903310195085
Rolin Swartz - 7809115242080
Booi Plaatjies - 6801115253085
</t>
        </r>
        <r>
          <rPr>
            <b/>
            <u/>
            <sz val="10"/>
            <color indexed="81"/>
            <rFont val="Tahoma"/>
            <family val="2"/>
          </rPr>
          <t xml:space="preserve">
New People
</t>
        </r>
        <r>
          <rPr>
            <sz val="10"/>
            <color indexed="81"/>
            <rFont val="Tahoma"/>
            <family val="2"/>
          </rPr>
          <t xml:space="preserve">
</t>
        </r>
        <r>
          <rPr>
            <b/>
            <u/>
            <sz val="10"/>
            <color indexed="81"/>
            <rFont val="Tahoma"/>
            <family val="2"/>
          </rPr>
          <t xml:space="preserve">
People Left
</t>
        </r>
        <r>
          <rPr>
            <sz val="10"/>
            <color indexed="81"/>
            <rFont val="Tahoma"/>
            <family val="2"/>
          </rPr>
          <t>Salwyn Grootboom - 6404275835088
Cloudette Swartz - 7601140252089</t>
        </r>
      </text>
    </comment>
    <comment ref="C17" authorId="0" shapeId="0">
      <text>
        <r>
          <rPr>
            <sz val="10"/>
            <color indexed="81"/>
            <rFont val="Tahoma"/>
            <family val="2"/>
          </rPr>
          <t xml:space="preserve">Contract 092-050-B317B1 ran from 10/09/14 - 01/10/14 = 158P/Days
</t>
        </r>
      </text>
    </comment>
    <comment ref="J17" authorId="0" shapeId="0">
      <text>
        <r>
          <rPr>
            <b/>
            <u/>
            <sz val="10"/>
            <color indexed="81"/>
            <rFont val="Tahoma"/>
            <family val="2"/>
          </rPr>
          <t xml:space="preserve">People employed on Contract 092-050-B317B1
</t>
        </r>
        <r>
          <rPr>
            <sz val="10"/>
            <color indexed="81"/>
            <rFont val="Tahoma"/>
            <family val="2"/>
          </rPr>
          <t xml:space="preserve">Elmara Swartz - 8807310105085
</t>
        </r>
        <r>
          <rPr>
            <b/>
            <u/>
            <sz val="10"/>
            <color indexed="81"/>
            <rFont val="Tahoma"/>
            <family val="2"/>
          </rPr>
          <t xml:space="preserve">
New People
</t>
        </r>
        <r>
          <rPr>
            <sz val="10"/>
            <color indexed="81"/>
            <rFont val="Tahoma"/>
            <family val="2"/>
          </rPr>
          <t xml:space="preserve">Sharlette Human - 7810190196084
Michandre Statu - 9601020295081
Sydney Plaatjies - 9007215141082
Nolan Chiga - 9408255217081
Rodwell Human - 8710015220086
Grachada Grootboom - 9511060527089
Elretha Swarts - 8509090261084
Dennis Adams - 7603305910089
Esme Grootboom - 7509050201089
Hesme Willeman - 9301140337083
Benrica Van Niekerk - 8212035230085
</t>
        </r>
        <r>
          <rPr>
            <b/>
            <u/>
            <sz val="10"/>
            <color indexed="81"/>
            <rFont val="Tahoma"/>
            <family val="2"/>
          </rPr>
          <t xml:space="preserve">
People Left
</t>
        </r>
        <r>
          <rPr>
            <sz val="10"/>
            <color indexed="81"/>
            <rFont val="Tahoma"/>
            <family val="2"/>
          </rPr>
          <t>David Human - 6705095715080
Booi Chika - 6508075915088
Sherman Swartz - 9407205211087
Sharlene Windvogel - 8704070192082
Destemona Plaatjies - 8509290153081
Klara Plaaitjies - 6604010844085
Leentjie Swartz - 6903310195085
Rolin Swartz - 7809115242080
Booi Plaatjies - 6801115253085</t>
        </r>
      </text>
    </comment>
    <comment ref="C18" authorId="0" shapeId="0">
      <text>
        <r>
          <rPr>
            <sz val="10"/>
            <color indexed="81"/>
            <rFont val="Tahoma"/>
            <family val="2"/>
          </rPr>
          <t xml:space="preserve">Contract 092-050-B315B1 ran from 15/10/14 - 07/11/14 = 198P/Days
</t>
        </r>
      </text>
    </comment>
    <comment ref="J18" authorId="0" shapeId="0">
      <text>
        <r>
          <rPr>
            <b/>
            <u/>
            <sz val="10"/>
            <color indexed="81"/>
            <rFont val="Tahoma"/>
            <family val="2"/>
          </rPr>
          <t xml:space="preserve">People employed on Contract 092-050-B315B1
</t>
        </r>
        <r>
          <rPr>
            <sz val="10"/>
            <color indexed="81"/>
            <rFont val="Tahoma"/>
            <family val="2"/>
          </rPr>
          <t xml:space="preserve">Elmara Swartz - 8807310105085
Sharlette Human - 7810190196084
Michandre Statu - 9601020295081
Sydney Plaatjies - 9007215141082
Nolan Chiga - 9408255217081
Rodwell Human - 8710015220086
Grachada Grootboom - 9511060527089
Elretha Swarts - 8509090261084
Dennis Adams - 7603305910089
Hesme Willeman - 9301140337083
Benrica Van Niekerk - 8212035230085
</t>
        </r>
        <r>
          <rPr>
            <b/>
            <u/>
            <sz val="10"/>
            <color indexed="81"/>
            <rFont val="Tahoma"/>
            <family val="2"/>
          </rPr>
          <t xml:space="preserve">
New People
</t>
        </r>
        <r>
          <rPr>
            <sz val="10"/>
            <color indexed="81"/>
            <rFont val="Tahoma"/>
            <family val="2"/>
          </rPr>
          <t xml:space="preserve">Maria Plaatjies - 7606080260083
</t>
        </r>
        <r>
          <rPr>
            <b/>
            <u/>
            <sz val="10"/>
            <color indexed="81"/>
            <rFont val="Tahoma"/>
            <family val="2"/>
          </rPr>
          <t xml:space="preserve">
People Left
</t>
        </r>
        <r>
          <rPr>
            <sz val="10"/>
            <color indexed="81"/>
            <rFont val="Tahoma"/>
            <family val="2"/>
          </rPr>
          <t>Esme Grootboom - 7509050201089</t>
        </r>
      </text>
    </comment>
    <comment ref="C19" authorId="0" shapeId="0">
      <text>
        <r>
          <rPr>
            <sz val="10"/>
            <color indexed="81"/>
            <rFont val="Tahoma"/>
            <family val="2"/>
          </rPr>
          <t xml:space="preserve">Contract 092-050-B311B1 ran from 01/12/14 - 16/01/2015 = 189P/Days
</t>
        </r>
      </text>
    </comment>
    <comment ref="J19" authorId="0" shapeId="0">
      <text>
        <r>
          <rPr>
            <b/>
            <u/>
            <sz val="10"/>
            <color indexed="81"/>
            <rFont val="Tahoma"/>
            <family val="2"/>
          </rPr>
          <t xml:space="preserve">People employed on Contract 092-050-B311B1
</t>
        </r>
        <r>
          <rPr>
            <sz val="10"/>
            <color indexed="81"/>
            <rFont val="Tahoma"/>
            <family val="2"/>
          </rPr>
          <t xml:space="preserve">Elmara Swartz - 8807310105085
Sharlette Human - 7810190196084
Michandre Statu - 9601020295081
Sydney Plaatjies - 9007215141082
Nolan Chiga - 9408255217081
Rodwell Human - 8710015220086
Grachada Grootboom - 9511060527089
Elretha Swarts - 8509090261084
Dennis Adams - 7603305910089
Maria Plaatjies - 7606080260083
Hesme Willeman - 9301140337083
Benrica Van Niekerk - 8212035230085
</t>
        </r>
        <r>
          <rPr>
            <b/>
            <u/>
            <sz val="10"/>
            <color indexed="81"/>
            <rFont val="Tahoma"/>
            <family val="2"/>
          </rPr>
          <t xml:space="preserve">
New People
</t>
        </r>
        <r>
          <rPr>
            <sz val="10"/>
            <color indexed="81"/>
            <rFont val="Tahoma"/>
            <family val="2"/>
          </rPr>
          <t xml:space="preserve">
</t>
        </r>
        <r>
          <rPr>
            <b/>
            <u/>
            <sz val="10"/>
            <color indexed="81"/>
            <rFont val="Tahoma"/>
            <family val="2"/>
          </rPr>
          <t xml:space="preserve">
People Left
</t>
        </r>
      </text>
    </comment>
    <comment ref="C20" authorId="0" shapeId="0">
      <text>
        <r>
          <rPr>
            <sz val="10"/>
            <color indexed="81"/>
            <rFont val="Tahoma"/>
            <family val="2"/>
          </rPr>
          <t xml:space="preserve">Contract 092-050-B300B1 ran from 04/02/15 - 03/03/2015 = 159P/Days
</t>
        </r>
      </text>
    </comment>
    <comment ref="J20" authorId="0" shapeId="0">
      <text>
        <r>
          <rPr>
            <b/>
            <u/>
            <sz val="10"/>
            <color indexed="81"/>
            <rFont val="Tahoma"/>
            <family val="2"/>
          </rPr>
          <t xml:space="preserve">People employed on Contract 092-050-B300B1
</t>
        </r>
        <r>
          <rPr>
            <sz val="10"/>
            <color indexed="81"/>
            <rFont val="Tahoma"/>
            <family val="2"/>
          </rPr>
          <t xml:space="preserve">Elmara Swartz - 8807310105085
Michandre Statu - 9601020295081
Sydney Plaatjies - 9007215141082
Nolan Chiga - 9408255217081
Rodwell Human - 8710015220086
Grachada Grootboom - 9511060527089
Elretha Swarts - 8509090261084
Maria Plaatjies - 7606080260083
Hesme Willeman - 9301140337083
Benrica Van Niekerk - 8212035230085
</t>
        </r>
        <r>
          <rPr>
            <b/>
            <u/>
            <sz val="10"/>
            <color indexed="81"/>
            <rFont val="Tahoma"/>
            <family val="2"/>
          </rPr>
          <t xml:space="preserve">
New People
</t>
        </r>
        <r>
          <rPr>
            <sz val="10"/>
            <color indexed="81"/>
            <rFont val="Tahoma"/>
            <family val="2"/>
          </rPr>
          <t xml:space="preserve">
Marieshan Jaftha - 8112170946086
Justin Rautenbach - 9009055196085
</t>
        </r>
        <r>
          <rPr>
            <b/>
            <u/>
            <sz val="10"/>
            <color indexed="81"/>
            <rFont val="Tahoma"/>
            <family val="2"/>
          </rPr>
          <t xml:space="preserve">
People Left
</t>
        </r>
        <r>
          <rPr>
            <sz val="10"/>
            <color indexed="81"/>
            <rFont val="Tahoma"/>
            <family val="2"/>
          </rPr>
          <t>Sharlette Human - 7810190196084
Dennis Adams - 7603305910089</t>
        </r>
      </text>
    </comment>
    <comment ref="C21" authorId="0" shapeId="0">
      <text>
        <r>
          <rPr>
            <sz val="10"/>
            <color indexed="81"/>
            <rFont val="Tahoma"/>
            <family val="2"/>
          </rPr>
          <t xml:space="preserve">Contract 092-050-B254B2 ran from 05/03/15 - 13/03/2015 = 58P/Days
</t>
        </r>
      </text>
    </comment>
    <comment ref="J21" authorId="0" shapeId="0">
      <text>
        <r>
          <rPr>
            <b/>
            <u/>
            <sz val="10"/>
            <color indexed="81"/>
            <rFont val="Tahoma"/>
            <family val="2"/>
          </rPr>
          <t xml:space="preserve">People employed on Contract 092-050-254B2
</t>
        </r>
        <r>
          <rPr>
            <u/>
            <sz val="10"/>
            <color indexed="81"/>
            <rFont val="Tahoma"/>
            <family val="2"/>
          </rPr>
          <t xml:space="preserve">
</t>
        </r>
        <r>
          <rPr>
            <sz val="10"/>
            <color indexed="81"/>
            <rFont val="Tahoma"/>
            <family val="2"/>
          </rPr>
          <t xml:space="preserve">Elmara Swartz - 8807310105085
Marieshan Jaftha - 8112170946086
Michandre Statu - 9601020295081
Sydney Plaatjies - 9007215141082
Nolan Chiga - 9408255217081
Rodwell Human - 8710015220086
Grachada Grootboom - 9511060527089
Elretha Swarts - 8509090261084
Justin Rautenbach - 9009055196085
Maria Plaatjies - 7606080260083
Hesme Willeman - 9301140337083
Benrica Van Niekerk - 8212035230085
</t>
        </r>
        <r>
          <rPr>
            <b/>
            <u/>
            <sz val="10"/>
            <color indexed="81"/>
            <rFont val="Tahoma"/>
            <family val="2"/>
          </rPr>
          <t xml:space="preserve">
New People
</t>
        </r>
        <r>
          <rPr>
            <sz val="10"/>
            <color indexed="81"/>
            <rFont val="Tahoma"/>
            <family val="2"/>
          </rPr>
          <t xml:space="preserve">
</t>
        </r>
        <r>
          <rPr>
            <b/>
            <u/>
            <sz val="10"/>
            <color indexed="81"/>
            <rFont val="Tahoma"/>
            <family val="2"/>
          </rPr>
          <t xml:space="preserve">
People Left
</t>
        </r>
      </text>
    </comment>
    <comment ref="C22" authorId="0" shapeId="0">
      <text>
        <r>
          <rPr>
            <sz val="10"/>
            <color indexed="81"/>
            <rFont val="Tahoma"/>
            <family val="2"/>
          </rPr>
          <t xml:space="preserve">Contract 092-050-B327B2 ran from 23/03/15 - 31/03/2015 = 65P/Days
</t>
        </r>
      </text>
    </comment>
    <comment ref="J22" authorId="0" shapeId="0">
      <text>
        <r>
          <rPr>
            <b/>
            <u/>
            <sz val="10"/>
            <color indexed="81"/>
            <rFont val="Tahoma"/>
            <family val="2"/>
          </rPr>
          <t xml:space="preserve">People employed on Contract 092-050-B327B2
</t>
        </r>
        <r>
          <rPr>
            <u/>
            <sz val="10"/>
            <color indexed="81"/>
            <rFont val="Tahoma"/>
            <family val="2"/>
          </rPr>
          <t xml:space="preserve">
</t>
        </r>
        <r>
          <rPr>
            <sz val="10"/>
            <color indexed="81"/>
            <rFont val="Tahoma"/>
            <family val="2"/>
          </rPr>
          <t xml:space="preserve">Elmara Swartz - 8807310105085
Marieshan Jaftha - 8112170946086
Michandre Statu - 9601020295081
Sydney Plaatjies - 9007215141082
Nolan Chiga - 9408255217081
Rodwell Human - 8710015220086
Grachada Grootboom - 9511060527089
Elretha Swarts - 8509090261084
Justin Rautenbach - 9009055196085
Maria Plaatjies - 7606080260083
Hesme Willeman - 9301140337083
Benrica Van Niekerk - 8212035230085
</t>
        </r>
        <r>
          <rPr>
            <b/>
            <u/>
            <sz val="10"/>
            <color indexed="81"/>
            <rFont val="Tahoma"/>
            <family val="2"/>
          </rPr>
          <t xml:space="preserve">
New People
</t>
        </r>
        <r>
          <rPr>
            <sz val="10"/>
            <color indexed="81"/>
            <rFont val="Tahoma"/>
            <family val="2"/>
          </rPr>
          <t xml:space="preserve">
</t>
        </r>
        <r>
          <rPr>
            <b/>
            <u/>
            <sz val="10"/>
            <color indexed="81"/>
            <rFont val="Tahoma"/>
            <family val="2"/>
          </rPr>
          <t xml:space="preserve">
People Left
</t>
        </r>
      </text>
    </comment>
    <comment ref="C23" authorId="0" shapeId="0">
      <text>
        <r>
          <rPr>
            <sz val="10"/>
            <color indexed="81"/>
            <rFont val="Tahoma"/>
            <family val="2"/>
          </rPr>
          <t xml:space="preserve">Contract 092-050-253B2 ran from 13/04/15 - 17/04/2015 = 47P/Days
</t>
        </r>
      </text>
    </comment>
    <comment ref="J23" authorId="0" shapeId="0">
      <text>
        <r>
          <rPr>
            <b/>
            <u/>
            <sz val="10"/>
            <color indexed="81"/>
            <rFont val="Tahoma"/>
            <family val="2"/>
          </rPr>
          <t xml:space="preserve">People employed on Contract 092-050-253B2
</t>
        </r>
        <r>
          <rPr>
            <u/>
            <sz val="10"/>
            <color indexed="81"/>
            <rFont val="Tahoma"/>
            <family val="2"/>
          </rPr>
          <t xml:space="preserve">
</t>
        </r>
        <r>
          <rPr>
            <sz val="10"/>
            <color indexed="81"/>
            <rFont val="Tahoma"/>
            <family val="2"/>
          </rPr>
          <t xml:space="preserve">Elmara Swartz - 8807310105085
Marieshan Jaftha - 8112170946086
Michandre Statu - 9601020295081
Sydney Plaatjies - 9007215141082
Nolan Chiga - 9408255217081
Rodwell Human - 8710015220086
Grachada Grootboom - 9511060527089
Elretha Swarts - 8509090261084
Justin Rautenbach - 9009055196085
Maria Plaatjies - 7606080260083
Hesme Willeman - 9301140337083
Benrica Van Niekerk - 8212035230085
</t>
        </r>
        <r>
          <rPr>
            <b/>
            <u/>
            <sz val="10"/>
            <color indexed="81"/>
            <rFont val="Tahoma"/>
            <family val="2"/>
          </rPr>
          <t xml:space="preserve">
New People
</t>
        </r>
        <r>
          <rPr>
            <sz val="10"/>
            <color indexed="81"/>
            <rFont val="Tahoma"/>
            <family val="2"/>
          </rPr>
          <t xml:space="preserve">
</t>
        </r>
        <r>
          <rPr>
            <b/>
            <u/>
            <sz val="10"/>
            <color indexed="81"/>
            <rFont val="Tahoma"/>
            <family val="2"/>
          </rPr>
          <t xml:space="preserve">
People Left
</t>
        </r>
      </text>
    </comment>
    <comment ref="C24" authorId="0" shapeId="0">
      <text>
        <r>
          <rPr>
            <sz val="10"/>
            <color indexed="81"/>
            <rFont val="Tahoma"/>
            <family val="2"/>
          </rPr>
          <t xml:space="preserve">Contract 092-050-251B2 ran from 04/05/15 - 12/05/2015 = 58P/Days
</t>
        </r>
      </text>
    </comment>
    <comment ref="J24" authorId="0" shapeId="0">
      <text>
        <r>
          <rPr>
            <b/>
            <u/>
            <sz val="10"/>
            <color indexed="81"/>
            <rFont val="Tahoma"/>
            <family val="2"/>
          </rPr>
          <t xml:space="preserve">People employed on Contract 092-050-251B2
</t>
        </r>
        <r>
          <rPr>
            <u/>
            <sz val="10"/>
            <color indexed="81"/>
            <rFont val="Tahoma"/>
            <family val="2"/>
          </rPr>
          <t xml:space="preserve">
</t>
        </r>
        <r>
          <rPr>
            <sz val="10"/>
            <color indexed="81"/>
            <rFont val="Tahoma"/>
            <family val="2"/>
          </rPr>
          <t xml:space="preserve">Elmara Swartz - 8807310105085
Marieshan Jaftha - 8112170946086
Michandre Statu - 9601020295081
Sydney Plaatjies - 9007215141082
Nolan Chiga - 9408255217081
Rodwell Human - 8710015220086
Grachada Grootboom - 9511060527089
Elretha Swarts - 8509090261084
Justin Rautenbach - 9009055196085
Maria Plaatjies - 7606080260083
Hesme Willeman - 9301140337083
Benrica Van Niekerk - 8212035230085
</t>
        </r>
        <r>
          <rPr>
            <b/>
            <u/>
            <sz val="10"/>
            <color indexed="81"/>
            <rFont val="Tahoma"/>
            <family val="2"/>
          </rPr>
          <t xml:space="preserve">
New People
</t>
        </r>
        <r>
          <rPr>
            <sz val="10"/>
            <color indexed="81"/>
            <rFont val="Tahoma"/>
            <family val="2"/>
          </rPr>
          <t xml:space="preserve">
</t>
        </r>
        <r>
          <rPr>
            <b/>
            <u/>
            <sz val="10"/>
            <color indexed="81"/>
            <rFont val="Tahoma"/>
            <family val="2"/>
          </rPr>
          <t xml:space="preserve">
People Left
</t>
        </r>
      </text>
    </comment>
    <comment ref="C25" authorId="0" shapeId="0">
      <text>
        <r>
          <rPr>
            <sz val="10"/>
            <color indexed="81"/>
            <rFont val="Tahoma"/>
            <family val="2"/>
          </rPr>
          <t xml:space="preserve">Contract 008-092-B002B2 ran from 01/06/15 - 11/06/2015 = 88P/Days
</t>
        </r>
      </text>
    </comment>
    <comment ref="J25" authorId="0" shapeId="0">
      <text>
        <r>
          <rPr>
            <b/>
            <u/>
            <sz val="10"/>
            <color indexed="81"/>
            <rFont val="Tahoma"/>
            <family val="2"/>
          </rPr>
          <t xml:space="preserve">People employed on Contract 008-092-B002B2
</t>
        </r>
        <r>
          <rPr>
            <u/>
            <sz val="10"/>
            <color indexed="81"/>
            <rFont val="Tahoma"/>
            <family val="2"/>
          </rPr>
          <t xml:space="preserve">
</t>
        </r>
        <r>
          <rPr>
            <sz val="10"/>
            <color indexed="81"/>
            <rFont val="Tahoma"/>
            <family val="2"/>
          </rPr>
          <t xml:space="preserve">Elmara Swartz - 8807310105085
Marieshan Jaftha - 8112170946086
Sydney Plaatjies - 9007215141082
Nolan Chiga - 9408255217081
Rodwell Human - 8710015220086
Elretha Swarts - 8509090261084
Justin Rautenbach - 9009055196085
</t>
        </r>
        <r>
          <rPr>
            <b/>
            <u/>
            <sz val="10"/>
            <color indexed="81"/>
            <rFont val="Tahoma"/>
            <family val="2"/>
          </rPr>
          <t xml:space="preserve">
New People
</t>
        </r>
        <r>
          <rPr>
            <u/>
            <sz val="10"/>
            <color indexed="81"/>
            <rFont val="Tahoma"/>
            <family val="2"/>
          </rPr>
          <t xml:space="preserve">
</t>
        </r>
        <r>
          <rPr>
            <sz val="10"/>
            <color indexed="81"/>
            <rFont val="Tahoma"/>
            <family val="2"/>
          </rPr>
          <t xml:space="preserve">Donoline Swartz - 9308230349084
Esme Grootboom - 7509050201089
Marie Chiga - 69080706635089
Leentjie Swartz - 6903310195085
Granwell Williams - 7809225302089
</t>
        </r>
        <r>
          <rPr>
            <b/>
            <u/>
            <sz val="10"/>
            <color indexed="81"/>
            <rFont val="Tahoma"/>
            <family val="2"/>
          </rPr>
          <t xml:space="preserve">
People Left
</t>
        </r>
        <r>
          <rPr>
            <sz val="10"/>
            <color indexed="81"/>
            <rFont val="Tahoma"/>
            <family val="2"/>
          </rPr>
          <t>Maria Plaatjies - 7606080260083
Hesme Willeman - 9301140337083
Benrica Van Niekerk - 8212035230085
Grachada Grootboom - 9511060527089
Michandre Statu - 9601020295081</t>
        </r>
        <r>
          <rPr>
            <b/>
            <u/>
            <sz val="10"/>
            <color indexed="81"/>
            <rFont val="Tahoma"/>
            <family val="2"/>
          </rPr>
          <t xml:space="preserve">
</t>
        </r>
      </text>
    </comment>
    <comment ref="C26" authorId="0" shapeId="0">
      <text>
        <r>
          <rPr>
            <sz val="10"/>
            <color indexed="81"/>
            <rFont val="Tahoma"/>
            <family val="2"/>
          </rPr>
          <t xml:space="preserve">Contract 092-001-044B2 ran from 01/07/15 - 05/08/2015 = 223P/Days
</t>
        </r>
      </text>
    </comment>
    <comment ref="J26" authorId="0" shapeId="0">
      <text>
        <r>
          <rPr>
            <b/>
            <u/>
            <sz val="10"/>
            <color indexed="81"/>
            <rFont val="Tahoma"/>
            <family val="2"/>
          </rPr>
          <t xml:space="preserve">People employed on Contract 092-001-044B2
</t>
        </r>
        <r>
          <rPr>
            <u/>
            <sz val="10"/>
            <color indexed="81"/>
            <rFont val="Tahoma"/>
            <family val="2"/>
          </rPr>
          <t xml:space="preserve">
</t>
        </r>
        <r>
          <rPr>
            <sz val="10"/>
            <color indexed="81"/>
            <rFont val="Tahoma"/>
            <family val="2"/>
          </rPr>
          <t>Elmara Swartz - 8807310105085
Marieshan Jaftha - 8112170946086
Sydney Plaatjies - 9007215141082
Nolan Chiga - 9408255217081
Marie Chiga - 69080706635089
Esme Grootboom - 7509050201089
Rodwell Human - 8710015220086
Elretha Swarts - 8509090261084
Justin Rautenbach - 9009055196085
Donoline Swartz - 9308230349084
Leentjie Swartz - 6903310195085
Granwell Williams - 780922530208</t>
        </r>
        <r>
          <rPr>
            <b/>
            <sz val="10"/>
            <color indexed="81"/>
            <rFont val="Tahoma"/>
            <family val="2"/>
          </rPr>
          <t>9</t>
        </r>
        <r>
          <rPr>
            <sz val="10"/>
            <color indexed="81"/>
            <rFont val="Tahoma"/>
            <family val="2"/>
          </rPr>
          <t xml:space="preserve">
</t>
        </r>
        <r>
          <rPr>
            <b/>
            <u/>
            <sz val="10"/>
            <color indexed="81"/>
            <rFont val="Tahoma"/>
            <family val="2"/>
          </rPr>
          <t xml:space="preserve">
New People
</t>
        </r>
        <r>
          <rPr>
            <u/>
            <sz val="10"/>
            <color indexed="81"/>
            <rFont val="Tahoma"/>
            <family val="2"/>
          </rPr>
          <t xml:space="preserve">
</t>
        </r>
        <r>
          <rPr>
            <sz val="10"/>
            <color indexed="81"/>
            <rFont val="Tahoma"/>
            <family val="2"/>
          </rPr>
          <t xml:space="preserve">
</t>
        </r>
        <r>
          <rPr>
            <b/>
            <u/>
            <sz val="10"/>
            <color indexed="81"/>
            <rFont val="Tahoma"/>
            <family val="2"/>
          </rPr>
          <t xml:space="preserve">
People Left
</t>
        </r>
      </text>
    </comment>
    <comment ref="C27" authorId="0" shapeId="0">
      <text>
        <r>
          <rPr>
            <sz val="10"/>
            <color indexed="81"/>
            <rFont val="Tahoma"/>
            <family val="2"/>
          </rPr>
          <t xml:space="preserve">Contract 092-050-243B1 ran from 14/09/15 - 23/09/2015 = 62P/Days
</t>
        </r>
      </text>
    </comment>
    <comment ref="J27" authorId="0" shapeId="0">
      <text>
        <r>
          <rPr>
            <b/>
            <u/>
            <sz val="10"/>
            <color indexed="81"/>
            <rFont val="Tahoma"/>
            <family val="2"/>
          </rPr>
          <t xml:space="preserve">People employed on Contract 092-050-243B1
</t>
        </r>
        <r>
          <rPr>
            <u/>
            <sz val="10"/>
            <color indexed="81"/>
            <rFont val="Tahoma"/>
            <family val="2"/>
          </rPr>
          <t xml:space="preserve">
</t>
        </r>
        <r>
          <rPr>
            <sz val="10"/>
            <color indexed="81"/>
            <rFont val="Tahoma"/>
            <family val="2"/>
          </rPr>
          <t xml:space="preserve">Elmara Swartz - 8807310105085
Marieshan Jaftha - 8112170946086
Sydney Plaatjies - 9007215141082
Nolan Chiga - 9408255217081
Marie Chiga - 69080706635089
Esme Grootboom - 7509050201089
Rodwell Human - 8710015220086
Elretha Swarts - 8509090261084
Justin Rautenbach - 9009055196085
Donoline Swartz - 9308230349084
Leentjie Swartz - 6903310195085
Granwell Williams - 7809225302089
</t>
        </r>
        <r>
          <rPr>
            <b/>
            <u/>
            <sz val="10"/>
            <color indexed="81"/>
            <rFont val="Tahoma"/>
            <family val="2"/>
          </rPr>
          <t xml:space="preserve">
New People
</t>
        </r>
        <r>
          <rPr>
            <u/>
            <sz val="10"/>
            <color indexed="81"/>
            <rFont val="Tahoma"/>
            <family val="2"/>
          </rPr>
          <t xml:space="preserve">
</t>
        </r>
        <r>
          <rPr>
            <sz val="10"/>
            <color indexed="81"/>
            <rFont val="Tahoma"/>
            <family val="2"/>
          </rPr>
          <t xml:space="preserve">
</t>
        </r>
        <r>
          <rPr>
            <b/>
            <u/>
            <sz val="10"/>
            <color indexed="81"/>
            <rFont val="Tahoma"/>
            <family val="2"/>
          </rPr>
          <t xml:space="preserve">
People Left
</t>
        </r>
      </text>
    </comment>
    <comment ref="C28" authorId="0" shapeId="0">
      <text>
        <r>
          <rPr>
            <sz val="10"/>
            <color indexed="81"/>
            <rFont val="Tahoma"/>
            <family val="2"/>
          </rPr>
          <t xml:space="preserve">Contract 092-050-B382B1 ran from 01/10/15 - 20/11/2015 = 308P/Days
</t>
        </r>
      </text>
    </comment>
    <comment ref="J28" authorId="0" shapeId="0">
      <text>
        <r>
          <rPr>
            <b/>
            <u/>
            <sz val="10"/>
            <color indexed="81"/>
            <rFont val="Tahoma"/>
            <family val="2"/>
          </rPr>
          <t xml:space="preserve">People employed on Contract 092-050-B382B1
</t>
        </r>
        <r>
          <rPr>
            <u/>
            <sz val="10"/>
            <color indexed="81"/>
            <rFont val="Tahoma"/>
            <family val="2"/>
          </rPr>
          <t xml:space="preserve">
</t>
        </r>
        <r>
          <rPr>
            <sz val="10"/>
            <color indexed="81"/>
            <rFont val="Tahoma"/>
            <family val="2"/>
          </rPr>
          <t xml:space="preserve">Elmara Swartz - 8807310105085
Marieshan Jaftha - 8112170946086
Sydney Plaatjies - 9007215141082
Nolan Chiga - 9408255217081
Marie Chiga - 69080706635089
Esme Grootboom - 7509050201089
Rodwell Human - 8710015220086
Elretha Swarts - 8509090261084
Justin Rautenbach - 9009055196085
Donoline Swartz - 9308230349084
Leentjie Swartz - 6903310195085
Granwell Williams - 7809225302089
</t>
        </r>
        <r>
          <rPr>
            <b/>
            <u/>
            <sz val="10"/>
            <color indexed="81"/>
            <rFont val="Tahoma"/>
            <family val="2"/>
          </rPr>
          <t xml:space="preserve">
New People
</t>
        </r>
        <r>
          <rPr>
            <u/>
            <sz val="10"/>
            <color indexed="81"/>
            <rFont val="Tahoma"/>
            <family val="2"/>
          </rPr>
          <t xml:space="preserve">
</t>
        </r>
        <r>
          <rPr>
            <sz val="10"/>
            <color indexed="81"/>
            <rFont val="Tahoma"/>
            <family val="2"/>
          </rPr>
          <t xml:space="preserve">
</t>
        </r>
        <r>
          <rPr>
            <b/>
            <u/>
            <sz val="10"/>
            <color indexed="81"/>
            <rFont val="Tahoma"/>
            <family val="2"/>
          </rPr>
          <t xml:space="preserve">
People Left
</t>
        </r>
      </text>
    </comment>
    <comment ref="C29" authorId="0" shapeId="0">
      <text>
        <r>
          <rPr>
            <sz val="10"/>
            <color indexed="81"/>
            <rFont val="Tahoma"/>
            <family val="2"/>
          </rPr>
          <t xml:space="preserve">Contract 008-092-B0017B1 ran from 18/01/16 - 09/02/2016 = 66P/Days
</t>
        </r>
      </text>
    </comment>
    <comment ref="J29" authorId="0" shapeId="0">
      <text>
        <r>
          <rPr>
            <b/>
            <u/>
            <sz val="10"/>
            <color indexed="81"/>
            <rFont val="Tahoma"/>
            <family val="2"/>
          </rPr>
          <t xml:space="preserve">People employed on Contract 008-092-B0017B1
</t>
        </r>
        <r>
          <rPr>
            <u/>
            <sz val="10"/>
            <color indexed="81"/>
            <rFont val="Tahoma"/>
            <family val="2"/>
          </rPr>
          <t xml:space="preserve">
</t>
        </r>
        <r>
          <rPr>
            <sz val="10"/>
            <color indexed="81"/>
            <rFont val="Tahoma"/>
            <family val="2"/>
          </rPr>
          <t xml:space="preserve">Elmara Swartz - 8807310105085
Marieshan Jaftha - 8112170946086
Nolan Chiga - 9408255217081
Marie Chiga - 69080706635089
Rodwell Human - 8710015220086
Elretha Swarts - 8509090261084
Justin Rautenbach - 9009055196085
Donoline Swartz - 9308230349084
Leentjie Swartz - 6903310195085
Granwell Williams - 7809225302089
</t>
        </r>
        <r>
          <rPr>
            <b/>
            <u/>
            <sz val="10"/>
            <color indexed="81"/>
            <rFont val="Tahoma"/>
            <family val="2"/>
          </rPr>
          <t xml:space="preserve">
New People
</t>
        </r>
        <r>
          <rPr>
            <sz val="10"/>
            <color indexed="81"/>
            <rFont val="Tahoma"/>
            <family val="2"/>
          </rPr>
          <t>Petro Statoe - 9204100400083
Jervin Willeman - 9601265338083</t>
        </r>
        <r>
          <rPr>
            <b/>
            <u/>
            <sz val="10"/>
            <color indexed="81"/>
            <rFont val="Tahoma"/>
            <family val="2"/>
          </rPr>
          <t xml:space="preserve">
</t>
        </r>
        <r>
          <rPr>
            <u/>
            <sz val="10"/>
            <color indexed="81"/>
            <rFont val="Tahoma"/>
            <family val="2"/>
          </rPr>
          <t xml:space="preserve">
</t>
        </r>
        <r>
          <rPr>
            <sz val="10"/>
            <color indexed="81"/>
            <rFont val="Tahoma"/>
            <family val="2"/>
          </rPr>
          <t xml:space="preserve">
</t>
        </r>
        <r>
          <rPr>
            <b/>
            <u/>
            <sz val="10"/>
            <color indexed="81"/>
            <rFont val="Tahoma"/>
            <family val="2"/>
          </rPr>
          <t xml:space="preserve">
People Left
</t>
        </r>
        <r>
          <rPr>
            <sz val="10"/>
            <color indexed="81"/>
            <rFont val="Tahoma"/>
            <family val="2"/>
          </rPr>
          <t>Esme Grootboom - 7509050201089
Sydney Plaatjies - 9007215141082</t>
        </r>
      </text>
    </comment>
    <comment ref="C30" authorId="0" shapeId="0">
      <text>
        <r>
          <rPr>
            <sz val="10"/>
            <color indexed="81"/>
            <rFont val="Tahoma"/>
            <family val="2"/>
          </rPr>
          <t xml:space="preserve">Contract 092-050-253B3 ran from 10/02/16 - 16/02/2016 = 49P/Days
</t>
        </r>
      </text>
    </comment>
    <comment ref="J30" authorId="0" shapeId="0">
      <text>
        <r>
          <rPr>
            <b/>
            <u/>
            <sz val="10"/>
            <color indexed="81"/>
            <rFont val="Tahoma"/>
            <family val="2"/>
          </rPr>
          <t xml:space="preserve">People employed on Contract 092-050-253B3
</t>
        </r>
        <r>
          <rPr>
            <u/>
            <sz val="10"/>
            <color indexed="81"/>
            <rFont val="Tahoma"/>
            <family val="2"/>
          </rPr>
          <t xml:space="preserve">
</t>
        </r>
        <r>
          <rPr>
            <sz val="10"/>
            <color indexed="81"/>
            <rFont val="Tahoma"/>
            <family val="2"/>
          </rPr>
          <t xml:space="preserve">Elmara Swartz - 8807310105085
Marieshan Jaftha - 8112170946086
Nolan Chiga - 9408255217081
Marie Chiga - 69080706635089
Rodwell Human - 8710015220086
Elretha Swarts - 8509090261084
Justin Rautenbach - 9009055196085
Petro Statoe - 9204100400083
Donoline Swartz - 9308230349084
Leentjie Swartz - 6903310195085
Jervin Willeman - 9601265338083
Granwell Williams - 7809225302089
</t>
        </r>
        <r>
          <rPr>
            <b/>
            <u/>
            <sz val="10"/>
            <color indexed="81"/>
            <rFont val="Tahoma"/>
            <family val="2"/>
          </rPr>
          <t xml:space="preserve">
New People
</t>
        </r>
        <r>
          <rPr>
            <sz val="10"/>
            <color indexed="81"/>
            <rFont val="Tahoma"/>
            <family val="2"/>
          </rPr>
          <t xml:space="preserve">
</t>
        </r>
        <r>
          <rPr>
            <b/>
            <u/>
            <sz val="10"/>
            <color indexed="81"/>
            <rFont val="Tahoma"/>
            <family val="2"/>
          </rPr>
          <t xml:space="preserve">
</t>
        </r>
        <r>
          <rPr>
            <u/>
            <sz val="10"/>
            <color indexed="81"/>
            <rFont val="Tahoma"/>
            <family val="2"/>
          </rPr>
          <t xml:space="preserve">
</t>
        </r>
        <r>
          <rPr>
            <sz val="10"/>
            <color indexed="81"/>
            <rFont val="Tahoma"/>
            <family val="2"/>
          </rPr>
          <t xml:space="preserve">
</t>
        </r>
        <r>
          <rPr>
            <b/>
            <u/>
            <sz val="10"/>
            <color indexed="81"/>
            <rFont val="Tahoma"/>
            <family val="2"/>
          </rPr>
          <t xml:space="preserve">
People Left
</t>
        </r>
      </text>
    </comment>
    <comment ref="C31" authorId="0" shapeId="0">
      <text>
        <r>
          <rPr>
            <sz val="10"/>
            <color indexed="81"/>
            <rFont val="Tahoma"/>
            <family val="2"/>
          </rPr>
          <t xml:space="preserve">Contract 092-050-254B3 ran from 22/02/16 - 01/03/2016 = 55P/Days
</t>
        </r>
      </text>
    </comment>
    <comment ref="J31" authorId="0" shapeId="0">
      <text>
        <r>
          <rPr>
            <b/>
            <u/>
            <sz val="10"/>
            <color indexed="81"/>
            <rFont val="Tahoma"/>
            <family val="2"/>
          </rPr>
          <t xml:space="preserve">People employed on Contract 092-050-254B3
</t>
        </r>
        <r>
          <rPr>
            <u/>
            <sz val="10"/>
            <color indexed="81"/>
            <rFont val="Tahoma"/>
            <family val="2"/>
          </rPr>
          <t xml:space="preserve">
</t>
        </r>
        <r>
          <rPr>
            <sz val="10"/>
            <color indexed="81"/>
            <rFont val="Tahoma"/>
            <family val="2"/>
          </rPr>
          <t xml:space="preserve">Elmara Swartz - 8807310105085
Marieshan Jaftha - 8112170946086
Nolan Chiga - 9408255217081
Marie Chiga - 69080706635089
Rodwell Human - 8710015220086
Elretha Swarts - 8509090261084
Justin Rautenbach - 9009055196085
Petro Statoe - 9204100400083
Donoline Swartz - 9308230349084
Leentjie Swartz - 6903310195085
Jervin Willeman - 9601265338083
Granwell Williams - 7809225302089
</t>
        </r>
        <r>
          <rPr>
            <b/>
            <u/>
            <sz val="10"/>
            <color indexed="81"/>
            <rFont val="Tahoma"/>
            <family val="2"/>
          </rPr>
          <t xml:space="preserve">
New People
</t>
        </r>
        <r>
          <rPr>
            <sz val="10"/>
            <color indexed="81"/>
            <rFont val="Tahoma"/>
            <family val="2"/>
          </rPr>
          <t xml:space="preserve">
</t>
        </r>
        <r>
          <rPr>
            <b/>
            <u/>
            <sz val="10"/>
            <color indexed="81"/>
            <rFont val="Tahoma"/>
            <family val="2"/>
          </rPr>
          <t xml:space="preserve">
</t>
        </r>
        <r>
          <rPr>
            <u/>
            <sz val="10"/>
            <color indexed="81"/>
            <rFont val="Tahoma"/>
            <family val="2"/>
          </rPr>
          <t xml:space="preserve">
</t>
        </r>
        <r>
          <rPr>
            <sz val="10"/>
            <color indexed="81"/>
            <rFont val="Tahoma"/>
            <family val="2"/>
          </rPr>
          <t xml:space="preserve">
</t>
        </r>
        <r>
          <rPr>
            <b/>
            <u/>
            <sz val="10"/>
            <color indexed="81"/>
            <rFont val="Tahoma"/>
            <family val="2"/>
          </rPr>
          <t xml:space="preserve">
People Left
</t>
        </r>
      </text>
    </comment>
  </commentList>
</comments>
</file>

<file path=xl/comments58.xml><?xml version="1.0" encoding="utf-8"?>
<comments xmlns="http://schemas.openxmlformats.org/spreadsheetml/2006/main">
  <authors>
    <author>James Jansen</author>
    <author>Andrew Knipe</author>
  </authors>
  <commentList>
    <comment ref="W3" authorId="0" shapeId="0">
      <text>
        <r>
          <rPr>
            <sz val="8"/>
            <color indexed="81"/>
            <rFont val="Tahoma"/>
            <family val="2"/>
          </rPr>
          <t xml:space="preserve">R137 699.04 spent on Thicket Wide Plots
</t>
        </r>
      </text>
    </comment>
    <comment ref="A4" authorId="0" shapeId="0">
      <text>
        <r>
          <rPr>
            <b/>
            <sz val="10"/>
            <color indexed="81"/>
            <rFont val="Tahoma"/>
            <family val="2"/>
          </rPr>
          <t>Wage incentive contract</t>
        </r>
      </text>
    </comment>
    <comment ref="C4" authorId="0" shapeId="0">
      <text>
        <r>
          <rPr>
            <sz val="10"/>
            <color indexed="81"/>
            <rFont val="Tahoma"/>
            <family val="2"/>
          </rPr>
          <t xml:space="preserve">Contract 008-092-B001 ran from 26/10/10 - 12/11/10 = 240P/Days
</t>
        </r>
      </text>
    </comment>
    <comment ref="J4" authorId="0" shapeId="0">
      <text>
        <r>
          <rPr>
            <b/>
            <u/>
            <sz val="10"/>
            <color indexed="81"/>
            <rFont val="Tahoma"/>
            <family val="2"/>
          </rPr>
          <t>People employed on contract 008-092-B001</t>
        </r>
        <r>
          <rPr>
            <sz val="10"/>
            <color indexed="81"/>
            <rFont val="Tahoma"/>
            <family val="2"/>
          </rPr>
          <t xml:space="preserve">
Gerely Grootboom - 8810195236082
Michelle Grootboom - 8004250088089
Sune Magielies - 8605190224087
Jonas Magielies - 5202235143085
Sharon williams - 8012020020084
Nicoleen Jacobs - 8812130131084
Lillian Coetzee - 6710120149081
Burtlen Kleinbooi - 8505105281083
Martin Mapoe - 7303015230080
Lindry-ann Swartz - 8707090129083
Heinrich Plaatjies - 7308075212084</t>
        </r>
      </text>
    </comment>
    <comment ref="A5" authorId="0" shapeId="0">
      <text>
        <r>
          <rPr>
            <b/>
            <sz val="10"/>
            <color indexed="81"/>
            <rFont val="Tahoma"/>
            <family val="2"/>
          </rPr>
          <t>Wage incentive contract</t>
        </r>
      </text>
    </comment>
    <comment ref="C5" authorId="0" shapeId="0">
      <text>
        <r>
          <rPr>
            <sz val="10"/>
            <color indexed="81"/>
            <rFont val="Tahoma"/>
            <family val="2"/>
          </rPr>
          <t xml:space="preserve">Contract 008-092-B004 ran from 16/11/10 - 10/12/10 = 240P/Days
</t>
        </r>
      </text>
    </comment>
    <comment ref="J5" authorId="0" shapeId="0">
      <text>
        <r>
          <rPr>
            <b/>
            <u/>
            <sz val="10"/>
            <color indexed="81"/>
            <rFont val="Tahoma"/>
            <family val="2"/>
          </rPr>
          <t>People employed on contract 008-092-B004</t>
        </r>
        <r>
          <rPr>
            <sz val="10"/>
            <color indexed="81"/>
            <rFont val="Tahoma"/>
            <family val="2"/>
          </rPr>
          <t xml:space="preserve">
Gerely Grootboom - 8810195236082
Michelle Grootboom - 8004250088089
Sune Magielies - 8605190224087
Jonas Magielies - 5202235143085
Sharon williams - 8012020020084
Nicoleen Jacobs - 8812130131084
Lillian Coetzee - 6710120149081
Burtlen Kleinbooi - 8505105281083
Martin Mapoe - 7303015230080
Lindry-ann Swartz - 8707090129083
Heinrich Plaatjies - 7308075212084</t>
        </r>
      </text>
    </comment>
    <comment ref="A6" authorId="0" shapeId="0">
      <text>
        <r>
          <rPr>
            <b/>
            <sz val="10"/>
            <color indexed="81"/>
            <rFont val="Tahoma"/>
            <family val="2"/>
          </rPr>
          <t>Wage incentive contract</t>
        </r>
      </text>
    </comment>
    <comment ref="C6" authorId="0" shapeId="0">
      <text>
        <r>
          <rPr>
            <sz val="10"/>
            <color indexed="81"/>
            <rFont val="Tahoma"/>
            <family val="2"/>
          </rPr>
          <t xml:space="preserve">Contract 008-092-B008 ran from 11/01/11 - 31/01/11 = 238P/Days
</t>
        </r>
      </text>
    </comment>
    <comment ref="J6" authorId="0" shapeId="0">
      <text>
        <r>
          <rPr>
            <b/>
            <u/>
            <sz val="10"/>
            <color indexed="81"/>
            <rFont val="Tahoma"/>
            <family val="2"/>
          </rPr>
          <t>People employed on contract 008-092-B008</t>
        </r>
        <r>
          <rPr>
            <sz val="10"/>
            <color indexed="81"/>
            <rFont val="Tahoma"/>
            <family val="2"/>
          </rPr>
          <t xml:space="preserve">
Gerely Grootboom - 8810195236082
Michelle Grootboom - 8004250088089
Sune Magielies - 8605190224087
Jonas Magielies - 5202235143085
Sharon williams - 8012020020084
Nicoleen Jacobs - 8812130131084
Burtlen Kleinbooi - 8505105281083
Martin Mapoe - 7303015230080
Lindry-ann Swartz - 8707090129083
Heinrich Plaatjies - 7308075212084
</t>
        </r>
        <r>
          <rPr>
            <b/>
            <u/>
            <sz val="10"/>
            <color indexed="81"/>
            <rFont val="Tahoma"/>
            <family val="2"/>
          </rPr>
          <t xml:space="preserve">New People
</t>
        </r>
        <r>
          <rPr>
            <sz val="10"/>
            <color indexed="81"/>
            <rFont val="Tahoma"/>
            <family val="2"/>
          </rPr>
          <t>Elton Lucas - 8601285242084</t>
        </r>
        <r>
          <rPr>
            <b/>
            <u/>
            <sz val="10"/>
            <color indexed="81"/>
            <rFont val="Tahoma"/>
            <family val="2"/>
          </rPr>
          <t xml:space="preserve">
People Left
</t>
        </r>
        <r>
          <rPr>
            <sz val="10"/>
            <color indexed="81"/>
            <rFont val="Tahoma"/>
            <family val="2"/>
          </rPr>
          <t>Lillian Coetzee - 6710120149081</t>
        </r>
      </text>
    </comment>
    <comment ref="A7" authorId="0" shapeId="0">
      <text>
        <r>
          <rPr>
            <b/>
            <sz val="10"/>
            <color indexed="81"/>
            <rFont val="Tahoma"/>
            <family val="2"/>
          </rPr>
          <t>Wage incentive contract</t>
        </r>
      </text>
    </comment>
    <comment ref="C7" authorId="0" shapeId="0">
      <text>
        <r>
          <rPr>
            <sz val="10"/>
            <color indexed="81"/>
            <rFont val="Tahoma"/>
            <family val="2"/>
          </rPr>
          <t xml:space="preserve">Contract 008-092-B0014 ran from 02/02/11 - 19/02/11 = 214P/Days
</t>
        </r>
      </text>
    </comment>
    <comment ref="J7" authorId="0" shapeId="0">
      <text>
        <r>
          <rPr>
            <b/>
            <u/>
            <sz val="10"/>
            <color indexed="81"/>
            <rFont val="Tahoma"/>
            <family val="2"/>
          </rPr>
          <t>People employed on contract 008-092-B0014</t>
        </r>
        <r>
          <rPr>
            <sz val="10"/>
            <color indexed="81"/>
            <rFont val="Tahoma"/>
            <family val="2"/>
          </rPr>
          <t xml:space="preserve">
Gerely Grootboom - 8810195236082
Michelle Grootboom - 8004250088089
Sune Magielies - 8605190224087
Jonas Magielies - 5202235143085
Sharon williams - 8012020020084
Nicoleen Jacobs - 8812130131084
Elton Lucas - 8601285242084
Burtlen Kleinbooi - 8505105281083
Martin Mapoe - 7303015230080
Lindry-ann Swartz - 8707090129083
Heinrich Plaatjies - 7308075212084
</t>
        </r>
        <r>
          <rPr>
            <b/>
            <u/>
            <sz val="10"/>
            <color indexed="81"/>
            <rFont val="Tahoma"/>
            <family val="2"/>
          </rPr>
          <t xml:space="preserve">New People
</t>
        </r>
        <r>
          <rPr>
            <b/>
            <u/>
            <sz val="10"/>
            <color indexed="81"/>
            <rFont val="Tahoma"/>
            <family val="2"/>
          </rPr>
          <t xml:space="preserve">
People Left
</t>
        </r>
      </text>
    </comment>
    <comment ref="A8" authorId="0" shapeId="0">
      <text>
        <r>
          <rPr>
            <b/>
            <sz val="10"/>
            <color indexed="81"/>
            <rFont val="Tahoma"/>
            <family val="2"/>
          </rPr>
          <t>Wage incentive contract</t>
        </r>
      </text>
    </comment>
    <comment ref="C8" authorId="0" shapeId="0">
      <text>
        <r>
          <rPr>
            <sz val="10"/>
            <color indexed="81"/>
            <rFont val="Tahoma"/>
            <family val="2"/>
          </rPr>
          <t xml:space="preserve">Contract 008-092-B0020 ran from 25/02/11 - 03/03/11 = 80P/Days
</t>
        </r>
      </text>
    </comment>
    <comment ref="J8" authorId="0" shapeId="0">
      <text>
        <r>
          <rPr>
            <b/>
            <u/>
            <sz val="10"/>
            <color indexed="81"/>
            <rFont val="Tahoma"/>
            <family val="2"/>
          </rPr>
          <t>People employed on contract 008-092-B0020</t>
        </r>
        <r>
          <rPr>
            <sz val="10"/>
            <color indexed="81"/>
            <rFont val="Tahoma"/>
            <family val="2"/>
          </rPr>
          <t xml:space="preserve">
Gerely Grootboom - 8810195236082
Michelle Grootboom - 8004250088089
Sune Magielies - 8605190224087
Jonas Magielies - 5202235143085
Sharon williams - 8012020020084
Nicoleen Jacobs - 8812130131084
Elton Lucas - 8601285242084
Burtlen Kleinbooi - 8505105281083
Martin Mapoe - 7303015230080
Lindry-ann Swartz - 8707090129083
Heinrich Plaatjies - 7308075212084
</t>
        </r>
        <r>
          <rPr>
            <b/>
            <u/>
            <sz val="10"/>
            <color indexed="81"/>
            <rFont val="Tahoma"/>
            <family val="2"/>
          </rPr>
          <t xml:space="preserve">New People
People Left
</t>
        </r>
      </text>
    </comment>
    <comment ref="C9" authorId="0" shapeId="0">
      <text>
        <r>
          <rPr>
            <sz val="10"/>
            <color indexed="81"/>
            <rFont val="Tahoma"/>
            <family val="2"/>
          </rPr>
          <t xml:space="preserve">Contract 008-092-B0020 ran from 25/02/11 - 03/03/11 = 80P/Days
</t>
        </r>
      </text>
    </comment>
    <comment ref="J9" authorId="0" shapeId="0">
      <text>
        <r>
          <rPr>
            <b/>
            <u/>
            <sz val="10"/>
            <color indexed="81"/>
            <rFont val="Tahoma"/>
            <family val="2"/>
          </rPr>
          <t>People employed on contract 092-050-244</t>
        </r>
        <r>
          <rPr>
            <sz val="10"/>
            <color indexed="81"/>
            <rFont val="Tahoma"/>
            <family val="2"/>
          </rPr>
          <t xml:space="preserve">
Michelle Grootboom - 8004250088089
Sune Magielies - 8605190224087
Jonas Magielies - 5202235143085
Sharon williams - 8012020020084
Elton Lucas - 8601285242084
Burtlen Kleinbooi - 8505105281083
Martin Mapoe - 7303015230080
Lindry-ann Swartz - 8707090129083
</t>
        </r>
        <r>
          <rPr>
            <b/>
            <u/>
            <sz val="10"/>
            <color indexed="81"/>
            <rFont val="Tahoma"/>
            <family val="2"/>
          </rPr>
          <t xml:space="preserve">New People
</t>
        </r>
        <r>
          <rPr>
            <u/>
            <sz val="10"/>
            <color indexed="81"/>
            <rFont val="Tahoma"/>
            <family val="2"/>
          </rPr>
          <t xml:space="preserve">
</t>
        </r>
        <r>
          <rPr>
            <sz val="10"/>
            <color indexed="81"/>
            <rFont val="Tahoma"/>
            <family val="2"/>
          </rPr>
          <t xml:space="preserve">Jonathan Kietas - 8008315001086
Edna Esau - 9105260262082
</t>
        </r>
        <r>
          <rPr>
            <b/>
            <u/>
            <sz val="10"/>
            <color indexed="81"/>
            <rFont val="Tahoma"/>
            <family val="2"/>
          </rPr>
          <t xml:space="preserve">
People Left
</t>
        </r>
        <r>
          <rPr>
            <sz val="10"/>
            <color indexed="81"/>
            <rFont val="Tahoma"/>
            <family val="2"/>
          </rPr>
          <t>Heinrich Plaatjies - 7308075212084
Nicoleen Jacobs - 8812130131084
Gerely Grootboom - 8810195236082</t>
        </r>
      </text>
    </comment>
    <comment ref="C10" authorId="0" shapeId="0">
      <text>
        <r>
          <rPr>
            <sz val="10"/>
            <color indexed="81"/>
            <rFont val="Tahoma"/>
            <family val="2"/>
          </rPr>
          <t xml:space="preserve">Contract 008-092-B0027 ran from 20/06/11 - 15/07/11 = 176P/Days
</t>
        </r>
      </text>
    </comment>
    <comment ref="J10" authorId="0" shapeId="0">
      <text>
        <r>
          <rPr>
            <b/>
            <u/>
            <sz val="10"/>
            <color indexed="81"/>
            <rFont val="Tahoma"/>
            <family val="2"/>
          </rPr>
          <t>People employed on contract 008-092-B0027</t>
        </r>
        <r>
          <rPr>
            <sz val="10"/>
            <color indexed="81"/>
            <rFont val="Tahoma"/>
            <family val="2"/>
          </rPr>
          <t xml:space="preserve">
Jonathan Kietas - 8008315001086
Michelle Grootboom - 8004250088089
Sune Magielies - 8605190224087
Jonas Magielies - 5202235143085
Sharon williams - 8012020020084
Edna Esau - 9105260262082
Elton Lucas - 8601285242084
Martin Mapoe - 7303015230080
Lindry-ann Swartz - 8707090129083
</t>
        </r>
        <r>
          <rPr>
            <b/>
            <u/>
            <sz val="10"/>
            <color indexed="81"/>
            <rFont val="Tahoma"/>
            <family val="2"/>
          </rPr>
          <t xml:space="preserve">New People
</t>
        </r>
        <r>
          <rPr>
            <u/>
            <sz val="10"/>
            <color indexed="81"/>
            <rFont val="Tahoma"/>
            <family val="2"/>
          </rPr>
          <t xml:space="preserve">
</t>
        </r>
        <r>
          <rPr>
            <sz val="10"/>
            <color indexed="81"/>
            <rFont val="Tahoma"/>
            <family val="2"/>
          </rPr>
          <t xml:space="preserve">
Erol De Villiers - 8502065368083</t>
        </r>
        <r>
          <rPr>
            <b/>
            <u/>
            <sz val="10"/>
            <color indexed="81"/>
            <rFont val="Tahoma"/>
            <family val="2"/>
          </rPr>
          <t xml:space="preserve">
People Left
</t>
        </r>
        <r>
          <rPr>
            <sz val="10"/>
            <color indexed="81"/>
            <rFont val="Tahoma"/>
            <family val="2"/>
          </rPr>
          <t>Burtlen Kleinbooi - 8505105281083</t>
        </r>
      </text>
    </comment>
    <comment ref="C11" authorId="0" shapeId="0">
      <text>
        <r>
          <rPr>
            <sz val="10"/>
            <color indexed="81"/>
            <rFont val="Tahoma"/>
            <family val="2"/>
          </rPr>
          <t xml:space="preserve">Contract 092-050-251 ran from 11/08/11 - 31/08/11 = 168P/Days
</t>
        </r>
      </text>
    </comment>
    <comment ref="J11" authorId="0" shapeId="0">
      <text>
        <r>
          <rPr>
            <b/>
            <u/>
            <sz val="10"/>
            <color indexed="81"/>
            <rFont val="Tahoma"/>
            <family val="2"/>
          </rPr>
          <t>People employed on contract 092-050-251</t>
        </r>
        <r>
          <rPr>
            <sz val="10"/>
            <color indexed="81"/>
            <rFont val="Tahoma"/>
            <family val="2"/>
          </rPr>
          <t xml:space="preserve">
Jonathan Kietas - 8008315001086
Michelle Grootboom - 8004250088089
Sune Magielies - 8605190224087
Jonas Magielies - 5202235143085
Sharon williams - 8012020020084
Edna Esau - 9105260262082
Elton Lucas - 8601285242084
Erol De Villiers - 8502065368083
Lindry-ann Swartz - 8707090129083
</t>
        </r>
        <r>
          <rPr>
            <b/>
            <u/>
            <sz val="10"/>
            <color indexed="81"/>
            <rFont val="Tahoma"/>
            <family val="2"/>
          </rPr>
          <t xml:space="preserve">New People
</t>
        </r>
        <r>
          <rPr>
            <u/>
            <sz val="10"/>
            <color indexed="81"/>
            <rFont val="Tahoma"/>
            <family val="2"/>
          </rPr>
          <t xml:space="preserve">
</t>
        </r>
        <r>
          <rPr>
            <sz val="10"/>
            <color indexed="81"/>
            <rFont val="Tahoma"/>
            <family val="2"/>
          </rPr>
          <t xml:space="preserve">
Burtlen Kleinbooi - 8505105281083</t>
        </r>
        <r>
          <rPr>
            <b/>
            <u/>
            <sz val="10"/>
            <color indexed="81"/>
            <rFont val="Tahoma"/>
            <family val="2"/>
          </rPr>
          <t xml:space="preserve">
</t>
        </r>
        <r>
          <rPr>
            <sz val="10"/>
            <color indexed="81"/>
            <rFont val="Tahoma"/>
            <family val="2"/>
          </rPr>
          <t>Clifton Saayman - 8912075188084</t>
        </r>
        <r>
          <rPr>
            <b/>
            <u/>
            <sz val="10"/>
            <color indexed="81"/>
            <rFont val="Tahoma"/>
            <family val="2"/>
          </rPr>
          <t xml:space="preserve">
People Left
</t>
        </r>
        <r>
          <rPr>
            <sz val="10"/>
            <color indexed="81"/>
            <rFont val="Tahoma"/>
            <family val="2"/>
          </rPr>
          <t>Martin Mapoe - 7303015230080</t>
        </r>
      </text>
    </comment>
    <comment ref="C12" authorId="0" shapeId="0">
      <text>
        <r>
          <rPr>
            <sz val="10"/>
            <color indexed="81"/>
            <rFont val="Tahoma"/>
            <family val="2"/>
          </rPr>
          <t xml:space="preserve">Contract 092-050-260 ran from 08/09/11 - 16/09/11 = 144P/Days
</t>
        </r>
      </text>
    </comment>
    <comment ref="J12" authorId="0" shapeId="0">
      <text>
        <r>
          <rPr>
            <b/>
            <u/>
            <sz val="10"/>
            <color indexed="81"/>
            <rFont val="Tahoma"/>
            <family val="2"/>
          </rPr>
          <t>People employed on contract 092-050-260</t>
        </r>
        <r>
          <rPr>
            <sz val="10"/>
            <color indexed="81"/>
            <rFont val="Tahoma"/>
            <family val="2"/>
          </rPr>
          <t xml:space="preserve">
Jonathan Kietas - 8008315001086
Michelle Grootboom - 8004250088089
Sune Magielies - 8605190224087
Jonas Magielies - 5202235143085
Sharon williams - 8012020020084
Edna Esau - 9105260262082
Elton Lucas - 8601285242084
Erol De Villiers - 8502065368083
Clifton Saayman - 8912075188084
Lindry-ann Swartz - 8707090129083
Burtlen Kleinbooi - 8505105281083
</t>
        </r>
        <r>
          <rPr>
            <b/>
            <u/>
            <sz val="10"/>
            <color indexed="81"/>
            <rFont val="Tahoma"/>
            <family val="2"/>
          </rPr>
          <t xml:space="preserve">New People
</t>
        </r>
        <r>
          <rPr>
            <u/>
            <sz val="10"/>
            <color indexed="81"/>
            <rFont val="Tahoma"/>
            <family val="2"/>
          </rPr>
          <t xml:space="preserve">
</t>
        </r>
        <r>
          <rPr>
            <sz val="10"/>
            <color indexed="81"/>
            <rFont val="Tahoma"/>
            <family val="2"/>
          </rPr>
          <t xml:space="preserve">
</t>
        </r>
        <r>
          <rPr>
            <b/>
            <u/>
            <sz val="10"/>
            <color indexed="81"/>
            <rFont val="Tahoma"/>
            <family val="2"/>
          </rPr>
          <t xml:space="preserve">
People Left
</t>
        </r>
      </text>
    </comment>
    <comment ref="C13" authorId="0" shapeId="0">
      <text>
        <r>
          <rPr>
            <sz val="10"/>
            <color indexed="81"/>
            <rFont val="Tahoma"/>
            <family val="2"/>
          </rPr>
          <t xml:space="preserve">Contract 092-050-262 ran from 03/10/11 - 21/10/11 = 176P/Days
</t>
        </r>
      </text>
    </comment>
    <comment ref="J13" authorId="0" shapeId="0">
      <text>
        <r>
          <rPr>
            <b/>
            <u/>
            <sz val="10"/>
            <color indexed="81"/>
            <rFont val="Tahoma"/>
            <family val="2"/>
          </rPr>
          <t>People employed on contract 092-050-262</t>
        </r>
        <r>
          <rPr>
            <sz val="10"/>
            <color indexed="81"/>
            <rFont val="Tahoma"/>
            <family val="2"/>
          </rPr>
          <t xml:space="preserve">
Jonathan Kietas - 8008315001086
Michelle Grootboom - 8004250088089
Sune Magielies - 8605190224087
Jonas Magielies - 5202235143085
Sharon williams - 8012020020084
Edna Esau - 9105260262082
Elton Lucas - 8601285242084
Erol De Villiers - 8502065368083
Clifton Saayman - 8912075188084
Lindry-ann Swartz - 8707090129083
Burtlen Kleinbooi - 8505105281083
</t>
        </r>
        <r>
          <rPr>
            <b/>
            <u/>
            <sz val="10"/>
            <color indexed="81"/>
            <rFont val="Tahoma"/>
            <family val="2"/>
          </rPr>
          <t xml:space="preserve">New People
</t>
        </r>
        <r>
          <rPr>
            <u/>
            <sz val="10"/>
            <color indexed="81"/>
            <rFont val="Tahoma"/>
            <family val="2"/>
          </rPr>
          <t xml:space="preserve">
</t>
        </r>
        <r>
          <rPr>
            <sz val="10"/>
            <color indexed="81"/>
            <rFont val="Tahoma"/>
            <family val="2"/>
          </rPr>
          <t xml:space="preserve">
</t>
        </r>
        <r>
          <rPr>
            <b/>
            <u/>
            <sz val="10"/>
            <color indexed="81"/>
            <rFont val="Tahoma"/>
            <family val="2"/>
          </rPr>
          <t xml:space="preserve">
People Left
</t>
        </r>
      </text>
    </comment>
    <comment ref="C14" authorId="0" shapeId="0">
      <text>
        <r>
          <rPr>
            <sz val="10"/>
            <color indexed="81"/>
            <rFont val="Tahoma"/>
            <family val="2"/>
          </rPr>
          <t xml:space="preserve">Contract 092-050-265 ran from 21/11/11 - 02/12/11 = 109P/Days
</t>
        </r>
      </text>
    </comment>
    <comment ref="G14" authorId="1" shapeId="0">
      <text>
        <r>
          <rPr>
            <sz val="8"/>
            <color indexed="81"/>
            <rFont val="Tahoma"/>
            <family val="2"/>
          </rPr>
          <t xml:space="preserve">Fine of R606.23 deducted from contract 092-050-B265.
</t>
        </r>
      </text>
    </comment>
    <comment ref="J14" authorId="0" shapeId="0">
      <text>
        <r>
          <rPr>
            <b/>
            <u/>
            <sz val="10"/>
            <color indexed="81"/>
            <rFont val="Tahoma"/>
            <family val="2"/>
          </rPr>
          <t>People employed on contract 092-050-265</t>
        </r>
        <r>
          <rPr>
            <sz val="10"/>
            <color indexed="81"/>
            <rFont val="Tahoma"/>
            <family val="2"/>
          </rPr>
          <t xml:space="preserve">
Jonathan Kietas - 8008315001086
Michelle Grootboom - 8004250088089
Sune Magielies - 8605190224087
Jonas Magielies - 5202235143085
Sharon williams - 8012020020084
Edna Esau - 9105260262082
Elton Lucas - 8601285242084
Erol De Villiers - 8502065368083
Clifton Saayman - 8912075188084
Lindry-ann Swartz - 8707090129083
Burtlen Kleinbooi - 8505105281083
</t>
        </r>
        <r>
          <rPr>
            <b/>
            <u/>
            <sz val="10"/>
            <color indexed="81"/>
            <rFont val="Tahoma"/>
            <family val="2"/>
          </rPr>
          <t xml:space="preserve">New People
</t>
        </r>
        <r>
          <rPr>
            <u/>
            <sz val="10"/>
            <color indexed="81"/>
            <rFont val="Tahoma"/>
            <family val="2"/>
          </rPr>
          <t xml:space="preserve">
</t>
        </r>
        <r>
          <rPr>
            <sz val="10"/>
            <color indexed="81"/>
            <rFont val="Tahoma"/>
            <family val="2"/>
          </rPr>
          <t xml:space="preserve">
</t>
        </r>
        <r>
          <rPr>
            <b/>
            <u/>
            <sz val="10"/>
            <color indexed="81"/>
            <rFont val="Tahoma"/>
            <family val="2"/>
          </rPr>
          <t xml:space="preserve">
People Left
</t>
        </r>
      </text>
    </comment>
    <comment ref="C15" authorId="0" shapeId="0">
      <text>
        <r>
          <rPr>
            <sz val="10"/>
            <color indexed="81"/>
            <rFont val="Tahoma"/>
            <family val="2"/>
          </rPr>
          <t xml:space="preserve">Contract 092-050-B278 ran from 08/12/11 - 16/12/11 = 108P/Days
</t>
        </r>
      </text>
    </comment>
    <comment ref="J15" authorId="0" shapeId="0">
      <text>
        <r>
          <rPr>
            <b/>
            <u/>
            <sz val="10"/>
            <color indexed="81"/>
            <rFont val="Tahoma"/>
            <family val="2"/>
          </rPr>
          <t>People employed on contract 092-050-B278</t>
        </r>
        <r>
          <rPr>
            <sz val="10"/>
            <color indexed="81"/>
            <rFont val="Tahoma"/>
            <family val="2"/>
          </rPr>
          <t xml:space="preserve">
Jonathan Kietas - 8008315001086
Michelle Grootboom - 8004250088089
Sune Magielies - 8605190224087
Jonas Magielies - 5202235143085
Sharon williams - 8012020020084
Edna Esau - 9105260262082
Elton Lucas - 8601285242084
Erol De Villiers - 8502065368083
Clifton Saayman - 8912075188084
Lindry-ann Swartz - 8707090129083
Burtlen Kleinbooi - 8505105281083
</t>
        </r>
        <r>
          <rPr>
            <b/>
            <u/>
            <sz val="10"/>
            <color indexed="81"/>
            <rFont val="Tahoma"/>
            <family val="2"/>
          </rPr>
          <t xml:space="preserve">New People
</t>
        </r>
        <r>
          <rPr>
            <u/>
            <sz val="10"/>
            <color indexed="81"/>
            <rFont val="Tahoma"/>
            <family val="2"/>
          </rPr>
          <t xml:space="preserve">
</t>
        </r>
        <r>
          <rPr>
            <sz val="10"/>
            <color indexed="81"/>
            <rFont val="Tahoma"/>
            <family val="2"/>
          </rPr>
          <t xml:space="preserve">
</t>
        </r>
        <r>
          <rPr>
            <b/>
            <u/>
            <sz val="10"/>
            <color indexed="81"/>
            <rFont val="Tahoma"/>
            <family val="2"/>
          </rPr>
          <t xml:space="preserve">
People Left
</t>
        </r>
      </text>
    </comment>
    <comment ref="C16" authorId="0" shapeId="0">
      <text>
        <r>
          <rPr>
            <sz val="10"/>
            <color indexed="81"/>
            <rFont val="Tahoma"/>
            <family val="2"/>
          </rPr>
          <t xml:space="preserve">Contract 092-050-B275 ran from 13/02/12 - 11/04/12 = 216P/Days
</t>
        </r>
      </text>
    </comment>
    <comment ref="J16" authorId="0" shapeId="0">
      <text>
        <r>
          <rPr>
            <b/>
            <u/>
            <sz val="10"/>
            <color indexed="81"/>
            <rFont val="Tahoma"/>
            <family val="2"/>
          </rPr>
          <t>People employed on contract 092-050-B275</t>
        </r>
        <r>
          <rPr>
            <sz val="10"/>
            <color indexed="81"/>
            <rFont val="Tahoma"/>
            <family val="2"/>
          </rPr>
          <t xml:space="preserve">
Jonathan Kietas - 8008315001086
Michelle Grootboom - 8004250088089
Sune Magielies - 8605190224087
Edna Esau - 9105260262082
Clifton Saayman - 8912075188084
Lindry-ann Swartz - 8707090129083
Burtlen Kleinbooi - 8505105281083
</t>
        </r>
        <r>
          <rPr>
            <b/>
            <u/>
            <sz val="10"/>
            <color indexed="81"/>
            <rFont val="Tahoma"/>
            <family val="2"/>
          </rPr>
          <t xml:space="preserve">New People
</t>
        </r>
        <r>
          <rPr>
            <u/>
            <sz val="10"/>
            <color indexed="81"/>
            <rFont val="Tahoma"/>
            <family val="2"/>
          </rPr>
          <t xml:space="preserve">
</t>
        </r>
        <r>
          <rPr>
            <sz val="10"/>
            <color indexed="81"/>
            <rFont val="Tahoma"/>
            <family val="2"/>
          </rPr>
          <t xml:space="preserve">Jonathan Plaaitjies - 7803165099086
Keith Kietas - 9009205200084
Martin Tarentaal - 8912285364087
Colin Tarentaal - 8903195190084
</t>
        </r>
        <r>
          <rPr>
            <b/>
            <u/>
            <sz val="10"/>
            <color indexed="81"/>
            <rFont val="Tahoma"/>
            <family val="2"/>
          </rPr>
          <t xml:space="preserve">
People Left
</t>
        </r>
        <r>
          <rPr>
            <sz val="10"/>
            <color indexed="81"/>
            <rFont val="Tahoma"/>
            <family val="2"/>
          </rPr>
          <t xml:space="preserve">
Jonas Magielies - 5202235143085
Sharon williams - 8012020020084
Elton Lucas - 8601285242084
Erol De Villiers - 8502065368083</t>
        </r>
      </text>
    </comment>
    <comment ref="C17" authorId="0" shapeId="0">
      <text>
        <r>
          <rPr>
            <sz val="10"/>
            <color indexed="81"/>
            <rFont val="Tahoma"/>
            <family val="2"/>
          </rPr>
          <t xml:space="preserve">Contract 092-050-B281 ran from 12/04/12 - 05/06/12 = 220P/Days
</t>
        </r>
      </text>
    </comment>
    <comment ref="J17" authorId="0" shapeId="0">
      <text>
        <r>
          <rPr>
            <b/>
            <u/>
            <sz val="10"/>
            <color indexed="81"/>
            <rFont val="Tahoma"/>
            <family val="2"/>
          </rPr>
          <t>People employed on contract 092-050-B281</t>
        </r>
        <r>
          <rPr>
            <sz val="10"/>
            <color indexed="81"/>
            <rFont val="Tahoma"/>
            <family val="2"/>
          </rPr>
          <t xml:space="preserve">
Jonathan Kietas - 8008315001086
Michelle Grootboom - 8004250088089
Edna Esau - 9105260262082
Clifton Saayman - 8912075188084
Lindry-Anne Swartz - 8707090129083
Jonathan Plaaitjies - 7803165099086
Keith Kietas - 9009205200084
Martin Tarentaal - 8912285364087
Colin Tarentaal - 8903195190084
</t>
        </r>
        <r>
          <rPr>
            <b/>
            <u/>
            <sz val="10"/>
            <color indexed="81"/>
            <rFont val="Tahoma"/>
            <family val="2"/>
          </rPr>
          <t>New People</t>
        </r>
        <r>
          <rPr>
            <sz val="10"/>
            <color indexed="81"/>
            <rFont val="Tahoma"/>
            <family val="2"/>
          </rPr>
          <t xml:space="preserve">
</t>
        </r>
        <r>
          <rPr>
            <b/>
            <u/>
            <sz val="10"/>
            <color indexed="81"/>
            <rFont val="Tahoma"/>
            <family val="2"/>
          </rPr>
          <t xml:space="preserve">
</t>
        </r>
        <r>
          <rPr>
            <sz val="10"/>
            <color indexed="81"/>
            <rFont val="Tahoma"/>
            <family val="2"/>
          </rPr>
          <t xml:space="preserve">Meachon Wildeman - 9102255197084
Stephanus Williams - 7412155070089
</t>
        </r>
        <r>
          <rPr>
            <b/>
            <u/>
            <sz val="10"/>
            <color indexed="81"/>
            <rFont val="Tahoma"/>
            <family val="2"/>
          </rPr>
          <t xml:space="preserve">
People Left
</t>
        </r>
        <r>
          <rPr>
            <sz val="10"/>
            <color indexed="81"/>
            <rFont val="Tahoma"/>
            <family val="2"/>
          </rPr>
          <t xml:space="preserve">
Burtlen Kleinbooi - 8505105281083
Sune Magielies - 8605190224087</t>
        </r>
      </text>
    </comment>
    <comment ref="C18" authorId="0" shapeId="0">
      <text>
        <r>
          <rPr>
            <sz val="10"/>
            <color indexed="81"/>
            <rFont val="Tahoma"/>
            <family val="2"/>
          </rPr>
          <t xml:space="preserve">Contract 092-050-B290 ran from 21/08/12 - 18/09/12 = 220P/Days
</t>
        </r>
      </text>
    </comment>
    <comment ref="J18" authorId="0" shapeId="0">
      <text>
        <r>
          <rPr>
            <b/>
            <u/>
            <sz val="10"/>
            <color indexed="81"/>
            <rFont val="Tahoma"/>
            <family val="2"/>
          </rPr>
          <t>People employed on contract 092-050-B290</t>
        </r>
        <r>
          <rPr>
            <sz val="10"/>
            <color indexed="81"/>
            <rFont val="Tahoma"/>
            <family val="2"/>
          </rPr>
          <t xml:space="preserve">
Marion Grootboom - 7502230060087
Michelle Grootboom - 8004250088089
Edna Esau - 9105260262082
Lindry-Anne Swartz - 8707090129083
Colin Tarentaal - 8903195190084
Keith Kietas - 9009205200084
Stephanus Williams - 7412155070089
Clifton Saayman - 8912075188084
Jonathan Kietas - 8008315001086
Jonathan Plaaitjies - 7803165099086
</t>
        </r>
        <r>
          <rPr>
            <b/>
            <u/>
            <sz val="10"/>
            <color indexed="81"/>
            <rFont val="Tahoma"/>
            <family val="2"/>
          </rPr>
          <t>New People</t>
        </r>
        <r>
          <rPr>
            <sz val="10"/>
            <color indexed="81"/>
            <rFont val="Tahoma"/>
            <family val="2"/>
          </rPr>
          <t xml:space="preserve">
Errol De Villiers - 8502065368083
Martin Tarentaal - 8912285364087</t>
        </r>
        <r>
          <rPr>
            <b/>
            <u/>
            <sz val="10"/>
            <color indexed="81"/>
            <rFont val="Tahoma"/>
            <family val="2"/>
          </rPr>
          <t xml:space="preserve">
People Left
</t>
        </r>
        <r>
          <rPr>
            <sz val="10"/>
            <color indexed="81"/>
            <rFont val="Tahoma"/>
            <family val="2"/>
          </rPr>
          <t xml:space="preserve">
Martin Tarentaal - 8912285364087
Meachon Wildeman - 9102255197084</t>
        </r>
      </text>
    </comment>
    <comment ref="C19" authorId="0" shapeId="0">
      <text>
        <r>
          <rPr>
            <sz val="10"/>
            <color indexed="81"/>
            <rFont val="Tahoma"/>
            <family val="2"/>
          </rPr>
          <t xml:space="preserve">Contract 092-050-B302 ran from 29/10/12 - 12/12/12 = 220P/Days
</t>
        </r>
      </text>
    </comment>
    <comment ref="J19" authorId="0" shapeId="0">
      <text>
        <r>
          <rPr>
            <b/>
            <u/>
            <sz val="10"/>
            <color indexed="81"/>
            <rFont val="Tahoma"/>
            <family val="2"/>
          </rPr>
          <t>People employed on contract 092-050-B302</t>
        </r>
        <r>
          <rPr>
            <sz val="10"/>
            <color indexed="81"/>
            <rFont val="Tahoma"/>
            <family val="2"/>
          </rPr>
          <t xml:space="preserve">
</t>
        </r>
        <r>
          <rPr>
            <b/>
            <sz val="10"/>
            <color indexed="81"/>
            <rFont val="Tahoma"/>
            <family val="2"/>
          </rPr>
          <t xml:space="preserve">
</t>
        </r>
        <r>
          <rPr>
            <sz val="10"/>
            <color indexed="81"/>
            <rFont val="Tahoma"/>
            <family val="2"/>
          </rPr>
          <t xml:space="preserve">Marion Grootboom - 7502230060087
Michelle Grootboom - 8004250088089
Errol De Villiers - 8502065368083
Martin Tarentaal - 8912285364087
Lindry-Anne Swartz - 8707090129083
Colin Tarentaal - 8903195190084
Keith Kietas - 9009205200084
Stephanus Williams - 7412155070089
Clifton Saayman - 8912075188084
Jonathan Kietas - 8008315001086
Jonathan Plaaitjies - 7803165099086
</t>
        </r>
        <r>
          <rPr>
            <b/>
            <u/>
            <sz val="10"/>
            <color indexed="81"/>
            <rFont val="Tahoma"/>
            <family val="2"/>
          </rPr>
          <t>New People</t>
        </r>
        <r>
          <rPr>
            <sz val="10"/>
            <color indexed="81"/>
            <rFont val="Tahoma"/>
            <family val="2"/>
          </rPr>
          <t xml:space="preserve">
Jan Ruiters - 6110065180086</t>
        </r>
        <r>
          <rPr>
            <b/>
            <u/>
            <sz val="10"/>
            <color indexed="81"/>
            <rFont val="Tahoma"/>
            <family val="2"/>
          </rPr>
          <t xml:space="preserve">
People Left
</t>
        </r>
        <r>
          <rPr>
            <sz val="10"/>
            <color indexed="81"/>
            <rFont val="Tahoma"/>
            <family val="2"/>
          </rPr>
          <t>Edna Esau - 9105260262082</t>
        </r>
      </text>
    </comment>
    <comment ref="C20" authorId="0" shapeId="0">
      <text>
        <r>
          <rPr>
            <sz val="10"/>
            <color indexed="81"/>
            <rFont val="Tahoma"/>
            <family val="2"/>
          </rPr>
          <t xml:space="preserve">Contract 092-050-B306 ran from 16/01/13 - 20/02/13 = 205P/Days
</t>
        </r>
      </text>
    </comment>
    <comment ref="J20" authorId="0" shapeId="0">
      <text>
        <r>
          <rPr>
            <b/>
            <u/>
            <sz val="10"/>
            <color indexed="81"/>
            <rFont val="Tahoma"/>
            <family val="2"/>
          </rPr>
          <t>People employed on contract 092-050-B306</t>
        </r>
        <r>
          <rPr>
            <sz val="10"/>
            <color indexed="81"/>
            <rFont val="Tahoma"/>
            <family val="2"/>
          </rPr>
          <t xml:space="preserve">
</t>
        </r>
        <r>
          <rPr>
            <b/>
            <sz val="10"/>
            <color indexed="81"/>
            <rFont val="Tahoma"/>
            <family val="2"/>
          </rPr>
          <t xml:space="preserve">
</t>
        </r>
        <r>
          <rPr>
            <sz val="10"/>
            <color indexed="81"/>
            <rFont val="Tahoma"/>
            <family val="2"/>
          </rPr>
          <t xml:space="preserve">Marion Grootboom - 7502230060087
Michelle Grootboom - 8004250088089
Errol De Villiers - 8502065368083
Jan Ruiters - 6110065180086
Lindry-Anne Swartz - 8707090129083
Colin Tarentaal - 8903195190084
Keith Kietas - 9009205200084
Stephanus Williams - 7412155070089
Jonathan Kietas - 8008315001086
</t>
        </r>
        <r>
          <rPr>
            <b/>
            <u/>
            <sz val="10"/>
            <color indexed="81"/>
            <rFont val="Tahoma"/>
            <family val="2"/>
          </rPr>
          <t>New People</t>
        </r>
        <r>
          <rPr>
            <sz val="10"/>
            <color indexed="81"/>
            <rFont val="Tahoma"/>
            <family val="2"/>
          </rPr>
          <t xml:space="preserve">
</t>
        </r>
        <r>
          <rPr>
            <u/>
            <sz val="10"/>
            <color indexed="81"/>
            <rFont val="Tahoma"/>
            <family val="2"/>
          </rPr>
          <t xml:space="preserve">
</t>
        </r>
        <r>
          <rPr>
            <sz val="10"/>
            <color indexed="81"/>
            <rFont val="Tahoma"/>
            <family val="2"/>
          </rPr>
          <t>Valerie Visser - 9001310266084
Daniel Jack - 5503205024084
Gerrit Roman - 8803285230081</t>
        </r>
        <r>
          <rPr>
            <b/>
            <u/>
            <sz val="10"/>
            <color indexed="81"/>
            <rFont val="Tahoma"/>
            <family val="2"/>
          </rPr>
          <t xml:space="preserve">
People Left
</t>
        </r>
        <r>
          <rPr>
            <sz val="10"/>
            <color indexed="81"/>
            <rFont val="Tahoma"/>
            <family val="2"/>
          </rPr>
          <t>Jonathan Plaaitjies - 7803165099086
Clifton Saayman - 8912075188084
Martin Tarentaal - 8912285364087</t>
        </r>
      </text>
    </comment>
    <comment ref="C21" authorId="0" shapeId="0">
      <text>
        <r>
          <rPr>
            <sz val="10"/>
            <color indexed="81"/>
            <rFont val="Tahoma"/>
            <family val="2"/>
          </rPr>
          <t xml:space="preserve">Contract 092-001-027B1 ran from 11/03/13 - 15/03/13 = 55P/Days
</t>
        </r>
      </text>
    </comment>
    <comment ref="J21" authorId="0" shapeId="0">
      <text>
        <r>
          <rPr>
            <b/>
            <u/>
            <sz val="10"/>
            <color indexed="81"/>
            <rFont val="Tahoma"/>
            <family val="2"/>
          </rPr>
          <t>People employed on contract 092-001-027B1</t>
        </r>
        <r>
          <rPr>
            <sz val="10"/>
            <color indexed="81"/>
            <rFont val="Tahoma"/>
            <family val="2"/>
          </rPr>
          <t xml:space="preserve">
Marion Grootboom - 7502230060087
Michelle Grootboom - 8004250088089
Errol De Villiers - 8502065368083
Valerie Visser - 9001310266084
Jan Ruiters - 6110065180086
Lindry-Anne Swartz - 8707090129083
Colin Tarentaal - 8903195190084
Keith Kietas - 9009205200084
Stephanus Williams - 7412155070089
Daniel Jack - 5503205024084
Jonathan Kietas - 8008315001086
Gerrit Roman - 8803285230081
</t>
        </r>
        <r>
          <rPr>
            <b/>
            <u/>
            <sz val="10"/>
            <color indexed="81"/>
            <rFont val="Tahoma"/>
            <family val="2"/>
          </rPr>
          <t>New People</t>
        </r>
        <r>
          <rPr>
            <sz val="10"/>
            <color indexed="81"/>
            <rFont val="Tahoma"/>
            <family val="2"/>
          </rPr>
          <t xml:space="preserve">
</t>
        </r>
        <r>
          <rPr>
            <b/>
            <u/>
            <sz val="10"/>
            <color indexed="81"/>
            <rFont val="Tahoma"/>
            <family val="2"/>
          </rPr>
          <t xml:space="preserve">
People Left
</t>
        </r>
      </text>
    </comment>
    <comment ref="C22" authorId="0" shapeId="0">
      <text>
        <r>
          <rPr>
            <sz val="10"/>
            <color indexed="81"/>
            <rFont val="Tahoma"/>
            <family val="2"/>
          </rPr>
          <t xml:space="preserve">Contract 092-001-057B1 ran from 20/03/13 - 05/04/13 = 60P/Days
</t>
        </r>
      </text>
    </comment>
    <comment ref="J22" authorId="0" shapeId="0">
      <text>
        <r>
          <rPr>
            <b/>
            <u/>
            <sz val="10"/>
            <color indexed="81"/>
            <rFont val="Tahoma"/>
            <family val="2"/>
          </rPr>
          <t>People employed on contract 092-001-057B1</t>
        </r>
        <r>
          <rPr>
            <sz val="10"/>
            <color indexed="81"/>
            <rFont val="Tahoma"/>
            <family val="2"/>
          </rPr>
          <t xml:space="preserve">
Marion Grootboom - 7502230060087
Michelle Grootboom - 8004250088089
Errol De Villiers - 8502065368083
Valerie Visser - 9001310266084
Jan Ruiters - 6110065180086
Lindry-Anne Swartz - 8707090129083
Colin Tarentaal - 8903195190084
Keith Kietas - 9009205200084
Stephanus Williams - 7412155070089
Daniel Jack - 5503205024084
Jonathan Kietas - 8008315001086
Gerrit Roman - 8803285230081
</t>
        </r>
        <r>
          <rPr>
            <b/>
            <u/>
            <sz val="10"/>
            <color indexed="81"/>
            <rFont val="Tahoma"/>
            <family val="2"/>
          </rPr>
          <t>New People</t>
        </r>
        <r>
          <rPr>
            <sz val="10"/>
            <color indexed="81"/>
            <rFont val="Tahoma"/>
            <family val="2"/>
          </rPr>
          <t xml:space="preserve">
</t>
        </r>
        <r>
          <rPr>
            <b/>
            <u/>
            <sz val="10"/>
            <color indexed="81"/>
            <rFont val="Tahoma"/>
            <family val="2"/>
          </rPr>
          <t xml:space="preserve">
People Left
</t>
        </r>
      </text>
    </comment>
    <comment ref="C23" authorId="0" shapeId="0">
      <text>
        <r>
          <rPr>
            <sz val="10"/>
            <color indexed="81"/>
            <rFont val="Tahoma"/>
            <family val="2"/>
          </rPr>
          <t xml:space="preserve">Contract 092-001-032B1 ran from 08/04/13 - 12/04/13 = 52P/Days
</t>
        </r>
      </text>
    </comment>
    <comment ref="J23" authorId="0" shapeId="0">
      <text>
        <r>
          <rPr>
            <b/>
            <u/>
            <sz val="10"/>
            <color indexed="81"/>
            <rFont val="Tahoma"/>
            <family val="2"/>
          </rPr>
          <t>People employed on contract 092-001-032B1</t>
        </r>
        <r>
          <rPr>
            <sz val="10"/>
            <color indexed="81"/>
            <rFont val="Tahoma"/>
            <family val="2"/>
          </rPr>
          <t xml:space="preserve">
Marion Grootboom - 7502230060087
Michelle Grootboom - 8004250088089
Errol De Villiers - 8502065368083
Valerie Visser - 9001310266084
Jan Ruiters - 6110065180086
Lindry-Anne Swartz - 8707090129083
Colin Tarentaal - 8903195190084
Keith Kietas - 9009205200084
Stephanus Williams - 7412155070089
Daniel Jack - 5503205024084
Jonathan Kietas - 8008315001086
Gerrit Roman - 8803285230081
</t>
        </r>
        <r>
          <rPr>
            <b/>
            <u/>
            <sz val="10"/>
            <color indexed="81"/>
            <rFont val="Tahoma"/>
            <family val="2"/>
          </rPr>
          <t>New People</t>
        </r>
        <r>
          <rPr>
            <sz val="10"/>
            <color indexed="81"/>
            <rFont val="Tahoma"/>
            <family val="2"/>
          </rPr>
          <t xml:space="preserve">
</t>
        </r>
        <r>
          <rPr>
            <b/>
            <u/>
            <sz val="10"/>
            <color indexed="81"/>
            <rFont val="Tahoma"/>
            <family val="2"/>
          </rPr>
          <t xml:space="preserve">
People Left
</t>
        </r>
      </text>
    </comment>
    <comment ref="C24" authorId="0" shapeId="0">
      <text>
        <r>
          <rPr>
            <sz val="10"/>
            <color indexed="81"/>
            <rFont val="Tahoma"/>
            <family val="2"/>
          </rPr>
          <t xml:space="preserve">Contract 092-050-260B1 ran from 16/04/13 - 19/04/13 = 38P/Days
</t>
        </r>
      </text>
    </comment>
    <comment ref="J24" authorId="0" shapeId="0">
      <text>
        <r>
          <rPr>
            <b/>
            <u/>
            <sz val="10"/>
            <color indexed="81"/>
            <rFont val="Tahoma"/>
            <family val="2"/>
          </rPr>
          <t>People employed on contract 092-050-260B1</t>
        </r>
        <r>
          <rPr>
            <sz val="10"/>
            <color indexed="81"/>
            <rFont val="Tahoma"/>
            <family val="2"/>
          </rPr>
          <t xml:space="preserve">
Marion Grootboom - 7502230060087
Michelle Grootboom - 8004250088089
Errol De Villiers - 8502065368083
Valerie Visser - 9001310266084
Jan Ruiters - 6110065180086
Lindry-Anne Swartz - 8707090129083
Colin Tarentaal - 8903195190084
Keith Kietas - 9009205200084
Stephanus Williams - 7412155070089
Daniel Jack - 5503205024084
Jonathan Kietas - 8008315001086
Gerrit Roman - 8803285230081
</t>
        </r>
        <r>
          <rPr>
            <b/>
            <u/>
            <sz val="10"/>
            <color indexed="81"/>
            <rFont val="Tahoma"/>
            <family val="2"/>
          </rPr>
          <t>New People</t>
        </r>
        <r>
          <rPr>
            <sz val="10"/>
            <color indexed="81"/>
            <rFont val="Tahoma"/>
            <family val="2"/>
          </rPr>
          <t xml:space="preserve">
</t>
        </r>
        <r>
          <rPr>
            <b/>
            <u/>
            <sz val="10"/>
            <color indexed="81"/>
            <rFont val="Tahoma"/>
            <family val="2"/>
          </rPr>
          <t xml:space="preserve">
People Left
</t>
        </r>
      </text>
    </comment>
    <comment ref="C25" authorId="0" shapeId="0">
      <text>
        <r>
          <rPr>
            <sz val="10"/>
            <color indexed="81"/>
            <rFont val="Tahoma"/>
            <family val="2"/>
          </rPr>
          <t xml:space="preserve">Contract 092-050-260B1 ran from 16/04/13 - 19/04/13 = 38P/Days
</t>
        </r>
      </text>
    </comment>
    <comment ref="J25" authorId="0" shapeId="0">
      <text>
        <r>
          <rPr>
            <b/>
            <u/>
            <sz val="10"/>
            <color indexed="81"/>
            <rFont val="Tahoma"/>
            <family val="2"/>
          </rPr>
          <t>People employed on contract 092-050-237B2</t>
        </r>
        <r>
          <rPr>
            <sz val="10"/>
            <color indexed="81"/>
            <rFont val="Tahoma"/>
            <family val="2"/>
          </rPr>
          <t xml:space="preserve">
Marion Grootboom - 7502230060087
Michelle Grootboom - 8004250088089
Errol De Villiers - 8502065368083
Valerie Visser - 9001310266084
Jan Ruiters - 6110065180086
Lindry-Anne Swartz - 8707090129083
Colin Tarentaal - 8903195190084
Keith Kietas - 9009205200084
Stephanus Williams - 7412155070089
Daniel Jack - 5503205024084
Jonathan Kietas - 8008315001086
Gerrit Roman - 8803285230081
</t>
        </r>
        <r>
          <rPr>
            <b/>
            <u/>
            <sz val="10"/>
            <color indexed="81"/>
            <rFont val="Tahoma"/>
            <family val="2"/>
          </rPr>
          <t>New People</t>
        </r>
        <r>
          <rPr>
            <sz val="10"/>
            <color indexed="81"/>
            <rFont val="Tahoma"/>
            <family val="2"/>
          </rPr>
          <t xml:space="preserve">
</t>
        </r>
        <r>
          <rPr>
            <b/>
            <u/>
            <sz val="10"/>
            <color indexed="81"/>
            <rFont val="Tahoma"/>
            <family val="2"/>
          </rPr>
          <t xml:space="preserve">
People Left
</t>
        </r>
      </text>
    </comment>
    <comment ref="C26" authorId="0" shapeId="0">
      <text>
        <r>
          <rPr>
            <sz val="10"/>
            <color indexed="81"/>
            <rFont val="Tahoma"/>
            <family val="2"/>
          </rPr>
          <t xml:space="preserve">Contract 092-050-B309 ran from 28/05/13 - 19/06/13 = 160P/Days
</t>
        </r>
      </text>
    </comment>
    <comment ref="J26" authorId="0" shapeId="0">
      <text>
        <r>
          <rPr>
            <b/>
            <u/>
            <sz val="10"/>
            <color indexed="81"/>
            <rFont val="Tahoma"/>
            <family val="2"/>
          </rPr>
          <t>People employed on contract 092-050-B309</t>
        </r>
        <r>
          <rPr>
            <sz val="10"/>
            <color indexed="81"/>
            <rFont val="Tahoma"/>
            <family val="2"/>
          </rPr>
          <t xml:space="preserve">
Marion Grootboom - 7502230060087
Michelle Grootboom - 8004250088089
Errol De Villiers - 8502065368083
Valerie Visser - 9001310266084
Jan Ruiters - 6110065180086
Lindry-Anne Swartz - 8707090129083
Colin Tarentaal - 8903195190084
Keith Kietas - 9009205200084
Stephanus Williams - 7412155070089
Daniel Jack - 5503205024084
Jonathan Kietas - 8008315001086
Gerrit Roman - 8803285230081
</t>
        </r>
        <r>
          <rPr>
            <b/>
            <u/>
            <sz val="10"/>
            <color indexed="81"/>
            <rFont val="Tahoma"/>
            <family val="2"/>
          </rPr>
          <t>New People</t>
        </r>
        <r>
          <rPr>
            <sz val="10"/>
            <color indexed="81"/>
            <rFont val="Tahoma"/>
            <family val="2"/>
          </rPr>
          <t xml:space="preserve">
</t>
        </r>
        <r>
          <rPr>
            <b/>
            <u/>
            <sz val="10"/>
            <color indexed="81"/>
            <rFont val="Tahoma"/>
            <family val="2"/>
          </rPr>
          <t xml:space="preserve">
People Left
</t>
        </r>
      </text>
    </comment>
    <comment ref="C27" authorId="0" shapeId="0">
      <text>
        <r>
          <rPr>
            <sz val="10"/>
            <color indexed="81"/>
            <rFont val="Tahoma"/>
            <family val="2"/>
          </rPr>
          <t xml:space="preserve">Contract 092-050-B312 ran from 19/07/13 - 07/08/13 = 123P/Days
</t>
        </r>
      </text>
    </comment>
    <comment ref="J27" authorId="0" shapeId="0">
      <text>
        <r>
          <rPr>
            <b/>
            <u/>
            <sz val="10"/>
            <color indexed="81"/>
            <rFont val="Tahoma"/>
            <family val="2"/>
          </rPr>
          <t>People employed on contract 092-050-B312</t>
        </r>
        <r>
          <rPr>
            <sz val="10"/>
            <color indexed="81"/>
            <rFont val="Tahoma"/>
            <family val="2"/>
          </rPr>
          <t xml:space="preserve">
Marion Grootboom - 7502230060087
Michelle Grootboom - 8004250088089
Errol De Villiers - 8502065368083
Valerie Visser - 9001310266084
Jan Ruiters - 6110065180086
Lindry-Anne Swartz - 8707090129083
Colin Tarentaal - 8903195190084
Keith Kietas - 9009205200084
Stephanus Williams - 7412155070089
Daniel Jack - 5503205024084
Jonathan Kietas - 8008315001086
Gerrit Roman - 8803285230081
</t>
        </r>
        <r>
          <rPr>
            <b/>
            <u/>
            <sz val="10"/>
            <color indexed="81"/>
            <rFont val="Tahoma"/>
            <family val="2"/>
          </rPr>
          <t>New People</t>
        </r>
        <r>
          <rPr>
            <sz val="10"/>
            <color indexed="81"/>
            <rFont val="Tahoma"/>
            <family val="2"/>
          </rPr>
          <t xml:space="preserve">
</t>
        </r>
        <r>
          <rPr>
            <b/>
            <u/>
            <sz val="10"/>
            <color indexed="81"/>
            <rFont val="Tahoma"/>
            <family val="2"/>
          </rPr>
          <t xml:space="preserve">
People Left
</t>
        </r>
      </text>
    </comment>
    <comment ref="C28" authorId="0" shapeId="0">
      <text>
        <r>
          <rPr>
            <sz val="10"/>
            <color indexed="81"/>
            <rFont val="Tahoma"/>
            <family val="2"/>
          </rPr>
          <t xml:space="preserve">Contract 092-050-B319 ran from 03/09/13 - 02/10/13 = 210P/Days
</t>
        </r>
      </text>
    </comment>
    <comment ref="J28" authorId="0" shapeId="0">
      <text>
        <r>
          <rPr>
            <b/>
            <u/>
            <sz val="10"/>
            <color indexed="81"/>
            <rFont val="Tahoma"/>
            <family val="2"/>
          </rPr>
          <t>People employed on contract 092-050-B319</t>
        </r>
        <r>
          <rPr>
            <sz val="10"/>
            <color indexed="81"/>
            <rFont val="Tahoma"/>
            <family val="2"/>
          </rPr>
          <t xml:space="preserve">
Marion Grootboom - 7502230060087
Michelle Grootboom - 8004250088089
Errol De Villiers - 8502065368083
Valerie Visser - 9001310266084
Jan Ruiters - 6110065180086
Lindry-Anne Swartz - 8707090129083
Colin Tarentaal - 8903195190084
Keith Kietas - 9009205200084
Stephanus Williams - 7412155070089
Daniel Jack - 5503205024084
Jonathan Kietas - 8008315001086
Gerrit Roman - 8803285230081
</t>
        </r>
        <r>
          <rPr>
            <b/>
            <u/>
            <sz val="10"/>
            <color indexed="81"/>
            <rFont val="Tahoma"/>
            <family val="2"/>
          </rPr>
          <t>New People</t>
        </r>
        <r>
          <rPr>
            <sz val="10"/>
            <color indexed="81"/>
            <rFont val="Tahoma"/>
            <family val="2"/>
          </rPr>
          <t xml:space="preserve">
</t>
        </r>
        <r>
          <rPr>
            <b/>
            <u/>
            <sz val="10"/>
            <color indexed="81"/>
            <rFont val="Tahoma"/>
            <family val="2"/>
          </rPr>
          <t xml:space="preserve">
People Left
Jonathan Kietas - 8008315001086</t>
        </r>
      </text>
    </comment>
    <comment ref="C29" authorId="0" shapeId="0">
      <text>
        <r>
          <rPr>
            <sz val="10"/>
            <color indexed="81"/>
            <rFont val="Tahoma"/>
            <family val="2"/>
          </rPr>
          <t xml:space="preserve">Contract 092-050-254B1 ran from 02/10/13 - 23/10/13 = 156P/Days
</t>
        </r>
      </text>
    </comment>
    <comment ref="J29" authorId="0" shapeId="0">
      <text>
        <r>
          <rPr>
            <b/>
            <u/>
            <sz val="10"/>
            <color indexed="81"/>
            <rFont val="Tahoma"/>
            <family val="2"/>
          </rPr>
          <t>People employed on contract 092-050-B319</t>
        </r>
        <r>
          <rPr>
            <sz val="10"/>
            <color indexed="81"/>
            <rFont val="Tahoma"/>
            <family val="2"/>
          </rPr>
          <t xml:space="preserve">
Marion Grootboom - 7502230060087
Michelle Grootboom - 8004250088089
Errol De Villiers - 8502065368083
Valerie Visser - 9001310266084
Jan Ruiters - 6110065180086
Lindry-Anne Swartz - 8707090129083
Colin Tarentaal - 8903195190084
Keith Kietas - 9009205200084
Stephanus Williams - 7412155070089
Daniel Jack - 5503205024084
Jonathan Kietas - 8008315001086
Gerrit Roman - 8803285230081
</t>
        </r>
        <r>
          <rPr>
            <b/>
            <u/>
            <sz val="10"/>
            <color indexed="81"/>
            <rFont val="Tahoma"/>
            <family val="2"/>
          </rPr>
          <t>New People</t>
        </r>
        <r>
          <rPr>
            <sz val="10"/>
            <color indexed="81"/>
            <rFont val="Tahoma"/>
            <family val="2"/>
          </rPr>
          <t xml:space="preserve">
</t>
        </r>
        <r>
          <rPr>
            <b/>
            <u/>
            <sz val="10"/>
            <color indexed="81"/>
            <rFont val="Tahoma"/>
            <family val="2"/>
          </rPr>
          <t xml:space="preserve">
People Left
</t>
        </r>
      </text>
    </comment>
    <comment ref="C30" authorId="0" shapeId="0">
      <text>
        <r>
          <rPr>
            <sz val="10"/>
            <color indexed="81"/>
            <rFont val="Tahoma"/>
            <family val="2"/>
          </rPr>
          <t xml:space="preserve">Contract 008-092-B0025B1 ran from 05/11/13 - 21/11/13 = 109P/Days
</t>
        </r>
      </text>
    </comment>
    <comment ref="J30" authorId="0" shapeId="0">
      <text>
        <r>
          <rPr>
            <b/>
            <u/>
            <sz val="10"/>
            <color indexed="81"/>
            <rFont val="Tahoma"/>
            <family val="2"/>
          </rPr>
          <t>People employed on contract 092-050-B319</t>
        </r>
        <r>
          <rPr>
            <sz val="10"/>
            <color indexed="81"/>
            <rFont val="Tahoma"/>
            <family val="2"/>
          </rPr>
          <t xml:space="preserve">
Marion Grootboom - 7502230060087
Michelle Grootboom - 8004250088089
Errol De Villiers - 8502065368083
Valerie Visser - 9001310266084
Jan Ruiters - 6110065180086
Lindry-Anne Swartz - 8707090129083
Colin Tarentaal - 8903195190084
Keith Kietas - 9009205200084
Stephanus Williams - 7412155070089
Daniel Jack - 5503205024084
Jonathan Kietas - 8008315001086
Gerrit Roman - 8803285230081
</t>
        </r>
        <r>
          <rPr>
            <b/>
            <u/>
            <sz val="10"/>
            <color indexed="81"/>
            <rFont val="Tahoma"/>
            <family val="2"/>
          </rPr>
          <t>New People</t>
        </r>
        <r>
          <rPr>
            <sz val="10"/>
            <color indexed="81"/>
            <rFont val="Tahoma"/>
            <family val="2"/>
          </rPr>
          <t xml:space="preserve">
</t>
        </r>
        <r>
          <rPr>
            <b/>
            <u/>
            <sz val="10"/>
            <color indexed="81"/>
            <rFont val="Tahoma"/>
            <family val="2"/>
          </rPr>
          <t xml:space="preserve">
People Left
</t>
        </r>
      </text>
    </comment>
    <comment ref="C31" authorId="0" shapeId="0">
      <text>
        <r>
          <rPr>
            <sz val="10"/>
            <color indexed="81"/>
            <rFont val="Tahoma"/>
            <family val="2"/>
          </rPr>
          <t xml:space="preserve">Contract 092-050-B327B1 ran from 25/11/13 - 12/12/13 = 154P/Days
</t>
        </r>
      </text>
    </comment>
    <comment ref="J31" authorId="0" shapeId="0">
      <text>
        <r>
          <rPr>
            <b/>
            <u/>
            <sz val="10"/>
            <color indexed="81"/>
            <rFont val="Tahoma"/>
            <family val="2"/>
          </rPr>
          <t>People employed on contract 092-050-B319</t>
        </r>
        <r>
          <rPr>
            <sz val="10"/>
            <color indexed="81"/>
            <rFont val="Tahoma"/>
            <family val="2"/>
          </rPr>
          <t xml:space="preserve">
Marion Grootboom - 7502230060087
Michelle Grootboom - 8004250088089
Errol De Villiers - 8502065368083
Valerie Visser - 9001310266084
Jan Ruiters - 6110065180086
Lindry-Anne Swartz - 8707090129083
Colin Tarentaal - 8903195190084
Keith Kietas - 9009205200084
Stephanus Williams - 7412155070089
Daniel Jack - 5503205024084
Jonathan Kietas - 8008315001086
Gerrit Roman - 8803285230081
</t>
        </r>
        <r>
          <rPr>
            <b/>
            <u/>
            <sz val="10"/>
            <color indexed="81"/>
            <rFont val="Tahoma"/>
            <family val="2"/>
          </rPr>
          <t>New People</t>
        </r>
        <r>
          <rPr>
            <sz val="10"/>
            <color indexed="81"/>
            <rFont val="Tahoma"/>
            <family val="2"/>
          </rPr>
          <t xml:space="preserve">
</t>
        </r>
        <r>
          <rPr>
            <b/>
            <u/>
            <sz val="10"/>
            <color indexed="81"/>
            <rFont val="Tahoma"/>
            <family val="2"/>
          </rPr>
          <t xml:space="preserve">
People Left
</t>
        </r>
      </text>
    </comment>
  </commentList>
</comments>
</file>

<file path=xl/comments59.xml><?xml version="1.0" encoding="utf-8"?>
<comments xmlns="http://schemas.openxmlformats.org/spreadsheetml/2006/main">
  <authors>
    <author>James Jansen</author>
    <author>Andrew Knipe</author>
  </authors>
  <commentList>
    <comment ref="W3" authorId="0" shapeId="0">
      <text>
        <r>
          <rPr>
            <sz val="8"/>
            <color indexed="81"/>
            <rFont val="Tahoma"/>
            <family val="2"/>
          </rPr>
          <t xml:space="preserve">R137 699.04 spent on Thicket Wide Plots
</t>
        </r>
      </text>
    </comment>
    <comment ref="A4" authorId="0" shapeId="0">
      <text>
        <r>
          <rPr>
            <b/>
            <sz val="10"/>
            <color indexed="81"/>
            <rFont val="Tahoma"/>
            <family val="2"/>
          </rPr>
          <t>Wage incentive contract</t>
        </r>
      </text>
    </comment>
    <comment ref="C4" authorId="0" shapeId="0">
      <text>
        <r>
          <rPr>
            <sz val="10"/>
            <color indexed="81"/>
            <rFont val="Tahoma"/>
            <family val="2"/>
          </rPr>
          <t xml:space="preserve">Contract 008-092-B007 ran from 16/11/10 - 10/12/10 = 280P/Days
</t>
        </r>
      </text>
    </comment>
    <comment ref="J4" authorId="0" shapeId="0">
      <text>
        <r>
          <rPr>
            <b/>
            <u/>
            <sz val="10"/>
            <color indexed="81"/>
            <rFont val="Tahoma"/>
            <family val="2"/>
          </rPr>
          <t xml:space="preserve">People Employed on Contract 008-092-B007
</t>
        </r>
        <r>
          <rPr>
            <sz val="10"/>
            <color indexed="81"/>
            <rFont val="Tahoma"/>
            <family val="2"/>
          </rPr>
          <t xml:space="preserve">Alfonso De Villiers - 9008305335087
Marieshan Jafta - 8112170946086
Veronique Magielies - 8911090204082
Jonathan Magilies - 7604065740088
Shaun Neubos - 7710145176084
Jastine Rautenbach - 9009055196085
Suretha Reineveld - 9206280209089
Arisha Stotoe - 8212130276085
Patrick Swarts - 7702145141085
Berenice Van Niekerk - 8112210110081
Luzane Van Niekerk - 9104031392088
Salome Willeman - 8203100435082
Madelyn Windvogel - 8704140264085
</t>
        </r>
      </text>
    </comment>
    <comment ref="A5" authorId="0" shapeId="0">
      <text>
        <r>
          <rPr>
            <b/>
            <sz val="10"/>
            <color indexed="81"/>
            <rFont val="Tahoma"/>
            <family val="2"/>
          </rPr>
          <t>Wage incentive contract</t>
        </r>
      </text>
    </comment>
    <comment ref="C5" authorId="0" shapeId="0">
      <text>
        <r>
          <rPr>
            <sz val="10"/>
            <color indexed="81"/>
            <rFont val="Tahoma"/>
            <family val="2"/>
          </rPr>
          <t xml:space="preserve">Contract 008-092-B0010 ran from 11/01/11 - 31/01/11 = 280P/Days
</t>
        </r>
      </text>
    </comment>
    <comment ref="J5" authorId="0" shapeId="0">
      <text>
        <r>
          <rPr>
            <b/>
            <u/>
            <sz val="10"/>
            <color indexed="81"/>
            <rFont val="Tahoma"/>
            <family val="2"/>
          </rPr>
          <t xml:space="preserve">People Employed on Contract 008-092-B0010
</t>
        </r>
        <r>
          <rPr>
            <sz val="10"/>
            <color indexed="81"/>
            <rFont val="Tahoma"/>
            <family val="2"/>
          </rPr>
          <t xml:space="preserve">Alfonso De Villiers - 9008305335087
Marieshan Jafta - 8112170946086
Veronique Magielies - 8911090204082
Jonathan Magilies - 7604065740088
Shaun Neubos - 7710145176084
Jastine Rautenbach - 9009055196085
Suretha Reineveld - 9206280209089
Arisha Stotoe - 8212130276085
Patrick Swarts - 7702145141085
Berenice Van Niekerk - 8112210110081
Luzane Van Niekerk - 9104031392088
Salome Willeman - 8203100435082
Madelyn Windvogel - 8704140264085
</t>
        </r>
      </text>
    </comment>
    <comment ref="A6" authorId="0" shapeId="0">
      <text>
        <r>
          <rPr>
            <b/>
            <sz val="10"/>
            <color indexed="81"/>
            <rFont val="Tahoma"/>
            <family val="2"/>
          </rPr>
          <t>Wage incentive contract</t>
        </r>
      </text>
    </comment>
    <comment ref="C6" authorId="0" shapeId="0">
      <text>
        <r>
          <rPr>
            <sz val="10"/>
            <color indexed="81"/>
            <rFont val="Tahoma"/>
            <family val="2"/>
          </rPr>
          <t xml:space="preserve">Contract 008-092-B0016 ran from 02/02/11 - 18/02/11 = 260P/Days
</t>
        </r>
      </text>
    </comment>
    <comment ref="J6" authorId="0" shapeId="0">
      <text>
        <r>
          <rPr>
            <b/>
            <u/>
            <sz val="10"/>
            <color indexed="81"/>
            <rFont val="Tahoma"/>
            <family val="2"/>
          </rPr>
          <t xml:space="preserve">People Employed on Contract 008-092-B0016
</t>
        </r>
        <r>
          <rPr>
            <sz val="10"/>
            <color indexed="81"/>
            <rFont val="Tahoma"/>
            <family val="2"/>
          </rPr>
          <t xml:space="preserve">Alfonso De Villiers - 9008305335087
Marieshan Jafta - 8112170946086
Veronique Magielies - 8911090204082
Jonathan Magilies - 7604065740088
Shaun Neubos - 7710145176084
Jastine Rautenbach - 9009055196085
Suretha Reineveld - 9206280209089
Arisha Stotoe - 8212130276085
Patrick Swarts - 7702145141085
Berenice Van Niekerk - 8112210110081
Luzane Van Niekerk - 9104031392088
Salome Willeman - 8203100435082
Madelyn Windvogel - 8704140264085
</t>
        </r>
      </text>
    </comment>
    <comment ref="A7" authorId="0" shapeId="0">
      <text>
        <r>
          <rPr>
            <b/>
            <sz val="10"/>
            <color indexed="81"/>
            <rFont val="Tahoma"/>
            <family val="2"/>
          </rPr>
          <t>Wage incentive contract</t>
        </r>
      </text>
    </comment>
    <comment ref="C7" authorId="0" shapeId="0">
      <text>
        <r>
          <rPr>
            <sz val="10"/>
            <color indexed="81"/>
            <rFont val="Tahoma"/>
            <family val="2"/>
          </rPr>
          <t xml:space="preserve">Contract 008-092-B0022 ran from 25/02/11 - 03/03/11 = 98P/Days
</t>
        </r>
      </text>
    </comment>
    <comment ref="J7" authorId="0" shapeId="0">
      <text>
        <r>
          <rPr>
            <b/>
            <u/>
            <sz val="10"/>
            <color indexed="81"/>
            <rFont val="Tahoma"/>
            <family val="2"/>
          </rPr>
          <t xml:space="preserve">People Employed on Contract 008-092-B0022
</t>
        </r>
        <r>
          <rPr>
            <sz val="10"/>
            <color indexed="81"/>
            <rFont val="Tahoma"/>
            <family val="2"/>
          </rPr>
          <t xml:space="preserve">Alfonso De Villiers - 9008305335087
Marieshan Jafta - 8112170946086
Veronique Magielies - 8911090204082
Jonathan Magilies - 7604065740088
Shaun Neubos - 7710145176084
Jastine Rautenbach - 9009055196085
Suretha Reineveld - 9206280209089
Arisha Stotoe - 8212130276085
Patrick Swarts - 7702145141085
Berenice Van Niekerk - 8112210110081
Luzane Van Niekerk - 9104031392088
Salome Willeman - 8203100435082
Madelyn Windvogel - 8704140264085
</t>
        </r>
      </text>
    </comment>
    <comment ref="C8" authorId="0" shapeId="0">
      <text>
        <r>
          <rPr>
            <sz val="10"/>
            <color indexed="81"/>
            <rFont val="Tahoma"/>
            <family val="2"/>
          </rPr>
          <t xml:space="preserve">Contract 092-050-245 ran from 01/04/11 - 20/04/11 = 280P/Days
</t>
        </r>
      </text>
    </comment>
    <comment ref="J8" authorId="0" shapeId="0">
      <text>
        <r>
          <rPr>
            <b/>
            <u/>
            <sz val="10"/>
            <color indexed="81"/>
            <rFont val="Tahoma"/>
            <family val="2"/>
          </rPr>
          <t xml:space="preserve">People Employed on Contract 092-050-245
</t>
        </r>
        <r>
          <rPr>
            <sz val="10"/>
            <color indexed="81"/>
            <rFont val="Tahoma"/>
            <family val="2"/>
          </rPr>
          <t xml:space="preserve">Alfonso De Villiers - 9008305335087
Marieshan Jafta - 8112170946086
Veronique Magielies - 8911090204082
Jonathan Magilies - 7604065740088
Shaun Neubos - 7710145176084
Jastine Rautenbach - 9009055196085
Suretha Reineveld - 9206280209089
Arisha Stotoe - 8212130276085
Patrick Swarts - 7702145141085
Berenice Van Niekerk - 8112210110081
Luzane Van Niekerk - 9104031392088
Salome Willeman - 8203100435082
Madelyn Windvogel - 8704140264085
</t>
        </r>
      </text>
    </comment>
    <comment ref="A9" authorId="0" shapeId="0">
      <text>
        <r>
          <rPr>
            <sz val="10"/>
            <color indexed="81"/>
            <rFont val="Tahoma"/>
            <family val="2"/>
          </rPr>
          <t xml:space="preserve">Supposed to be wage incentive contract, but put through on regular thicket budget since wage incentive budget not yet approved.
</t>
        </r>
      </text>
    </comment>
    <comment ref="C9" authorId="0" shapeId="0">
      <text>
        <r>
          <rPr>
            <sz val="10"/>
            <color indexed="81"/>
            <rFont val="Tahoma"/>
            <family val="2"/>
          </rPr>
          <t xml:space="preserve">Contract 008-092-B0028 ran from 16/05/11 - 06/06/11 = 275P/Days
</t>
        </r>
      </text>
    </comment>
    <comment ref="J9" authorId="0" shapeId="0">
      <text>
        <r>
          <rPr>
            <b/>
            <u/>
            <sz val="10"/>
            <color indexed="81"/>
            <rFont val="Tahoma"/>
            <family val="2"/>
          </rPr>
          <t xml:space="preserve">People Employed on Contract 008-092-B0028
</t>
        </r>
        <r>
          <rPr>
            <sz val="10"/>
            <color indexed="81"/>
            <rFont val="Tahoma"/>
            <family val="2"/>
          </rPr>
          <t xml:space="preserve">Alfonso De Villiers - 9008305335087
Marieshan Jafta - 8112170946086
Veronique Magielies - 8911090204082
Jonathan Magilies - 7604065740088
Shaun Neubos - 7710145176084
Jastine Rautenbach - 9009055196085
Suretha Reineveld - 9206280209089
Arisha Stotoe - 8212130276085
Patrick Swarts - 7702145141085
Berenice Van Niekerk - 8112210110081
Luzane Van Niekerk - 9104031392088
Salome Willeman - 8203100435082
Madelyn Windvogel - 8704140264085
</t>
        </r>
      </text>
    </comment>
    <comment ref="A10" authorId="0" shapeId="0">
      <text>
        <r>
          <rPr>
            <sz val="10"/>
            <color indexed="81"/>
            <rFont val="Tahoma"/>
            <family val="2"/>
          </rPr>
          <t xml:space="preserve">Supposed to be wage incentive contract, but put through on regular thicket budget since wage incentive budget not yet approved.
</t>
        </r>
      </text>
    </comment>
    <comment ref="C10" authorId="0" shapeId="0">
      <text>
        <r>
          <rPr>
            <sz val="10"/>
            <color indexed="81"/>
            <rFont val="Tahoma"/>
            <family val="2"/>
          </rPr>
          <t xml:space="preserve">Contract 008-092-B0030 ran from 20/06/11 - 29/07/11 = 280P/Days
</t>
        </r>
      </text>
    </comment>
    <comment ref="J10" authorId="0" shapeId="0">
      <text>
        <r>
          <rPr>
            <b/>
            <u/>
            <sz val="10"/>
            <color indexed="81"/>
            <rFont val="Tahoma"/>
            <family val="2"/>
          </rPr>
          <t xml:space="preserve">People Employed on Contract 008-092-B0030
</t>
        </r>
        <r>
          <rPr>
            <sz val="10"/>
            <color indexed="81"/>
            <rFont val="Tahoma"/>
            <family val="2"/>
          </rPr>
          <t xml:space="preserve">Alfonso De Villiers - 9008305335087
Marieshan Jafta - 8112170946086
Veronique Magielies - 8911090204082
Jonathan Magilies - 7604065740088
Shaun Neubos - 7710145176084
Jastine Rautenbach - 9009055196085
Suretha Reineveld - 9206280209089
Arisha Stotoe - 8212130276085
Patrick Swarts - 7702145141085
Luzane Van Niekerk - 9104031392088
Salome Willeman - 8203100435082
Madelyn Windvogel - 8704140264085
</t>
        </r>
        <r>
          <rPr>
            <b/>
            <u/>
            <sz val="10"/>
            <color indexed="81"/>
            <rFont val="Tahoma"/>
            <family val="2"/>
          </rPr>
          <t>New People</t>
        </r>
        <r>
          <rPr>
            <sz val="10"/>
            <color indexed="81"/>
            <rFont val="Tahoma"/>
            <family val="2"/>
          </rPr>
          <t xml:space="preserve">
Darius Human  - 8304175071081
</t>
        </r>
        <r>
          <rPr>
            <b/>
            <u/>
            <sz val="10"/>
            <color indexed="81"/>
            <rFont val="Tahoma"/>
            <family val="2"/>
          </rPr>
          <t>People Left</t>
        </r>
        <r>
          <rPr>
            <sz val="10"/>
            <color indexed="81"/>
            <rFont val="Tahoma"/>
            <family val="2"/>
          </rPr>
          <t xml:space="preserve">
Berenice Van Niekerk - 8112210110081</t>
        </r>
      </text>
    </comment>
    <comment ref="C11" authorId="0" shapeId="0">
      <text>
        <r>
          <rPr>
            <sz val="10"/>
            <color indexed="81"/>
            <rFont val="Tahoma"/>
            <family val="2"/>
          </rPr>
          <t xml:space="preserve">Contract 092-050-255 ran from 22/08/11 - 16/09/11 = 273P/Days
</t>
        </r>
      </text>
    </comment>
    <comment ref="J11" authorId="0" shapeId="0">
      <text>
        <r>
          <rPr>
            <b/>
            <u/>
            <sz val="10"/>
            <color indexed="81"/>
            <rFont val="Tahoma"/>
            <family val="2"/>
          </rPr>
          <t xml:space="preserve">People Employed on Contract 092-050-255
</t>
        </r>
        <r>
          <rPr>
            <sz val="10"/>
            <color indexed="81"/>
            <rFont val="Tahoma"/>
            <family val="2"/>
          </rPr>
          <t xml:space="preserve">Alfonso De Villiers - 9008305335087
Marieshan Jafta - 8112170946086
Veronique Magielies - 8911090204082
Jonathan Magilies - 7604065740088
Shaun Neubos - 7710145176084
Jastine Rautenbach - 9009055196085
Suretha Reineveld - 9206280209089
Arisha Stotoe - 8212130276085
Patrick Swarts - 7702145141085
Darius Human  - 8304175071081
Luzane Van Niekerk - 9104031392088
Salome Willeman - 8203100435082
Madelyn Windvogel - 8704140264085
</t>
        </r>
        <r>
          <rPr>
            <b/>
            <u/>
            <sz val="10"/>
            <color indexed="81"/>
            <rFont val="Tahoma"/>
            <family val="2"/>
          </rPr>
          <t>New People</t>
        </r>
        <r>
          <rPr>
            <sz val="10"/>
            <color indexed="81"/>
            <rFont val="Tahoma"/>
            <family val="2"/>
          </rPr>
          <t xml:space="preserve">
</t>
        </r>
        <r>
          <rPr>
            <b/>
            <u/>
            <sz val="10"/>
            <color indexed="81"/>
            <rFont val="Tahoma"/>
            <family val="2"/>
          </rPr>
          <t>People Left</t>
        </r>
        <r>
          <rPr>
            <sz val="10"/>
            <color indexed="81"/>
            <rFont val="Tahoma"/>
            <family val="2"/>
          </rPr>
          <t xml:space="preserve">
</t>
        </r>
      </text>
    </comment>
    <comment ref="C12" authorId="0" shapeId="0">
      <text>
        <r>
          <rPr>
            <sz val="10"/>
            <color indexed="81"/>
            <rFont val="Tahoma"/>
            <family val="2"/>
          </rPr>
          <t xml:space="preserve">Contract 092-050-261 ran from 26/09/11 - 21/10/11 = 280P/Days
</t>
        </r>
      </text>
    </comment>
    <comment ref="J12" authorId="0" shapeId="0">
      <text>
        <r>
          <rPr>
            <b/>
            <u/>
            <sz val="10"/>
            <color indexed="81"/>
            <rFont val="Tahoma"/>
            <family val="2"/>
          </rPr>
          <t xml:space="preserve">People Employed on Contract 092-050-261
</t>
        </r>
        <r>
          <rPr>
            <sz val="10"/>
            <color indexed="81"/>
            <rFont val="Tahoma"/>
            <family val="2"/>
          </rPr>
          <t xml:space="preserve">Alfonso De Villiers - 9008305335087
Marieshan Jafta - 8112170946086
Veronique Magielies - 8911090204082
Jonathan Magilies - 7604065740088
Shaun Neubos - 7710145176084
Jastine Rautenbach - 9009055196085
Suretha Reineveld - 9206280209089
Arisha Stotoe - 8212130276085
Patrick Swarts - 7702145141085
Darius Human  - 8304175071081
Luzane Van Niekerk - 9104031392088
Salome Willeman - 8203100435082
Madelyn Windvogel - 8704140264085
</t>
        </r>
        <r>
          <rPr>
            <b/>
            <u/>
            <sz val="10"/>
            <color indexed="81"/>
            <rFont val="Tahoma"/>
            <family val="2"/>
          </rPr>
          <t>New People</t>
        </r>
        <r>
          <rPr>
            <sz val="10"/>
            <color indexed="81"/>
            <rFont val="Tahoma"/>
            <family val="2"/>
          </rPr>
          <t xml:space="preserve">
</t>
        </r>
        <r>
          <rPr>
            <b/>
            <u/>
            <sz val="10"/>
            <color indexed="81"/>
            <rFont val="Tahoma"/>
            <family val="2"/>
          </rPr>
          <t>People Left</t>
        </r>
        <r>
          <rPr>
            <sz val="10"/>
            <color indexed="81"/>
            <rFont val="Tahoma"/>
            <family val="2"/>
          </rPr>
          <t xml:space="preserve">
</t>
        </r>
      </text>
    </comment>
    <comment ref="C13" authorId="0" shapeId="0">
      <text>
        <r>
          <rPr>
            <sz val="10"/>
            <color indexed="81"/>
            <rFont val="Tahoma"/>
            <family val="2"/>
          </rPr>
          <t xml:space="preserve">Contract 092-050-B266 ran from 24/10/11 - 18/11/11 = 240P/Days
</t>
        </r>
      </text>
    </comment>
    <comment ref="J13" authorId="0" shapeId="0">
      <text>
        <r>
          <rPr>
            <b/>
            <u/>
            <sz val="10"/>
            <color indexed="81"/>
            <rFont val="Tahoma"/>
            <family val="2"/>
          </rPr>
          <t xml:space="preserve">People Employed on Contract 092-050-B266
</t>
        </r>
        <r>
          <rPr>
            <u/>
            <sz val="10"/>
            <color indexed="81"/>
            <rFont val="Tahoma"/>
            <family val="2"/>
          </rPr>
          <t xml:space="preserve">
</t>
        </r>
        <r>
          <rPr>
            <sz val="10"/>
            <color indexed="81"/>
            <rFont val="Tahoma"/>
            <family val="2"/>
          </rPr>
          <t xml:space="preserve">Alfonso De Villiers - 9008305335087
Marieshan Jafta - 8112170946086
Veronique Magielies - 8911090204082
Jonathan Magilies - 7604065740088
Jastine Rautenbach - 9009055196085
Suretha Reineveld - 9206280209089
Arisha Stotoe - 8212130276085
Patrick Swarts - 7702145141085
Darius Human  - 8304175071081
Luzane Van Niekerk - 9104031392088
Salome Willeman - 8203100435082
</t>
        </r>
        <r>
          <rPr>
            <b/>
            <u/>
            <sz val="10"/>
            <color indexed="81"/>
            <rFont val="Tahoma"/>
            <family val="2"/>
          </rPr>
          <t>New People</t>
        </r>
        <r>
          <rPr>
            <sz val="10"/>
            <color indexed="81"/>
            <rFont val="Tahoma"/>
            <family val="2"/>
          </rPr>
          <t xml:space="preserve">
</t>
        </r>
        <r>
          <rPr>
            <b/>
            <u/>
            <sz val="10"/>
            <color indexed="81"/>
            <rFont val="Tahoma"/>
            <family val="2"/>
          </rPr>
          <t>People Left</t>
        </r>
        <r>
          <rPr>
            <sz val="10"/>
            <color indexed="81"/>
            <rFont val="Tahoma"/>
            <family val="2"/>
          </rPr>
          <t xml:space="preserve">
Madelyn Windvogel - 8704140264085
Shaun Neubos - 7710145176084</t>
        </r>
      </text>
    </comment>
    <comment ref="C14" authorId="0" shapeId="0">
      <text>
        <r>
          <rPr>
            <sz val="10"/>
            <color indexed="81"/>
            <rFont val="Tahoma"/>
            <family val="2"/>
          </rPr>
          <t xml:space="preserve">Contract 092-050-B273 ran from 21/11/11 - 09/12/11 = 180P/Days
</t>
        </r>
      </text>
    </comment>
    <comment ref="G14" authorId="1" shapeId="0">
      <text>
        <r>
          <rPr>
            <sz val="8"/>
            <color indexed="81"/>
            <rFont val="Tahoma"/>
            <family val="2"/>
          </rPr>
          <t xml:space="preserve">R606.23 deducted from contract 092-050-B273 as fine.
</t>
        </r>
      </text>
    </comment>
    <comment ref="J14" authorId="0" shapeId="0">
      <text>
        <r>
          <rPr>
            <b/>
            <u/>
            <sz val="10"/>
            <color indexed="81"/>
            <rFont val="Tahoma"/>
            <family val="2"/>
          </rPr>
          <t xml:space="preserve">People Employed on Contract 092-050-B273
</t>
        </r>
        <r>
          <rPr>
            <u/>
            <sz val="10"/>
            <color indexed="81"/>
            <rFont val="Tahoma"/>
            <family val="2"/>
          </rPr>
          <t xml:space="preserve">
</t>
        </r>
        <r>
          <rPr>
            <sz val="10"/>
            <color indexed="81"/>
            <rFont val="Tahoma"/>
            <family val="2"/>
          </rPr>
          <t xml:space="preserve">Alfonso De Villiers - 9008305335087
Marieshan Jafta - 8112170946086
Veronique Magielies - 8911090204082
Jonathan Magilies - 7604065740088
Salome Willeman - 8203100435082
Jastine Rautenbach - 9009055196085
Suretha Reineveld - 9206280209089
Arisha Stotoe - 8212130276085
Patrick Swarts - 7702145141085
Darius Human  - 8304175071081
Luzane Van Niekerk - 9104031392088
</t>
        </r>
        <r>
          <rPr>
            <b/>
            <u/>
            <sz val="10"/>
            <color indexed="81"/>
            <rFont val="Tahoma"/>
            <family val="2"/>
          </rPr>
          <t>New People</t>
        </r>
        <r>
          <rPr>
            <sz val="10"/>
            <color indexed="81"/>
            <rFont val="Tahoma"/>
            <family val="2"/>
          </rPr>
          <t xml:space="preserve">
</t>
        </r>
        <r>
          <rPr>
            <b/>
            <u/>
            <sz val="10"/>
            <color indexed="81"/>
            <rFont val="Tahoma"/>
            <family val="2"/>
          </rPr>
          <t>People Left</t>
        </r>
        <r>
          <rPr>
            <sz val="10"/>
            <color indexed="81"/>
            <rFont val="Tahoma"/>
            <family val="2"/>
          </rPr>
          <t xml:space="preserve">
</t>
        </r>
      </text>
    </comment>
    <comment ref="C15" authorId="0" shapeId="0">
      <text>
        <r>
          <rPr>
            <sz val="10"/>
            <color indexed="81"/>
            <rFont val="Tahoma"/>
            <family val="2"/>
          </rPr>
          <t xml:space="preserve">Contract 092-050-B276 ran from 09/01/12 - 26/03/12 = 213P/Days
</t>
        </r>
      </text>
    </comment>
    <comment ref="J15" authorId="0" shapeId="0">
      <text>
        <r>
          <rPr>
            <b/>
            <u/>
            <sz val="10"/>
            <color indexed="81"/>
            <rFont val="Tahoma"/>
            <family val="2"/>
          </rPr>
          <t xml:space="preserve">People Employed on Contract 092-050-B276
</t>
        </r>
        <r>
          <rPr>
            <u/>
            <sz val="10"/>
            <color indexed="81"/>
            <rFont val="Tahoma"/>
            <family val="2"/>
          </rPr>
          <t xml:space="preserve">
</t>
        </r>
        <r>
          <rPr>
            <sz val="10"/>
            <color indexed="81"/>
            <rFont val="Tahoma"/>
            <family val="2"/>
          </rPr>
          <t xml:space="preserve">Alfonso De Villiers - 9008305335087
Marieshan Jafta - 8112170946086
Veronique Magielies - 8911090204082
Jonathan Magielies - 7604065740088
Salome Willeman - 8203100435082
Justin Rautenbach - 9009055196085
Suretha Reineveld - 9206280209089
Arisha Stotoe - 8212130276085
Darius Human  - 8304175071081
Luzane Van Niekerk - 9104031392088
</t>
        </r>
        <r>
          <rPr>
            <b/>
            <u/>
            <sz val="10"/>
            <color indexed="81"/>
            <rFont val="Tahoma"/>
            <family val="2"/>
          </rPr>
          <t>New People</t>
        </r>
        <r>
          <rPr>
            <sz val="10"/>
            <color indexed="81"/>
            <rFont val="Tahoma"/>
            <family val="2"/>
          </rPr>
          <t xml:space="preserve">
Lucan Kleinbooi - 8801275132085
</t>
        </r>
        <r>
          <rPr>
            <b/>
            <u/>
            <sz val="10"/>
            <color indexed="81"/>
            <rFont val="Tahoma"/>
            <family val="2"/>
          </rPr>
          <t>People Left</t>
        </r>
        <r>
          <rPr>
            <sz val="10"/>
            <color indexed="81"/>
            <rFont val="Tahoma"/>
            <family val="2"/>
          </rPr>
          <t xml:space="preserve">
Patrick Swarts - 7702145141085</t>
        </r>
      </text>
    </comment>
    <comment ref="C16" authorId="0" shapeId="0">
      <text>
        <r>
          <rPr>
            <sz val="10"/>
            <color indexed="81"/>
            <rFont val="Tahoma"/>
            <family val="2"/>
          </rPr>
          <t xml:space="preserve">Contract 092-050-B280 ran from 02/05/12 - 31/05/12 = 195P/Days
</t>
        </r>
      </text>
    </comment>
    <comment ref="J16" authorId="0" shapeId="0">
      <text>
        <r>
          <rPr>
            <b/>
            <u/>
            <sz val="10"/>
            <color indexed="81"/>
            <rFont val="Tahoma"/>
            <family val="2"/>
          </rPr>
          <t xml:space="preserve">People Employed on Contract 092-050-B280
</t>
        </r>
        <r>
          <rPr>
            <sz val="10"/>
            <color indexed="81"/>
            <rFont val="Tahoma"/>
            <family val="2"/>
          </rPr>
          <t xml:space="preserve">
Marieshan Jafta - 8112170946086
Darius Human  - 8304175071081
</t>
        </r>
        <r>
          <rPr>
            <b/>
            <u/>
            <sz val="10"/>
            <color indexed="81"/>
            <rFont val="Tahoma"/>
            <family val="2"/>
          </rPr>
          <t>New People</t>
        </r>
        <r>
          <rPr>
            <sz val="10"/>
            <color indexed="81"/>
            <rFont val="Tahoma"/>
            <family val="2"/>
          </rPr>
          <t xml:space="preserve">
Marius Gysman - 8910285105088
Mario Grootboom - 8604145273083
Sydney Plaatjies - 9007215141082
Wayven Isaacs - 8903035527081
Destimona Plaaties - 8509290192082
Nocolin De Viliers - 86099155221088
Shalene Windvogel - 8704070192082
Leentjie Swartz - 6903010195085
Conroy Maarman - 9104095266087
</t>
        </r>
        <r>
          <rPr>
            <b/>
            <u/>
            <sz val="10"/>
            <color indexed="81"/>
            <rFont val="Tahoma"/>
            <family val="2"/>
          </rPr>
          <t>People Left</t>
        </r>
        <r>
          <rPr>
            <sz val="10"/>
            <color indexed="81"/>
            <rFont val="Tahoma"/>
            <family val="2"/>
          </rPr>
          <t xml:space="preserve">
Lucan Kleinbooi - 8801275132085
Luzane Van Niekerk - 9104031392088
Veronique Magielies - 8911090204082
Jonathan Magielies - 7604065740088
Salome Willeman - 8203100435082
Justin Rautenbach - 9009055196085
Suretha Reineveld - 9206280209089
Arisha Stotoe - 8212130276085
Alfonso De Villiers - 9008305335087</t>
        </r>
      </text>
    </comment>
    <comment ref="C17" authorId="0" shapeId="0">
      <text>
        <r>
          <rPr>
            <sz val="10"/>
            <color indexed="81"/>
            <rFont val="Tahoma"/>
            <family val="2"/>
          </rPr>
          <t xml:space="preserve">Contract 092-050-B297 ran from 04/06/12 - 08/08/12 = 184P/Days
</t>
        </r>
      </text>
    </comment>
    <comment ref="J17" authorId="0" shapeId="0">
      <text>
        <r>
          <rPr>
            <b/>
            <u/>
            <sz val="10"/>
            <color indexed="81"/>
            <rFont val="Tahoma"/>
            <family val="2"/>
          </rPr>
          <t xml:space="preserve">People Employed on Contract 092-050-B297
</t>
        </r>
        <r>
          <rPr>
            <sz val="10"/>
            <color indexed="81"/>
            <rFont val="Tahoma"/>
            <family val="2"/>
          </rPr>
          <t xml:space="preserve">
Leentjie Swartz - 6903010195085
Destimona Plaaties - 8509290192082
Sydney Plaatjies - 9007215141082
Marius Gysman - 8910285105088
Conroy Maarman - 9104095266087
Mario Grootboom - 8604145273083
Marieshan Jafta - 8112170946086
Darius Human  - 8304175071081
Wayven Isaacs - 8903035527081
Nocolin De Viliers - 86099155221088
Shalene Windvogel - 8704070192082
</t>
        </r>
        <r>
          <rPr>
            <b/>
            <u/>
            <sz val="10"/>
            <color indexed="81"/>
            <rFont val="Tahoma"/>
            <family val="2"/>
          </rPr>
          <t>New People</t>
        </r>
        <r>
          <rPr>
            <sz val="10"/>
            <color indexed="81"/>
            <rFont val="Tahoma"/>
            <family val="2"/>
          </rPr>
          <t xml:space="preserve">
</t>
        </r>
        <r>
          <rPr>
            <b/>
            <u/>
            <sz val="10"/>
            <color indexed="81"/>
            <rFont val="Tahoma"/>
            <family val="2"/>
          </rPr>
          <t>People Left</t>
        </r>
        <r>
          <rPr>
            <sz val="10"/>
            <color indexed="81"/>
            <rFont val="Tahoma"/>
            <family val="2"/>
          </rPr>
          <t xml:space="preserve">
</t>
        </r>
      </text>
    </comment>
    <comment ref="C18" authorId="0" shapeId="0">
      <text>
        <r>
          <rPr>
            <sz val="10"/>
            <color indexed="81"/>
            <rFont val="Tahoma"/>
            <family val="2"/>
          </rPr>
          <t xml:space="preserve">Contract 092-050-B300 ran from 15/10/12 - 09/11/12 = 189P/Days
</t>
        </r>
      </text>
    </comment>
    <comment ref="J18" authorId="0" shapeId="0">
      <text>
        <r>
          <rPr>
            <b/>
            <u/>
            <sz val="10"/>
            <color indexed="81"/>
            <rFont val="Tahoma"/>
            <family val="2"/>
          </rPr>
          <t xml:space="preserve">People Employed on Contract 092-050-B300
</t>
        </r>
        <r>
          <rPr>
            <sz val="10"/>
            <color indexed="81"/>
            <rFont val="Tahoma"/>
            <family val="2"/>
          </rPr>
          <t xml:space="preserve">
Salten Magielies - 8512155200088
Marius Gysman - 8910285105088
Mario Grootboom - 8604145273083
Sydney Plaatjies - 9007215141082
Wayven Isaacs - 8903035527081
Shaleen Windvogel - 8704070192082
Darius Human  - 8304175071081
Marieshan Jafta - 8112170946086
</t>
        </r>
        <r>
          <rPr>
            <b/>
            <u/>
            <sz val="10"/>
            <color indexed="81"/>
            <rFont val="Tahoma"/>
            <family val="2"/>
          </rPr>
          <t>New People</t>
        </r>
        <r>
          <rPr>
            <sz val="10"/>
            <color indexed="81"/>
            <rFont val="Tahoma"/>
            <family val="2"/>
          </rPr>
          <t xml:space="preserve">
Derek Jafta - 8902255143082
Johnathan Magielies - 7604065740088
Peter Swartz - 7702145141085
Ricardo Schoeman - 9403055131087
</t>
        </r>
        <r>
          <rPr>
            <b/>
            <u/>
            <sz val="10"/>
            <color indexed="81"/>
            <rFont val="Tahoma"/>
            <family val="2"/>
          </rPr>
          <t>People Left</t>
        </r>
        <r>
          <rPr>
            <sz val="10"/>
            <color indexed="81"/>
            <rFont val="Tahoma"/>
            <family val="2"/>
          </rPr>
          <t xml:space="preserve">
Leentjie Swartz - 6903010195085
Destimona Plaaties - 8509290192082
Conroy Maarman - 9104095266087
Nocolin De Viliers - 86099155221088</t>
        </r>
      </text>
    </comment>
    <comment ref="C19" authorId="0" shapeId="0">
      <text>
        <r>
          <rPr>
            <sz val="10"/>
            <color indexed="81"/>
            <rFont val="Tahoma"/>
            <family val="2"/>
          </rPr>
          <t xml:space="preserve">Contract 092-050-B305 ran from 01/10/13 - 27/01/13 = 291P/Days
</t>
        </r>
      </text>
    </comment>
    <comment ref="J19" authorId="0" shapeId="0">
      <text>
        <r>
          <rPr>
            <b/>
            <u/>
            <sz val="10"/>
            <color indexed="81"/>
            <rFont val="Tahoma"/>
            <family val="2"/>
          </rPr>
          <t xml:space="preserve">People Employed on Contract 092-050-B305
</t>
        </r>
        <r>
          <rPr>
            <sz val="10"/>
            <color indexed="81"/>
            <rFont val="Tahoma"/>
            <family val="2"/>
          </rPr>
          <t xml:space="preserve">
Salten Magielies - 8512155200088
Marius Gysman - 8910285105088
Mario Grootboom - 8604145273083
Sydney Plaatjies - 9007215141082
Wayven Isaacs - 8903035527081
Derek Jafta - 8902255143082
Shaleen Windvogel - 8704070192082
Johnathan Magielies - 7604065740088
Darius Human  - 8304175071081
Marieshan Jafta - 8112170946086
Peter Swartz - 7702145141085
Ricardo Schoeman - 9403055131087
</t>
        </r>
        <r>
          <rPr>
            <b/>
            <u/>
            <sz val="10"/>
            <color indexed="81"/>
            <rFont val="Tahoma"/>
            <family val="2"/>
          </rPr>
          <t>New People</t>
        </r>
        <r>
          <rPr>
            <sz val="10"/>
            <color indexed="81"/>
            <rFont val="Tahoma"/>
            <family val="2"/>
          </rPr>
          <t xml:space="preserve">
</t>
        </r>
        <r>
          <rPr>
            <b/>
            <u/>
            <sz val="10"/>
            <color indexed="81"/>
            <rFont val="Tahoma"/>
            <family val="2"/>
          </rPr>
          <t>People Left</t>
        </r>
        <r>
          <rPr>
            <sz val="10"/>
            <color indexed="81"/>
            <rFont val="Tahoma"/>
            <family val="2"/>
          </rPr>
          <t xml:space="preserve">
</t>
        </r>
      </text>
    </comment>
    <comment ref="C20" authorId="0" shapeId="0">
      <text>
        <r>
          <rPr>
            <sz val="10"/>
            <color indexed="81"/>
            <rFont val="Tahoma"/>
            <family val="2"/>
          </rPr>
          <t xml:space="preserve">Contract 092-001-044B1 ran from 13/03/13 - 12/04/13 = 191P/Days
</t>
        </r>
      </text>
    </comment>
    <comment ref="J20" authorId="0" shapeId="0">
      <text>
        <r>
          <rPr>
            <b/>
            <u/>
            <sz val="10"/>
            <color indexed="81"/>
            <rFont val="Tahoma"/>
            <family val="2"/>
          </rPr>
          <t xml:space="preserve">People Employed on Contract 092-001-044B1
</t>
        </r>
        <r>
          <rPr>
            <sz val="10"/>
            <color indexed="81"/>
            <rFont val="Tahoma"/>
            <family val="2"/>
          </rPr>
          <t xml:space="preserve">
Salten Magiellies - 8512155200088
Marius Gysman - 8910285105088
Mario Grootboom - 8604145273083
Sydney Plaatjies - 9007215141082
Derek Jafta - 8902255143082
Shaleen Windvogel - 8704070192082
Johnathan Magielies - 7604065740088
Darius Human  - 8304175071081
Marieshan Jafta - 8112170946086
</t>
        </r>
        <r>
          <rPr>
            <b/>
            <u/>
            <sz val="10"/>
            <color indexed="81"/>
            <rFont val="Tahoma"/>
            <family val="2"/>
          </rPr>
          <t>New People</t>
        </r>
        <r>
          <rPr>
            <sz val="10"/>
            <color indexed="81"/>
            <rFont val="Tahoma"/>
            <family val="2"/>
          </rPr>
          <t xml:space="preserve">
Ashwin Paulse - 950103521085
Jossay Philander - 8611285216087
Justin Rautenbach - 9009055196085
</t>
        </r>
        <r>
          <rPr>
            <b/>
            <u/>
            <sz val="10"/>
            <color indexed="81"/>
            <rFont val="Tahoma"/>
            <family val="2"/>
          </rPr>
          <t>People Left</t>
        </r>
        <r>
          <rPr>
            <sz val="10"/>
            <color indexed="81"/>
            <rFont val="Tahoma"/>
            <family val="2"/>
          </rPr>
          <t xml:space="preserve">
Peter Swartz - 7702145141085
Ricardo Schoeman - 9403055131087
Wayven Isaacs - 8903035527081</t>
        </r>
      </text>
    </comment>
    <comment ref="C21" authorId="0" shapeId="0">
      <text>
        <r>
          <rPr>
            <sz val="10"/>
            <color indexed="81"/>
            <rFont val="Tahoma"/>
            <family val="2"/>
          </rPr>
          <t xml:space="preserve">Contract 008-092-B002B1 ran from 26/04/13 - 07/05/13 = 77P/Days
</t>
        </r>
      </text>
    </comment>
    <comment ref="J21" authorId="0" shapeId="0">
      <text>
        <r>
          <rPr>
            <b/>
            <u/>
            <sz val="10"/>
            <color indexed="81"/>
            <rFont val="Tahoma"/>
            <family val="2"/>
          </rPr>
          <t xml:space="preserve">People Employed on Contract 008-092-B002B1
</t>
        </r>
        <r>
          <rPr>
            <sz val="10"/>
            <color indexed="81"/>
            <rFont val="Tahoma"/>
            <family val="2"/>
          </rPr>
          <t xml:space="preserve">
Salten Magiellies - 8512155200088
Mario Grootboom - 8604145273083
Sydney Plaatjies - 9007215141082
Ashwin Paulse - 950103521085
Derek Jafta - 8902255143082
Shaleen Windvogel - 8704070192082
Johnathan Magielies - 7604065740088
Darius Human  - 8304175071081
Marieshan Jafta - 8112170946086
Jossay Philander - 8611285216087
Justin Rautenbach - 9009055196085
</t>
        </r>
        <r>
          <rPr>
            <b/>
            <u/>
            <sz val="10"/>
            <color indexed="81"/>
            <rFont val="Tahoma"/>
            <family val="2"/>
          </rPr>
          <t>New People</t>
        </r>
        <r>
          <rPr>
            <sz val="10"/>
            <color indexed="81"/>
            <rFont val="Tahoma"/>
            <family val="2"/>
          </rPr>
          <t xml:space="preserve">
Nolan Chiga - 9408255217081
</t>
        </r>
        <r>
          <rPr>
            <b/>
            <u/>
            <sz val="10"/>
            <color indexed="81"/>
            <rFont val="Tahoma"/>
            <family val="2"/>
          </rPr>
          <t>People Left</t>
        </r>
        <r>
          <rPr>
            <sz val="10"/>
            <color indexed="81"/>
            <rFont val="Tahoma"/>
            <family val="2"/>
          </rPr>
          <t xml:space="preserve">
Marius Gysman - 8910285105088</t>
        </r>
      </text>
    </comment>
    <comment ref="C22" authorId="0" shapeId="0">
      <text>
        <r>
          <rPr>
            <sz val="10"/>
            <color indexed="81"/>
            <rFont val="Tahoma"/>
            <family val="2"/>
          </rPr>
          <t xml:space="preserve">Contract 092-001-226B1 ran from 15/05/13 - 11/06/13 = 183P/Days
</t>
        </r>
      </text>
    </comment>
    <comment ref="J22" authorId="0" shapeId="0">
      <text>
        <r>
          <rPr>
            <b/>
            <u/>
            <sz val="10"/>
            <color indexed="81"/>
            <rFont val="Tahoma"/>
            <family val="2"/>
          </rPr>
          <t xml:space="preserve">People Employed on Contract 092-001-226B1
</t>
        </r>
        <r>
          <rPr>
            <sz val="10"/>
            <color indexed="81"/>
            <rFont val="Tahoma"/>
            <family val="2"/>
          </rPr>
          <t xml:space="preserve">
Salten Magiellies - 8512155200088
Nolan Chiga - 9408255217081
Mario Grootboom - 8604145273083
Sydney Plaatjies - 9007215141082
Ashwin Paulse - 950103521085
Derek Jafta - 8902255143082
Shaleen Windvogel - 8704070192082
Johnathan Magielies - 7604065740088
Darius Human  - 8304175071081
Marieshan Jafta - 8112170946086
Jossay Philander - 8611285216087
Justin Rautenbach - 9009055196085
</t>
        </r>
        <r>
          <rPr>
            <b/>
            <u/>
            <sz val="10"/>
            <color indexed="81"/>
            <rFont val="Tahoma"/>
            <family val="2"/>
          </rPr>
          <t>New People</t>
        </r>
        <r>
          <rPr>
            <sz val="10"/>
            <color indexed="81"/>
            <rFont val="Tahoma"/>
            <family val="2"/>
          </rPr>
          <t xml:space="preserve">
</t>
        </r>
        <r>
          <rPr>
            <b/>
            <u/>
            <sz val="10"/>
            <color indexed="81"/>
            <rFont val="Tahoma"/>
            <family val="2"/>
          </rPr>
          <t>People Left</t>
        </r>
        <r>
          <rPr>
            <sz val="10"/>
            <color indexed="81"/>
            <rFont val="Tahoma"/>
            <family val="2"/>
          </rPr>
          <t xml:space="preserve">
</t>
        </r>
      </text>
    </comment>
    <comment ref="C23" authorId="0" shapeId="0">
      <text>
        <r>
          <rPr>
            <sz val="10"/>
            <color indexed="81"/>
            <rFont val="Tahoma"/>
            <family val="2"/>
          </rPr>
          <t xml:space="preserve">Contract 092-050-B310 ran from 26/07/13 - 23/08/13 = 198P/Days
</t>
        </r>
      </text>
    </comment>
    <comment ref="J23" authorId="0" shapeId="0">
      <text>
        <r>
          <rPr>
            <b/>
            <u/>
            <sz val="10"/>
            <color indexed="81"/>
            <rFont val="Tahoma"/>
            <family val="2"/>
          </rPr>
          <t xml:space="preserve">People Employed on Contract 092-050-B310
</t>
        </r>
        <r>
          <rPr>
            <sz val="10"/>
            <color indexed="81"/>
            <rFont val="Tahoma"/>
            <family val="2"/>
          </rPr>
          <t xml:space="preserve">
Salten Magiellies - 8512155200088
Nolan Chiga - 9408255217081
Mario Grootboom - 8604145273083
Sydney Plaatjies - 9007215141082
Ashwin Paulse - 950103521085
Derek Jafta - 8902255143082
Shaleen Windvogel - 8704070192082
Darius Human  - 8304175071081
Marieshan Jafta - 8112170946086
Jossay Philander - 8611285216087
Justin Rautenbach - 9009055196085
</t>
        </r>
        <r>
          <rPr>
            <b/>
            <u/>
            <sz val="10"/>
            <color indexed="81"/>
            <rFont val="Tahoma"/>
            <family val="2"/>
          </rPr>
          <t>New People</t>
        </r>
        <r>
          <rPr>
            <sz val="10"/>
            <color indexed="81"/>
            <rFont val="Tahoma"/>
            <family val="2"/>
          </rPr>
          <t xml:space="preserve">
Jastine Noubos - 8312210166089
</t>
        </r>
        <r>
          <rPr>
            <b/>
            <u/>
            <sz val="10"/>
            <color indexed="81"/>
            <rFont val="Tahoma"/>
            <family val="2"/>
          </rPr>
          <t>People Left</t>
        </r>
        <r>
          <rPr>
            <sz val="10"/>
            <color indexed="81"/>
            <rFont val="Tahoma"/>
            <family val="2"/>
          </rPr>
          <t xml:space="preserve">
Johnathan Magielies - 7604065740088</t>
        </r>
      </text>
    </comment>
    <comment ref="C24" authorId="0" shapeId="0">
      <text>
        <r>
          <rPr>
            <sz val="10"/>
            <color indexed="81"/>
            <rFont val="Tahoma"/>
            <family val="2"/>
          </rPr>
          <t xml:space="preserve">Contract 092-050-B315 ran from 25/09/13 - 10/10/13 = 128P/Days
</t>
        </r>
      </text>
    </comment>
    <comment ref="J24" authorId="0" shapeId="0">
      <text>
        <r>
          <rPr>
            <b/>
            <u/>
            <sz val="10"/>
            <color indexed="81"/>
            <rFont val="Tahoma"/>
            <family val="2"/>
          </rPr>
          <t xml:space="preserve">People Employed on Contract 092-050-B315
</t>
        </r>
        <r>
          <rPr>
            <sz val="10"/>
            <color indexed="81"/>
            <rFont val="Tahoma"/>
            <family val="2"/>
          </rPr>
          <t xml:space="preserve">
Salten Magiellies - 8512155200088
Nolan Chiga - 9408255217081
Mario Grootboom - 8604145273083
Sydney Plaatjies - 9007215141082
Derek Jafta - 8902255143082
Shaleen Windvogel - 8704070192082
Darius Human  - 8304175071081
Marieshan Jafta - 8112170946086
Jossay Philander - 8611285216087
Justin Rautenbach - 9009055196085
Jastine Noubos - 8312210166089
</t>
        </r>
        <r>
          <rPr>
            <b/>
            <u/>
            <sz val="10"/>
            <color indexed="81"/>
            <rFont val="Tahoma"/>
            <family val="2"/>
          </rPr>
          <t>New People</t>
        </r>
        <r>
          <rPr>
            <sz val="10"/>
            <color indexed="81"/>
            <rFont val="Tahoma"/>
            <family val="2"/>
          </rPr>
          <t xml:space="preserve">
Dennis Adams - 7603305910089
</t>
        </r>
        <r>
          <rPr>
            <b/>
            <u/>
            <sz val="10"/>
            <color indexed="81"/>
            <rFont val="Tahoma"/>
            <family val="2"/>
          </rPr>
          <t>People Left</t>
        </r>
        <r>
          <rPr>
            <sz val="10"/>
            <color indexed="81"/>
            <rFont val="Tahoma"/>
            <family val="2"/>
          </rPr>
          <t xml:space="preserve">
Ashwin Paulse - 950103521085</t>
        </r>
      </text>
    </comment>
    <comment ref="C25" authorId="0" shapeId="0">
      <text>
        <r>
          <rPr>
            <sz val="10"/>
            <color indexed="81"/>
            <rFont val="Tahoma"/>
            <family val="2"/>
          </rPr>
          <t xml:space="preserve">Contract 008-092-B0030B1 ran from 07/11/13 - 27/11/13 = 160P/Days
</t>
        </r>
      </text>
    </comment>
    <comment ref="J25" authorId="0" shapeId="0">
      <text>
        <r>
          <rPr>
            <b/>
            <u/>
            <sz val="10"/>
            <color indexed="81"/>
            <rFont val="Tahoma"/>
            <family val="2"/>
          </rPr>
          <t xml:space="preserve">People Employed on Contract 008-092-B030B1
</t>
        </r>
        <r>
          <rPr>
            <sz val="10"/>
            <color indexed="81"/>
            <rFont val="Tahoma"/>
            <family val="2"/>
          </rPr>
          <t xml:space="preserve">
Salten Magiellies - 8512155200088
Nolan Chiga - 9408255217081
Mario Grootboom - 8604145273083
Sydney Plaatjies - 9007215141082
Derek Jafta - 8902255143082
Shaleen Windvogel - 8704070192082
Darius Human  - 8304175071081
Marieshan Jafta - 8112170946086
Jossay Philander - 8611285216087
Justin Rautenbach - 9009055196085
Jastine Noubos - 8312210166089
Dennis Adams - 7603305910089
</t>
        </r>
        <r>
          <rPr>
            <b/>
            <u/>
            <sz val="10"/>
            <color indexed="81"/>
            <rFont val="Tahoma"/>
            <family val="2"/>
          </rPr>
          <t>New People</t>
        </r>
        <r>
          <rPr>
            <sz val="10"/>
            <color indexed="81"/>
            <rFont val="Tahoma"/>
            <family val="2"/>
          </rPr>
          <t xml:space="preserve">
</t>
        </r>
        <r>
          <rPr>
            <b/>
            <u/>
            <sz val="10"/>
            <color indexed="81"/>
            <rFont val="Tahoma"/>
            <family val="2"/>
          </rPr>
          <t>People Left</t>
        </r>
        <r>
          <rPr>
            <sz val="10"/>
            <color indexed="81"/>
            <rFont val="Tahoma"/>
            <family val="2"/>
          </rPr>
          <t xml:space="preserve">
</t>
        </r>
      </text>
    </comment>
    <comment ref="C26" authorId="0" shapeId="0">
      <text>
        <r>
          <rPr>
            <sz val="10"/>
            <color indexed="81"/>
            <rFont val="Tahoma"/>
            <family val="2"/>
          </rPr>
          <t xml:space="preserve">Contract 092-050-B329B1 ran from 28/11/13 - 17/12/13 = 115P/Days
</t>
        </r>
      </text>
    </comment>
    <comment ref="J26" authorId="0" shapeId="0">
      <text>
        <r>
          <rPr>
            <b/>
            <u/>
            <sz val="10"/>
            <color indexed="81"/>
            <rFont val="Tahoma"/>
            <family val="2"/>
          </rPr>
          <t xml:space="preserve">People Employed on Contract 092-050-B329B1
</t>
        </r>
        <r>
          <rPr>
            <sz val="10"/>
            <color indexed="81"/>
            <rFont val="Tahoma"/>
            <family val="2"/>
          </rPr>
          <t xml:space="preserve">
Salten Magiellies - 8512155200088
Nolan Chiga - 9408255217081
Mario Grootboom - 8604145273083
Sydney Plaatjies - 9007215141082
Derek Jafta - 8902255143082
Shaleen Windvogel - 8704070192082
Darius Human  - 8304175071081
Marieshan Jafta - 8112170946086
Jossay Philander - 8611285216087
Justin Rautenbach - 9009055196085
Jastine Noubos - 8312210166089
Dennis Adams - 7603305910089
</t>
        </r>
        <r>
          <rPr>
            <b/>
            <u/>
            <sz val="10"/>
            <color indexed="81"/>
            <rFont val="Tahoma"/>
            <family val="2"/>
          </rPr>
          <t>New People</t>
        </r>
        <r>
          <rPr>
            <sz val="10"/>
            <color indexed="81"/>
            <rFont val="Tahoma"/>
            <family val="2"/>
          </rPr>
          <t xml:space="preserve">
</t>
        </r>
        <r>
          <rPr>
            <b/>
            <u/>
            <sz val="10"/>
            <color indexed="81"/>
            <rFont val="Tahoma"/>
            <family val="2"/>
          </rPr>
          <t>People Left</t>
        </r>
        <r>
          <rPr>
            <sz val="10"/>
            <color indexed="81"/>
            <rFont val="Tahoma"/>
            <family val="2"/>
          </rPr>
          <t xml:space="preserve">
</t>
        </r>
      </text>
    </comment>
    <comment ref="C27" authorId="0" shapeId="0">
      <text>
        <r>
          <rPr>
            <sz val="10"/>
            <color indexed="81"/>
            <rFont val="Tahoma"/>
            <family val="2"/>
          </rPr>
          <t xml:space="preserve">Contract 092-050-B344 ran from 13/10/14 - 07/11/2014 = 198P/Days
</t>
        </r>
      </text>
    </comment>
    <comment ref="J27" authorId="0" shapeId="0">
      <text>
        <r>
          <rPr>
            <b/>
            <u/>
            <sz val="10"/>
            <color indexed="81"/>
            <rFont val="Tahoma"/>
            <family val="2"/>
          </rPr>
          <t xml:space="preserve">People Employed on Contract 092-050-B344
</t>
        </r>
        <r>
          <rPr>
            <sz val="10"/>
            <color indexed="81"/>
            <rFont val="Tahoma"/>
            <family val="2"/>
          </rPr>
          <t xml:space="preserve">
Salten Magiellies - 8512155200088
Marieshan Jafta - 8112170946086
</t>
        </r>
        <r>
          <rPr>
            <b/>
            <u/>
            <sz val="10"/>
            <color indexed="81"/>
            <rFont val="Tahoma"/>
            <family val="2"/>
          </rPr>
          <t>New People</t>
        </r>
        <r>
          <rPr>
            <sz val="10"/>
            <color indexed="81"/>
            <rFont val="Tahoma"/>
            <family val="2"/>
          </rPr>
          <t xml:space="preserve">
Meronies Tarentaal - 9411010237089
Leentjie Swartz - 6903310195085
Luzane Van niekerk - 9104031392088
Mary- Anne Grootboom - 8605100199080
Wavern Isaacs - 8903035527081
Mario Grootboom - 8604145273083
Ismael Filander - 9705125378088
Jervin Willeman - 9601265338083
Marionette Noubos - 8712010211086
Tersia Statoe - 7812110195089
</t>
        </r>
        <r>
          <rPr>
            <b/>
            <u/>
            <sz val="10"/>
            <color indexed="81"/>
            <rFont val="Tahoma"/>
            <family val="2"/>
          </rPr>
          <t>People Left</t>
        </r>
        <r>
          <rPr>
            <sz val="10"/>
            <color indexed="81"/>
            <rFont val="Tahoma"/>
            <family val="2"/>
          </rPr>
          <t xml:space="preserve">
Nolan Chiga - 9408255217081
Mario Grootboom - 8604145273083
Sydney Plaatjies - 9007215141082
Derek Jafta - 8902255143082
Shaleen Windvogel - 8704070192082
Darius Human  - 8304175071081
Jossay Philander - 8611285216087
Justin Rautenbach - 9009055196085
Jastine Noubos - 8312210166089
Dennis Adams - 7603305910089</t>
        </r>
      </text>
    </comment>
    <comment ref="C28" authorId="0" shapeId="0">
      <text>
        <r>
          <rPr>
            <sz val="10"/>
            <color indexed="81"/>
            <rFont val="Tahoma"/>
            <family val="2"/>
          </rPr>
          <t xml:space="preserve">Contract 092-050-B346 ran from 01/12/14 - 20/01/2015 = 187P/Days
</t>
        </r>
      </text>
    </comment>
    <comment ref="J28" authorId="0" shapeId="0">
      <text>
        <r>
          <rPr>
            <b/>
            <u/>
            <sz val="10"/>
            <color indexed="81"/>
            <rFont val="Tahoma"/>
            <family val="2"/>
          </rPr>
          <t xml:space="preserve">People Employed on Contract 092-050-B344
</t>
        </r>
        <r>
          <rPr>
            <sz val="10"/>
            <color indexed="81"/>
            <rFont val="Tahoma"/>
            <family val="2"/>
          </rPr>
          <t xml:space="preserve">
Salten Magiellies - 8512155200088
Meronies Tarentaal - 9411010237089
Leentjie Swartz - 6903310195085
Luzane Van Niekerk - 9104031392088
Mary- Anne Grootboom - 8605100199080
Wavern Isaacs - 8903035527081
Mario Grootboom - 8604145273083
Ismael Filander - 9705125378088
Jervin Willeman - 9601265338083
Marionette Noubos - 8712010211086
Tersia Statoe - 7812110195089
Marieshan Jafta - 8112170946086
</t>
        </r>
        <r>
          <rPr>
            <b/>
            <u/>
            <sz val="10"/>
            <color indexed="81"/>
            <rFont val="Tahoma"/>
            <family val="2"/>
          </rPr>
          <t>New People</t>
        </r>
        <r>
          <rPr>
            <sz val="10"/>
            <color indexed="81"/>
            <rFont val="Tahoma"/>
            <family val="2"/>
          </rPr>
          <t xml:space="preserve">
</t>
        </r>
        <r>
          <rPr>
            <b/>
            <u/>
            <sz val="10"/>
            <color indexed="81"/>
            <rFont val="Tahoma"/>
            <family val="2"/>
          </rPr>
          <t>People Left</t>
        </r>
        <r>
          <rPr>
            <sz val="10"/>
            <color indexed="81"/>
            <rFont val="Tahoma"/>
            <family val="2"/>
          </rPr>
          <t xml:space="preserve">
</t>
        </r>
      </text>
    </comment>
  </commentList>
</comments>
</file>

<file path=xl/comments60.xml><?xml version="1.0" encoding="utf-8"?>
<comments xmlns="http://schemas.openxmlformats.org/spreadsheetml/2006/main">
  <authors>
    <author>James Jansen</author>
    <author>Andrew Knipe</author>
  </authors>
  <commentList>
    <comment ref="W3" authorId="0" shapeId="0">
      <text>
        <r>
          <rPr>
            <sz val="8"/>
            <color indexed="81"/>
            <rFont val="Tahoma"/>
            <family val="2"/>
          </rPr>
          <t xml:space="preserve">R137 699.04 spent on Thicket Wide Plots
</t>
        </r>
      </text>
    </comment>
    <comment ref="C4" authorId="1" shapeId="0">
      <text>
        <r>
          <rPr>
            <sz val="8"/>
            <color indexed="81"/>
            <rFont val="Tahoma"/>
            <family val="2"/>
          </rPr>
          <t xml:space="preserve">Contract 092-050-B274 ran from 28/11/11 - 12/12/11  = 180P/Days
</t>
        </r>
      </text>
    </comment>
    <comment ref="J4" authorId="1" shapeId="0">
      <text>
        <r>
          <rPr>
            <b/>
            <u/>
            <sz val="8"/>
            <color indexed="81"/>
            <rFont val="Tahoma"/>
            <family val="2"/>
          </rPr>
          <t>People Employed on Contract 092-050-B274</t>
        </r>
        <r>
          <rPr>
            <sz val="8"/>
            <color indexed="81"/>
            <rFont val="Tahoma"/>
            <family val="2"/>
          </rPr>
          <t xml:space="preserve">
Zalisile Ntantiso - 6910315537088
Andile Ntantiso - 7203225934085
Jan Maya - 4810025623081
Valentinio Zana - 8901105187083
Petrus Claasen - 6603075964085
Angelo Windvoel - 8907165105089
Yandiswa Nolokwe -8710190320081
Xolelwa hanise - 8910240334088
Marie Swarts - 7105220168082
Laura mapoe - 8607020101089
Dalene Zonke - 8305140809083</t>
        </r>
      </text>
    </comment>
    <comment ref="C5" authorId="1" shapeId="0">
      <text>
        <r>
          <rPr>
            <sz val="8"/>
            <color indexed="81"/>
            <rFont val="Tahoma"/>
            <family val="2"/>
          </rPr>
          <t xml:space="preserve">Contract 092-050-B287 ran from 23/04/12 - 02/07/12  = 117P/Days
</t>
        </r>
      </text>
    </comment>
    <comment ref="J5" authorId="1" shapeId="0">
      <text>
        <r>
          <rPr>
            <b/>
            <u/>
            <sz val="8"/>
            <color indexed="81"/>
            <rFont val="Tahoma"/>
            <family val="2"/>
          </rPr>
          <t>People Employed on Contract 092-050-B287</t>
        </r>
        <r>
          <rPr>
            <sz val="8"/>
            <color indexed="81"/>
            <rFont val="Tahoma"/>
            <family val="2"/>
          </rPr>
          <t xml:space="preserve">
Angelo Windvoel - 8907165105089
</t>
        </r>
        <r>
          <rPr>
            <b/>
            <u/>
            <sz val="8"/>
            <color indexed="81"/>
            <rFont val="Tahoma"/>
            <family val="2"/>
          </rPr>
          <t xml:space="preserve">New People
</t>
        </r>
        <r>
          <rPr>
            <u/>
            <sz val="8"/>
            <color indexed="81"/>
            <rFont val="Tahoma"/>
            <family val="2"/>
          </rPr>
          <t xml:space="preserve">
</t>
        </r>
        <r>
          <rPr>
            <sz val="8"/>
            <color indexed="81"/>
            <rFont val="Tahoma"/>
            <family val="2"/>
          </rPr>
          <t>Nomawethu Sebeta - 9305170377083
Donovan Windvoel - 8802195160081
Althea Booyse - 8204200294080
Portia Maseti - 9305160188086
Mericia Tarentaal - 8808130782087
Andile Mzangwa - 8310095971086
Clinto Swartbooi - 9305175572084
Granville Swartbooi - 9101215268084
Eldrin September - 8012145310089
Alfred Jaftha - 7007205285081</t>
        </r>
        <r>
          <rPr>
            <u/>
            <sz val="8"/>
            <color indexed="81"/>
            <rFont val="Tahoma"/>
            <family val="2"/>
          </rPr>
          <t xml:space="preserve">
</t>
        </r>
        <r>
          <rPr>
            <b/>
            <u/>
            <sz val="8"/>
            <color indexed="81"/>
            <rFont val="Tahoma"/>
            <family val="2"/>
          </rPr>
          <t xml:space="preserve">
People Left
</t>
        </r>
        <r>
          <rPr>
            <sz val="8"/>
            <color indexed="81"/>
            <rFont val="Tahoma"/>
            <family val="2"/>
          </rPr>
          <t xml:space="preserve">
Zalisile Ntantiso - 6910315537088
Andile Ntantiso - 7203225934085
Jan Maya - 4810025623081
Valentinio Zana - 8901105187083
Petrus Claasen - 6603075964085
Yandiswa Nolokwe -8710190320081
Xolelwa hanise - 8910240334088
Marie Swarts - 7105220168082
Laura mapoe - 8607020101089
Dalene Zonke - 8305140809083</t>
        </r>
      </text>
    </comment>
    <comment ref="C6" authorId="1" shapeId="0">
      <text>
        <r>
          <rPr>
            <sz val="8"/>
            <color indexed="81"/>
            <rFont val="Tahoma"/>
            <family val="2"/>
          </rPr>
          <t xml:space="preserve">Contract 092-050-B288 ran from 05/11/12 - 30/11/12  = 189P/Days
</t>
        </r>
      </text>
    </comment>
    <comment ref="J6" authorId="1" shapeId="0">
      <text>
        <r>
          <rPr>
            <b/>
            <u/>
            <sz val="8"/>
            <color indexed="81"/>
            <rFont val="Tahoma"/>
            <family val="2"/>
          </rPr>
          <t>People Employed on Contract 092-050-B288</t>
        </r>
        <r>
          <rPr>
            <sz val="8"/>
            <color indexed="81"/>
            <rFont val="Tahoma"/>
            <family val="2"/>
          </rPr>
          <t xml:space="preserve">
Michael Grootboom - 8608286413085
Clinton Swartbooi - 9305175572084
Granville Swartbooi - 9101215268084
Mericia Tarentaal - 8808130782087
Althea Booyse - 8204200294080
</t>
        </r>
        <r>
          <rPr>
            <b/>
            <u/>
            <sz val="8"/>
            <color indexed="81"/>
            <rFont val="Tahoma"/>
            <family val="2"/>
          </rPr>
          <t xml:space="preserve">New People
</t>
        </r>
        <r>
          <rPr>
            <u/>
            <sz val="8"/>
            <color indexed="81"/>
            <rFont val="Tahoma"/>
            <family val="2"/>
          </rPr>
          <t xml:space="preserve">
</t>
        </r>
        <r>
          <rPr>
            <sz val="8"/>
            <color indexed="81"/>
            <rFont val="Tahoma"/>
            <family val="2"/>
          </rPr>
          <t>Allen Klaasen - 8407205223083
Luzane Van niekerk - 9104031392088
Christeline Helmie - 8912270215088
Lorenzo Abrahams - 7303175028084
Veronic Magiellies - 8911090204082
Justin Rautenbach - 9009055195085</t>
        </r>
        <r>
          <rPr>
            <u/>
            <sz val="8"/>
            <color indexed="81"/>
            <rFont val="Tahoma"/>
            <family val="2"/>
          </rPr>
          <t xml:space="preserve">
</t>
        </r>
        <r>
          <rPr>
            <b/>
            <u/>
            <sz val="8"/>
            <color indexed="81"/>
            <rFont val="Tahoma"/>
            <family val="2"/>
          </rPr>
          <t xml:space="preserve">
People Left
</t>
        </r>
        <r>
          <rPr>
            <sz val="8"/>
            <color indexed="81"/>
            <rFont val="Tahoma"/>
            <family val="2"/>
          </rPr>
          <t>Nomawethu Sebeta - 9305170377083
Donovan Windvoel - 8802195160081
Portia Maseti - 9305160188086
Andile Mzangwa - 8310095971086
Eldrin September - 8012145310089
Alfred Jaftha - 7007205285081</t>
        </r>
      </text>
    </comment>
    <comment ref="C7" authorId="1" shapeId="0">
      <text>
        <r>
          <rPr>
            <sz val="8"/>
            <color indexed="81"/>
            <rFont val="Tahoma"/>
            <family val="2"/>
          </rPr>
          <t xml:space="preserve">Contract 092-001-104B1 ran from 14/02/13 - 01/03/13  = 121P/Days
</t>
        </r>
      </text>
    </comment>
    <comment ref="J7" authorId="1" shapeId="0">
      <text>
        <r>
          <rPr>
            <b/>
            <u/>
            <sz val="8"/>
            <color indexed="81"/>
            <rFont val="Tahoma"/>
            <family val="2"/>
          </rPr>
          <t>People Employed on Contract 092-001-104B1</t>
        </r>
        <r>
          <rPr>
            <sz val="8"/>
            <color indexed="81"/>
            <rFont val="Tahoma"/>
            <family val="2"/>
          </rPr>
          <t xml:space="preserve">
Michael Grootboom - 8608286413085
Clinton Swartbooi - 9305175572084
Granville Swartbooi - 9101215268084
</t>
        </r>
        <r>
          <rPr>
            <b/>
            <u/>
            <sz val="8"/>
            <color indexed="81"/>
            <rFont val="Tahoma"/>
            <family val="2"/>
          </rPr>
          <t xml:space="preserve">New People
</t>
        </r>
        <r>
          <rPr>
            <sz val="8"/>
            <color indexed="81"/>
            <rFont val="Tahoma"/>
            <family val="2"/>
          </rPr>
          <t xml:space="preserve">
Doney-Dewaldo Swartbooi - 9303225181084
Sakhele Maciko - 8206166911086
Lindokuhle Nkwanyana - 9205295641084
Mzwanele Hlaselo - 8603276206086
Thembakazi Nolokwe - 9009030396081
Xolani Mangakeva- 8003305849081
Barbara Murray - 9402040258088
Veranique Fortuin - 9310230721080
Nkosikeleka Mqokonyeki - 9204145388087</t>
        </r>
        <r>
          <rPr>
            <u/>
            <sz val="8"/>
            <color indexed="81"/>
            <rFont val="Tahoma"/>
            <family val="2"/>
          </rPr>
          <t xml:space="preserve">
</t>
        </r>
        <r>
          <rPr>
            <b/>
            <u/>
            <sz val="8"/>
            <color indexed="81"/>
            <rFont val="Tahoma"/>
            <family val="2"/>
          </rPr>
          <t xml:space="preserve">
People Left
</t>
        </r>
        <r>
          <rPr>
            <sz val="8"/>
            <color indexed="81"/>
            <rFont val="Tahoma"/>
            <family val="2"/>
          </rPr>
          <t xml:space="preserve">
Allen Klaasen - 8407205223083
Luzane Van niekerk - 9104031392088
Christeline Helmie - 8912270215088
Lorenzo Abrahams - 7303175028084
Veronic Magiellies - 8911090204082
Justin Rautenbach - 9009055195085
Mericia Tarentaal - 8808130782087
Althea Booyse - 8204200294080</t>
        </r>
      </text>
    </comment>
    <comment ref="C8" authorId="1" shapeId="0">
      <text>
        <r>
          <rPr>
            <sz val="8"/>
            <color indexed="81"/>
            <rFont val="Tahoma"/>
            <family val="2"/>
          </rPr>
          <t xml:space="preserve">Contract 092-001-095B1 ran from 08/04/13 - 19/04/13  = 55P/Days
</t>
        </r>
      </text>
    </comment>
    <comment ref="J8" authorId="1" shapeId="0">
      <text>
        <r>
          <rPr>
            <b/>
            <u/>
            <sz val="8"/>
            <color indexed="81"/>
            <rFont val="Tahoma"/>
            <family val="2"/>
          </rPr>
          <t>People Employed on Contract 092-001-095B1</t>
        </r>
        <r>
          <rPr>
            <sz val="8"/>
            <color indexed="81"/>
            <rFont val="Tahoma"/>
            <family val="2"/>
          </rPr>
          <t xml:space="preserve">
Michael Grootboom - 8608286413085
Sakhele Maciko - 8206166911086
Mzwanele Hlaselo - 8603276206086
Thembakazi Nolokwe - 9009030396081
Xolani Mangakeva- 8003305849081
Granville Swartbooi - 9101215268084
Nkosikeleka Mqokonyeki - 9204145388087
</t>
        </r>
        <r>
          <rPr>
            <b/>
            <u/>
            <sz val="8"/>
            <color indexed="81"/>
            <rFont val="Tahoma"/>
            <family val="2"/>
          </rPr>
          <t xml:space="preserve">New People
</t>
        </r>
        <r>
          <rPr>
            <sz val="8"/>
            <color indexed="81"/>
            <rFont val="Tahoma"/>
            <family val="2"/>
          </rPr>
          <t xml:space="preserve">
Nceba Mankumba - 8306125763089
Mzoxolo Manise - 7602036587083
Thamsanqa Nywagi - 7709105453087
Daviane Windvoel - 8802195160081
Chervonne Nobus - 9205261058081</t>
        </r>
        <r>
          <rPr>
            <u/>
            <sz val="8"/>
            <color indexed="81"/>
            <rFont val="Tahoma"/>
            <family val="2"/>
          </rPr>
          <t xml:space="preserve">
</t>
        </r>
        <r>
          <rPr>
            <b/>
            <u/>
            <sz val="8"/>
            <color indexed="81"/>
            <rFont val="Tahoma"/>
            <family val="2"/>
          </rPr>
          <t xml:space="preserve">
People Left
</t>
        </r>
        <r>
          <rPr>
            <sz val="8"/>
            <color indexed="81"/>
            <rFont val="Tahoma"/>
            <family val="2"/>
          </rPr>
          <t xml:space="preserve">
Doney-Dewaldo Swartbooi - 9303225181084
Lindokuhle Nkwanyana - 9205295641084
Barbara Murray - 9402040258088
Veranique Fortuin - 9310230721080
Nkosikeleka Mqokonyeki - 9204145388087
Clinton Swartbooi - 9305175572084</t>
        </r>
      </text>
    </comment>
    <comment ref="C9" authorId="1" shapeId="0">
      <text>
        <r>
          <rPr>
            <sz val="8"/>
            <color indexed="81"/>
            <rFont val="Tahoma"/>
            <family val="2"/>
          </rPr>
          <t xml:space="preserve">Contract 092-001-023B2 ran from 25/06/13 - 03/07/13  = 77P/Days
</t>
        </r>
      </text>
    </comment>
    <comment ref="J9" authorId="1" shapeId="0">
      <text>
        <r>
          <rPr>
            <b/>
            <u/>
            <sz val="8"/>
            <color indexed="81"/>
            <rFont val="Tahoma"/>
            <family val="2"/>
          </rPr>
          <t>People Employed on Contract 092-001-023B2</t>
        </r>
        <r>
          <rPr>
            <sz val="8"/>
            <color indexed="81"/>
            <rFont val="Tahoma"/>
            <family val="2"/>
          </rPr>
          <t xml:space="preserve">
</t>
        </r>
        <r>
          <rPr>
            <b/>
            <sz val="8"/>
            <color indexed="81"/>
            <rFont val="Tahoma"/>
            <family val="2"/>
          </rPr>
          <t xml:space="preserve">
</t>
        </r>
        <r>
          <rPr>
            <sz val="8"/>
            <color indexed="81"/>
            <rFont val="Tahoma"/>
            <family val="2"/>
          </rPr>
          <t xml:space="preserve">Michael Grootboom - 8608286413085
Sakhele Maciko - 8206166911086
Nceba Mankumba - 8306125763089
Thamsanqa Nywagi - 7709105453087
</t>
        </r>
        <r>
          <rPr>
            <b/>
            <u/>
            <sz val="8"/>
            <color indexed="81"/>
            <rFont val="Tahoma"/>
            <family val="2"/>
          </rPr>
          <t xml:space="preserve">New People
</t>
        </r>
        <r>
          <rPr>
            <sz val="8"/>
            <color indexed="81"/>
            <rFont val="Tahoma"/>
            <family val="2"/>
          </rPr>
          <t xml:space="preserve">
Phumzile Msomi - 8706066328083
Msibulele Zenzile - 9305225937089
Koos Boom - 5010045041088
Kmakonen Yanta - 9307305428088
Asavela konzi - 9606025866083
Ralph Zana - 9411025264086
Nkosana Yanta - 9505295791080
Luvo Mqokozo - 9310196065084</t>
        </r>
        <r>
          <rPr>
            <b/>
            <sz val="8"/>
            <color indexed="81"/>
            <rFont val="Tahoma"/>
            <family val="2"/>
          </rPr>
          <t xml:space="preserve">
</t>
        </r>
        <r>
          <rPr>
            <u/>
            <sz val="8"/>
            <color indexed="81"/>
            <rFont val="Tahoma"/>
            <family val="2"/>
          </rPr>
          <t xml:space="preserve">
</t>
        </r>
        <r>
          <rPr>
            <b/>
            <u/>
            <sz val="8"/>
            <color indexed="81"/>
            <rFont val="Tahoma"/>
            <family val="2"/>
          </rPr>
          <t xml:space="preserve">
People Left
</t>
        </r>
        <r>
          <rPr>
            <sz val="8"/>
            <color indexed="81"/>
            <rFont val="Tahoma"/>
            <family val="2"/>
          </rPr>
          <t xml:space="preserve">
Mzoxolo Manise - 7602036587083
Daviane Windvoel - 8802195160081
Chervonne Nobus - 9205261058081
Mzwanele Hlaselo - 8603276206086
Thembakazi Nolokwe - 9009030396081
Xolani Mangakeva- 8003305849081
Granville Swartbooi - 9101215268084
Nkosikeleka Mqokonyeki - 9204145388087</t>
        </r>
      </text>
    </comment>
    <comment ref="C10" authorId="1" shapeId="0">
      <text>
        <r>
          <rPr>
            <sz val="8"/>
            <color indexed="81"/>
            <rFont val="Tahoma"/>
            <family val="2"/>
          </rPr>
          <t xml:space="preserve">Contract 092-001-124B1 ran from 24/04/13 - 30/04/13  = 33P/Days
</t>
        </r>
      </text>
    </comment>
    <comment ref="J10" authorId="1" shapeId="0">
      <text>
        <r>
          <rPr>
            <b/>
            <u/>
            <sz val="8"/>
            <color indexed="81"/>
            <rFont val="Tahoma"/>
            <family val="2"/>
          </rPr>
          <t>People Employed on Contract 092-001-124B1</t>
        </r>
        <r>
          <rPr>
            <sz val="8"/>
            <color indexed="81"/>
            <rFont val="Tahoma"/>
            <family val="2"/>
          </rPr>
          <t xml:space="preserve">
</t>
        </r>
        <r>
          <rPr>
            <b/>
            <sz val="8"/>
            <color indexed="81"/>
            <rFont val="Tahoma"/>
            <family val="2"/>
          </rPr>
          <t xml:space="preserve">
</t>
        </r>
        <r>
          <rPr>
            <sz val="8"/>
            <color indexed="81"/>
            <rFont val="Tahoma"/>
            <family val="2"/>
          </rPr>
          <t xml:space="preserve">Michael Grootboom - 8608286413085
Sakhele Maciko - 8206166911086
Nceba Mankumba - 8306125763089
Thamsanqa Nywagi - 7709105453087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sz val="8"/>
            <color indexed="81"/>
            <rFont val="Tahoma"/>
            <family val="2"/>
          </rPr>
          <t xml:space="preserve">Mzoxolo Manise - 7602036587083
Mzwanele Hlaselo - 8603276206086
Thembakazi Nolokwe - 9009030396081
Xolani Mangakeva- 8003305849081
Granville Swartbooi - 9101215268084
Daviane Windvoel - 8802195160081
Chervonne Nobus - 9205261058081
Nkosikeleka Mqokonyeki - 9204145388087
</t>
        </r>
        <r>
          <rPr>
            <u/>
            <sz val="8"/>
            <color indexed="81"/>
            <rFont val="Tahoma"/>
            <family val="2"/>
          </rPr>
          <t xml:space="preserve">
</t>
        </r>
        <r>
          <rPr>
            <b/>
            <u/>
            <sz val="8"/>
            <color indexed="81"/>
            <rFont val="Tahoma"/>
            <family val="2"/>
          </rPr>
          <t xml:space="preserve">
People Left
</t>
        </r>
        <r>
          <rPr>
            <sz val="8"/>
            <color indexed="81"/>
            <rFont val="Tahoma"/>
            <family val="2"/>
          </rPr>
          <t xml:space="preserve">
Phumzile Msomi - 8706066328083
Msibulele Zenzile - 9305225937089
Koos Boom - 5010045041088
Kmakonen Yanta - 9307305428088
Asavela konzi - 9606025866083
Ralph Zana - 9411025264086
Nkosana Yanta - 9505295791080
Luvo Mqokozo - 9310196065084</t>
        </r>
      </text>
    </comment>
    <comment ref="C11" authorId="1" shapeId="0">
      <text>
        <r>
          <rPr>
            <sz val="8"/>
            <color indexed="81"/>
            <rFont val="Tahoma"/>
            <family val="2"/>
          </rPr>
          <t xml:space="preserve">Contract 092-001-025B1 ran from 30/07/13 - 15/08/13  = 110P/Days
</t>
        </r>
      </text>
    </comment>
    <comment ref="J11" authorId="1" shapeId="0">
      <text>
        <r>
          <rPr>
            <b/>
            <u/>
            <sz val="8"/>
            <color indexed="81"/>
            <rFont val="Tahoma"/>
            <family val="2"/>
          </rPr>
          <t>People Employed on Contract 092-001-025B1</t>
        </r>
        <r>
          <rPr>
            <sz val="8"/>
            <color indexed="81"/>
            <rFont val="Tahoma"/>
            <family val="2"/>
          </rPr>
          <t xml:space="preserve">
</t>
        </r>
        <r>
          <rPr>
            <b/>
            <sz val="8"/>
            <color indexed="81"/>
            <rFont val="Tahoma"/>
            <family val="2"/>
          </rPr>
          <t xml:space="preserve">
</t>
        </r>
        <r>
          <rPr>
            <sz val="8"/>
            <color indexed="81"/>
            <rFont val="Tahoma"/>
            <family val="2"/>
          </rPr>
          <t xml:space="preserve">Michael Grootboom - 8608286413085
</t>
        </r>
        <r>
          <rPr>
            <b/>
            <u/>
            <sz val="8"/>
            <color indexed="81"/>
            <rFont val="Tahoma"/>
            <family val="2"/>
          </rPr>
          <t xml:space="preserve">New People
</t>
        </r>
        <r>
          <rPr>
            <sz val="8"/>
            <color indexed="81"/>
            <rFont val="Tahoma"/>
            <family val="2"/>
          </rPr>
          <t xml:space="preserve">
Jeffrey Kapank - 5712256192084
Charlton Adams - 9109266423086
Makonen Yanta - 9307305428088
Rubin Heeger - 9308085137089
Ester Heyns - 9002060485080
Roderick Cola - 9104075478082
Marchelle Du Plessis - 9611245737080
Ruiter Swartbooi - 8503295882083
Henrico Ben - 9310106101086
Marshall Geswindt - 8603155902086
Koos Boom - 5010045041088
</t>
        </r>
        <r>
          <rPr>
            <u/>
            <sz val="8"/>
            <color indexed="81"/>
            <rFont val="Tahoma"/>
            <family val="2"/>
          </rPr>
          <t xml:space="preserve">
</t>
        </r>
        <r>
          <rPr>
            <b/>
            <u/>
            <sz val="8"/>
            <color indexed="81"/>
            <rFont val="Tahoma"/>
            <family val="2"/>
          </rPr>
          <t xml:space="preserve">
People Left
</t>
        </r>
        <r>
          <rPr>
            <sz val="8"/>
            <color indexed="81"/>
            <rFont val="Tahoma"/>
            <family val="2"/>
          </rPr>
          <t xml:space="preserve">
Mzoxolo Manise - 7602036587083
Mzwanele Hlaselo - 8603276206086
Thembakazi Nolokwe - 9009030396081
Xolani Mangakeva- 8003305849081
Granville Swartbooi - 9101215268084
Daviane Windvoel - 8802195160081
Chervonne Nobus - 9205261058081
Nkosikeleka Mqokonyeki - 9204145388087
Sakhele Maciko - 8206166911086
Nceba Mankumba - 8306125763089
Thamsanqa Nywagi - 7709105453087
</t>
        </r>
      </text>
    </comment>
  </commentList>
</comments>
</file>

<file path=xl/comments61.xml><?xml version="1.0" encoding="utf-8"?>
<comments xmlns="http://schemas.openxmlformats.org/spreadsheetml/2006/main">
  <authors>
    <author>Andrew Knipe</author>
  </authors>
  <commentList>
    <comment ref="C4" authorId="0" shapeId="0">
      <text>
        <r>
          <rPr>
            <sz val="8"/>
            <color indexed="81"/>
            <rFont val="Tahoma"/>
            <family val="2"/>
          </rPr>
          <t xml:space="preserve">Contract 092-050-B291 ran from 19/06/12 - 09/07/12  = 159P/Days
</t>
        </r>
      </text>
    </comment>
    <comment ref="J4" authorId="0" shapeId="0">
      <text>
        <r>
          <rPr>
            <b/>
            <u/>
            <sz val="8"/>
            <color indexed="81"/>
            <rFont val="Tahoma"/>
            <family val="2"/>
          </rPr>
          <t>People Employed on Contract 092-050-B291</t>
        </r>
        <r>
          <rPr>
            <sz val="8"/>
            <color indexed="81"/>
            <rFont val="Tahoma"/>
            <family val="2"/>
          </rPr>
          <t xml:space="preserve">
Wilfred Erasmus - 5907185153088
Jonathan Magielies - 7604065740088
Hanrietha Matheus - 9411250209087
Chervonne Nobos - 9205261058081
Charls Roman - 8409145213083
henry Ruiters - 7412025239088
Loretta Schoeman - 9008050204084
Evelyn Swartz - 7601060971080
Patriano Swartz - 9301165212088
Desmond Tarentaal - 8306155349080
Klasie Witbooi - 7602085059083</t>
        </r>
      </text>
    </comment>
    <comment ref="C5" authorId="0" shapeId="0">
      <text>
        <r>
          <rPr>
            <sz val="8"/>
            <color indexed="81"/>
            <rFont val="Tahoma"/>
            <family val="2"/>
          </rPr>
          <t xml:space="preserve">Contract 092-050-B292 ran from 20/08/12 - 14/09/12  = 194P/Days
</t>
        </r>
      </text>
    </comment>
    <comment ref="J5" authorId="0" shapeId="0">
      <text>
        <r>
          <rPr>
            <b/>
            <u/>
            <sz val="8"/>
            <color indexed="81"/>
            <rFont val="Tahoma"/>
            <family val="2"/>
          </rPr>
          <t>People Employed on Contract 092-050-B292</t>
        </r>
        <r>
          <rPr>
            <sz val="8"/>
            <color indexed="81"/>
            <rFont val="Tahoma"/>
            <family val="2"/>
          </rPr>
          <t xml:space="preserve">
Wilfred Erasmus - 5907185153088
Jonathan Magielies - 7604065740088
Hanrietha Matheus - 9411250209087
Chervonne Nobos - 9205261058081
Charls Roman - 8409145213083
Henry Ruiters - 7412025239088
Evelyn Swartz - 7601060971080
Patriano Swartz - 9301165212088
Desmond Tarentaal - 8306155349080
Klasie Witbooi - 7602085059083
</t>
        </r>
        <r>
          <rPr>
            <b/>
            <u/>
            <sz val="8"/>
            <color indexed="81"/>
            <rFont val="Tahoma"/>
            <family val="2"/>
          </rPr>
          <t xml:space="preserve">New People
</t>
        </r>
        <r>
          <rPr>
            <sz val="8"/>
            <color indexed="81"/>
            <rFont val="Tahoma"/>
            <family val="2"/>
          </rPr>
          <t>Francois Van De Ross - 8304045139084</t>
        </r>
        <r>
          <rPr>
            <b/>
            <u/>
            <sz val="8"/>
            <color indexed="81"/>
            <rFont val="Tahoma"/>
            <family val="2"/>
          </rPr>
          <t xml:space="preserve">
People Left
</t>
        </r>
        <r>
          <rPr>
            <sz val="8"/>
            <color indexed="81"/>
            <rFont val="Tahoma"/>
            <family val="2"/>
          </rPr>
          <t>Loretta Schoeman - 9008050204084</t>
        </r>
      </text>
    </comment>
    <comment ref="C6" authorId="0" shapeId="0">
      <text>
        <r>
          <rPr>
            <sz val="8"/>
            <color indexed="81"/>
            <rFont val="Tahoma"/>
            <family val="2"/>
          </rPr>
          <t xml:space="preserve">Contract 092-050-B301 ran from 29/10/12 - 16/11/12  = 220P/Days
</t>
        </r>
      </text>
    </comment>
    <comment ref="J6" authorId="0" shapeId="0">
      <text>
        <r>
          <rPr>
            <b/>
            <u/>
            <sz val="8"/>
            <color indexed="81"/>
            <rFont val="Tahoma"/>
            <family val="2"/>
          </rPr>
          <t>People Employed on Contract 092-050-B301</t>
        </r>
        <r>
          <rPr>
            <sz val="8"/>
            <color indexed="81"/>
            <rFont val="Tahoma"/>
            <family val="2"/>
          </rPr>
          <t xml:space="preserve">
Jeandre Erasmus - 8904215150082
Wilfred Erasmus - 5907185153088
Hanrietha Matheus - 9411250209087
Charls Roman - 8409145213083
Henry Ruiters - 7412025239088
Evelyn Swartz - 7601060971080
Patriano Swartz - 9301165212088
Desmond Tarentaal - 8306155349080
</t>
        </r>
        <r>
          <rPr>
            <b/>
            <u/>
            <sz val="8"/>
            <color indexed="81"/>
            <rFont val="Tahoma"/>
            <family val="2"/>
          </rPr>
          <t xml:space="preserve">New People
</t>
        </r>
        <r>
          <rPr>
            <sz val="8"/>
            <color indexed="81"/>
            <rFont val="Tahoma"/>
            <family val="2"/>
          </rPr>
          <t xml:space="preserve">
Jaco Rautenbach - 8308195982085
Gareth Rautenbach - 9007205188085
Loreta Schoeman - 9008050204084
Ghuswin Willeman - 9406035304088</t>
        </r>
        <r>
          <rPr>
            <b/>
            <u/>
            <sz val="8"/>
            <color indexed="81"/>
            <rFont val="Tahoma"/>
            <family val="2"/>
          </rPr>
          <t xml:space="preserve">
People Left
</t>
        </r>
        <r>
          <rPr>
            <sz val="8"/>
            <color indexed="81"/>
            <rFont val="Tahoma"/>
            <family val="2"/>
          </rPr>
          <t>Francois Van De Ross - 8304045139084
Klasie Witbooi - 7602085059083
Chervonne Nobos - 9205261058081
Jonathan Magielies - 7604065740088</t>
        </r>
      </text>
    </comment>
    <comment ref="C7" authorId="0" shapeId="0">
      <text>
        <r>
          <rPr>
            <sz val="8"/>
            <color indexed="81"/>
            <rFont val="Tahoma"/>
            <family val="2"/>
          </rPr>
          <t xml:space="preserve">Contract 092-050-B308 ran from 08/01/13 - 31/01/13  = 198P/Days
</t>
        </r>
      </text>
    </comment>
    <comment ref="J7" authorId="0" shapeId="0">
      <text>
        <r>
          <rPr>
            <b/>
            <u/>
            <sz val="8"/>
            <color indexed="81"/>
            <rFont val="Tahoma"/>
            <family val="2"/>
          </rPr>
          <t>People Employed on Contract 092-050-B308</t>
        </r>
        <r>
          <rPr>
            <sz val="8"/>
            <color indexed="81"/>
            <rFont val="Tahoma"/>
            <family val="2"/>
          </rPr>
          <t xml:space="preserve">
Jeandre Erasmus - 8904215150082
Wilfred Erasmus - 5907185153088
Hanrietha Matheus - 9411250209087
Jaco Rautenbach - 8308195982085
Gareth Rautenbach - 9007205188085
Charls Roman - 8409145213083
Henry Ruiters - 7412025239088
Loreta Schoeman - 9008050204084
Evelyn Swartz - 7601060971080
Patriano Swartz - 9301165212088
Desmond Tarentaal - 8306155349080
Ghuswin Willeman - 9406035304088
</t>
        </r>
        <r>
          <rPr>
            <b/>
            <u/>
            <sz val="8"/>
            <color indexed="81"/>
            <rFont val="Tahoma"/>
            <family val="2"/>
          </rPr>
          <t xml:space="preserve">New People
</t>
        </r>
        <r>
          <rPr>
            <sz val="8"/>
            <color indexed="81"/>
            <rFont val="Tahoma"/>
            <family val="2"/>
          </rPr>
          <t xml:space="preserve">
</t>
        </r>
        <r>
          <rPr>
            <b/>
            <u/>
            <sz val="8"/>
            <color indexed="81"/>
            <rFont val="Tahoma"/>
            <family val="2"/>
          </rPr>
          <t xml:space="preserve">
People Left
</t>
        </r>
      </text>
    </comment>
    <comment ref="C8" authorId="0" shapeId="0">
      <text>
        <r>
          <rPr>
            <sz val="8"/>
            <color indexed="81"/>
            <rFont val="Tahoma"/>
            <family val="2"/>
          </rPr>
          <t xml:space="preserve">Contract 092-050-B307 ran from 05/02/13 - 27/02/13  = 184P/Days
</t>
        </r>
      </text>
    </comment>
    <comment ref="G8" authorId="0" shapeId="0">
      <text>
        <r>
          <rPr>
            <sz val="9"/>
            <color indexed="81"/>
            <rFont val="Tahoma"/>
            <family val="2"/>
          </rPr>
          <t xml:space="preserve">R700.00 deducted from contract 092-050-B307 for not having trailer on site in working condition.
</t>
        </r>
      </text>
    </comment>
    <comment ref="J8" authorId="0" shapeId="0">
      <text>
        <r>
          <rPr>
            <b/>
            <u/>
            <sz val="8"/>
            <color indexed="81"/>
            <rFont val="Tahoma"/>
            <family val="2"/>
          </rPr>
          <t>People Employed on Contract 092-050-B307</t>
        </r>
        <r>
          <rPr>
            <sz val="8"/>
            <color indexed="81"/>
            <rFont val="Tahoma"/>
            <family val="2"/>
          </rPr>
          <t xml:space="preserve">
Jeandre Erasmus - 8904215150082
Wilfred Erasmus - 5907185153088
Hanrietha Matheus - 9411250209087
Jaco Rautenbach - 8308195982085
Gareth Rautenbach - 9007205188085
Charls Roman - 8409145213083
Desmond Tarentaal - 8306155349080
</t>
        </r>
        <r>
          <rPr>
            <b/>
            <u/>
            <sz val="8"/>
            <color indexed="81"/>
            <rFont val="Tahoma"/>
            <family val="2"/>
          </rPr>
          <t xml:space="preserve">New People
</t>
        </r>
        <r>
          <rPr>
            <sz val="8"/>
            <color indexed="81"/>
            <rFont val="Tahoma"/>
            <family val="2"/>
          </rPr>
          <t xml:space="preserve">Afrika Michaels - 9207285215085
Kelton Swartz - 9105055215089
Peter Swartz - 7702145141085
Isaak Magielies - 9208065125080
</t>
        </r>
        <r>
          <rPr>
            <b/>
            <u/>
            <sz val="8"/>
            <color indexed="81"/>
            <rFont val="Tahoma"/>
            <family val="2"/>
          </rPr>
          <t xml:space="preserve">
People Left
</t>
        </r>
        <r>
          <rPr>
            <sz val="8"/>
            <color indexed="81"/>
            <rFont val="Tahoma"/>
            <family val="2"/>
          </rPr>
          <t>Henry Ruiters - 7412025239088
Loreta Schoeman - 9008050204084
Evelyn Swartz - 7601060971080
Patriano Swartz - 9301165212088
Ghuswin Willeman - 9406035304088</t>
        </r>
      </text>
    </comment>
    <comment ref="C9" authorId="0" shapeId="0">
      <text>
        <r>
          <rPr>
            <sz val="8"/>
            <color indexed="81"/>
            <rFont val="Tahoma"/>
            <family val="2"/>
          </rPr>
          <t xml:space="preserve">Contract 092-001-230B1 ran from 11/03/13 - 28/03/13  = 154P/Days
</t>
        </r>
      </text>
    </comment>
    <comment ref="G9" authorId="0" shapeId="0">
      <text>
        <r>
          <rPr>
            <sz val="9"/>
            <color indexed="81"/>
            <rFont val="Tahoma"/>
            <family val="2"/>
          </rPr>
          <t xml:space="preserve">R805.00 deducted from contract 092-001-230B1 for not having trailer on site.
</t>
        </r>
      </text>
    </comment>
    <comment ref="J9" authorId="0" shapeId="0">
      <text>
        <r>
          <rPr>
            <b/>
            <u/>
            <sz val="8"/>
            <color indexed="81"/>
            <rFont val="Tahoma"/>
            <family val="2"/>
          </rPr>
          <t>People Employed on Contract 092-001-230B1</t>
        </r>
        <r>
          <rPr>
            <sz val="8"/>
            <color indexed="81"/>
            <rFont val="Tahoma"/>
            <family val="2"/>
          </rPr>
          <t xml:space="preserve">
</t>
        </r>
        <r>
          <rPr>
            <b/>
            <sz val="8"/>
            <color indexed="81"/>
            <rFont val="Tahoma"/>
            <family val="2"/>
          </rPr>
          <t xml:space="preserve">
</t>
        </r>
        <r>
          <rPr>
            <sz val="8"/>
            <color indexed="81"/>
            <rFont val="Tahoma"/>
            <family val="2"/>
          </rPr>
          <t xml:space="preserve">Jeandre Erasmus - 8904215150082
Wilfred Erasmus - 5907185153088
Gareth Rautenbach - 9007205188085
Charls Roman - 8409145213083
Afrika Michaels - 9207285215085
Kelton Swartz - 9105055215089
Peter Swartz - 7702145141085
Desmond Tarentaal - 8306155349080
</t>
        </r>
        <r>
          <rPr>
            <b/>
            <u/>
            <sz val="8"/>
            <color indexed="81"/>
            <rFont val="Tahoma"/>
            <family val="2"/>
          </rPr>
          <t xml:space="preserve">New People
</t>
        </r>
        <r>
          <rPr>
            <sz val="8"/>
            <color indexed="81"/>
            <rFont val="Tahoma"/>
            <family val="2"/>
          </rPr>
          <t xml:space="preserve">
Patriano Swartz - 9301165212088
Belvon Plaatjies - 7301025236089
Kieghen Swartz - 9306285314086
Rolin Swartz - 7809115242080</t>
        </r>
        <r>
          <rPr>
            <u/>
            <sz val="8"/>
            <color indexed="81"/>
            <rFont val="Tahoma"/>
            <family val="2"/>
          </rPr>
          <t xml:space="preserve">
</t>
        </r>
        <r>
          <rPr>
            <b/>
            <u/>
            <sz val="8"/>
            <color indexed="81"/>
            <rFont val="Tahoma"/>
            <family val="2"/>
          </rPr>
          <t xml:space="preserve">
People Left
</t>
        </r>
        <r>
          <rPr>
            <sz val="8"/>
            <color indexed="81"/>
            <rFont val="Tahoma"/>
            <family val="2"/>
          </rPr>
          <t>Isaak Magielies - 9208065125080
Hanrietha Matheus - 9411250209087
Jaco Rautenbach - 8308195982085</t>
        </r>
      </text>
    </comment>
    <comment ref="C10" authorId="0" shapeId="0">
      <text>
        <r>
          <rPr>
            <sz val="8"/>
            <color indexed="81"/>
            <rFont val="Tahoma"/>
            <family val="2"/>
          </rPr>
          <t xml:space="preserve">Contract 092-001-227B1 ran from 08/05/13 - 20/05/13  = 96P/Days
</t>
        </r>
      </text>
    </comment>
    <comment ref="G10" authorId="0" shapeId="0">
      <text>
        <r>
          <rPr>
            <sz val="9"/>
            <color indexed="81"/>
            <rFont val="Tahoma"/>
            <family val="2"/>
          </rPr>
          <t xml:space="preserve">R805.00 deducted from contract 092-001-230B1 for not having trailer on site.
</t>
        </r>
      </text>
    </comment>
    <comment ref="J10" authorId="0" shapeId="0">
      <text>
        <r>
          <rPr>
            <b/>
            <u/>
            <sz val="8"/>
            <color indexed="81"/>
            <rFont val="Tahoma"/>
            <family val="2"/>
          </rPr>
          <t>People Employed on Contract 092-001-227B1</t>
        </r>
        <r>
          <rPr>
            <sz val="8"/>
            <color indexed="81"/>
            <rFont val="Tahoma"/>
            <family val="2"/>
          </rPr>
          <t xml:space="preserve">
Jeandre Erasmus - 8904215150082
Wilfred Erasmus - 5907185153088
Gareth Rautenbach - 9007205188085
Charls Roman - 8409145213083
Afrika Michaels - 9207285215085
Belvon Plaatjies - 7301025236089
Kelton Swartz - 9105055215089
Kieghen Swartz - 9306285314086
Rolin Swartz - 7809115242080
Patriano Swartz - 9301165212088
Peter Swartz - 7702145141085
</t>
        </r>
        <r>
          <rPr>
            <b/>
            <u/>
            <sz val="8"/>
            <color indexed="81"/>
            <rFont val="Tahoma"/>
            <family val="2"/>
          </rPr>
          <t xml:space="preserve">New People
</t>
        </r>
        <r>
          <rPr>
            <sz val="8"/>
            <color indexed="81"/>
            <rFont val="Tahoma"/>
            <family val="2"/>
          </rPr>
          <t xml:space="preserve">
Elcardo Magielies - 7702145141085
</t>
        </r>
        <r>
          <rPr>
            <u/>
            <sz val="8"/>
            <color indexed="81"/>
            <rFont val="Tahoma"/>
            <family val="2"/>
          </rPr>
          <t xml:space="preserve">
</t>
        </r>
        <r>
          <rPr>
            <b/>
            <u/>
            <sz val="8"/>
            <color indexed="81"/>
            <rFont val="Tahoma"/>
            <family val="2"/>
          </rPr>
          <t xml:space="preserve">
People Left
</t>
        </r>
        <r>
          <rPr>
            <sz val="8"/>
            <color indexed="81"/>
            <rFont val="Tahoma"/>
            <family val="2"/>
          </rPr>
          <t>Desmond Tarentaal - 8306155349080</t>
        </r>
      </text>
    </comment>
    <comment ref="C11" authorId="0" shapeId="0">
      <text>
        <r>
          <rPr>
            <sz val="8"/>
            <color indexed="81"/>
            <rFont val="Tahoma"/>
            <family val="2"/>
          </rPr>
          <t xml:space="preserve">Contract 008-092-B001B1 ran from 06/05/13 - 07/05/13  = 22P/Days
</t>
        </r>
      </text>
    </comment>
    <comment ref="G11" authorId="0" shapeId="0">
      <text>
        <r>
          <rPr>
            <sz val="9"/>
            <color indexed="81"/>
            <rFont val="Tahoma"/>
            <family val="2"/>
          </rPr>
          <t xml:space="preserve">R805.00 deducted from contract 092-001-230B1 for not having trailer on site.
</t>
        </r>
      </text>
    </comment>
    <comment ref="J11" authorId="0" shapeId="0">
      <text>
        <r>
          <rPr>
            <b/>
            <u/>
            <sz val="8"/>
            <color indexed="81"/>
            <rFont val="Tahoma"/>
            <family val="2"/>
          </rPr>
          <t>People Employed on Contract 008-092-B001B1</t>
        </r>
        <r>
          <rPr>
            <sz val="8"/>
            <color indexed="81"/>
            <rFont val="Tahoma"/>
            <family val="2"/>
          </rPr>
          <t xml:space="preserve">
Jeandre Erasmus - 8904215150082
Wilfred Erasmus - 5907185153088
Gareth Rautenbach - 9007205188085
Charls Roman - 8409145213083
Afrika Michaels - 9207285215085
Belvon Plaatjies - 7301025236089
Kelton Swartz - 9105055215089
Kieghen Swartz - 9306285314086
Rolin Swartz - 7809115242080
Patriano Swartz - 9301165212088
Peter Swartz - 7702145141085
Elcardo Magielies - 7702145141085
</t>
        </r>
        <r>
          <rPr>
            <b/>
            <u/>
            <sz val="8"/>
            <color indexed="81"/>
            <rFont val="Tahoma"/>
            <family val="2"/>
          </rPr>
          <t xml:space="preserve">New People
</t>
        </r>
        <r>
          <rPr>
            <sz val="8"/>
            <color indexed="81"/>
            <rFont val="Tahoma"/>
            <family val="2"/>
          </rPr>
          <t xml:space="preserve">
</t>
        </r>
        <r>
          <rPr>
            <u/>
            <sz val="8"/>
            <color indexed="81"/>
            <rFont val="Tahoma"/>
            <family val="2"/>
          </rPr>
          <t xml:space="preserve">
</t>
        </r>
        <r>
          <rPr>
            <b/>
            <u/>
            <sz val="8"/>
            <color indexed="81"/>
            <rFont val="Tahoma"/>
            <family val="2"/>
          </rPr>
          <t xml:space="preserve">
People Left
</t>
        </r>
      </text>
    </comment>
    <comment ref="C12" authorId="0" shapeId="0">
      <text>
        <r>
          <rPr>
            <sz val="8"/>
            <color indexed="81"/>
            <rFont val="Tahoma"/>
            <family val="2"/>
          </rPr>
          <t xml:space="preserve">Contract 092-050-B3111 ran from 26/06/13 - 24/07/13  = 218P/Days
</t>
        </r>
      </text>
    </comment>
    <comment ref="J12" authorId="0" shapeId="0">
      <text>
        <r>
          <rPr>
            <b/>
            <u/>
            <sz val="8"/>
            <color indexed="81"/>
            <rFont val="Tahoma"/>
            <family val="2"/>
          </rPr>
          <t>People Employed on Contract 092-050-B311</t>
        </r>
        <r>
          <rPr>
            <sz val="8"/>
            <color indexed="81"/>
            <rFont val="Tahoma"/>
            <family val="2"/>
          </rPr>
          <t xml:space="preserve">
Jeandre Erasmus - 8904215150082
Wilfred Erasmus - 5907185153088
Gareth Rautenbach - 9007205188085
Charls Roman - 8409145213083
Afrika Michaels - 9207285215085
Belvon Plaatjies - 7301025236089
Kelton Swartz - 9105055215089
Kieghen Swartz - 9306285314086
Rolin Swartz - 7809115242080
Patriano Swartz - 9301165212088
Elcardo Magielies - 7702145141085
</t>
        </r>
        <r>
          <rPr>
            <b/>
            <u/>
            <sz val="8"/>
            <color indexed="81"/>
            <rFont val="Tahoma"/>
            <family val="2"/>
          </rPr>
          <t xml:space="preserve">New People
</t>
        </r>
        <r>
          <rPr>
            <sz val="8"/>
            <color indexed="81"/>
            <rFont val="Tahoma"/>
            <family val="2"/>
          </rPr>
          <t xml:space="preserve">
Rodwil Human - 8710015220086
Gerald Maya - 9011306329085
</t>
        </r>
        <r>
          <rPr>
            <u/>
            <sz val="8"/>
            <color indexed="81"/>
            <rFont val="Tahoma"/>
            <family val="2"/>
          </rPr>
          <t xml:space="preserve">
</t>
        </r>
        <r>
          <rPr>
            <b/>
            <u/>
            <sz val="8"/>
            <color indexed="81"/>
            <rFont val="Tahoma"/>
            <family val="2"/>
          </rPr>
          <t xml:space="preserve">
People Left
</t>
        </r>
        <r>
          <rPr>
            <sz val="8"/>
            <color indexed="81"/>
            <rFont val="Tahoma"/>
            <family val="2"/>
          </rPr>
          <t>Peter Swartz - 7702145141085</t>
        </r>
      </text>
    </comment>
    <comment ref="C13" authorId="0" shapeId="0">
      <text>
        <r>
          <rPr>
            <sz val="8"/>
            <color indexed="81"/>
            <rFont val="Tahoma"/>
            <family val="2"/>
          </rPr>
          <t xml:space="preserve">Contract 092-050-B316 ran from 02/09/13 - 13/09/13  = 110P/Days
</t>
        </r>
      </text>
    </comment>
    <comment ref="J13" authorId="0" shapeId="0">
      <text>
        <r>
          <rPr>
            <b/>
            <u/>
            <sz val="8"/>
            <color indexed="81"/>
            <rFont val="Tahoma"/>
            <family val="2"/>
          </rPr>
          <t>People Employed on Contract 092-050-B316</t>
        </r>
        <r>
          <rPr>
            <sz val="8"/>
            <color indexed="81"/>
            <rFont val="Tahoma"/>
            <family val="2"/>
          </rPr>
          <t xml:space="preserve">
</t>
        </r>
        <r>
          <rPr>
            <b/>
            <sz val="8"/>
            <color indexed="81"/>
            <rFont val="Tahoma"/>
            <family val="2"/>
          </rPr>
          <t xml:space="preserve">
</t>
        </r>
        <r>
          <rPr>
            <sz val="8"/>
            <color indexed="81"/>
            <rFont val="Tahoma"/>
            <family val="2"/>
          </rPr>
          <t xml:space="preserve">Jeandre Erasmus - 8904215150082
Wilfred Erasmus - 5907185153088
Gareth Rautenbach - 9007205188085
Charls Roman - 8409145213083
Rodwil Human - 8710015220086
Belvon Plaatjies - 7301025236089
Kelton Swartz - 9105055215089
Kieghen Swartz - 9306285314086
Rolin Swartz - 7809115242080
Patriano Swartz - 9301165212088
Gerald Maya - 9011306329085
Elcardo Magielies - 7702145141085
</t>
        </r>
        <r>
          <rPr>
            <b/>
            <u/>
            <sz val="8"/>
            <color indexed="81"/>
            <rFont val="Tahoma"/>
            <family val="2"/>
          </rPr>
          <t xml:space="preserve">New People
</t>
        </r>
        <r>
          <rPr>
            <sz val="8"/>
            <color indexed="81"/>
            <rFont val="Tahoma"/>
            <family val="2"/>
          </rPr>
          <t xml:space="preserve">
</t>
        </r>
        <r>
          <rPr>
            <u/>
            <sz val="8"/>
            <color indexed="81"/>
            <rFont val="Tahoma"/>
            <family val="2"/>
          </rPr>
          <t xml:space="preserve">
</t>
        </r>
        <r>
          <rPr>
            <b/>
            <u/>
            <sz val="8"/>
            <color indexed="81"/>
            <rFont val="Tahoma"/>
            <family val="2"/>
          </rPr>
          <t xml:space="preserve">
People Left
</t>
        </r>
        <r>
          <rPr>
            <sz val="8"/>
            <color indexed="81"/>
            <rFont val="Tahoma"/>
            <family val="2"/>
          </rPr>
          <t>Afrika Michaels - 9207285215085</t>
        </r>
      </text>
    </comment>
    <comment ref="C14" authorId="0" shapeId="0">
      <text>
        <r>
          <rPr>
            <sz val="8"/>
            <color indexed="81"/>
            <rFont val="Tahoma"/>
            <family val="2"/>
          </rPr>
          <t xml:space="preserve">Contract 092-050-251B1 ran from 01/10/13 - 21/10/13  = 139P/Days
</t>
        </r>
      </text>
    </comment>
    <comment ref="J14" authorId="0" shapeId="0">
      <text>
        <r>
          <rPr>
            <b/>
            <u/>
            <sz val="8"/>
            <color indexed="81"/>
            <rFont val="Tahoma"/>
            <family val="2"/>
          </rPr>
          <t>People Employed on Contract 092-050-B316</t>
        </r>
        <r>
          <rPr>
            <sz val="8"/>
            <color indexed="81"/>
            <rFont val="Tahoma"/>
            <family val="2"/>
          </rPr>
          <t xml:space="preserve">
</t>
        </r>
        <r>
          <rPr>
            <b/>
            <sz val="8"/>
            <color indexed="81"/>
            <rFont val="Tahoma"/>
            <family val="2"/>
          </rPr>
          <t xml:space="preserve">
</t>
        </r>
        <r>
          <rPr>
            <sz val="8"/>
            <color indexed="81"/>
            <rFont val="Tahoma"/>
            <family val="2"/>
          </rPr>
          <t xml:space="preserve">Jeandre Erasmus - 8904215150082
Wilfred Erasmus - 5907185153088
Gareth Rautenbach - 9007205188085
Charls Roman - 8409145213083
Belvon Plaatjies - 7301025236089
Kelton Swartz - 9105055215089
Kieghen Swartz - 9306285314086
Rolin Swartz - 7809115242080
Patriano Swartz - 9301165212088
Elcardo Magielies - 7702145141085
</t>
        </r>
        <r>
          <rPr>
            <b/>
            <u/>
            <sz val="8"/>
            <color indexed="81"/>
            <rFont val="Tahoma"/>
            <family val="2"/>
          </rPr>
          <t xml:space="preserve">New People
</t>
        </r>
        <r>
          <rPr>
            <sz val="8"/>
            <color indexed="81"/>
            <rFont val="Tahoma"/>
            <family val="2"/>
          </rPr>
          <t xml:space="preserve">
Desmond Tarentaal - 8306155349080
Patrick Zaayman - 8409215271086
</t>
        </r>
        <r>
          <rPr>
            <u/>
            <sz val="8"/>
            <color indexed="81"/>
            <rFont val="Tahoma"/>
            <family val="2"/>
          </rPr>
          <t xml:space="preserve">
</t>
        </r>
        <r>
          <rPr>
            <b/>
            <u/>
            <sz val="8"/>
            <color indexed="81"/>
            <rFont val="Tahoma"/>
            <family val="2"/>
          </rPr>
          <t xml:space="preserve">
People Left
</t>
        </r>
        <r>
          <rPr>
            <sz val="8"/>
            <color indexed="81"/>
            <rFont val="Tahoma"/>
            <family val="2"/>
          </rPr>
          <t xml:space="preserve">Rodwil Human - 8710015220086
Gerald Maya - 9011306329085
</t>
        </r>
      </text>
    </comment>
    <comment ref="C15" authorId="0" shapeId="0">
      <text>
        <r>
          <rPr>
            <sz val="8"/>
            <color indexed="81"/>
            <rFont val="Tahoma"/>
            <family val="2"/>
          </rPr>
          <t xml:space="preserve">Contract 092-050-B265B1 ran from 01/10/13 - 21/10/13  = 139P/Days
</t>
        </r>
      </text>
    </comment>
    <comment ref="J15" authorId="0" shapeId="0">
      <text>
        <r>
          <rPr>
            <b/>
            <u/>
            <sz val="8"/>
            <color indexed="81"/>
            <rFont val="Tahoma"/>
            <family val="2"/>
          </rPr>
          <t>People Employed on Contract 092-050-B265B1</t>
        </r>
        <r>
          <rPr>
            <sz val="8"/>
            <color indexed="81"/>
            <rFont val="Tahoma"/>
            <family val="2"/>
          </rPr>
          <t xml:space="preserve">
</t>
        </r>
        <r>
          <rPr>
            <b/>
            <sz val="8"/>
            <color indexed="81"/>
            <rFont val="Tahoma"/>
            <family val="2"/>
          </rPr>
          <t xml:space="preserve">
</t>
        </r>
        <r>
          <rPr>
            <sz val="8"/>
            <color indexed="81"/>
            <rFont val="Tahoma"/>
            <family val="2"/>
          </rPr>
          <t xml:space="preserve">Jeandre Erasmus - 8904215150082
Wilfred Erasmus - 5907185153088
Gareth Rautenbach - 9007205188085
Charls Roman - 8409145213083
Belvon Plaatjies - 7301025236089
Kelton Swartz - 9105055215089
Kieghen Swartz - 9306285314086
Rolin Swartz - 7809115242080
Patriano Swartz - 9301165212088
Elcardo Magielies - 7702145141085
Desmond Tarentaal - 8306155349080
Patrick Zaayman - 8409215271086
</t>
        </r>
        <r>
          <rPr>
            <b/>
            <u/>
            <sz val="8"/>
            <color indexed="81"/>
            <rFont val="Tahoma"/>
            <family val="2"/>
          </rPr>
          <t xml:space="preserve">New People
</t>
        </r>
        <r>
          <rPr>
            <sz val="8"/>
            <color indexed="81"/>
            <rFont val="Tahoma"/>
            <family val="2"/>
          </rPr>
          <t xml:space="preserve">
</t>
        </r>
        <r>
          <rPr>
            <u/>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C16" authorId="0" shapeId="0">
      <text>
        <r>
          <rPr>
            <sz val="8"/>
            <color indexed="81"/>
            <rFont val="Tahoma"/>
            <family val="2"/>
          </rPr>
          <t xml:space="preserve">Contract 092-050-B328B1 ran from 28/11/13 - 12/12/13  = 121P/Days
</t>
        </r>
      </text>
    </comment>
    <comment ref="J16" authorId="0" shapeId="0">
      <text>
        <r>
          <rPr>
            <b/>
            <u/>
            <sz val="8"/>
            <color indexed="81"/>
            <rFont val="Tahoma"/>
            <family val="2"/>
          </rPr>
          <t>People Employed on Contract 092-050-B328B1</t>
        </r>
        <r>
          <rPr>
            <sz val="8"/>
            <color indexed="81"/>
            <rFont val="Tahoma"/>
            <family val="2"/>
          </rPr>
          <t xml:space="preserve">
</t>
        </r>
        <r>
          <rPr>
            <b/>
            <sz val="8"/>
            <color indexed="81"/>
            <rFont val="Tahoma"/>
            <family val="2"/>
          </rPr>
          <t xml:space="preserve">
</t>
        </r>
        <r>
          <rPr>
            <sz val="8"/>
            <color indexed="81"/>
            <rFont val="Tahoma"/>
            <family val="2"/>
          </rPr>
          <t xml:space="preserve">Jeandre Erasmus - 8904215150082
Wilfred Erasmus - 5907185153088
Gareth Rautenbach - 9007205188085
Charls Roman - 8409145213083
Belvon Plaatjies - 7301025236089
Kelton Swartz - 9105055215089
Kieghen Swartz - 9306285314086
Rolin Swartz - 7809115242080
Patriano Swartz - 9301165212088
Elcardo Magielies - 7702145141085
Desmond Tarentaal - 8306155349080
Patrick Zaayman - 8409215271086
</t>
        </r>
        <r>
          <rPr>
            <b/>
            <u/>
            <sz val="8"/>
            <color indexed="81"/>
            <rFont val="Tahoma"/>
            <family val="2"/>
          </rPr>
          <t xml:space="preserve">New People
</t>
        </r>
        <r>
          <rPr>
            <sz val="8"/>
            <color indexed="81"/>
            <rFont val="Tahoma"/>
            <family val="2"/>
          </rPr>
          <t xml:space="preserve">
</t>
        </r>
        <r>
          <rPr>
            <u/>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C17" authorId="0" shapeId="0">
      <text>
        <r>
          <rPr>
            <sz val="8"/>
            <color indexed="81"/>
            <rFont val="Tahoma"/>
            <family val="2"/>
          </rPr>
          <t xml:space="preserve">Contract 092-050-B343 ran from 22/09/14 - 17/10/14  = 222P/Days
</t>
        </r>
      </text>
    </comment>
    <comment ref="J17" authorId="0" shapeId="0">
      <text>
        <r>
          <rPr>
            <b/>
            <u/>
            <sz val="8"/>
            <color indexed="81"/>
            <rFont val="Tahoma"/>
            <family val="2"/>
          </rPr>
          <t>People Employed on Contract 092-050-B343</t>
        </r>
        <r>
          <rPr>
            <sz val="8"/>
            <color indexed="81"/>
            <rFont val="Tahoma"/>
            <family val="2"/>
          </rPr>
          <t xml:space="preserve">
Jeandre Erasmus - 8904215150082
Wilfred Erasmus - 5907185153088
</t>
        </r>
        <r>
          <rPr>
            <b/>
            <u/>
            <sz val="8"/>
            <color indexed="81"/>
            <rFont val="Tahoma"/>
            <family val="2"/>
          </rPr>
          <t xml:space="preserve">New People
</t>
        </r>
        <r>
          <rPr>
            <sz val="8"/>
            <color indexed="81"/>
            <rFont val="Tahoma"/>
            <family val="2"/>
          </rPr>
          <t xml:space="preserve">
Gerhard George - 8204245186085
Dylon Plaatjies - 9708035298081
Ariston Van Der Ross - 9701195210087
Loretta Schoeman - 9008050204089
Zelrecz Erasmus - 8311200110081
Rochelle Plaatjies - 8004040181087
Madeleine Claassen - 9806161299087
Belinda Maia - 9101240199080
Eldene Ruiters - 9407180210088
Filicity Jackson - 8611030144089
</t>
        </r>
        <r>
          <rPr>
            <u/>
            <sz val="8"/>
            <color indexed="81"/>
            <rFont val="Tahoma"/>
            <family val="2"/>
          </rPr>
          <t xml:space="preserve">
</t>
        </r>
        <r>
          <rPr>
            <b/>
            <u/>
            <sz val="8"/>
            <color indexed="81"/>
            <rFont val="Tahoma"/>
            <family val="2"/>
          </rPr>
          <t xml:space="preserve">
People Left
</t>
        </r>
        <r>
          <rPr>
            <sz val="8"/>
            <color indexed="81"/>
            <rFont val="Tahoma"/>
            <family val="2"/>
          </rPr>
          <t>Gareth Rautenbach - 9007205188085
Charls Roman - 8409145213083
Belvon Plaatjies - 7301025236089
Kelton Swartz - 9105055215089
Kieghen Swartz - 9306285314086
Rolin Swartz - 7809115242080
Patriano Swartz - 9301165212088
Elcardo Magielies - 7702145141085
Desmond Tarentaal - 8306155349080
Patrick Zaayman - 8409215271086</t>
        </r>
        <r>
          <rPr>
            <b/>
            <u/>
            <sz val="8"/>
            <color indexed="81"/>
            <rFont val="Tahoma"/>
            <family val="2"/>
          </rPr>
          <t xml:space="preserve">
</t>
        </r>
        <r>
          <rPr>
            <sz val="8"/>
            <color indexed="81"/>
            <rFont val="Tahoma"/>
            <family val="2"/>
          </rPr>
          <t xml:space="preserve">
</t>
        </r>
      </text>
    </comment>
    <comment ref="C18" authorId="0" shapeId="0">
      <text>
        <r>
          <rPr>
            <sz val="8"/>
            <color indexed="81"/>
            <rFont val="Tahoma"/>
            <family val="2"/>
          </rPr>
          <t xml:space="preserve">Contract 092-050-B348 ran from 26/01/15 - 20/02/15  = 210P/Days
</t>
        </r>
      </text>
    </comment>
    <comment ref="J18" authorId="0" shapeId="0">
      <text>
        <r>
          <rPr>
            <b/>
            <u/>
            <sz val="8"/>
            <color indexed="81"/>
            <rFont val="Tahoma"/>
            <family val="2"/>
          </rPr>
          <t>People Employed on Contract 092-050-B348</t>
        </r>
        <r>
          <rPr>
            <sz val="8"/>
            <color indexed="81"/>
            <rFont val="Tahoma"/>
            <family val="2"/>
          </rPr>
          <t xml:space="preserve">
</t>
        </r>
        <r>
          <rPr>
            <b/>
            <sz val="8"/>
            <color indexed="81"/>
            <rFont val="Tahoma"/>
            <family val="2"/>
          </rPr>
          <t xml:space="preserve">
</t>
        </r>
        <r>
          <rPr>
            <sz val="8"/>
            <color indexed="81"/>
            <rFont val="Tahoma"/>
            <family val="2"/>
          </rPr>
          <t xml:space="preserve">Jeandre Erasmus - 8904215150082
Wilfred Erasmus - 5907185153088
Dylon Plaatjies - 9708035298081
Gerhard George - 8204245186085
Loretta Schoeman - 9008050204089
Zelrecz Erasmus - 8311200110081
Rochelle Plaatjies - 8004040181087
Belinda Maia - 9101240199080
Eldene Ruiters - 9407180210088
Filicity Jackson - 8611030144089
</t>
        </r>
        <r>
          <rPr>
            <b/>
            <u/>
            <sz val="8"/>
            <color indexed="81"/>
            <rFont val="Tahoma"/>
            <family val="2"/>
          </rPr>
          <t xml:space="preserve">New People
</t>
        </r>
        <r>
          <rPr>
            <sz val="8"/>
            <color indexed="81"/>
            <rFont val="Tahoma"/>
            <family val="2"/>
          </rPr>
          <t xml:space="preserve">
Phrevon Booysen - 8802235296085
Leorika Plaatjies - 8907290047081</t>
        </r>
        <r>
          <rPr>
            <u/>
            <sz val="8"/>
            <color indexed="81"/>
            <rFont val="Tahoma"/>
            <family val="2"/>
          </rPr>
          <t xml:space="preserve">
</t>
        </r>
        <r>
          <rPr>
            <b/>
            <u/>
            <sz val="8"/>
            <color indexed="81"/>
            <rFont val="Tahoma"/>
            <family val="2"/>
          </rPr>
          <t xml:space="preserve">
People Left
</t>
        </r>
        <r>
          <rPr>
            <sz val="8"/>
            <color indexed="81"/>
            <rFont val="Tahoma"/>
            <family val="2"/>
          </rPr>
          <t xml:space="preserve">
Ariston Van Der Ross - 9701195210087
Madeleine Claassen - 9806161299087
</t>
        </r>
      </text>
    </comment>
    <comment ref="C19" authorId="0" shapeId="0">
      <text>
        <r>
          <rPr>
            <sz val="8"/>
            <color indexed="81"/>
            <rFont val="Tahoma"/>
            <family val="2"/>
          </rPr>
          <t xml:space="preserve">Contract 092-050-B262B2 ran from 02/03/15 - 23/03/15  = 164P/Days
</t>
        </r>
      </text>
    </comment>
    <comment ref="J19" authorId="0" shapeId="0">
      <text>
        <r>
          <rPr>
            <b/>
            <u/>
            <sz val="8"/>
            <color indexed="81"/>
            <rFont val="Tahoma"/>
            <family val="2"/>
          </rPr>
          <t>People Employed on Contract 092-050-B262B2</t>
        </r>
        <r>
          <rPr>
            <sz val="8"/>
            <color indexed="81"/>
            <rFont val="Tahoma"/>
            <family val="2"/>
          </rPr>
          <t xml:space="preserve">
Jeandre Erasmus - 8904215150082
Wilfred Erasmus - 5907185153088
Phrevon Booysen - 8802235296085
Dylon Plaatjies - 9708035298081
Gerhard George - 8204245186085
Loretta Schoeman - 9008050204089
Zelrecz Erasmus - 8311200110081
Rochelle Plaatjies - 8004040181087
Belinda Maia - 9101240199080
Eldene Ruiters - 9407180210088
Filicity Jackson - 8611030144089
</t>
        </r>
        <r>
          <rPr>
            <b/>
            <u/>
            <sz val="8"/>
            <color indexed="81"/>
            <rFont val="Tahoma"/>
            <family val="2"/>
          </rPr>
          <t xml:space="preserve">New People
</t>
        </r>
        <r>
          <rPr>
            <sz val="8"/>
            <color indexed="81"/>
            <rFont val="Tahoma"/>
            <family val="2"/>
          </rPr>
          <t xml:space="preserve">
Hester Claassen - 8102091010088</t>
        </r>
        <r>
          <rPr>
            <u/>
            <sz val="8"/>
            <color indexed="81"/>
            <rFont val="Tahoma"/>
            <family val="2"/>
          </rPr>
          <t xml:space="preserve">
</t>
        </r>
        <r>
          <rPr>
            <b/>
            <u/>
            <sz val="8"/>
            <color indexed="81"/>
            <rFont val="Tahoma"/>
            <family val="2"/>
          </rPr>
          <t xml:space="preserve">
People Left
</t>
        </r>
        <r>
          <rPr>
            <sz val="8"/>
            <color indexed="81"/>
            <rFont val="Tahoma"/>
            <family val="2"/>
          </rPr>
          <t xml:space="preserve">
Leorika Plaatjies - 8907290047081</t>
        </r>
      </text>
    </comment>
    <comment ref="C20" authorId="0" shapeId="0">
      <text>
        <r>
          <rPr>
            <sz val="8"/>
            <color indexed="81"/>
            <rFont val="Tahoma"/>
            <family val="2"/>
          </rPr>
          <t xml:space="preserve">Contract 092-050-B349 ran from 11/05/15 - 05/06/15  = 220P/Days
</t>
        </r>
      </text>
    </comment>
    <comment ref="J20" authorId="0" shapeId="0">
      <text>
        <r>
          <rPr>
            <b/>
            <u/>
            <sz val="8"/>
            <color indexed="81"/>
            <rFont val="Tahoma"/>
            <family val="2"/>
          </rPr>
          <t>People Employed on Contract 092-050-B349</t>
        </r>
        <r>
          <rPr>
            <sz val="8"/>
            <color indexed="81"/>
            <rFont val="Tahoma"/>
            <family val="2"/>
          </rPr>
          <t xml:space="preserve">
Jeandre Erasmus - 8904215150082
Hester Claassen - 8102091010088
Wilfred Erasmus - 5907185153088
Phrevon Booysen - 8802235296085
Dylon Plaatjies - 9708035298081
Gerhard George - 8204245186085
Loretta Schoeman - 9008050204089
Zelrecz Erasmus - 8311200110081
Rochelle Plaatjies - 8004040181087
Eldene Ruiters - 9407180210088
Filicity Jackson - 8611030144089
</t>
        </r>
        <r>
          <rPr>
            <b/>
            <u/>
            <sz val="8"/>
            <color indexed="81"/>
            <rFont val="Tahoma"/>
            <family val="2"/>
          </rPr>
          <t xml:space="preserve">New People
</t>
        </r>
        <r>
          <rPr>
            <sz val="8"/>
            <color indexed="81"/>
            <rFont val="Tahoma"/>
            <family val="2"/>
          </rPr>
          <t xml:space="preserve">
Melissa Filander - 8108310157089</t>
        </r>
        <r>
          <rPr>
            <u/>
            <sz val="8"/>
            <color indexed="81"/>
            <rFont val="Tahoma"/>
            <family val="2"/>
          </rPr>
          <t xml:space="preserve">
</t>
        </r>
        <r>
          <rPr>
            <b/>
            <u/>
            <sz val="8"/>
            <color indexed="81"/>
            <rFont val="Tahoma"/>
            <family val="2"/>
          </rPr>
          <t xml:space="preserve">
People Left
</t>
        </r>
        <r>
          <rPr>
            <sz val="8"/>
            <color indexed="81"/>
            <rFont val="Tahoma"/>
            <family val="2"/>
          </rPr>
          <t xml:space="preserve">
Belinda Maia - 9101240199080</t>
        </r>
      </text>
    </comment>
    <comment ref="C21" authorId="0" shapeId="0">
      <text>
        <r>
          <rPr>
            <sz val="8"/>
            <color indexed="81"/>
            <rFont val="Tahoma"/>
            <family val="2"/>
          </rPr>
          <t xml:space="preserve">Contract 092-050-B273B2 ran from 03/08/15 - 17/09/15  = 66P/Days
</t>
        </r>
      </text>
    </comment>
    <comment ref="J21" authorId="0" shapeId="0">
      <text>
        <r>
          <rPr>
            <b/>
            <u/>
            <sz val="8"/>
            <color indexed="81"/>
            <rFont val="Tahoma"/>
            <family val="2"/>
          </rPr>
          <t>People Employed on Contract 092-050-B273B2</t>
        </r>
        <r>
          <rPr>
            <sz val="8"/>
            <color indexed="81"/>
            <rFont val="Tahoma"/>
            <family val="2"/>
          </rPr>
          <t xml:space="preserve">
Jeandre Erasmus - 8904215150082
Hester Claassen - 8102091010088
Wilfred Erasmus - 5907185153088
Phrevon Booysen - 8802235296085
Dylon Plaatjies - 9708035298081
Gerhard George - 8204245186085
Loretta Schoeman - 9008050204089
Zelrecz Erasmus - 8311200110081
Melissa Filander - 8108310157089
Rochelle Plaatjies - 8004040181087
Filicity Jackson - 8611030144089
</t>
        </r>
        <r>
          <rPr>
            <b/>
            <u/>
            <sz val="8"/>
            <color indexed="81"/>
            <rFont val="Tahoma"/>
            <family val="2"/>
          </rPr>
          <t xml:space="preserve">New People
</t>
        </r>
        <r>
          <rPr>
            <sz val="8"/>
            <color indexed="81"/>
            <rFont val="Tahoma"/>
            <family val="2"/>
          </rPr>
          <t xml:space="preserve">
Hanrietha Matheus - 9411250209087</t>
        </r>
        <r>
          <rPr>
            <u/>
            <sz val="8"/>
            <color indexed="81"/>
            <rFont val="Tahoma"/>
            <family val="2"/>
          </rPr>
          <t xml:space="preserve">
</t>
        </r>
        <r>
          <rPr>
            <b/>
            <u/>
            <sz val="8"/>
            <color indexed="81"/>
            <rFont val="Tahoma"/>
            <family val="2"/>
          </rPr>
          <t xml:space="preserve">
People Left
</t>
        </r>
        <r>
          <rPr>
            <sz val="8"/>
            <color indexed="81"/>
            <rFont val="Tahoma"/>
            <family val="2"/>
          </rPr>
          <t xml:space="preserve">
Eldene Ruiters - 9407180210088</t>
        </r>
      </text>
    </comment>
    <comment ref="C22" authorId="0" shapeId="0">
      <text>
        <r>
          <rPr>
            <sz val="8"/>
            <color indexed="81"/>
            <rFont val="Tahoma"/>
            <family val="2"/>
          </rPr>
          <t xml:space="preserve">Contract 092-050-B283B1 ran from 21/09/15 - 10/11/15  = 253P/Days
</t>
        </r>
      </text>
    </comment>
    <comment ref="J22" authorId="0" shapeId="0">
      <text>
        <r>
          <rPr>
            <b/>
            <u/>
            <sz val="8"/>
            <color indexed="81"/>
            <rFont val="Tahoma"/>
            <family val="2"/>
          </rPr>
          <t>People Employed on Contract 092-050-B283B1</t>
        </r>
        <r>
          <rPr>
            <sz val="8"/>
            <color indexed="81"/>
            <rFont val="Tahoma"/>
            <family val="2"/>
          </rPr>
          <t xml:space="preserve">
Jeandre Erasmus - 8904215150082
Hester Claassen - 8102091010088
Wilfred Erasmus - 5907185153088
Phrevon Booysen - 8802235296085
Dylon Plaatjies - 9708035298081
Gerhard George - 8204245186085
Loretta Schoeman - 9008050204089
Zelrecz Erasmus - 8311200110081
Melissa Filander - 8108310157089
Rochelle Plaatjies - 8004040181087
Filicity Jackson - 8611030144089
Hanrietha Matheus - 9411250209087
</t>
        </r>
        <r>
          <rPr>
            <b/>
            <u/>
            <sz val="8"/>
            <color indexed="81"/>
            <rFont val="Tahoma"/>
            <family val="2"/>
          </rPr>
          <t xml:space="preserve">New People
</t>
        </r>
        <r>
          <rPr>
            <u/>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C23" authorId="0" shapeId="0">
      <text>
        <r>
          <rPr>
            <sz val="8"/>
            <color indexed="81"/>
            <rFont val="Tahoma"/>
            <family val="2"/>
          </rPr>
          <t xml:space="preserve">Contract 092-001-217B1  ran from 05/02/16 - 11/03/16  = 187P/Days
</t>
        </r>
      </text>
    </comment>
    <comment ref="J23" authorId="0" shapeId="0">
      <text>
        <r>
          <rPr>
            <b/>
            <u/>
            <sz val="8"/>
            <color indexed="81"/>
            <rFont val="Tahoma"/>
            <family val="2"/>
          </rPr>
          <t>People Employed on Contract 092-001-217B1</t>
        </r>
        <r>
          <rPr>
            <sz val="8"/>
            <color indexed="81"/>
            <rFont val="Tahoma"/>
            <family val="2"/>
          </rPr>
          <t xml:space="preserve">
Jeandre Erasmus - 8904215150082
Wilfred Erasmus - 5907185153088
Phrevon Booysen - 8802235296085
Melissa Filander - 8108310157089
Rochelle Plaatjies - 8004040181087
</t>
        </r>
        <r>
          <rPr>
            <b/>
            <u/>
            <sz val="8"/>
            <color indexed="81"/>
            <rFont val="Tahoma"/>
            <family val="2"/>
          </rPr>
          <t xml:space="preserve">New People
</t>
        </r>
        <r>
          <rPr>
            <sz val="8"/>
            <color indexed="81"/>
            <rFont val="Tahoma"/>
            <family val="2"/>
          </rPr>
          <t xml:space="preserve">
Hermia Bees - 7606100157085
Marionelle Bees - 9308290186087
Harry booysen - 7606135498084
Sharvon Booysen - 9702260205085
Temasha Jordaan - 9404220341080
Nicolene Kleinbooi - 9602020245084
Desmond Tarentaal - 8306155349080
</t>
        </r>
        <r>
          <rPr>
            <b/>
            <u/>
            <sz val="8"/>
            <color indexed="81"/>
            <rFont val="Tahoma"/>
            <family val="2"/>
          </rPr>
          <t xml:space="preserve">
People Left
</t>
        </r>
        <r>
          <rPr>
            <sz val="8"/>
            <color indexed="81"/>
            <rFont val="Tahoma"/>
            <family val="2"/>
          </rPr>
          <t xml:space="preserve">
Filicity Jackson - 8611030144089
Hanrietha Matheus - 9411250209087
Dylon Plaatjies - 9708035298081
Gerhard George - 8204245186085
Loretta Schoeman - 9008050204089
Zelrecz Erasmus - 8311200110081
Hester Claassen - 8102091010088
</t>
        </r>
      </text>
    </comment>
  </commentList>
</comments>
</file>

<file path=xl/comments62.xml><?xml version="1.0" encoding="utf-8"?>
<comments xmlns="http://schemas.openxmlformats.org/spreadsheetml/2006/main">
  <authors>
    <author>Andrew Knipe</author>
    <author>User</author>
  </authors>
  <commentList>
    <comment ref="C4" authorId="0" shapeId="0">
      <text>
        <r>
          <rPr>
            <sz val="8"/>
            <color indexed="81"/>
            <rFont val="Tahoma"/>
            <family val="2"/>
          </rPr>
          <t xml:space="preserve">Contract 092-050-B313 ran from 26/06/13 - 19/07/13  = 161P/Days
</t>
        </r>
      </text>
    </comment>
    <comment ref="J4" authorId="0" shapeId="0">
      <text>
        <r>
          <rPr>
            <b/>
            <u/>
            <sz val="8"/>
            <color indexed="81"/>
            <rFont val="Tahoma"/>
            <family val="2"/>
          </rPr>
          <t>People Employed on Contract 092-050-B313</t>
        </r>
        <r>
          <rPr>
            <sz val="8"/>
            <color indexed="81"/>
            <rFont val="Tahoma"/>
            <family val="2"/>
          </rPr>
          <t xml:space="preserve">
Patrick Swarts - 7702145141085
Ghusun Willeman - 9406035304088
Afrika Michaels - 9207285215085
George kleinbooi - 6411045187088
Hanrietha Matheus - 9411250209087
Lester Lucas - 7901305109086
Patrick Swartz - 8912125233088
Brian Williams - 7009255319083
Rache Lucas - 93011210227081
Evelyn Swartz - 7601060971080
Claudia Tarentaal - 8902040225087
Curlin Kleinbooi - 9705095382086
</t>
        </r>
      </text>
    </comment>
    <comment ref="C5" authorId="0" shapeId="0">
      <text>
        <r>
          <rPr>
            <sz val="8"/>
            <color indexed="81"/>
            <rFont val="Tahoma"/>
            <family val="2"/>
          </rPr>
          <t xml:space="preserve">Contract 092-001-130B2 ran from 31/07/13 - 06/08/13  = 42P/Days
</t>
        </r>
      </text>
    </comment>
    <comment ref="J5" authorId="0" shapeId="0">
      <text>
        <r>
          <rPr>
            <b/>
            <u/>
            <sz val="8"/>
            <color indexed="81"/>
            <rFont val="Tahoma"/>
            <family val="2"/>
          </rPr>
          <t>People Employed on Contract 092-001-130B2</t>
        </r>
        <r>
          <rPr>
            <sz val="8"/>
            <color indexed="81"/>
            <rFont val="Tahoma"/>
            <family val="2"/>
          </rPr>
          <t xml:space="preserve">
Patrick Swarts - 7702145141085
Ghusun Willeman - 9406035304088
Afrika Michaels - 9207285215085
George Kleinbooi - 6411045187088
Hanrietha Matheus - 9411250209087
Lester Lucas - 7901305109086
Patrick Swartz - 8912125233088
Brian Williams - 7009255319083
Rache Lucas - 93011210227081
Evelyn Swartz - 7601060971080
Claudia Tarentaal - 8902040225087
Curlin Kleinbooi - 9705095382086
</t>
        </r>
      </text>
    </comment>
    <comment ref="C6" authorId="0" shapeId="0">
      <text>
        <r>
          <rPr>
            <sz val="8"/>
            <color indexed="81"/>
            <rFont val="Tahoma"/>
            <family val="2"/>
          </rPr>
          <t xml:space="preserve">Contract 092-001-022B1 ran from 07/08/13 - 14/08/13  = 43P/Days
</t>
        </r>
      </text>
    </comment>
    <comment ref="J6" authorId="0" shapeId="0">
      <text>
        <r>
          <rPr>
            <b/>
            <u/>
            <sz val="8"/>
            <color indexed="81"/>
            <rFont val="Tahoma"/>
            <family val="2"/>
          </rPr>
          <t>People Employed on Contract 092-001-022B1</t>
        </r>
        <r>
          <rPr>
            <sz val="8"/>
            <color indexed="81"/>
            <rFont val="Tahoma"/>
            <family val="2"/>
          </rPr>
          <t xml:space="preserve">
Patrick Swarts - 7702145141085
Ghusun Willeman - 9406035304088
George Kleinbooi - 6411045187088
Hanrietha Matheus - 9411250209087
Lester Lucas - 7901305109086
Patrick Swartz - 8912125233088
Brian Williams - 7009255319083
Rache Lucas - 93011210227081
Evelyn Swartz - 7601060971080
Claudia Tarentaal - 8902040225087
Curlin Kleinbooi - 9705095382086
</t>
        </r>
        <r>
          <rPr>
            <b/>
            <u/>
            <sz val="8"/>
            <color indexed="81"/>
            <rFont val="Tahoma"/>
            <family val="2"/>
          </rPr>
          <t xml:space="preserve">New People
</t>
        </r>
        <r>
          <rPr>
            <sz val="8"/>
            <color indexed="81"/>
            <rFont val="Tahoma"/>
            <family val="2"/>
          </rPr>
          <t>Abbey-Gail Lukas - 8409170228089</t>
        </r>
        <r>
          <rPr>
            <b/>
            <u/>
            <sz val="8"/>
            <color indexed="81"/>
            <rFont val="Tahoma"/>
            <family val="2"/>
          </rPr>
          <t xml:space="preserve">
People Left
</t>
        </r>
        <r>
          <rPr>
            <sz val="8"/>
            <color indexed="81"/>
            <rFont val="Tahoma"/>
            <family val="2"/>
          </rPr>
          <t>Afrika Michaels - 9207285215085</t>
        </r>
      </text>
    </comment>
    <comment ref="C7" authorId="0" shapeId="0">
      <text>
        <r>
          <rPr>
            <sz val="8"/>
            <color indexed="81"/>
            <rFont val="Tahoma"/>
            <family val="2"/>
          </rPr>
          <t xml:space="preserve">Contract 092-050-B318 ran from 03/09/13 - 02/10/13  = 205P/Days
</t>
        </r>
      </text>
    </comment>
    <comment ref="J7" authorId="0" shapeId="0">
      <text>
        <r>
          <rPr>
            <b/>
            <u/>
            <sz val="8"/>
            <color indexed="81"/>
            <rFont val="Tahoma"/>
            <family val="2"/>
          </rPr>
          <t>People Employed on Contract 092-050-B318</t>
        </r>
        <r>
          <rPr>
            <sz val="8"/>
            <color indexed="81"/>
            <rFont val="Tahoma"/>
            <family val="2"/>
          </rPr>
          <t xml:space="preserve">
Patrick Swarts - 7702145141085
Ghusun Willeman - 9406035304088
Abbey-Gail Lukas - 8409170228089
George Kleinbooi - 6411045187088
Hanrietha Matheus - 9411250209087
Lester Lucas - 7901305109086
Patrick Swartz - 8912125233088
Brian Williams - 7009255319083
Rache Lucas - 93011210227081
Evelyn Swartz - 7601060971080
Claudia Tarentaal - 8902040225087
Curlin Kleinbooi - 9705095382086
</t>
        </r>
        <r>
          <rPr>
            <b/>
            <u/>
            <sz val="8"/>
            <color indexed="81"/>
            <rFont val="Tahoma"/>
            <family val="2"/>
          </rPr>
          <t xml:space="preserve">New People
</t>
        </r>
        <r>
          <rPr>
            <b/>
            <u/>
            <sz val="8"/>
            <color indexed="81"/>
            <rFont val="Tahoma"/>
            <family val="2"/>
          </rPr>
          <t xml:space="preserve">
People Left
</t>
        </r>
      </text>
    </comment>
    <comment ref="C8" authorId="0" shapeId="0">
      <text>
        <r>
          <rPr>
            <sz val="8"/>
            <color indexed="81"/>
            <rFont val="Tahoma"/>
            <family val="2"/>
          </rPr>
          <t xml:space="preserve">Contract 092-050-249B1 ran from 03/10/13 - 22/10/13  = 131P/Days
</t>
        </r>
      </text>
    </comment>
    <comment ref="J8" authorId="0" shapeId="0">
      <text>
        <r>
          <rPr>
            <b/>
            <u/>
            <sz val="8"/>
            <color indexed="81"/>
            <rFont val="Tahoma"/>
            <family val="2"/>
          </rPr>
          <t>People Employed on Contract 092-050-B318</t>
        </r>
        <r>
          <rPr>
            <sz val="8"/>
            <color indexed="81"/>
            <rFont val="Tahoma"/>
            <family val="2"/>
          </rPr>
          <t xml:space="preserve">
Patrick Swarts - 7702145141085
Abbey-Gail Lukas - 8409170228089
George Kleinbooi - 6411045187088
Hanrietha Matheus - 9411250209087
Patrick Swartz - 8912125233088
Brian Williams - 7009255319083
Rache Lucas - 93011210227081
Evelyn Swartz - 7601060971080
Claudia Tarentaal - 8902040225087
Curlin Kleinbooi - 9705095382086
</t>
        </r>
        <r>
          <rPr>
            <b/>
            <u/>
            <sz val="8"/>
            <color indexed="81"/>
            <rFont val="Tahoma"/>
            <family val="2"/>
          </rPr>
          <t xml:space="preserve">New People
</t>
        </r>
        <r>
          <rPr>
            <sz val="8"/>
            <color indexed="81"/>
            <rFont val="Tahoma"/>
            <family val="2"/>
          </rPr>
          <t>Francois van der Ross - 8304045139084
Gregory Prince - 8412105182082</t>
        </r>
        <r>
          <rPr>
            <b/>
            <u/>
            <sz val="8"/>
            <color indexed="81"/>
            <rFont val="Tahoma"/>
            <family val="2"/>
          </rPr>
          <t xml:space="preserve">
People Left
</t>
        </r>
        <r>
          <rPr>
            <sz val="8"/>
            <color indexed="81"/>
            <rFont val="Tahoma"/>
            <family val="2"/>
          </rPr>
          <t>Ghusun Willeman - 9406035304088
Lester Lucas - 7901305109086</t>
        </r>
      </text>
    </comment>
    <comment ref="C9" authorId="0" shapeId="0">
      <text>
        <r>
          <rPr>
            <sz val="8"/>
            <color indexed="81"/>
            <rFont val="Tahoma"/>
            <family val="2"/>
          </rPr>
          <t xml:space="preserve">Contract 092-050-B273B1 ran from 28/10/13 - 15/11/13  = 152P/Days
</t>
        </r>
      </text>
    </comment>
    <comment ref="J9" authorId="0" shapeId="0">
      <text>
        <r>
          <rPr>
            <b/>
            <u/>
            <sz val="8"/>
            <color indexed="81"/>
            <rFont val="Tahoma"/>
            <family val="2"/>
          </rPr>
          <t>People Employed on Contract 092-050-B318</t>
        </r>
        <r>
          <rPr>
            <sz val="8"/>
            <color indexed="81"/>
            <rFont val="Tahoma"/>
            <family val="2"/>
          </rPr>
          <t xml:space="preserve">
Peter Swarts - 7702145141085
Abbey-Gail Lukas - 8409170228089
George Kleinbooi - 6411045187088
Brian Williams - 7009255319083
Rache Lucas - 93011210227081
Evelyn Swartz - 7601060971080
Claudia Tarentaal - 8902040225087
Curlin Kleinbooi - 9705095382086
Francois van der Ross - 8304045139084
Gregory Prince - 8412105182082
</t>
        </r>
        <r>
          <rPr>
            <b/>
            <u/>
            <sz val="8"/>
            <color indexed="81"/>
            <rFont val="Tahoma"/>
            <family val="2"/>
          </rPr>
          <t xml:space="preserve">New People
</t>
        </r>
        <r>
          <rPr>
            <sz val="8"/>
            <color indexed="81"/>
            <rFont val="Tahoma"/>
            <family val="2"/>
          </rPr>
          <t>Isak Magielies - 9208065125080
Cheslyn Umslana - 9106185405087</t>
        </r>
        <r>
          <rPr>
            <b/>
            <u/>
            <sz val="8"/>
            <color indexed="81"/>
            <rFont val="Tahoma"/>
            <family val="2"/>
          </rPr>
          <t xml:space="preserve">
People Left
</t>
        </r>
        <r>
          <rPr>
            <sz val="8"/>
            <color indexed="81"/>
            <rFont val="Tahoma"/>
            <family val="2"/>
          </rPr>
          <t xml:space="preserve">
Hanrietha Matheus - 9411250209087
Patrick Swartz - 8912125233088</t>
        </r>
      </text>
    </comment>
    <comment ref="C10" authorId="0" shapeId="0">
      <text>
        <r>
          <rPr>
            <sz val="8"/>
            <color indexed="81"/>
            <rFont val="Tahoma"/>
            <family val="2"/>
          </rPr>
          <t xml:space="preserve">Contract 092-001-218B1 ran from 18/11/13 - 27/11/13  = 81P/Days
</t>
        </r>
      </text>
    </comment>
    <comment ref="J10" authorId="0" shapeId="0">
      <text>
        <r>
          <rPr>
            <b/>
            <u/>
            <sz val="8"/>
            <color indexed="81"/>
            <rFont val="Tahoma"/>
            <family val="2"/>
          </rPr>
          <t>People Employed on Contract 092-001-218B1</t>
        </r>
        <r>
          <rPr>
            <sz val="8"/>
            <color indexed="81"/>
            <rFont val="Tahoma"/>
            <family val="2"/>
          </rPr>
          <t xml:space="preserve">
Peter Swarts - 7702145141085
Evelyn Swartz - 7601060971080
Claudia Tarentaal - 8902040225087
Curlin Kleinbooi - 9705095382086
Francois van der Ross - 8304045139084
Cheslyn Umslana - 9106185405087
</t>
        </r>
        <r>
          <rPr>
            <b/>
            <u/>
            <sz val="8"/>
            <color indexed="81"/>
            <rFont val="Tahoma"/>
            <family val="2"/>
          </rPr>
          <t xml:space="preserve">New People
</t>
        </r>
        <r>
          <rPr>
            <sz val="8"/>
            <color indexed="81"/>
            <rFont val="Tahoma"/>
            <family val="2"/>
          </rPr>
          <t xml:space="preserve">Heinrich Plaatjies - 7308075212084
Riaan Witbooi - 8602025177085
Jacoline Prince - 8204200043081
Mironies Tarentaal - 9411010237089
Marinda Saayman - 7502150146080
Percival Plaatjies - 8602265122080
</t>
        </r>
        <r>
          <rPr>
            <b/>
            <u/>
            <sz val="8"/>
            <color indexed="81"/>
            <rFont val="Tahoma"/>
            <family val="2"/>
          </rPr>
          <t xml:space="preserve">
People Left
</t>
        </r>
        <r>
          <rPr>
            <sz val="8"/>
            <color indexed="81"/>
            <rFont val="Tahoma"/>
            <family val="2"/>
          </rPr>
          <t xml:space="preserve">
Abbey-Gail Lukas - 8409170228089
George Kleinbooi - 6411045187088
Brian Williams - 7009255319083
Rache Lucas - 93011210227081
Gregory Prince - 8412105182082
Isak Magielies - 9208065125080</t>
        </r>
      </text>
    </comment>
    <comment ref="C11" authorId="0" shapeId="0">
      <text>
        <r>
          <rPr>
            <sz val="8"/>
            <color indexed="81"/>
            <rFont val="Tahoma"/>
            <family val="2"/>
          </rPr>
          <t xml:space="preserve">Contract 092-001-219B1 ran from 28/11/13 - 09/12/13  = 84P/Days
</t>
        </r>
      </text>
    </comment>
    <comment ref="J11" authorId="0" shapeId="0">
      <text>
        <r>
          <rPr>
            <b/>
            <u/>
            <sz val="8"/>
            <color indexed="81"/>
            <rFont val="Tahoma"/>
            <family val="2"/>
          </rPr>
          <t>People Employed on Contract 092-001-219B1</t>
        </r>
        <r>
          <rPr>
            <sz val="8"/>
            <color indexed="81"/>
            <rFont val="Tahoma"/>
            <family val="2"/>
          </rPr>
          <t xml:space="preserve">
Peter Swarts - 7702145141085
Evelyn Swartz - 7601060971080
Claudia Tarentaal - 8902040225087
Curlin Kleinbooi - 9705095382086
Francois van der Ross - 8304045139084
Cheslyn Umslana - 9106185405087
Heinrich Plaatjies - 7308075212084
Riaan Witbooi - 8602025177085
Jacoline Prince - 8204200043081
Mironies Tarentaal - 9411010237089
Marinda Saayman - 7502150146080
Percival Plaatjies - 8602265122080
</t>
        </r>
        <r>
          <rPr>
            <b/>
            <u/>
            <sz val="8"/>
            <color indexed="81"/>
            <rFont val="Tahoma"/>
            <family val="2"/>
          </rPr>
          <t xml:space="preserve">New People
</t>
        </r>
        <r>
          <rPr>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C12" authorId="1" shapeId="0">
      <text>
        <r>
          <rPr>
            <sz val="9"/>
            <color indexed="81"/>
            <rFont val="Tahoma"/>
            <charset val="1"/>
          </rPr>
          <t xml:space="preserve">Contract 092-050-261-B1 ran from01/09/14-19/9/14 = 157 P/Days
</t>
        </r>
      </text>
    </comment>
    <comment ref="J12" authorId="1" shapeId="0">
      <text>
        <r>
          <rPr>
            <b/>
            <u/>
            <sz val="9"/>
            <color indexed="81"/>
            <rFont val="Tahoma"/>
            <family val="2"/>
          </rPr>
          <t>People Employed on Contract 092-050-261B1</t>
        </r>
        <r>
          <rPr>
            <b/>
            <sz val="9"/>
            <color indexed="81"/>
            <rFont val="Tahoma"/>
            <charset val="1"/>
          </rPr>
          <t xml:space="preserve">
</t>
        </r>
        <r>
          <rPr>
            <sz val="9"/>
            <color indexed="81"/>
            <rFont val="Tahoma"/>
            <family val="2"/>
          </rPr>
          <t xml:space="preserve">Peter Swarts - 7702145141085
Evelyn Swartz - 7601060971080
Claudia Tarentaal - 8902040225087
</t>
        </r>
        <r>
          <rPr>
            <b/>
            <sz val="9"/>
            <color indexed="81"/>
            <rFont val="Tahoma"/>
            <charset val="1"/>
          </rPr>
          <t xml:space="preserve">
</t>
        </r>
        <r>
          <rPr>
            <b/>
            <u/>
            <sz val="9"/>
            <color indexed="81"/>
            <rFont val="Tahoma"/>
            <family val="2"/>
          </rPr>
          <t>New People</t>
        </r>
        <r>
          <rPr>
            <b/>
            <sz val="9"/>
            <color indexed="81"/>
            <rFont val="Tahoma"/>
            <charset val="1"/>
          </rPr>
          <t xml:space="preserve">
</t>
        </r>
        <r>
          <rPr>
            <sz val="9"/>
            <color indexed="81"/>
            <rFont val="Tahoma"/>
            <family val="2"/>
          </rPr>
          <t xml:space="preserve">Errol de Villiers - 8502065368083
Karin Matheuws - 8910190123085
Riaan Witbooi - 86020225177085
Colin Tarentaal - 9102055242080
Valerie Visser - 9001310266084
Mercia Tarentaal - 8808130782087
Mveline Rautenbach - 8304020281083
Carlon Kleinbooi - 9705095382086
Curlin Kleinbooi - 9705095382086
</t>
        </r>
        <r>
          <rPr>
            <b/>
            <sz val="9"/>
            <color indexed="81"/>
            <rFont val="Tahoma"/>
            <charset val="1"/>
          </rPr>
          <t xml:space="preserve">
</t>
        </r>
        <r>
          <rPr>
            <b/>
            <u/>
            <sz val="9"/>
            <color indexed="81"/>
            <rFont val="Tahoma"/>
            <family val="2"/>
          </rPr>
          <t>People Left</t>
        </r>
        <r>
          <rPr>
            <sz val="9"/>
            <color indexed="81"/>
            <rFont val="Tahoma"/>
            <charset val="1"/>
          </rPr>
          <t xml:space="preserve">
Francois van der Ross - 8304045139084
Cheslyn Umslana - 9106185405087
Heinrich Plaatjies - 7308075212084
Jacoline Prince - 8204200043081
Mironies Tarentaal - 9411010237089
Marinda Saayman - 7502150146080
Percival Plaatjies - 8602265122080</t>
        </r>
      </text>
    </comment>
    <comment ref="C13" authorId="1" shapeId="0">
      <text>
        <r>
          <rPr>
            <sz val="9"/>
            <color indexed="81"/>
            <rFont val="Tahoma"/>
            <charset val="1"/>
          </rPr>
          <t xml:space="preserve">Contract 092-050- B331B1 ran from 01/10/14 - 28/10/14 = 195 P/Days
</t>
        </r>
      </text>
    </comment>
    <comment ref="J13" authorId="1" shapeId="0">
      <text>
        <r>
          <rPr>
            <b/>
            <u/>
            <sz val="9"/>
            <color indexed="81"/>
            <rFont val="Tahoma"/>
            <family val="2"/>
          </rPr>
          <t>People Employed on Contract 092-050-B331B1</t>
        </r>
        <r>
          <rPr>
            <b/>
            <sz val="9"/>
            <color indexed="81"/>
            <rFont val="Tahoma"/>
            <charset val="1"/>
          </rPr>
          <t xml:space="preserve">
</t>
        </r>
        <r>
          <rPr>
            <sz val="9"/>
            <color indexed="81"/>
            <rFont val="Tahoma"/>
            <family val="2"/>
          </rPr>
          <t xml:space="preserve">Peter Swarts - 7702145141085
Errol de Villiers - 8502065368083
Karin Matheuws - 8910190123085
Riaan Witbooi - 86020225177085
Colin Tarentaal - 9102055242080
Valerie Visser - 9001310266084
Mercia Tarentaal - 8808130782087
Maveline Rautenbach - 8304020281083
Carlon Kleinbooi - 9705095382086
Evelyn Swartz - 7601060971080
Claudia Tarentaal - 8902040225087
Curlin Kleinbooi - 9705095382086
</t>
        </r>
        <r>
          <rPr>
            <b/>
            <sz val="9"/>
            <color indexed="81"/>
            <rFont val="Tahoma"/>
            <charset val="1"/>
          </rPr>
          <t xml:space="preserve">
</t>
        </r>
        <r>
          <rPr>
            <b/>
            <u/>
            <sz val="9"/>
            <color indexed="81"/>
            <rFont val="Tahoma"/>
            <family val="2"/>
          </rPr>
          <t>New People</t>
        </r>
        <r>
          <rPr>
            <b/>
            <sz val="9"/>
            <color indexed="81"/>
            <rFont val="Tahoma"/>
            <charset val="1"/>
          </rPr>
          <t xml:space="preserve">
</t>
        </r>
        <r>
          <rPr>
            <sz val="9"/>
            <color indexed="81"/>
            <rFont val="Tahoma"/>
            <family val="2"/>
          </rPr>
          <t xml:space="preserve">
</t>
        </r>
        <r>
          <rPr>
            <b/>
            <sz val="9"/>
            <color indexed="81"/>
            <rFont val="Tahoma"/>
            <charset val="1"/>
          </rPr>
          <t xml:space="preserve">
</t>
        </r>
        <r>
          <rPr>
            <b/>
            <u/>
            <sz val="9"/>
            <color indexed="81"/>
            <rFont val="Tahoma"/>
            <family val="2"/>
          </rPr>
          <t>People Left</t>
        </r>
        <r>
          <rPr>
            <sz val="9"/>
            <color indexed="81"/>
            <rFont val="Tahoma"/>
            <charset val="1"/>
          </rPr>
          <t xml:space="preserve">
</t>
        </r>
      </text>
    </comment>
    <comment ref="C14" authorId="1" shapeId="0">
      <text>
        <r>
          <rPr>
            <sz val="9"/>
            <color indexed="81"/>
            <rFont val="Tahoma"/>
            <charset val="1"/>
          </rPr>
          <t xml:space="preserve">Contract 092-050- B268B2 ran from 10/11/14 - 05/12/14 = 188 P/Days
</t>
        </r>
      </text>
    </comment>
    <comment ref="J14" authorId="1" shapeId="0">
      <text>
        <r>
          <rPr>
            <b/>
            <u/>
            <sz val="9"/>
            <color indexed="81"/>
            <rFont val="Tahoma"/>
            <family val="2"/>
          </rPr>
          <t>People Employed on Contract 092-050-B268B2</t>
        </r>
        <r>
          <rPr>
            <b/>
            <sz val="9"/>
            <color indexed="81"/>
            <rFont val="Tahoma"/>
            <charset val="1"/>
          </rPr>
          <t xml:space="preserve">
</t>
        </r>
        <r>
          <rPr>
            <sz val="9"/>
            <color indexed="81"/>
            <rFont val="Tahoma"/>
            <family val="2"/>
          </rPr>
          <t xml:space="preserve">Peter Swarts - 7702145141085
Errol de Villiers - 8502065368083
Karen Matheuws - 8910190123085
Riaan Witbooi - 86020225177085
Colin Tarentaal - 9102055242080
Mercia Tarentaal - 8808130782087
Maveline Rautenbach - 8304020281083
Carlon Kleinbooi - 9705095382086
Evelyn Swartz - 7601060971080
Claudia Tarentaal - 8902040225087
</t>
        </r>
        <r>
          <rPr>
            <b/>
            <sz val="9"/>
            <color indexed="81"/>
            <rFont val="Tahoma"/>
            <charset val="1"/>
          </rPr>
          <t xml:space="preserve">
</t>
        </r>
        <r>
          <rPr>
            <b/>
            <u/>
            <sz val="9"/>
            <color indexed="81"/>
            <rFont val="Tahoma"/>
            <family val="2"/>
          </rPr>
          <t>New People</t>
        </r>
        <r>
          <rPr>
            <b/>
            <sz val="9"/>
            <color indexed="81"/>
            <rFont val="Tahoma"/>
            <charset val="1"/>
          </rPr>
          <t xml:space="preserve">
</t>
        </r>
        <r>
          <rPr>
            <sz val="9"/>
            <color indexed="81"/>
            <rFont val="Tahoma"/>
            <family val="2"/>
          </rPr>
          <t xml:space="preserve">
Terisia Willeman - 7207080197084
Stanley Coetzee - 9407115206086
</t>
        </r>
        <r>
          <rPr>
            <b/>
            <sz val="9"/>
            <color indexed="81"/>
            <rFont val="Tahoma"/>
            <charset val="1"/>
          </rPr>
          <t xml:space="preserve">
</t>
        </r>
        <r>
          <rPr>
            <b/>
            <u/>
            <sz val="9"/>
            <color indexed="81"/>
            <rFont val="Tahoma"/>
            <family val="2"/>
          </rPr>
          <t>People Left</t>
        </r>
        <r>
          <rPr>
            <sz val="9"/>
            <color indexed="81"/>
            <rFont val="Tahoma"/>
            <charset val="1"/>
          </rPr>
          <t xml:space="preserve">
Valerie Visser - 9001310266084
Curlin Kleinbooi - 9705095382086</t>
        </r>
      </text>
    </comment>
    <comment ref="C15" authorId="1" shapeId="0">
      <text>
        <r>
          <rPr>
            <sz val="9"/>
            <color indexed="81"/>
            <rFont val="Tahoma"/>
            <charset val="1"/>
          </rPr>
          <t xml:space="preserve">Contract 092-050- B268B1 ran from 20/01/15 - 09/02/15 = 129 P/Days
</t>
        </r>
      </text>
    </comment>
    <comment ref="J15" authorId="1" shapeId="0">
      <text>
        <r>
          <rPr>
            <b/>
            <u/>
            <sz val="9"/>
            <color indexed="81"/>
            <rFont val="Tahoma"/>
            <family val="2"/>
          </rPr>
          <t>People Employed on Contract 092-050-B262B1</t>
        </r>
        <r>
          <rPr>
            <b/>
            <sz val="9"/>
            <color indexed="81"/>
            <rFont val="Tahoma"/>
            <charset val="1"/>
          </rPr>
          <t xml:space="preserve">
</t>
        </r>
        <r>
          <rPr>
            <sz val="9"/>
            <color indexed="81"/>
            <rFont val="Tahoma"/>
            <family val="2"/>
          </rPr>
          <t xml:space="preserve">Peter Swarts - 7702145141085
Valerie Visser - 9001310266084
Terisia Willeman - 7207080197084
Mercia Tarentaal - 8808130782087
Carlon Kleinbooi - 9705095382086
Claudia Tarentaal - 8902040225087
Stanley Coetzee - 9407115206086
</t>
        </r>
        <r>
          <rPr>
            <b/>
            <sz val="9"/>
            <color indexed="81"/>
            <rFont val="Tahoma"/>
            <charset val="1"/>
          </rPr>
          <t xml:space="preserve">
</t>
        </r>
        <r>
          <rPr>
            <b/>
            <u/>
            <sz val="9"/>
            <color indexed="81"/>
            <rFont val="Tahoma"/>
            <family val="2"/>
          </rPr>
          <t>New People</t>
        </r>
        <r>
          <rPr>
            <sz val="9"/>
            <color indexed="81"/>
            <rFont val="Tahoma"/>
            <family val="2"/>
          </rPr>
          <t xml:space="preserve">
Micardo Wildeman - 7009305290086
Riaan Witbooi - 8602025117085
Cheslyn Umslana - 8912125233088
Benita Saayman - 8103170092088
Hazel Tarentaal - 8809020106080
</t>
        </r>
        <r>
          <rPr>
            <b/>
            <sz val="9"/>
            <color indexed="81"/>
            <rFont val="Tahoma"/>
            <charset val="1"/>
          </rPr>
          <t xml:space="preserve">
</t>
        </r>
        <r>
          <rPr>
            <b/>
            <u/>
            <sz val="9"/>
            <color indexed="81"/>
            <rFont val="Tahoma"/>
            <family val="2"/>
          </rPr>
          <t>People Left</t>
        </r>
        <r>
          <rPr>
            <sz val="9"/>
            <color indexed="81"/>
            <rFont val="Tahoma"/>
            <charset val="1"/>
          </rPr>
          <t xml:space="preserve">
Errol de Villiers - 8502065368083
Karen Matheuws - 8910190123085
Riaan Witbooi - 86020225177085
Colin Tarentaal - 9102055242080
Maveline Rautenbach - 8304020281083
Evelyn Swartz - 7601060971080
</t>
        </r>
      </text>
    </comment>
    <comment ref="C16" authorId="1" shapeId="0">
      <text>
        <r>
          <rPr>
            <sz val="9"/>
            <color indexed="81"/>
            <rFont val="Tahoma"/>
            <charset val="1"/>
          </rPr>
          <t xml:space="preserve">Contract 092-050- B268B1 ran from 20/01/15 - 09/02/15 = 129 P/Days
</t>
        </r>
      </text>
    </comment>
    <comment ref="J16" authorId="1" shapeId="0">
      <text>
        <r>
          <rPr>
            <b/>
            <u/>
            <sz val="9"/>
            <color indexed="81"/>
            <rFont val="Tahoma"/>
            <family val="2"/>
          </rPr>
          <t>People Employed on Contract 092-050-B272B1</t>
        </r>
        <r>
          <rPr>
            <b/>
            <sz val="9"/>
            <color indexed="81"/>
            <rFont val="Tahoma"/>
            <charset val="1"/>
          </rPr>
          <t xml:space="preserve">
</t>
        </r>
        <r>
          <rPr>
            <sz val="9"/>
            <color indexed="81"/>
            <rFont val="Tahoma"/>
            <family val="2"/>
          </rPr>
          <t xml:space="preserve">Peter Swarts - 7702145141085
Micardo Wildeman - 7009305290086
Valerie Visser - 9001310266084
Riaan Witbooi - 8602025117085
Cheslyn Umslana - 8912125233088
Terisia Willeman - 7207080197084
Mercia Tarentaal - 8808130782087
Benita Saayman - 8103170092088
Carlon Kleinbooi - 9705095382086
Hazel Tarentaal - 8809020106080
Claudia Tarentaal - 8902040225087
</t>
        </r>
        <r>
          <rPr>
            <b/>
            <sz val="9"/>
            <color indexed="81"/>
            <rFont val="Tahoma"/>
            <charset val="1"/>
          </rPr>
          <t xml:space="preserve">
</t>
        </r>
        <r>
          <rPr>
            <b/>
            <u/>
            <sz val="9"/>
            <color indexed="81"/>
            <rFont val="Tahoma"/>
            <family val="2"/>
          </rPr>
          <t>New People</t>
        </r>
        <r>
          <rPr>
            <sz val="9"/>
            <color indexed="81"/>
            <rFont val="Tahoma"/>
            <family val="2"/>
          </rPr>
          <t xml:space="preserve">
George Mapoe - 9408035181086
</t>
        </r>
        <r>
          <rPr>
            <b/>
            <sz val="9"/>
            <color indexed="81"/>
            <rFont val="Tahoma"/>
            <charset val="1"/>
          </rPr>
          <t xml:space="preserve">
</t>
        </r>
        <r>
          <rPr>
            <b/>
            <u/>
            <sz val="9"/>
            <color indexed="81"/>
            <rFont val="Tahoma"/>
            <family val="2"/>
          </rPr>
          <t>People Left</t>
        </r>
        <r>
          <rPr>
            <sz val="9"/>
            <color indexed="81"/>
            <rFont val="Tahoma"/>
            <charset val="1"/>
          </rPr>
          <t xml:space="preserve">
Stanley Coetzee - 9407115206086</t>
        </r>
      </text>
    </comment>
    <comment ref="C17" authorId="1" shapeId="0">
      <text>
        <r>
          <rPr>
            <sz val="9"/>
            <color indexed="81"/>
            <rFont val="Tahoma"/>
            <charset val="1"/>
          </rPr>
          <t xml:space="preserve">Contract 092-050- B270B1 ran from 02/03/15 - 20/03/15 = 124 P/Days
</t>
        </r>
      </text>
    </comment>
    <comment ref="J17" authorId="1" shapeId="0">
      <text>
        <r>
          <rPr>
            <b/>
            <u/>
            <sz val="9"/>
            <color indexed="81"/>
            <rFont val="Tahoma"/>
            <family val="2"/>
          </rPr>
          <t>People Employed on Contract 092-050-B270B1</t>
        </r>
        <r>
          <rPr>
            <b/>
            <sz val="9"/>
            <color indexed="81"/>
            <rFont val="Tahoma"/>
            <charset val="1"/>
          </rPr>
          <t xml:space="preserve">
</t>
        </r>
        <r>
          <rPr>
            <sz val="9"/>
            <color indexed="81"/>
            <rFont val="Tahoma"/>
            <family val="2"/>
          </rPr>
          <t xml:space="preserve">Peter Swarts - 7702145141085
Micardo Wildeman - 7009305290086
Valerie Visser - 9001310266084
Riaan Witbooi - 8602025117085
Cheslyn Umslana - 8912125233088
Terisia Willeman - 7207080197084
Mercia Tarentaal - 8808130782087
Benita Saayman - 8103170092088
Carlon Kleinbooi - 9705095382086
Hazel Tarentaal - 8809020106080
Claudia Tarentaal - 8902040225087
George Mapoe - 9408035181086
</t>
        </r>
        <r>
          <rPr>
            <b/>
            <sz val="9"/>
            <color indexed="81"/>
            <rFont val="Tahoma"/>
            <charset val="1"/>
          </rPr>
          <t xml:space="preserve">
</t>
        </r>
        <r>
          <rPr>
            <b/>
            <u/>
            <sz val="9"/>
            <color indexed="81"/>
            <rFont val="Tahoma"/>
            <family val="2"/>
          </rPr>
          <t>New People</t>
        </r>
        <r>
          <rPr>
            <sz val="9"/>
            <color indexed="81"/>
            <rFont val="Tahoma"/>
            <family val="2"/>
          </rPr>
          <t xml:space="preserve">
</t>
        </r>
        <r>
          <rPr>
            <b/>
            <sz val="9"/>
            <color indexed="81"/>
            <rFont val="Tahoma"/>
            <charset val="1"/>
          </rPr>
          <t xml:space="preserve">
</t>
        </r>
        <r>
          <rPr>
            <b/>
            <u/>
            <sz val="9"/>
            <color indexed="81"/>
            <rFont val="Tahoma"/>
            <family val="2"/>
          </rPr>
          <t>People Left</t>
        </r>
        <r>
          <rPr>
            <sz val="9"/>
            <color indexed="81"/>
            <rFont val="Tahoma"/>
            <charset val="1"/>
          </rPr>
          <t xml:space="preserve">
</t>
        </r>
      </text>
    </comment>
    <comment ref="C18" authorId="1" shapeId="0">
      <text>
        <r>
          <rPr>
            <sz val="9"/>
            <color indexed="81"/>
            <rFont val="Tahoma"/>
            <charset val="1"/>
          </rPr>
          <t xml:space="preserve">Contract 008-092-B0030B2 ran from 01/04/15 - 13/04/15 = 68P/Days
</t>
        </r>
      </text>
    </comment>
    <comment ref="J18" authorId="1" shapeId="0">
      <text>
        <r>
          <rPr>
            <b/>
            <u/>
            <sz val="9"/>
            <color indexed="81"/>
            <rFont val="Tahoma"/>
            <family val="2"/>
          </rPr>
          <t>People Employed on Contract 008-092-B0030B2</t>
        </r>
        <r>
          <rPr>
            <b/>
            <sz val="9"/>
            <color indexed="81"/>
            <rFont val="Tahoma"/>
            <charset val="1"/>
          </rPr>
          <t xml:space="preserve">
</t>
        </r>
        <r>
          <rPr>
            <sz val="9"/>
            <color indexed="81"/>
            <rFont val="Tahoma"/>
            <family val="2"/>
          </rPr>
          <t xml:space="preserve">
Peter Swarts - 7702145141085
Valerie Visser - 9001310266084
Riaan Witbooi - 8602025117085
Cheslyn Umslana - 8912125233088
Terisia Willeman - 7207080197084
Mercia Tarentaal - 8808130782087
Benita Saayman - 8103170092088
Carlon Kleinbooi - 9705095382086
Hazel Tarentaal - 8809020106080
Claudia Tarentaal - 8902040225087
George Mapoe - 9408035181086
</t>
        </r>
        <r>
          <rPr>
            <b/>
            <sz val="9"/>
            <color indexed="81"/>
            <rFont val="Tahoma"/>
            <charset val="1"/>
          </rPr>
          <t xml:space="preserve">
</t>
        </r>
        <r>
          <rPr>
            <b/>
            <u/>
            <sz val="9"/>
            <color indexed="81"/>
            <rFont val="Tahoma"/>
            <family val="2"/>
          </rPr>
          <t>New People</t>
        </r>
        <r>
          <rPr>
            <sz val="9"/>
            <color indexed="81"/>
            <rFont val="Tahoma"/>
            <family val="2"/>
          </rPr>
          <t xml:space="preserve">
Stephen Coetzee - 6709285170080
</t>
        </r>
        <r>
          <rPr>
            <b/>
            <sz val="9"/>
            <color indexed="81"/>
            <rFont val="Tahoma"/>
            <charset val="1"/>
          </rPr>
          <t xml:space="preserve">
</t>
        </r>
        <r>
          <rPr>
            <b/>
            <u/>
            <sz val="9"/>
            <color indexed="81"/>
            <rFont val="Tahoma"/>
            <family val="2"/>
          </rPr>
          <t>People Left</t>
        </r>
        <r>
          <rPr>
            <sz val="9"/>
            <color indexed="81"/>
            <rFont val="Tahoma"/>
            <charset val="1"/>
          </rPr>
          <t xml:space="preserve">
Micardo Wildeman - 7009305290086</t>
        </r>
      </text>
    </comment>
    <comment ref="C19" authorId="1" shapeId="0">
      <text>
        <r>
          <rPr>
            <sz val="9"/>
            <color indexed="81"/>
            <rFont val="Tahoma"/>
            <charset val="1"/>
          </rPr>
          <t xml:space="preserve">Contract 008-092-B0025B2 ran from 20/04/15 - 08/05/15 = 112P/Days
</t>
        </r>
      </text>
    </comment>
    <comment ref="J19" authorId="1" shapeId="0">
      <text>
        <r>
          <rPr>
            <b/>
            <u/>
            <sz val="9"/>
            <color indexed="81"/>
            <rFont val="Tahoma"/>
            <family val="2"/>
          </rPr>
          <t>People Employed on Contract 008-092-B0025B2</t>
        </r>
        <r>
          <rPr>
            <b/>
            <sz val="9"/>
            <color indexed="81"/>
            <rFont val="Tahoma"/>
            <charset val="1"/>
          </rPr>
          <t xml:space="preserve">
</t>
        </r>
        <r>
          <rPr>
            <sz val="9"/>
            <color indexed="81"/>
            <rFont val="Tahoma"/>
            <family val="2"/>
          </rPr>
          <t xml:space="preserve">
Peter Swarts - 7702145141085
Stephen Coetzee - 6709285170080
Valerie Visser - 9001310266084
Riaan Witbooi - 8602025117085
Cheslyn Umslana - 8912125233088
Terisia Willeman - 7207080197084
Mercia Tarentaal - 8808130782087
Benita Saayman - 8103170092088
Carlon Kleinbooi - 9705095382086
Hazel Tarentaal - 8809020106080
Claudia Tarentaal - 8902040225087
George Mapoe - 9408035181086
</t>
        </r>
        <r>
          <rPr>
            <b/>
            <sz val="9"/>
            <color indexed="81"/>
            <rFont val="Tahoma"/>
            <charset val="1"/>
          </rPr>
          <t xml:space="preserve">
</t>
        </r>
        <r>
          <rPr>
            <b/>
            <u/>
            <sz val="9"/>
            <color indexed="81"/>
            <rFont val="Tahoma"/>
            <family val="2"/>
          </rPr>
          <t>New People</t>
        </r>
        <r>
          <rPr>
            <sz val="9"/>
            <color indexed="81"/>
            <rFont val="Tahoma"/>
            <family val="2"/>
          </rPr>
          <t xml:space="preserve">
</t>
        </r>
        <r>
          <rPr>
            <b/>
            <sz val="9"/>
            <color indexed="81"/>
            <rFont val="Tahoma"/>
            <charset val="1"/>
          </rPr>
          <t xml:space="preserve">
</t>
        </r>
        <r>
          <rPr>
            <b/>
            <u/>
            <sz val="9"/>
            <color indexed="81"/>
            <rFont val="Tahoma"/>
            <family val="2"/>
          </rPr>
          <t>People Left</t>
        </r>
        <r>
          <rPr>
            <sz val="9"/>
            <color indexed="81"/>
            <rFont val="Tahoma"/>
            <charset val="1"/>
          </rPr>
          <t xml:space="preserve">
</t>
        </r>
      </text>
    </comment>
    <comment ref="C20" authorId="1" shapeId="0">
      <text>
        <r>
          <rPr>
            <sz val="9"/>
            <color indexed="81"/>
            <rFont val="Tahoma"/>
            <charset val="1"/>
          </rPr>
          <t xml:space="preserve">Contract 092-001-226B2 ran from 01/06/15 - 30/06/15 = 231P/Days
</t>
        </r>
      </text>
    </comment>
    <comment ref="J20" authorId="1" shapeId="0">
      <text>
        <r>
          <rPr>
            <b/>
            <u/>
            <sz val="9"/>
            <color indexed="81"/>
            <rFont val="Tahoma"/>
            <family val="2"/>
          </rPr>
          <t>People Employed on Contract 092-001-226B2</t>
        </r>
        <r>
          <rPr>
            <b/>
            <sz val="9"/>
            <color indexed="81"/>
            <rFont val="Tahoma"/>
            <charset val="1"/>
          </rPr>
          <t xml:space="preserve">
</t>
        </r>
        <r>
          <rPr>
            <b/>
            <sz val="9"/>
            <color indexed="81"/>
            <rFont val="Tahoma"/>
            <family val="2"/>
          </rPr>
          <t xml:space="preserve">
</t>
        </r>
        <r>
          <rPr>
            <sz val="9"/>
            <color indexed="81"/>
            <rFont val="Tahoma"/>
            <family val="2"/>
          </rPr>
          <t xml:space="preserve">Peter Swarts - 7702145141085
Stephen Coetzee - 6709285170080
Valerie Visser - 9001310266084
Riaan Witbooi - 8602025117085
Cheslyn Umslana - 8912125233088
Terisia Willeman - 7207080197084
Mercia Tarentaal - 8808130782087
Benita Saayman - 8103170092088
Carlon Kleinbooi - 9705095382086
Hazel Tarentaal - 8809020106080
Claudia Tarentaal - 8902040225087
George Mapoe - 9408035181086
</t>
        </r>
        <r>
          <rPr>
            <b/>
            <sz val="9"/>
            <color indexed="81"/>
            <rFont val="Tahoma"/>
            <charset val="1"/>
          </rPr>
          <t xml:space="preserve">
</t>
        </r>
        <r>
          <rPr>
            <b/>
            <u/>
            <sz val="9"/>
            <color indexed="81"/>
            <rFont val="Tahoma"/>
            <family val="2"/>
          </rPr>
          <t>New People</t>
        </r>
        <r>
          <rPr>
            <sz val="9"/>
            <color indexed="81"/>
            <rFont val="Tahoma"/>
            <family val="2"/>
          </rPr>
          <t xml:space="preserve">
</t>
        </r>
        <r>
          <rPr>
            <b/>
            <sz val="9"/>
            <color indexed="81"/>
            <rFont val="Tahoma"/>
            <charset val="1"/>
          </rPr>
          <t xml:space="preserve">
</t>
        </r>
        <r>
          <rPr>
            <b/>
            <u/>
            <sz val="9"/>
            <color indexed="81"/>
            <rFont val="Tahoma"/>
            <family val="2"/>
          </rPr>
          <t>People Left</t>
        </r>
        <r>
          <rPr>
            <sz val="9"/>
            <color indexed="81"/>
            <rFont val="Tahoma"/>
            <charset val="1"/>
          </rPr>
          <t xml:space="preserve">
</t>
        </r>
      </text>
    </comment>
    <comment ref="C21" authorId="1" shapeId="0">
      <text>
        <r>
          <rPr>
            <sz val="9"/>
            <color indexed="81"/>
            <rFont val="Tahoma"/>
            <charset val="1"/>
          </rPr>
          <t xml:space="preserve">Contract 092-001-230B2 ran from 01/07/15 - 05/08/15 = 151P/Days
</t>
        </r>
      </text>
    </comment>
    <comment ref="J21" authorId="1" shapeId="0">
      <text>
        <r>
          <rPr>
            <b/>
            <u/>
            <sz val="9"/>
            <color indexed="81"/>
            <rFont val="Tahoma"/>
            <family val="2"/>
          </rPr>
          <t>People Employed on Contract 092-001-230B2</t>
        </r>
        <r>
          <rPr>
            <b/>
            <sz val="9"/>
            <color indexed="81"/>
            <rFont val="Tahoma"/>
            <charset val="1"/>
          </rPr>
          <t xml:space="preserve">
</t>
        </r>
        <r>
          <rPr>
            <b/>
            <sz val="9"/>
            <color indexed="81"/>
            <rFont val="Tahoma"/>
            <family val="2"/>
          </rPr>
          <t xml:space="preserve">
</t>
        </r>
        <r>
          <rPr>
            <sz val="9"/>
            <color indexed="81"/>
            <rFont val="Tahoma"/>
            <family val="2"/>
          </rPr>
          <t xml:space="preserve">Peter Swarts - 7702145141085
Stephen Coetzee - 6709285170080
Riaan Witbooi - 8602025117085
Terisia Willeman - 7207080197084
Mercia Tarentaal - 8808130782087
Carlon Kleinbooi - 9705095382086
Hazel Tarentaal - 8809020106080
Claudia Tarentaal - 8902040225087
George Mapoe - 9408035181086
</t>
        </r>
        <r>
          <rPr>
            <b/>
            <sz val="9"/>
            <color indexed="81"/>
            <rFont val="Tahoma"/>
            <charset val="1"/>
          </rPr>
          <t xml:space="preserve">
</t>
        </r>
        <r>
          <rPr>
            <b/>
            <u/>
            <sz val="9"/>
            <color indexed="81"/>
            <rFont val="Tahoma"/>
            <family val="2"/>
          </rPr>
          <t>New People</t>
        </r>
        <r>
          <rPr>
            <sz val="9"/>
            <color indexed="81"/>
            <rFont val="Tahoma"/>
            <family val="2"/>
          </rPr>
          <t xml:space="preserve">
Stanley Coetzee - 9407115206086
Candice Wyngaardt - 9001270642084
Sharon Williams - 8012020020084
</t>
        </r>
        <r>
          <rPr>
            <b/>
            <sz val="9"/>
            <color indexed="81"/>
            <rFont val="Tahoma"/>
            <charset val="1"/>
          </rPr>
          <t xml:space="preserve">
</t>
        </r>
        <r>
          <rPr>
            <b/>
            <u/>
            <sz val="9"/>
            <color indexed="81"/>
            <rFont val="Tahoma"/>
            <family val="2"/>
          </rPr>
          <t>People Left</t>
        </r>
        <r>
          <rPr>
            <sz val="9"/>
            <color indexed="81"/>
            <rFont val="Tahoma"/>
            <charset val="1"/>
          </rPr>
          <t xml:space="preserve">
Valerie Visser - 9001310266084
Cheslyn Umslana - 8912125233088
Benita Saayman - 8103170092088</t>
        </r>
      </text>
    </comment>
    <comment ref="C22" authorId="1" shapeId="0">
      <text>
        <r>
          <rPr>
            <sz val="9"/>
            <color indexed="81"/>
            <rFont val="Tahoma"/>
            <charset val="1"/>
          </rPr>
          <t xml:space="preserve">Contract 092-050-244B1 ran from 11/08/15 - 11/09/15 = 66P/Days
</t>
        </r>
      </text>
    </comment>
    <comment ref="J22" authorId="1" shapeId="0">
      <text>
        <r>
          <rPr>
            <b/>
            <u/>
            <sz val="9"/>
            <color indexed="81"/>
            <rFont val="Tahoma"/>
            <family val="2"/>
          </rPr>
          <t>People Employed on Contract 092-050-244B1</t>
        </r>
        <r>
          <rPr>
            <b/>
            <sz val="9"/>
            <color indexed="81"/>
            <rFont val="Tahoma"/>
            <charset val="1"/>
          </rPr>
          <t xml:space="preserve">
</t>
        </r>
        <r>
          <rPr>
            <b/>
            <sz val="9"/>
            <color indexed="81"/>
            <rFont val="Tahoma"/>
            <family val="2"/>
          </rPr>
          <t xml:space="preserve">
</t>
        </r>
        <r>
          <rPr>
            <sz val="9"/>
            <color indexed="81"/>
            <rFont val="Tahoma"/>
            <family val="2"/>
          </rPr>
          <t xml:space="preserve">Peter Swarts - 7702145141085
Stanley Coetzee - 9407115206086
Stephen Coetzee - 6709285170080
Riaan Witbooi - 8602025117085
Terisia Willeman - 7207080197084
Mercia Tarentaal - 8808130782087
Carlon Kleinbooi - 9705095382086
Hazel Tarentaal - 8809020106080
Claudia Tarentaal - 8902040225087
George Mapoe - 9408035181086
Candice Wyngaardt - 9001270642084
Sharon Williams - 8012020020084
</t>
        </r>
        <r>
          <rPr>
            <b/>
            <sz val="9"/>
            <color indexed="81"/>
            <rFont val="Tahoma"/>
            <charset val="1"/>
          </rPr>
          <t xml:space="preserve">
</t>
        </r>
        <r>
          <rPr>
            <b/>
            <u/>
            <sz val="9"/>
            <color indexed="81"/>
            <rFont val="Tahoma"/>
            <family val="2"/>
          </rPr>
          <t>New People</t>
        </r>
        <r>
          <rPr>
            <sz val="9"/>
            <color indexed="81"/>
            <rFont val="Tahoma"/>
            <family val="2"/>
          </rPr>
          <t xml:space="preserve">
</t>
        </r>
        <r>
          <rPr>
            <b/>
            <sz val="9"/>
            <color indexed="81"/>
            <rFont val="Tahoma"/>
            <charset val="1"/>
          </rPr>
          <t xml:space="preserve">
</t>
        </r>
        <r>
          <rPr>
            <b/>
            <u/>
            <sz val="9"/>
            <color indexed="81"/>
            <rFont val="Tahoma"/>
            <family val="2"/>
          </rPr>
          <t>People Left</t>
        </r>
        <r>
          <rPr>
            <sz val="9"/>
            <color indexed="81"/>
            <rFont val="Tahoma"/>
            <charset val="1"/>
          </rPr>
          <t xml:space="preserve">
</t>
        </r>
      </text>
    </comment>
    <comment ref="C23" authorId="1" shapeId="0">
      <text>
        <r>
          <rPr>
            <sz val="9"/>
            <color indexed="81"/>
            <rFont val="Tahoma"/>
            <charset val="1"/>
          </rPr>
          <t xml:space="preserve">Contract 092-050-292B1 ran from 21/09/15 - 18/11/15 = 375P/Days
</t>
        </r>
      </text>
    </comment>
    <comment ref="J23" authorId="1" shapeId="0">
      <text>
        <r>
          <rPr>
            <b/>
            <u/>
            <sz val="9"/>
            <color indexed="81"/>
            <rFont val="Tahoma"/>
            <family val="2"/>
          </rPr>
          <t>People Employed on Contract 092-050-292B1</t>
        </r>
        <r>
          <rPr>
            <b/>
            <sz val="9"/>
            <color indexed="81"/>
            <rFont val="Tahoma"/>
            <charset val="1"/>
          </rPr>
          <t xml:space="preserve">
</t>
        </r>
        <r>
          <rPr>
            <b/>
            <sz val="9"/>
            <color indexed="81"/>
            <rFont val="Tahoma"/>
            <family val="2"/>
          </rPr>
          <t xml:space="preserve">
</t>
        </r>
        <r>
          <rPr>
            <sz val="9"/>
            <color indexed="81"/>
            <rFont val="Tahoma"/>
            <family val="2"/>
          </rPr>
          <t xml:space="preserve">Peter Swarts - 7702145141085
Stanley Coetzee - 9407115206086
Stephen Coetzee - 6709285170080
Riaan Witbooi - 8602025117085
Terisia Willeman - 7207080197084
Mercia Tarentaal - 8808130782087
Carlon Kleinbooi - 9705095382086
Hazel Tarentaal - 8809020106080
Claudia Tarentaal - 8902040225087
George Mapoe - 9408035181086
Candice Wyngaardt - 9001270642084
Sharon Williams - 8012020020084
</t>
        </r>
        <r>
          <rPr>
            <b/>
            <sz val="9"/>
            <color indexed="81"/>
            <rFont val="Tahoma"/>
            <charset val="1"/>
          </rPr>
          <t xml:space="preserve">
</t>
        </r>
        <r>
          <rPr>
            <b/>
            <u/>
            <sz val="9"/>
            <color indexed="81"/>
            <rFont val="Tahoma"/>
            <family val="2"/>
          </rPr>
          <t>New People</t>
        </r>
        <r>
          <rPr>
            <sz val="9"/>
            <color indexed="81"/>
            <rFont val="Tahoma"/>
            <family val="2"/>
          </rPr>
          <t xml:space="preserve">
</t>
        </r>
        <r>
          <rPr>
            <b/>
            <sz val="9"/>
            <color indexed="81"/>
            <rFont val="Tahoma"/>
            <charset val="1"/>
          </rPr>
          <t xml:space="preserve">
</t>
        </r>
        <r>
          <rPr>
            <b/>
            <u/>
            <sz val="9"/>
            <color indexed="81"/>
            <rFont val="Tahoma"/>
            <family val="2"/>
          </rPr>
          <t>People Left</t>
        </r>
        <r>
          <rPr>
            <sz val="9"/>
            <color indexed="81"/>
            <rFont val="Tahoma"/>
            <charset val="1"/>
          </rPr>
          <t xml:space="preserve">
</t>
        </r>
      </text>
    </comment>
    <comment ref="C24" authorId="1" shapeId="0">
      <text>
        <r>
          <rPr>
            <sz val="9"/>
            <color indexed="81"/>
            <rFont val="Tahoma"/>
            <charset val="1"/>
          </rPr>
          <t xml:space="preserve">Contract 092-050-242B1 ran from 19/11/15 - 03/12/15 = 110P/Days
</t>
        </r>
      </text>
    </comment>
    <comment ref="J24" authorId="1" shapeId="0">
      <text>
        <r>
          <rPr>
            <b/>
            <u/>
            <sz val="9"/>
            <color indexed="81"/>
            <rFont val="Tahoma"/>
            <family val="2"/>
          </rPr>
          <t>People Employed on Contract 092-050-242B1</t>
        </r>
        <r>
          <rPr>
            <b/>
            <sz val="9"/>
            <color indexed="81"/>
            <rFont val="Tahoma"/>
            <charset val="1"/>
          </rPr>
          <t xml:space="preserve">
</t>
        </r>
        <r>
          <rPr>
            <b/>
            <sz val="9"/>
            <color indexed="81"/>
            <rFont val="Tahoma"/>
            <family val="2"/>
          </rPr>
          <t xml:space="preserve">
</t>
        </r>
        <r>
          <rPr>
            <sz val="9"/>
            <color indexed="81"/>
            <rFont val="Tahoma"/>
            <family val="2"/>
          </rPr>
          <t xml:space="preserve">Peter Swarts - 7702145141085
Stanley Coetzee - 9407115206086
Stephen Coetzee - 6709285170080
Riaan Witbooi - 8602025117085
Terisia Willeman - 7207080197084
Mercia Tarentaal - 8808130782087
Carlon Kleinbooi - 9705095382086
Hazel Tarentaal - 8809020106080
Claudia Tarentaal - 8902040225087
George Mapoe - 9408035181086
Candice Wyngaardt - 9001270642084
Sharon Williams - 8012020020084
</t>
        </r>
        <r>
          <rPr>
            <b/>
            <sz val="9"/>
            <color indexed="81"/>
            <rFont val="Tahoma"/>
            <charset val="1"/>
          </rPr>
          <t xml:space="preserve">
</t>
        </r>
        <r>
          <rPr>
            <b/>
            <u/>
            <sz val="9"/>
            <color indexed="81"/>
            <rFont val="Tahoma"/>
            <family val="2"/>
          </rPr>
          <t>New People</t>
        </r>
        <r>
          <rPr>
            <sz val="9"/>
            <color indexed="81"/>
            <rFont val="Tahoma"/>
            <family val="2"/>
          </rPr>
          <t xml:space="preserve">
</t>
        </r>
        <r>
          <rPr>
            <b/>
            <sz val="9"/>
            <color indexed="81"/>
            <rFont val="Tahoma"/>
            <charset val="1"/>
          </rPr>
          <t xml:space="preserve">
</t>
        </r>
        <r>
          <rPr>
            <b/>
            <u/>
            <sz val="9"/>
            <color indexed="81"/>
            <rFont val="Tahoma"/>
            <family val="2"/>
          </rPr>
          <t>People Left</t>
        </r>
        <r>
          <rPr>
            <sz val="9"/>
            <color indexed="81"/>
            <rFont val="Tahoma"/>
            <charset val="1"/>
          </rPr>
          <t xml:space="preserve">
</t>
        </r>
      </text>
    </comment>
    <comment ref="C25" authorId="1" shapeId="0">
      <text>
        <r>
          <rPr>
            <sz val="9"/>
            <color indexed="81"/>
            <rFont val="Tahoma"/>
            <charset val="1"/>
          </rPr>
          <t xml:space="preserve">Contract 092-050-245B1 ran from 04/12/15 - 09/12/15 = 44P/Days
</t>
        </r>
      </text>
    </comment>
    <comment ref="J25" authorId="1" shapeId="0">
      <text>
        <r>
          <rPr>
            <b/>
            <u/>
            <sz val="9"/>
            <color indexed="81"/>
            <rFont val="Tahoma"/>
            <family val="2"/>
          </rPr>
          <t>People Employed on Contract 092-050-245B1</t>
        </r>
        <r>
          <rPr>
            <b/>
            <sz val="9"/>
            <color indexed="81"/>
            <rFont val="Tahoma"/>
            <charset val="1"/>
          </rPr>
          <t xml:space="preserve">
</t>
        </r>
        <r>
          <rPr>
            <b/>
            <sz val="9"/>
            <color indexed="81"/>
            <rFont val="Tahoma"/>
            <family val="2"/>
          </rPr>
          <t xml:space="preserve">
</t>
        </r>
        <r>
          <rPr>
            <sz val="9"/>
            <color indexed="81"/>
            <rFont val="Tahoma"/>
            <family val="2"/>
          </rPr>
          <t xml:space="preserve">Peter Swarts - 7702145141085
Stanley Coetzee - 9407115206086
Stephen Coetzee - 6709285170080
Riaan Witbooi - 8602025117085
Terisia Willeman - 7207080197084
Mercia Tarentaal - 8808130782087
Carlon Kleinbooi - 9705095382086
Hazel Tarentaal - 8809020106080
Claudia Tarentaal - 8902040225087
George Mapoe - 9408035181086
Candice Wyngaardt - 9001270642084
Sharon Williams - 8012020020084
</t>
        </r>
        <r>
          <rPr>
            <b/>
            <sz val="9"/>
            <color indexed="81"/>
            <rFont val="Tahoma"/>
            <charset val="1"/>
          </rPr>
          <t xml:space="preserve">
</t>
        </r>
        <r>
          <rPr>
            <b/>
            <u/>
            <sz val="9"/>
            <color indexed="81"/>
            <rFont val="Tahoma"/>
            <family val="2"/>
          </rPr>
          <t>New People</t>
        </r>
        <r>
          <rPr>
            <sz val="9"/>
            <color indexed="81"/>
            <rFont val="Tahoma"/>
            <family val="2"/>
          </rPr>
          <t xml:space="preserve">
</t>
        </r>
        <r>
          <rPr>
            <b/>
            <sz val="9"/>
            <color indexed="81"/>
            <rFont val="Tahoma"/>
            <charset val="1"/>
          </rPr>
          <t xml:space="preserve">
</t>
        </r>
        <r>
          <rPr>
            <b/>
            <u/>
            <sz val="9"/>
            <color indexed="81"/>
            <rFont val="Tahoma"/>
            <family val="2"/>
          </rPr>
          <t>People Left</t>
        </r>
        <r>
          <rPr>
            <sz val="9"/>
            <color indexed="81"/>
            <rFont val="Tahoma"/>
            <charset val="1"/>
          </rPr>
          <t xml:space="preserve">
</t>
        </r>
      </text>
    </comment>
    <comment ref="C26" authorId="1" shapeId="0">
      <text>
        <r>
          <rPr>
            <sz val="9"/>
            <color indexed="81"/>
            <rFont val="Tahoma"/>
            <charset val="1"/>
          </rPr>
          <t xml:space="preserve">Contract 092-050-B269B1 ran from 18/01/16 - 27/01/16 = 88P/Days
</t>
        </r>
      </text>
    </comment>
    <comment ref="J26" authorId="1" shapeId="0">
      <text>
        <r>
          <rPr>
            <b/>
            <u/>
            <sz val="9"/>
            <color indexed="81"/>
            <rFont val="Tahoma"/>
            <family val="2"/>
          </rPr>
          <t>People Employed on Contract 092-050-B269B1</t>
        </r>
        <r>
          <rPr>
            <b/>
            <sz val="9"/>
            <color indexed="81"/>
            <rFont val="Tahoma"/>
            <charset val="1"/>
          </rPr>
          <t xml:space="preserve">
</t>
        </r>
        <r>
          <rPr>
            <sz val="9"/>
            <color indexed="81"/>
            <rFont val="Tahoma"/>
            <family val="2"/>
          </rPr>
          <t xml:space="preserve">
Peter Swarts - 7702145141085
Stanley Coetzee - 9407115206086
Stephen Coetzee - 6709285170080
Riaan Witbooi - 8602025117085
Mercia Tarentaal - 8808130782087
Carlon Kleinbooi - 9705095382086
Hazel Tarentaal - 8809020106080
Candice Wyngaardt - 9001270642084
Sharon Williams - 8012020020084
</t>
        </r>
        <r>
          <rPr>
            <b/>
            <sz val="9"/>
            <color indexed="81"/>
            <rFont val="Tahoma"/>
            <charset val="1"/>
          </rPr>
          <t xml:space="preserve">
</t>
        </r>
        <r>
          <rPr>
            <b/>
            <u/>
            <sz val="9"/>
            <color indexed="81"/>
            <rFont val="Tahoma"/>
            <family val="2"/>
          </rPr>
          <t>New People</t>
        </r>
        <r>
          <rPr>
            <sz val="9"/>
            <color indexed="81"/>
            <rFont val="Tahoma"/>
            <family val="2"/>
          </rPr>
          <t xml:space="preserve">
Martiens Rautenbach - 6507065196089
Mavelene Rautenbach - 8304020281083
Lowenda Swarts - 9204270237083
</t>
        </r>
        <r>
          <rPr>
            <b/>
            <sz val="9"/>
            <color indexed="81"/>
            <rFont val="Tahoma"/>
            <charset val="1"/>
          </rPr>
          <t xml:space="preserve">
</t>
        </r>
        <r>
          <rPr>
            <b/>
            <u/>
            <sz val="9"/>
            <color indexed="81"/>
            <rFont val="Tahoma"/>
            <family val="2"/>
          </rPr>
          <t>People Left</t>
        </r>
        <r>
          <rPr>
            <sz val="9"/>
            <color indexed="81"/>
            <rFont val="Tahoma"/>
            <charset val="1"/>
          </rPr>
          <t xml:space="preserve">
Claudia Tarentaal - 8902040225087
George Mapoe - 9408035181086
Terisia Willeman - 7207080197084</t>
        </r>
      </text>
    </comment>
    <comment ref="C27" authorId="1" shapeId="0">
      <text>
        <r>
          <rPr>
            <sz val="9"/>
            <color indexed="81"/>
            <rFont val="Tahoma"/>
            <charset val="1"/>
          </rPr>
          <t xml:space="preserve">Contract 008-092-B0030B3 ran from 05/02/16 - 12/02/16 = 44P/Days
</t>
        </r>
      </text>
    </comment>
    <comment ref="J27" authorId="1" shapeId="0">
      <text>
        <r>
          <rPr>
            <b/>
            <u/>
            <sz val="9"/>
            <color indexed="81"/>
            <rFont val="Tahoma"/>
            <family val="2"/>
          </rPr>
          <t>People Employed on Contract 008-092-B0030B3</t>
        </r>
        <r>
          <rPr>
            <b/>
            <sz val="9"/>
            <color indexed="81"/>
            <rFont val="Tahoma"/>
            <charset val="1"/>
          </rPr>
          <t xml:space="preserve">
</t>
        </r>
        <r>
          <rPr>
            <b/>
            <sz val="9"/>
            <color indexed="81"/>
            <rFont val="Tahoma"/>
            <family val="2"/>
          </rPr>
          <t xml:space="preserve">
</t>
        </r>
        <r>
          <rPr>
            <sz val="9"/>
            <color indexed="81"/>
            <rFont val="Tahoma"/>
            <family val="2"/>
          </rPr>
          <t xml:space="preserve">Peter Swarts - 7702145141085
Stanley Coetzee - 9407115206086
Stephen Coetzee - 6709285170080
Riaan Witbooi - 8602025117085
Carlon Kleinbooi - 9705095382086
Martiens Rautenbach - 6507065196089
Mavelene Rautenbach - 8304020281083
Lowenda Swarts - 9204270237083
Hazel Tarentaal - 8809020106080
Candice Wyngaardt - 9001270642084
Sharon Williams - 8012020020084
</t>
        </r>
        <r>
          <rPr>
            <b/>
            <sz val="9"/>
            <color indexed="81"/>
            <rFont val="Tahoma"/>
            <charset val="1"/>
          </rPr>
          <t xml:space="preserve">
</t>
        </r>
        <r>
          <rPr>
            <b/>
            <u/>
            <sz val="9"/>
            <color indexed="81"/>
            <rFont val="Tahoma"/>
            <family val="2"/>
          </rPr>
          <t>New People</t>
        </r>
        <r>
          <rPr>
            <sz val="9"/>
            <color indexed="81"/>
            <rFont val="Tahoma"/>
            <family val="2"/>
          </rPr>
          <t xml:space="preserve">
Bonita Tarentaal - 8303250074085
</t>
        </r>
        <r>
          <rPr>
            <b/>
            <sz val="9"/>
            <color indexed="81"/>
            <rFont val="Tahoma"/>
            <charset val="1"/>
          </rPr>
          <t xml:space="preserve">
</t>
        </r>
        <r>
          <rPr>
            <b/>
            <u/>
            <sz val="9"/>
            <color indexed="81"/>
            <rFont val="Tahoma"/>
            <family val="2"/>
          </rPr>
          <t>People Left</t>
        </r>
        <r>
          <rPr>
            <sz val="9"/>
            <color indexed="81"/>
            <rFont val="Tahoma"/>
            <charset val="1"/>
          </rPr>
          <t xml:space="preserve">
Mercia Tarentaal - 8808130782087</t>
        </r>
      </text>
    </comment>
    <comment ref="C28" authorId="1" shapeId="0">
      <text>
        <r>
          <rPr>
            <sz val="9"/>
            <color indexed="81"/>
            <rFont val="Tahoma"/>
            <charset val="1"/>
          </rPr>
          <t xml:space="preserve">Contract 092-050-B329B2 ran from 15/02/16 - 09/03/16 = 194P/Days
</t>
        </r>
      </text>
    </comment>
    <comment ref="J28" authorId="1" shapeId="0">
      <text>
        <r>
          <rPr>
            <b/>
            <u/>
            <sz val="9"/>
            <color indexed="81"/>
            <rFont val="Tahoma"/>
            <family val="2"/>
          </rPr>
          <t>People Employed on Contract 092-050-B329B2</t>
        </r>
        <r>
          <rPr>
            <b/>
            <sz val="9"/>
            <color indexed="81"/>
            <rFont val="Tahoma"/>
            <charset val="1"/>
          </rPr>
          <t xml:space="preserve">
</t>
        </r>
        <r>
          <rPr>
            <b/>
            <sz val="9"/>
            <color indexed="81"/>
            <rFont val="Tahoma"/>
            <family val="2"/>
          </rPr>
          <t xml:space="preserve">
</t>
        </r>
        <r>
          <rPr>
            <sz val="9"/>
            <color indexed="81"/>
            <rFont val="Tahoma"/>
            <family val="2"/>
          </rPr>
          <t xml:space="preserve">Peter Swarts - 7702145141085
Stanley Coetzee - 9407115206086
Stephen Coetzee - 6709285170080
Riaan Witbooi - 8602025117085
Carlon Kleinbooi - 9705095382086
Martiens Rautenbach - 6507065196089
Mavelene Rautenbach - 8304020281083
Lowenda Swarts - 9204270237083
Bonita Tarentaal - 8303250074085
Hazel Tarentaal - 8809020106080
Candice Wyngaardt - 9001270642084
Sharon Williams - 8012020020084
</t>
        </r>
        <r>
          <rPr>
            <b/>
            <sz val="9"/>
            <color indexed="81"/>
            <rFont val="Tahoma"/>
            <charset val="1"/>
          </rPr>
          <t xml:space="preserve">
</t>
        </r>
        <r>
          <rPr>
            <b/>
            <u/>
            <sz val="9"/>
            <color indexed="81"/>
            <rFont val="Tahoma"/>
            <family val="2"/>
          </rPr>
          <t>New People</t>
        </r>
        <r>
          <rPr>
            <sz val="9"/>
            <color indexed="81"/>
            <rFont val="Tahoma"/>
            <family val="2"/>
          </rPr>
          <t xml:space="preserve">
</t>
        </r>
        <r>
          <rPr>
            <b/>
            <sz val="9"/>
            <color indexed="81"/>
            <rFont val="Tahoma"/>
            <charset val="1"/>
          </rPr>
          <t xml:space="preserve">
</t>
        </r>
        <r>
          <rPr>
            <b/>
            <u/>
            <sz val="9"/>
            <color indexed="81"/>
            <rFont val="Tahoma"/>
            <family val="2"/>
          </rPr>
          <t>People Left</t>
        </r>
        <r>
          <rPr>
            <sz val="9"/>
            <color indexed="81"/>
            <rFont val="Tahoma"/>
            <charset val="1"/>
          </rPr>
          <t xml:space="preserve">
</t>
        </r>
      </text>
    </comment>
  </commentList>
</comments>
</file>

<file path=xl/comments63.xml><?xml version="1.0" encoding="utf-8"?>
<comments xmlns="http://schemas.openxmlformats.org/spreadsheetml/2006/main">
  <authors>
    <author>Andrew Knipe</author>
  </authors>
  <commentList>
    <comment ref="C4" authorId="0" shapeId="0">
      <text>
        <r>
          <rPr>
            <sz val="8"/>
            <color indexed="81"/>
            <rFont val="Tahoma"/>
            <family val="2"/>
          </rPr>
          <t xml:space="preserve">Contract 092-050-B314 ran from 26/06/12 - 26/07/12  = 200P/Days
</t>
        </r>
      </text>
    </comment>
    <comment ref="J4" authorId="0" shapeId="0">
      <text>
        <r>
          <rPr>
            <b/>
            <u/>
            <sz val="8"/>
            <color indexed="81"/>
            <rFont val="Tahoma"/>
            <family val="2"/>
          </rPr>
          <t>People Employed on Contract 092-050-B314</t>
        </r>
        <r>
          <rPr>
            <sz val="8"/>
            <color indexed="81"/>
            <rFont val="Tahoma"/>
            <family val="2"/>
          </rPr>
          <t xml:space="preserve">
Jonathan Magielies - 7604065740088
Elna Tarentaal - 8409260199083
Miggel De Villiers - 8011045122081
Cliton Windvogel - 8901125289083
Marius Gysman - 8910285105088
Hendrik Human - 8203125250086
Leonard Pietersen - 9008215209085
Henry Ruiters - 7412025239088
Lucinda Tarentaal - 8304120455082
Elrido Kleinbooi - 8909195205087
David Witbooi - 7705305154087
Gregory Ruiters - 9004055293081</t>
        </r>
      </text>
    </comment>
    <comment ref="C5" authorId="0" shapeId="0">
      <text>
        <r>
          <rPr>
            <sz val="8"/>
            <color indexed="81"/>
            <rFont val="Tahoma"/>
            <family val="2"/>
          </rPr>
          <t xml:space="preserve">Contract 092-001-013B1 ran from 06/08/13 - 14/08/13  = 38P/Days
</t>
        </r>
      </text>
    </comment>
    <comment ref="J5" authorId="0" shapeId="0">
      <text>
        <r>
          <rPr>
            <b/>
            <u/>
            <sz val="8"/>
            <color indexed="81"/>
            <rFont val="Tahoma"/>
            <family val="2"/>
          </rPr>
          <t>People Employed on Contract 092-001-013B1</t>
        </r>
        <r>
          <rPr>
            <sz val="8"/>
            <color indexed="81"/>
            <rFont val="Tahoma"/>
            <family val="2"/>
          </rPr>
          <t xml:space="preserve">
Jonathan Magielies - 7604065740088
Elna Tarentaal - 8409260199083
Miggel De Villiers - 8011045122081
Cliton Windvogel - 8901125289083
Marius Gysman - 8910285105088
Hendrik Human - 8203125250086
Leonard Pietersen - 9008215209085
Henry Ruiters - 7412025239088
Lucinda Tarentaal - 8304120455082
Elrido Kleinbooi - 8909195205087
David Witbooi - 7705305154087
Gregory Ruiters - 9004055293081</t>
        </r>
      </text>
    </comment>
    <comment ref="C6" authorId="0" shapeId="0">
      <text>
        <r>
          <rPr>
            <sz val="8"/>
            <color indexed="81"/>
            <rFont val="Tahoma"/>
            <family val="2"/>
          </rPr>
          <t xml:space="preserve">Contract 092-001-014B1 ran from 31/07/13 - 05/08/13  = 38P/Days
</t>
        </r>
      </text>
    </comment>
    <comment ref="J6" authorId="0" shapeId="0">
      <text>
        <r>
          <rPr>
            <b/>
            <u/>
            <sz val="8"/>
            <color indexed="81"/>
            <rFont val="Tahoma"/>
            <family val="2"/>
          </rPr>
          <t>People Employed on Contract 092-001-014B1</t>
        </r>
        <r>
          <rPr>
            <sz val="8"/>
            <color indexed="81"/>
            <rFont val="Tahoma"/>
            <family val="2"/>
          </rPr>
          <t xml:space="preserve">
Jonathan Magielies - 7604065740088
Elna Tarentaal - 8409260199083
Miggel De Villiers - 8011045122081
Clifton Windvogel - 8901125289083
Marius Gysman - 8910285105088
Hendrik Human - 8203125250086
Leonard Pietersen - 9008215209085
Henry Ruiters - 7412025239088
Lucinda Tarentaal - 8304120455082
Elrido Kleinbooi - 8909195205087
David Witbooi - 7705305154087
Gregory Ruiters - 9004055293081</t>
        </r>
      </text>
    </comment>
    <comment ref="C7" authorId="0" shapeId="0">
      <text>
        <r>
          <rPr>
            <sz val="8"/>
            <color indexed="81"/>
            <rFont val="Tahoma"/>
            <family val="2"/>
          </rPr>
          <t xml:space="preserve">Contract 092-050-B322B1 ran from 15/08/13 - 15/08/13  = 11P/Days
</t>
        </r>
      </text>
    </comment>
    <comment ref="J7" authorId="0" shapeId="0">
      <text>
        <r>
          <rPr>
            <b/>
            <u/>
            <sz val="8"/>
            <color indexed="81"/>
            <rFont val="Tahoma"/>
            <family val="2"/>
          </rPr>
          <t>People Employed on Contract 092-050-B322B1</t>
        </r>
        <r>
          <rPr>
            <sz val="8"/>
            <color indexed="81"/>
            <rFont val="Tahoma"/>
            <family val="2"/>
          </rPr>
          <t xml:space="preserve">
Jonathan Magielies - 7604065740088
Clifton Windvogel - 8901125289083
Marius Gysman - 8910285105088
Hendrik Human - 8203125250086
Leonard Pietersen - 9008215209085
Henry Ruiters - 7412025239088
Lucinda Tarentaal - 8304120455082
Elrido Kleinbooi - 8909195205087
David Witbooi - 7705305154087
Gregory Ruiters - 9004055293081
</t>
        </r>
        <r>
          <rPr>
            <b/>
            <u/>
            <sz val="8"/>
            <color indexed="81"/>
            <rFont val="Tahoma"/>
            <family val="2"/>
          </rPr>
          <t xml:space="preserve">New People
</t>
        </r>
        <r>
          <rPr>
            <sz val="8"/>
            <color indexed="81"/>
            <rFont val="Tahoma"/>
            <family val="2"/>
          </rPr>
          <t>Ragel Kleinbooi - 7209170152086
Shirmaga Lukas - 9404030192087</t>
        </r>
        <r>
          <rPr>
            <u/>
            <sz val="8"/>
            <color indexed="81"/>
            <rFont val="Tahoma"/>
            <family val="2"/>
          </rPr>
          <t xml:space="preserve">
</t>
        </r>
        <r>
          <rPr>
            <b/>
            <u/>
            <sz val="8"/>
            <color indexed="81"/>
            <rFont val="Tahoma"/>
            <family val="2"/>
          </rPr>
          <t xml:space="preserve">
People Left
</t>
        </r>
        <r>
          <rPr>
            <sz val="8"/>
            <color indexed="81"/>
            <rFont val="Tahoma"/>
            <family val="2"/>
          </rPr>
          <t>Elna Tarentaal - 8409260199083
Miggel De Villiers - 8011045122081</t>
        </r>
      </text>
    </comment>
    <comment ref="C8" authorId="0" shapeId="0">
      <text>
        <r>
          <rPr>
            <sz val="8"/>
            <color indexed="81"/>
            <rFont val="Tahoma"/>
            <family val="2"/>
          </rPr>
          <t xml:space="preserve">Contract 092-001-065B1 ran from 16/08/13 - 29/08/13  = 60P/Days
</t>
        </r>
      </text>
    </comment>
    <comment ref="J8" authorId="0" shapeId="0">
      <text>
        <r>
          <rPr>
            <b/>
            <u/>
            <sz val="8"/>
            <color indexed="81"/>
            <rFont val="Tahoma"/>
            <family val="2"/>
          </rPr>
          <t>People Employed on Contract 092-001-065B1</t>
        </r>
        <r>
          <rPr>
            <sz val="8"/>
            <color indexed="81"/>
            <rFont val="Tahoma"/>
            <family val="2"/>
          </rPr>
          <t xml:space="preserve">
Jonathan Magielies - 7604065740088
Ragel Kleinbooi - 7209170152086
Shirmaga Lukas - 9404030192087
Clifton Windvogel - 8901125289083
Marius Gysman - 8910285105088
Hendrik Human - 8203125250086
Leonard Pietersen - 9008215209085
Henry Ruiters - 7412025239088
Lucinda Tarentaal - 8304120455082
Elrido Kleinbooi - 8909195205087
David Witbooi - 7705305154087
Gregory Ruiters - 9004055293081
</t>
        </r>
        <r>
          <rPr>
            <b/>
            <u/>
            <sz val="8"/>
            <color indexed="81"/>
            <rFont val="Tahoma"/>
            <family val="2"/>
          </rPr>
          <t xml:space="preserve">New People
</t>
        </r>
        <r>
          <rPr>
            <b/>
            <u/>
            <sz val="8"/>
            <color indexed="81"/>
            <rFont val="Tahoma"/>
            <family val="2"/>
          </rPr>
          <t xml:space="preserve">
People Left
</t>
        </r>
      </text>
    </comment>
    <comment ref="C9" authorId="0" shapeId="0">
      <text>
        <r>
          <rPr>
            <sz val="8"/>
            <color indexed="81"/>
            <rFont val="Tahoma"/>
            <family val="2"/>
          </rPr>
          <t xml:space="preserve">Contract 092-050-B317 ran from 16/09/13 - 11/10/13  = 190P/Days
</t>
        </r>
      </text>
    </comment>
    <comment ref="J9" authorId="0" shapeId="0">
      <text>
        <r>
          <rPr>
            <b/>
            <u/>
            <sz val="8"/>
            <color indexed="81"/>
            <rFont val="Tahoma"/>
            <family val="2"/>
          </rPr>
          <t>People Employed on Contract 092-050-B317</t>
        </r>
        <r>
          <rPr>
            <sz val="8"/>
            <color indexed="81"/>
            <rFont val="Tahoma"/>
            <family val="2"/>
          </rPr>
          <t xml:space="preserve">
Jonathan Magielies - 7604065740088
Ragel Kleinbooi - 7209170152086
Shirmaga Lukas - 9404030192087
Clifton Windvogel - 8901125289083
Marius Gysman - 8910285105088
Hendrik Human - 8203125250086
Henry Ruiters - 7412025239088
Lucinda Tarentaal - 8304120455082
David Witbooi - 7705305154087
Gregory Ruiters - 9004055293081
</t>
        </r>
        <r>
          <rPr>
            <b/>
            <u/>
            <sz val="8"/>
            <color indexed="81"/>
            <rFont val="Tahoma"/>
            <family val="2"/>
          </rPr>
          <t xml:space="preserve">New People
</t>
        </r>
        <r>
          <rPr>
            <sz val="8"/>
            <color indexed="81"/>
            <rFont val="Tahoma"/>
            <family val="2"/>
          </rPr>
          <t>Carl-Zon-Zack Magielies - 9411075186080
Jan Ruiters - 6308115216088</t>
        </r>
        <r>
          <rPr>
            <b/>
            <u/>
            <sz val="8"/>
            <color indexed="81"/>
            <rFont val="Tahoma"/>
            <family val="2"/>
          </rPr>
          <t xml:space="preserve">
People Left
</t>
        </r>
        <r>
          <rPr>
            <sz val="8"/>
            <color indexed="81"/>
            <rFont val="Tahoma"/>
            <family val="2"/>
          </rPr>
          <t>Leonard Pietersen - 9008215209085
Elrido Kleinbooi - 8909195205087</t>
        </r>
      </text>
    </comment>
    <comment ref="C10" authorId="0" shapeId="0">
      <text>
        <r>
          <rPr>
            <sz val="8"/>
            <color indexed="81"/>
            <rFont val="Tahoma"/>
            <family val="2"/>
          </rPr>
          <t xml:space="preserve">Contract 092-050-B269B1 ran from 11/11/13 - 28/11/13  = 145P/Days
</t>
        </r>
      </text>
    </comment>
    <comment ref="J10" authorId="0" shapeId="0">
      <text>
        <r>
          <rPr>
            <b/>
            <u/>
            <sz val="8"/>
            <color indexed="81"/>
            <rFont val="Tahoma"/>
            <family val="2"/>
          </rPr>
          <t>People Employed on Contract 092-050-B269B1</t>
        </r>
        <r>
          <rPr>
            <sz val="8"/>
            <color indexed="81"/>
            <rFont val="Tahoma"/>
            <family val="2"/>
          </rPr>
          <t xml:space="preserve">
Jonathan Magielies - 7604065740088
Ragel Kleinbooi - 7209170152086
Shirmaga Lukas - 9404030192087
Marius Gysman - 8910285105088
Hendrik Human - 8203125250086
Henry Ruiters - 7412025239088
Lucinda Tarentaal - 8304120455082
David Witbooi - 7705305154087
Carl-Zon-Zack Magielies - 9411075186080
Jan Ruiters - 6308115216088
</t>
        </r>
        <r>
          <rPr>
            <b/>
            <u/>
            <sz val="8"/>
            <color indexed="81"/>
            <rFont val="Tahoma"/>
            <family val="2"/>
          </rPr>
          <t xml:space="preserve">New People
</t>
        </r>
        <r>
          <rPr>
            <sz val="8"/>
            <color indexed="81"/>
            <rFont val="Tahoma"/>
            <family val="2"/>
          </rPr>
          <t xml:space="preserve">
Sherman Swarts - 9407205211087
Afrika Michaels - 9207285215085</t>
        </r>
        <r>
          <rPr>
            <b/>
            <u/>
            <sz val="8"/>
            <color indexed="81"/>
            <rFont val="Tahoma"/>
            <family val="2"/>
          </rPr>
          <t xml:space="preserve">
People Left
</t>
        </r>
        <r>
          <rPr>
            <sz val="8"/>
            <color indexed="81"/>
            <rFont val="Tahoma"/>
            <family val="2"/>
          </rPr>
          <t>Clifton Windvogel - 8901125289083
Gregory Ruiters - 9004055293081</t>
        </r>
      </text>
    </comment>
    <comment ref="C11" authorId="0" shapeId="0">
      <text>
        <r>
          <rPr>
            <sz val="8"/>
            <color indexed="81"/>
            <rFont val="Tahoma"/>
            <family val="2"/>
          </rPr>
          <t xml:space="preserve">Contract 092-050-B266B1 ran from 02/12/13 - 19/12/13  = 143P/Days
</t>
        </r>
      </text>
    </comment>
    <comment ref="J11" authorId="0" shapeId="0">
      <text>
        <r>
          <rPr>
            <b/>
            <u/>
            <sz val="8"/>
            <color indexed="81"/>
            <rFont val="Tahoma"/>
            <family val="2"/>
          </rPr>
          <t>People Employed on Contract 092-050-B266B1</t>
        </r>
        <r>
          <rPr>
            <sz val="8"/>
            <color indexed="81"/>
            <rFont val="Tahoma"/>
            <family val="2"/>
          </rPr>
          <t xml:space="preserve">
Jonathan Magielies - 7604065740088
Shirmaga Lukas - 9404030192087
Marius Gysman - 8910285105088
Hendrik Human - 8203125250086
Henry Ruiters - 7412025239088
Lucinda Tarentaal - 8304120455082
David Witbooi - 7705305154087
Carl-Zon-Zack Magielies - 9411075186080
Jan Ruiters - 6308115216088
Sherman Swarts - 9407205211087
Afrika Michaels - 9207285215085
</t>
        </r>
        <r>
          <rPr>
            <b/>
            <u/>
            <sz val="8"/>
            <color indexed="81"/>
            <rFont val="Tahoma"/>
            <family val="2"/>
          </rPr>
          <t xml:space="preserve">New People
</t>
        </r>
        <r>
          <rPr>
            <sz val="8"/>
            <color indexed="81"/>
            <rFont val="Tahoma"/>
            <family val="2"/>
          </rPr>
          <t xml:space="preserve">
Gregory Ruiters - 9004055293081</t>
        </r>
        <r>
          <rPr>
            <b/>
            <u/>
            <sz val="8"/>
            <color indexed="81"/>
            <rFont val="Tahoma"/>
            <family val="2"/>
          </rPr>
          <t xml:space="preserve">
People Left
</t>
        </r>
        <r>
          <rPr>
            <sz val="8"/>
            <color indexed="81"/>
            <rFont val="Tahoma"/>
            <family val="2"/>
          </rPr>
          <t xml:space="preserve">Ragel Kleinbooi - 7209170152086
</t>
        </r>
      </text>
    </comment>
    <comment ref="C12" authorId="0" shapeId="0">
      <text>
        <r>
          <rPr>
            <sz val="8"/>
            <color indexed="81"/>
            <rFont val="Tahoma"/>
            <family val="2"/>
          </rPr>
          <t xml:space="preserve">Contract 092-050-B345 ran from 17/09/14 - 16/10/14  = 201P/Days
</t>
        </r>
      </text>
    </comment>
    <comment ref="J12" authorId="0" shapeId="0">
      <text>
        <r>
          <rPr>
            <b/>
            <u/>
            <sz val="8"/>
            <color indexed="81"/>
            <rFont val="Tahoma"/>
            <family val="2"/>
          </rPr>
          <t>People Employed on Contract 092-050-B345</t>
        </r>
        <r>
          <rPr>
            <sz val="8"/>
            <color indexed="81"/>
            <rFont val="Tahoma"/>
            <family val="2"/>
          </rPr>
          <t xml:space="preserve">
Jonathan Magielies - 7604065740088
Hendrik Human - 8203125250086
Henry Ruiters - 7412025239088
Lucinda Tarentaal - 8304120455082
David Witbooi - 7705305154087
Afrika Michaels - 9207285215085
</t>
        </r>
        <r>
          <rPr>
            <b/>
            <u/>
            <sz val="8"/>
            <color indexed="81"/>
            <rFont val="Tahoma"/>
            <family val="2"/>
          </rPr>
          <t xml:space="preserve">New People
</t>
        </r>
        <r>
          <rPr>
            <u/>
            <sz val="8"/>
            <color indexed="81"/>
            <rFont val="Tahoma"/>
            <family val="2"/>
          </rPr>
          <t xml:space="preserve">
</t>
        </r>
        <r>
          <rPr>
            <sz val="8"/>
            <color indexed="81"/>
            <rFont val="Tahoma"/>
            <family val="2"/>
          </rPr>
          <t xml:space="preserve">Caroline Tarentaal - 9405210598084
Claudette Swarts - 9011020183081
Rache Lucas - 9301210227081
Brunhilda Magiellies - 7807100177089
Sherodine Maia - 9511210203086
Irene Gysman - 8603110139089
</t>
        </r>
        <r>
          <rPr>
            <b/>
            <sz val="8"/>
            <color indexed="81"/>
            <rFont val="Tahoma"/>
            <family val="2"/>
          </rPr>
          <t xml:space="preserve">
</t>
        </r>
        <r>
          <rPr>
            <b/>
            <u/>
            <sz val="8"/>
            <color indexed="81"/>
            <rFont val="Tahoma"/>
            <family val="2"/>
          </rPr>
          <t xml:space="preserve">
People Left
</t>
        </r>
        <r>
          <rPr>
            <sz val="8"/>
            <color indexed="81"/>
            <rFont val="Tahoma"/>
            <family val="2"/>
          </rPr>
          <t>Gregory Ruiters - 9004055293081
Carl-Zon-Zack Magielies - 9411075186080
Jan Ruiters - 6308115216088
Sherman Swarts - 9407205211087
Shirmaga Lukas - 9404030192087
Marius Gysman - 8910285105088</t>
        </r>
      </text>
    </comment>
    <comment ref="C13" authorId="0" shapeId="0">
      <text>
        <r>
          <rPr>
            <sz val="8"/>
            <color indexed="81"/>
            <rFont val="Tahoma"/>
            <family val="2"/>
          </rPr>
          <t xml:space="preserve">Contract 092-050-B347 ran from 27/10/14 - 21/11/14  = 143P/Days
</t>
        </r>
      </text>
    </comment>
    <comment ref="J13" authorId="0" shapeId="0">
      <text>
        <r>
          <rPr>
            <b/>
            <u/>
            <sz val="8"/>
            <color indexed="81"/>
            <rFont val="Tahoma"/>
            <family val="2"/>
          </rPr>
          <t>People Employed on Contract 092-050-B347</t>
        </r>
        <r>
          <rPr>
            <sz val="8"/>
            <color indexed="81"/>
            <rFont val="Tahoma"/>
            <family val="2"/>
          </rPr>
          <t xml:space="preserve">
Jonathan Magielies - 7604065740088
Caroline Tarentaal - 9405210598084
Claudette Swarts - 9011020183081
Rache Lucas - 9301210227081
Hendrik Human - 8203125250086
Henry Ruiters - 7412025239088
Lucinda Tarentaal - 8304120455082
David Witbooi - 7705305154087
Afrika Michaels - 9207285215085
Brunhilda Magiellies - 7807100177089
Sherodine Maia - 9511210203086
</t>
        </r>
        <r>
          <rPr>
            <b/>
            <u/>
            <sz val="8"/>
            <color indexed="81"/>
            <rFont val="Tahoma"/>
            <family val="2"/>
          </rPr>
          <t xml:space="preserve">New People
</t>
        </r>
        <r>
          <rPr>
            <sz val="8"/>
            <color indexed="81"/>
            <rFont val="Tahoma"/>
            <family val="2"/>
          </rPr>
          <t xml:space="preserve">
Germean Magielies - 9508280272082
</t>
        </r>
        <r>
          <rPr>
            <b/>
            <sz val="8"/>
            <color indexed="81"/>
            <rFont val="Tahoma"/>
            <family val="2"/>
          </rPr>
          <t xml:space="preserve">
</t>
        </r>
        <r>
          <rPr>
            <b/>
            <u/>
            <sz val="8"/>
            <color indexed="81"/>
            <rFont val="Tahoma"/>
            <family val="2"/>
          </rPr>
          <t xml:space="preserve">
People Left
</t>
        </r>
        <r>
          <rPr>
            <sz val="8"/>
            <color indexed="81"/>
            <rFont val="Tahoma"/>
            <family val="2"/>
          </rPr>
          <t>Irene Gysman - 8603110139089</t>
        </r>
        <r>
          <rPr>
            <b/>
            <u/>
            <sz val="8"/>
            <color indexed="81"/>
            <rFont val="Tahoma"/>
            <family val="2"/>
          </rPr>
          <t xml:space="preserve">
</t>
        </r>
      </text>
    </comment>
    <comment ref="C14" authorId="0" shapeId="0">
      <text>
        <r>
          <rPr>
            <sz val="8"/>
            <color indexed="81"/>
            <rFont val="Tahoma"/>
            <family val="2"/>
          </rPr>
          <t xml:space="preserve">Contract 092-050-B351 ran from 19/01/15 - 13/02/15  = 156P/Days
</t>
        </r>
      </text>
    </comment>
    <comment ref="J14" authorId="0" shapeId="0">
      <text>
        <r>
          <rPr>
            <b/>
            <u/>
            <sz val="8"/>
            <color indexed="81"/>
            <rFont val="Tahoma"/>
            <family val="2"/>
          </rPr>
          <t>People Employed on Contract 092-050-B351</t>
        </r>
        <r>
          <rPr>
            <sz val="8"/>
            <color indexed="81"/>
            <rFont val="Tahoma"/>
            <family val="2"/>
          </rPr>
          <t xml:space="preserve">
Jonathan Magielies - 7604065740088
Caroline Tarentaal - 9405210598084
Claudette Swarts - 9011020183081
Hendrik Human - 8203125250086
Henry Ruiters - 7412025239088
Lucinda Tarentaal - 8304120455082
David Witbooi - 7705305154087
Brunhilda Magiellies - 7807100177089
Sherodine Maia - 9511210203086
Germean Magielies - 9508280272082
</t>
        </r>
        <r>
          <rPr>
            <b/>
            <u/>
            <sz val="8"/>
            <color indexed="81"/>
            <rFont val="Tahoma"/>
            <family val="2"/>
          </rPr>
          <t xml:space="preserve">New People
</t>
        </r>
        <r>
          <rPr>
            <sz val="8"/>
            <color indexed="81"/>
            <rFont val="Tahoma"/>
            <family val="2"/>
          </rPr>
          <t xml:space="preserve">
Anette Umslana - 8909100226087
Carl Zon Zack Magielies - 9411075186080
</t>
        </r>
        <r>
          <rPr>
            <b/>
            <sz val="8"/>
            <color indexed="81"/>
            <rFont val="Tahoma"/>
            <family val="2"/>
          </rPr>
          <t xml:space="preserve">
</t>
        </r>
        <r>
          <rPr>
            <b/>
            <u/>
            <sz val="8"/>
            <color indexed="81"/>
            <rFont val="Tahoma"/>
            <family val="2"/>
          </rPr>
          <t xml:space="preserve">
People Left
</t>
        </r>
        <r>
          <rPr>
            <sz val="8"/>
            <color indexed="81"/>
            <rFont val="Tahoma"/>
            <family val="2"/>
          </rPr>
          <t xml:space="preserve">Afrika Michaels - 9207285215085
Rache Lucas - 9301210227081
</t>
        </r>
      </text>
    </comment>
    <comment ref="C15" authorId="0" shapeId="0">
      <text>
        <r>
          <rPr>
            <sz val="8"/>
            <color indexed="81"/>
            <rFont val="Tahoma"/>
            <family val="2"/>
          </rPr>
          <t xml:space="preserve">Contract 092-050-B263B2  ran from 16/02/15 - 09/03/15  = 146P/Days
</t>
        </r>
      </text>
    </comment>
    <comment ref="J15" authorId="0" shapeId="0">
      <text>
        <r>
          <rPr>
            <b/>
            <u/>
            <sz val="8"/>
            <color indexed="81"/>
            <rFont val="Tahoma"/>
            <family val="2"/>
          </rPr>
          <t>People Employed on Contract 092-050-B263B2</t>
        </r>
        <r>
          <rPr>
            <sz val="8"/>
            <color indexed="81"/>
            <rFont val="Tahoma"/>
            <family val="2"/>
          </rPr>
          <t xml:space="preserve">
Jonathan Magielies - 7604065740088
Caroline Tarentaal - 9405210598084
Claudette Swarts - 9011020183081
Anette Umslana - 8909100226087
Hendrik Human - 8203125250086
Henry Ruiters - 7412025239088
Lucinda Tarentaal - 8304120455082
David Witbooi - 7705305154087
Carl-Zon-Zack Magielies - 9411075186080
Brunhilda Magiellies - 7807100177089
Sherodine Maia - 9511210203086
Germean Magielies - 9508280272082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C16" authorId="0" shapeId="0">
      <text>
        <r>
          <rPr>
            <sz val="8"/>
            <color indexed="81"/>
            <rFont val="Tahoma"/>
            <family val="2"/>
          </rPr>
          <t xml:space="preserve">Contract 092-050-B352 ran from 14/04/15 to 11/05/15 = 160P/Days
</t>
        </r>
      </text>
    </comment>
    <comment ref="J16" authorId="0" shapeId="0">
      <text>
        <r>
          <rPr>
            <b/>
            <u/>
            <sz val="8"/>
            <color indexed="81"/>
            <rFont val="Tahoma"/>
            <family val="2"/>
          </rPr>
          <t>People Employed on Contract 092-050-B352</t>
        </r>
        <r>
          <rPr>
            <sz val="8"/>
            <color indexed="81"/>
            <rFont val="Tahoma"/>
            <family val="2"/>
          </rPr>
          <t xml:space="preserve">
Jonathan Magielies - 7604065740088
Caroline Tarentaal - 9405210598084
Claudette Swarts - 9011020183081
Anette Umslana - 8909100226087
Hendrik Human - 8203125250086
Henry Ruiters - 7412025239088
Lucinda Tarentaal - 8304120455082
David Witbooi - 7705305154087
Carl-Zon-Zack Magielies - 9411075186080
Brunhilda Magiellies - 7807100177089
Sherodene Maia - 9511210203086
Germean Magielies - 9508280272082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C17" authorId="0" shapeId="0">
      <text>
        <r>
          <rPr>
            <sz val="8"/>
            <color indexed="81"/>
            <rFont val="Tahoma"/>
            <family val="2"/>
          </rPr>
          <t xml:space="preserve">Contract 092-050-237B3 ran from 10/06/15 to 14/07/15 = 207P/Days
</t>
        </r>
      </text>
    </comment>
    <comment ref="J17" authorId="0" shapeId="0">
      <text>
        <r>
          <rPr>
            <b/>
            <u/>
            <sz val="8"/>
            <color indexed="81"/>
            <rFont val="Tahoma"/>
            <family val="2"/>
          </rPr>
          <t>People Employed on Contract 092-050-237B3</t>
        </r>
        <r>
          <rPr>
            <sz val="8"/>
            <color indexed="81"/>
            <rFont val="Tahoma"/>
            <family val="2"/>
          </rPr>
          <t xml:space="preserve">
Jonathan Magielies - 7604065740088
Caroline Tarentaal - 9405210598084
Claudette Swarts - 9011020183081
Anette Umslana - 8909100226087
Hendrik Human - 8203125250086
Henry Ruiters - 7412025239088
Lucinda Tarentaal - 8304120455082
David Witbooi - 7705305154087
Carl-Zon-Zack Magielies - 9411075186080
Brunhilda Magiellies - 7807100177089
Sherodene Maia - 9511210203086
Germean Magielies - 9508280272082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C18" authorId="0" shapeId="0">
      <text>
        <r>
          <rPr>
            <sz val="8"/>
            <color indexed="81"/>
            <rFont val="Tahoma"/>
            <family val="2"/>
          </rPr>
          <t xml:space="preserve">Contract 008-092-B001B2 ran from 15/07/15 to 27/07/15 = 88P/Days
</t>
        </r>
      </text>
    </comment>
    <comment ref="J18" authorId="0" shapeId="0">
      <text>
        <r>
          <rPr>
            <b/>
            <u/>
            <sz val="8"/>
            <color indexed="81"/>
            <rFont val="Tahoma"/>
            <family val="2"/>
          </rPr>
          <t>People Employed on Contract 008-092-B001B2</t>
        </r>
        <r>
          <rPr>
            <sz val="8"/>
            <color indexed="81"/>
            <rFont val="Tahoma"/>
            <family val="2"/>
          </rPr>
          <t xml:space="preserve">
Jonathan Magielies - 7604065740088
Caroline Tarentaal - 9405210598084
Claudette Swarts - 9011020183081
Anette Umslana - 8909100226087
Hendrik Human - 8203125250086
Henry Ruiters - 7412025239088
Lucinda Tarentaal - 8304120455082
David Witbooi - 7705305154087
Carl-Zon-Zack Magielies - 9411075186080
Brunhilda Magiellies - 7807100177089
Sherodene Maia - 9511210203086
Germean Magielies - 9508280272082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C19" authorId="0" shapeId="0">
      <text>
        <r>
          <rPr>
            <sz val="8"/>
            <color indexed="81"/>
            <rFont val="Tahoma"/>
            <family val="2"/>
          </rPr>
          <t xml:space="preserve">Contract 092-050-B286B1 ran from 03/08/15 to 18/11/15 = 341P/Days
</t>
        </r>
      </text>
    </comment>
    <comment ref="J19" authorId="0" shapeId="0">
      <text>
        <r>
          <rPr>
            <b/>
            <u/>
            <sz val="8"/>
            <color indexed="81"/>
            <rFont val="Tahoma"/>
            <family val="2"/>
          </rPr>
          <t>People Employed on Contract 092-050-B286B1</t>
        </r>
        <r>
          <rPr>
            <sz val="8"/>
            <color indexed="81"/>
            <rFont val="Tahoma"/>
            <family val="2"/>
          </rPr>
          <t xml:space="preserve">
Jonathan Magielies - 7604065740088
Caroline Tarentaal - 9405210598084
Claudette Swarts - 9011020183081
Anette Umslana - 8909100226087
Hendrik Human - 8203125250086
Lucinda Tarentaal - 8304120455082
David Witbooi - 7705305154087
Carl-Zon-Zack Magielies - 9411075186080
Brunhilda Magiellies - 7807100177089
Sherodene Maia - 9511210203086
</t>
        </r>
        <r>
          <rPr>
            <b/>
            <u/>
            <sz val="8"/>
            <color indexed="81"/>
            <rFont val="Tahoma"/>
            <family val="2"/>
          </rPr>
          <t xml:space="preserve">New People
</t>
        </r>
        <r>
          <rPr>
            <sz val="8"/>
            <color indexed="81"/>
            <rFont val="Tahoma"/>
            <family val="2"/>
          </rPr>
          <t xml:space="preserve">
Shahida Swarts - 9202110135087
Isak Magielies - 9208065125080
</t>
        </r>
        <r>
          <rPr>
            <b/>
            <sz val="8"/>
            <color indexed="81"/>
            <rFont val="Tahoma"/>
            <family val="2"/>
          </rPr>
          <t xml:space="preserve">
</t>
        </r>
        <r>
          <rPr>
            <b/>
            <u/>
            <sz val="8"/>
            <color indexed="81"/>
            <rFont val="Tahoma"/>
            <family val="2"/>
          </rPr>
          <t xml:space="preserve">
People Left
</t>
        </r>
        <r>
          <rPr>
            <sz val="8"/>
            <color indexed="81"/>
            <rFont val="Tahoma"/>
            <family val="2"/>
          </rPr>
          <t xml:space="preserve">
Henry Ruiters - 7412025239088
Germean Magielies - 9508280272082</t>
        </r>
      </text>
    </comment>
    <comment ref="C20" authorId="0" shapeId="0">
      <text>
        <r>
          <rPr>
            <sz val="8"/>
            <color indexed="81"/>
            <rFont val="Tahoma"/>
            <family val="2"/>
          </rPr>
          <t xml:space="preserve">Contract 008 - 092-B007B1 ran from 19/11/15 to 01/12/15 = 66P/Days
</t>
        </r>
      </text>
    </comment>
    <comment ref="J20" authorId="0" shapeId="0">
      <text>
        <r>
          <rPr>
            <b/>
            <u/>
            <sz val="8"/>
            <color indexed="81"/>
            <rFont val="Tahoma"/>
            <family val="2"/>
          </rPr>
          <t>People Employed on Contract 008-092-B007B1</t>
        </r>
        <r>
          <rPr>
            <sz val="8"/>
            <color indexed="81"/>
            <rFont val="Tahoma"/>
            <family val="2"/>
          </rPr>
          <t xml:space="preserve">
Jonathan Magielies - 7604065740088
Caroline Tarentaal - 9405210598084
Claudette Swarts - 9011020183081
Shahida Swarts - 9202110135087
Anette Umslana - 8909100226087
Hendrik Human - 8203125250086
Lucinda Tarentaal - 8304120455082
David Witbooi - 7705305154087
Carl-Zon-Zack Magielies - 9411075186080
Brunhilda Magiellies - 7807100177089
Isak Magielies - 9208065125080
Sherodene Maia - 9511210203086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C21" authorId="0" shapeId="0">
      <text>
        <r>
          <rPr>
            <sz val="8"/>
            <color indexed="81"/>
            <rFont val="Tahoma"/>
            <family val="2"/>
          </rPr>
          <t xml:space="preserve">Contract 092-001-12B1 ran from 18/01/16 to 15/02/16 = 222P/Days
</t>
        </r>
      </text>
    </comment>
    <comment ref="J21" authorId="0" shapeId="0">
      <text>
        <r>
          <rPr>
            <b/>
            <u/>
            <sz val="8"/>
            <color indexed="81"/>
            <rFont val="Tahoma"/>
            <family val="2"/>
          </rPr>
          <t>People Employed on Contract 092-001-212B1</t>
        </r>
        <r>
          <rPr>
            <sz val="8"/>
            <color indexed="81"/>
            <rFont val="Tahoma"/>
            <family val="2"/>
          </rPr>
          <t xml:space="preserve">
Jonathan Magielies - 7604065740088
David Witbooi - 7705305154087
Brunhilda Magiellies - 7807100177089
Isak Magielies - 9208065125080
Sherodene Maia - 9511210203086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sz val="8"/>
            <color indexed="81"/>
            <rFont val="Tahoma"/>
            <family val="2"/>
          </rPr>
          <t>Keynan Breda - 9801235587088
Mariliza Gysman - 8103250109083
Rachel Human - 7204030199088
Allison Kleinbooi - 8412170193088
Jaco Rautenbach - 8308195082085
Mathilda Rautenbach - 7510101315084
Doreen Umslana - 9908090747085</t>
        </r>
        <r>
          <rPr>
            <b/>
            <sz val="8"/>
            <color indexed="81"/>
            <rFont val="Tahoma"/>
            <family val="2"/>
          </rPr>
          <t xml:space="preserve">
</t>
        </r>
        <r>
          <rPr>
            <b/>
            <u/>
            <sz val="8"/>
            <color indexed="81"/>
            <rFont val="Tahoma"/>
            <family val="2"/>
          </rPr>
          <t xml:space="preserve">
People Left
</t>
        </r>
        <r>
          <rPr>
            <sz val="8"/>
            <color indexed="81"/>
            <rFont val="Tahoma"/>
            <family val="2"/>
          </rPr>
          <t xml:space="preserve">
Caroline Tarentaal - 9405210598084
Claudette Swarts - 9011020183081
Shahida Swarts - 9202110135087
Anette Umslana - 8909100226087
Hendrik Human - 8203125250086
Lucinda Tarentaal - 8304120455082
Carl-Zon-Zack Magielies - 9411075186080
</t>
        </r>
      </text>
    </comment>
    <comment ref="C22" authorId="0" shapeId="0">
      <text>
        <r>
          <rPr>
            <sz val="8"/>
            <color indexed="81"/>
            <rFont val="Tahoma"/>
            <family val="2"/>
          </rPr>
          <t xml:space="preserve">Contract 092-050-251B3 ran from 22/02/16 to 01/03/16 = 55P/Days
</t>
        </r>
      </text>
    </comment>
    <comment ref="J22" authorId="0" shapeId="0">
      <text>
        <r>
          <rPr>
            <b/>
            <u/>
            <sz val="8"/>
            <color indexed="81"/>
            <rFont val="Tahoma"/>
            <family val="2"/>
          </rPr>
          <t>People Employed on Contract 092-050-251B3</t>
        </r>
        <r>
          <rPr>
            <sz val="8"/>
            <color indexed="81"/>
            <rFont val="Tahoma"/>
            <family val="2"/>
          </rPr>
          <t xml:space="preserve">
Jonathan Magielies - 7604065740088
Keynan Breda - 9801235587088
Mariliza Gysman - 8103250109083
Allison Kleinbooi - 8412170193088
Brunhilda Magiellies - 7807100177089
Isak Magielies - 9208065125080
Sherodene Maia - 9511210203086
Jaco Rautenbach - 8308195082085
Mathilda Rautenbach - 7510101315084
Doreen Umslana - 9908090747085
David Witbooi - 7705305154087
</t>
        </r>
        <r>
          <rPr>
            <b/>
            <u/>
            <sz val="8"/>
            <color indexed="81"/>
            <rFont val="Tahoma"/>
            <family val="2"/>
          </rPr>
          <t xml:space="preserve">New People
</t>
        </r>
        <r>
          <rPr>
            <sz val="8"/>
            <color indexed="81"/>
            <rFont val="Tahoma"/>
            <family val="2"/>
          </rPr>
          <t xml:space="preserve">
Anette Umslana - 8909100226087
</t>
        </r>
        <r>
          <rPr>
            <b/>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List>
</comments>
</file>

<file path=xl/comments64.xml><?xml version="1.0" encoding="utf-8"?>
<comments xmlns="http://schemas.openxmlformats.org/spreadsheetml/2006/main">
  <authors>
    <author>James Jansen</author>
  </authors>
  <commentList>
    <comment ref="C4" authorId="0" shapeId="0">
      <text>
        <r>
          <rPr>
            <sz val="10"/>
            <color indexed="81"/>
            <rFont val="Tahoma"/>
            <family val="2"/>
          </rPr>
          <t xml:space="preserve">Contract 092-050-B319B1 ran from 10/09/14 - 02/10/14 = 146P/Days
</t>
        </r>
      </text>
    </comment>
    <comment ref="J4" authorId="0" shapeId="0">
      <text>
        <r>
          <rPr>
            <b/>
            <u/>
            <sz val="8"/>
            <color indexed="81"/>
            <rFont val="Tahoma"/>
            <family val="2"/>
          </rPr>
          <t xml:space="preserve">People Employed on contract 092-050-B319B1
</t>
        </r>
        <r>
          <rPr>
            <sz val="8"/>
            <color indexed="81"/>
            <rFont val="Tahoma"/>
            <family val="2"/>
          </rPr>
          <t xml:space="preserve">
Martiens Kleinbooi - 6604035930083
Martin Tarentaal - 8912285364087
Lindry-Anne Swartz - 8707090129083
Heinrich Plaatjies - 7908075212084
Elna Tarentaal - 8409260199083
Pieter Tarentaal - 5905015197085
Elizma DE Villiers - 8404240272084
Sharon Williams - 8012020020084
Lynette Claassen - 7710310365082
Anna Prins - 7012121194086
Koos Tarentaal - 8005025064081
Glarion Grootboom - 7708240180084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5" authorId="0" shapeId="0">
      <text>
        <r>
          <rPr>
            <sz val="10"/>
            <color indexed="81"/>
            <rFont val="Tahoma"/>
            <family val="2"/>
          </rPr>
          <t xml:space="preserve">Contract 092-050-B309B1 ran from 04/11/14 - 03/12/14 = 165P/Days
</t>
        </r>
      </text>
    </comment>
    <comment ref="J5" authorId="0" shapeId="0">
      <text>
        <r>
          <rPr>
            <b/>
            <u/>
            <sz val="8"/>
            <color indexed="81"/>
            <rFont val="Tahoma"/>
            <family val="2"/>
          </rPr>
          <t xml:space="preserve">People Employed on contract 092-050-B309B1
</t>
        </r>
        <r>
          <rPr>
            <sz val="8"/>
            <color indexed="81"/>
            <rFont val="Tahoma"/>
            <family val="2"/>
          </rPr>
          <t xml:space="preserve">
</t>
        </r>
        <r>
          <rPr>
            <sz val="8"/>
            <color indexed="81"/>
            <rFont val="Tahoma"/>
            <family val="2"/>
          </rPr>
          <t>Martiens Kleinbooi - 6604035930083
Martin Tarentaal - 8912285364087
Lindry-Anne Swartz - 8707090129083
Elna Tarentaal - 8409260199083
Pieter Tarentaal - 5905015197085
Sharon Williams - 8012020020084
Anna Prins - 7012121194086
Koos Tarentaal - 8005025064081
Glarion Grootboom - 7708240180084</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Valerie Visser - 9001310266084
Benet Ruiters - 9210160244089
Pieter Ruiters - 6405315731088
</t>
        </r>
        <r>
          <rPr>
            <sz val="8"/>
            <color indexed="81"/>
            <rFont val="Tahoma"/>
            <family val="2"/>
          </rPr>
          <t xml:space="preserve">
</t>
        </r>
        <r>
          <rPr>
            <b/>
            <u/>
            <sz val="8"/>
            <color indexed="81"/>
            <rFont val="Tahoma"/>
            <family val="2"/>
          </rPr>
          <t>People Left</t>
        </r>
        <r>
          <rPr>
            <sz val="8"/>
            <color indexed="81"/>
            <rFont val="Tahoma"/>
            <family val="2"/>
          </rPr>
          <t xml:space="preserve">
Heinrich Plaatjies - 7908075212084
Elizma De Villiers - 8404240272084
Lynette Claassen - 7710310365082</t>
        </r>
      </text>
    </comment>
    <comment ref="C6" authorId="0" shapeId="0">
      <text>
        <r>
          <rPr>
            <sz val="10"/>
            <color indexed="81"/>
            <rFont val="Tahoma"/>
            <family val="2"/>
          </rPr>
          <t xml:space="preserve">Contract 092-050-B310B1 ran from 12/01/15 - 04/02/15 = 187P/Days
</t>
        </r>
      </text>
    </comment>
    <comment ref="J6" authorId="0" shapeId="0">
      <text>
        <r>
          <rPr>
            <b/>
            <u/>
            <sz val="8"/>
            <color indexed="81"/>
            <rFont val="Tahoma"/>
            <family val="2"/>
          </rPr>
          <t xml:space="preserve">People Employed on contract 092-050-B310B1
</t>
        </r>
        <r>
          <rPr>
            <b/>
            <sz val="8"/>
            <color indexed="81"/>
            <rFont val="Tahoma"/>
            <family val="2"/>
          </rPr>
          <t xml:space="preserve">
</t>
        </r>
        <r>
          <rPr>
            <sz val="8"/>
            <color indexed="81"/>
            <rFont val="Tahoma"/>
            <family val="2"/>
          </rPr>
          <t xml:space="preserve">Martiens Kleinbooi - 6604035930083
Martin Tarentaal - 8912285364087
Lindry-Anne Swartz - 8707090129083
Elna Tarentaal - 8409260199083
Pieter Tarentaal - 5905015197085
Benet Ruiters - 9210160244089
Sharon Williams - 8012020020084
Koos Tarentaal - 8005025064081
Anna Prins - 7012121194086
Pieter Ruiters - 6405315731088
Glarion Grootboom - 7708240180084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Ellen Kleinbooi - 7404121091083
</t>
        </r>
        <r>
          <rPr>
            <sz val="8"/>
            <color indexed="81"/>
            <rFont val="Tahoma"/>
            <family val="2"/>
          </rPr>
          <t xml:space="preserve">
</t>
        </r>
        <r>
          <rPr>
            <b/>
            <u/>
            <sz val="8"/>
            <color indexed="81"/>
            <rFont val="Tahoma"/>
            <family val="2"/>
          </rPr>
          <t>People Left</t>
        </r>
        <r>
          <rPr>
            <sz val="8"/>
            <color indexed="81"/>
            <rFont val="Tahoma"/>
            <family val="2"/>
          </rPr>
          <t xml:space="preserve">
Valerie Visser - 9001310266084</t>
        </r>
      </text>
    </comment>
    <comment ref="C7" authorId="0" shapeId="0">
      <text>
        <r>
          <rPr>
            <sz val="10"/>
            <color indexed="81"/>
            <rFont val="Tahoma"/>
            <family val="2"/>
          </rPr>
          <t xml:space="preserve">Contract 092-050-B306B1 ran from 04/03/15 - 31/03/15 = 218P/Days
</t>
        </r>
      </text>
    </comment>
    <comment ref="J7" authorId="0" shapeId="0">
      <text>
        <r>
          <rPr>
            <b/>
            <u/>
            <sz val="8"/>
            <color indexed="81"/>
            <rFont val="Tahoma"/>
            <family val="2"/>
          </rPr>
          <t xml:space="preserve">People Employed on contract 092-050-B306B1
</t>
        </r>
        <r>
          <rPr>
            <b/>
            <sz val="8"/>
            <color indexed="81"/>
            <rFont val="Tahoma"/>
            <family val="2"/>
          </rPr>
          <t xml:space="preserve">
</t>
        </r>
        <r>
          <rPr>
            <sz val="8"/>
            <color indexed="81"/>
            <rFont val="Tahoma"/>
            <family val="2"/>
          </rPr>
          <t xml:space="preserve">Martiens Kleinbooi - 6604035930083
Martin Tarentaal - 8912285364087
Elna Tarentaal - 8409260199083
Pieter Tarentaal - 5905015197085
Bernette Ruiters - 9210160244089
Sharon Williams - 8012020020084
Anna Prins - 7012121194086
Pieter Ruiters - 6405315731088
Ellen Kleinbooi - 7404121091083
Glarion Grootboom - 7708240180084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Andre Draai - 6201145094080
Eldene Ruiters - 9407180210088
</t>
        </r>
        <r>
          <rPr>
            <sz val="8"/>
            <color indexed="81"/>
            <rFont val="Tahoma"/>
            <family val="2"/>
          </rPr>
          <t xml:space="preserve">
</t>
        </r>
        <r>
          <rPr>
            <b/>
            <u/>
            <sz val="8"/>
            <color indexed="81"/>
            <rFont val="Tahoma"/>
            <family val="2"/>
          </rPr>
          <t xml:space="preserve">People Left
</t>
        </r>
        <r>
          <rPr>
            <sz val="8"/>
            <color indexed="81"/>
            <rFont val="Tahoma"/>
            <family val="2"/>
          </rPr>
          <t>Koos Tarentaal - 8005025064081
Lindry-Anne Swartz - 8707090129083</t>
        </r>
      </text>
    </comment>
    <comment ref="C8" authorId="0" shapeId="0">
      <text>
        <r>
          <rPr>
            <sz val="10"/>
            <color indexed="81"/>
            <rFont val="Tahoma"/>
            <family val="2"/>
          </rPr>
          <t xml:space="preserve">Contract 008-092-B0029B2 ran from  ran from 15/04/15 - 23/04/15 = 77P/Days
</t>
        </r>
      </text>
    </comment>
    <comment ref="J8" authorId="0" shapeId="0">
      <text>
        <r>
          <rPr>
            <b/>
            <u/>
            <sz val="8"/>
            <color indexed="81"/>
            <rFont val="Tahoma"/>
            <family val="2"/>
          </rPr>
          <t xml:space="preserve">People Employed on contract 008-092-B0029B2
</t>
        </r>
        <r>
          <rPr>
            <b/>
            <sz val="8"/>
            <color indexed="81"/>
            <rFont val="Tahoma"/>
            <family val="2"/>
          </rPr>
          <t xml:space="preserve">
</t>
        </r>
        <r>
          <rPr>
            <sz val="8"/>
            <color indexed="81"/>
            <rFont val="Tahoma"/>
            <family val="2"/>
          </rPr>
          <t xml:space="preserve">Martiens Kleinbooi - 6604035930083
Martin Tarentaal - 8912285364087
Elna Tarentaal - 8409260199083
Pieter Tarentaal - 5905015197085
Bernette Ruiters - 9210160244089
Anna Prins - 7012121194086
Pieter Ruiters - 6405315731088
Glarion Grootboom - 7708240180084
Eldene Ruiters - 9407180210088
Andre Draai - 6201145094080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Allison Kleinbooi - 9412170193088
Michelle Grootboom - 8004250088089
</t>
        </r>
        <r>
          <rPr>
            <sz val="8"/>
            <color indexed="81"/>
            <rFont val="Tahoma"/>
            <family val="2"/>
          </rPr>
          <t xml:space="preserve">
</t>
        </r>
        <r>
          <rPr>
            <b/>
            <u/>
            <sz val="8"/>
            <color indexed="81"/>
            <rFont val="Tahoma"/>
            <family val="2"/>
          </rPr>
          <t xml:space="preserve">People Left
</t>
        </r>
        <r>
          <rPr>
            <sz val="8"/>
            <color indexed="81"/>
            <rFont val="Tahoma"/>
            <family val="2"/>
          </rPr>
          <t xml:space="preserve">
Sharon Williams - 8012020020084
Ellen Kleinbooi - 7404121091083</t>
        </r>
      </text>
    </comment>
    <comment ref="C9" authorId="0" shapeId="0">
      <text>
        <r>
          <rPr>
            <sz val="10"/>
            <color indexed="81"/>
            <rFont val="Tahoma"/>
            <family val="2"/>
          </rPr>
          <t xml:space="preserve">Contract 092-050-B328B2 ran from  ran from 01/06/15 - 06/07/15 = 127P/Days
</t>
        </r>
      </text>
    </comment>
    <comment ref="J9" authorId="0" shapeId="0">
      <text>
        <r>
          <rPr>
            <b/>
            <u/>
            <sz val="8"/>
            <color indexed="81"/>
            <rFont val="Tahoma"/>
            <family val="2"/>
          </rPr>
          <t xml:space="preserve">People Employed on contract 092-050-B328B2
</t>
        </r>
        <r>
          <rPr>
            <b/>
            <sz val="8"/>
            <color indexed="81"/>
            <rFont val="Tahoma"/>
            <family val="2"/>
          </rPr>
          <t xml:space="preserve">
</t>
        </r>
        <r>
          <rPr>
            <sz val="8"/>
            <color indexed="81"/>
            <rFont val="Tahoma"/>
            <family val="2"/>
          </rPr>
          <t xml:space="preserve">Martiens Kleinbooi - 6604035930083
Martin Tarentaal - 8912285364087
Elna Tarentaal - 8409260199083
Pieter Tarentaal - 5905015197085
Bernette Ruiters - 9210160244089
Anna Prins - 7012121194086
Pieter Ruiters - 6405315731088
Glarion Grootboom - 7708240180084
Eldene Ruiters - 9407180210088
Andre Draai - 6201145094080
Michelle Grootboom - 8004250088089
Allison Kleinbooi - 9412170193088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 xml:space="preserve">People Left
</t>
        </r>
      </text>
    </comment>
    <comment ref="C10" authorId="0" shapeId="0">
      <text>
        <r>
          <rPr>
            <sz val="10"/>
            <color indexed="81"/>
            <rFont val="Tahoma"/>
            <family val="2"/>
          </rPr>
          <t xml:space="preserve">Contract 092-050-B294B1 ran from  ran from 21/07/15 - 20/10/15 = 176P/Days
</t>
        </r>
      </text>
    </comment>
    <comment ref="J10" authorId="0" shapeId="0">
      <text>
        <r>
          <rPr>
            <b/>
            <u/>
            <sz val="8"/>
            <color indexed="81"/>
            <rFont val="Tahoma"/>
            <family val="2"/>
          </rPr>
          <t xml:space="preserve">People Employed on contract 092-050-B294B1
</t>
        </r>
        <r>
          <rPr>
            <sz val="8"/>
            <color indexed="81"/>
            <rFont val="Tahoma"/>
            <family val="2"/>
          </rPr>
          <t xml:space="preserve">
Martiens Kleinbooi - 6604035930083
Elna Tarentaal - 8409260199083
Pieter Tarentaal - 5905015197085
Bernette Ruiters - 9210160244089
Anna Prins - 7012121194086
Pieter Ruiters - 6405315731088
Glarion Grootboom - 7708240180084
Eldene Ruiters - 9407180210088
Andre Draai - 6201145094080
Michelle Grootboom - 8004250088089
Allison Kleinbooi - 9412170193088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Stephanus Williams - 7412155070089
</t>
        </r>
        <r>
          <rPr>
            <sz val="8"/>
            <color indexed="81"/>
            <rFont val="Tahoma"/>
            <family val="2"/>
          </rPr>
          <t xml:space="preserve">
</t>
        </r>
        <r>
          <rPr>
            <b/>
            <u/>
            <sz val="8"/>
            <color indexed="81"/>
            <rFont val="Tahoma"/>
            <family val="2"/>
          </rPr>
          <t xml:space="preserve">People Left
</t>
        </r>
        <r>
          <rPr>
            <sz val="8"/>
            <color indexed="81"/>
            <rFont val="Tahoma"/>
            <family val="2"/>
          </rPr>
          <t xml:space="preserve">
Martin Tarentaal - 8912285364087</t>
        </r>
      </text>
    </comment>
    <comment ref="C11" authorId="0" shapeId="0">
      <text>
        <r>
          <rPr>
            <sz val="10"/>
            <color indexed="81"/>
            <rFont val="Tahoma"/>
            <family val="2"/>
          </rPr>
          <t xml:space="preserve">Contract 092-050-238B1 ran from  ran from 03/11/15 - 11/12/15 = 374P/Days
</t>
        </r>
      </text>
    </comment>
    <comment ref="J11" authorId="0" shapeId="0">
      <text>
        <r>
          <rPr>
            <b/>
            <u/>
            <sz val="8"/>
            <color indexed="81"/>
            <rFont val="Tahoma"/>
            <family val="2"/>
          </rPr>
          <t xml:space="preserve">People Employed on contract 092-050-238B1
</t>
        </r>
        <r>
          <rPr>
            <sz val="8"/>
            <color indexed="81"/>
            <rFont val="Tahoma"/>
            <family val="2"/>
          </rPr>
          <t xml:space="preserve">
Martiens Kleinbooi - 6604035930083
Elna Tarentaal - 8409260199083
Bernette Ruiters - 9210160244089
Anna Prins - 7012121194086
Pieter Ruiters - 6405315731088
Glarion Grootboom - 7708240180084
Eldene Ruiters - 9407180210088
Andre Draai - 6201145094080
Michelle Grootboom - 8004250088089
Stephanus Williams - 7412155070089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Andrew Lukas - 8402085082089
Shereleen Tarentaal - 8702100112088
</t>
        </r>
        <r>
          <rPr>
            <sz val="8"/>
            <color indexed="81"/>
            <rFont val="Tahoma"/>
            <family val="2"/>
          </rPr>
          <t xml:space="preserve">
</t>
        </r>
        <r>
          <rPr>
            <b/>
            <u/>
            <sz val="8"/>
            <color indexed="81"/>
            <rFont val="Tahoma"/>
            <family val="2"/>
          </rPr>
          <t xml:space="preserve">People Left
</t>
        </r>
        <r>
          <rPr>
            <sz val="8"/>
            <color indexed="81"/>
            <rFont val="Tahoma"/>
            <family val="2"/>
          </rPr>
          <t xml:space="preserve">
Allison Kleinbooi - 9412170193088
Pieter Tarentaal - 5905015197085
</t>
        </r>
      </text>
    </comment>
    <comment ref="C12" authorId="0" shapeId="0">
      <text>
        <r>
          <rPr>
            <sz val="10"/>
            <color indexed="81"/>
            <rFont val="Tahoma"/>
            <family val="2"/>
          </rPr>
          <t xml:space="preserve">Contract 092-050-B0020B1 ran from  ran from 18/01/16 - 25/01/16 = 44P/Days
</t>
        </r>
      </text>
    </comment>
    <comment ref="J12" authorId="0" shapeId="0">
      <text>
        <r>
          <rPr>
            <b/>
            <u/>
            <sz val="8"/>
            <color indexed="81"/>
            <rFont val="Tahoma"/>
            <family val="2"/>
          </rPr>
          <t xml:space="preserve">People Employed on contract 092-050-B0020B1
</t>
        </r>
        <r>
          <rPr>
            <b/>
            <sz val="8"/>
            <color indexed="81"/>
            <rFont val="Tahoma"/>
            <family val="2"/>
          </rPr>
          <t xml:space="preserve">
</t>
        </r>
        <r>
          <rPr>
            <sz val="8"/>
            <color indexed="81"/>
            <rFont val="Tahoma"/>
            <family val="2"/>
          </rPr>
          <t xml:space="preserve">Martiens Kleinbooi - 6604035930083
Elna Tarentaal - 8409260199083
Bernette Ruiters - 9210160244089
Anna Prins - 7012121194086
Pieter Ruiters - 6405315731088
Glarion Grootboom - 7708240180084
Eldene Ruiters - 9407180210088
Andre Draai - 6201145094080
Michelle Grootboom - 8004250088089
Andrew Lukas - 8402085082089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Claradine Peters - 9604200275089
Josef Saayman - 6909135823082
</t>
        </r>
        <r>
          <rPr>
            <sz val="8"/>
            <color indexed="81"/>
            <rFont val="Tahoma"/>
            <family val="2"/>
          </rPr>
          <t xml:space="preserve">
</t>
        </r>
        <r>
          <rPr>
            <b/>
            <u/>
            <sz val="8"/>
            <color indexed="81"/>
            <rFont val="Tahoma"/>
            <family val="2"/>
          </rPr>
          <t xml:space="preserve">People Left
</t>
        </r>
        <r>
          <rPr>
            <sz val="8"/>
            <color indexed="81"/>
            <rFont val="Tahoma"/>
            <family val="2"/>
          </rPr>
          <t xml:space="preserve">
Shereleen Tarentaal - 8702100112088
Stephanus Williams - 7412155070089</t>
        </r>
      </text>
    </comment>
    <comment ref="C13" authorId="0" shapeId="0">
      <text>
        <r>
          <rPr>
            <sz val="10"/>
            <color indexed="81"/>
            <rFont val="Tahoma"/>
            <family val="2"/>
          </rPr>
          <t xml:space="preserve">Contract 092-050-B327B3 ran from  ran from 05/02/16 - 11/02/16 = 47P/Days
</t>
        </r>
      </text>
    </comment>
    <comment ref="J13" authorId="0" shapeId="0">
      <text>
        <r>
          <rPr>
            <b/>
            <u/>
            <sz val="8"/>
            <color indexed="81"/>
            <rFont val="Tahoma"/>
            <family val="2"/>
          </rPr>
          <t xml:space="preserve">People Employed on contract 092-050-B327B3
</t>
        </r>
        <r>
          <rPr>
            <b/>
            <sz val="8"/>
            <color indexed="81"/>
            <rFont val="Tahoma"/>
            <family val="2"/>
          </rPr>
          <t xml:space="preserve">
</t>
        </r>
        <r>
          <rPr>
            <sz val="8"/>
            <color indexed="81"/>
            <rFont val="Tahoma"/>
            <family val="2"/>
          </rPr>
          <t xml:space="preserve">Martiens Kleinbooi - 6604035930083
Elna Tarentaal - 8409260199083
Bernette Ruiters - 9210160244089
Anna Prins - 7012121194086
Pieter Ruiters - 6405315731088
Glarion Grootboom - 7708240180084
Eldene Ruiters - 9407180210088
Andre Draai - 6201145094080
Michelle Grootboom - 8004250088089
Claradine Peters - 9604200275089
Josef Saayman - 6909135823082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Shereleen Tarentaal - 8702100112088
</t>
        </r>
        <r>
          <rPr>
            <sz val="8"/>
            <color indexed="81"/>
            <rFont val="Tahoma"/>
            <family val="2"/>
          </rPr>
          <t xml:space="preserve">
</t>
        </r>
        <r>
          <rPr>
            <b/>
            <u/>
            <sz val="8"/>
            <color indexed="81"/>
            <rFont val="Tahoma"/>
            <family val="2"/>
          </rPr>
          <t xml:space="preserve">People Left
</t>
        </r>
        <r>
          <rPr>
            <sz val="8"/>
            <color indexed="81"/>
            <rFont val="Tahoma"/>
            <family val="2"/>
          </rPr>
          <t xml:space="preserve">
Andrew Lukas - 8402085082089
</t>
        </r>
      </text>
    </comment>
    <comment ref="C14" authorId="0" shapeId="0">
      <text>
        <r>
          <rPr>
            <sz val="10"/>
            <color indexed="81"/>
            <rFont val="Tahoma"/>
            <family val="2"/>
          </rPr>
          <t xml:space="preserve">Contract 092-050-B331B2 ran from  ran from 15/02/16 - 07/03/16 = 165P/Days
</t>
        </r>
      </text>
    </comment>
    <comment ref="J14" authorId="0" shapeId="0">
      <text>
        <r>
          <rPr>
            <b/>
            <u/>
            <sz val="8"/>
            <color indexed="81"/>
            <rFont val="Tahoma"/>
            <family val="2"/>
          </rPr>
          <t xml:space="preserve">People Employed on contract 092-050-B331B2
</t>
        </r>
        <r>
          <rPr>
            <b/>
            <sz val="8"/>
            <color indexed="81"/>
            <rFont val="Tahoma"/>
            <family val="2"/>
          </rPr>
          <t xml:space="preserve">
</t>
        </r>
        <r>
          <rPr>
            <sz val="8"/>
            <color indexed="81"/>
            <rFont val="Tahoma"/>
            <family val="2"/>
          </rPr>
          <t xml:space="preserve">Martiens Kleinbooi - 6604035930083
Elna Tarentaal - 8409260199083
Bernette Ruiters - 9210160244089
Anna Prins - 7012121194086
Pieter Ruiters - 6405315731088
Glarion Grootboom - 7708240180084
Eldene Ruiters - 9407180210088
Andre Draai - 6201145094080
Michelle Grootboom - 8004250088089
Claradine Peters - 9604200275089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Miggel De Villiers - 8011045122081
Henry Ruiters - 7412025239088
</t>
        </r>
        <r>
          <rPr>
            <sz val="8"/>
            <color indexed="81"/>
            <rFont val="Tahoma"/>
            <family val="2"/>
          </rPr>
          <t xml:space="preserve">
</t>
        </r>
        <r>
          <rPr>
            <b/>
            <u/>
            <sz val="8"/>
            <color indexed="81"/>
            <rFont val="Tahoma"/>
            <family val="2"/>
          </rPr>
          <t xml:space="preserve">People Left
</t>
        </r>
        <r>
          <rPr>
            <sz val="8"/>
            <color indexed="81"/>
            <rFont val="Tahoma"/>
            <family val="2"/>
          </rPr>
          <t xml:space="preserve">
Shereleen Tarentaal - 8702100112088
Josef Saayman - 6909135823082</t>
        </r>
      </text>
    </comment>
  </commentList>
</comments>
</file>

<file path=xl/comments65.xml><?xml version="1.0" encoding="utf-8"?>
<comments xmlns="http://schemas.openxmlformats.org/spreadsheetml/2006/main">
  <authors>
    <author>James Jansen</author>
  </authors>
  <commentList>
    <comment ref="C4" authorId="0" shapeId="0">
      <text>
        <r>
          <rPr>
            <sz val="10"/>
            <color indexed="81"/>
            <rFont val="Tahoma"/>
            <family val="2"/>
          </rPr>
          <t xml:space="preserve">Contract 092-050-B316B1 ran from 17/09/14 - 09/10/14 = 147P/Days
</t>
        </r>
      </text>
    </comment>
    <comment ref="J4" authorId="0" shapeId="0">
      <text>
        <r>
          <rPr>
            <b/>
            <u/>
            <sz val="8"/>
            <color indexed="81"/>
            <rFont val="Tahoma"/>
            <family val="2"/>
          </rPr>
          <t xml:space="preserve">People Employed on contract 092-050-B316B1
</t>
        </r>
        <r>
          <rPr>
            <sz val="8"/>
            <color indexed="81"/>
            <rFont val="Tahoma"/>
            <family val="2"/>
          </rPr>
          <t xml:space="preserve">Annaline Lucas - 7807240260084
Chuwayne Micaels - 9302065218084
Baveleen Statoe - 8104070091089
Ellen Michels - 6512220194086
Charles Roman - 8409145213083
Sappie Kleinbooi - 6905195246081
Justin Rautenbach - 9009055196085
Andries Rossouw - 6910205957081
Cloudetta Kietas - 760114025089
Rhoda Plaatjies - 7808270714081
Vija Peters - 5702080221084
Abina Kleinbooi - 9708050268084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5" authorId="0" shapeId="0">
      <text>
        <r>
          <rPr>
            <sz val="10"/>
            <color indexed="81"/>
            <rFont val="Tahoma"/>
            <family val="2"/>
          </rPr>
          <t xml:space="preserve">Contract 092-050-B312B1 ran from 14/10/14 - 07/11/14 = 147P/Days
</t>
        </r>
      </text>
    </comment>
    <comment ref="J5" authorId="0" shapeId="0">
      <text>
        <r>
          <rPr>
            <b/>
            <u/>
            <sz val="8"/>
            <color indexed="81"/>
            <rFont val="Tahoma"/>
            <family val="2"/>
          </rPr>
          <t xml:space="preserve">People Employed on contract 092-050-B312B1
</t>
        </r>
        <r>
          <rPr>
            <sz val="8"/>
            <color indexed="81"/>
            <rFont val="Tahoma"/>
            <family val="2"/>
          </rPr>
          <t xml:space="preserve">Annaline Lucas - 7807240260084
Chuwayne Micaels - 9302065218084
Baveleen Statoe - 8104070091089
Ellen Michels - 6512220194086
Charles Roman - 8409145213083
Sappie Kleinbooi - 6905195246081
Justin Rautenbach - 9009055196085
Andries Rossouw - 6910205957081
Cloudetta Kietas - 760114025089
Rhoda Plaatjies - 7808270714081
Vija Peters - 5702080221084
Abina Kleinbooi - 9708050268084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6" authorId="0" shapeId="0">
      <text>
        <r>
          <rPr>
            <sz val="10"/>
            <color indexed="81"/>
            <rFont val="Tahoma"/>
            <family val="2"/>
          </rPr>
          <t xml:space="preserve">Contract 092-050-B313B1 ran from 10/11/14 - 03/12/14 = 194P/Days
</t>
        </r>
      </text>
    </comment>
    <comment ref="J6" authorId="0" shapeId="0">
      <text>
        <r>
          <rPr>
            <b/>
            <u/>
            <sz val="8"/>
            <color indexed="81"/>
            <rFont val="Tahoma"/>
            <family val="2"/>
          </rPr>
          <t xml:space="preserve">People Employed on contract 092-050-B313B1
</t>
        </r>
        <r>
          <rPr>
            <sz val="8"/>
            <color indexed="81"/>
            <rFont val="Tahoma"/>
            <family val="2"/>
          </rPr>
          <t xml:space="preserve">Annaline Lucas - 7807240260084
Chuwayne Micaels - 9302065218084
Baveleen Statoe - 8104070091089
Ellen Michels - 6512220194086
Charles Roman - 8409145213083
Sappie Kleinbooi - 6905195246081
Justin Rautenbach - 9009055196085
Andries Rossouw - 6910205957081
Cloudetta Kietas - 760114025089
Rhoda Plaatjies - 7808270714081
Vija Peters - 5702080221084
Abina Kleinbooi - 9708050268084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7" authorId="0" shapeId="0">
      <text>
        <r>
          <rPr>
            <sz val="10"/>
            <color indexed="81"/>
            <rFont val="Tahoma"/>
            <family val="2"/>
          </rPr>
          <t xml:space="preserve">Contract 092-050-B301B1 ran from 13/01/15 - 09/02/15 = 193P/Days
</t>
        </r>
      </text>
    </comment>
    <comment ref="J7" authorId="0" shapeId="0">
      <text>
        <r>
          <rPr>
            <b/>
            <u/>
            <sz val="8"/>
            <color indexed="81"/>
            <rFont val="Tahoma"/>
            <family val="2"/>
          </rPr>
          <t xml:space="preserve">People Employed on contract 092-050-B301B1
</t>
        </r>
        <r>
          <rPr>
            <sz val="8"/>
            <color indexed="81"/>
            <rFont val="Tahoma"/>
            <family val="2"/>
          </rPr>
          <t xml:space="preserve">Annaline Lucas - 7807240260084
Chuwayne Micaels - 9302065218084
Baveleen Statoe - 8104070091089
Ellen Michels - 6512220194086
Charles Roman - 8409145213083
Sappie Kleinbooi - 6905195246081
Andries Rossouw - 6910205957081
Rhoda Plaatjies - 7808270714081
Abina Kleinbooi - 9708050268084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Afrika Michaels - 9207285215085
Harriete Kleinbooi - 9409260234087
Rache Lucas - 9301210227081
</t>
        </r>
        <r>
          <rPr>
            <sz val="8"/>
            <color indexed="81"/>
            <rFont val="Tahoma"/>
            <family val="2"/>
          </rPr>
          <t xml:space="preserve">
</t>
        </r>
        <r>
          <rPr>
            <b/>
            <u/>
            <sz val="8"/>
            <color indexed="81"/>
            <rFont val="Tahoma"/>
            <family val="2"/>
          </rPr>
          <t>People Left</t>
        </r>
        <r>
          <rPr>
            <sz val="8"/>
            <color indexed="81"/>
            <rFont val="Tahoma"/>
            <family val="2"/>
          </rPr>
          <t xml:space="preserve">
Justin Rautenbach - 9009055196085
Cloudetta Kietas - 760114025089
Vija Peters - 5702080221084</t>
        </r>
      </text>
    </comment>
    <comment ref="C8" authorId="0" shapeId="0">
      <text>
        <r>
          <rPr>
            <sz val="10"/>
            <color indexed="81"/>
            <rFont val="Tahoma"/>
            <family val="2"/>
          </rPr>
          <t xml:space="preserve">Contract 092-050-B302B1 ran from 12/02/15 - 27/03/15 = 219P/Days
</t>
        </r>
      </text>
    </comment>
    <comment ref="J8" authorId="0" shapeId="0">
      <text>
        <r>
          <rPr>
            <b/>
            <u/>
            <sz val="8"/>
            <color indexed="81"/>
            <rFont val="Tahoma"/>
            <family val="2"/>
          </rPr>
          <t xml:space="preserve">People Employed on contract 092-050-B302B1
</t>
        </r>
        <r>
          <rPr>
            <sz val="8"/>
            <color indexed="81"/>
            <rFont val="Tahoma"/>
            <family val="2"/>
          </rPr>
          <t xml:space="preserve">Annaline Lucas - 7807240260084
Chuwayne Michaels - 9302065218084
Baveleen Statoe - 8104070091089
Ellen Michels - 6512220194086
Charles Roman - 8409145213083
Sappie Kleinbooi - 6905195246081
Afrika Michaels - 9207285215085
Andries Rossouw - 6910205957081
Harriete Kleinbooi - 9409260234087
Rhoda Plaatjies - 7808270714081
Rache Lucas - 9301210227081
Abina Kleinbooi - 9708050268084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9" authorId="0" shapeId="0">
      <text>
        <r>
          <rPr>
            <sz val="10"/>
            <color indexed="81"/>
            <rFont val="Tahoma"/>
            <family val="2"/>
          </rPr>
          <t xml:space="preserve">Contract 092-050-B308B1 ran from 30/03/15 - 10/04/15 = 87P/Days
</t>
        </r>
      </text>
    </comment>
    <comment ref="J9" authorId="0" shapeId="0">
      <text>
        <r>
          <rPr>
            <b/>
            <u/>
            <sz val="8"/>
            <color indexed="81"/>
            <rFont val="Tahoma"/>
            <family val="2"/>
          </rPr>
          <t xml:space="preserve">People Employed on contract 092-050-B308B1
</t>
        </r>
        <r>
          <rPr>
            <sz val="8"/>
            <color indexed="81"/>
            <rFont val="Tahoma"/>
            <family val="2"/>
          </rPr>
          <t xml:space="preserve">Annaline Lucas - 7807240260084
Chuwayne Michaels - 9302065218084
Baveleen Statoe - 8104070091089
Ellen Michels - 6512220194086
Charles Roman - 8409145213083
Sappie Kleinbooi - 6905195246081
Afrika Michaels - 9207285215085
Andries Rossouw - 6910205957081
Harriete Kleinbooi - 9409260234087
Rhoda Plaatjies - 7808270714081
Rache Lucas - 9301210227081
Abina Kleinbooi - 9708050268084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0" authorId="0" shapeId="0">
      <text>
        <r>
          <rPr>
            <sz val="10"/>
            <color indexed="81"/>
            <rFont val="Tahoma"/>
            <family val="2"/>
          </rPr>
          <t xml:space="preserve">Contract 092-050-249B2 ran from 21/04/15 - 30/04/15 = 74P/Days
</t>
        </r>
      </text>
    </comment>
    <comment ref="J10" authorId="0" shapeId="0">
      <text>
        <r>
          <rPr>
            <b/>
            <u/>
            <sz val="8"/>
            <color indexed="81"/>
            <rFont val="Tahoma"/>
            <family val="2"/>
          </rPr>
          <t xml:space="preserve">People Employed on contract 092-050-249B2
</t>
        </r>
        <r>
          <rPr>
            <u/>
            <sz val="8"/>
            <color indexed="81"/>
            <rFont val="Tahoma"/>
            <family val="2"/>
          </rPr>
          <t xml:space="preserve">
</t>
        </r>
        <r>
          <rPr>
            <sz val="8"/>
            <color indexed="81"/>
            <rFont val="Tahoma"/>
            <family val="2"/>
          </rPr>
          <t xml:space="preserve">Annaline Lucas - 7807240260084
Chuwayne Michaels - 9302065218084
Baveleen Statoe - 8104070091089
Ellen Michels - 6512220194086
Charles Roman - 8409145213083
Sappie Kleinbooi - 6905195246081
Afrika Michaels - 9207285215085
Harriete Kleinbooi - 9409260234087
Rache Lucas - 9301210227081
Abina Kleinbooi - 9708050268084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Curlin Kleinbooi - 9705095382086
Belinda Maia - 9101240199080
</t>
        </r>
        <r>
          <rPr>
            <sz val="8"/>
            <color indexed="81"/>
            <rFont val="Tahoma"/>
            <family val="2"/>
          </rPr>
          <t xml:space="preserve">
</t>
        </r>
        <r>
          <rPr>
            <b/>
            <u/>
            <sz val="8"/>
            <color indexed="81"/>
            <rFont val="Tahoma"/>
            <family val="2"/>
          </rPr>
          <t>People Left</t>
        </r>
        <r>
          <rPr>
            <sz val="8"/>
            <color indexed="81"/>
            <rFont val="Tahoma"/>
            <family val="2"/>
          </rPr>
          <t xml:space="preserve">
Andries Rossouw - 6910205957081
Rhoda Plaatjies - 7808270714081</t>
        </r>
      </text>
    </comment>
    <comment ref="C11" authorId="0" shapeId="0">
      <text>
        <r>
          <rPr>
            <sz val="10"/>
            <color indexed="81"/>
            <rFont val="Tahoma"/>
            <family val="2"/>
          </rPr>
          <t xml:space="preserve">Contract 092-001-227B2 ran from 01/06/15 - 30/06/15 = 220P/Days
</t>
        </r>
      </text>
    </comment>
    <comment ref="J11" authorId="0" shapeId="0">
      <text>
        <r>
          <rPr>
            <b/>
            <u/>
            <sz val="8"/>
            <color indexed="81"/>
            <rFont val="Tahoma"/>
            <family val="2"/>
          </rPr>
          <t xml:space="preserve">People Employed on contract 092-001-227B2
</t>
        </r>
        <r>
          <rPr>
            <sz val="8"/>
            <color indexed="81"/>
            <rFont val="Tahoma"/>
            <family val="2"/>
          </rPr>
          <t>Annaline Lucas - 7807240260084
Chuwayne Michaels - 9302065218084
Baveleen Statoe - 8104070091089
Ellen Michels - 6512220194086
Charles Roman - 8409145213083
Sappie Kleinbooi - 6905195246081
Afrika Michaels - 9207285215085
Harriete Kleinbooi - 9409260234087
Rache Lucas - 9301210227081
Abina Kleinbooi - 9708050268084
Curlin Kleinbooi - 9705095382086
Belinda Maia - 9101240199080</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2" authorId="0" shapeId="0">
      <text>
        <r>
          <rPr>
            <sz val="10"/>
            <color indexed="81"/>
            <rFont val="Tahoma"/>
            <family val="2"/>
          </rPr>
          <t xml:space="preserve">Contract 092-050-B307B1 ran from 21/07/15 - 23/09/15 = 77P/Days
</t>
        </r>
      </text>
    </comment>
    <comment ref="J12" authorId="0" shapeId="0">
      <text>
        <r>
          <rPr>
            <b/>
            <u/>
            <sz val="8"/>
            <color indexed="81"/>
            <rFont val="Tahoma"/>
            <family val="2"/>
          </rPr>
          <t xml:space="preserve">People Employed on contract 092-050-B307B1
</t>
        </r>
        <r>
          <rPr>
            <sz val="8"/>
            <color indexed="81"/>
            <rFont val="Tahoma"/>
            <family val="2"/>
          </rPr>
          <t xml:space="preserve">Annaline Lucas - 7807240260084
Chuwayne Michaels - 9302065218084
Charles Roman - 8409145213083
Sappie Kleinbooi - 6905195246081
Harriete Kleinbooi - 9409260234087
Rache Lucas - 9301210227081
Abina Kleinbooi - 9708050268084
Curlin Kleinbooi - 9705095382086
Belinda Maia - 9101240199080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Ragel Kleinbooi - 7209170152086
Sovonia Michels - 9009060339084
Jaco Rautenbach - 8308195082085
</t>
        </r>
        <r>
          <rPr>
            <sz val="8"/>
            <color indexed="81"/>
            <rFont val="Tahoma"/>
            <family val="2"/>
          </rPr>
          <t xml:space="preserve">
</t>
        </r>
        <r>
          <rPr>
            <b/>
            <u/>
            <sz val="8"/>
            <color indexed="81"/>
            <rFont val="Tahoma"/>
            <family val="2"/>
          </rPr>
          <t>People Left</t>
        </r>
        <r>
          <rPr>
            <sz val="8"/>
            <color indexed="81"/>
            <rFont val="Tahoma"/>
            <family val="2"/>
          </rPr>
          <t xml:space="preserve">
Baveleen Statoe - 8104070091089
Ellen Michels - 6512220194086
Afrika Michaels - 9207285215085</t>
        </r>
      </text>
    </comment>
    <comment ref="C13" authorId="0" shapeId="0">
      <text>
        <r>
          <rPr>
            <sz val="10"/>
            <color indexed="81"/>
            <rFont val="Tahoma"/>
            <family val="2"/>
          </rPr>
          <t xml:space="preserve">Contract 092-050-B290B1 ran from 01/10/15 - 02/11/15 = 143P/Days
</t>
        </r>
      </text>
    </comment>
    <comment ref="J13" authorId="0" shapeId="0">
      <text>
        <r>
          <rPr>
            <b/>
            <u/>
            <sz val="8"/>
            <color indexed="81"/>
            <rFont val="Tahoma"/>
            <family val="2"/>
          </rPr>
          <t xml:space="preserve">People Employed on contract 092-050-B290B1
</t>
        </r>
        <r>
          <rPr>
            <sz val="8"/>
            <color indexed="81"/>
            <rFont val="Tahoma"/>
            <family val="2"/>
          </rPr>
          <t xml:space="preserve">Annaline Lucas - 7807240260084
Chuwayne Michaels - 9302065218084
Charles Roman - 8409145213083
Sappie Kleinbooi - 6905195246081
Harriete Kleinbooi - 9409260234087
Rache Lucas - 9301210227081
Abina Kleinbooi - 9708050268084
Curlin Kleinbooi - 9705095382086
Ragel Kleinbooi - 7209170152086
Belinda Maia - 9101240199080
Sovonia Michels - 9009060339084
Jaco Rautenbach - 8308195082085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4" authorId="0" shapeId="0">
      <text>
        <r>
          <rPr>
            <sz val="10"/>
            <color indexed="81"/>
            <rFont val="Tahoma"/>
            <family val="2"/>
          </rPr>
          <t xml:space="preserve">Contract 092-050-B284B1 ran from 03/11/15 - 14/12/15 = 396P/Days
</t>
        </r>
      </text>
    </comment>
    <comment ref="J14" authorId="0" shapeId="0">
      <text>
        <r>
          <rPr>
            <b/>
            <u/>
            <sz val="8"/>
            <color indexed="81"/>
            <rFont val="Tahoma"/>
            <family val="2"/>
          </rPr>
          <t xml:space="preserve">People Employed on contract 092-050-B284B1
</t>
        </r>
        <r>
          <rPr>
            <sz val="8"/>
            <color indexed="81"/>
            <rFont val="Tahoma"/>
            <family val="2"/>
          </rPr>
          <t xml:space="preserve">Annaline Lucas - 7807240260084
Chuwayne Michaels - 9302065218084
Charles Roman - 8409145213083
Sappie Kleinbooi - 6905195246081
Harriete Kleinbooi - 9409260234087
Rache Lucas - 9301210227081
Abina Kleinbooi - 9708050268084
Curlin Kleinbooi - 9705095382086
Ragel Kleinbooi - 7209170152086
Belinda Maia - 9101240199080
Sovonia Michels - 9009060339084
Jaco Rautenbach - 8308195082085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5" authorId="0" shapeId="0">
      <text>
        <r>
          <rPr>
            <sz val="10"/>
            <color indexed="81"/>
            <rFont val="Tahoma"/>
            <family val="2"/>
          </rPr>
          <t xml:space="preserve">Contract 092-050-B252B1 ran from 18/01/16 - 16/02/16 = 232P/Days
</t>
        </r>
      </text>
    </comment>
    <comment ref="J15" authorId="0" shapeId="0">
      <text>
        <r>
          <rPr>
            <b/>
            <u/>
            <sz val="8"/>
            <color indexed="81"/>
            <rFont val="Tahoma"/>
            <family val="2"/>
          </rPr>
          <t xml:space="preserve">People Employed on contract 092-050-B252B1
</t>
        </r>
        <r>
          <rPr>
            <sz val="8"/>
            <color indexed="81"/>
            <rFont val="Tahoma"/>
            <family val="2"/>
          </rPr>
          <t xml:space="preserve">Annaline Lucas - 7807240260084
Chuwayne Michaels - 9302065218084
Charles Roman - 8409145213083
Sappie Kleinbooi - 6905195246081
Harriete Kleinbooi - 9409260234087
Rache Lucas - 9301210227081
Abina Kleinbooi - 9708050268084
Curlin Kleinbooi - 9705095382086
Belinda Maia - 9101240199080
Sovonia Michels - 9009060339084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Afrika Michaels - 9207285215085
Abbey-Gail Lukas - 8409170228089
</t>
        </r>
        <r>
          <rPr>
            <sz val="8"/>
            <color indexed="81"/>
            <rFont val="Tahoma"/>
            <family val="2"/>
          </rPr>
          <t xml:space="preserve">
</t>
        </r>
        <r>
          <rPr>
            <b/>
            <u/>
            <sz val="8"/>
            <color indexed="81"/>
            <rFont val="Tahoma"/>
            <family val="2"/>
          </rPr>
          <t>People Left</t>
        </r>
        <r>
          <rPr>
            <sz val="8"/>
            <color indexed="81"/>
            <rFont val="Tahoma"/>
            <family val="2"/>
          </rPr>
          <t xml:space="preserve">
Jaco Rautenbach - 8308195082085
Ragel Kleinbooi - 7209170152086</t>
        </r>
      </text>
    </comment>
    <comment ref="C16" authorId="0" shapeId="0">
      <text>
        <r>
          <rPr>
            <sz val="10"/>
            <color indexed="81"/>
            <rFont val="Tahoma"/>
            <family val="2"/>
          </rPr>
          <t xml:space="preserve">Contract 092-050-B249B3 ran from 22/02/16 - 01/03/16 = 55P/Days
</t>
        </r>
      </text>
    </comment>
    <comment ref="J16" authorId="0" shapeId="0">
      <text>
        <r>
          <rPr>
            <b/>
            <u/>
            <sz val="8"/>
            <color indexed="81"/>
            <rFont val="Tahoma"/>
            <family val="2"/>
          </rPr>
          <t xml:space="preserve">People Employed on contract 092-050-B249B3
</t>
        </r>
        <r>
          <rPr>
            <u/>
            <sz val="8"/>
            <color indexed="81"/>
            <rFont val="Tahoma"/>
            <family val="2"/>
          </rPr>
          <t xml:space="preserve">
</t>
        </r>
        <r>
          <rPr>
            <sz val="8"/>
            <color indexed="81"/>
            <rFont val="Tahoma"/>
            <family val="2"/>
          </rPr>
          <t xml:space="preserve">Annaline Lucas - 7807240260084
Chuwayne Michaels - 9302065218084
Charles Roman - 8409145213083
Sappie Kleinbooi - 6905195246081
Harriete Kleinbooi - 9409260234087
Rache Lucas - 9301210227081
Abina Kleinbooi - 9708050268084
Curlin Kleinbooi - 9705095382086
Afrika Michaels - 9207285215085
Belinda Maia - 9101240199080
Sovonia Michels - 9009060339084
Abbey-Gail Lukas - 8409170228089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List>
</comments>
</file>

<file path=xl/comments66.xml><?xml version="1.0" encoding="utf-8"?>
<comments xmlns="http://schemas.openxmlformats.org/spreadsheetml/2006/main">
  <authors>
    <author>James Jansen</author>
  </authors>
  <commentList>
    <comment ref="C4" authorId="0" shapeId="0">
      <text>
        <r>
          <rPr>
            <sz val="10"/>
            <color indexed="81"/>
            <rFont val="Tahoma"/>
            <family val="2"/>
          </rPr>
          <t xml:space="preserve">Contract 092-050-B318B1 ran from 17/09/14 - 15/10/14 = 165P/Days
</t>
        </r>
      </text>
    </comment>
    <comment ref="J4" authorId="0" shapeId="0">
      <text>
        <r>
          <rPr>
            <b/>
            <u/>
            <sz val="8"/>
            <color indexed="81"/>
            <rFont val="Tahoma"/>
            <family val="2"/>
          </rPr>
          <t xml:space="preserve">People Employed on contract 092-050-B318B1
</t>
        </r>
        <r>
          <rPr>
            <sz val="8"/>
            <color indexed="81"/>
            <rFont val="Tahoma"/>
            <family val="2"/>
          </rPr>
          <t>Kelton Swarts - 9105055215089
Macduff Prins - 9108055111084
Maria Plaatjies - 7606080260083
Arisha Van Niekerk - 8212130276085
Eldene Ruiters - 9407180210088
Hendry Witbooi - 8003015305082
George Mapoe - 9408035181086
Tiena Lukas - 7204100203083
Clarin Swarts - 7005010644088
Noel Maia - 9307315099085
Ragel Maganie - 9302080304083
Michelle Grootboom - 800425008808</t>
        </r>
        <r>
          <rPr>
            <b/>
            <u/>
            <sz val="8"/>
            <color indexed="81"/>
            <rFont val="Tahoma"/>
            <family val="2"/>
          </rPr>
          <t>9</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5" authorId="0" shapeId="0">
      <text>
        <r>
          <rPr>
            <sz val="10"/>
            <color indexed="81"/>
            <rFont val="Tahoma"/>
            <family val="2"/>
          </rPr>
          <t xml:space="preserve">Contract 092-050-B314B1 ran from 27/10/14 - 19/11/14 = 165P/Days
</t>
        </r>
      </text>
    </comment>
    <comment ref="J5" authorId="0" shapeId="0">
      <text>
        <r>
          <rPr>
            <b/>
            <u/>
            <sz val="8"/>
            <color indexed="81"/>
            <rFont val="Tahoma"/>
            <family val="2"/>
          </rPr>
          <t xml:space="preserve">People Employed on contract 092-050-B314B1
</t>
        </r>
        <r>
          <rPr>
            <sz val="8"/>
            <color indexed="81"/>
            <rFont val="Tahoma"/>
            <family val="2"/>
          </rPr>
          <t>Kelton Swarts - 9105055215089
Macduff Prins - 9108055111084
Arisha Van Niekerk - 8212130276085
Eldene Ruiters - 9407180210088
Hendry Witbooi - 8003015305082
George Mapoe - 9408035181086
Tiena Lukas - 7204100203083
Clarin Swarts - 7005010644088
Ragel Maganie - 9302080304083
Michelle Grootboom - 800425008808</t>
        </r>
        <r>
          <rPr>
            <u/>
            <sz val="8"/>
            <color indexed="81"/>
            <rFont val="Tahoma"/>
            <family val="2"/>
          </rPr>
          <t>9</t>
        </r>
        <r>
          <rPr>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Brendene Jonnas - 9404210289083
Michael Jack - 9306015094081
</t>
        </r>
        <r>
          <rPr>
            <sz val="8"/>
            <color indexed="81"/>
            <rFont val="Tahoma"/>
            <family val="2"/>
          </rPr>
          <t xml:space="preserve">
</t>
        </r>
        <r>
          <rPr>
            <b/>
            <u/>
            <sz val="8"/>
            <color indexed="81"/>
            <rFont val="Tahoma"/>
            <family val="2"/>
          </rPr>
          <t>People Left</t>
        </r>
        <r>
          <rPr>
            <sz val="8"/>
            <color indexed="81"/>
            <rFont val="Tahoma"/>
            <family val="2"/>
          </rPr>
          <t xml:space="preserve">
Maria Plaatjies - 7606080260083
Noel Maia - 9307315099085</t>
        </r>
      </text>
    </comment>
    <comment ref="C6" authorId="0" shapeId="0">
      <text>
        <r>
          <rPr>
            <sz val="10"/>
            <color indexed="81"/>
            <rFont val="Tahoma"/>
            <family val="2"/>
          </rPr>
          <t xml:space="preserve">Contract 092-050-B305B1 ran from 06/04/15 - 30/04/15 = 209P/Days
</t>
        </r>
      </text>
    </comment>
    <comment ref="J6" authorId="0" shapeId="0">
      <text>
        <r>
          <rPr>
            <b/>
            <u/>
            <sz val="8"/>
            <color indexed="81"/>
            <rFont val="Tahoma"/>
            <family val="2"/>
          </rPr>
          <t xml:space="preserve">People Employed on contract 092-050-B305B1
</t>
        </r>
        <r>
          <rPr>
            <sz val="8"/>
            <color indexed="81"/>
            <rFont val="Tahoma"/>
            <family val="2"/>
          </rPr>
          <t xml:space="preserve">Kelton Swarts - 9105055215089
Arisha Van Niekerk - 8212130276085
Tiena Lukas - 7204100203083
Clarin Swarts - 7005010644088
Ragel Maganie - 9302080304083
Brendene Jonnas - 9404210289083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Marieta Rautenbach - 9301020146083
Meacon Wildeman - 9102255197084
Ivano Kleinbooi - 9603165374085
Koos Claassen - 8304066076082
Gregory Prince - 8412105182082
Els Lukas - 7801150014086
</t>
        </r>
        <r>
          <rPr>
            <sz val="8"/>
            <color indexed="81"/>
            <rFont val="Tahoma"/>
            <family val="2"/>
          </rPr>
          <t xml:space="preserve">
</t>
        </r>
        <r>
          <rPr>
            <b/>
            <u/>
            <sz val="8"/>
            <color indexed="81"/>
            <rFont val="Tahoma"/>
            <family val="2"/>
          </rPr>
          <t>People Left</t>
        </r>
        <r>
          <rPr>
            <sz val="8"/>
            <color indexed="81"/>
            <rFont val="Tahoma"/>
            <family val="2"/>
          </rPr>
          <t xml:space="preserve">
Michael Jack - 9306015094081
Michelle Grootboom - 8004250088089
Eldene Ruiters - 9407180210088
Hendry Witbooi - 8003015305082
George Mapoe - 9408035181086
Macduff Prins - 9108055111084</t>
        </r>
      </text>
    </comment>
    <comment ref="C7" authorId="0" shapeId="0">
      <text>
        <r>
          <rPr>
            <sz val="10"/>
            <color indexed="81"/>
            <rFont val="Tahoma"/>
            <family val="2"/>
          </rPr>
          <t xml:space="preserve">Contract 092-050-B277B2 ran from 11/05/15 - 24/07/15 = 220P/Days
</t>
        </r>
      </text>
    </comment>
    <comment ref="J7" authorId="0" shapeId="0">
      <text>
        <r>
          <rPr>
            <b/>
            <u/>
            <sz val="8"/>
            <color indexed="81"/>
            <rFont val="Tahoma"/>
            <family val="2"/>
          </rPr>
          <t xml:space="preserve">People Employed on contract 092-050-B277B2
</t>
        </r>
        <r>
          <rPr>
            <sz val="8"/>
            <color indexed="81"/>
            <rFont val="Tahoma"/>
            <family val="2"/>
          </rPr>
          <t xml:space="preserve">Kelton Swarts - 9105055215089
Koos Claassen - 8304066076082
Arisha Van Niekerk - 8212130276085
Tiena Lukas - 7204100203083
Clarin Swarts - 7005010644088
Ragel Maganie - 9302080304083
Brendene Jonnas - 9404210289083
Ivano Kleinbooi - 9603165374085
Els Lukas - 7801150014086
Gregory Prince - 8412105182082
Marieta Rautenbach - 9301020146083
Meachon Wildeman - 9102255194084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8" authorId="0" shapeId="0">
      <text>
        <r>
          <rPr>
            <sz val="10"/>
            <color indexed="81"/>
            <rFont val="Tahoma"/>
            <family val="2"/>
          </rPr>
          <t xml:space="preserve">Contract 092-050-B288B1 ran from 14/09/15 - 23/09/15 = 66P/Days
</t>
        </r>
      </text>
    </comment>
    <comment ref="J8" authorId="0" shapeId="0">
      <text>
        <r>
          <rPr>
            <b/>
            <u/>
            <sz val="8"/>
            <color indexed="81"/>
            <rFont val="Tahoma"/>
            <family val="2"/>
          </rPr>
          <t xml:space="preserve">People Employed on contract 092-050-B288B1
</t>
        </r>
        <r>
          <rPr>
            <sz val="8"/>
            <color indexed="81"/>
            <rFont val="Tahoma"/>
            <family val="2"/>
          </rPr>
          <t xml:space="preserve">Kelton Swarts - 9105055215089
Koos Claassen - 8304066076082
Arisha Van Niekerk - 8212130276085
Tiena Lukas - 7204100203083
Clarin Swarts - 7005010644088
Ragel Maganie - 9302080304083
Brendene Jonnas - 9404210289083
Els Lukas - 7801150014086
Gregory Prince - 8412105182082
Marieta Rautenbach - 9301020146083
Meachon Wildeman - 9102255194084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Hendry Witbooi - 8003015305082
</t>
        </r>
        <r>
          <rPr>
            <sz val="8"/>
            <color indexed="81"/>
            <rFont val="Tahoma"/>
            <family val="2"/>
          </rPr>
          <t xml:space="preserve">
</t>
        </r>
        <r>
          <rPr>
            <b/>
            <u/>
            <sz val="8"/>
            <color indexed="81"/>
            <rFont val="Tahoma"/>
            <family val="2"/>
          </rPr>
          <t xml:space="preserve">People Left
</t>
        </r>
        <r>
          <rPr>
            <sz val="8"/>
            <color indexed="81"/>
            <rFont val="Tahoma"/>
            <family val="2"/>
          </rPr>
          <t xml:space="preserve">
Ivano Kleinbooi - 9603165374085</t>
        </r>
      </text>
    </comment>
    <comment ref="C9" authorId="0" shapeId="0">
      <text>
        <r>
          <rPr>
            <sz val="10"/>
            <color indexed="81"/>
            <rFont val="Tahoma"/>
            <family val="2"/>
          </rPr>
          <t xml:space="preserve">Contract 092-050-B239B1 ran from 02/11/15 - 11/12/15 = 354P/Days
</t>
        </r>
      </text>
    </comment>
    <comment ref="J9" authorId="0" shapeId="0">
      <text>
        <r>
          <rPr>
            <b/>
            <u/>
            <sz val="8"/>
            <color indexed="81"/>
            <rFont val="Tahoma"/>
            <family val="2"/>
          </rPr>
          <t xml:space="preserve">People Employed on contract 092-050-239B1
</t>
        </r>
        <r>
          <rPr>
            <sz val="8"/>
            <color indexed="81"/>
            <rFont val="Tahoma"/>
            <family val="2"/>
          </rPr>
          <t xml:space="preserve">Kelton Swarts - 9105055215089
Tiena Lukas - 7204100203083
Clarin Swarts - 7005010644088
Brendene Jonnas - 9404210289083
Els Lukas - 7801150014086
Gregory Prince - 8412105182082
Marieta Rautenbach - 9301020146083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Nicolene Jacobs - 8812310131081
Joslin jack - 8511050253085
Michael Jack - 9306015094081
Kurt Rautenbach - 9208075219089
Altudor Ruiters - 8402105117085
</t>
        </r>
        <r>
          <rPr>
            <sz val="8"/>
            <color indexed="81"/>
            <rFont val="Tahoma"/>
            <family val="2"/>
          </rPr>
          <t xml:space="preserve">
</t>
        </r>
        <r>
          <rPr>
            <b/>
            <u/>
            <sz val="8"/>
            <color indexed="81"/>
            <rFont val="Tahoma"/>
            <family val="2"/>
          </rPr>
          <t xml:space="preserve">People Left
</t>
        </r>
        <r>
          <rPr>
            <sz val="8"/>
            <color indexed="81"/>
            <rFont val="Tahoma"/>
            <family val="2"/>
          </rPr>
          <t xml:space="preserve">
Hendry Witbooi - 8003015305082
Meachon Wildeman - 9102255194084
Ragel Maganie - 9302080304083
Koos Claassen - 8304066076082
Arisha Van Niekerk - 8212130276085</t>
        </r>
      </text>
    </comment>
    <comment ref="C10" authorId="0" shapeId="0">
      <text>
        <r>
          <rPr>
            <sz val="10"/>
            <color indexed="81"/>
            <rFont val="Tahoma"/>
            <family val="2"/>
          </rPr>
          <t xml:space="preserve">Contract 008-092-B0029B3 ran from 05/02/16 - 15/02/16 = 49P/Days
</t>
        </r>
      </text>
    </comment>
    <comment ref="J10" authorId="0" shapeId="0">
      <text>
        <r>
          <rPr>
            <b/>
            <u/>
            <sz val="8"/>
            <color indexed="81"/>
            <rFont val="Tahoma"/>
            <family val="2"/>
          </rPr>
          <t xml:space="preserve">People Employed on contract 008-092-B0029B3
</t>
        </r>
        <r>
          <rPr>
            <sz val="8"/>
            <color indexed="81"/>
            <rFont val="Tahoma"/>
            <family val="2"/>
          </rPr>
          <t xml:space="preserve">Kelton Swarts - 9105055215089
Joslin Jack - 8511050253085
Nicolene Jacobs - 8812310131081
Tiena Lukas - 7204100203083
Clarin Swarts - 7005010644088
Brendene Jonnas - 9404210289083
Els Lukas - 7801150014086
Kurt Rautenbach - 9208075219089
Marieta Rautenbach - 9301020146083
Altudor Ruiters - 8402105117085
</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Hanro Hendricks - 9507315310081
Gramont Swarts - 9606065268081
</t>
        </r>
        <r>
          <rPr>
            <sz val="8"/>
            <color indexed="81"/>
            <rFont val="Tahoma"/>
            <family val="2"/>
          </rPr>
          <t xml:space="preserve">
</t>
        </r>
        <r>
          <rPr>
            <b/>
            <u/>
            <sz val="8"/>
            <color indexed="81"/>
            <rFont val="Tahoma"/>
            <family val="2"/>
          </rPr>
          <t xml:space="preserve">People Left
</t>
        </r>
        <r>
          <rPr>
            <sz val="8"/>
            <color indexed="81"/>
            <rFont val="Tahoma"/>
            <family val="2"/>
          </rPr>
          <t xml:space="preserve">
Michael Jack - 9306015094081
Gregory Prince - 8412105182082</t>
        </r>
      </text>
    </comment>
    <comment ref="C11" authorId="0" shapeId="0">
      <text>
        <r>
          <rPr>
            <sz val="10"/>
            <color indexed="81"/>
            <rFont val="Tahoma"/>
            <family val="2"/>
          </rPr>
          <t xml:space="preserve">Contract 092-050-260B2 ran from 22/02/16 - 08/03/16 = 55P/Days
</t>
        </r>
      </text>
    </comment>
    <comment ref="J11" authorId="0" shapeId="0">
      <text>
        <r>
          <rPr>
            <b/>
            <u/>
            <sz val="8"/>
            <color indexed="81"/>
            <rFont val="Tahoma"/>
            <family val="2"/>
          </rPr>
          <t xml:space="preserve">People Employed on contract 092-050-260B2
</t>
        </r>
        <r>
          <rPr>
            <u/>
            <sz val="8"/>
            <color indexed="81"/>
            <rFont val="Tahoma"/>
            <family val="2"/>
          </rPr>
          <t xml:space="preserve">
</t>
        </r>
        <r>
          <rPr>
            <sz val="8"/>
            <color indexed="81"/>
            <rFont val="Tahoma"/>
            <family val="2"/>
          </rPr>
          <t xml:space="preserve">Kelton Swarts - 9105055215089
Hanro Hendricks - 9507315310081
Joslin Jack - 8511050253085
Nicolene Jacobs - 8812310131081
Tiena Lukas - 7204100203083
Clarin Swarts - 7005010644088
Brendene Jonnas - 9404210289083
Els Lukas - 7801150014086
Kurt Rautenbach - 9208075219089
Marieta Rautenbach - 9301020146083
Altudor Ruiters - 8402105117085
Gramont Swarts - 9606065268081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t>
        </r>
      </text>
    </comment>
  </commentList>
</comments>
</file>

<file path=xl/comments67.xml><?xml version="1.0" encoding="utf-8"?>
<comments xmlns="http://schemas.openxmlformats.org/spreadsheetml/2006/main">
  <authors>
    <author>James Jansen</author>
  </authors>
  <commentList>
    <comment ref="C4" authorId="0" shapeId="0">
      <text>
        <r>
          <rPr>
            <sz val="8"/>
            <color indexed="81"/>
            <rFont val="Tahoma"/>
            <family val="2"/>
          </rPr>
          <t xml:space="preserve">Contract 092-050-P01 ran from 04/05/09 to 03/06/09 =  152P/Days
</t>
        </r>
      </text>
    </comment>
    <comment ref="J4" authorId="0" shapeId="0">
      <text>
        <r>
          <rPr>
            <b/>
            <u/>
            <sz val="8"/>
            <color indexed="81"/>
            <rFont val="Tahoma"/>
            <family val="2"/>
          </rPr>
          <t xml:space="preserve">People Employed on contract 092-050-P01
</t>
        </r>
        <r>
          <rPr>
            <sz val="8"/>
            <color indexed="81"/>
            <rFont val="Tahoma"/>
            <family val="2"/>
          </rPr>
          <t xml:space="preserve">Siko Sindiswa - 5804030449086
Vuyani Galela - 7305106109081
Nomhle Jibilizi - 6005300627083
Lindelwa Rwexu - 6811021025089
Pumlani Gola - 8602085336084
Mzuvukile Lungile - 6804046460084
Lungisile Moss - 6403075757088
Siphokazi Nkone - 8607260328087
Sebenzile Majamani - 6901046145085
Nobesuthu Mafani - 8002100209087
Ngqina Kholeka - 7203190585086
Stephen Nqweniso - 600 3155973082
</t>
        </r>
      </text>
    </comment>
    <comment ref="C5" authorId="0" shapeId="0">
      <text>
        <r>
          <rPr>
            <sz val="8"/>
            <color indexed="81"/>
            <rFont val="Tahoma"/>
            <family val="2"/>
          </rPr>
          <t xml:space="preserve">Contract 092-050-P04 ran from 17/05/09 to 03/06/09 =  253P/Days
</t>
        </r>
      </text>
    </comment>
    <comment ref="H5" authorId="0" shapeId="0">
      <text>
        <r>
          <rPr>
            <sz val="8"/>
            <color indexed="81"/>
            <rFont val="Tahoma"/>
            <family val="2"/>
          </rPr>
          <t xml:space="preserve">N.Mani First Aid Training for 3 Days 6 - 8 April 2009 by St.John's Ambulance
N.Mani Induction Training for 1 Day on 24 April 2009 by WFW.
</t>
        </r>
      </text>
    </comment>
    <comment ref="J5" authorId="0" shapeId="0">
      <text>
        <r>
          <rPr>
            <b/>
            <u/>
            <sz val="8"/>
            <color indexed="81"/>
            <rFont val="Tahoma"/>
            <family val="2"/>
          </rPr>
          <t xml:space="preserve">People Employed on contract 092-050-P04
</t>
        </r>
        <r>
          <rPr>
            <sz val="8"/>
            <color indexed="81"/>
            <rFont val="Tahoma"/>
            <family val="2"/>
          </rPr>
          <t xml:space="preserve">Mziyanda Kolisi - 8207286032084
Vuyani Galela - 7305106109081
Nomhle Jibilizi - 6005300627083
Lindelwa Rwexu - 6811021025089
Pumlani Gola - 8602085336084
Mzuvukile Lungile - 6804046460084
Lungisile Moss - 6403075757088
Siphokazi Nkone - 8607260328087
Sebenzile Majamani - 6901046145085
Nobesuthu Mafani - 8002100209087
Dyubhele Vuyiseka - 8112050201084
Stephen Nqweniso - 600 3155973082
</t>
        </r>
      </text>
    </comment>
    <comment ref="C6" authorId="0" shapeId="0">
      <text>
        <r>
          <rPr>
            <sz val="8"/>
            <color indexed="81"/>
            <rFont val="Tahoma"/>
            <family val="2"/>
          </rPr>
          <t xml:space="preserve">Contract 092-050-P06 
</t>
        </r>
      </text>
    </comment>
    <comment ref="J6" authorId="0" shapeId="0">
      <text>
        <r>
          <rPr>
            <b/>
            <u/>
            <sz val="8"/>
            <color indexed="81"/>
            <rFont val="Tahoma"/>
            <family val="2"/>
          </rPr>
          <t xml:space="preserve">People Employed on contract 092-050-P06
</t>
        </r>
        <r>
          <rPr>
            <sz val="8"/>
            <color indexed="81"/>
            <rFont val="Tahoma"/>
            <family val="2"/>
          </rPr>
          <t xml:space="preserve">
Vuyani Galela - 7305106109081
Nomhle Jibilizi - 6005300627083
Lindelwa Rwexu - 6811021025089
Pumlani Gola - 8602085336084
Mzuvukile Lungile - 6804046460084
Lungisile Moss - 6403075757088
Siphokazi Nkone - 8607260328087
Sebenzile Majamani - 6901046145085
Stephen Nqweniso - 600 3155973082
</t>
        </r>
        <r>
          <rPr>
            <b/>
            <u/>
            <sz val="8"/>
            <color indexed="81"/>
            <rFont val="Tahoma"/>
            <family val="2"/>
          </rPr>
          <t>New People</t>
        </r>
        <r>
          <rPr>
            <sz val="8"/>
            <color indexed="81"/>
            <rFont val="Tahoma"/>
            <family val="2"/>
          </rPr>
          <t xml:space="preserve">
Sindiswa Siko - 5804030449086
Ndiseka Mafani - 6607050588082
Kholeka Ngqina - 7203190585086
</t>
        </r>
        <r>
          <rPr>
            <b/>
            <u/>
            <sz val="8"/>
            <color indexed="81"/>
            <rFont val="Tahoma"/>
            <family val="2"/>
          </rPr>
          <t>People Left</t>
        </r>
        <r>
          <rPr>
            <sz val="8"/>
            <color indexed="81"/>
            <rFont val="Tahoma"/>
            <family val="2"/>
          </rPr>
          <t xml:space="preserve">
Mziyanda Kolisi - 8207286032084
Nobesuthu Mafani - 8002100209087
Dyubhele Vuyiseka - 8112050201084</t>
        </r>
      </text>
    </comment>
    <comment ref="C7" authorId="0" shapeId="0">
      <text>
        <r>
          <rPr>
            <sz val="8"/>
            <color indexed="81"/>
            <rFont val="Tahoma"/>
            <family val="2"/>
          </rPr>
          <t xml:space="preserve">Contract 092-050-P10 ran from 21/09/09 - 28/10/09 = 252P/Days
</t>
        </r>
      </text>
    </comment>
    <comment ref="J7" authorId="0" shapeId="0">
      <text>
        <r>
          <rPr>
            <b/>
            <u/>
            <sz val="8"/>
            <color indexed="81"/>
            <rFont val="Tahoma"/>
            <family val="2"/>
          </rPr>
          <t>People Employed on contract 092-050-P10
Sindiswa Siko - 5804030449086</t>
        </r>
        <r>
          <rPr>
            <b/>
            <sz val="8"/>
            <color indexed="81"/>
            <rFont val="Tahoma"/>
            <family val="2"/>
          </rPr>
          <t xml:space="preserve">
</t>
        </r>
        <r>
          <rPr>
            <sz val="8"/>
            <color indexed="81"/>
            <rFont val="Tahoma"/>
            <family val="2"/>
          </rPr>
          <t xml:space="preserve">Vuyani Galela - 7305106109081
Nomhle Jibilizi - 6005300627083
Lindelwa Rwexu - 6811021025089
Pumlani Gola - 8602085336084
Mzuvukile Lungile - 6804046460084
Lungisile Moss - 6403075757088
Siphokazi Nkone - 8607260328087
Sebenzile Majamani - 6901046145085
Ndiseka Mafani - 6607050588082
Kholeka Ngqina - 7203190585086
Stephen Nqweniso - 600 3155973082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8" authorId="0" shapeId="0">
      <text>
        <r>
          <rPr>
            <sz val="8"/>
            <color indexed="81"/>
            <rFont val="Tahoma"/>
            <family val="2"/>
          </rPr>
          <t xml:space="preserve">Contract 092-050-P12 ran from 01/02/10 - 12/03/10 = 320P/Days
</t>
        </r>
      </text>
    </comment>
    <comment ref="J8" authorId="0" shapeId="0">
      <text>
        <r>
          <rPr>
            <b/>
            <u/>
            <sz val="8"/>
            <color indexed="81"/>
            <rFont val="Tahoma"/>
            <family val="2"/>
          </rPr>
          <t xml:space="preserve">People Employed on contract 092-050-P12
</t>
        </r>
        <r>
          <rPr>
            <sz val="8"/>
            <color indexed="81"/>
            <rFont val="Tahoma"/>
            <family val="2"/>
          </rPr>
          <t xml:space="preserve">
Pumlani Gola - 8602085336084
</t>
        </r>
        <r>
          <rPr>
            <b/>
            <u/>
            <sz val="8"/>
            <color indexed="81"/>
            <rFont val="Tahoma"/>
            <family val="2"/>
          </rPr>
          <t>New People</t>
        </r>
        <r>
          <rPr>
            <sz val="8"/>
            <color indexed="81"/>
            <rFont val="Tahoma"/>
            <family val="2"/>
          </rPr>
          <t xml:space="preserve">
Vuyiseka Dyubhele - 8112050290084
Vuyani Galela - 7305106109081
Xolisa Kula - 6804241044089
Kayalethu Klaas - 6805015968080
Pumzile Daba - 8301106576089
Tembisa Aplein - 8601150233085
Siphokazi Nkone - 8607260328087
Bulelani Yose - 8909125724082
Siyabonga Mgangato - 8502265704087
Ndiseka Mafani - 6607050588082
Stephen Nqweniso - 60031559730082
</t>
        </r>
        <r>
          <rPr>
            <b/>
            <u/>
            <sz val="8"/>
            <color indexed="81"/>
            <rFont val="Tahoma"/>
            <family val="2"/>
          </rPr>
          <t>People Left</t>
        </r>
        <r>
          <rPr>
            <sz val="8"/>
            <color indexed="81"/>
            <rFont val="Tahoma"/>
            <family val="2"/>
          </rPr>
          <t xml:space="preserve">
Mzuvukile Lungile - 6804046460084
Lungisile Moss - 6403075757088
Siphokazi Nkone - 8607260328087
Sebenzile Majamani - 6901046145085
Ndiseka Mafani - 6607050588082
Kholeka Ngqina - 7203190585086
Stephen Nqweniso - 600 3155973082
Sindiswa Siko - 5804030449086
Vuyani Galela - 7305106109081
Nomhle Jibilizi - 6005300627083
Lindelwa Rwexu - 6811021025089</t>
        </r>
      </text>
    </comment>
    <comment ref="C9" authorId="0" shapeId="0">
      <text>
        <r>
          <rPr>
            <sz val="10"/>
            <color indexed="81"/>
            <rFont val="Tahoma"/>
            <family val="2"/>
          </rPr>
          <t xml:space="preserve">Contract 092-050-P21 ran from 14/04/10 - 17/05/10 = 286P/Days
</t>
        </r>
      </text>
    </comment>
    <comment ref="J9" authorId="0" shapeId="0">
      <text>
        <r>
          <rPr>
            <b/>
            <u/>
            <sz val="8"/>
            <color indexed="81"/>
            <rFont val="Tahoma"/>
            <family val="2"/>
          </rPr>
          <t xml:space="preserve">People Employed on contract 092-050-P21
</t>
        </r>
        <r>
          <rPr>
            <sz val="8"/>
            <color indexed="81"/>
            <rFont val="Tahoma"/>
            <family val="2"/>
          </rPr>
          <t xml:space="preserve">Vuyiseka Dyubhele - 8112050290084
Vuyani Galela - 7305106109081
Xolisa Kula - 6804241044089
Kayalethu Klaas - 6805015968080
Pumlani Gola - 8602085336084
Pumzile Daba - 8301106576089
Tembisa Aplein - 8601150233085
Siphokazi Nkone - 8607260328087
Bulelani Yose - 8909125724082
Ndiseka Mafani - 6607050588082
Siyabonga Mgangato - 8502265704087
</t>
        </r>
        <r>
          <rPr>
            <b/>
            <u/>
            <sz val="8"/>
            <color indexed="81"/>
            <rFont val="Tahoma"/>
            <family val="2"/>
          </rPr>
          <t>New People</t>
        </r>
        <r>
          <rPr>
            <sz val="8"/>
            <color indexed="81"/>
            <rFont val="Tahoma"/>
            <family val="2"/>
          </rPr>
          <t xml:space="preserve">
Trashile Peter - 5106065736084
Nobengazi Tali - 6207040934080
</t>
        </r>
        <r>
          <rPr>
            <b/>
            <u/>
            <sz val="8"/>
            <color indexed="81"/>
            <rFont val="Tahoma"/>
            <family val="2"/>
          </rPr>
          <t>People Left</t>
        </r>
        <r>
          <rPr>
            <sz val="8"/>
            <color indexed="81"/>
            <rFont val="Tahoma"/>
            <family val="2"/>
          </rPr>
          <t xml:space="preserve">
Stephen Nqweniso - 60031559730082</t>
        </r>
      </text>
    </comment>
  </commentList>
</comments>
</file>

<file path=xl/comments68.xml><?xml version="1.0" encoding="utf-8"?>
<comments xmlns="http://schemas.openxmlformats.org/spreadsheetml/2006/main">
  <authors>
    <author>James Jansen</author>
  </authors>
  <commentList>
    <comment ref="C4" authorId="0" shapeId="0">
      <text>
        <r>
          <rPr>
            <sz val="8"/>
            <color indexed="81"/>
            <rFont val="Tahoma"/>
            <family val="2"/>
          </rPr>
          <t xml:space="preserve">Contract 092-050-P02 ran from 04/05/09 - 01/06/09 = 254P/Days
</t>
        </r>
      </text>
    </comment>
    <comment ref="J4" authorId="0" shapeId="0">
      <text>
        <r>
          <rPr>
            <b/>
            <u/>
            <sz val="8"/>
            <color indexed="81"/>
            <rFont val="Tahoma"/>
            <family val="2"/>
          </rPr>
          <t xml:space="preserve">People Employed on contract 092-050-P02
</t>
        </r>
        <r>
          <rPr>
            <sz val="8"/>
            <color indexed="81"/>
            <rFont val="Tahoma"/>
            <family val="2"/>
          </rPr>
          <t xml:space="preserve">Ntombekhaya Menemene - 6909020873085
Thozamile Fosi - 5704075726084
Khawulezile Botlan - 58100315418084
Lindiwe Mani - 7901120949088
Vuyokazi Booi - 8409110475089
Ntombosindiso Mbula - 8502280504082
Bulelani Booi - 8708135393080
Zandisile Zamani - 6406025886089
Nonzweni Rwexu - 4806090466083
Selina Vazi - 8905161065088
Xolela Radu - 8409076143085
Nosipho Xelo - 7009230935086
</t>
        </r>
      </text>
    </comment>
    <comment ref="C5" authorId="0" shapeId="0">
      <text>
        <r>
          <rPr>
            <sz val="8"/>
            <color indexed="81"/>
            <rFont val="Tahoma"/>
            <family val="2"/>
          </rPr>
          <t xml:space="preserve">Contract 092-050-P03 ran from 18/06/09 - 16/07/09 = 297P/Days
</t>
        </r>
      </text>
    </comment>
    <comment ref="H5" authorId="0" shapeId="0">
      <text>
        <r>
          <rPr>
            <sz val="8"/>
            <color indexed="81"/>
            <rFont val="Tahoma"/>
            <family val="2"/>
          </rPr>
          <t xml:space="preserve">M.Nkone First Aid Training for 3 Days 6 - 8 April 2009 by St.John's Ambulance 
M.Nkone Induction Training for 1 Day on 24 April 2009 by WFW.
</t>
        </r>
      </text>
    </comment>
    <comment ref="J5" authorId="0" shapeId="0">
      <text>
        <r>
          <rPr>
            <b/>
            <u/>
            <sz val="8"/>
            <color indexed="81"/>
            <rFont val="Tahoma"/>
            <family val="2"/>
          </rPr>
          <t xml:space="preserve">People Employed on contract 092-050-P03
</t>
        </r>
        <r>
          <rPr>
            <sz val="8"/>
            <color indexed="81"/>
            <rFont val="Tahoma"/>
            <family val="2"/>
          </rPr>
          <t>Ntombekhaya Menemene - 6909020873085
Thozamile Fosi - 5704075726084
Khawulezile Botlan - 58100315418084
Lindiwe Mani - 7901120949088
Vuyokazi Booi - 8409110475089
Ntombosindiso Mbula - 8502280504082
Bulelani Booi - 8708135393080
Zandisile Zamani - 6406025886089
Nonzweni Rwexu - 4806090466083
Selina Vazi - 8905161065088
Xolela Radu - 8409076143085
Nosipho Xelo - 7009230935086
Mzayifani Robert - 5204205457081
Mbilana Phikisile - 5802016064085</t>
        </r>
      </text>
    </comment>
    <comment ref="C6" authorId="0" shapeId="0">
      <text>
        <r>
          <rPr>
            <sz val="8"/>
            <color indexed="81"/>
            <rFont val="Tahoma"/>
            <family val="2"/>
          </rPr>
          <t xml:space="preserve">Contract 092-050-P05 ran from 30/07/09 - 27/08/09 = 259P/Days
</t>
        </r>
      </text>
    </comment>
    <comment ref="J6" authorId="0" shapeId="0">
      <text>
        <r>
          <rPr>
            <b/>
            <u/>
            <sz val="8"/>
            <color indexed="81"/>
            <rFont val="Tahoma"/>
            <family val="2"/>
          </rPr>
          <t xml:space="preserve">People Employed on contract 092-050-P05
</t>
        </r>
        <r>
          <rPr>
            <sz val="8"/>
            <color indexed="81"/>
            <rFont val="Tahoma"/>
            <family val="2"/>
          </rPr>
          <t xml:space="preserve">Ntombekhaya Menemene - 6909020873085
Thozamile Fosi - 5704075726084
Khawulezile Botlan - 58100315418084
Lindiwe Mani - 7901120949088
Vuyokazi Booi - 8409110475089
Ntombosindiso Mbula - 8502280504082
Bulelani Booi - 8708135393080
Zandisile Zamani - 6406025886089
Selina Vazi - 8905161065088
Xolela Radu - 8409076143085
Nosipho Xelo - 7009230935086
</t>
        </r>
        <r>
          <rPr>
            <b/>
            <u/>
            <sz val="8"/>
            <color indexed="81"/>
            <rFont val="Tahoma"/>
            <family val="2"/>
          </rPr>
          <t xml:space="preserve">New People
</t>
        </r>
        <r>
          <rPr>
            <sz val="8"/>
            <color indexed="81"/>
            <rFont val="Tahoma"/>
            <family val="2"/>
          </rPr>
          <t>Skwentu Ntsikelelo - 8304235978085</t>
        </r>
        <r>
          <rPr>
            <b/>
            <u/>
            <sz val="8"/>
            <color indexed="81"/>
            <rFont val="Tahoma"/>
            <family val="2"/>
          </rPr>
          <t xml:space="preserve">
People Left
</t>
        </r>
        <r>
          <rPr>
            <sz val="8"/>
            <color indexed="81"/>
            <rFont val="Tahoma"/>
            <family val="2"/>
          </rPr>
          <t>Mzayifani Robert - 5204205457081
Mbilana Phikisile - 5802016064085
Nonzweni Rwexu - 4806090466083</t>
        </r>
      </text>
    </comment>
    <comment ref="C7" authorId="0" shapeId="0">
      <text>
        <r>
          <rPr>
            <sz val="8"/>
            <color indexed="81"/>
            <rFont val="Tahoma"/>
            <family val="2"/>
          </rPr>
          <t xml:space="preserve">Contract 092-050-P09 ran from 21/09/09 - 28/10/09 = 234P/Days
</t>
        </r>
      </text>
    </comment>
    <comment ref="J7" authorId="0" shapeId="0">
      <text>
        <r>
          <rPr>
            <b/>
            <u/>
            <sz val="8"/>
            <color indexed="81"/>
            <rFont val="Tahoma"/>
            <family val="2"/>
          </rPr>
          <t xml:space="preserve">People Employed on contract 092-050-P09
</t>
        </r>
        <r>
          <rPr>
            <u/>
            <sz val="8"/>
            <color indexed="81"/>
            <rFont val="Tahoma"/>
            <family val="2"/>
          </rPr>
          <t xml:space="preserve">
</t>
        </r>
        <r>
          <rPr>
            <sz val="8"/>
            <color indexed="81"/>
            <rFont val="Tahoma"/>
            <family val="2"/>
          </rPr>
          <t xml:space="preserve">Ntombekhaya Menemene - 6909020873085
Thozamile Fosi - 5704075726084
Khawulezile Botlan - 58100315418084
Lindiwe Mani - 7901120949088
Vuyokazi Booi - 8409110475089
Ntombosindiso Mbula - 8502280504082
Bulelani Booi - 8708135393080
Zandisile Zamani - 6406025886089
Selina Vazi - 8905161065088
Xolela Radu - 8409076143085
Nosipho Xelo - 7009230935086
Nonzweni Rwexu - 4806090466083
</t>
        </r>
        <r>
          <rPr>
            <b/>
            <u/>
            <sz val="8"/>
            <color indexed="81"/>
            <rFont val="Tahoma"/>
            <family val="2"/>
          </rPr>
          <t xml:space="preserve">New People
People Left
</t>
        </r>
      </text>
    </comment>
    <comment ref="C8" authorId="0" shapeId="0">
      <text>
        <r>
          <rPr>
            <sz val="10"/>
            <color indexed="81"/>
            <rFont val="Arial"/>
            <family val="2"/>
          </rPr>
          <t>Contract 092-050-P11 ran from 09/02/10 - 12/03/10 = 260P/Days</t>
        </r>
        <r>
          <rPr>
            <sz val="8"/>
            <color indexed="81"/>
            <rFont val="Tahoma"/>
            <family val="2"/>
          </rPr>
          <t xml:space="preserve">
</t>
        </r>
      </text>
    </comment>
    <comment ref="J8" authorId="0" shapeId="0">
      <text>
        <r>
          <rPr>
            <b/>
            <u/>
            <sz val="8"/>
            <color indexed="81"/>
            <rFont val="Tahoma"/>
            <family val="2"/>
          </rPr>
          <t xml:space="preserve">People Employed on contract 092-050-P11
</t>
        </r>
        <r>
          <rPr>
            <u/>
            <sz val="8"/>
            <color indexed="81"/>
            <rFont val="Tahoma"/>
            <family val="2"/>
          </rPr>
          <t xml:space="preserve">
</t>
        </r>
        <r>
          <rPr>
            <sz val="8"/>
            <color indexed="81"/>
            <rFont val="Tahoma"/>
            <family val="2"/>
          </rPr>
          <t xml:space="preserve">Ntombekhaya Menemene - 6909020873085
Thozamile Fosi - 5704075726084
Khawulezile Botlan - 58100315418084
Selina Vazi - 8905161065088
Xolela Radu - 8409076143085
Nosipho Xelo - 7009230935086
</t>
        </r>
        <r>
          <rPr>
            <b/>
            <u/>
            <sz val="8"/>
            <color indexed="81"/>
            <rFont val="Tahoma"/>
            <family val="2"/>
          </rPr>
          <t>New People</t>
        </r>
        <r>
          <rPr>
            <sz val="8"/>
            <color indexed="81"/>
            <rFont val="Tahoma"/>
            <family val="2"/>
          </rPr>
          <t xml:space="preserve">
Lonwabo Ngcingci - 8905245456084
Thandile Matiwane - 7911111440088
Nomfusi Nogule - 6706170587089
Sivuyile Kete -8211195887083
Phumelele Maseti - 8709246509085</t>
        </r>
        <r>
          <rPr>
            <b/>
            <u/>
            <sz val="8"/>
            <color indexed="81"/>
            <rFont val="Tahoma"/>
            <family val="2"/>
          </rPr>
          <t xml:space="preserve">
People Left
</t>
        </r>
        <r>
          <rPr>
            <sz val="8"/>
            <color indexed="81"/>
            <rFont val="Tahoma"/>
            <family val="2"/>
          </rPr>
          <t>Lindiwe Mani - 7901120949088
Vuyokazi Booi - 8409110475089
Ntombosindiso Mbula - 8502280504082
Bulelani Booi - 8708135393080
Zandisile Zamani - 6406025886089
Nonzweni Rwexu - 4806090466083</t>
        </r>
      </text>
    </comment>
    <comment ref="C9" authorId="0" shapeId="0">
      <text>
        <r>
          <rPr>
            <sz val="10"/>
            <color indexed="81"/>
            <rFont val="Tahoma"/>
            <family val="2"/>
          </rPr>
          <t xml:space="preserve">Contract 092-050-P22 ran from 07/04/10 - 20/05/10 = 327P/Days
</t>
        </r>
      </text>
    </comment>
    <comment ref="J9" authorId="0" shapeId="0">
      <text>
        <r>
          <rPr>
            <b/>
            <u/>
            <sz val="8"/>
            <color indexed="81"/>
            <rFont val="Tahoma"/>
            <family val="2"/>
          </rPr>
          <t xml:space="preserve">People Employed on contract 092-050-P22
</t>
        </r>
        <r>
          <rPr>
            <u/>
            <sz val="8"/>
            <color indexed="81"/>
            <rFont val="Tahoma"/>
            <family val="2"/>
          </rPr>
          <t xml:space="preserve">
</t>
        </r>
        <r>
          <rPr>
            <sz val="8"/>
            <color indexed="81"/>
            <rFont val="Tahoma"/>
            <family val="2"/>
          </rPr>
          <t>Ntombekhaya Menemene - 6909020873085
Lonwabo Ngcingci - 8905245456084
Thandiwe Matiwane - 7911111440088
Nomfusi Nogule - 6706170587089
Sivuyile Kete -8211195887083
Selina Vazi - 8905161065088
Xolela Radu - 8409076143085
Nosipho Xelo - 7009230935086</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Galela Vuyo - 8810216031082
Zuzani Dumisani - 7905315685084
Duda Gcobani - 8807035200088
Mbilini Bulelwa - 7705080431080
</t>
        </r>
        <r>
          <rPr>
            <u/>
            <sz val="8"/>
            <color indexed="81"/>
            <rFont val="Tahoma"/>
            <family val="2"/>
          </rPr>
          <t xml:space="preserve">
</t>
        </r>
        <r>
          <rPr>
            <b/>
            <u/>
            <sz val="8"/>
            <color indexed="81"/>
            <rFont val="Tahoma"/>
            <family val="2"/>
          </rPr>
          <t xml:space="preserve">
People Left
</t>
        </r>
        <r>
          <rPr>
            <sz val="8"/>
            <color indexed="81"/>
            <rFont val="Tahoma"/>
            <family val="2"/>
          </rPr>
          <t>Phumelele Maseti - 8709246509085
Thozamile Fosi - 5704075726084
Khawulezile Botlan - 58100315418084</t>
        </r>
      </text>
    </comment>
  </commentList>
</comments>
</file>

<file path=xl/comments69.xml><?xml version="1.0" encoding="utf-8"?>
<comments xmlns="http://schemas.openxmlformats.org/spreadsheetml/2006/main">
  <authors>
    <author>James Jansen</author>
  </authors>
  <commentList>
    <comment ref="C4" authorId="0" shapeId="0">
      <text>
        <r>
          <rPr>
            <sz val="8"/>
            <color indexed="81"/>
            <rFont val="Tahoma"/>
            <family val="2"/>
          </rPr>
          <t xml:space="preserve">Contract 092-050-P08 ran from 04/09/09 - 08/10/09 = 260P/Days
</t>
        </r>
      </text>
    </comment>
    <comment ref="J4" authorId="0" shapeId="0">
      <text>
        <r>
          <rPr>
            <b/>
            <u/>
            <sz val="8"/>
            <color indexed="81"/>
            <rFont val="Tahoma"/>
            <family val="2"/>
          </rPr>
          <t xml:space="preserve">People employed on contract 092-050-P08
</t>
        </r>
        <r>
          <rPr>
            <sz val="8"/>
            <color indexed="81"/>
            <rFont val="Tahoma"/>
            <family val="2"/>
          </rPr>
          <t>Budaza Mandisi - 4605255530083
Makasi Madondandil - 6612126415088
Jafta Malamli - 7409055800086
Nkothobe Sebelomzi - 7504075754089
Mshwesshwe Pumla - 6011040883085
Khila Akhona - 8710025637089
Xhotyeni Mzwandile - 5108255580082
Gidane Ndoda - 5306135582084
Cynthia Somawonga - 7411250736081
Patrick Ndlakuse - 5709265782087
Kunqwana Nondoyisile - 6506020808085
Bennie Lulama - 7809226085089</t>
        </r>
        <r>
          <rPr>
            <sz val="8"/>
            <color indexed="81"/>
            <rFont val="Tahoma"/>
            <family val="2"/>
          </rPr>
          <t xml:space="preserve">
</t>
        </r>
      </text>
    </comment>
    <comment ref="C5" authorId="0" shapeId="0">
      <text>
        <r>
          <rPr>
            <sz val="8"/>
            <color indexed="81"/>
            <rFont val="Tahoma"/>
            <family val="2"/>
          </rPr>
          <t xml:space="preserve">Contract 092-050-P13 ran from 04/11/09 - 09/12/09 = 321P/Days
</t>
        </r>
      </text>
    </comment>
    <comment ref="J5" authorId="0" shapeId="0">
      <text>
        <r>
          <rPr>
            <b/>
            <u/>
            <sz val="8"/>
            <color indexed="81"/>
            <rFont val="Tahoma"/>
            <family val="2"/>
          </rPr>
          <t xml:space="preserve">People employed on contract 092-050-P13
</t>
        </r>
        <r>
          <rPr>
            <sz val="8"/>
            <color indexed="81"/>
            <rFont val="Tahoma"/>
            <family val="2"/>
          </rPr>
          <t xml:space="preserve">
Makasi Madondandil - 6612126415088
Jafta Malamli - 7409055800086
Nkothobe Sebelomzi - 7504075754089
Mshweshwe Pumla - 6011040883085
Khila Akhona - 8710025637089
Gidane Ndoda - 5306135582084
Cynthia Somawonga - 7411250736081
Patrick Ndlakuse - 5709265782087
Kunqwana Nondoyisile - 6506020808085
Bonile Lulama - 7809226085089
</t>
        </r>
        <r>
          <rPr>
            <b/>
            <u/>
            <sz val="8"/>
            <color indexed="81"/>
            <rFont val="Tahoma"/>
            <family val="2"/>
          </rPr>
          <t xml:space="preserve">New People
</t>
        </r>
        <r>
          <rPr>
            <sz val="8"/>
            <color indexed="81"/>
            <rFont val="Tahoma"/>
            <family val="2"/>
          </rPr>
          <t>Julius Honi - 5807105865086
Brenda Landu - 8406281331083
Margaret Somkhe - 6506151062080
Joseph Kondile - 7805085685082
Lindelwa Danster - 6707110581083
Matiphekhaya Gidane - 7603037645086</t>
        </r>
        <r>
          <rPr>
            <b/>
            <u/>
            <sz val="8"/>
            <color indexed="81"/>
            <rFont val="Tahoma"/>
            <family val="2"/>
          </rPr>
          <t xml:space="preserve">
People Left
</t>
        </r>
        <r>
          <rPr>
            <sz val="8"/>
            <color indexed="81"/>
            <rFont val="Tahoma"/>
            <family val="2"/>
          </rPr>
          <t>Xhotyeni Mzwandile - 5108255580082
Budaza Mandisi - 4605255530083</t>
        </r>
      </text>
    </comment>
    <comment ref="C6" authorId="0" shapeId="0">
      <text>
        <r>
          <rPr>
            <sz val="10"/>
            <color indexed="81"/>
            <rFont val="Arial"/>
            <family val="2"/>
          </rPr>
          <t>Contract 092-050-P18 ran from 05/02/10 - 09/03/10 = 246P/Days</t>
        </r>
        <r>
          <rPr>
            <sz val="8"/>
            <color indexed="81"/>
            <rFont val="Tahoma"/>
            <family val="2"/>
          </rPr>
          <t xml:space="preserve">
</t>
        </r>
      </text>
    </comment>
    <comment ref="J6" authorId="0" shapeId="0">
      <text>
        <r>
          <rPr>
            <b/>
            <u/>
            <sz val="8"/>
            <color indexed="81"/>
            <rFont val="Tahoma"/>
            <family val="2"/>
          </rPr>
          <t xml:space="preserve">People employed on contract 092-050-P18
</t>
        </r>
        <r>
          <rPr>
            <sz val="8"/>
            <color indexed="81"/>
            <rFont val="Tahoma"/>
            <family val="2"/>
          </rPr>
          <t xml:space="preserve">
Makasi Madondandil - 6612126415088
Jafta Malamli - 7409055800086
Nkothobe Sebelomzi - 7504075754089
Khila Akhona - 8710025637089
Gidane Ndoda - 5306135582084
Bonile Lulama - 7809226085089
</t>
        </r>
        <r>
          <rPr>
            <b/>
            <u/>
            <sz val="8"/>
            <color indexed="81"/>
            <rFont val="Tahoma"/>
            <family val="2"/>
          </rPr>
          <t>New People</t>
        </r>
        <r>
          <rPr>
            <sz val="8"/>
            <color indexed="81"/>
            <rFont val="Tahoma"/>
            <family val="2"/>
          </rPr>
          <t xml:space="preserve">
Poro Mthetthonzim - 4506065845084
Xhotyeni Mzwandile - 5108255580082
Hani Mbongi - 5807105865086</t>
        </r>
        <r>
          <rPr>
            <u/>
            <sz val="8"/>
            <color indexed="81"/>
            <rFont val="Tahoma"/>
            <family val="2"/>
          </rPr>
          <t xml:space="preserve">
</t>
        </r>
        <r>
          <rPr>
            <sz val="8"/>
            <color indexed="81"/>
            <rFont val="Tahoma"/>
            <family val="2"/>
          </rPr>
          <t>Kunqwana Nondoyisile - 65060208085</t>
        </r>
        <r>
          <rPr>
            <b/>
            <u/>
            <sz val="8"/>
            <color indexed="81"/>
            <rFont val="Tahoma"/>
            <family val="2"/>
          </rPr>
          <t xml:space="preserve">
People Left
</t>
        </r>
        <r>
          <rPr>
            <sz val="8"/>
            <color indexed="81"/>
            <rFont val="Tahoma"/>
            <family val="2"/>
          </rPr>
          <t xml:space="preserve">Julius Honi - 5807105865086
Brenda Landu - 8406281331083
Margaret Somkhe - 6506151062080
Joseph Kondile - 7805085685082
Lindelwa Danster - 6707110581083
Matiphekhaya Gidane - 7603037645086
Cynthia Somawonga - 7411250736081
Patrick Ndlakuse - 5709265782087
Kunqwana Nondoyisile - 6506020808085
Mshweshwe Pumla - 6011040883085
</t>
        </r>
      </text>
    </comment>
    <comment ref="C7" authorId="0" shapeId="0">
      <text>
        <r>
          <rPr>
            <sz val="10"/>
            <color indexed="81"/>
            <rFont val="Tahoma"/>
            <family val="2"/>
          </rPr>
          <t xml:space="preserve">Contract 092-050-P23 ran from07/04/10 - 17/04/10 = 236P/Days
</t>
        </r>
      </text>
    </comment>
    <comment ref="G7" authorId="0" shapeId="0">
      <text>
        <r>
          <rPr>
            <sz val="10"/>
            <color indexed="81"/>
            <rFont val="Tahoma"/>
            <family val="2"/>
          </rPr>
          <t xml:space="preserve">R800 deducted from contract 092-050-P23 for using driver without PDP.
</t>
        </r>
      </text>
    </comment>
    <comment ref="J7" authorId="0" shapeId="0">
      <text>
        <r>
          <rPr>
            <b/>
            <u/>
            <sz val="8"/>
            <color indexed="81"/>
            <rFont val="Tahoma"/>
            <family val="2"/>
          </rPr>
          <t xml:space="preserve">People employed on contract 092-050-P23
</t>
        </r>
        <r>
          <rPr>
            <sz val="8"/>
            <color indexed="81"/>
            <rFont val="Tahoma"/>
            <family val="2"/>
          </rPr>
          <t xml:space="preserve">
Makasi Madondandil - 6612126415088
Jafta Malamli - 7409055800086
Xhotyeni Mzwandile - 5108255580082
Hani Mbongi - 5807105865086
Khila Akhona - 8710025637089
Gidane Ndoda - 5306135582084
Kunqwana Nondoyisile - 65060208085
</t>
        </r>
        <r>
          <rPr>
            <b/>
            <u/>
            <sz val="8"/>
            <color indexed="81"/>
            <rFont val="Tahoma"/>
            <family val="2"/>
          </rPr>
          <t>New People</t>
        </r>
        <r>
          <rPr>
            <sz val="8"/>
            <color indexed="81"/>
            <rFont val="Tahoma"/>
            <family val="2"/>
          </rPr>
          <t xml:space="preserve">
</t>
        </r>
        <r>
          <rPr>
            <b/>
            <u/>
            <sz val="8"/>
            <color indexed="81"/>
            <rFont val="Tahoma"/>
            <family val="2"/>
          </rPr>
          <t xml:space="preserve">
</t>
        </r>
        <r>
          <rPr>
            <sz val="8"/>
            <color indexed="81"/>
            <rFont val="Tahoma"/>
            <family val="2"/>
          </rPr>
          <t>Zamikhaya Singapi - 6709275241088
Mzuyanda Kondile - 7905085685082
Matipekhya Gidane - 7603037645086</t>
        </r>
        <r>
          <rPr>
            <u/>
            <sz val="8"/>
            <color indexed="81"/>
            <rFont val="Tahoma"/>
            <family val="2"/>
          </rPr>
          <t xml:space="preserve">
</t>
        </r>
        <r>
          <rPr>
            <sz val="8"/>
            <color indexed="81"/>
            <rFont val="Tahoma"/>
            <family val="2"/>
          </rPr>
          <t>Margaret Somkhe - 6506151062080</t>
        </r>
        <r>
          <rPr>
            <b/>
            <u/>
            <sz val="8"/>
            <color indexed="81"/>
            <rFont val="Tahoma"/>
            <family val="2"/>
          </rPr>
          <t xml:space="preserve">
People Left
</t>
        </r>
        <r>
          <rPr>
            <sz val="8"/>
            <color indexed="81"/>
            <rFont val="Tahoma"/>
            <family val="2"/>
          </rPr>
          <t>Poro Mthetthonzim - 4506065845084
Bonile Lulama - 7809226085089
Nkothobe Sebelomzi - 7504075754089</t>
        </r>
      </text>
    </comment>
    <comment ref="C8" authorId="0" shapeId="0">
      <text>
        <r>
          <rPr>
            <sz val="10"/>
            <color indexed="81"/>
            <rFont val="Tahoma"/>
            <family val="2"/>
          </rPr>
          <t xml:space="preserve">Contract 092-050-P26 ran from 24/05/10 - 17/06/10 = 249P/Days
</t>
        </r>
      </text>
    </comment>
    <comment ref="J8" authorId="0" shapeId="0">
      <text>
        <r>
          <rPr>
            <b/>
            <u/>
            <sz val="8"/>
            <color indexed="81"/>
            <rFont val="Tahoma"/>
            <family val="2"/>
          </rPr>
          <t xml:space="preserve">People employed on contract 092-050-P26
</t>
        </r>
        <r>
          <rPr>
            <u/>
            <sz val="8"/>
            <color indexed="81"/>
            <rFont val="Tahoma"/>
            <family val="2"/>
          </rPr>
          <t xml:space="preserve">
</t>
        </r>
        <r>
          <rPr>
            <sz val="8"/>
            <color indexed="81"/>
            <rFont val="Tahoma"/>
            <family val="2"/>
          </rPr>
          <t xml:space="preserve">Zamikhaya Singapi - 6709275241088
Makasi Madondandil - 6612126415088
Jafta Malamli - 7409055800086
Xhotyeni Mzwandile - 5108255580082
Hani Mbongi - 5807105865086
Khila Akhona - 8710025637089
Gidane Ndoda - 5306135582084
Kunqwana Nondoyisile - 65060208085
Matipekhya Gidane - 7603037645086
Mzuyanda Kondile - 7905085685082
</t>
        </r>
        <r>
          <rPr>
            <b/>
            <u/>
            <sz val="8"/>
            <color indexed="81"/>
            <rFont val="Tahoma"/>
            <family val="2"/>
          </rPr>
          <t>New People</t>
        </r>
        <r>
          <rPr>
            <sz val="8"/>
            <color indexed="81"/>
            <rFont val="Tahoma"/>
            <family val="2"/>
          </rPr>
          <t xml:space="preserve">
</t>
        </r>
        <r>
          <rPr>
            <b/>
            <u/>
            <sz val="8"/>
            <color indexed="81"/>
            <rFont val="Tahoma"/>
            <family val="2"/>
          </rPr>
          <t xml:space="preserve">
</t>
        </r>
        <r>
          <rPr>
            <sz val="8"/>
            <color indexed="81"/>
            <rFont val="Tahoma"/>
            <family val="2"/>
          </rPr>
          <t xml:space="preserve">
Sithelwa Somkhe - 6506151062080</t>
        </r>
        <r>
          <rPr>
            <u/>
            <sz val="8"/>
            <color indexed="81"/>
            <rFont val="Tahoma"/>
            <family val="2"/>
          </rPr>
          <t xml:space="preserve">
</t>
        </r>
        <r>
          <rPr>
            <b/>
            <u/>
            <sz val="8"/>
            <color indexed="81"/>
            <rFont val="Tahoma"/>
            <family val="2"/>
          </rPr>
          <t xml:space="preserve">
People Left
</t>
        </r>
        <r>
          <rPr>
            <sz val="8"/>
            <color indexed="81"/>
            <rFont val="Tahoma"/>
            <family val="2"/>
          </rPr>
          <t>Margaret Somkhe - 6506151062080</t>
        </r>
      </text>
    </comment>
    <comment ref="C9" authorId="0" shapeId="0">
      <text>
        <r>
          <rPr>
            <sz val="10"/>
            <color indexed="81"/>
            <rFont val="Tahoma"/>
            <family val="2"/>
          </rPr>
          <t xml:space="preserve">Contract 092-050-P33 ran from 30/06/10 - 27/07/10 = 250P/Days
</t>
        </r>
      </text>
    </comment>
    <comment ref="J9" authorId="0" shapeId="0">
      <text>
        <r>
          <rPr>
            <b/>
            <u/>
            <sz val="8"/>
            <color indexed="81"/>
            <rFont val="Tahoma"/>
            <family val="2"/>
          </rPr>
          <t xml:space="preserve">People employed on contract 092-050-P33
</t>
        </r>
        <r>
          <rPr>
            <u/>
            <sz val="8"/>
            <color indexed="81"/>
            <rFont val="Tahoma"/>
            <family val="2"/>
          </rPr>
          <t xml:space="preserve">
</t>
        </r>
        <r>
          <rPr>
            <sz val="8"/>
            <color indexed="81"/>
            <rFont val="Tahoma"/>
            <family val="2"/>
          </rPr>
          <t xml:space="preserve">Zamikhaya Singapi - 6709275241088
Madondandile Makasi - 6612126415088
Malamli Jafta  - 7409055800086
Mzwandile Xhotyeni  - 5108255580082
Mbongi Hani - 5807105865086
Akhona Khila  - 8710025637089
Ndoda Gidane  - 5306135582084
Nondoyisile Kunqwana - 65060208085
Matipekhya Gidane - 7603037645086
Mzuyanda Kondile - 7905085685082
Sithelwa Somkhe - 6506151062080
</t>
        </r>
        <r>
          <rPr>
            <b/>
            <u/>
            <sz val="8"/>
            <color indexed="81"/>
            <rFont val="Tahoma"/>
            <family val="2"/>
          </rPr>
          <t>New People</t>
        </r>
        <r>
          <rPr>
            <sz val="8"/>
            <color indexed="81"/>
            <rFont val="Tahoma"/>
            <family val="2"/>
          </rPr>
          <t xml:space="preserve">
</t>
        </r>
        <r>
          <rPr>
            <b/>
            <u/>
            <sz val="8"/>
            <color indexed="81"/>
            <rFont val="Tahoma"/>
            <family val="2"/>
          </rPr>
          <t xml:space="preserve">
</t>
        </r>
        <r>
          <rPr>
            <sz val="8"/>
            <color indexed="81"/>
            <rFont val="Tahoma"/>
            <family val="2"/>
          </rPr>
          <t xml:space="preserve">
</t>
        </r>
        <r>
          <rPr>
            <u/>
            <sz val="8"/>
            <color indexed="81"/>
            <rFont val="Tahoma"/>
            <family val="2"/>
          </rPr>
          <t xml:space="preserve">
</t>
        </r>
        <r>
          <rPr>
            <b/>
            <u/>
            <sz val="8"/>
            <color indexed="81"/>
            <rFont val="Tahoma"/>
            <family val="2"/>
          </rPr>
          <t xml:space="preserve">
People Left
</t>
        </r>
      </text>
    </comment>
    <comment ref="C10" authorId="0" shapeId="0">
      <text>
        <r>
          <rPr>
            <sz val="10"/>
            <color indexed="81"/>
            <rFont val="Tahoma"/>
            <family val="2"/>
          </rPr>
          <t xml:space="preserve">Contract 092-050-P34 ran from 27/07/10 - 25/08/10 = 236P/Days
</t>
        </r>
      </text>
    </comment>
    <comment ref="J10" authorId="0" shapeId="0">
      <text>
        <r>
          <rPr>
            <b/>
            <u/>
            <sz val="8"/>
            <color indexed="81"/>
            <rFont val="Tahoma"/>
            <family val="2"/>
          </rPr>
          <t xml:space="preserve">People employed on contract 092-050-P34
</t>
        </r>
        <r>
          <rPr>
            <u/>
            <sz val="8"/>
            <color indexed="81"/>
            <rFont val="Tahoma"/>
            <family val="2"/>
          </rPr>
          <t xml:space="preserve">
</t>
        </r>
        <r>
          <rPr>
            <sz val="8"/>
            <color indexed="81"/>
            <rFont val="Tahoma"/>
            <family val="2"/>
          </rPr>
          <t xml:space="preserve">Zamikhaya Singapi - 6709275241088
Madondandile Makasi - 6612126415088
Malamli Jafta  - 7409055800086
Akhona Khila  - 8710025637089
Mzwandile Xhotyeni  - 5108255580082
Ndoda Gidane  - 5306135582084
Mbongi Hani - 5807105865086
Nondoyisile Kunqwana - 65060208085
Matipekhya Gidane - 7603037645086
Mzuyanda Kondile - 7905085685082
Sithelwa Somkhe - 6506151062080
</t>
        </r>
        <r>
          <rPr>
            <b/>
            <u/>
            <sz val="8"/>
            <color indexed="81"/>
            <rFont val="Tahoma"/>
            <family val="2"/>
          </rPr>
          <t>New People</t>
        </r>
        <r>
          <rPr>
            <sz val="8"/>
            <color indexed="81"/>
            <rFont val="Tahoma"/>
            <family val="2"/>
          </rPr>
          <t xml:space="preserve">
</t>
        </r>
        <r>
          <rPr>
            <b/>
            <u/>
            <sz val="8"/>
            <color indexed="81"/>
            <rFont val="Tahoma"/>
            <family val="2"/>
          </rPr>
          <t xml:space="preserve">
</t>
        </r>
        <r>
          <rPr>
            <sz val="8"/>
            <color indexed="81"/>
            <rFont val="Tahoma"/>
            <family val="2"/>
          </rPr>
          <t xml:space="preserve">
</t>
        </r>
        <r>
          <rPr>
            <u/>
            <sz val="8"/>
            <color indexed="81"/>
            <rFont val="Tahoma"/>
            <family val="2"/>
          </rPr>
          <t xml:space="preserve">
</t>
        </r>
        <r>
          <rPr>
            <b/>
            <u/>
            <sz val="8"/>
            <color indexed="81"/>
            <rFont val="Tahoma"/>
            <family val="2"/>
          </rPr>
          <t xml:space="preserve">
People Left
</t>
        </r>
      </text>
    </comment>
    <comment ref="C11" authorId="0" shapeId="0">
      <text>
        <r>
          <rPr>
            <sz val="10"/>
            <color indexed="81"/>
            <rFont val="Tahoma"/>
            <family val="2"/>
          </rPr>
          <t xml:space="preserve">Contract 092-050-P38 ran from 13/09/10 - 14/09/10 = 220P/Days
</t>
        </r>
      </text>
    </comment>
    <comment ref="J11" authorId="0" shapeId="0">
      <text>
        <r>
          <rPr>
            <b/>
            <u/>
            <sz val="8"/>
            <color indexed="81"/>
            <rFont val="Tahoma"/>
            <family val="2"/>
          </rPr>
          <t xml:space="preserve">People employed on contract 092-050-P38
</t>
        </r>
        <r>
          <rPr>
            <u/>
            <sz val="8"/>
            <color indexed="81"/>
            <rFont val="Tahoma"/>
            <family val="2"/>
          </rPr>
          <t xml:space="preserve">
</t>
        </r>
        <r>
          <rPr>
            <sz val="8"/>
            <color indexed="81"/>
            <rFont val="Tahoma"/>
            <family val="2"/>
          </rPr>
          <t xml:space="preserve">Zamikhaya Singapi - 6709275241088
Madondandile Makasi - 6612126415088
Malamli Jafta  - 7409055800086
Akhona Khila  - 8710025637089
Mzwandile Xhotyeni  - 5108255580082
Ndoda Gidane  - 5306135582084
Mbongi Hani - 5807105865086
Nondoyisile Kunqwana - 65060208085
Matipekhya Gidane - 7603037645086
Mzuyanda Kondile - 7905085685082
Sithelwa Somkhe - 6506151062080
</t>
        </r>
        <r>
          <rPr>
            <b/>
            <u/>
            <sz val="8"/>
            <color indexed="81"/>
            <rFont val="Tahoma"/>
            <family val="2"/>
          </rPr>
          <t>New People</t>
        </r>
        <r>
          <rPr>
            <sz val="8"/>
            <color indexed="81"/>
            <rFont val="Tahoma"/>
            <family val="2"/>
          </rPr>
          <t xml:space="preserve">
</t>
        </r>
        <r>
          <rPr>
            <b/>
            <u/>
            <sz val="8"/>
            <color indexed="81"/>
            <rFont val="Tahoma"/>
            <family val="2"/>
          </rPr>
          <t xml:space="preserve">
</t>
        </r>
        <r>
          <rPr>
            <sz val="8"/>
            <color indexed="81"/>
            <rFont val="Tahoma"/>
            <family val="2"/>
          </rPr>
          <t xml:space="preserve">
</t>
        </r>
        <r>
          <rPr>
            <u/>
            <sz val="8"/>
            <color indexed="81"/>
            <rFont val="Tahoma"/>
            <family val="2"/>
          </rPr>
          <t xml:space="preserve">
</t>
        </r>
        <r>
          <rPr>
            <b/>
            <u/>
            <sz val="8"/>
            <color indexed="81"/>
            <rFont val="Tahoma"/>
            <family val="2"/>
          </rPr>
          <t xml:space="preserve">
People Left
</t>
        </r>
      </text>
    </comment>
    <comment ref="C12" authorId="0" shapeId="0">
      <text>
        <r>
          <rPr>
            <sz val="10"/>
            <color indexed="81"/>
            <rFont val="Tahoma"/>
            <family val="2"/>
          </rPr>
          <t xml:space="preserve">Contract 092-050-P39 ran from 20/10/10 - 11/11/10 = 199P/Days
</t>
        </r>
      </text>
    </comment>
    <comment ref="J12" authorId="0" shapeId="0">
      <text>
        <r>
          <rPr>
            <b/>
            <u/>
            <sz val="8"/>
            <color indexed="81"/>
            <rFont val="Tahoma"/>
            <family val="2"/>
          </rPr>
          <t xml:space="preserve">People employed on contract 092-050-P39
</t>
        </r>
        <r>
          <rPr>
            <u/>
            <sz val="8"/>
            <color indexed="81"/>
            <rFont val="Tahoma"/>
            <family val="2"/>
          </rPr>
          <t xml:space="preserve">
</t>
        </r>
        <r>
          <rPr>
            <sz val="8"/>
            <color indexed="81"/>
            <rFont val="Tahoma"/>
            <family val="2"/>
          </rPr>
          <t xml:space="preserve">Zamikhaya Singapi - 6709275241088
Madondandile Makasi - 6612126415088
Malamli Jafta  - 7409055800086
Akhona Khila  - 8710025637089
Mzwandile Xhotyeni  - 5108255580082
Ndoda Gidane  - 5306135582084
Mbongi Hani - 5807105865086
Nondoyisile Kunqwana - 65060208085
Matipekhya Gidane - 7603037645086
Mzuyanda Kondile - 7905085685082
Sithelwa Somkhe - 6506151062080
</t>
        </r>
        <r>
          <rPr>
            <b/>
            <u/>
            <sz val="8"/>
            <color indexed="81"/>
            <rFont val="Tahoma"/>
            <family val="2"/>
          </rPr>
          <t>New People</t>
        </r>
        <r>
          <rPr>
            <sz val="8"/>
            <color indexed="81"/>
            <rFont val="Tahoma"/>
            <family val="2"/>
          </rPr>
          <t xml:space="preserve">
</t>
        </r>
        <r>
          <rPr>
            <b/>
            <u/>
            <sz val="8"/>
            <color indexed="81"/>
            <rFont val="Tahoma"/>
            <family val="2"/>
          </rPr>
          <t xml:space="preserve">
</t>
        </r>
        <r>
          <rPr>
            <sz val="8"/>
            <color indexed="81"/>
            <rFont val="Tahoma"/>
            <family val="2"/>
          </rPr>
          <t xml:space="preserve">
</t>
        </r>
        <r>
          <rPr>
            <u/>
            <sz val="8"/>
            <color indexed="81"/>
            <rFont val="Tahoma"/>
            <family val="2"/>
          </rPr>
          <t xml:space="preserve">
</t>
        </r>
        <r>
          <rPr>
            <b/>
            <u/>
            <sz val="8"/>
            <color indexed="81"/>
            <rFont val="Tahoma"/>
            <family val="2"/>
          </rPr>
          <t xml:space="preserve">
People Left
</t>
        </r>
      </text>
    </comment>
  </commentList>
</comments>
</file>

<file path=xl/comments70.xml><?xml version="1.0" encoding="utf-8"?>
<comments xmlns="http://schemas.openxmlformats.org/spreadsheetml/2006/main">
  <authors>
    <author>James Jansen</author>
  </authors>
  <commentList>
    <comment ref="C4" authorId="0" shapeId="0">
      <text>
        <r>
          <rPr>
            <sz val="8"/>
            <color indexed="81"/>
            <rFont val="Tahoma"/>
            <family val="2"/>
          </rPr>
          <t xml:space="preserve">Contract 092-050-P08 ran from 04/09/09 - 08/10/09 = 241P/Days
</t>
        </r>
      </text>
    </comment>
    <comment ref="J4" authorId="0" shapeId="0">
      <text>
        <r>
          <rPr>
            <b/>
            <u/>
            <sz val="8"/>
            <color indexed="81"/>
            <rFont val="Tahoma"/>
            <family val="2"/>
          </rPr>
          <t xml:space="preserve">People employed on contract 092-050-P07
</t>
        </r>
        <r>
          <rPr>
            <sz val="8"/>
            <color indexed="81"/>
            <rFont val="Tahoma"/>
            <family val="2"/>
          </rPr>
          <t>Nomhle Botlani - 6305130892083
Mzingaye Botlani - 8110215582080
Boniswa Kilibi - 5201120855084
Pathiswa Madakana - 6209110230084
Nomalibongwe Mkatali - 7109101178087
Zukile Moyikwa - 7706175620082
Lydia Nkentshe - 6704250839082
Notuletu Pantsi - 6810151013089
Siyabulela Polo - 8102185565088
Nezeka Sinqe - 5708020906080
Buyiswa Wathwethwe - 6410101829088
Weziwe Sam - 5607040761089</t>
        </r>
      </text>
    </comment>
    <comment ref="C5" authorId="0" shapeId="0">
      <text>
        <r>
          <rPr>
            <sz val="8"/>
            <color indexed="81"/>
            <rFont val="Tahoma"/>
            <family val="2"/>
          </rPr>
          <t xml:space="preserve">Contract 092-050-P14 ran from 03/12/09 - 14/12/09 = 314P/Days
</t>
        </r>
      </text>
    </comment>
    <comment ref="J5" authorId="0" shapeId="0">
      <text>
        <r>
          <rPr>
            <b/>
            <u/>
            <sz val="8"/>
            <color indexed="81"/>
            <rFont val="Tahoma"/>
            <family val="2"/>
          </rPr>
          <t xml:space="preserve">People employed on contract 092-050-P14
</t>
        </r>
        <r>
          <rPr>
            <sz val="8"/>
            <color indexed="81"/>
            <rFont val="Tahoma"/>
            <family val="2"/>
          </rPr>
          <t xml:space="preserve">Nomhle Botlani - 6305130892083
Boniswa Kilibi - 5201120855084
Nomalibongwe Mkatali - 7109101178087
Zukile Moyikwa - 7706175620082
Lydia Nkentshe - 6704250839082
Notuletu Pantsi - 6810151013089
Siyabulela Polo - 8102185565088
Nezeka Sinqe - 5708020906080
Buyiswa Wathwethwe - 6410101829088
Weziwe Sam - 5607040761089
</t>
        </r>
        <r>
          <rPr>
            <b/>
            <u/>
            <sz val="8"/>
            <color indexed="81"/>
            <rFont val="Tahoma"/>
            <family val="2"/>
          </rPr>
          <t xml:space="preserve">
New People
</t>
        </r>
        <r>
          <rPr>
            <sz val="8"/>
            <color indexed="81"/>
            <rFont val="Tahoma"/>
            <family val="2"/>
          </rPr>
          <t xml:space="preserve">C.Boko - 7501011686086
Vuyisile Dala - 5606106140089
Zuzakhe Sinqe - 89041557011084
Mzuxolile Mkatali - 8209285566088
Ayabonga Maxazana - 9004225541088
</t>
        </r>
        <r>
          <rPr>
            <b/>
            <u/>
            <sz val="8"/>
            <color indexed="81"/>
            <rFont val="Tahoma"/>
            <family val="2"/>
          </rPr>
          <t xml:space="preserve">
People Left
</t>
        </r>
        <r>
          <rPr>
            <sz val="8"/>
            <color indexed="81"/>
            <rFont val="Tahoma"/>
            <family val="2"/>
          </rPr>
          <t>Pathiswa Madakana - 6209110230084
Mzingaye Botlani - 8110215582080</t>
        </r>
      </text>
    </comment>
    <comment ref="C6" authorId="0" shapeId="0">
      <text>
        <r>
          <rPr>
            <sz val="8"/>
            <color indexed="81"/>
            <rFont val="Tahoma"/>
            <family val="2"/>
          </rPr>
          <t xml:space="preserve">Contract 092-050-P17 ran from 09/02/10 - 12/03/10 = 265P/Days
</t>
        </r>
      </text>
    </comment>
    <comment ref="J6" authorId="0" shapeId="0">
      <text>
        <r>
          <rPr>
            <b/>
            <u/>
            <sz val="8"/>
            <color indexed="81"/>
            <rFont val="Tahoma"/>
            <family val="2"/>
          </rPr>
          <t xml:space="preserve">People employed on contract 092-050-P17
</t>
        </r>
        <r>
          <rPr>
            <sz val="8"/>
            <color indexed="81"/>
            <rFont val="Tahoma"/>
            <family val="2"/>
          </rPr>
          <t xml:space="preserve">Nomhle Botlani - 6305130892083
Boniswa Kilibi - 5201120855084
Nomalibongwe Mkatali - 7109101178087
Zukile Moyikwa - 7706175620082
Lydia Nkentshe - 6704250839082
Nezeka Sinqe - 5708020906080
Buyiswa Wathwethwe - 6410101829088
Weziwe Sam - 5607040761089
Cynthia Boko - 7501011686086
Vuyisile Dala - 5606106140089
Zuzakhe Sinqe - 89041557011084
Mzuxolile Mkatali - 8209285566088
</t>
        </r>
        <r>
          <rPr>
            <b/>
            <u/>
            <sz val="8"/>
            <color indexed="81"/>
            <rFont val="Tahoma"/>
            <family val="2"/>
          </rPr>
          <t xml:space="preserve">
New People
</t>
        </r>
        <r>
          <rPr>
            <sz val="8"/>
            <color indexed="81"/>
            <rFont val="Tahoma"/>
            <family val="2"/>
          </rPr>
          <t xml:space="preserve">
Anele Makalo - 88101959411087
Siseko Rwexu - 7310025837085
Ronnie Ngalo - 7006065939084
</t>
        </r>
        <r>
          <rPr>
            <b/>
            <u/>
            <sz val="8"/>
            <color indexed="81"/>
            <rFont val="Tahoma"/>
            <family val="2"/>
          </rPr>
          <t xml:space="preserve">
People Left
</t>
        </r>
        <r>
          <rPr>
            <sz val="8"/>
            <color indexed="81"/>
            <rFont val="Tahoma"/>
            <family val="2"/>
          </rPr>
          <t>Ayabonga Maxazana - 9004225541088
Notuletu Pantsi - 6810151013089
Siyabulela Polo - 8102185565088</t>
        </r>
      </text>
    </comment>
    <comment ref="C7" authorId="0" shapeId="0">
      <text>
        <r>
          <rPr>
            <sz val="10"/>
            <color indexed="81"/>
            <rFont val="Tahoma"/>
            <family val="2"/>
          </rPr>
          <t xml:space="preserve">Contract 092-050-P24 ran from 13/04/10 - 07/05/10 = 267P/Days
</t>
        </r>
      </text>
    </comment>
    <comment ref="J7" authorId="0" shapeId="0">
      <text>
        <r>
          <rPr>
            <b/>
            <u/>
            <sz val="8"/>
            <color indexed="81"/>
            <rFont val="Tahoma"/>
            <family val="2"/>
          </rPr>
          <t xml:space="preserve">People employed on contract 092-050-P24
</t>
        </r>
        <r>
          <rPr>
            <sz val="8"/>
            <color indexed="81"/>
            <rFont val="Tahoma"/>
            <family val="2"/>
          </rPr>
          <t xml:space="preserve">Nomhle Botlani - 6305130892083
Boniswa Kilibi - 5201120855084
Nomalibongwe Mkatali - 7109101178087
Zukile Moyikwa - 7706175620082
Lydia Nkentshe - 6704250839082
Anele Makalo - 88101959411087
Nezeka Sinqe - 5708020906080
Buyiswa Wathwethwe - 6410101829088
Weziwe Sam - 5607040761089
Cynthia Boko - 7501011686086
</t>
        </r>
        <r>
          <rPr>
            <b/>
            <u/>
            <sz val="8"/>
            <color indexed="81"/>
            <rFont val="Tahoma"/>
            <family val="2"/>
          </rPr>
          <t xml:space="preserve">
New People
</t>
        </r>
        <r>
          <rPr>
            <sz val="8"/>
            <color indexed="81"/>
            <rFont val="Tahoma"/>
            <family val="2"/>
          </rPr>
          <t>Zukile Yaya - 7206066869088</t>
        </r>
        <r>
          <rPr>
            <b/>
            <sz val="8"/>
            <color indexed="81"/>
            <rFont val="Tahoma"/>
            <family val="2"/>
          </rPr>
          <t xml:space="preserve">
</t>
        </r>
        <r>
          <rPr>
            <b/>
            <u/>
            <sz val="8"/>
            <color indexed="81"/>
            <rFont val="Tahoma"/>
            <family val="2"/>
          </rPr>
          <t xml:space="preserve">
People Left
</t>
        </r>
        <r>
          <rPr>
            <sz val="8"/>
            <color indexed="81"/>
            <rFont val="Tahoma"/>
            <family val="2"/>
          </rPr>
          <t>Siseko Rwexu - 7310025837085
Ronnie Ngalo - 7006065939084
Vuyisile Dala - 5606106140089
Zuzakhe Sinqe - 89041557011084
Mzuxolile Mkatali - 8209285566088</t>
        </r>
      </text>
    </comment>
    <comment ref="C8" authorId="0" shapeId="0">
      <text>
        <r>
          <rPr>
            <sz val="10"/>
            <color indexed="81"/>
            <rFont val="Tahoma"/>
            <family val="2"/>
          </rPr>
          <t xml:space="preserve">Contract 092-050-P25 ran from 21/06/10 - 21/07/10 = 261P/Days
</t>
        </r>
      </text>
    </comment>
    <comment ref="J8" authorId="0" shapeId="0">
      <text>
        <r>
          <rPr>
            <b/>
            <u/>
            <sz val="8"/>
            <color indexed="81"/>
            <rFont val="Tahoma"/>
            <family val="2"/>
          </rPr>
          <t xml:space="preserve">People employed on contract 092-050-P25
</t>
        </r>
        <r>
          <rPr>
            <sz val="8"/>
            <color indexed="81"/>
            <rFont val="Tahoma"/>
            <family val="2"/>
          </rPr>
          <t xml:space="preserve">Nomhle Botlani - 6305130892083
Boniswa Kilibi - 5201120855084
Zukile Moyikwa - 7706175620082
Lydia Nkentshe - 6704250839082
Anele Makalo - 88101959411087
Nezeka Sinqe - 5708020906080
Buyiswa Wathwethwe - 6410101829088
Weziwe Sam - 5607040761089
Cynthia Boko - 7501011686086
Zukile Yaya - 7206066869088
Nomalibongwe Mkatali - 7109101178087
</t>
        </r>
        <r>
          <rPr>
            <b/>
            <sz val="8"/>
            <color indexed="81"/>
            <rFont val="Tahoma"/>
            <family val="2"/>
          </rPr>
          <t xml:space="preserve">
</t>
        </r>
        <r>
          <rPr>
            <b/>
            <u/>
            <sz val="8"/>
            <color indexed="81"/>
            <rFont val="Tahoma"/>
            <family val="2"/>
          </rPr>
          <t xml:space="preserve">
New People
</t>
        </r>
        <r>
          <rPr>
            <sz val="8"/>
            <color indexed="81"/>
            <rFont val="Tahoma"/>
            <family val="2"/>
          </rPr>
          <t>Zolani Bobani - 9010295998082
Mkhululi Tame - 7503195664087
Mzinaye Mkatali - 8303295622088</t>
        </r>
        <r>
          <rPr>
            <b/>
            <sz val="8"/>
            <color indexed="81"/>
            <rFont val="Tahoma"/>
            <family val="2"/>
          </rPr>
          <t xml:space="preserve">
</t>
        </r>
        <r>
          <rPr>
            <b/>
            <u/>
            <sz val="8"/>
            <color indexed="81"/>
            <rFont val="Tahoma"/>
            <family val="2"/>
          </rPr>
          <t xml:space="preserve">
People Left
</t>
        </r>
      </text>
    </comment>
  </commentList>
</comments>
</file>

<file path=xl/comments71.xml><?xml version="1.0" encoding="utf-8"?>
<comments xmlns="http://schemas.openxmlformats.org/spreadsheetml/2006/main">
  <authors>
    <author>James Jansen</author>
    <author>Andrew Knipe</author>
    <author>jcvdwath</author>
  </authors>
  <commentList>
    <comment ref="D1" authorId="0" shapeId="0">
      <text>
        <r>
          <rPr>
            <sz val="8"/>
            <color indexed="81"/>
            <rFont val="Tahoma"/>
            <family val="2"/>
          </rPr>
          <t>Cost for Thicket Wide Plots = R562 436.50 at the end of May 2009 for 43 plots = R13 079.92 per plot
10.75Ha's is made up out of thicket wide plots</t>
        </r>
      </text>
    </comment>
    <comment ref="W1" authorId="0" shapeId="0">
      <text>
        <r>
          <rPr>
            <sz val="8"/>
            <color indexed="81"/>
            <rFont val="Tahoma"/>
            <family val="2"/>
          </rPr>
          <t xml:space="preserve">R718 672.72 spent on thicket wide plots
</t>
        </r>
      </text>
    </comment>
    <comment ref="C2" authorId="1" shapeId="0">
      <text>
        <r>
          <rPr>
            <sz val="8"/>
            <color indexed="81"/>
            <rFont val="Tahoma"/>
            <family val="2"/>
          </rPr>
          <t xml:space="preserve">Contract No. 092-050-A23B1 ran from 01/07/13 - 05/07/13 = 55P/Days
</t>
        </r>
      </text>
    </comment>
    <comment ref="J2" authorId="1" shapeId="0">
      <text>
        <r>
          <rPr>
            <b/>
            <u/>
            <sz val="8"/>
            <color indexed="81"/>
            <rFont val="Tahoma"/>
            <family val="2"/>
          </rPr>
          <t xml:space="preserve">People Employed on Contract 092-050-A23B1
</t>
        </r>
        <r>
          <rPr>
            <sz val="8"/>
            <color indexed="81"/>
            <rFont val="Tahoma"/>
            <family val="2"/>
          </rPr>
          <t xml:space="preserve">Mamkeli Grootboom - 6802175607087
Xabiso Sitole  - 8801315271083
Nowie Ndoni - 9206210106088
Jorica Jordaan - 8310060503088
Talana Spogter - 8609180246084
Gradwell Sambokwe  - 7601255468082
Patrick Qogo - 6206215767085
Nkululeko Grootboom - 8311175857085
Lifa Speelman - 9012256116084
Boy-Boy Tom - 6509065721080
Boy Grootboom - 7511295415086
Simphiwe Spogter - 7912266031086
</t>
        </r>
      </text>
    </comment>
    <comment ref="C3" authorId="0" shapeId="0">
      <text>
        <r>
          <rPr>
            <sz val="10"/>
            <color indexed="81"/>
            <rFont val="Tahoma"/>
            <family val="2"/>
          </rPr>
          <t xml:space="preserve">Contract 092-050-A88 ran from 16/04/10 - 26/04/10 = 54P/Days
</t>
        </r>
      </text>
    </comment>
    <comment ref="G3" authorId="0" shapeId="0">
      <text>
        <r>
          <rPr>
            <sz val="10"/>
            <color indexed="81"/>
            <rFont val="Tahoma"/>
            <family val="2"/>
          </rPr>
          <t xml:space="preserve">R589.60 deducted from contract for 3 workers who did not attend medical examinations.
</t>
        </r>
      </text>
    </comment>
    <comment ref="J3" authorId="0" shapeId="0">
      <text>
        <r>
          <rPr>
            <b/>
            <u/>
            <sz val="8"/>
            <color indexed="81"/>
            <rFont val="Tahoma"/>
            <family val="2"/>
          </rPr>
          <t xml:space="preserve">People Present for contract 092-050-A88
</t>
        </r>
        <r>
          <rPr>
            <b/>
            <sz val="8"/>
            <color indexed="81"/>
            <rFont val="Tahoma"/>
            <family val="2"/>
          </rPr>
          <t xml:space="preserve">
</t>
        </r>
        <r>
          <rPr>
            <sz val="8"/>
            <color indexed="81"/>
            <rFont val="Tahoma"/>
            <family val="2"/>
          </rPr>
          <t xml:space="preserve">Khanyiso Betsha - 850720582086
Shadrack Blou - 8011015948085
Freek Bothma-6305066158087
Frans Boyana - 6609045546084
Edmond De Vos - 7205255143081
Mzwenene Grootboom - 7007275535084
Ayanda Kapa - 8206096153080
Richard Lukas - 5711165736080
Monica Luthuli - 8808030557084
Edith Maduna - 7003300510085
Gladys Nzimeni - 7105200312080
Tom Yantolo - 6506206184087
</t>
        </r>
        <r>
          <rPr>
            <b/>
            <u/>
            <sz val="8"/>
            <color indexed="81"/>
            <rFont val="Tahoma"/>
            <family val="2"/>
          </rPr>
          <t xml:space="preserve">
New People</t>
        </r>
        <r>
          <rPr>
            <sz val="8"/>
            <color indexed="81"/>
            <rFont val="Tahoma"/>
            <family val="2"/>
          </rPr>
          <t xml:space="preserve">
</t>
        </r>
        <r>
          <rPr>
            <b/>
            <u/>
            <sz val="8"/>
            <color indexed="81"/>
            <rFont val="Tahoma"/>
            <family val="2"/>
          </rPr>
          <t xml:space="preserve">
People Left</t>
        </r>
        <r>
          <rPr>
            <sz val="8"/>
            <color indexed="81"/>
            <rFont val="Tahoma"/>
            <family val="2"/>
          </rPr>
          <t xml:space="preserve">
</t>
        </r>
      </text>
    </comment>
    <comment ref="G6" authorId="0" shapeId="0">
      <text>
        <r>
          <rPr>
            <sz val="8"/>
            <color indexed="81"/>
            <rFont val="Tahoma"/>
            <family val="2"/>
          </rPr>
          <t xml:space="preserve">R250 Deducted from 092-050-A42 for No demarcation and no First Aid Book
</t>
        </r>
      </text>
    </comment>
    <comment ref="H8" authorId="0" shapeId="0">
      <text>
        <r>
          <rPr>
            <sz val="8"/>
            <color indexed="81"/>
            <rFont val="Tahoma"/>
            <family val="2"/>
          </rPr>
          <t xml:space="preserve">X.Tiem 1 Day HIV awareness training by Kouga Health workers on 16 September 2008.
X.Tiem 1 Day Vehicle Safety Campaign by Road Safety Department on 17 September 2008.
</t>
        </r>
      </text>
    </comment>
    <comment ref="G12" authorId="0" shapeId="0">
      <text>
        <r>
          <rPr>
            <sz val="8"/>
            <color indexed="81"/>
            <rFont val="Tahoma"/>
            <family val="2"/>
          </rPr>
          <t xml:space="preserve">R750.00 Deducted for No First Aid Kit on site, incorrect PPE.
</t>
        </r>
      </text>
    </comment>
    <comment ref="H12" authorId="0" shapeId="0">
      <text>
        <r>
          <rPr>
            <sz val="8"/>
            <color indexed="81"/>
            <rFont val="Tahoma"/>
            <family val="2"/>
          </rPr>
          <t xml:space="preserve">Xolani Tiem 1Day Environmental Awareness Training on 23 January 2009 by Basil Mills.
</t>
        </r>
      </text>
    </comment>
    <comment ref="J12" authorId="0" shapeId="0">
      <text>
        <r>
          <rPr>
            <b/>
            <u/>
            <sz val="8"/>
            <color indexed="81"/>
            <rFont val="Tahoma"/>
            <family val="2"/>
          </rPr>
          <t>People present for contract 092-050-A54</t>
        </r>
        <r>
          <rPr>
            <sz val="8"/>
            <color indexed="81"/>
            <rFont val="Tahoma"/>
            <family val="2"/>
          </rPr>
          <t xml:space="preserve">
Anele Cengani-8204295322085
Zwelakhe Godlo - 7309305693085
Shaun Schoeman - 8831015265085
Monica Msila - 7803021227087
Thembile Mxube - 7910075216088
Mzingisi Tiem - 6903285512082
Phumzile Tshaka - 8006295811086
Sigqibo Mongo - 6404175648086
Reuben Ncambele - 4004025482082
Phumeza Pipe - 8203270300082
Mnyamezeli Tom - 767602235492085
Andrew Mitchell - 7007215700087</t>
        </r>
      </text>
    </comment>
    <comment ref="C13" authorId="0" shapeId="0">
      <text>
        <r>
          <rPr>
            <sz val="8"/>
            <color indexed="81"/>
            <rFont val="Tahoma"/>
            <family val="2"/>
          </rPr>
          <t xml:space="preserve">Contract No. 092-050-A57 ran from 23/03/09 - 17/04/09
</t>
        </r>
      </text>
    </comment>
    <comment ref="G13" authorId="0" shapeId="0">
      <text>
        <r>
          <rPr>
            <sz val="8"/>
            <color indexed="81"/>
            <rFont val="Tahoma"/>
            <family val="2"/>
          </rPr>
          <t xml:space="preserve">R800.00 deducted from contract 092-050-A57 for not having First Aid Kit on site-2nd Offence
</t>
        </r>
      </text>
    </comment>
    <comment ref="J13" authorId="0" shapeId="0">
      <text>
        <r>
          <rPr>
            <b/>
            <u/>
            <sz val="8"/>
            <color indexed="81"/>
            <rFont val="Tahoma"/>
            <family val="2"/>
          </rPr>
          <t>People present for contract 092-050-A57</t>
        </r>
        <r>
          <rPr>
            <sz val="8"/>
            <color indexed="81"/>
            <rFont val="Tahoma"/>
            <family val="2"/>
          </rPr>
          <t xml:space="preserve">
Anele Cengani-8204295322085
Zwelakhe Godlo - 7309305693085
Shaun Schoeman - 8831015265085
Monica Msila - 7803021227087
Thembile Mxube - 7910075216088
Mzingisi Tiem - 6903285512082
Phumzile Tshaka - 8006295811086
Sigqibo Mongo - 6404175648086
Reuben Ncambele - 4004025482082
Phumeza Pipe - 8203270300082
Mnyamezeli Tom - 767602235492085
Andrew Mitchell - 7007215700087</t>
        </r>
      </text>
    </comment>
    <comment ref="C14" authorId="0" shapeId="0">
      <text>
        <r>
          <rPr>
            <sz val="8"/>
            <color indexed="81"/>
            <rFont val="Tahoma"/>
            <family val="2"/>
          </rPr>
          <t xml:space="preserve">Contract 092-050-A59 ran from 20/04/09 - 15/04/09 = 191P/Days
</t>
        </r>
      </text>
    </comment>
    <comment ref="J14" authorId="0" shapeId="0">
      <text>
        <r>
          <rPr>
            <b/>
            <u/>
            <sz val="8"/>
            <color indexed="81"/>
            <rFont val="Tahoma"/>
            <family val="2"/>
          </rPr>
          <t xml:space="preserve">People present for contract 092-050-A59
</t>
        </r>
        <r>
          <rPr>
            <sz val="8"/>
            <color indexed="81"/>
            <rFont val="Tahoma"/>
            <family val="2"/>
          </rPr>
          <t xml:space="preserve">
Anele Cengani-82042953220</t>
        </r>
        <r>
          <rPr>
            <sz val="8"/>
            <color indexed="81"/>
            <rFont val="Tahoma"/>
            <family val="2"/>
          </rPr>
          <t>85
Zwelakhe Godlo - 7309305693085</t>
        </r>
        <r>
          <rPr>
            <sz val="8"/>
            <color indexed="81"/>
            <rFont val="Tahoma"/>
            <family val="2"/>
          </rPr>
          <t xml:space="preserve">
</t>
        </r>
        <r>
          <rPr>
            <sz val="8"/>
            <color indexed="81"/>
            <rFont val="Tahoma"/>
            <family val="2"/>
          </rPr>
          <t>Shaun Schoeman - 8831015265085
Monica Msila - 7803021227087
Thembile Mxube - 7910075216088
Mzingisi Tiem - 6903285512082
Phumzile Tshaka - 8006295811086
Sigqibo Mongo - 6404175648086
Reuben Ncambele - 4004025482082
Phumeza Pipe - 8203270300082
Mnyamezeli Tom - 767602235492085
Andrew Mitchell - 7007215700087</t>
        </r>
        <r>
          <rPr>
            <sz val="8"/>
            <color indexed="81"/>
            <rFont val="Tahoma"/>
            <family val="2"/>
          </rPr>
          <t xml:space="preserve">
</t>
        </r>
      </text>
    </comment>
    <comment ref="C15" authorId="0" shapeId="0">
      <text>
        <r>
          <rPr>
            <sz val="8"/>
            <color indexed="81"/>
            <rFont val="Tahoma"/>
            <family val="2"/>
          </rPr>
          <t xml:space="preserve">Contract 092-050-A63 ran from 18/05/09 - 19/06/09 249P/Days
</t>
        </r>
      </text>
    </comment>
    <comment ref="J15" authorId="0" shapeId="0">
      <text>
        <r>
          <rPr>
            <b/>
            <u/>
            <sz val="8"/>
            <color indexed="81"/>
            <rFont val="Tahoma"/>
            <family val="2"/>
          </rPr>
          <t xml:space="preserve">People present for contract 092-050-A63
</t>
        </r>
        <r>
          <rPr>
            <sz val="8"/>
            <color indexed="81"/>
            <rFont val="Tahoma"/>
            <family val="2"/>
          </rPr>
          <t xml:space="preserve">
Anele Cengani-8204295322085
Zwelakhe Godlo - 7309305693085
Monica Msila - 7803021227087
Thembile Mxube - 7910075216088
Mzingisi Tiem - 6903285512082
Phumzile Tshaka - 8006295811086
Sigqibo Mongo - 6404175648086
Reuben Ncambele - 4004025482082
Phumeza Pipe - 8203270300082
Mnyamezeli Tom - 767602235492085
Andrew Mitchell - 7007215700087</t>
        </r>
        <r>
          <rPr>
            <sz val="8"/>
            <color indexed="81"/>
            <rFont val="Tahoma"/>
            <family val="2"/>
          </rPr>
          <t xml:space="preserve">
</t>
        </r>
        <r>
          <rPr>
            <b/>
            <u/>
            <sz val="8"/>
            <color indexed="81"/>
            <rFont val="Tahoma"/>
            <family val="2"/>
          </rPr>
          <t>New People</t>
        </r>
        <r>
          <rPr>
            <sz val="8"/>
            <color indexed="81"/>
            <rFont val="Tahoma"/>
            <family val="2"/>
          </rPr>
          <t xml:space="preserve">
Bulelani Zwide - 8609076426089
</t>
        </r>
        <r>
          <rPr>
            <b/>
            <u/>
            <sz val="8"/>
            <color indexed="81"/>
            <rFont val="Tahoma"/>
            <family val="2"/>
          </rPr>
          <t>People left</t>
        </r>
        <r>
          <rPr>
            <sz val="8"/>
            <color indexed="81"/>
            <rFont val="Tahoma"/>
            <family val="2"/>
          </rPr>
          <t xml:space="preserve">
Shaun Schoeman - 8831015265085</t>
        </r>
      </text>
    </comment>
    <comment ref="C16" authorId="0" shapeId="0">
      <text>
        <r>
          <rPr>
            <sz val="8"/>
            <color indexed="81"/>
            <rFont val="Tahoma"/>
            <family val="2"/>
          </rPr>
          <t xml:space="preserve">Contract 092-050-A67 ran from 10/06/09 - 10/07/09 = 125P/Days
</t>
        </r>
      </text>
    </comment>
    <comment ref="G16" authorId="0" shapeId="0">
      <text>
        <r>
          <rPr>
            <sz val="8"/>
            <color indexed="81"/>
            <rFont val="Tahoma"/>
            <family val="2"/>
          </rPr>
          <t xml:space="preserve">R1004.53 deducted for not having First Aid Kit on site and not having Wajax Pump and 3 Fire Beaters.
</t>
        </r>
      </text>
    </comment>
    <comment ref="H16" authorId="0" shapeId="0">
      <text>
        <r>
          <rPr>
            <sz val="8"/>
            <color indexed="81"/>
            <rFont val="Tahoma"/>
            <family val="2"/>
          </rPr>
          <t xml:space="preserve">Xolani Tiem Induction Training for 3 Days from 10 - 12 June 2009 by Nosh Training Centre
</t>
        </r>
      </text>
    </comment>
    <comment ref="J16" authorId="0" shapeId="0">
      <text>
        <r>
          <rPr>
            <b/>
            <u/>
            <sz val="8"/>
            <color indexed="81"/>
            <rFont val="Tahoma"/>
            <family val="2"/>
          </rPr>
          <t xml:space="preserve">People present for contract 092-050-A67
</t>
        </r>
        <r>
          <rPr>
            <sz val="8"/>
            <color indexed="81"/>
            <rFont val="Tahoma"/>
            <family val="2"/>
          </rPr>
          <t xml:space="preserve">
Anele Cengani-8204295322085
Zwelakhe Godlo - 7309305693085
Monica Msila - 7803021227087
Thembile Mxube - 7910075216088
Mzingisi Tiem - 6903285512082
Phumzile Tshaka - 8006295811086
Sigqibo Mongo - 6404175648086
Reuben Ncambele - 4004025482082
Phumeza Pipe - 8203270300082
Mnyamezeli Tom - 767602235492085
Andrew Mitchell - 7007215700087
Bulelani Zwide - 8609076426089
</t>
        </r>
        <r>
          <rPr>
            <sz val="8"/>
            <color indexed="81"/>
            <rFont val="Tahoma"/>
            <family val="2"/>
          </rPr>
          <t xml:space="preserve">
</t>
        </r>
      </text>
    </comment>
    <comment ref="C17" authorId="0" shapeId="0">
      <text>
        <r>
          <rPr>
            <sz val="8"/>
            <color indexed="81"/>
            <rFont val="Tahoma"/>
            <family val="2"/>
          </rPr>
          <t xml:space="preserve">Contract 092-050-A79 ran from 04/01/10 - 22/01/10
</t>
        </r>
      </text>
    </comment>
    <comment ref="J17" authorId="0" shapeId="0">
      <text>
        <r>
          <rPr>
            <b/>
            <u/>
            <sz val="8"/>
            <color indexed="81"/>
            <rFont val="Tahoma"/>
            <family val="2"/>
          </rPr>
          <t xml:space="preserve">People present for contract 092-050-A79
</t>
        </r>
        <r>
          <rPr>
            <u/>
            <sz val="8"/>
            <color indexed="81"/>
            <rFont val="Tahoma"/>
            <family val="2"/>
          </rPr>
          <t xml:space="preserve">
</t>
        </r>
        <r>
          <rPr>
            <sz val="8"/>
            <color indexed="81"/>
            <rFont val="Tahoma"/>
            <family val="2"/>
          </rPr>
          <t xml:space="preserve">Phumzile Tshaka - 8006295811086
Mxolisi Vika - 7705056729087
Bulelani Zwide - 8609076426089
Mzingisi Tiem - 6903285512082
Sigqibo Mongo - 6404175648086
Zama Ncambele - 63082857011083
Phumeza Pipe - 8203270300082
Lunyuko Taboshe - 8505166176081
</t>
        </r>
        <r>
          <rPr>
            <b/>
            <u/>
            <sz val="8"/>
            <color indexed="81"/>
            <rFont val="Tahoma"/>
            <family val="2"/>
          </rPr>
          <t xml:space="preserve">New People
</t>
        </r>
        <r>
          <rPr>
            <sz val="8"/>
            <color indexed="81"/>
            <rFont val="Tahoma"/>
            <family val="2"/>
          </rPr>
          <t xml:space="preserve">Maphews Mbanda - 7005046160083
Thembiliso Keyi - 6805057115087
Thandolwethu Buswa - 8310016020088
Vusumzi Thinta - 8607106125085
Luyanda Letsie - 8112105378082
</t>
        </r>
        <r>
          <rPr>
            <b/>
            <u/>
            <sz val="8"/>
            <color indexed="81"/>
            <rFont val="Tahoma"/>
            <family val="2"/>
          </rPr>
          <t>People Left</t>
        </r>
        <r>
          <rPr>
            <sz val="8"/>
            <color indexed="81"/>
            <rFont val="Tahoma"/>
            <family val="2"/>
          </rPr>
          <t xml:space="preserve">
Phumzile Tsahaka - 8006295811086
Anele Cengani-8204295322085
Andrew Mitchell - 7007215700087
Monica Msila - 7803021227087
Thembile Mxube - 7910075216088
</t>
        </r>
      </text>
    </comment>
    <comment ref="G22" authorId="0" shapeId="0">
      <text>
        <r>
          <rPr>
            <sz val="8"/>
            <color indexed="81"/>
            <rFont val="Tahoma"/>
            <family val="2"/>
          </rPr>
          <t xml:space="preserve">R6 275.00 deducted for not completing contract to spec and missing fencing material.
</t>
        </r>
      </text>
    </comment>
    <comment ref="H26" authorId="0" shapeId="0">
      <text>
        <r>
          <rPr>
            <sz val="8"/>
            <color indexed="81"/>
            <rFont val="Arial"/>
            <family val="2"/>
          </rPr>
          <t xml:space="preserve">Raymond Jeyi 1Day Vehicle Safety Campaign Training on 17 September 2008 by Vehicle Safety Department
Raymond Jeyi 1Day HIV AIDS awareness training on 16 September 2008 by Kouga Health workers </t>
        </r>
        <r>
          <rPr>
            <sz val="8"/>
            <color indexed="81"/>
            <rFont val="Tahoma"/>
            <family val="2"/>
          </rPr>
          <t xml:space="preserve">
</t>
        </r>
      </text>
    </comment>
    <comment ref="G29" authorId="0" shapeId="0">
      <text>
        <r>
          <rPr>
            <sz val="8"/>
            <color indexed="81"/>
            <rFont val="Tahoma"/>
            <family val="2"/>
          </rPr>
          <t xml:space="preserve">R100 deducted from contract 092-050-A53 for no demarcation on site.
</t>
        </r>
      </text>
    </comment>
    <comment ref="H29" authorId="0" shapeId="0">
      <text>
        <r>
          <rPr>
            <sz val="8"/>
            <color indexed="81"/>
            <rFont val="Arial"/>
            <family val="2"/>
          </rPr>
          <t>Raymond Jeyi 1Day Environmental Awareness Training on 23 January 2009 by Basil Mills.</t>
        </r>
        <r>
          <rPr>
            <sz val="10"/>
            <color indexed="81"/>
            <rFont val="Arial"/>
            <family val="2"/>
          </rPr>
          <t xml:space="preserve">
</t>
        </r>
        <r>
          <rPr>
            <sz val="8"/>
            <color indexed="81"/>
            <rFont val="Tahoma"/>
            <family val="2"/>
          </rPr>
          <t xml:space="preserve">
</t>
        </r>
      </text>
    </comment>
    <comment ref="J29" authorId="0" shapeId="0">
      <text>
        <r>
          <rPr>
            <b/>
            <u/>
            <sz val="8"/>
            <color indexed="81"/>
            <rFont val="Tahoma"/>
            <family val="2"/>
          </rPr>
          <t>People Present for contract 092-050-A56</t>
        </r>
        <r>
          <rPr>
            <b/>
            <sz val="8"/>
            <color indexed="81"/>
            <rFont val="Tahoma"/>
            <family val="2"/>
          </rPr>
          <t xml:space="preserve">
</t>
        </r>
        <r>
          <rPr>
            <sz val="8"/>
            <color indexed="81"/>
            <rFont val="Tahoma"/>
            <family val="2"/>
          </rPr>
          <t xml:space="preserve">Freek Bothma-6305066158087
Frars Boyana - 6609045546084
Mbongeni Klaasse - 8006285911086
Richard Lukas - 5711165736080
Monica Luthuli - 8808030557084
Edith Maduna - 7003300510085
Eric Mathanda - 7603035774086
Thanduxolo Menze - 7910026124086
Melisizwe Mtatsi - 7608086113084
Awethu Ngqeza - 8907275334089
Tshintshiwe Nzimeni - 7105200312080
Tom Yantolo - 6506206184087
</t>
        </r>
        <r>
          <rPr>
            <sz val="8"/>
            <color indexed="81"/>
            <rFont val="Tahoma"/>
            <family val="2"/>
          </rPr>
          <t xml:space="preserve">
</t>
        </r>
      </text>
    </comment>
    <comment ref="C30" authorId="0" shapeId="0">
      <text>
        <r>
          <rPr>
            <sz val="8"/>
            <color indexed="81"/>
            <rFont val="Tahoma"/>
            <family val="2"/>
          </rPr>
          <t xml:space="preserve">Contract 092-050-A56 ran from 13/03/09 - 17/04/09
</t>
        </r>
      </text>
    </comment>
    <comment ref="J30" authorId="0" shapeId="0">
      <text>
        <r>
          <rPr>
            <b/>
            <u/>
            <sz val="8"/>
            <color indexed="81"/>
            <rFont val="Tahoma"/>
            <family val="2"/>
          </rPr>
          <t>People Present for contract 092-050-A56</t>
        </r>
        <r>
          <rPr>
            <b/>
            <sz val="8"/>
            <color indexed="81"/>
            <rFont val="Tahoma"/>
            <family val="2"/>
          </rPr>
          <t xml:space="preserve">
</t>
        </r>
        <r>
          <rPr>
            <sz val="8"/>
            <color indexed="81"/>
            <rFont val="Tahoma"/>
            <family val="2"/>
          </rPr>
          <t xml:space="preserve">Freek Bothma-6305066158087
Frars Boyana - 6609045546084
Mbongeni Klaasse - 8006285911086
Richard Lukas - 5711165736080
Monica Luthuli - 8808030557084
Edith Maduna - 7003300510085
Eric Mathanda - 7603035774086
Thanduxolo Menze - 7910026124086
Melisizwe Mtatsi - 7608086113084
Awethu Ngqeza - 8907275334089
Tshintshiwe Nzimeni - 7105200312080
Tom Yantolo - 6506206184087
</t>
        </r>
        <r>
          <rPr>
            <sz val="8"/>
            <color indexed="81"/>
            <rFont val="Tahoma"/>
            <family val="2"/>
          </rPr>
          <t xml:space="preserve">
</t>
        </r>
      </text>
    </comment>
    <comment ref="C31" authorId="0" shapeId="0">
      <text>
        <r>
          <rPr>
            <sz val="10"/>
            <color indexed="81"/>
            <rFont val="Arial"/>
            <family val="2"/>
          </rPr>
          <t>Contract 092-050-A61 ran from 28/04/09 - 07/05/09 = 81P/Days</t>
        </r>
        <r>
          <rPr>
            <sz val="8"/>
            <color indexed="81"/>
            <rFont val="Tahoma"/>
            <family val="2"/>
          </rPr>
          <t xml:space="preserve">
</t>
        </r>
      </text>
    </comment>
    <comment ref="G31" authorId="0" shapeId="0">
      <text>
        <r>
          <rPr>
            <sz val="8"/>
            <color indexed="81"/>
            <rFont val="Tahoma"/>
            <family val="2"/>
          </rPr>
          <t xml:space="preserve">R200.00 deducted from contract 092-050-A61 for not having demarcated site.
</t>
        </r>
      </text>
    </comment>
    <comment ref="J31" authorId="0" shapeId="0">
      <text>
        <r>
          <rPr>
            <b/>
            <u/>
            <sz val="8"/>
            <color indexed="81"/>
            <rFont val="Tahoma"/>
            <family val="2"/>
          </rPr>
          <t xml:space="preserve">People Present for contract 092-050-A61
</t>
        </r>
        <r>
          <rPr>
            <b/>
            <sz val="8"/>
            <color indexed="81"/>
            <rFont val="Tahoma"/>
            <family val="2"/>
          </rPr>
          <t xml:space="preserve">
</t>
        </r>
        <r>
          <rPr>
            <sz val="8"/>
            <color indexed="81"/>
            <rFont val="Tahoma"/>
            <family val="2"/>
          </rPr>
          <t xml:space="preserve">Freek Bothma-6305066158087
Frans Boyana - 6609045546084
Mbongeni Klaasse - 8006285911086
Richard Lukas - 5711165736080
Monica Luthuli - 8808030557084
Edith Maduna - 7003300510085
Eric Mathanda - 7603035774086
Thanduxolo Menze - 7910026124086
Melisizwe Mtatsi - 7608086113084
Awethu Ngqeza - 8907275334089
Tshintshiwe Nzimeni - 7105200312080
Tom Yantolo - 6506206184087
</t>
        </r>
        <r>
          <rPr>
            <sz val="8"/>
            <color indexed="81"/>
            <rFont val="Tahoma"/>
            <family val="2"/>
          </rPr>
          <t xml:space="preserve">
</t>
        </r>
      </text>
    </comment>
    <comment ref="C32" authorId="0" shapeId="0">
      <text>
        <r>
          <rPr>
            <sz val="8"/>
            <color indexed="81"/>
            <rFont val="Tahoma"/>
            <family val="2"/>
          </rPr>
          <t xml:space="preserve">Contract 092-050-A62 ran from 11/05/09 - 18/06/09 = 251P/Days
</t>
        </r>
      </text>
    </comment>
    <comment ref="H32" authorId="0" shapeId="0">
      <text>
        <r>
          <rPr>
            <sz val="8"/>
            <color indexed="81"/>
            <rFont val="Arial"/>
            <family val="2"/>
          </rPr>
          <t>Raymond Jeyi 1Day Soil Sampling Training on 24 March 2009 by WFW.</t>
        </r>
        <r>
          <rPr>
            <sz val="10"/>
            <color indexed="81"/>
            <rFont val="Arial"/>
            <family val="2"/>
          </rPr>
          <t xml:space="preserve">
</t>
        </r>
        <r>
          <rPr>
            <sz val="8"/>
            <color indexed="81"/>
            <rFont val="Tahoma"/>
            <family val="2"/>
          </rPr>
          <t xml:space="preserve">
</t>
        </r>
      </text>
    </comment>
    <comment ref="J32" authorId="0" shapeId="0">
      <text>
        <r>
          <rPr>
            <b/>
            <u/>
            <sz val="8"/>
            <color indexed="81"/>
            <rFont val="Tahoma"/>
            <family val="2"/>
          </rPr>
          <t xml:space="preserve">People Present for contract 092-050-A62
</t>
        </r>
        <r>
          <rPr>
            <b/>
            <sz val="8"/>
            <color indexed="81"/>
            <rFont val="Tahoma"/>
            <family val="2"/>
          </rPr>
          <t xml:space="preserve">
</t>
        </r>
        <r>
          <rPr>
            <sz val="8"/>
            <color indexed="81"/>
            <rFont val="Tahoma"/>
            <family val="2"/>
          </rPr>
          <t xml:space="preserve">Freek Bothma-6305066158087
Frans Boyana - 6609045546084
Mbongeni Klaasse - 8006285911086
Richard Lukas - 5711165736080
Monica Luthuli - 8808030557084
Edith Maduna - 7003300510085
Eric Mathanda - 7603035774086
Thanduxolo Menze - 7910026124086
Melisizwe Mtatsi - 7608086113084
Awethu Ngqeza - 8907275334089
Tshintshiwe Nzimeni - 7105200312080
Tom Yantolo - 6506206184087
</t>
        </r>
        <r>
          <rPr>
            <sz val="8"/>
            <color indexed="81"/>
            <rFont val="Tahoma"/>
            <family val="2"/>
          </rPr>
          <t xml:space="preserve">
</t>
        </r>
      </text>
    </comment>
    <comment ref="C33" authorId="0" shapeId="0">
      <text>
        <r>
          <rPr>
            <sz val="8"/>
            <color indexed="81"/>
            <rFont val="Tahoma"/>
            <family val="2"/>
          </rPr>
          <t xml:space="preserve">Contract 092-050-A66 ran from 24/06/09 - 17/07/09  = 182P/Days
</t>
        </r>
      </text>
    </comment>
    <comment ref="G33" authorId="0" shapeId="0">
      <text>
        <r>
          <rPr>
            <sz val="8"/>
            <color indexed="81"/>
            <rFont val="Tahoma"/>
            <family val="2"/>
          </rPr>
          <t xml:space="preserve">R200.00 deducted from contract 092-050-A66 for not having a demarcation
</t>
        </r>
      </text>
    </comment>
    <comment ref="H33" authorId="0" shapeId="0">
      <text>
        <r>
          <rPr>
            <sz val="8"/>
            <color indexed="81"/>
            <rFont val="Tahoma"/>
            <family val="2"/>
          </rPr>
          <t xml:space="preserve">Raymond Jeyi Induction Training for 3 Days from 10 - 12 June 2009 by Strongflow
</t>
        </r>
      </text>
    </comment>
    <comment ref="J33" authorId="0" shapeId="0">
      <text>
        <r>
          <rPr>
            <b/>
            <u/>
            <sz val="8"/>
            <color indexed="81"/>
            <rFont val="Tahoma"/>
            <family val="2"/>
          </rPr>
          <t xml:space="preserve">People Present for contract 092-050-A66
</t>
        </r>
        <r>
          <rPr>
            <b/>
            <sz val="8"/>
            <color indexed="81"/>
            <rFont val="Tahoma"/>
            <family val="2"/>
          </rPr>
          <t xml:space="preserve">
</t>
        </r>
        <r>
          <rPr>
            <sz val="8"/>
            <color indexed="81"/>
            <rFont val="Tahoma"/>
            <family val="2"/>
          </rPr>
          <t xml:space="preserve">Freek Bothma-6305066158087
Frans Boyana - 6609045546084
Mbongeni Klaasse - 8006285911086
Richard Lukas - 5711165736080
Monica Luthuli - 8808030557084
Edith Maduna - 7003300510085
Eric Mathanda - 7603035774086
Thanduxolo Menze - 7910026124086
Melisizwe Mtatsi - 7608086113084
Awethu Ngqeza - 8907275334089
Tshintshiwe Nzimeni - 7105200312080
Tom Yantolo - 6506206184087
</t>
        </r>
        <r>
          <rPr>
            <sz val="8"/>
            <color indexed="81"/>
            <rFont val="Tahoma"/>
            <family val="2"/>
          </rPr>
          <t xml:space="preserve">
</t>
        </r>
      </text>
    </comment>
    <comment ref="C34" authorId="0" shapeId="0">
      <text>
        <r>
          <rPr>
            <sz val="8"/>
            <color indexed="81"/>
            <rFont val="Tahoma"/>
            <family val="2"/>
          </rPr>
          <t xml:space="preserve">Contract 092-050-A70 ran from 21/07/09 - 02/09/09 = 236P/Days
</t>
        </r>
      </text>
    </comment>
    <comment ref="J34" authorId="0" shapeId="0">
      <text>
        <r>
          <rPr>
            <b/>
            <u/>
            <sz val="8"/>
            <color indexed="81"/>
            <rFont val="Tahoma"/>
            <family val="2"/>
          </rPr>
          <t xml:space="preserve">People Present for contract 092-050-A70
</t>
        </r>
        <r>
          <rPr>
            <b/>
            <sz val="8"/>
            <color indexed="81"/>
            <rFont val="Tahoma"/>
            <family val="2"/>
          </rPr>
          <t xml:space="preserve">
</t>
        </r>
        <r>
          <rPr>
            <sz val="8"/>
            <color indexed="81"/>
            <rFont val="Tahoma"/>
            <family val="2"/>
          </rPr>
          <t xml:space="preserve">Freek Bothma-6305066158087
Frans Boyana - 6609045546084
Mbongeni Klaasse - 8006285911086
Richard Lukas - 5711165736080
Monica Luthuli - 8808030557084
Edith Maduna - 7003300510085
Eric Mathanda - 7603035774086
Thanduxolo Menze - 7910026124086
Melisizwe Mtatsi - 7608086113084
Awethu Ngqeza - 8907275334089
</t>
        </r>
        <r>
          <rPr>
            <b/>
            <u/>
            <sz val="8"/>
            <color indexed="81"/>
            <rFont val="Tahoma"/>
            <family val="2"/>
          </rPr>
          <t xml:space="preserve">
New People
</t>
        </r>
        <r>
          <rPr>
            <sz val="8"/>
            <color indexed="81"/>
            <rFont val="Tahoma"/>
            <family val="2"/>
          </rPr>
          <t>Thanduxolo Gqabi - 7906036266089
Moses Luthuli - 8607255839080</t>
        </r>
        <r>
          <rPr>
            <b/>
            <u/>
            <sz val="8"/>
            <color indexed="81"/>
            <rFont val="Tahoma"/>
            <family val="2"/>
          </rPr>
          <t xml:space="preserve">
People Left</t>
        </r>
        <r>
          <rPr>
            <sz val="8"/>
            <color indexed="81"/>
            <rFont val="Tahoma"/>
            <family val="2"/>
          </rPr>
          <t xml:space="preserve">
Tshintshiwe Nzimeni - 7105200312080
Tom Yantolo - 6506206184087
</t>
        </r>
        <r>
          <rPr>
            <sz val="8"/>
            <color indexed="81"/>
            <rFont val="Tahoma"/>
            <family val="2"/>
          </rPr>
          <t xml:space="preserve">
</t>
        </r>
      </text>
    </comment>
    <comment ref="C35" authorId="0" shapeId="0">
      <text>
        <r>
          <rPr>
            <sz val="8"/>
            <color indexed="81"/>
            <rFont val="Tahoma"/>
            <family val="2"/>
          </rPr>
          <t xml:space="preserve">Contract 092-050-A73 ran from 03/09/09 - 22/10/09 = 281P/Days
</t>
        </r>
      </text>
    </comment>
    <comment ref="G35" authorId="0" shapeId="0">
      <text>
        <r>
          <rPr>
            <sz val="10"/>
            <color indexed="81"/>
            <rFont val="Arial"/>
            <family val="2"/>
          </rPr>
          <t>R1310.00 deducted for missing netting rolls and R25.00 deducted from contract 092-050-A73 for missing broom.</t>
        </r>
        <r>
          <rPr>
            <sz val="8"/>
            <color indexed="81"/>
            <rFont val="Tahoma"/>
            <family val="2"/>
          </rPr>
          <t xml:space="preserve">
</t>
        </r>
      </text>
    </comment>
    <comment ref="J35" authorId="0" shapeId="0">
      <text>
        <r>
          <rPr>
            <b/>
            <u/>
            <sz val="8"/>
            <color indexed="81"/>
            <rFont val="Tahoma"/>
            <family val="2"/>
          </rPr>
          <t xml:space="preserve">People Present for contract 092-050-A73
</t>
        </r>
        <r>
          <rPr>
            <sz val="8"/>
            <color indexed="81"/>
            <rFont val="Tahoma"/>
            <family val="2"/>
          </rPr>
          <t xml:space="preserve">
Freek Bothma-6305066158087
Frans Boyana - 6609045546084
Thanduxolo Gqabi - 7906036266089
Mbongeni Klaasse - 8006285911086
Richard Lukas - 5711165736080
Monica Luthuli - 8808030557084
Moses Luthuli - 8607255839080
Edith Maduna - 7003300510085
Melisizwe Mtatsi - 7608086113084
Awethu Ngqeza - 8907275334089
</t>
        </r>
        <r>
          <rPr>
            <b/>
            <u/>
            <sz val="8"/>
            <color indexed="81"/>
            <rFont val="Tahoma"/>
            <family val="2"/>
          </rPr>
          <t xml:space="preserve">
New People
</t>
        </r>
        <r>
          <rPr>
            <b/>
            <sz val="8"/>
            <color indexed="81"/>
            <rFont val="Tahoma"/>
            <family val="2"/>
          </rPr>
          <t xml:space="preserve">
</t>
        </r>
        <r>
          <rPr>
            <sz val="8"/>
            <color indexed="81"/>
            <rFont val="Tahoma"/>
            <family val="2"/>
          </rPr>
          <t>Frans Booysen - 5912215672081
Fezile Jeyi - 51022454859080</t>
        </r>
        <r>
          <rPr>
            <u/>
            <sz val="8"/>
            <color indexed="81"/>
            <rFont val="Tahoma"/>
            <family val="2"/>
          </rPr>
          <t xml:space="preserve">
</t>
        </r>
        <r>
          <rPr>
            <b/>
            <u/>
            <sz val="8"/>
            <color indexed="81"/>
            <rFont val="Tahoma"/>
            <family val="2"/>
          </rPr>
          <t xml:space="preserve">
People Left</t>
        </r>
        <r>
          <rPr>
            <sz val="8"/>
            <color indexed="81"/>
            <rFont val="Tahoma"/>
            <family val="2"/>
          </rPr>
          <t xml:space="preserve">
Eric Mathanda - 7603035774086
Thanduxolo Menze - 7910026124086</t>
        </r>
        <r>
          <rPr>
            <sz val="8"/>
            <color indexed="81"/>
            <rFont val="Tahoma"/>
            <family val="2"/>
          </rPr>
          <t xml:space="preserve">
</t>
        </r>
      </text>
    </comment>
    <comment ref="C36" authorId="0" shapeId="0">
      <text>
        <r>
          <rPr>
            <sz val="8"/>
            <color indexed="81"/>
            <rFont val="Tahoma"/>
            <family val="2"/>
          </rPr>
          <t xml:space="preserve">Contract 092-050-A77 ran from 03/02/2010 - 08/02/2010
</t>
        </r>
      </text>
    </comment>
    <comment ref="J36" authorId="0" shapeId="0">
      <text>
        <r>
          <rPr>
            <b/>
            <u/>
            <sz val="8"/>
            <color indexed="81"/>
            <rFont val="Tahoma"/>
            <family val="2"/>
          </rPr>
          <t xml:space="preserve">People Present for contract 092-050-A77
</t>
        </r>
        <r>
          <rPr>
            <sz val="8"/>
            <color indexed="81"/>
            <rFont val="Tahoma"/>
            <family val="2"/>
          </rPr>
          <t xml:space="preserve">
Frans Boyana - 6609045546084
Richard Lukas - 5711165736080
Monica Luthuli - 8808030557084
</t>
        </r>
        <r>
          <rPr>
            <b/>
            <u/>
            <sz val="8"/>
            <color indexed="81"/>
            <rFont val="Tahoma"/>
            <family val="2"/>
          </rPr>
          <t xml:space="preserve">
New People
</t>
        </r>
        <r>
          <rPr>
            <b/>
            <u/>
            <sz val="8"/>
            <color indexed="81"/>
            <rFont val="Tahoma"/>
            <family val="2"/>
          </rPr>
          <t xml:space="preserve">
People Left</t>
        </r>
        <r>
          <rPr>
            <sz val="8"/>
            <color indexed="81"/>
            <rFont val="Tahoma"/>
            <family val="2"/>
          </rPr>
          <t xml:space="preserve">
</t>
        </r>
      </text>
    </comment>
    <comment ref="C37" authorId="0" shapeId="0">
      <text>
        <r>
          <rPr>
            <sz val="10"/>
            <color indexed="81"/>
            <rFont val="Tahoma"/>
            <family val="2"/>
          </rPr>
          <t xml:space="preserve">Contract 092-050-A112 ran from 13/09/10 - 24/09/10 = 130P/Days
</t>
        </r>
      </text>
    </comment>
    <comment ref="J37" authorId="0" shapeId="0">
      <text>
        <r>
          <rPr>
            <b/>
            <u/>
            <sz val="8"/>
            <color indexed="81"/>
            <rFont val="Tahoma"/>
            <family val="2"/>
          </rPr>
          <t xml:space="preserve">People Present for contract 092-050-A112
</t>
        </r>
        <r>
          <rPr>
            <sz val="8"/>
            <color indexed="81"/>
            <rFont val="Tahoma"/>
            <family val="2"/>
          </rPr>
          <t xml:space="preserve">
Khanyiso Betsha - 850720582086
Shadrack Blou - 8011015948085
Frans Boyana - 6609045546084
Edmond De Vos - 7205255143081
Mzwenene Grootboom - 7007275535084
Ayanda Kapa - 8206096153080
Richard Lukas - 5711165736080
Monica Luthuli - 8808030557084
Edith Maduna - 7003300510085
Gladys Nzimeni - 7105200312080
Tom Yantolo - 6506206184087
</t>
        </r>
        <r>
          <rPr>
            <b/>
            <u/>
            <sz val="8"/>
            <color indexed="81"/>
            <rFont val="Tahoma"/>
            <family val="2"/>
          </rPr>
          <t xml:space="preserve">
New People</t>
        </r>
        <r>
          <rPr>
            <sz val="8"/>
            <color indexed="81"/>
            <rFont val="Tahoma"/>
            <family val="2"/>
          </rPr>
          <t xml:space="preserve">
Zamile Goboza - 8801186148089
</t>
        </r>
        <r>
          <rPr>
            <b/>
            <u/>
            <sz val="8"/>
            <color indexed="81"/>
            <rFont val="Tahoma"/>
            <family val="2"/>
          </rPr>
          <t xml:space="preserve">
People Left
</t>
        </r>
        <r>
          <rPr>
            <sz val="8"/>
            <color indexed="81"/>
            <rFont val="Tahoma"/>
            <family val="2"/>
          </rPr>
          <t xml:space="preserve">
</t>
        </r>
      </text>
    </comment>
    <comment ref="H38" authorId="0" shapeId="0">
      <text>
        <r>
          <rPr>
            <sz val="8"/>
            <color indexed="81"/>
            <rFont val="Tahoma"/>
            <family val="2"/>
          </rPr>
          <t xml:space="preserve">Zolile Hanabe 1 Day Environmental Awareness Training on 23 January 2009 by Basil Mills
Zolilie Hanabe 3 Days First Aif Training from3 - 5 February 2009 by St.John's
</t>
        </r>
      </text>
    </comment>
    <comment ref="J38" authorId="0" shapeId="0">
      <text>
        <r>
          <rPr>
            <b/>
            <u/>
            <sz val="8"/>
            <color indexed="81"/>
            <rFont val="Tahoma"/>
            <family val="2"/>
          </rPr>
          <t>People employed on contract 092-050-A55</t>
        </r>
        <r>
          <rPr>
            <sz val="8"/>
            <color indexed="81"/>
            <rFont val="Tahoma"/>
            <family val="2"/>
          </rPr>
          <t xml:space="preserve">
Abraham Blouw - 5808156102080
Enid Classe - 8707071508081
Jantjies Ntombozuko - 8410290670085
Boniwe Maecunta - 6908190697084
Lungiswa Mence - 7411250538081
Vuyo Mpaypheli - 6810305405082
Jimmy Ndwane - 6607255514987
Albert November - 5904055825085
Nombulelo Mzolisa - 8301200744085
Betty Sweli - 6404040247080
Mcebisi Vutuza - 6406066922082
Joseph Witbooi - 6808215636085
</t>
        </r>
      </text>
    </comment>
    <comment ref="C39" authorId="0" shapeId="0">
      <text>
        <r>
          <rPr>
            <sz val="10"/>
            <color indexed="81"/>
            <rFont val="Arial"/>
            <family val="2"/>
          </rPr>
          <t>Contract 092-050-A58 ran from 16/03/09 - 09/04/09</t>
        </r>
      </text>
    </comment>
    <comment ref="H39" authorId="0" shapeId="0">
      <text>
        <r>
          <rPr>
            <sz val="8"/>
            <color indexed="81"/>
            <rFont val="Tahoma"/>
            <family val="2"/>
          </rPr>
          <t xml:space="preserve">Z.Hanbe 1 Day bookkeeping training on 12 March 2009 by Mega FMS.
</t>
        </r>
      </text>
    </comment>
    <comment ref="J39" authorId="0" shapeId="0">
      <text>
        <r>
          <rPr>
            <b/>
            <u/>
            <sz val="8"/>
            <color indexed="81"/>
            <rFont val="Tahoma"/>
            <family val="2"/>
          </rPr>
          <t>People employed on contract 092-050-A58</t>
        </r>
        <r>
          <rPr>
            <sz val="8"/>
            <color indexed="81"/>
            <rFont val="Tahoma"/>
            <family val="2"/>
          </rPr>
          <t xml:space="preserve">
</t>
        </r>
        <r>
          <rPr>
            <sz val="8"/>
            <color indexed="12"/>
            <rFont val="Tahoma"/>
            <family val="2"/>
          </rPr>
          <t xml:space="preserve">
</t>
        </r>
        <r>
          <rPr>
            <sz val="8"/>
            <color indexed="81"/>
            <rFont val="Tahoma"/>
            <family val="2"/>
          </rPr>
          <t>Enid Classe - 8707071508081
Jantjies Ntombozuko - 8410290670085
Boniwe Maecunta - 6908190697084
Lungiswa Mence - 7411250538081
Vuyo Mpaypheli - 6810305405082
Albert November - 5904055825085
Nombulelo Mzolisa - 8301200744085
Mcebisi Vutuza - 6406066922082
Joseph Witbooi - 6808215636085
Shaun Sinadile - 8402105854087
Nowell Boyce - 5209095883080
Nzamo Ngona - 6703125362080</t>
        </r>
        <r>
          <rPr>
            <sz val="8"/>
            <color indexed="81"/>
            <rFont val="Tahoma"/>
            <family val="2"/>
          </rPr>
          <t xml:space="preserve">
</t>
        </r>
        <r>
          <rPr>
            <b/>
            <u/>
            <sz val="8"/>
            <color indexed="81"/>
            <rFont val="Tahoma"/>
            <family val="2"/>
          </rPr>
          <t>People lost from previous contract</t>
        </r>
        <r>
          <rPr>
            <sz val="8"/>
            <color indexed="81"/>
            <rFont val="Tahoma"/>
            <family val="2"/>
          </rPr>
          <t xml:space="preserve">
Abraham Blouw - 5808156102080
Jimmy Ndwane - 6607255514987
Betty Sweli - 6404040247080</t>
        </r>
      </text>
    </comment>
    <comment ref="C40" authorId="0" shapeId="0">
      <text>
        <r>
          <rPr>
            <sz val="8"/>
            <color indexed="81"/>
            <rFont val="Tahoma"/>
            <family val="2"/>
          </rPr>
          <t xml:space="preserve">Contract 092-050-A60 ran from 14/04/09 - 22/05/09
</t>
        </r>
      </text>
    </comment>
    <comment ref="J40" authorId="0" shapeId="0">
      <text>
        <r>
          <rPr>
            <b/>
            <u/>
            <sz val="8"/>
            <color indexed="81"/>
            <rFont val="Tahoma"/>
            <family val="2"/>
          </rPr>
          <t xml:space="preserve">People employed on contract 092-050-A60
</t>
        </r>
        <r>
          <rPr>
            <sz val="8"/>
            <color indexed="81"/>
            <rFont val="Tahoma"/>
            <family val="2"/>
          </rPr>
          <t xml:space="preserve">
Abraham Blouw - 5808156102080</t>
        </r>
        <r>
          <rPr>
            <sz val="8"/>
            <color indexed="12"/>
            <rFont val="Tahoma"/>
            <family val="2"/>
          </rPr>
          <t xml:space="preserve">
</t>
        </r>
        <r>
          <rPr>
            <sz val="8"/>
            <color indexed="81"/>
            <rFont val="Tahoma"/>
            <family val="2"/>
          </rPr>
          <t>Enid Classe - 8707071508081
Jantjies Ntombozuko - 8410290670085
Boniwe Magccuntsu - 6908190697084
Lungiswa Mence - 7411250538081
Vuyo Mpaypheli - 6810305405082</t>
        </r>
        <r>
          <rPr>
            <sz val="8"/>
            <color indexed="81"/>
            <rFont val="Tahoma"/>
            <family val="2"/>
          </rPr>
          <t xml:space="preserve">
</t>
        </r>
        <r>
          <rPr>
            <sz val="8"/>
            <color indexed="81"/>
            <rFont val="Tahoma"/>
            <family val="2"/>
          </rPr>
          <t>Albert November - 5904055825085</t>
        </r>
        <r>
          <rPr>
            <sz val="8"/>
            <color indexed="12"/>
            <rFont val="Tahoma"/>
            <family val="2"/>
          </rPr>
          <t xml:space="preserve">
</t>
        </r>
        <r>
          <rPr>
            <sz val="8"/>
            <color indexed="81"/>
            <rFont val="Tahoma"/>
            <family val="2"/>
          </rPr>
          <t>Nombulelo Mzolisa - 8301200744085</t>
        </r>
        <r>
          <rPr>
            <sz val="8"/>
            <color indexed="81"/>
            <rFont val="Tahoma"/>
            <family val="2"/>
          </rPr>
          <t xml:space="preserve">
</t>
        </r>
        <r>
          <rPr>
            <sz val="8"/>
            <color indexed="81"/>
            <rFont val="Tahoma"/>
            <family val="2"/>
          </rPr>
          <t>Mcebisi Vutuza - 6406066922082</t>
        </r>
        <r>
          <rPr>
            <sz val="8"/>
            <color indexed="81"/>
            <rFont val="Tahoma"/>
            <family val="2"/>
          </rPr>
          <t xml:space="preserve">
Mzwandile</t>
        </r>
        <r>
          <rPr>
            <sz val="8"/>
            <color indexed="81"/>
            <rFont val="Tahoma"/>
            <family val="2"/>
          </rPr>
          <t xml:space="preserve"> Witbooi - 6808215636085</t>
        </r>
        <r>
          <rPr>
            <sz val="8"/>
            <color indexed="81"/>
            <rFont val="Tahoma"/>
            <family val="2"/>
          </rPr>
          <t xml:space="preserve">
</t>
        </r>
        <r>
          <rPr>
            <sz val="8"/>
            <color indexed="81"/>
            <rFont val="Tahoma"/>
            <family val="2"/>
          </rPr>
          <t>Shaun Sinadile - 8402105854087</t>
        </r>
        <r>
          <rPr>
            <sz val="8"/>
            <color indexed="12"/>
            <rFont val="Tahoma"/>
            <family val="2"/>
          </rPr>
          <t xml:space="preserve">
</t>
        </r>
        <r>
          <rPr>
            <sz val="8"/>
            <color indexed="81"/>
            <rFont val="Tahoma"/>
            <family val="2"/>
          </rPr>
          <t>Nowell Boyce - 5209095883080</t>
        </r>
        <r>
          <rPr>
            <sz val="8"/>
            <color indexed="12"/>
            <rFont val="Tahoma"/>
            <family val="2"/>
          </rPr>
          <t xml:space="preserve">
</t>
        </r>
        <r>
          <rPr>
            <sz val="8"/>
            <color indexed="81"/>
            <rFont val="Tahoma"/>
            <family val="2"/>
          </rPr>
          <t>Nzamo Ngona - 6703125362080</t>
        </r>
        <r>
          <rPr>
            <sz val="8"/>
            <color indexed="81"/>
            <rFont val="Tahoma"/>
            <family val="2"/>
          </rPr>
          <t xml:space="preserve">
</t>
        </r>
      </text>
    </comment>
    <comment ref="C41" authorId="0" shapeId="0">
      <text>
        <r>
          <rPr>
            <sz val="8"/>
            <color indexed="81"/>
            <rFont val="Tahoma"/>
            <family val="2"/>
          </rPr>
          <t xml:space="preserve">Contract 092-050-A64 ran from 25/05/09 - 26/06/09 = 268P/Days
</t>
        </r>
      </text>
    </comment>
    <comment ref="H41" authorId="0" shapeId="0">
      <text>
        <r>
          <rPr>
            <sz val="8"/>
            <color indexed="81"/>
            <rFont val="Arial"/>
            <family val="2"/>
          </rPr>
          <t>Z.Hanabe Induction Training for 3 Days from 10 - 12 June 2009 by Ntosh Training Centre</t>
        </r>
        <r>
          <rPr>
            <sz val="8"/>
            <color indexed="81"/>
            <rFont val="Tahoma"/>
            <family val="2"/>
          </rPr>
          <t xml:space="preserve">
</t>
        </r>
      </text>
    </comment>
    <comment ref="J41" authorId="0" shapeId="0">
      <text>
        <r>
          <rPr>
            <b/>
            <u/>
            <sz val="8"/>
            <color indexed="81"/>
            <rFont val="Tahoma"/>
            <family val="2"/>
          </rPr>
          <t xml:space="preserve">People employed on contract 092-050-A64
</t>
        </r>
        <r>
          <rPr>
            <sz val="8"/>
            <color indexed="10"/>
            <rFont val="Tahoma"/>
            <family val="2"/>
          </rPr>
          <t xml:space="preserve">
</t>
        </r>
        <r>
          <rPr>
            <sz val="8"/>
            <color indexed="81"/>
            <rFont val="Tahoma"/>
            <family val="2"/>
          </rPr>
          <t>Abraham Blouw - 5808156102080
Enid Classe - 8707071508081
Jantjies Ntombozuko - 8410290670085
Boniwe Magccuntsu - 6908190697084
Lungiswa Mence - 7411250538081
Vuyo Mpaypheli - 6810305405082
Albert November - 5904055825085
Nombulelo Mzolisa - 8301200744085
Mcebisi Vutuza - 6406066922082
Shaun Sinadile - 8402105854087
Nowell Boyce - 5209095883080</t>
        </r>
        <r>
          <rPr>
            <sz val="8"/>
            <color indexed="12"/>
            <rFont val="Tahoma"/>
            <family val="2"/>
          </rPr>
          <t xml:space="preserve">
</t>
        </r>
        <r>
          <rPr>
            <sz val="8"/>
            <color indexed="81"/>
            <rFont val="Tahoma"/>
            <family val="2"/>
          </rPr>
          <t xml:space="preserve">
</t>
        </r>
        <r>
          <rPr>
            <b/>
            <u/>
            <sz val="8"/>
            <color indexed="81"/>
            <rFont val="Tahoma"/>
            <family val="2"/>
          </rPr>
          <t xml:space="preserve">
People left employ of Z.Hanabe</t>
        </r>
        <r>
          <rPr>
            <sz val="8"/>
            <color indexed="81"/>
            <rFont val="Tahoma"/>
            <family val="2"/>
          </rPr>
          <t xml:space="preserve">
Mzwandile Witbooi - 6808215636085
Nzamo Ngona - 6703125362080
</t>
        </r>
        <r>
          <rPr>
            <b/>
            <u/>
            <sz val="8"/>
            <color indexed="81"/>
            <rFont val="Tahoma"/>
            <family val="2"/>
          </rPr>
          <t>New People Employed</t>
        </r>
        <r>
          <rPr>
            <sz val="8"/>
            <color indexed="81"/>
            <rFont val="Tahoma"/>
            <family val="2"/>
          </rPr>
          <t xml:space="preserve">
Jordon Laurence - 7205206082081
Themba Witbooi - 7012215565084
Patrick Plaatjies - 8703295347083
Joseph Witbooi - 6808215636085</t>
        </r>
      </text>
    </comment>
    <comment ref="C42" authorId="0" shapeId="0">
      <text>
        <r>
          <rPr>
            <sz val="8"/>
            <color indexed="81"/>
            <rFont val="Tahoma"/>
            <family val="2"/>
          </rPr>
          <t xml:space="preserve">Contract 092-050-A78 ran from 23/11/09 - 11/12/09 = 185P/Days
</t>
        </r>
      </text>
    </comment>
    <comment ref="J42" authorId="0" shapeId="0">
      <text>
        <r>
          <rPr>
            <b/>
            <u/>
            <sz val="8"/>
            <color indexed="81"/>
            <rFont val="Tahoma"/>
            <family val="2"/>
          </rPr>
          <t xml:space="preserve">People employed on contract 092-050-A78
</t>
        </r>
        <r>
          <rPr>
            <sz val="8"/>
            <color indexed="81"/>
            <rFont val="Tahoma"/>
            <family val="2"/>
          </rPr>
          <t xml:space="preserve">Sizeka Rasonti - 7908281033081
Enid Classe - 8707071508081
Kaizer Botomani - 8708216188086
Lungiswa Mence - 7411250538081
Boniwe Magccuntsu - 6908190697084
Patric Gxekwa - 6208285909084
Jordon Laurence - 7205206082081
Vuyo Mpaypheli - 6810305405082
Wandile Kula - 7207105570083
Mcebisi Vutuza - 6406066922082
Joseph Witbooi - 6808215636085
Zoliswa Langman - 8812201373081
Buzani Mzati - 7310036043087
</t>
        </r>
        <r>
          <rPr>
            <b/>
            <u/>
            <sz val="8"/>
            <color indexed="81"/>
            <rFont val="Tahoma"/>
            <family val="2"/>
          </rPr>
          <t xml:space="preserve">
People left employ of Z.Hanabe</t>
        </r>
        <r>
          <rPr>
            <sz val="8"/>
            <color indexed="81"/>
            <rFont val="Tahoma"/>
            <family val="2"/>
          </rPr>
          <t xml:space="preserve">
</t>
        </r>
        <r>
          <rPr>
            <b/>
            <u/>
            <sz val="8"/>
            <color indexed="81"/>
            <rFont val="Tahoma"/>
            <family val="2"/>
          </rPr>
          <t xml:space="preserve">New People Employed
</t>
        </r>
        <r>
          <rPr>
            <sz val="8"/>
            <color indexed="81"/>
            <rFont val="Tahoma"/>
            <family val="2"/>
          </rPr>
          <t xml:space="preserve">Elton Themba solomon - 8509256565088
</t>
        </r>
      </text>
    </comment>
    <comment ref="C43" authorId="0" shapeId="0">
      <text>
        <r>
          <rPr>
            <sz val="10"/>
            <color indexed="81"/>
            <rFont val="Tahoma"/>
            <family val="2"/>
          </rPr>
          <t xml:space="preserve">Contract 092-050-A111 ran from 17/09/10 - 30/09/10 = 150P/Days
</t>
        </r>
      </text>
    </comment>
    <comment ref="J43" authorId="0" shapeId="0">
      <text>
        <r>
          <rPr>
            <b/>
            <u/>
            <sz val="8"/>
            <color indexed="81"/>
            <rFont val="Tahoma"/>
            <family val="2"/>
          </rPr>
          <t xml:space="preserve">People employed on contract 092-050-A111
</t>
        </r>
        <r>
          <rPr>
            <u/>
            <sz val="8"/>
            <color indexed="81"/>
            <rFont val="Tahoma"/>
            <family val="2"/>
          </rPr>
          <t xml:space="preserve">
</t>
        </r>
        <r>
          <rPr>
            <sz val="8"/>
            <color indexed="81"/>
            <rFont val="Tahoma"/>
            <family val="2"/>
          </rPr>
          <t>Nosiphiwo Tiervlei - 8507231201084</t>
        </r>
        <r>
          <rPr>
            <u/>
            <sz val="8"/>
            <color indexed="81"/>
            <rFont val="Tahoma"/>
            <family val="2"/>
          </rPr>
          <t xml:space="preserve">
</t>
        </r>
        <r>
          <rPr>
            <sz val="8"/>
            <color indexed="81"/>
            <rFont val="Tahoma"/>
            <family val="2"/>
          </rPr>
          <t xml:space="preserve">Sizeka Rasonti - 7908281033081
Buzani Mzathi - 7411250538083
Boniwe Magccuntsu - 6908190697084
Patric Gxekwa - 6208285909084
Bonakele Jordan - 7205206082081
Vuyo Mpaypheli - 6810305405082
Zandisile Nkwali - 8812201373081
Joseph Witbooi - 6808215636085
Eagleton Shembeyi - 8109256103087
Zuzile Cwili - 7509285547082
</t>
        </r>
        <r>
          <rPr>
            <b/>
            <u/>
            <sz val="8"/>
            <color indexed="81"/>
            <rFont val="Tahoma"/>
            <family val="2"/>
          </rPr>
          <t xml:space="preserve">New People Employed
</t>
        </r>
        <r>
          <rPr>
            <b/>
            <sz val="8"/>
            <color indexed="81"/>
            <rFont val="Tahoma"/>
            <family val="2"/>
          </rPr>
          <t xml:space="preserve">
</t>
        </r>
        <r>
          <rPr>
            <sz val="8"/>
            <color indexed="81"/>
            <rFont val="Tahoma"/>
            <family val="2"/>
          </rPr>
          <t xml:space="preserve">Meshack November - 7304255761081
Nkululeko Klaasen - 7411145657088
Luyanda Taliwe - 7804255866087
Ntombevoti September - 8103040672085
</t>
        </r>
        <r>
          <rPr>
            <u/>
            <sz val="8"/>
            <color indexed="81"/>
            <rFont val="Tahoma"/>
            <family val="2"/>
          </rPr>
          <t xml:space="preserve">
</t>
        </r>
        <r>
          <rPr>
            <sz val="8"/>
            <color indexed="81"/>
            <rFont val="Tahoma"/>
            <family val="2"/>
          </rPr>
          <t xml:space="preserve">
</t>
        </r>
        <r>
          <rPr>
            <b/>
            <u/>
            <sz val="8"/>
            <color indexed="81"/>
            <rFont val="Tahoma"/>
            <family val="2"/>
          </rPr>
          <t>People left employ of Z.Hanabe</t>
        </r>
        <r>
          <rPr>
            <sz val="8"/>
            <color indexed="81"/>
            <rFont val="Tahoma"/>
            <family val="2"/>
          </rPr>
          <t xml:space="preserve">
Elwin Lomberg - 8809205222082
Christopher Bester - 9009145129088
Ntabeni Mpumelelo - 6406066822082
</t>
        </r>
      </text>
    </comment>
    <comment ref="A45" authorId="2" shapeId="0">
      <text>
        <r>
          <rPr>
            <b/>
            <sz val="9"/>
            <color indexed="81"/>
            <rFont val="Tahoma"/>
            <family val="2"/>
          </rPr>
          <t>Private Landowner Incentive - Rob Van Holdt</t>
        </r>
        <r>
          <rPr>
            <sz val="9"/>
            <color indexed="81"/>
            <rFont val="Tahoma"/>
            <family val="2"/>
          </rPr>
          <t xml:space="preserve">
</t>
        </r>
      </text>
    </comment>
    <comment ref="C45" authorId="1" shapeId="0">
      <text>
        <r>
          <rPr>
            <sz val="8"/>
            <color indexed="81"/>
            <rFont val="Tahoma"/>
            <family val="2"/>
          </rPr>
          <t xml:space="preserve">Contract No. 092-050-A197  ran from 22/09/14 - 20/10/14 = 240P/Days
</t>
        </r>
      </text>
    </comment>
    <comment ref="J45" authorId="1" shapeId="0">
      <text>
        <r>
          <rPr>
            <b/>
            <u/>
            <sz val="8"/>
            <color indexed="81"/>
            <rFont val="Tahoma"/>
            <family val="2"/>
          </rPr>
          <t xml:space="preserve">People Employed on Contract 092-050-A197
</t>
        </r>
        <r>
          <rPr>
            <sz val="8"/>
            <color indexed="81"/>
            <rFont val="Tahoma"/>
            <family val="2"/>
          </rPr>
          <t xml:space="preserve">Meluxolo Gocina - 5610235452084
Siphiwo Gocina - 7906145487089
Ntombizanele Wise - 9410040426084
Andisiwe Nginise - 9508240722085
Angeline Blou - 9308090805084
Sibongile Mpotywa - 8807101124089
Babalwa Mayosi - 7901220796082
Bulelwa Fillis - 9305131204087
Duncan Willimas - 900606323088
Tembinkosi Pitana - 7001205970081
Esta Peter - 8505031073083
Andile April - 7101066067082
</t>
        </r>
        <r>
          <rPr>
            <b/>
            <u/>
            <sz val="8"/>
            <color indexed="81"/>
            <rFont val="Tahoma"/>
            <family val="2"/>
          </rPr>
          <t xml:space="preserve">
New People
</t>
        </r>
        <r>
          <rPr>
            <sz val="8"/>
            <color indexed="81"/>
            <rFont val="Tahoma"/>
            <family val="2"/>
          </rPr>
          <t xml:space="preserve">
</t>
        </r>
        <r>
          <rPr>
            <b/>
            <u/>
            <sz val="8"/>
            <color indexed="81"/>
            <rFont val="Tahoma"/>
            <family val="2"/>
          </rPr>
          <t xml:space="preserve">
People Left
</t>
        </r>
      </text>
    </comment>
    <comment ref="A46" authorId="2" shapeId="0">
      <text>
        <r>
          <rPr>
            <b/>
            <sz val="9"/>
            <color indexed="81"/>
            <rFont val="Tahoma"/>
            <family val="2"/>
          </rPr>
          <t>Private Landowner Incentive - Rob Van Holdt</t>
        </r>
        <r>
          <rPr>
            <sz val="9"/>
            <color indexed="81"/>
            <rFont val="Tahoma"/>
            <family val="2"/>
          </rPr>
          <t xml:space="preserve">
</t>
        </r>
      </text>
    </comment>
    <comment ref="C46" authorId="1" shapeId="0">
      <text>
        <r>
          <rPr>
            <sz val="8"/>
            <color indexed="81"/>
            <rFont val="Tahoma"/>
            <family val="2"/>
          </rPr>
          <t xml:space="preserve">Contract No. 092-050-A203  ran from 03/11/14 - 10/12/14 = 220P/Days
</t>
        </r>
      </text>
    </comment>
    <comment ref="J46" authorId="1" shapeId="0">
      <text>
        <r>
          <rPr>
            <b/>
            <u/>
            <sz val="8"/>
            <color indexed="81"/>
            <rFont val="Tahoma"/>
            <family val="2"/>
          </rPr>
          <t xml:space="preserve">People Employed on Contract 092-050-A203
</t>
        </r>
        <r>
          <rPr>
            <u/>
            <sz val="8"/>
            <color indexed="81"/>
            <rFont val="Tahoma"/>
            <family val="2"/>
          </rPr>
          <t xml:space="preserve">
</t>
        </r>
        <r>
          <rPr>
            <sz val="8"/>
            <color indexed="81"/>
            <rFont val="Tahoma"/>
            <family val="2"/>
          </rPr>
          <t xml:space="preserve">Meluxolo Gocina - 5610235452084
Siphiwo Gocina - 7906145487089
Ntombizanele Wise - 9410040426084
Andisiwe Nginise - 9508240722085
Angeline Blou - 9308090805084
Sibongile Mpotywa - 8807101124089
Babalwa Mayosi - 7901220796082
Bulelwa Fillis - 9305131204087
Duncan Willimas - 900606323088
Tembinkosi Pitana - 7001205970081
Esta Peter - 8505031073083
Andile April - 7101066067082
</t>
        </r>
        <r>
          <rPr>
            <b/>
            <u/>
            <sz val="8"/>
            <color indexed="81"/>
            <rFont val="Tahoma"/>
            <family val="2"/>
          </rPr>
          <t xml:space="preserve">
New People
</t>
        </r>
        <r>
          <rPr>
            <sz val="8"/>
            <color indexed="81"/>
            <rFont val="Tahoma"/>
            <family val="2"/>
          </rPr>
          <t xml:space="preserve">
</t>
        </r>
        <r>
          <rPr>
            <b/>
            <u/>
            <sz val="8"/>
            <color indexed="81"/>
            <rFont val="Tahoma"/>
            <family val="2"/>
          </rPr>
          <t xml:space="preserve">
People Left
</t>
        </r>
      </text>
    </comment>
    <comment ref="A47" authorId="2" shapeId="0">
      <text>
        <r>
          <rPr>
            <b/>
            <sz val="9"/>
            <color indexed="81"/>
            <rFont val="Tahoma"/>
            <family val="2"/>
          </rPr>
          <t>Private Landowner Incentive - LongAcres/Brett Walker</t>
        </r>
        <r>
          <rPr>
            <sz val="9"/>
            <color indexed="81"/>
            <rFont val="Tahoma"/>
            <family val="2"/>
          </rPr>
          <t xml:space="preserve">
</t>
        </r>
      </text>
    </comment>
    <comment ref="C47" authorId="1" shapeId="0">
      <text>
        <r>
          <rPr>
            <sz val="8"/>
            <color indexed="81"/>
            <rFont val="Tahoma"/>
            <family val="2"/>
          </rPr>
          <t xml:space="preserve">Contract No. 092-050-A178  ran from 24/06/13 - 06/08/13 = 220P/Days
</t>
        </r>
      </text>
    </comment>
    <comment ref="J47" authorId="1" shapeId="0">
      <text>
        <r>
          <rPr>
            <b/>
            <u/>
            <sz val="8"/>
            <color indexed="81"/>
            <rFont val="Tahoma"/>
            <family val="2"/>
          </rPr>
          <t xml:space="preserve">People Employed on Contract 092-050-A178
</t>
        </r>
        <r>
          <rPr>
            <sz val="8"/>
            <color indexed="81"/>
            <rFont val="Tahoma"/>
            <family val="2"/>
          </rPr>
          <t xml:space="preserve">
Krisjan Lakay - 7612255450087
Evelyn Afrika - 8008050019087
Melissa Haarhof - 9307290143080
Graden Caesar - 9209145131080
Nicolene Booysen - 9003020351081
Beverly Afrika - 9603101394080
Natasha Syfers - 9102250114084
Jolyn Van Rooyen - 8303130165087
Ryno Oliphant - 9303296167082
Marinda Lakay - 7602051162085
Johleen Ndwane - 91112502350235088
Debbie Jacobs - 8908070127085
Rochelle Karelse - 9005050320084
Roseline September - 8101130792086
Felicia Booysen - 9502240226080
Terese Afrika - 8710210143083
</t>
        </r>
        <r>
          <rPr>
            <b/>
            <u/>
            <sz val="8"/>
            <color indexed="81"/>
            <rFont val="Tahoma"/>
            <family val="2"/>
          </rPr>
          <t xml:space="preserve">
New People
</t>
        </r>
        <r>
          <rPr>
            <sz val="8"/>
            <color indexed="81"/>
            <rFont val="Tahoma"/>
            <family val="2"/>
          </rPr>
          <t xml:space="preserve">
</t>
        </r>
        <r>
          <rPr>
            <b/>
            <u/>
            <sz val="8"/>
            <color indexed="81"/>
            <rFont val="Tahoma"/>
            <family val="2"/>
          </rPr>
          <t xml:space="preserve">
People Left
</t>
        </r>
      </text>
    </comment>
    <comment ref="A48" authorId="2" shapeId="0">
      <text>
        <r>
          <rPr>
            <b/>
            <sz val="9"/>
            <color indexed="81"/>
            <rFont val="Tahoma"/>
            <family val="2"/>
          </rPr>
          <t>Private Landowner Incentive - LongAcres/Brett Walker</t>
        </r>
        <r>
          <rPr>
            <sz val="9"/>
            <color indexed="81"/>
            <rFont val="Tahoma"/>
            <family val="2"/>
          </rPr>
          <t xml:space="preserve">
</t>
        </r>
      </text>
    </comment>
    <comment ref="C48" authorId="1" shapeId="0">
      <text>
        <r>
          <rPr>
            <sz val="8"/>
            <color indexed="81"/>
            <rFont val="Tahoma"/>
            <family val="2"/>
          </rPr>
          <t xml:space="preserve">Contract No. 092-050-A182  ran from 01/10/13 - 22/10/13 = 155P/Days
</t>
        </r>
      </text>
    </comment>
    <comment ref="J48" authorId="1" shapeId="0">
      <text>
        <r>
          <rPr>
            <b/>
            <u/>
            <sz val="8"/>
            <color indexed="81"/>
            <rFont val="Tahoma"/>
            <family val="2"/>
          </rPr>
          <t xml:space="preserve">People Employed on Contract 092-050-A182
</t>
        </r>
        <r>
          <rPr>
            <sz val="8"/>
            <color indexed="81"/>
            <rFont val="Tahoma"/>
            <family val="2"/>
          </rPr>
          <t xml:space="preserve">
Krisjan Lakay - 7612255450087
Graden Caesar - 9209145131080
Natasha Syfers - 9102250114084
Ryno Oliphant - 9303296167082
Marinda Lakay - 7602051162085
</t>
        </r>
        <r>
          <rPr>
            <b/>
            <u/>
            <sz val="8"/>
            <color indexed="81"/>
            <rFont val="Tahoma"/>
            <family val="2"/>
          </rPr>
          <t xml:space="preserve">New People
</t>
        </r>
        <r>
          <rPr>
            <sz val="8"/>
            <color indexed="81"/>
            <rFont val="Tahoma"/>
            <family val="2"/>
          </rPr>
          <t xml:space="preserve">
Naiten Afrika - 9104025382087
Mario Cane - 9201226099088
Edmond De Vos - 7205255143081
Riaan Doch - 8008135208085
Delin Lakay - 9602245516087
Antony Danster - 8808095241087
Piet Bantom - 4503035147080
Janothan Martins - 8302145146082
</t>
        </r>
        <r>
          <rPr>
            <b/>
            <u/>
            <sz val="8"/>
            <color indexed="81"/>
            <rFont val="Tahoma"/>
            <family val="2"/>
          </rPr>
          <t xml:space="preserve">
People Left
</t>
        </r>
        <r>
          <rPr>
            <sz val="8"/>
            <color indexed="81"/>
            <rFont val="Tahoma"/>
            <family val="2"/>
          </rPr>
          <t xml:space="preserve">Evelyn Afrika - 8008050019087
Melissa Haarhof - 9307290143080
Nicolene Booysen - 9003020351081
Beverly Afrika - 9603101394080
Jolyn Van Rooyen - 8303130165087
Johleen Ndwane - 91112502350235088
Debbie Jacobs - 8908070127085
Rochelle Karelse - 9005050320084
Roseline September - 8101130792086
Felicia Booysen - 9502240226080
Terese Afrika - 8710210143083
</t>
        </r>
      </text>
    </comment>
    <comment ref="A49" authorId="2" shapeId="0">
      <text>
        <r>
          <rPr>
            <b/>
            <sz val="9"/>
            <color indexed="81"/>
            <rFont val="Tahoma"/>
            <family val="2"/>
          </rPr>
          <t>Private Landowner Incentive - Rob Van Holdt</t>
        </r>
        <r>
          <rPr>
            <sz val="9"/>
            <color indexed="81"/>
            <rFont val="Tahoma"/>
            <family val="2"/>
          </rPr>
          <t xml:space="preserve">
</t>
        </r>
      </text>
    </comment>
    <comment ref="C49" authorId="1" shapeId="0">
      <text>
        <r>
          <rPr>
            <sz val="8"/>
            <color indexed="81"/>
            <rFont val="Tahoma"/>
            <family val="2"/>
          </rPr>
          <t xml:space="preserve">Contract No. 092-050-A217  ran from 12/01/15 - 06/02/15 = 220P/Days
</t>
        </r>
      </text>
    </comment>
    <comment ref="J49" authorId="1" shapeId="0">
      <text>
        <r>
          <rPr>
            <b/>
            <u/>
            <sz val="8"/>
            <color indexed="81"/>
            <rFont val="Tahoma"/>
            <family val="2"/>
          </rPr>
          <t xml:space="preserve">People Employed on Contract 092-050-A217
</t>
        </r>
        <r>
          <rPr>
            <sz val="8"/>
            <color indexed="81"/>
            <rFont val="Tahoma"/>
            <family val="2"/>
          </rPr>
          <t xml:space="preserve">Meluxolo Gocina - 5610235452084
Siphiwo Gocina - 7906145487089
Ntombizanele Wise - 9410040426084
Andisiwe Nginise - 9508240722085
Angeline Blou - 9308090805084
Sibongile Mpotywa - 8807101124089
Babalwa Mayosi - 7901220796082
Bulelwa Fillis - 9305131204087
Esta Peter - 8505031073083
Andile April - 7101066067082
</t>
        </r>
        <r>
          <rPr>
            <b/>
            <u/>
            <sz val="8"/>
            <color indexed="81"/>
            <rFont val="Tahoma"/>
            <family val="2"/>
          </rPr>
          <t xml:space="preserve">
New People
</t>
        </r>
        <r>
          <rPr>
            <sz val="8"/>
            <color indexed="81"/>
            <rFont val="Tahoma"/>
            <family val="2"/>
          </rPr>
          <t xml:space="preserve">Avela Booi - 9408225841085
Nelly Jacobs - 8210155949081
</t>
        </r>
        <r>
          <rPr>
            <b/>
            <u/>
            <sz val="8"/>
            <color indexed="81"/>
            <rFont val="Tahoma"/>
            <family val="2"/>
          </rPr>
          <t xml:space="preserve">
People Left
</t>
        </r>
        <r>
          <rPr>
            <sz val="8"/>
            <color indexed="81"/>
            <rFont val="Tahoma"/>
            <family val="2"/>
          </rPr>
          <t>Duncan Willimas - 900606323088
Tembinkosi Pitana - 7001205970081</t>
        </r>
        <r>
          <rPr>
            <b/>
            <u/>
            <sz val="8"/>
            <color indexed="81"/>
            <rFont val="Tahoma"/>
            <family val="2"/>
          </rPr>
          <t xml:space="preserve">
</t>
        </r>
      </text>
    </comment>
    <comment ref="A50" authorId="2" shapeId="0">
      <text>
        <r>
          <rPr>
            <b/>
            <sz val="9"/>
            <color indexed="81"/>
            <rFont val="Tahoma"/>
            <family val="2"/>
          </rPr>
          <t>Private Landowner Incentive - Rob Van Holdt</t>
        </r>
        <r>
          <rPr>
            <sz val="9"/>
            <color indexed="81"/>
            <rFont val="Tahoma"/>
            <family val="2"/>
          </rPr>
          <t xml:space="preserve">
</t>
        </r>
      </text>
    </comment>
    <comment ref="C50" authorId="1" shapeId="0">
      <text>
        <r>
          <rPr>
            <sz val="8"/>
            <color indexed="81"/>
            <rFont val="Tahoma"/>
            <family val="2"/>
          </rPr>
          <t xml:space="preserve">Contract No. 092-050-A216  ran from 16/02/15 - 13/03/15 = 220P/Days
</t>
        </r>
      </text>
    </comment>
    <comment ref="J50" authorId="1" shapeId="0">
      <text>
        <r>
          <rPr>
            <b/>
            <u/>
            <sz val="8"/>
            <color indexed="81"/>
            <rFont val="Tahoma"/>
            <family val="2"/>
          </rPr>
          <t xml:space="preserve">People Employed on Contract 092-050-A216
</t>
        </r>
        <r>
          <rPr>
            <sz val="8"/>
            <color indexed="81"/>
            <rFont val="Tahoma"/>
            <family val="2"/>
          </rPr>
          <t xml:space="preserve">Meluxolo Gocina - 5610235452084
Siphiwo Gocina - 7906145487089
Andisiwe Nginise - 9508240722085
Sibongile Mpotywa - 8807101124089
Avela Booi - 9408225841085
Bulelwa Fillis - 9305131204087
Nelly Jacobs - 8210155949081
Andile April - 7101066067082
</t>
        </r>
        <r>
          <rPr>
            <b/>
            <u/>
            <sz val="8"/>
            <color indexed="81"/>
            <rFont val="Tahoma"/>
            <family val="2"/>
          </rPr>
          <t xml:space="preserve">
New People
</t>
        </r>
        <r>
          <rPr>
            <sz val="8"/>
            <color indexed="81"/>
            <rFont val="Tahoma"/>
            <family val="2"/>
          </rPr>
          <t xml:space="preserve">
Xolewa Latola - 9605171128082
Chrizelda Oliphant - 9002210115089
Ntombokhanyo Blouw - 9504261246088
Nomathemba Kanana - 8908281469086
</t>
        </r>
        <r>
          <rPr>
            <b/>
            <u/>
            <sz val="8"/>
            <color indexed="81"/>
            <rFont val="Tahoma"/>
            <family val="2"/>
          </rPr>
          <t xml:space="preserve">
People Left
</t>
        </r>
        <r>
          <rPr>
            <sz val="8"/>
            <color indexed="81"/>
            <rFont val="Tahoma"/>
            <family val="2"/>
          </rPr>
          <t xml:space="preserve">
Esta Peter - 8505031073083
Babalwa Mayosi - 7901220796082
Angeline Blou - 9308090805084
Ntombizanele Wise - 9410040426084</t>
        </r>
      </text>
    </comment>
    <comment ref="A51" authorId="2" shapeId="0">
      <text>
        <r>
          <rPr>
            <b/>
            <sz val="9"/>
            <color indexed="81"/>
            <rFont val="Tahoma"/>
            <family val="2"/>
          </rPr>
          <t>Private Landowner Incentive - Rob Van Holdt</t>
        </r>
        <r>
          <rPr>
            <sz val="9"/>
            <color indexed="81"/>
            <rFont val="Tahoma"/>
            <family val="2"/>
          </rPr>
          <t xml:space="preserve">
</t>
        </r>
      </text>
    </comment>
    <comment ref="C51" authorId="1" shapeId="0">
      <text>
        <r>
          <rPr>
            <sz val="8"/>
            <color indexed="81"/>
            <rFont val="Tahoma"/>
            <family val="2"/>
          </rPr>
          <t xml:space="preserve">Contract No. 092-050-A243  ran from 02/06/15 - 06/07/15 = 198P/Days
</t>
        </r>
      </text>
    </comment>
    <comment ref="J51" authorId="1" shapeId="0">
      <text>
        <r>
          <rPr>
            <b/>
            <u/>
            <sz val="8"/>
            <color indexed="81"/>
            <rFont val="Tahoma"/>
            <family val="2"/>
          </rPr>
          <t xml:space="preserve">People Employed on Contract 092-050-A243
</t>
        </r>
        <r>
          <rPr>
            <u/>
            <sz val="8"/>
            <color indexed="81"/>
            <rFont val="Tahoma"/>
            <family val="2"/>
          </rPr>
          <t xml:space="preserve">
</t>
        </r>
        <r>
          <rPr>
            <sz val="8"/>
            <color indexed="81"/>
            <rFont val="Tahoma"/>
            <family val="2"/>
          </rPr>
          <t xml:space="preserve">Meluxolo Gocina - 5610235452084
Siphiwo Gocina - 7906145487089
Princess Gocina - 9106281254082
Andisiwe Nginise - 9508240722085
Chrizelda Oliphant - 9002210115089
Sibongile Mpotywa - 8807101124089
Ntombokhanyo Blouw - 9504261246088
Avela Booi - 9408225841085
Bulelwa Fillis - 9305131204087
Nelly Jacobs - 8210155949081
Nomathemba Kanana - 8908281469086
Andile April - 7101066067082
</t>
        </r>
        <r>
          <rPr>
            <b/>
            <u/>
            <sz val="8"/>
            <color indexed="81"/>
            <rFont val="Tahoma"/>
            <family val="2"/>
          </rPr>
          <t xml:space="preserve">
New People</t>
        </r>
        <r>
          <rPr>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A52" authorId="2" shapeId="0">
      <text>
        <r>
          <rPr>
            <b/>
            <sz val="9"/>
            <color indexed="81"/>
            <rFont val="Tahoma"/>
            <family val="2"/>
          </rPr>
          <t>Private Landowner Incentive - Rob Van Holdt</t>
        </r>
        <r>
          <rPr>
            <sz val="9"/>
            <color indexed="81"/>
            <rFont val="Tahoma"/>
            <family val="2"/>
          </rPr>
          <t xml:space="preserve">
</t>
        </r>
      </text>
    </comment>
    <comment ref="C52" authorId="1" shapeId="0">
      <text>
        <r>
          <rPr>
            <sz val="8"/>
            <color indexed="81"/>
            <rFont val="Tahoma"/>
            <family val="2"/>
          </rPr>
          <t xml:space="preserve">Contract No. 092-050-A232  ran from 04/05/15 - 29/05/15 = 198P/Days
</t>
        </r>
      </text>
    </comment>
    <comment ref="J52" authorId="1" shapeId="0">
      <text>
        <r>
          <rPr>
            <b/>
            <u/>
            <sz val="8"/>
            <color indexed="81"/>
            <rFont val="Tahoma"/>
            <family val="2"/>
          </rPr>
          <t xml:space="preserve">People Employed on Contract 092-050-A232
</t>
        </r>
        <r>
          <rPr>
            <u/>
            <sz val="8"/>
            <color indexed="81"/>
            <rFont val="Tahoma"/>
            <family val="2"/>
          </rPr>
          <t xml:space="preserve">
</t>
        </r>
        <r>
          <rPr>
            <sz val="8"/>
            <color indexed="81"/>
            <rFont val="Tahoma"/>
            <family val="2"/>
          </rPr>
          <t xml:space="preserve">Meluxolo Gocina - 5610235452084
Siphiwo Gocina - 7906145487089
Princess Gocina - 9106281254082
Andisiwe Nginise - 9508240722085
Chrizelda Oliphant - 9002210115089
Sibongile Mpotywa - 8807101124089
Ntombokhanyo Blouw - 9504261246088
Avela Booi - 9408225841085
Bulelwa Fillis - 9305131204087
Nelly Jacobs - 8210155949081
Nomathemba Kanana - 8908281469086
Andile April - 7101066067082
</t>
        </r>
        <r>
          <rPr>
            <b/>
            <u/>
            <sz val="8"/>
            <color indexed="81"/>
            <rFont val="Tahoma"/>
            <family val="2"/>
          </rPr>
          <t xml:space="preserve">
New People</t>
        </r>
        <r>
          <rPr>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A53" authorId="2" shapeId="0">
      <text>
        <r>
          <rPr>
            <b/>
            <sz val="9"/>
            <color indexed="81"/>
            <rFont val="Tahoma"/>
            <family val="2"/>
          </rPr>
          <t>Private Landowner Incentive - Rob Van Holdt</t>
        </r>
        <r>
          <rPr>
            <sz val="9"/>
            <color indexed="81"/>
            <rFont val="Tahoma"/>
            <family val="2"/>
          </rPr>
          <t xml:space="preserve">
</t>
        </r>
      </text>
    </comment>
    <comment ref="C53" authorId="1" shapeId="0">
      <text>
        <r>
          <rPr>
            <sz val="8"/>
            <color indexed="81"/>
            <rFont val="Tahoma"/>
            <family val="2"/>
          </rPr>
          <t xml:space="preserve">Contract No. 092-050-A231  ran from 23/03/15 - 30/04/15 = 220P/Days
</t>
        </r>
      </text>
    </comment>
    <comment ref="J53" authorId="1" shapeId="0">
      <text>
        <r>
          <rPr>
            <b/>
            <u/>
            <sz val="8"/>
            <color indexed="81"/>
            <rFont val="Tahoma"/>
            <family val="2"/>
          </rPr>
          <t xml:space="preserve">People Employed on Contract 092-050-A231
</t>
        </r>
        <r>
          <rPr>
            <u/>
            <sz val="8"/>
            <color indexed="81"/>
            <rFont val="Tahoma"/>
            <family val="2"/>
          </rPr>
          <t xml:space="preserve">
</t>
        </r>
        <r>
          <rPr>
            <sz val="8"/>
            <color indexed="81"/>
            <rFont val="Tahoma"/>
            <family val="2"/>
          </rPr>
          <t xml:space="preserve">Meluxolo Gocina - 5610235452084
Siphiwo Gocina - 7906145487089
Andisiwe Nginise - 9508240722085
Chrizelda Oliphant - 9002210115089
Sibongile Mpotywa - 8807101124089
Ntombokhanyo Blouw - 9504261246088
Avela Booi - 9408225841085
Bulelwa Fillis - 9305131204087
Nelly Jacobs - 8210155949081
Nomathemba Kanana - 8908281469086
Andile April - 7101066067082
</t>
        </r>
        <r>
          <rPr>
            <b/>
            <u/>
            <sz val="8"/>
            <color indexed="81"/>
            <rFont val="Tahoma"/>
            <family val="2"/>
          </rPr>
          <t xml:space="preserve">
New People</t>
        </r>
        <r>
          <rPr>
            <sz val="8"/>
            <color indexed="81"/>
            <rFont val="Tahoma"/>
            <family val="2"/>
          </rPr>
          <t xml:space="preserve">
Princess Gocina - 9106281254082
</t>
        </r>
        <r>
          <rPr>
            <b/>
            <u/>
            <sz val="8"/>
            <color indexed="81"/>
            <rFont val="Tahoma"/>
            <family val="2"/>
          </rPr>
          <t xml:space="preserve">
People Left
</t>
        </r>
        <r>
          <rPr>
            <sz val="8"/>
            <color indexed="81"/>
            <rFont val="Tahoma"/>
            <family val="2"/>
          </rPr>
          <t xml:space="preserve">
Xolewa Latola - 9605171128082</t>
        </r>
      </text>
    </comment>
    <comment ref="A54" authorId="2" shapeId="0">
      <text>
        <r>
          <rPr>
            <b/>
            <sz val="9"/>
            <color indexed="81"/>
            <rFont val="Tahoma"/>
            <family val="2"/>
          </rPr>
          <t>Private Landowner Incentive - Rob Van Holdt</t>
        </r>
        <r>
          <rPr>
            <sz val="9"/>
            <color indexed="81"/>
            <rFont val="Tahoma"/>
            <family val="2"/>
          </rPr>
          <t xml:space="preserve">
</t>
        </r>
      </text>
    </comment>
    <comment ref="C54" authorId="1" shapeId="0">
      <text>
        <r>
          <rPr>
            <sz val="8"/>
            <color indexed="81"/>
            <rFont val="Tahoma"/>
            <family val="2"/>
          </rPr>
          <t xml:space="preserve">Contract No. 092-050-A268  ran from 04/12/15 - 18/01/16 = 220P/Days
</t>
        </r>
      </text>
    </comment>
    <comment ref="J54" authorId="1" shapeId="0">
      <text>
        <r>
          <rPr>
            <b/>
            <u/>
            <sz val="8"/>
            <color indexed="81"/>
            <rFont val="Tahoma"/>
            <family val="2"/>
          </rPr>
          <t xml:space="preserve">People Employed on Contract 092-050-A268
</t>
        </r>
        <r>
          <rPr>
            <sz val="8"/>
            <color indexed="81"/>
            <rFont val="Tahoma"/>
            <family val="2"/>
          </rPr>
          <t xml:space="preserve">Meluxolo Gocina - 5610235452084
Babalwa Faku - 8603230101084
Neliswa Feni - 8709241247087
Thulani Gcaggiso - 8604135556083
Siphiwo Gocina - 7906145487089
Nelly Jacobs - 8210155949081
Nomthemba Kanana - 8908281469086
Albert Latola - 6103085215081
Fiela Miggels - 8906030433080
Andisiwe Nginise - 9508240722085
Chrizelda Oliphant - 9002210115089
Thumeka Thembani - 8607220728087
</t>
        </r>
        <r>
          <rPr>
            <b/>
            <sz val="8"/>
            <color indexed="81"/>
            <rFont val="Tahoma"/>
            <family val="2"/>
          </rPr>
          <t xml:space="preserve">
</t>
        </r>
        <r>
          <rPr>
            <sz val="8"/>
            <color indexed="81"/>
            <rFont val="Tahoma"/>
            <family val="2"/>
          </rPr>
          <t xml:space="preserve">
</t>
        </r>
        <r>
          <rPr>
            <b/>
            <u/>
            <sz val="8"/>
            <color indexed="81"/>
            <rFont val="Tahoma"/>
            <family val="2"/>
          </rPr>
          <t xml:space="preserve">
New People</t>
        </r>
        <r>
          <rPr>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A55" authorId="2" shapeId="0">
      <text>
        <r>
          <rPr>
            <b/>
            <sz val="9"/>
            <color indexed="81"/>
            <rFont val="Tahoma"/>
            <family val="2"/>
          </rPr>
          <t>Private Landowner Incentive - Rob Van Holdt</t>
        </r>
        <r>
          <rPr>
            <sz val="9"/>
            <color indexed="81"/>
            <rFont val="Tahoma"/>
            <family val="2"/>
          </rPr>
          <t xml:space="preserve">
</t>
        </r>
      </text>
    </comment>
    <comment ref="C55" authorId="1" shapeId="0">
      <text>
        <r>
          <rPr>
            <sz val="8"/>
            <color indexed="81"/>
            <rFont val="Tahoma"/>
            <family val="2"/>
          </rPr>
          <t xml:space="preserve">Contract No. 092-050-A254  ran from 07/07/15 - 10/08/15 = 220P/Days
</t>
        </r>
      </text>
    </comment>
    <comment ref="J55" authorId="1" shapeId="0">
      <text>
        <r>
          <rPr>
            <b/>
            <u/>
            <sz val="8"/>
            <color indexed="81"/>
            <rFont val="Tahoma"/>
            <family val="2"/>
          </rPr>
          <t xml:space="preserve">People Employed on Contract 092-050-A254
</t>
        </r>
        <r>
          <rPr>
            <u/>
            <sz val="8"/>
            <color indexed="81"/>
            <rFont val="Tahoma"/>
            <family val="2"/>
          </rPr>
          <t xml:space="preserve">
</t>
        </r>
        <r>
          <rPr>
            <sz val="8"/>
            <color indexed="81"/>
            <rFont val="Tahoma"/>
            <family val="2"/>
          </rPr>
          <t xml:space="preserve">Meluxolo Gocina - 5610235452084
Siphiwo Gocina - 7906145487089
Princess Gocina - 9106281254082
Andisiwe Nginise - 9508240722085
Chrizelda Oliphant - 9002210115089
Sibongile Mpotywa - 8807101124089
Ntombokhanyo Blouw - 9504261246088
Avela Booi - 9408225841085
Bulelwa Fillis - 9305131204087
Nelly Jacobs - 8210155949081
Nomathemba Kanana - 8908281469086
Andile April - 7101066067082
</t>
        </r>
        <r>
          <rPr>
            <b/>
            <u/>
            <sz val="8"/>
            <color indexed="81"/>
            <rFont val="Tahoma"/>
            <family val="2"/>
          </rPr>
          <t xml:space="preserve">
New People</t>
        </r>
        <r>
          <rPr>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A56" authorId="2" shapeId="0">
      <text>
        <r>
          <rPr>
            <b/>
            <sz val="9"/>
            <color indexed="81"/>
            <rFont val="Tahoma"/>
            <family val="2"/>
          </rPr>
          <t>Private Landowner Incentive - Rob Van Holdt</t>
        </r>
        <r>
          <rPr>
            <sz val="9"/>
            <color indexed="81"/>
            <rFont val="Tahoma"/>
            <family val="2"/>
          </rPr>
          <t xml:space="preserve">
</t>
        </r>
      </text>
    </comment>
    <comment ref="C56" authorId="1" shapeId="0">
      <text>
        <r>
          <rPr>
            <sz val="8"/>
            <color indexed="81"/>
            <rFont val="Tahoma"/>
            <family val="2"/>
          </rPr>
          <t xml:space="preserve">Contract No. 092-050-A255  ran from 11/08/15 - 14/09/15 = 220P/Days
</t>
        </r>
      </text>
    </comment>
    <comment ref="J56" authorId="1" shapeId="0">
      <text>
        <r>
          <rPr>
            <b/>
            <u/>
            <sz val="8"/>
            <color indexed="81"/>
            <rFont val="Tahoma"/>
            <family val="2"/>
          </rPr>
          <t xml:space="preserve">People Employed on Contract 092-050-A255
</t>
        </r>
        <r>
          <rPr>
            <u/>
            <sz val="8"/>
            <color indexed="81"/>
            <rFont val="Tahoma"/>
            <family val="2"/>
          </rPr>
          <t xml:space="preserve">
</t>
        </r>
        <r>
          <rPr>
            <sz val="8"/>
            <color indexed="81"/>
            <rFont val="Tahoma"/>
            <family val="2"/>
          </rPr>
          <t xml:space="preserve">Meluxolo Gocina - 5610235452084
Siphiwo Gocina - 7906145487089
Chrizelda Oliphant - 9002210115089
Nelly Jacobs - 8210155949081
</t>
        </r>
        <r>
          <rPr>
            <b/>
            <u/>
            <sz val="8"/>
            <color indexed="81"/>
            <rFont val="Tahoma"/>
            <family val="2"/>
          </rPr>
          <t xml:space="preserve">
New People</t>
        </r>
        <r>
          <rPr>
            <sz val="8"/>
            <color indexed="81"/>
            <rFont val="Tahoma"/>
            <family val="2"/>
          </rPr>
          <t xml:space="preserve">
Anathi Blouw - 9512060914087
Veronica Cakana - 8208041107088
Thulani Gcaggiso - 8604135556083
Albert Latola - 6103085215081
Fiela Miggels - 8906030433080
Yonela Tembani - 9609261239080
Thumeka Thembani - 8607220728087</t>
        </r>
        <r>
          <rPr>
            <b/>
            <u/>
            <sz val="8"/>
            <color indexed="81"/>
            <rFont val="Tahoma"/>
            <family val="2"/>
          </rPr>
          <t xml:space="preserve">
People Left
</t>
        </r>
        <r>
          <rPr>
            <sz val="8"/>
            <color indexed="81"/>
            <rFont val="Tahoma"/>
            <family val="2"/>
          </rPr>
          <t xml:space="preserve">
Andile April - 7101066067082
Sibongile Mpotywa - 8807101124089
Ntombokhanyo Blouw - 9504261246088
Avela Booi - 9408225841085
Bulelwa Fillis - 9305131204087
Princess Gocina - 9106281254082
Andisiwe Nginise - 9508240722085</t>
        </r>
      </text>
    </comment>
    <comment ref="A57" authorId="2" shapeId="0">
      <text>
        <r>
          <rPr>
            <b/>
            <sz val="9"/>
            <color indexed="81"/>
            <rFont val="Tahoma"/>
            <family val="2"/>
          </rPr>
          <t>Private Landowner Incentive - Rob Van Holdt</t>
        </r>
        <r>
          <rPr>
            <sz val="9"/>
            <color indexed="81"/>
            <rFont val="Tahoma"/>
            <family val="2"/>
          </rPr>
          <t xml:space="preserve">
</t>
        </r>
      </text>
    </comment>
    <comment ref="C57" authorId="1" shapeId="0">
      <text>
        <r>
          <rPr>
            <sz val="8"/>
            <color indexed="81"/>
            <rFont val="Tahoma"/>
            <family val="2"/>
          </rPr>
          <t xml:space="preserve">Contract No. 092-050-A256  ran from 15/09/15 - 10/10/15 = 220P/Days
</t>
        </r>
      </text>
    </comment>
    <comment ref="J57" authorId="1" shapeId="0">
      <text>
        <r>
          <rPr>
            <b/>
            <u/>
            <sz val="8"/>
            <color indexed="81"/>
            <rFont val="Tahoma"/>
            <family val="2"/>
          </rPr>
          <t xml:space="preserve">People Employed on Contract 092-050-A256
</t>
        </r>
        <r>
          <rPr>
            <u/>
            <sz val="8"/>
            <color indexed="81"/>
            <rFont val="Tahoma"/>
            <family val="2"/>
          </rPr>
          <t xml:space="preserve">
</t>
        </r>
        <r>
          <rPr>
            <sz val="8"/>
            <color indexed="81"/>
            <rFont val="Tahoma"/>
            <family val="2"/>
          </rPr>
          <t xml:space="preserve">Meluxolo Gocina - 5610235452084
Anathi Blouw - 9512060914087
Thulani Gcaggiso - 8604135556083
Siphiwo Gocina - 7906145487089
Nelly Jacobs - 8210155949081
Albert Latola - 6103085215081
Fiela Miggels - 8906030433080
Chrizelda Oliphant - 9002210115089
Yonela Tembani - 9609261239080
Thumeka Thembani - 8607220728087
</t>
        </r>
        <r>
          <rPr>
            <b/>
            <sz val="8"/>
            <color indexed="81"/>
            <rFont val="Tahoma"/>
            <family val="2"/>
          </rPr>
          <t xml:space="preserve">
</t>
        </r>
        <r>
          <rPr>
            <sz val="8"/>
            <color indexed="81"/>
            <rFont val="Tahoma"/>
            <family val="2"/>
          </rPr>
          <t xml:space="preserve">
</t>
        </r>
        <r>
          <rPr>
            <b/>
            <u/>
            <sz val="8"/>
            <color indexed="81"/>
            <rFont val="Tahoma"/>
            <family val="2"/>
          </rPr>
          <t xml:space="preserve">
New People</t>
        </r>
        <r>
          <rPr>
            <sz val="8"/>
            <color indexed="81"/>
            <rFont val="Tahoma"/>
            <family val="2"/>
          </rPr>
          <t xml:space="preserve">
Babalwa Faku - 8603230101084
Nomthemba Kanana - 8908281469086
</t>
        </r>
        <r>
          <rPr>
            <b/>
            <u/>
            <sz val="8"/>
            <color indexed="81"/>
            <rFont val="Tahoma"/>
            <family val="2"/>
          </rPr>
          <t xml:space="preserve">
People Left
</t>
        </r>
        <r>
          <rPr>
            <sz val="8"/>
            <color indexed="81"/>
            <rFont val="Tahoma"/>
            <family val="2"/>
          </rPr>
          <t xml:space="preserve">
Veronica Cakana - 8208041107088</t>
        </r>
      </text>
    </comment>
    <comment ref="A58" authorId="2" shapeId="0">
      <text>
        <r>
          <rPr>
            <b/>
            <sz val="9"/>
            <color indexed="81"/>
            <rFont val="Tahoma"/>
            <family val="2"/>
          </rPr>
          <t>Private Landowner Incentive - Rob Van Holdt</t>
        </r>
        <r>
          <rPr>
            <sz val="9"/>
            <color indexed="81"/>
            <rFont val="Tahoma"/>
            <family val="2"/>
          </rPr>
          <t xml:space="preserve">
</t>
        </r>
      </text>
    </comment>
    <comment ref="C58" authorId="1" shapeId="0">
      <text>
        <r>
          <rPr>
            <sz val="8"/>
            <color indexed="81"/>
            <rFont val="Tahoma"/>
            <family val="2"/>
          </rPr>
          <t xml:space="preserve">Contract No. 092-050-A257  ran from 12/10/15 - 09/11/15 = 220P/Days
</t>
        </r>
      </text>
    </comment>
    <comment ref="J58" authorId="1" shapeId="0">
      <text>
        <r>
          <rPr>
            <b/>
            <u/>
            <sz val="8"/>
            <color indexed="81"/>
            <rFont val="Tahoma"/>
            <family val="2"/>
          </rPr>
          <t xml:space="preserve">People Employed on Contract 092-050-A257
</t>
        </r>
        <r>
          <rPr>
            <u/>
            <sz val="8"/>
            <color indexed="81"/>
            <rFont val="Tahoma"/>
            <family val="2"/>
          </rPr>
          <t xml:space="preserve">
</t>
        </r>
        <r>
          <rPr>
            <sz val="8"/>
            <color indexed="81"/>
            <rFont val="Tahoma"/>
            <family val="2"/>
          </rPr>
          <t xml:space="preserve">Meluxolo Gocina - 5610235452084
Anathi Blouw - 9512060914087
Babalwa Faku - 8603230101084
Thulani Gcaggiso - 8604135556083
Siphiwo Gocina - 7906145487089
Nelly Jacobs - 8210155949081
Nomthemba Kanana - 8908281469086
Albert Latola - 6103085215081
Fiela Miggels - 8906030433080
Chrizelda Oliphant - 9002210115089
Yonela Tembani - 9609261239080
Thumeka Thembani - 8607220728087
</t>
        </r>
        <r>
          <rPr>
            <b/>
            <sz val="8"/>
            <color indexed="81"/>
            <rFont val="Tahoma"/>
            <family val="2"/>
          </rPr>
          <t xml:space="preserve">
</t>
        </r>
        <r>
          <rPr>
            <sz val="8"/>
            <color indexed="81"/>
            <rFont val="Tahoma"/>
            <family val="2"/>
          </rPr>
          <t xml:space="preserve">
</t>
        </r>
        <r>
          <rPr>
            <b/>
            <u/>
            <sz val="8"/>
            <color indexed="81"/>
            <rFont val="Tahoma"/>
            <family val="2"/>
          </rPr>
          <t xml:space="preserve">
New People</t>
        </r>
        <r>
          <rPr>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A59" authorId="2" shapeId="0">
      <text>
        <r>
          <rPr>
            <b/>
            <sz val="9"/>
            <color indexed="81"/>
            <rFont val="Tahoma"/>
            <family val="2"/>
          </rPr>
          <t>Private Landowner Incentive - Rob Van Holdt</t>
        </r>
        <r>
          <rPr>
            <sz val="9"/>
            <color indexed="81"/>
            <rFont val="Tahoma"/>
            <family val="2"/>
          </rPr>
          <t xml:space="preserve">
</t>
        </r>
      </text>
    </comment>
    <comment ref="C59" authorId="1" shapeId="0">
      <text>
        <r>
          <rPr>
            <sz val="8"/>
            <color indexed="81"/>
            <rFont val="Tahoma"/>
            <family val="2"/>
          </rPr>
          <t xml:space="preserve">Contract No. 092-050-A269  ran from 10/11/15 - 03/12/15 = 220P/Days
</t>
        </r>
      </text>
    </comment>
    <comment ref="J59" authorId="1" shapeId="0">
      <text>
        <r>
          <rPr>
            <b/>
            <u/>
            <sz val="8"/>
            <color indexed="81"/>
            <rFont val="Tahoma"/>
            <family val="2"/>
          </rPr>
          <t xml:space="preserve">People Employed on Contract 092-050-A269
</t>
        </r>
        <r>
          <rPr>
            <sz val="8"/>
            <color indexed="81"/>
            <rFont val="Tahoma"/>
            <family val="2"/>
          </rPr>
          <t xml:space="preserve">Meluxolo Gocina - 5610235452084
Babalwa Faku - 8603230101084
Thulani Gcaggiso - 8604135556083
Siphiwo Gocina - 7906145487089
Nelly Jacobs - 8210155949081
Nomthemba Kanana - 8908281469086
Albert Latola - 6103085215081
Fiela Miggels - 8906030433080
Chrizelda Oliphant - 9002210115089
Thumeka Thembani - 8607220728087
</t>
        </r>
        <r>
          <rPr>
            <b/>
            <sz val="8"/>
            <color indexed="81"/>
            <rFont val="Tahoma"/>
            <family val="2"/>
          </rPr>
          <t xml:space="preserve">
</t>
        </r>
        <r>
          <rPr>
            <sz val="8"/>
            <color indexed="81"/>
            <rFont val="Tahoma"/>
            <family val="2"/>
          </rPr>
          <t xml:space="preserve">
</t>
        </r>
        <r>
          <rPr>
            <b/>
            <u/>
            <sz val="8"/>
            <color indexed="81"/>
            <rFont val="Tahoma"/>
            <family val="2"/>
          </rPr>
          <t xml:space="preserve">
New People</t>
        </r>
        <r>
          <rPr>
            <sz val="8"/>
            <color indexed="81"/>
            <rFont val="Tahoma"/>
            <family val="2"/>
          </rPr>
          <t xml:space="preserve">
Neliswa Feni - 8709241247087
Andisiwe Nginise - 9508240722085
</t>
        </r>
        <r>
          <rPr>
            <b/>
            <u/>
            <sz val="8"/>
            <color indexed="81"/>
            <rFont val="Tahoma"/>
            <family val="2"/>
          </rPr>
          <t xml:space="preserve">
People Left
</t>
        </r>
        <r>
          <rPr>
            <sz val="8"/>
            <color indexed="81"/>
            <rFont val="Tahoma"/>
            <family val="2"/>
          </rPr>
          <t xml:space="preserve">
Anathi Blouw - 9512060914087
Yonela Tembani - 9609261239080</t>
        </r>
      </text>
    </comment>
    <comment ref="A60" authorId="2" shapeId="0">
      <text>
        <r>
          <rPr>
            <b/>
            <sz val="9"/>
            <color indexed="81"/>
            <rFont val="Tahoma"/>
            <family val="2"/>
          </rPr>
          <t>Private Landowner Incentive - Rob Van Holdt</t>
        </r>
        <r>
          <rPr>
            <sz val="9"/>
            <color indexed="81"/>
            <rFont val="Tahoma"/>
            <family val="2"/>
          </rPr>
          <t xml:space="preserve">
</t>
        </r>
      </text>
    </comment>
    <comment ref="C60" authorId="1" shapeId="0">
      <text>
        <r>
          <rPr>
            <sz val="8"/>
            <color indexed="81"/>
            <rFont val="Tahoma"/>
            <family val="2"/>
          </rPr>
          <t xml:space="preserve">Contract No. 092-050-A270  ran from 19/01/16 - 29/02/16 = 220P/Days
</t>
        </r>
      </text>
    </comment>
    <comment ref="J60" authorId="1" shapeId="0">
      <text>
        <r>
          <rPr>
            <b/>
            <u/>
            <sz val="8"/>
            <color indexed="81"/>
            <rFont val="Tahoma"/>
            <family val="2"/>
          </rPr>
          <t xml:space="preserve">People Employed on Contract 092-050-A270
</t>
        </r>
        <r>
          <rPr>
            <sz val="8"/>
            <color indexed="81"/>
            <rFont val="Tahoma"/>
            <family val="2"/>
          </rPr>
          <t xml:space="preserve">Meluxolo Gocina - 5610235452084
Babalwa Faku - 8603230101084
Neliswa Feni - 8709241247087
Thulani Gcaggiso - 8604135556083
Siphiwo Gocina - 7906145487089
Nelly Jacobs - 8210155949081
Nomthemba Kanana - 8908281469086
Fiela Miggels - 8906030433080
Andisiwe Nginise - 9508240722085
Chrizelda Oliphant - 9002210115089
Thumeka Thembani - 8607220728087
</t>
        </r>
        <r>
          <rPr>
            <b/>
            <sz val="8"/>
            <color indexed="81"/>
            <rFont val="Tahoma"/>
            <family val="2"/>
          </rPr>
          <t xml:space="preserve">
</t>
        </r>
        <r>
          <rPr>
            <sz val="8"/>
            <color indexed="81"/>
            <rFont val="Tahoma"/>
            <family val="2"/>
          </rPr>
          <t xml:space="preserve">
</t>
        </r>
        <r>
          <rPr>
            <b/>
            <u/>
            <sz val="8"/>
            <color indexed="81"/>
            <rFont val="Tahoma"/>
            <family val="2"/>
          </rPr>
          <t xml:space="preserve">
New People</t>
        </r>
        <r>
          <rPr>
            <sz val="8"/>
            <color indexed="81"/>
            <rFont val="Tahoma"/>
            <family val="2"/>
          </rPr>
          <t xml:space="preserve">
Deon Goliath - 8605055511081
</t>
        </r>
        <r>
          <rPr>
            <b/>
            <u/>
            <sz val="8"/>
            <color indexed="81"/>
            <rFont val="Tahoma"/>
            <family val="2"/>
          </rPr>
          <t xml:space="preserve">
People Left
</t>
        </r>
        <r>
          <rPr>
            <sz val="8"/>
            <color indexed="81"/>
            <rFont val="Tahoma"/>
            <family val="2"/>
          </rPr>
          <t xml:space="preserve">
Albert Latola - 6103085215081</t>
        </r>
      </text>
    </comment>
    <comment ref="C61" authorId="1" shapeId="0">
      <text>
        <r>
          <rPr>
            <sz val="8"/>
            <color indexed="81"/>
            <rFont val="Tahoma"/>
            <family val="2"/>
          </rPr>
          <t xml:space="preserve">Contract No. 092-050-A276 ran from 25/01/16 - 23/02/16 = 235P/Days
</t>
        </r>
      </text>
    </comment>
    <comment ref="J61" authorId="1" shapeId="0">
      <text>
        <r>
          <rPr>
            <b/>
            <u/>
            <sz val="8"/>
            <color indexed="81"/>
            <rFont val="Tahoma"/>
            <family val="2"/>
          </rPr>
          <t xml:space="preserve">People Employed on Contract 092-050-A276
</t>
        </r>
        <r>
          <rPr>
            <u/>
            <sz val="8"/>
            <color indexed="81"/>
            <rFont val="Tahoma"/>
            <family val="2"/>
          </rPr>
          <t xml:space="preserve">
</t>
        </r>
        <r>
          <rPr>
            <sz val="8"/>
            <color indexed="81"/>
            <rFont val="Tahoma"/>
            <family val="2"/>
          </rPr>
          <t>Mamkeli Grootboom - 6802175607087
Momelezi Jeyi - 9403065664085
Vukile Kanana - 9304115542083
Veronica Yantolo - 9211250056086
Chereline Potgieter- 9305070315084
Xabisa Lamani - 8005061047081
Camentia Louw - 8708250165081
Gert Migel - 9706296068086
Khanyisa Seyise - 9510020984083
Dorothy Van Rhyne - 9310090835087</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Ivonita Grootboom - 9602180957080
Nkululeka Grootboom - 8311175857088
</t>
        </r>
        <r>
          <rPr>
            <b/>
            <u/>
            <sz val="8"/>
            <color indexed="81"/>
            <rFont val="Tahoma"/>
            <family val="2"/>
          </rPr>
          <t xml:space="preserve">People Left
</t>
        </r>
        <r>
          <rPr>
            <sz val="8"/>
            <color indexed="81"/>
            <rFont val="Tahoma"/>
            <family val="2"/>
          </rPr>
          <t>Cynthia Kanana - 8909260400084
Doy Samuels - 8207305105085</t>
        </r>
      </text>
    </comment>
    <comment ref="C62" authorId="1" shapeId="0">
      <text>
        <r>
          <rPr>
            <sz val="9"/>
            <color indexed="81"/>
            <rFont val="Tahoma"/>
            <family val="2"/>
          </rPr>
          <t xml:space="preserve">Contract 092-050-A277 ran from 25/01/2016 - 23/02/2016 = 232P/Days.
</t>
        </r>
      </text>
    </comment>
    <comment ref="J62" authorId="0" shapeId="0">
      <text>
        <r>
          <rPr>
            <b/>
            <u/>
            <sz val="10"/>
            <color indexed="81"/>
            <rFont val="Tahoma"/>
            <family val="2"/>
          </rPr>
          <t xml:space="preserve">People employed on contract 092-050-A277
</t>
        </r>
        <r>
          <rPr>
            <sz val="10"/>
            <color indexed="81"/>
            <rFont val="Tahoma"/>
            <family val="2"/>
          </rPr>
          <t xml:space="preserve">Amos Kantien - 7610055463086
Queenie Betsha - 9009230239081
Lindile Dulwana - 8312135352087
Estaline Jafta - 9406270089089
Levonne Jantjies - 8509230182083
Christopher Machaka - 9210145986085
Andile Maphela - 8909306001086
Megan Swemmer - 9804071038083
Chicago Williams - 8512145278087
</t>
        </r>
        <r>
          <rPr>
            <b/>
            <u/>
            <sz val="10"/>
            <color indexed="81"/>
            <rFont val="Tahoma"/>
            <family val="2"/>
          </rPr>
          <t xml:space="preserve">New People
</t>
        </r>
        <r>
          <rPr>
            <sz val="10"/>
            <color indexed="81"/>
            <rFont val="Tahoma"/>
            <family val="2"/>
          </rPr>
          <t xml:space="preserve">Asanda Mapela - 9203061466083
Nandipha Ndoni - 9511160215080
Junice Ngqeza - 6411050740889
</t>
        </r>
        <r>
          <rPr>
            <b/>
            <u/>
            <sz val="10"/>
            <color indexed="81"/>
            <rFont val="Tahoma"/>
            <family val="2"/>
          </rPr>
          <t xml:space="preserve">
People Left
</t>
        </r>
        <r>
          <rPr>
            <sz val="10"/>
            <color indexed="81"/>
            <rFont val="Tahoma"/>
            <family val="2"/>
          </rPr>
          <t xml:space="preserve">
Lulama Ngqeza - 8109050373084
Weziwe Peterson - 9412100239084
Soni Shilling - 9602120360080</t>
        </r>
      </text>
    </comment>
    <comment ref="C63" authorId="1" shapeId="0">
      <text>
        <r>
          <rPr>
            <sz val="8"/>
            <color indexed="81"/>
            <rFont val="Tahoma"/>
            <family val="2"/>
          </rPr>
          <t xml:space="preserve">Contract No. 092-050-A275 ran from 25/01/16 - 19/02/16 = 221P/Days
</t>
        </r>
      </text>
    </comment>
    <comment ref="J63" authorId="1" shapeId="0">
      <text>
        <r>
          <rPr>
            <b/>
            <u/>
            <sz val="8"/>
            <color indexed="81"/>
            <rFont val="Tahoma"/>
            <family val="2"/>
          </rPr>
          <t xml:space="preserve">People Employed on Contract 092-050-A275
</t>
        </r>
        <r>
          <rPr>
            <sz val="8"/>
            <color indexed="81"/>
            <rFont val="Tahoma"/>
            <family val="2"/>
          </rPr>
          <t xml:space="preserve">Wellington Betsha - 8707215777087
Sterna Liesing - 9509170164082
Gredwell Betsha- 8507205282086
Edian Alkaster - 9411275539088
Jenny Beruns - 9706301096080
Mantha Berts - 9909130198088
Nokolo Betsha - 9412250832084
Jennifer Jafta - 9601010701080
Thandile Lukas - 7709116111088
</t>
        </r>
        <r>
          <rPr>
            <b/>
            <u/>
            <sz val="8"/>
            <color indexed="81"/>
            <rFont val="Tahoma"/>
            <family val="2"/>
          </rPr>
          <t xml:space="preserve">
New People
</t>
        </r>
        <r>
          <rPr>
            <sz val="8"/>
            <color indexed="81"/>
            <rFont val="Tahoma"/>
            <family val="2"/>
          </rPr>
          <t xml:space="preserve">
Marilize Arends - 9206020235085
Andrea Janse - 9604280190083
Steven Johnson - 8712205146089
</t>
        </r>
        <r>
          <rPr>
            <b/>
            <u/>
            <sz val="8"/>
            <color indexed="81"/>
            <rFont val="Tahoma"/>
            <family val="2"/>
          </rPr>
          <t xml:space="preserve">
People Left
</t>
        </r>
        <r>
          <rPr>
            <sz val="8"/>
            <color indexed="81"/>
            <rFont val="Tahoma"/>
            <family val="2"/>
          </rPr>
          <t>Michelle Swemmer - 9804071140087
Radine Seekoei -9309145491086
Seliena Lukas - 6806160375089</t>
        </r>
      </text>
    </comment>
    <comment ref="C64" authorId="1" shapeId="0">
      <text>
        <r>
          <rPr>
            <sz val="8"/>
            <color indexed="81"/>
            <rFont val="Tahoma"/>
            <family val="2"/>
          </rPr>
          <t xml:space="preserve">Contract No. 092-050-A284 ran from 23/02/16 - 22/03/16 = 242P/Days
</t>
        </r>
      </text>
    </comment>
    <comment ref="J64" authorId="1" shapeId="0">
      <text>
        <r>
          <rPr>
            <b/>
            <u/>
            <sz val="8"/>
            <color indexed="81"/>
            <rFont val="Tahoma"/>
            <family val="2"/>
          </rPr>
          <t xml:space="preserve">People Employed on Contract 092-050-A284
</t>
        </r>
        <r>
          <rPr>
            <sz val="8"/>
            <color indexed="81"/>
            <rFont val="Tahoma"/>
            <family val="2"/>
          </rPr>
          <t xml:space="preserve">Wellington Betsha - 8707215777087
Marilize Arends - 9206020235085
Gredwell Betsha- 8507205282086
Edian Alkaster - 9411275539088
Jenny Beruns - 9706301096080
Mantha Berts - 9909130198088
Noxolo Betsha - 9412250832084
Jennifer Jafta - 9601010701080
Andrea Janse - 9604280190083
Steven Johnson - 8712205146089
Thandile Lukas - 7709116111088
</t>
        </r>
        <r>
          <rPr>
            <b/>
            <u/>
            <sz val="8"/>
            <color indexed="81"/>
            <rFont val="Tahoma"/>
            <family val="2"/>
          </rPr>
          <t xml:space="preserve">
New People
</t>
        </r>
        <r>
          <rPr>
            <sz val="8"/>
            <color indexed="81"/>
            <rFont val="Tahoma"/>
            <family val="2"/>
          </rPr>
          <t xml:space="preserve">
Julia De vine - 8506030205080
</t>
        </r>
        <r>
          <rPr>
            <b/>
            <u/>
            <sz val="8"/>
            <color indexed="81"/>
            <rFont val="Tahoma"/>
            <family val="2"/>
          </rPr>
          <t xml:space="preserve">
People Left
</t>
        </r>
        <r>
          <rPr>
            <sz val="8"/>
            <color indexed="81"/>
            <rFont val="Tahoma"/>
            <family val="2"/>
          </rPr>
          <t>Sterna Liesing - 9509170164082</t>
        </r>
      </text>
    </comment>
    <comment ref="C65" authorId="1" shapeId="0">
      <text>
        <r>
          <rPr>
            <sz val="9"/>
            <color indexed="81"/>
            <rFont val="Tahoma"/>
            <charset val="1"/>
          </rPr>
          <t xml:space="preserve">Contract 092-050-A274 ran from  24/02/16 - 23/03/16 = 242P/Days
</t>
        </r>
      </text>
    </comment>
    <comment ref="J65" authorId="0" shapeId="0">
      <text>
        <r>
          <rPr>
            <b/>
            <u/>
            <sz val="10"/>
            <color indexed="81"/>
            <rFont val="Tahoma"/>
            <family val="2"/>
          </rPr>
          <t xml:space="preserve">People employed on contract 092-050-A274
</t>
        </r>
        <r>
          <rPr>
            <u/>
            <sz val="10"/>
            <color indexed="81"/>
            <rFont val="Tahoma"/>
            <family val="2"/>
          </rPr>
          <t xml:space="preserve">
</t>
        </r>
        <r>
          <rPr>
            <sz val="10"/>
            <color indexed="81"/>
            <rFont val="Tahoma"/>
            <family val="2"/>
          </rPr>
          <t xml:space="preserve">
Anderson Njeje - 7411175413089
Shareen Barends - 9602220143089
Lerato Blouw - 8512315121083
Nonzukiso Hans - 9302061158086
Suzette Hektoor - 9609160290085
Erna Le Grange - 8705200259089
Sandile Madonci - 9305275944084
Andrea Matthyse - 9608180208085
Siphosenkosi Msongelwa - 9311176112086
Lindeka Ndoni - 8812280315086
Ntombizanele Ndoni - 8810250444084
Luvuyo Skapu - 8412186157086
</t>
        </r>
        <r>
          <rPr>
            <b/>
            <u/>
            <sz val="10"/>
            <color indexed="81"/>
            <rFont val="Tahoma"/>
            <family val="2"/>
          </rPr>
          <t xml:space="preserve">New People
</t>
        </r>
        <r>
          <rPr>
            <sz val="10"/>
            <color indexed="81"/>
            <rFont val="Tahoma"/>
            <family val="2"/>
          </rPr>
          <t xml:space="preserve">
</t>
        </r>
        <r>
          <rPr>
            <b/>
            <u/>
            <sz val="10"/>
            <color indexed="81"/>
            <rFont val="Tahoma"/>
            <family val="2"/>
          </rPr>
          <t xml:space="preserve">
People Left
</t>
        </r>
        <r>
          <rPr>
            <b/>
            <u/>
            <sz val="10"/>
            <color indexed="81"/>
            <rFont val="Tahoma"/>
            <family val="2"/>
          </rPr>
          <t xml:space="preserve">
</t>
        </r>
      </text>
    </comment>
    <comment ref="C66" authorId="1" shapeId="0">
      <text>
        <r>
          <rPr>
            <sz val="9"/>
            <color indexed="81"/>
            <rFont val="Tahoma"/>
            <charset val="1"/>
          </rPr>
          <t xml:space="preserve">Contract 092-050-A273 ran from  25/01/16 - 23/02/16 = 233P/Days
</t>
        </r>
      </text>
    </comment>
    <comment ref="J66" authorId="0" shapeId="0">
      <text>
        <r>
          <rPr>
            <b/>
            <u/>
            <sz val="10"/>
            <color indexed="81"/>
            <rFont val="Tahoma"/>
            <family val="2"/>
          </rPr>
          <t xml:space="preserve">People employed on contract 092-050-A273
</t>
        </r>
        <r>
          <rPr>
            <u/>
            <sz val="10"/>
            <color indexed="81"/>
            <rFont val="Tahoma"/>
            <family val="2"/>
          </rPr>
          <t xml:space="preserve">
</t>
        </r>
        <r>
          <rPr>
            <sz val="10"/>
            <color indexed="81"/>
            <rFont val="Tahoma"/>
            <family val="2"/>
          </rPr>
          <t xml:space="preserve">
Anderson Njeje - 7411175413089
Shareen Barends - 9602220143089
Nonzukiso Hans - 9302061158086
Suzette Hektoor - 9609160290085
Sandile Madonci - 9305275944084
Andrea Matthyse - 9608180208085
Lindeka Ndoni - 8812280315086
</t>
        </r>
        <r>
          <rPr>
            <b/>
            <u/>
            <sz val="10"/>
            <color indexed="81"/>
            <rFont val="Tahoma"/>
            <family val="2"/>
          </rPr>
          <t xml:space="preserve">New People
</t>
        </r>
        <r>
          <rPr>
            <sz val="10"/>
            <color indexed="81"/>
            <rFont val="Tahoma"/>
            <family val="2"/>
          </rPr>
          <t xml:space="preserve">
Lerato Blouw - 8512315121083
Erna Le Grange - 8705200259089
Siphosenkosi Msongelwa - 9311176112086
Ntombizanele Ndoni - 8810250444084
Luvuyo Skapu - 8412186157086
</t>
        </r>
        <r>
          <rPr>
            <b/>
            <u/>
            <sz val="10"/>
            <color indexed="81"/>
            <rFont val="Tahoma"/>
            <family val="2"/>
          </rPr>
          <t xml:space="preserve">
People Left
</t>
        </r>
        <r>
          <rPr>
            <sz val="10"/>
            <color indexed="81"/>
            <rFont val="Tahoma"/>
            <family val="2"/>
          </rPr>
          <t>Felicity Olifant - 9510291155082
Lusanda Qogo - 8804046519085
Ashley Majoka - 9012105611087
Nandipha Ndoni - 9511160215080
Simzuzile Balangile - 9309256239084</t>
        </r>
        <r>
          <rPr>
            <b/>
            <u/>
            <sz val="10"/>
            <color indexed="81"/>
            <rFont val="Tahoma"/>
            <family val="2"/>
          </rPr>
          <t xml:space="preserve">
</t>
        </r>
      </text>
    </comment>
    <comment ref="C67" authorId="1" shapeId="0">
      <text>
        <r>
          <rPr>
            <sz val="8"/>
            <color indexed="81"/>
            <rFont val="Tahoma"/>
            <family val="2"/>
          </rPr>
          <t xml:space="preserve">Contract No. 092-050-A272  ran from 11/02/16 - 14/03/16 = 242P/Days
</t>
        </r>
      </text>
    </comment>
    <comment ref="J67" authorId="1" shapeId="0">
      <text>
        <r>
          <rPr>
            <b/>
            <u/>
            <sz val="8"/>
            <color indexed="81"/>
            <rFont val="Tahoma"/>
            <family val="2"/>
          </rPr>
          <t xml:space="preserve">People Employed on Contract 092-050-A272
</t>
        </r>
        <r>
          <rPr>
            <sz val="8"/>
            <color indexed="81"/>
            <rFont val="Tahoma"/>
            <family val="2"/>
          </rPr>
          <t xml:space="preserve">
Ntombomzi Jeyi - 6601160465083
Maria Afrikaner - 9504100213083
Julia Jeyi - 7907140623082
Colonel Jeyi - 8809025308087
Sikelela Jeyi - 9012025307089
Malibongwe Kapa - 9501016022087
Brenda Kemp - 8801012630086
Simphiwo Manci - 9410186209088
Bukelwa Matlotlo - 9305121070084
Precious Sambokwe - 7310205438084
Caron Van Sensie - 9608280319089
Beula Yantolo - 8903020916083
</t>
        </r>
        <r>
          <rPr>
            <b/>
            <sz val="8"/>
            <color indexed="81"/>
            <rFont val="Tahoma"/>
            <family val="2"/>
          </rPr>
          <t xml:space="preserve">
</t>
        </r>
        <r>
          <rPr>
            <b/>
            <u/>
            <sz val="8"/>
            <color indexed="81"/>
            <rFont val="Tahoma"/>
            <family val="2"/>
          </rPr>
          <t xml:space="preserve">
New People
People Left
</t>
        </r>
      </text>
    </comment>
    <comment ref="C68" authorId="1" shapeId="0">
      <text>
        <r>
          <rPr>
            <sz val="8"/>
            <color indexed="81"/>
            <rFont val="Tahoma"/>
            <family val="2"/>
          </rPr>
          <t xml:space="preserve">Contract No. 092-050-A271 ran from 11/01/16 - 10/02/16 = 231P/Days
</t>
        </r>
      </text>
    </comment>
    <comment ref="J68" authorId="1" shapeId="0">
      <text>
        <r>
          <rPr>
            <b/>
            <u/>
            <sz val="8"/>
            <color indexed="81"/>
            <rFont val="Tahoma"/>
            <family val="2"/>
          </rPr>
          <t xml:space="preserve">People Employed on Contract 092-050-A271
</t>
        </r>
        <r>
          <rPr>
            <sz val="8"/>
            <color indexed="81"/>
            <rFont val="Tahoma"/>
            <family val="2"/>
          </rPr>
          <t xml:space="preserve">
Ntombomzi Jeyi - 6601160465083
Maria Afrikaner - 9504100213083
Julia Jeyi - 7907140623082
Colonel Jeyi - 8809025308087
Sikelela Jeyi - 9012025307089
Malibongwe Kapa - 9501016022087
Brenda Kemp - 8801012630086
Simphiwo Manci - 9410186209088
Bukelwa Matlotlo - 9305121070084
Precious Sambokwe - 7310205438084
Caron Van Sensie - 9608280319089
Beula Yantolo - 8903020916083
</t>
        </r>
        <r>
          <rPr>
            <b/>
            <sz val="8"/>
            <color indexed="81"/>
            <rFont val="Tahoma"/>
            <family val="2"/>
          </rPr>
          <t xml:space="preserve">
</t>
        </r>
        <r>
          <rPr>
            <b/>
            <u/>
            <sz val="8"/>
            <color indexed="81"/>
            <rFont val="Tahoma"/>
            <family val="2"/>
          </rPr>
          <t xml:space="preserve">
New People
People Left
</t>
        </r>
      </text>
    </comment>
    <comment ref="A69" authorId="0" shapeId="0">
      <text>
        <r>
          <rPr>
            <sz val="10"/>
            <color indexed="81"/>
            <rFont val="Tahoma"/>
            <family val="2"/>
          </rPr>
          <t xml:space="preserve">Private planting for Ant Mills European funding on property of Warren Rudman.
</t>
        </r>
      </text>
    </comment>
    <comment ref="C69" authorId="0" shapeId="0">
      <text>
        <r>
          <rPr>
            <sz val="10"/>
            <color indexed="81"/>
            <rFont val="Tahoma"/>
            <family val="2"/>
          </rPr>
          <t xml:space="preserve">Contract 092-050-A111 ran from 17/09/10 - 30/09/10 = 150P/Days
</t>
        </r>
      </text>
    </comment>
    <comment ref="J69" authorId="0" shapeId="0">
      <text>
        <r>
          <rPr>
            <b/>
            <u/>
            <sz val="8"/>
            <color indexed="81"/>
            <rFont val="Tahoma"/>
            <family val="2"/>
          </rPr>
          <t xml:space="preserve">People employed on contract 092-050-A91
</t>
        </r>
        <r>
          <rPr>
            <u/>
            <sz val="8"/>
            <color indexed="81"/>
            <rFont val="Tahoma"/>
            <family val="2"/>
          </rPr>
          <t xml:space="preserve">
</t>
        </r>
        <r>
          <rPr>
            <sz val="8"/>
            <color indexed="81"/>
            <rFont val="Tahoma"/>
            <family val="2"/>
          </rPr>
          <t>Sizeka Rasonti - 7908281033081
Buzani Mzathi - 7411250538083
Boniwe Magccuntsu - 6908190697084
Patric Gxekwa - 6208285909084
Bonakele Jordan - 7205206082081
Vuyo Mpaypheli - 6810305405082
Zandisile Nkwali - 8812201373081
Joseph Witbooi - 6808215636085
Nosiphiwo Tiervlei - 8507231201084
Eagleton Shembeyi - 8109256103087
Zuzile Cwili - 7509285547082
Meshack November - 7304255761081
Nkululeko Klaasen - 7411145657088
Ntombevoti September - 8103040672085</t>
        </r>
        <r>
          <rPr>
            <b/>
            <sz val="8"/>
            <color indexed="81"/>
            <rFont val="Tahoma"/>
            <family val="2"/>
          </rPr>
          <t xml:space="preserve">
</t>
        </r>
        <r>
          <rPr>
            <sz val="8"/>
            <color indexed="81"/>
            <rFont val="Tahoma"/>
            <family val="2"/>
          </rPr>
          <t xml:space="preserve">
</t>
        </r>
        <r>
          <rPr>
            <b/>
            <u/>
            <sz val="8"/>
            <color indexed="81"/>
            <rFont val="Tahoma"/>
            <family val="2"/>
          </rPr>
          <t xml:space="preserve">New People Employed
</t>
        </r>
        <r>
          <rPr>
            <sz val="8"/>
            <color indexed="81"/>
            <rFont val="Tahoma"/>
            <family val="2"/>
          </rPr>
          <t xml:space="preserve">
Fezile Tsembeyi - 7205205492083
Andrew Sampies - 7906205156082
Stephen Mthembu - 7803126061084
</t>
        </r>
        <r>
          <rPr>
            <u/>
            <sz val="8"/>
            <color indexed="81"/>
            <rFont val="Tahoma"/>
            <family val="2"/>
          </rPr>
          <t xml:space="preserve">
</t>
        </r>
        <r>
          <rPr>
            <sz val="8"/>
            <color indexed="81"/>
            <rFont val="Tahoma"/>
            <family val="2"/>
          </rPr>
          <t xml:space="preserve">
</t>
        </r>
        <r>
          <rPr>
            <b/>
            <u/>
            <sz val="8"/>
            <color indexed="81"/>
            <rFont val="Tahoma"/>
            <family val="2"/>
          </rPr>
          <t>People left employ of Z.Hanabe</t>
        </r>
        <r>
          <rPr>
            <sz val="8"/>
            <color indexed="81"/>
            <rFont val="Tahoma"/>
            <family val="2"/>
          </rPr>
          <t xml:space="preserve">
Luyanda Taliwe - 7804255866087</t>
        </r>
      </text>
    </comment>
    <comment ref="C74" authorId="1" shapeId="0">
      <text>
        <r>
          <rPr>
            <sz val="8"/>
            <color indexed="81"/>
            <rFont val="Tahoma"/>
            <family val="2"/>
          </rPr>
          <t xml:space="preserve">Contract 092-050-A06B1 ran from 08/06/13 - 14/06/13 = 77 P/Days
</t>
        </r>
      </text>
    </comment>
    <comment ref="J74" authorId="1" shapeId="0">
      <text>
        <r>
          <rPr>
            <b/>
            <u/>
            <sz val="8"/>
            <color indexed="81"/>
            <rFont val="Tahoma"/>
            <family val="2"/>
          </rPr>
          <t>People Employed on Contract 092-050-A06B1</t>
        </r>
        <r>
          <rPr>
            <sz val="8"/>
            <color indexed="81"/>
            <rFont val="Tahoma"/>
            <family val="2"/>
          </rPr>
          <t xml:space="preserve">
</t>
        </r>
        <r>
          <rPr>
            <b/>
            <sz val="8"/>
            <color indexed="81"/>
            <rFont val="Tahoma"/>
            <family val="2"/>
          </rPr>
          <t xml:space="preserve">
</t>
        </r>
        <r>
          <rPr>
            <sz val="8"/>
            <color indexed="81"/>
            <rFont val="Tahoma"/>
            <family val="2"/>
          </rPr>
          <t xml:space="preserve">Mziyande Nombande - 7712205403085
Gerald Seyise - 6608255656088
Thandile Lukas - 7709116111088
Veronica Yantolo - 9211250056086
Martha Ngqeza - 8804180635085
Vuyokazi Grootboom - 8209191350080
Cynthia Kanana - 890926000084
Ginette Mejana - 7301200439086
Lusanda Qogo - 8804046519085
Desmond Williams - 8701205536084
Ronald Klaas - 9103195293082
</t>
        </r>
        <r>
          <rPr>
            <b/>
            <u/>
            <sz val="8"/>
            <color indexed="81"/>
            <rFont val="Tahoma"/>
            <family val="2"/>
          </rPr>
          <t xml:space="preserve">
New People
</t>
        </r>
        <r>
          <rPr>
            <sz val="8"/>
            <color indexed="81"/>
            <rFont val="Tahoma"/>
            <family val="2"/>
          </rPr>
          <t xml:space="preserve">
Ncedikaya Yantolo - 8611155324086</t>
        </r>
        <r>
          <rPr>
            <u/>
            <sz val="8"/>
            <color indexed="81"/>
            <rFont val="Tahoma"/>
            <family val="2"/>
          </rPr>
          <t xml:space="preserve">
</t>
        </r>
        <r>
          <rPr>
            <b/>
            <u/>
            <sz val="8"/>
            <color indexed="81"/>
            <rFont val="Tahoma"/>
            <family val="2"/>
          </rPr>
          <t xml:space="preserve">
People Left
</t>
        </r>
        <r>
          <rPr>
            <sz val="8"/>
            <color indexed="81"/>
            <rFont val="Tahoma"/>
            <family val="2"/>
          </rPr>
          <t>Frans Boyana - 66090455436084</t>
        </r>
      </text>
    </comment>
    <comment ref="C76" authorId="1" shapeId="0">
      <text>
        <r>
          <rPr>
            <sz val="8"/>
            <color indexed="81"/>
            <rFont val="Tahoma"/>
            <family val="2"/>
          </rPr>
          <t xml:space="preserve">Contract 092-050-A01B1 ran from 31/05/13 - 07/06/13 = 88 P/Days
</t>
        </r>
      </text>
    </comment>
    <comment ref="J76" authorId="1" shapeId="0">
      <text>
        <r>
          <rPr>
            <b/>
            <u/>
            <sz val="8"/>
            <color indexed="81"/>
            <rFont val="Tahoma"/>
            <family val="2"/>
          </rPr>
          <t>People Employed on Contract 092-050-A06B1</t>
        </r>
        <r>
          <rPr>
            <sz val="8"/>
            <color indexed="81"/>
            <rFont val="Tahoma"/>
            <family val="2"/>
          </rPr>
          <t xml:space="preserve">
Mziyande Nombande - 7712205403085
Gerald Seyise - 6608255656088
Thandile Lukas - 7709116111088
Veronica Yantolo - 9211250056086
Martha Ngqeza - 8804180635085
Vuyokazi Grootboom - 8209191350080
Cynthia Kanana - 890926000084
Mejana Ginette - 7301200439086
Lusanda Qogo - 8804046519085
Ncedikaya Yantolo - 8611155324086
Desmond Williams - 8701205536084
Ronald Klaas - 9103195293082
</t>
        </r>
        <r>
          <rPr>
            <b/>
            <u/>
            <sz val="8"/>
            <color indexed="81"/>
            <rFont val="Tahoma"/>
            <family val="2"/>
          </rPr>
          <t xml:space="preserve">
New People
</t>
        </r>
        <r>
          <rPr>
            <sz val="8"/>
            <color indexed="81"/>
            <rFont val="Tahoma"/>
            <family val="2"/>
          </rPr>
          <t xml:space="preserve">
</t>
        </r>
        <r>
          <rPr>
            <b/>
            <u/>
            <sz val="8"/>
            <color indexed="81"/>
            <rFont val="Tahoma"/>
            <family val="2"/>
          </rPr>
          <t xml:space="preserve">
People Left
</t>
        </r>
      </text>
    </comment>
    <comment ref="C82" authorId="0" shapeId="0">
      <text>
        <r>
          <rPr>
            <sz val="10"/>
            <color indexed="81"/>
            <rFont val="Tahoma"/>
            <family val="2"/>
          </rPr>
          <t xml:space="preserve">Contract 092-050-A121 ran from 14/04/11 - 27/05/11 = 132P/Days
</t>
        </r>
      </text>
    </comment>
    <comment ref="J82" authorId="0" shapeId="0">
      <text>
        <r>
          <rPr>
            <b/>
            <u/>
            <sz val="8"/>
            <color indexed="81"/>
            <rFont val="Tahoma"/>
            <family val="2"/>
          </rPr>
          <t xml:space="preserve">People Present for contract 092-050-A121
</t>
        </r>
        <r>
          <rPr>
            <sz val="8"/>
            <color indexed="81"/>
            <rFont val="Tahoma"/>
            <family val="2"/>
          </rPr>
          <t xml:space="preserve">
Khanyiso Betsha - 850720582086
Frans Boyana - 6609045546084
Nkosiphendule Fani - 8712065328082
Sophia Kammies - 7509125213081
W.Koelman - 8209125213081
Richard Lukas - 5711165736080
Edith Maduna - 7003300510085
Shaun Mduma - 8504266075087
Gladys Nzimeni - 7105200312080
Bonisile Pangwa - 6602145428089
</t>
        </r>
        <r>
          <rPr>
            <b/>
            <u/>
            <sz val="8"/>
            <color indexed="81"/>
            <rFont val="Tahoma"/>
            <family val="2"/>
          </rPr>
          <t xml:space="preserve">
New People</t>
        </r>
        <r>
          <rPr>
            <sz val="8"/>
            <color indexed="81"/>
            <rFont val="Tahoma"/>
            <family val="2"/>
          </rPr>
          <t xml:space="preserve">
</t>
        </r>
        <r>
          <rPr>
            <b/>
            <u/>
            <sz val="8"/>
            <color indexed="81"/>
            <rFont val="Tahoma"/>
            <family val="2"/>
          </rPr>
          <t xml:space="preserve">
People Left
</t>
        </r>
      </text>
    </comment>
    <comment ref="C84" authorId="0" shapeId="0">
      <text>
        <r>
          <rPr>
            <sz val="10"/>
            <color indexed="81"/>
            <rFont val="Tahoma"/>
            <family val="2"/>
          </rPr>
          <t xml:space="preserve">Contract 092-050-A122 ran from 30/05/11 - 17/06/11 = 110P/Days
</t>
        </r>
      </text>
    </comment>
    <comment ref="J84" authorId="0" shapeId="0">
      <text>
        <r>
          <rPr>
            <b/>
            <u/>
            <sz val="8"/>
            <color indexed="81"/>
            <rFont val="Tahoma"/>
            <family val="2"/>
          </rPr>
          <t xml:space="preserve">People Present for contract 092-050-A122
</t>
        </r>
        <r>
          <rPr>
            <sz val="8"/>
            <color indexed="81"/>
            <rFont val="Tahoma"/>
            <family val="2"/>
          </rPr>
          <t xml:space="preserve">
Khanyiso Betsha - 850720582086
Frans Boyana - 6609045546084
Nkosiphendule Fani - 8712065328082
Richard Lukas - 5711165736080
Edith Maduna - 7003300510085
Shaun Mduma - 8504266075087
Gladys Nzimeni - 7105200312080
Bonisile Pangwa - 6602145428089
</t>
        </r>
        <r>
          <rPr>
            <b/>
            <u/>
            <sz val="8"/>
            <color indexed="81"/>
            <rFont val="Tahoma"/>
            <family val="2"/>
          </rPr>
          <t xml:space="preserve">
New People</t>
        </r>
        <r>
          <rPr>
            <sz val="8"/>
            <color indexed="81"/>
            <rFont val="Tahoma"/>
            <family val="2"/>
          </rPr>
          <t xml:space="preserve">
Sophia Kammies - 7509125213081
W.Koelman - 8209125213081
</t>
        </r>
        <r>
          <rPr>
            <b/>
            <u/>
            <sz val="8"/>
            <color indexed="81"/>
            <rFont val="Tahoma"/>
            <family val="2"/>
          </rPr>
          <t xml:space="preserve">
People Left
</t>
        </r>
        <r>
          <rPr>
            <sz val="8"/>
            <color indexed="81"/>
            <rFont val="Tahoma"/>
            <family val="2"/>
          </rPr>
          <t>Ndumiso Hanesi - 8508125372080
Sonia Kammies - 7509050791089
Mbongeni Klaase - 8006285911086
Winston Koelman - 8209125213081
Sipho Langbooi - 6508015504083
Sonwabo Mila - 8602145364084
Tom Yantolo - 6506206184087
Monica Luthuli - 8808030557084
Shadrack Blou - 8011015948085</t>
        </r>
      </text>
    </comment>
    <comment ref="C85" authorId="0" shapeId="0">
      <text>
        <r>
          <rPr>
            <sz val="10"/>
            <color indexed="81"/>
            <rFont val="Tahoma"/>
            <family val="2"/>
          </rPr>
          <t xml:space="preserve">Contract 092-050-A119 ran from 18/04/11 - 29/04/11 = 97P/Days
</t>
        </r>
      </text>
    </comment>
    <comment ref="J85" authorId="0" shapeId="0">
      <text>
        <r>
          <rPr>
            <b/>
            <u/>
            <sz val="8"/>
            <color indexed="81"/>
            <rFont val="Tahoma"/>
            <family val="2"/>
          </rPr>
          <t xml:space="preserve">People employed on contract 092-050-A119
</t>
        </r>
        <r>
          <rPr>
            <sz val="8"/>
            <color indexed="81"/>
            <rFont val="Tahoma"/>
            <family val="2"/>
          </rPr>
          <t xml:space="preserve">
Boniwe Magccuntsu - 6908190697084
Patric Gxekwa - 6208285909084
Bonakele Jordan - 7205206082081
Joseph Witbooi - 6808215636085
Ntombevoti September - 8103040672085
Andrew Sampies - 7906205154082
</t>
        </r>
        <r>
          <rPr>
            <b/>
            <u/>
            <sz val="8"/>
            <color indexed="81"/>
            <rFont val="Tahoma"/>
            <family val="2"/>
          </rPr>
          <t xml:space="preserve">New People Employed
</t>
        </r>
        <r>
          <rPr>
            <sz val="8"/>
            <color indexed="81"/>
            <rFont val="Tahoma"/>
            <family val="2"/>
          </rPr>
          <t xml:space="preserve">
Buzani Mzathi - 7310036043087
Thobile Blaauw - 7308155577083
Veronica Olifant - 9109010396083
Mcebisi Toornaat - 9011085249082
Joyce Booysen - 6311300239089
Willem Pieterse - 8606266261086
Asshley Majoka - 9012105611087
</t>
        </r>
        <r>
          <rPr>
            <b/>
            <u/>
            <sz val="8"/>
            <color indexed="81"/>
            <rFont val="Tahoma"/>
            <family val="2"/>
          </rPr>
          <t>People left employ of Z.Hanabe</t>
        </r>
        <r>
          <rPr>
            <sz val="8"/>
            <color indexed="81"/>
            <rFont val="Tahoma"/>
            <family val="2"/>
          </rPr>
          <t xml:space="preserve">
Thobekile Bam - 6609125698086
Thozamile Jafta - 6501025371080
Mxolisi Blouw - 9211055360089
Wilfres Tom - 79011115820088
Eric Jansen - 8201255233088
Mxolisi November - 8708145739082
Siyabonga Sam - 8604026268087
Johannes Makeleni - 6805295603084
Simphiwe Nelani - 8209106640088</t>
        </r>
      </text>
    </comment>
    <comment ref="C86" authorId="0" shapeId="0">
      <text>
        <r>
          <rPr>
            <sz val="10"/>
            <color indexed="81"/>
            <rFont val="Tahoma"/>
            <family val="2"/>
          </rPr>
          <t xml:space="preserve">Contract 092-050-A118 ran from 03/05/11 - 13/06/11 = 147P/Days
</t>
        </r>
      </text>
    </comment>
    <comment ref="J86" authorId="0" shapeId="0">
      <text>
        <r>
          <rPr>
            <b/>
            <u/>
            <sz val="8"/>
            <color indexed="81"/>
            <rFont val="Tahoma"/>
            <family val="2"/>
          </rPr>
          <t xml:space="preserve">People employed on contract 092-050-A118
</t>
        </r>
        <r>
          <rPr>
            <u/>
            <sz val="8"/>
            <color indexed="81"/>
            <rFont val="Tahoma"/>
            <family val="2"/>
          </rPr>
          <t xml:space="preserve">
</t>
        </r>
        <r>
          <rPr>
            <sz val="8"/>
            <color indexed="81"/>
            <rFont val="Tahoma"/>
            <family val="2"/>
          </rPr>
          <t xml:space="preserve">Buzani Mzathi - 7310036043087
Boniwe Magccuntsu - 6908190697084
Patric Gxekwa - 6208285909084
Bonakele Jordan - 7205206082081
Joseph Witbooi - 6808215636085
Ntombevoti September - 8103040672085
Thobile Blaauw - 7308155577083
Andrew Sampies - 7906205154082
Veronica Olifant - 9109010396083
Mcebisi Toornaat - 9011085249082
Joyce Booysen - 6311300239089
Willem Pieterse - 8606266261086
Ashley Majoka - 9012105611087
</t>
        </r>
        <r>
          <rPr>
            <b/>
            <u/>
            <sz val="8"/>
            <color indexed="81"/>
            <rFont val="Tahoma"/>
            <family val="2"/>
          </rPr>
          <t xml:space="preserve">New People Employed
</t>
        </r>
        <r>
          <rPr>
            <sz val="8"/>
            <color indexed="81"/>
            <rFont val="Tahoma"/>
            <family val="2"/>
          </rPr>
          <t xml:space="preserve">
</t>
        </r>
        <r>
          <rPr>
            <b/>
            <u/>
            <sz val="8"/>
            <color indexed="81"/>
            <rFont val="Tahoma"/>
            <family val="2"/>
          </rPr>
          <t>People left employ of Z.Hanabe</t>
        </r>
        <r>
          <rPr>
            <sz val="8"/>
            <color indexed="81"/>
            <rFont val="Tahoma"/>
            <family val="2"/>
          </rPr>
          <t xml:space="preserve">
</t>
        </r>
      </text>
    </comment>
    <comment ref="H87" authorId="0" shapeId="0">
      <text>
        <r>
          <rPr>
            <sz val="8"/>
            <color indexed="81"/>
            <rFont val="Tahoma"/>
            <family val="2"/>
          </rPr>
          <t xml:space="preserve">Eddie Lucas First Aid Training 2 Days from 11- 12 Oct 2007 by B/Fast
</t>
        </r>
      </text>
    </comment>
    <comment ref="C88" authorId="0" shapeId="0">
      <text>
        <r>
          <rPr>
            <sz val="10"/>
            <color indexed="81"/>
            <rFont val="Tahoma"/>
            <family val="2"/>
          </rPr>
          <t xml:space="preserve">Contract 092-050-A07B1 ran from 13/02/12 - 23/02/12 = 90P/Days
</t>
        </r>
      </text>
    </comment>
    <comment ref="G88" authorId="1" shapeId="0">
      <text>
        <r>
          <rPr>
            <sz val="8"/>
            <color indexed="81"/>
            <rFont val="Tahoma"/>
            <family val="2"/>
          </rPr>
          <t xml:space="preserve">R750.00 deducted form contract 092-050B10B1 for leaving empty containers on site and wasting cuttings.
</t>
        </r>
      </text>
    </comment>
    <comment ref="J88" authorId="0" shapeId="0">
      <text>
        <r>
          <rPr>
            <b/>
            <u/>
            <sz val="10"/>
            <color indexed="81"/>
            <rFont val="Tahoma"/>
            <family val="2"/>
          </rPr>
          <t>People employed on contract 092-050-A07 B1</t>
        </r>
        <r>
          <rPr>
            <sz val="10"/>
            <color indexed="81"/>
            <rFont val="Tahoma"/>
            <family val="2"/>
          </rPr>
          <t xml:space="preserve">
</t>
        </r>
        <r>
          <rPr>
            <sz val="10"/>
            <color indexed="81"/>
            <rFont val="Tahoma"/>
            <family val="2"/>
          </rPr>
          <t xml:space="preserve">
Donald Lizwane - 6010275654088
Janine Paulse - 8807290176088
Gladys Hempe - 85050703398086
Harry Blou - 5206025914084
Julia Fanie - 8011111537089
Nomvula Andries - 7108240367080
Vuyani Blaauw - 6301135548085
Andile Sikiwe - 7411105535084
Wesley Klaas - 7108240367080
</t>
        </r>
        <r>
          <rPr>
            <b/>
            <u/>
            <sz val="10"/>
            <color indexed="81"/>
            <rFont val="Tahoma"/>
            <family val="2"/>
          </rPr>
          <t xml:space="preserve">
New People
</t>
        </r>
        <r>
          <rPr>
            <u/>
            <sz val="10"/>
            <color indexed="81"/>
            <rFont val="Tahoma"/>
            <family val="2"/>
          </rPr>
          <t xml:space="preserve">
</t>
        </r>
        <r>
          <rPr>
            <sz val="10"/>
            <color indexed="81"/>
            <rFont val="Tahoma"/>
            <family val="2"/>
          </rPr>
          <t xml:space="preserve">
</t>
        </r>
        <r>
          <rPr>
            <u/>
            <sz val="10"/>
            <color indexed="81"/>
            <rFont val="Tahoma"/>
            <family val="2"/>
          </rPr>
          <t xml:space="preserve">
</t>
        </r>
        <r>
          <rPr>
            <b/>
            <u/>
            <sz val="10"/>
            <color indexed="81"/>
            <rFont val="Tahoma"/>
            <family val="2"/>
          </rPr>
          <t xml:space="preserve">
People Left
</t>
        </r>
        <r>
          <rPr>
            <sz val="10"/>
            <color indexed="81"/>
            <rFont val="Tahoma"/>
            <family val="2"/>
          </rPr>
          <t xml:space="preserve">
</t>
        </r>
      </text>
    </comment>
    <comment ref="C90" authorId="0" shapeId="0">
      <text>
        <r>
          <rPr>
            <sz val="10"/>
            <color indexed="81"/>
            <rFont val="Tahoma"/>
            <family val="2"/>
          </rPr>
          <t xml:space="preserve">Contract 092-050-A129 ran from 04/07/11 - 12/08/11 = 150P/Days
</t>
        </r>
      </text>
    </comment>
    <comment ref="J90" authorId="0" shapeId="0">
      <text>
        <r>
          <rPr>
            <b/>
            <u/>
            <sz val="10"/>
            <color indexed="81"/>
            <rFont val="Tahoma"/>
            <family val="2"/>
          </rPr>
          <t>People employed on contract 092-050-A129</t>
        </r>
        <r>
          <rPr>
            <sz val="10"/>
            <color indexed="81"/>
            <rFont val="Tahoma"/>
            <family val="2"/>
          </rPr>
          <t xml:space="preserve">
</t>
        </r>
        <r>
          <rPr>
            <sz val="10"/>
            <color indexed="81"/>
            <rFont val="Tahoma"/>
            <family val="2"/>
          </rPr>
          <t xml:space="preserve">
Donald Lizwane - 6010275654088
Janine Paulse - 8807290176088
Gladys Hempe - 85050703398086
Goodwel Olifant - 640825563302
Harry Blou - 5206025914084
Julia Fanie - 8011111537089
Nomsqibelo Melani - 8102161059080
Nomvula Andries - 7108240367080
Wesley Klaas - 7108240367080
</t>
        </r>
        <r>
          <rPr>
            <b/>
            <u/>
            <sz val="10"/>
            <color indexed="81"/>
            <rFont val="Tahoma"/>
            <family val="2"/>
          </rPr>
          <t xml:space="preserve">
New People
</t>
        </r>
        <r>
          <rPr>
            <u/>
            <sz val="10"/>
            <color indexed="81"/>
            <rFont val="Tahoma"/>
            <family val="2"/>
          </rPr>
          <t xml:space="preserve">
</t>
        </r>
        <r>
          <rPr>
            <b/>
            <u/>
            <sz val="10"/>
            <color indexed="81"/>
            <rFont val="Tahoma"/>
            <family val="2"/>
          </rPr>
          <t xml:space="preserve">
People Left
</t>
        </r>
        <r>
          <rPr>
            <sz val="10"/>
            <color indexed="81"/>
            <rFont val="Tahoma"/>
            <family val="2"/>
          </rPr>
          <t xml:space="preserve">
</t>
        </r>
      </text>
    </comment>
    <comment ref="C91" authorId="1" shapeId="0">
      <text>
        <r>
          <rPr>
            <sz val="8"/>
            <color indexed="81"/>
            <rFont val="Tahoma"/>
            <family val="2"/>
          </rPr>
          <t xml:space="preserve">Contract No. 092-050-A34B2 ran from 19/08/13 - 30/08/13 = 121P/Days
</t>
        </r>
      </text>
    </comment>
    <comment ref="J91" authorId="1" shapeId="0">
      <text>
        <r>
          <rPr>
            <b/>
            <u/>
            <sz val="8"/>
            <color indexed="81"/>
            <rFont val="Tahoma"/>
            <family val="2"/>
          </rPr>
          <t xml:space="preserve">People Employed on Contract 092-050-A34B2
</t>
        </r>
        <r>
          <rPr>
            <sz val="8"/>
            <color indexed="81"/>
            <rFont val="Tahoma"/>
            <family val="2"/>
          </rPr>
          <t xml:space="preserve">
Ntombomzi Jeyi - 6601160465083
Precious Sambokwe - 7310205438084
Jenezal Tieman - 8501240185081
Rosemary Liesing - 8001230216087
Phumelelo Gunguluza - 7707205376083
Simphiwe Spogter - 7912266031086
Sampatry Ndoni - 8410256210082
Theodora Blou - 9403130542084
Luvuyo Yantolo - 9111165380086
Raymond Blaauw - 7103285540089
Napoleon Jack - 6112105282088
Xolelwa Sitole - 8610230192088</t>
        </r>
        <r>
          <rPr>
            <b/>
            <u/>
            <sz val="8"/>
            <color indexed="81"/>
            <rFont val="Tahoma"/>
            <family val="2"/>
          </rPr>
          <t xml:space="preserve">
New People
</t>
        </r>
        <r>
          <rPr>
            <sz val="8"/>
            <color indexed="81"/>
            <rFont val="Tahoma"/>
            <family val="2"/>
          </rPr>
          <t xml:space="preserve">
</t>
        </r>
        <r>
          <rPr>
            <b/>
            <u/>
            <sz val="8"/>
            <color indexed="81"/>
            <rFont val="Tahoma"/>
            <family val="2"/>
          </rPr>
          <t xml:space="preserve">
People Left
</t>
        </r>
      </text>
    </comment>
    <comment ref="H93" authorId="0" shapeId="0">
      <text>
        <r>
          <rPr>
            <sz val="8"/>
            <color indexed="81"/>
            <rFont val="Tahoma"/>
            <family val="2"/>
          </rPr>
          <t xml:space="preserve">R.Jeyi First Aid Training for 2Days from 5-6 October 2007 by B/Fast
</t>
        </r>
      </text>
    </comment>
    <comment ref="C94" authorId="0" shapeId="0">
      <text>
        <r>
          <rPr>
            <sz val="10"/>
            <color indexed="81"/>
            <rFont val="Tahoma"/>
            <family val="2"/>
          </rPr>
          <t xml:space="preserve">Contract 092-050-A07B1 ran from 13/02/12 - 23/02/12 = 90P/Days
</t>
        </r>
      </text>
    </comment>
    <comment ref="G94" authorId="1" shapeId="0">
      <text>
        <r>
          <rPr>
            <sz val="8"/>
            <color indexed="81"/>
            <rFont val="Tahoma"/>
            <family val="2"/>
          </rPr>
          <t xml:space="preserve">R750.00 deucted form contract 092-050B10B1 for leaving empty containers on site and wasting cuttings.
</t>
        </r>
      </text>
    </comment>
    <comment ref="J94" authorId="0" shapeId="0">
      <text>
        <r>
          <rPr>
            <b/>
            <u/>
            <sz val="10"/>
            <color indexed="81"/>
            <rFont val="Tahoma"/>
            <family val="2"/>
          </rPr>
          <t>People employed on contract 092-050-A08 B1</t>
        </r>
        <r>
          <rPr>
            <sz val="10"/>
            <color indexed="81"/>
            <rFont val="Tahoma"/>
            <family val="2"/>
          </rPr>
          <t xml:space="preserve">
</t>
        </r>
        <r>
          <rPr>
            <sz val="10"/>
            <color indexed="81"/>
            <rFont val="Tahoma"/>
            <family val="2"/>
          </rPr>
          <t xml:space="preserve">
Donald Lizwane - 6010275654088
Janine Paulse - 8807290176088
Gladys Hempe - 85050703398086
Harry Blou - 5206025914084
Julia Fanie - 8011111537089
Nomvula Andries - 7108240367080
Vuyani Blaauw - 6301135548085
Andile Sikiwe - 7411105535084
Wesley Klaas - 7108240367080
</t>
        </r>
        <r>
          <rPr>
            <b/>
            <u/>
            <sz val="10"/>
            <color indexed="81"/>
            <rFont val="Tahoma"/>
            <family val="2"/>
          </rPr>
          <t xml:space="preserve">
New People
</t>
        </r>
        <r>
          <rPr>
            <u/>
            <sz val="10"/>
            <color indexed="81"/>
            <rFont val="Tahoma"/>
            <family val="2"/>
          </rPr>
          <t xml:space="preserve">
</t>
        </r>
        <r>
          <rPr>
            <sz val="10"/>
            <color indexed="81"/>
            <rFont val="Tahoma"/>
            <family val="2"/>
          </rPr>
          <t xml:space="preserve">
</t>
        </r>
        <r>
          <rPr>
            <u/>
            <sz val="10"/>
            <color indexed="81"/>
            <rFont val="Tahoma"/>
            <family val="2"/>
          </rPr>
          <t xml:space="preserve">
</t>
        </r>
        <r>
          <rPr>
            <b/>
            <u/>
            <sz val="10"/>
            <color indexed="81"/>
            <rFont val="Tahoma"/>
            <family val="2"/>
          </rPr>
          <t xml:space="preserve">
People Left
</t>
        </r>
        <r>
          <rPr>
            <sz val="10"/>
            <color indexed="81"/>
            <rFont val="Tahoma"/>
            <family val="2"/>
          </rPr>
          <t xml:space="preserve">
</t>
        </r>
      </text>
    </comment>
    <comment ref="H95" authorId="0" shapeId="0">
      <text>
        <r>
          <rPr>
            <sz val="8"/>
            <color indexed="81"/>
            <rFont val="Tahoma"/>
            <family val="2"/>
          </rPr>
          <t xml:space="preserve">Vuyani Dyasi First Aid Training for 2 Days from 11 -12 October 2007 by B.Fast
</t>
        </r>
      </text>
    </comment>
    <comment ref="C96" authorId="0" shapeId="0">
      <text>
        <r>
          <rPr>
            <sz val="10"/>
            <color indexed="81"/>
            <rFont val="Tahoma"/>
            <family val="2"/>
          </rPr>
          <t xml:space="preserve">Contract 092-050-A10B1 ran from 09/01/12 - 18/01/12 = 72P/Days
</t>
        </r>
      </text>
    </comment>
    <comment ref="G96" authorId="1" shapeId="0">
      <text>
        <r>
          <rPr>
            <sz val="8"/>
            <color indexed="81"/>
            <rFont val="Tahoma"/>
            <family val="2"/>
          </rPr>
          <t xml:space="preserve">R750.00 deucted form contract 092-050B10B1 for leaving empty containers on site and wasting cuttings.
</t>
        </r>
      </text>
    </comment>
    <comment ref="J96" authorId="0" shapeId="0">
      <text>
        <r>
          <rPr>
            <b/>
            <u/>
            <sz val="10"/>
            <color indexed="81"/>
            <rFont val="Tahoma"/>
            <family val="2"/>
          </rPr>
          <t>People employed on contract 092-050-A10 B1</t>
        </r>
        <r>
          <rPr>
            <sz val="10"/>
            <color indexed="81"/>
            <rFont val="Tahoma"/>
            <family val="2"/>
          </rPr>
          <t xml:space="preserve">
</t>
        </r>
        <r>
          <rPr>
            <sz val="10"/>
            <color indexed="81"/>
            <rFont val="Tahoma"/>
            <family val="2"/>
          </rPr>
          <t xml:space="preserve">
Donald Lizwane - 6010275654088
Janine Paulse - 8807290176088
Gladys Hempe - 85050703398086
Harry Blou - 5206025914084
Julia Fanie - 8011111537089
Nomvula Andries - 7108240367080
Vuyani Blaauw - 6301135548085
Andile Sikiwe - 7411105535084
Wesley Klaas - 7108240367080
</t>
        </r>
        <r>
          <rPr>
            <b/>
            <u/>
            <sz val="10"/>
            <color indexed="81"/>
            <rFont val="Tahoma"/>
            <family val="2"/>
          </rPr>
          <t xml:space="preserve">
New People
</t>
        </r>
        <r>
          <rPr>
            <u/>
            <sz val="10"/>
            <color indexed="81"/>
            <rFont val="Tahoma"/>
            <family val="2"/>
          </rPr>
          <t xml:space="preserve">
</t>
        </r>
        <r>
          <rPr>
            <sz val="10"/>
            <color indexed="81"/>
            <rFont val="Tahoma"/>
            <family val="2"/>
          </rPr>
          <t xml:space="preserve">
</t>
        </r>
        <r>
          <rPr>
            <u/>
            <sz val="10"/>
            <color indexed="81"/>
            <rFont val="Tahoma"/>
            <family val="2"/>
          </rPr>
          <t xml:space="preserve">
</t>
        </r>
        <r>
          <rPr>
            <b/>
            <u/>
            <sz val="10"/>
            <color indexed="81"/>
            <rFont val="Tahoma"/>
            <family val="2"/>
          </rPr>
          <t xml:space="preserve">
People Left
</t>
        </r>
        <r>
          <rPr>
            <sz val="10"/>
            <color indexed="81"/>
            <rFont val="Tahoma"/>
            <family val="2"/>
          </rPr>
          <t xml:space="preserve">
</t>
        </r>
      </text>
    </comment>
    <comment ref="H97" authorId="0" shapeId="0">
      <text>
        <r>
          <rPr>
            <sz val="8"/>
            <color indexed="81"/>
            <rFont val="Tahoma"/>
            <family val="2"/>
          </rPr>
          <t xml:space="preserve">Eden August First Aid Training for 2Days from 11-12 October 2007 by B/Fast
</t>
        </r>
      </text>
    </comment>
    <comment ref="C98" authorId="0" shapeId="0">
      <text>
        <r>
          <rPr>
            <sz val="10"/>
            <color indexed="81"/>
            <rFont val="Tahoma"/>
            <family val="2"/>
          </rPr>
          <t xml:space="preserve">Contract 092-050-A129 ran from 04/07/11 - 12/08/11 = 150P/Days
</t>
        </r>
      </text>
    </comment>
    <comment ref="J98" authorId="0" shapeId="0">
      <text>
        <r>
          <rPr>
            <b/>
            <u/>
            <sz val="10"/>
            <color indexed="81"/>
            <rFont val="Tahoma"/>
            <family val="2"/>
          </rPr>
          <t>People employed on contract 092-050-A09 B1</t>
        </r>
        <r>
          <rPr>
            <sz val="10"/>
            <color indexed="81"/>
            <rFont val="Tahoma"/>
            <family val="2"/>
          </rPr>
          <t xml:space="preserve">
</t>
        </r>
        <r>
          <rPr>
            <sz val="10"/>
            <color indexed="81"/>
            <rFont val="Tahoma"/>
            <family val="2"/>
          </rPr>
          <t xml:space="preserve">
Donald Lizwane - 6010275654088
Janine Paulse - 8807290176088
Gladys Hempe - 85050703398086
Harry Blou - 5206025914084
Julia Fanie - 8011111537089
Nomvula Andries - 7108240367080
Wesley Klaas - 7108240367080
</t>
        </r>
        <r>
          <rPr>
            <b/>
            <u/>
            <sz val="10"/>
            <color indexed="81"/>
            <rFont val="Tahoma"/>
            <family val="2"/>
          </rPr>
          <t xml:space="preserve">
New People
</t>
        </r>
        <r>
          <rPr>
            <u/>
            <sz val="10"/>
            <color indexed="81"/>
            <rFont val="Tahoma"/>
            <family val="2"/>
          </rPr>
          <t xml:space="preserve">
</t>
        </r>
        <r>
          <rPr>
            <sz val="10"/>
            <color indexed="81"/>
            <rFont val="Tahoma"/>
            <family val="2"/>
          </rPr>
          <t>Vuyani Blaauw - 6301135548085
Andile Sikiwe - 7411105535084</t>
        </r>
        <r>
          <rPr>
            <u/>
            <sz val="10"/>
            <color indexed="81"/>
            <rFont val="Tahoma"/>
            <family val="2"/>
          </rPr>
          <t xml:space="preserve">
</t>
        </r>
        <r>
          <rPr>
            <b/>
            <u/>
            <sz val="10"/>
            <color indexed="81"/>
            <rFont val="Tahoma"/>
            <family val="2"/>
          </rPr>
          <t xml:space="preserve">
People Left
</t>
        </r>
        <r>
          <rPr>
            <sz val="10"/>
            <color indexed="81"/>
            <rFont val="Tahoma"/>
            <family val="2"/>
          </rPr>
          <t xml:space="preserve">
Nomsqibelo Melani - 8102161059080
Goodwel Olifant - 640825563302</t>
        </r>
      </text>
    </comment>
    <comment ref="C102" authorId="0" shapeId="0">
      <text>
        <r>
          <rPr>
            <sz val="10"/>
            <color indexed="81"/>
            <rFont val="Tahoma"/>
            <family val="2"/>
          </rPr>
          <t xml:space="preserve">Contract 092-050-A130 ran from 16/05/11 - 17/06/11 = 100P/Days
</t>
        </r>
      </text>
    </comment>
    <comment ref="J102" authorId="0" shapeId="0">
      <text>
        <r>
          <rPr>
            <b/>
            <u/>
            <sz val="10"/>
            <color indexed="81"/>
            <rFont val="Tahoma"/>
            <family val="2"/>
          </rPr>
          <t>People employed on contract 092-050-A130</t>
        </r>
        <r>
          <rPr>
            <sz val="10"/>
            <color indexed="81"/>
            <rFont val="Tahoma"/>
            <family val="2"/>
          </rPr>
          <t xml:space="preserve">
</t>
        </r>
        <r>
          <rPr>
            <b/>
            <sz val="10"/>
            <color indexed="81"/>
            <rFont val="Tahoma"/>
            <family val="2"/>
          </rPr>
          <t xml:space="preserve">
</t>
        </r>
        <r>
          <rPr>
            <sz val="10"/>
            <color indexed="81"/>
            <rFont val="Tahoma"/>
            <family val="2"/>
          </rPr>
          <t xml:space="preserve">Donald Lizwane - 6010275654088
Gladys Hempe - 85050703398086
Nomvula Andries - 7108240367080
Julia Fanie - 8011111537089
Nomsqibelo Melani - 8102161059080
Goodwel Olifant - 640825563302
Harry Blou - 5206025914084
Wesley Klaas - 7108240367080
</t>
        </r>
        <r>
          <rPr>
            <b/>
            <u/>
            <sz val="10"/>
            <color indexed="81"/>
            <rFont val="Tahoma"/>
            <family val="2"/>
          </rPr>
          <t xml:space="preserve">
New People
</t>
        </r>
        <r>
          <rPr>
            <u/>
            <sz val="10"/>
            <color indexed="81"/>
            <rFont val="Tahoma"/>
            <family val="2"/>
          </rPr>
          <t xml:space="preserve">
</t>
        </r>
        <r>
          <rPr>
            <sz val="10"/>
            <color indexed="81"/>
            <rFont val="Tahoma"/>
            <family val="2"/>
          </rPr>
          <t>Janine Paulse - 8807290176088</t>
        </r>
        <r>
          <rPr>
            <u/>
            <sz val="10"/>
            <color indexed="81"/>
            <rFont val="Tahoma"/>
            <family val="2"/>
          </rPr>
          <t xml:space="preserve">
</t>
        </r>
        <r>
          <rPr>
            <b/>
            <u/>
            <sz val="10"/>
            <color indexed="81"/>
            <rFont val="Tahoma"/>
            <family val="2"/>
          </rPr>
          <t xml:space="preserve">
People Left
</t>
        </r>
        <r>
          <rPr>
            <sz val="10"/>
            <color indexed="81"/>
            <rFont val="Tahoma"/>
            <family val="2"/>
          </rPr>
          <t xml:space="preserve">
Lumbambo Grootboom - 8307185922082
Benen May - 9009175313081</t>
        </r>
      </text>
    </comment>
    <comment ref="C103" authorId="1" shapeId="0">
      <text>
        <r>
          <rPr>
            <sz val="8"/>
            <color indexed="81"/>
            <rFont val="Tahoma"/>
            <family val="2"/>
          </rPr>
          <t xml:space="preserve">Contract No. 092-050-A26B2 ran from 02/09/13 - 13/09/13 = 121P/Days
</t>
        </r>
      </text>
    </comment>
    <comment ref="J103" authorId="1" shapeId="0">
      <text>
        <r>
          <rPr>
            <b/>
            <u/>
            <sz val="8"/>
            <color indexed="81"/>
            <rFont val="Tahoma"/>
            <family val="2"/>
          </rPr>
          <t xml:space="preserve">People Employed on Contract 092-050-A26B2
</t>
        </r>
        <r>
          <rPr>
            <sz val="8"/>
            <color indexed="81"/>
            <rFont val="Tahoma"/>
            <family val="2"/>
          </rPr>
          <t xml:space="preserve">
Ntombomzi Jeyi - 6601160465083
Precious Sambokwe - 7310205438084
Jenezal Tieman - 8501240185081
Rosemary Liesing - 8001230216087
Phumelelo Gunguluza - 7707205376083
Simphiwe Spogter - 7912266031086
Sampatry Ndoni - 8410256210082
Theodora Blou - 9403130542084
Luvuyo Yantolo - 9111165380086
Raymond Blaauw - 7103285540089
Napoleon Jack - 6112105282088
Xolelwa Sitole - 8610230192088</t>
        </r>
        <r>
          <rPr>
            <b/>
            <u/>
            <sz val="8"/>
            <color indexed="81"/>
            <rFont val="Tahoma"/>
            <family val="2"/>
          </rPr>
          <t xml:space="preserve">
New People
</t>
        </r>
        <r>
          <rPr>
            <sz val="8"/>
            <color indexed="81"/>
            <rFont val="Tahoma"/>
            <family val="2"/>
          </rPr>
          <t xml:space="preserve">
</t>
        </r>
        <r>
          <rPr>
            <b/>
            <u/>
            <sz val="8"/>
            <color indexed="81"/>
            <rFont val="Tahoma"/>
            <family val="2"/>
          </rPr>
          <t xml:space="preserve">
People Left
</t>
        </r>
      </text>
    </comment>
    <comment ref="C105" authorId="0" shapeId="0">
      <text>
        <r>
          <rPr>
            <sz val="10"/>
            <color indexed="81"/>
            <rFont val="Tahoma"/>
            <family val="2"/>
          </rPr>
          <t xml:space="preserve">Contract 092-050-A133 ran from 01/06/11 - 17/06/11 = 110P/Days
</t>
        </r>
      </text>
    </comment>
    <comment ref="J105" authorId="0" shapeId="0">
      <text>
        <r>
          <rPr>
            <b/>
            <u/>
            <sz val="10"/>
            <color indexed="81"/>
            <rFont val="Tahoma"/>
            <family val="2"/>
          </rPr>
          <t xml:space="preserve">People employed on contract 092-050-A133
</t>
        </r>
        <r>
          <rPr>
            <sz val="10"/>
            <color indexed="81"/>
            <rFont val="Tahoma"/>
            <family val="2"/>
          </rPr>
          <t xml:space="preserve">
Mamkeli Grootboom - 6802175607087
Mxolisi Sambokwe - 7310205438084
Belula Yantolo - 8903020916083
Vukile Kanana - 9404115542083
Brenda Heers - 9012160642084
Betsha Ricardo - 8608075328080
Piet Seekoei - 8606095490088
Nwabisa Speelman - 8611030476085
Zibula Songezo - 8404255433084
Liesl Alberts - 8804080433084</t>
        </r>
        <r>
          <rPr>
            <b/>
            <sz val="10"/>
            <color indexed="81"/>
            <rFont val="Tahoma"/>
            <family val="2"/>
          </rPr>
          <t xml:space="preserve">
</t>
        </r>
        <r>
          <rPr>
            <b/>
            <u/>
            <sz val="10"/>
            <color indexed="81"/>
            <rFont val="Tahoma"/>
            <family val="2"/>
          </rPr>
          <t xml:space="preserve">
New People
</t>
        </r>
        <r>
          <rPr>
            <sz val="10"/>
            <color indexed="81"/>
            <rFont val="Tahoma"/>
            <family val="2"/>
          </rPr>
          <t xml:space="preserve">
</t>
        </r>
        <r>
          <rPr>
            <b/>
            <u/>
            <sz val="10"/>
            <color indexed="81"/>
            <rFont val="Tahoma"/>
            <family val="2"/>
          </rPr>
          <t xml:space="preserve">
People Left
</t>
        </r>
      </text>
    </comment>
    <comment ref="C106" authorId="0" shapeId="0">
      <text>
        <r>
          <rPr>
            <sz val="10"/>
            <color indexed="81"/>
            <rFont val="Tahoma"/>
            <family val="2"/>
          </rPr>
          <t xml:space="preserve">Contract 092-050-A28B2 ran from 02/04/13 - 30/04/13 = 242P/Days
</t>
        </r>
      </text>
    </comment>
    <comment ref="J106" authorId="0" shapeId="0">
      <text>
        <r>
          <rPr>
            <b/>
            <u/>
            <sz val="10"/>
            <color indexed="81"/>
            <rFont val="Tahoma"/>
            <family val="2"/>
          </rPr>
          <t xml:space="preserve">People employed on contract 092-050-A28B2
</t>
        </r>
        <r>
          <rPr>
            <b/>
            <sz val="10"/>
            <color indexed="81"/>
            <rFont val="Tahoma"/>
            <family val="2"/>
          </rPr>
          <t xml:space="preserve">
</t>
        </r>
        <r>
          <rPr>
            <sz val="10"/>
            <color indexed="81"/>
            <rFont val="Tahoma"/>
            <family val="2"/>
          </rPr>
          <t xml:space="preserve">Anderson Njeje - 7411175413089
Vuyokazi Kaptein - 9108081040083
Sunday Majola - 9008265593081
Gladys Ndoni - 8806210593085
Masixole Sitole - 8708076386085
Xoliseko Desha - 9303020402086
Christopher Machaka - 9210145986085
Nyameko Ntsendwana - 8504065354089
Alfred Manack - 8308125904085
Ferdinand Desha - 6108175751085
Xolela Pheyi - 8706246289080
Jokani Ellen - 9307050985084
</t>
        </r>
        <r>
          <rPr>
            <u/>
            <sz val="10"/>
            <color indexed="81"/>
            <rFont val="Tahoma"/>
            <family val="2"/>
          </rPr>
          <t xml:space="preserve">
</t>
        </r>
        <r>
          <rPr>
            <b/>
            <u/>
            <sz val="10"/>
            <color indexed="81"/>
            <rFont val="Tahoma"/>
            <family val="2"/>
          </rPr>
          <t xml:space="preserve">New People
</t>
        </r>
        <r>
          <rPr>
            <sz val="10"/>
            <color indexed="81"/>
            <rFont val="Tahoma"/>
            <family val="2"/>
          </rPr>
          <t xml:space="preserve">
</t>
        </r>
        <r>
          <rPr>
            <b/>
            <u/>
            <sz val="10"/>
            <color indexed="81"/>
            <rFont val="Tahoma"/>
            <family val="2"/>
          </rPr>
          <t xml:space="preserve">
People Left
</t>
        </r>
        <r>
          <rPr>
            <sz val="10"/>
            <color indexed="81"/>
            <rFont val="Tahoma"/>
            <family val="2"/>
          </rPr>
          <t xml:space="preserve">
</t>
        </r>
      </text>
    </comment>
    <comment ref="C108" authorId="0" shapeId="0">
      <text>
        <r>
          <rPr>
            <sz val="10"/>
            <color indexed="81"/>
            <rFont val="Tahoma"/>
            <family val="2"/>
          </rPr>
          <t xml:space="preserve">Contract 092-050-A12(B1) ran from 25/07/11 - 02/08/11 = 80P/Days
</t>
        </r>
      </text>
    </comment>
    <comment ref="J108" authorId="0" shapeId="0">
      <text>
        <r>
          <rPr>
            <b/>
            <u/>
            <sz val="10"/>
            <color indexed="81"/>
            <rFont val="Tahoma"/>
            <family val="2"/>
          </rPr>
          <t xml:space="preserve">People employed on contract 092-050-A12(B1)
</t>
        </r>
        <r>
          <rPr>
            <sz val="10"/>
            <color indexed="81"/>
            <rFont val="Tahoma"/>
            <family val="2"/>
          </rPr>
          <t xml:space="preserve">
Mamkeli Grootboom - 6802175607087
Mxolisi Sambokwe - 7310205438084
Beulla Yantolo - 8903020916083
Vukile Kanana - 9404115542083
Ricardo Betsha - 8608075328080
Piet Seekoei - 8606095490088
Songezo Zibula - 8404255433084
</t>
        </r>
        <r>
          <rPr>
            <b/>
            <sz val="10"/>
            <color indexed="81"/>
            <rFont val="Tahoma"/>
            <family val="2"/>
          </rPr>
          <t xml:space="preserve">
</t>
        </r>
        <r>
          <rPr>
            <b/>
            <u/>
            <sz val="10"/>
            <color indexed="81"/>
            <rFont val="Tahoma"/>
            <family val="2"/>
          </rPr>
          <t xml:space="preserve">
New People
</t>
        </r>
        <r>
          <rPr>
            <u/>
            <sz val="10"/>
            <color indexed="81"/>
            <rFont val="Tahoma"/>
            <family val="2"/>
          </rPr>
          <t xml:space="preserve">
</t>
        </r>
        <r>
          <rPr>
            <sz val="10"/>
            <color indexed="81"/>
            <rFont val="Tahoma"/>
            <family val="2"/>
          </rPr>
          <t xml:space="preserve">Ntombizanele Ndoni - 8810250444084
Vuyokazi Kaptein - 9108081040083
Mzwandile Lukas - 7609275469089
</t>
        </r>
        <r>
          <rPr>
            <b/>
            <u/>
            <sz val="10"/>
            <color indexed="81"/>
            <rFont val="Tahoma"/>
            <family val="2"/>
          </rPr>
          <t xml:space="preserve">
People Left
</t>
        </r>
        <r>
          <rPr>
            <sz val="10"/>
            <color indexed="81"/>
            <rFont val="Tahoma"/>
            <family val="2"/>
          </rPr>
          <t xml:space="preserve">
Liesl Alberts - 8804080433084
Nwabisa Speelman - 8611030476085
Brenda Heers - 9012160642084</t>
        </r>
      </text>
    </comment>
    <comment ref="C109" authorId="0" shapeId="0">
      <text>
        <r>
          <rPr>
            <sz val="10"/>
            <color indexed="81"/>
            <rFont val="Tahoma"/>
            <family val="2"/>
          </rPr>
          <t xml:space="preserve">Contract 092-050-A12B2 ran from 01/06/13 - 11/06/13 = 121P/Days
</t>
        </r>
      </text>
    </comment>
    <comment ref="J109" authorId="0" shapeId="0">
      <text>
        <r>
          <rPr>
            <b/>
            <u/>
            <sz val="10"/>
            <color indexed="81"/>
            <rFont val="Tahoma"/>
            <family val="2"/>
          </rPr>
          <t xml:space="preserve">People employed on contract 092-050-A12B2
</t>
        </r>
        <r>
          <rPr>
            <sz val="10"/>
            <color indexed="81"/>
            <rFont val="Tahoma"/>
            <family val="2"/>
          </rPr>
          <t xml:space="preserve">
Anderson Njeje - 7411175413089
Vuyokazi Kaptein - 9108081040083
Gladys Ndoni - 8806210593085
Masixole Sitole - 8708076386085
Xoliseko Desha - 9303020402086
Christopher Machaka - 9210145986085
Nyameko Ntsendwana - 8504065354089
Alfred Manack - 8308125904085
Ferdinand Desha - 6108175751085
Xolela Pheyi - 8706246289080
Ellen Jokani - 9307050985084
</t>
        </r>
        <r>
          <rPr>
            <u/>
            <sz val="10"/>
            <color indexed="81"/>
            <rFont val="Tahoma"/>
            <family val="2"/>
          </rPr>
          <t xml:space="preserve">
</t>
        </r>
        <r>
          <rPr>
            <b/>
            <u/>
            <sz val="10"/>
            <color indexed="81"/>
            <rFont val="Tahoma"/>
            <family val="2"/>
          </rPr>
          <t xml:space="preserve">New People
</t>
        </r>
        <r>
          <rPr>
            <sz val="10"/>
            <color indexed="81"/>
            <rFont val="Tahoma"/>
            <family val="2"/>
          </rPr>
          <t xml:space="preserve">
Mzukisi Yantolo - 8702275561085
</t>
        </r>
        <r>
          <rPr>
            <b/>
            <u/>
            <sz val="10"/>
            <color indexed="81"/>
            <rFont val="Tahoma"/>
            <family val="2"/>
          </rPr>
          <t xml:space="preserve">
People Left
</t>
        </r>
        <r>
          <rPr>
            <sz val="10"/>
            <color indexed="81"/>
            <rFont val="Tahoma"/>
            <family val="2"/>
          </rPr>
          <t xml:space="preserve">
Sunday Majola - 9008265593081</t>
        </r>
      </text>
    </comment>
    <comment ref="C111" authorId="0" shapeId="0">
      <text>
        <r>
          <rPr>
            <sz val="10"/>
            <color indexed="81"/>
            <rFont val="Tahoma"/>
            <family val="2"/>
          </rPr>
          <t xml:space="preserve">Contract 092-050-A19(B1) ran from 10/08/11 - 18/08/11 = 80P/Days
</t>
        </r>
      </text>
    </comment>
    <comment ref="J111" authorId="0" shapeId="0">
      <text>
        <r>
          <rPr>
            <b/>
            <u/>
            <sz val="10"/>
            <color indexed="81"/>
            <rFont val="Tahoma"/>
            <family val="2"/>
          </rPr>
          <t xml:space="preserve">People employed on contract 092-050-A19(B1)
</t>
        </r>
        <r>
          <rPr>
            <sz val="10"/>
            <color indexed="81"/>
            <rFont val="Tahoma"/>
            <family val="2"/>
          </rPr>
          <t xml:space="preserve">
Mamkeli Grootboom - 6802175607087
Mxolisi Sambokwe - 7310205438084
Beulla Yantolo - 8903020916083
Vukile Kanana - 9404115542083
Ntombizanele Ndoni - 8810250444084
Songezo Zibula - 8404255433084
Vuyokazi Kaptein - 9108081040083
Piet Seekoei - 8606095490088
Mzwandile Lukas - 7609275469089
Ricardo Betsha - 8608075328080
</t>
        </r>
        <r>
          <rPr>
            <b/>
            <u/>
            <sz val="10"/>
            <color indexed="81"/>
            <rFont val="Tahoma"/>
            <family val="2"/>
          </rPr>
          <t xml:space="preserve">
New People
</t>
        </r>
        <r>
          <rPr>
            <u/>
            <sz val="10"/>
            <color indexed="81"/>
            <rFont val="Tahoma"/>
            <family val="2"/>
          </rPr>
          <t xml:space="preserve">
</t>
        </r>
        <r>
          <rPr>
            <sz val="10"/>
            <color indexed="81"/>
            <rFont val="Tahoma"/>
            <family val="2"/>
          </rPr>
          <t xml:space="preserve">
</t>
        </r>
        <r>
          <rPr>
            <b/>
            <u/>
            <sz val="10"/>
            <color indexed="81"/>
            <rFont val="Tahoma"/>
            <family val="2"/>
          </rPr>
          <t xml:space="preserve">
People Left
</t>
        </r>
        <r>
          <rPr>
            <sz val="10"/>
            <color indexed="81"/>
            <rFont val="Tahoma"/>
            <family val="2"/>
          </rPr>
          <t xml:space="preserve">
</t>
        </r>
      </text>
    </comment>
    <comment ref="C113" authorId="0" shapeId="0">
      <text>
        <r>
          <rPr>
            <sz val="10"/>
            <color indexed="81"/>
            <rFont val="Tahoma"/>
            <family val="2"/>
          </rPr>
          <t xml:space="preserve">Contract 092-050-A131 ran from 03/05/11 - 24/04/11 = 110P/Days
</t>
        </r>
      </text>
    </comment>
    <comment ref="J113" authorId="0" shapeId="0">
      <text>
        <r>
          <rPr>
            <b/>
            <u/>
            <sz val="10"/>
            <color indexed="81"/>
            <rFont val="Tahoma"/>
            <family val="2"/>
          </rPr>
          <t xml:space="preserve">People employed on contract 092-050-A131
</t>
        </r>
        <r>
          <rPr>
            <sz val="10"/>
            <color indexed="81"/>
            <rFont val="Tahoma"/>
            <family val="2"/>
          </rPr>
          <t xml:space="preserve">
Mxolisi Sambokwe - 7310205438084
Belula Yantolo - 8903020916083
Vukile Kanana - 9404115542083
Brenda Heers - 9012160642084
</t>
        </r>
        <r>
          <rPr>
            <b/>
            <u/>
            <sz val="10"/>
            <color indexed="81"/>
            <rFont val="Tahoma"/>
            <family val="2"/>
          </rPr>
          <t xml:space="preserve">
New People
</t>
        </r>
        <r>
          <rPr>
            <sz val="10"/>
            <color indexed="81"/>
            <rFont val="Tahoma"/>
            <family val="2"/>
          </rPr>
          <t xml:space="preserve">
Mamkeli Grootboom - 6802175607087
Betsha Ricardo - 8608075328080
Piet Seekoei - 8606095490088
Nwabisa Speelman - 8611030476085
Zibula Songezo - 8404255433084
Liesl Alberts - 8804080433084</t>
        </r>
        <r>
          <rPr>
            <b/>
            <u/>
            <sz val="10"/>
            <color indexed="81"/>
            <rFont val="Tahoma"/>
            <family val="2"/>
          </rPr>
          <t xml:space="preserve">
People Left
</t>
        </r>
        <r>
          <rPr>
            <sz val="10"/>
            <color indexed="81"/>
            <rFont val="Tahoma"/>
            <family val="2"/>
          </rPr>
          <t>Nomonde Ketchem - 8104200685081
Luyanda Manaka - 8611015875087
Ayanda April - 8602016205088
Roseline Jafta - 9010120038086
Nkululeko Grootboom - 8311175857088
Nomaxabiso Ndoni - 8902100390086</t>
        </r>
      </text>
    </comment>
    <comment ref="C114" authorId="1" shapeId="0">
      <text>
        <r>
          <rPr>
            <sz val="8"/>
            <color indexed="81"/>
            <rFont val="Tahoma"/>
            <family val="2"/>
          </rPr>
          <t xml:space="preserve">Contract No. 092-050-A22B1 ran from 22/07/13 - 31/07/13 = 55P/Days
</t>
        </r>
      </text>
    </comment>
    <comment ref="J114" authorId="1" shapeId="0">
      <text>
        <r>
          <rPr>
            <b/>
            <u/>
            <sz val="8"/>
            <color indexed="81"/>
            <rFont val="Tahoma"/>
            <family val="2"/>
          </rPr>
          <t xml:space="preserve">People Employed on Contract 092-050-A22B1
</t>
        </r>
        <r>
          <rPr>
            <sz val="8"/>
            <color indexed="81"/>
            <rFont val="Tahoma"/>
            <family val="2"/>
          </rPr>
          <t xml:space="preserve">Mamkeli Grootboom - 6802175607087
Xabiso Sitole  - 8801315271083
Nowie Ndoni - 9206210106088
Jorica Jordaan - 8310060503088
Talana Spogter - 8609180246084
Gradwell Sambokwe  - 7601255468082
Patrick Qogo - 6206215767085
Nkululeko Grootboom - 8311175857085
Lifa Speelman - 9012256116084
Boy-Boy Tom - 6509065721080
Boy Grootboom - 7511295415086
Simphiwe Spogter - 7912266031086
</t>
        </r>
      </text>
    </comment>
    <comment ref="H115" authorId="0" shapeId="0">
      <text>
        <r>
          <rPr>
            <sz val="8"/>
            <color indexed="81"/>
            <rFont val="Tahoma"/>
            <family val="2"/>
          </rPr>
          <t xml:space="preserve">Xolani Tiem 2 Days First Aid Training from 11 -12 October 2008 by St.John's
</t>
        </r>
      </text>
    </comment>
    <comment ref="C117" authorId="1" shapeId="0">
      <text>
        <r>
          <rPr>
            <sz val="8"/>
            <color indexed="81"/>
            <rFont val="Tahoma"/>
            <family val="2"/>
          </rPr>
          <t xml:space="preserve">Contract No. 092-050-A13B1 ran from 28/06/13 - 04/07/13 = 77P/Days
</t>
        </r>
      </text>
    </comment>
    <comment ref="J117" authorId="1" shapeId="0">
      <text>
        <r>
          <rPr>
            <b/>
            <u/>
            <sz val="8"/>
            <color indexed="81"/>
            <rFont val="Tahoma"/>
            <family val="2"/>
          </rPr>
          <t xml:space="preserve">People Employed on Contract 092-050-A13B1
</t>
        </r>
        <r>
          <rPr>
            <sz val="8"/>
            <color indexed="81"/>
            <rFont val="Tahoma"/>
            <family val="2"/>
          </rPr>
          <t xml:space="preserve">Wellington Betsha - 8707215777087
Nicholas Lizwane - 9006305247080
Hendrie Baartman - 9110096245087
Siphosethu Blouw - 9305190387088
Mziwoxolo Blou - 8011015948085
Frans Boyana - 6609045546084
Gredwell Betsha- 8507205282086
Andiswa Mapela - 9409230589081
Mitchia Blaauw - 8304121272080
Edian Alkaster - 9411275539088
Alfred Williams - 8409235407082
Jenny Beruns - 9103195293082 
</t>
        </r>
        <r>
          <rPr>
            <b/>
            <u/>
            <sz val="8"/>
            <color indexed="81"/>
            <rFont val="Tahoma"/>
            <family val="2"/>
          </rPr>
          <t xml:space="preserve">
</t>
        </r>
      </text>
    </comment>
    <comment ref="C119" authorId="1" shapeId="0">
      <text>
        <r>
          <rPr>
            <sz val="8"/>
            <color indexed="81"/>
            <rFont val="Tahoma"/>
            <family val="2"/>
          </rPr>
          <t xml:space="preserve">Contract No. 092-050-A14B1 ran from 18/06/13 - 27/06/13 = 110P/Days
</t>
        </r>
      </text>
    </comment>
    <comment ref="J119" authorId="1" shapeId="0">
      <text>
        <r>
          <rPr>
            <b/>
            <u/>
            <sz val="8"/>
            <color indexed="81"/>
            <rFont val="Tahoma"/>
            <family val="2"/>
          </rPr>
          <t xml:space="preserve">People Employed on Contract 092-050-A14B1
</t>
        </r>
        <r>
          <rPr>
            <sz val="8"/>
            <color indexed="81"/>
            <rFont val="Tahoma"/>
            <family val="2"/>
          </rPr>
          <t xml:space="preserve">Wellington Betsha - 8707215777087
Nicholas Lizwane - 9006305247080
Hendrie Baartman - 9110096245087
Siphosethu Blouw - 9305190387088
Mziwoxolo Blou - 8011015948085
Frans Boyana - 6609045546084
Gredwell Betsha- 8507205282086
Andiswa Mapela - 9409230589081
Mitchia Blaauw - 8304121272080
Edian Alkaster - 9411275539088
Alfred Williams - 8409235407082
Jenny Beruns - 9103195293082 
</t>
        </r>
        <r>
          <rPr>
            <b/>
            <u/>
            <sz val="8"/>
            <color indexed="81"/>
            <rFont val="Tahoma"/>
            <family val="2"/>
          </rPr>
          <t xml:space="preserve">
</t>
        </r>
      </text>
    </comment>
    <comment ref="C121" authorId="1" shapeId="0">
      <text>
        <r>
          <rPr>
            <sz val="8"/>
            <color indexed="81"/>
            <rFont val="Tahoma"/>
            <family val="2"/>
          </rPr>
          <t xml:space="preserve">Contract No. 092-050-A03B1 ran from 05/07/13 - 06/07/13 = 22P/Days
</t>
        </r>
      </text>
    </comment>
    <comment ref="J121" authorId="1" shapeId="0">
      <text>
        <r>
          <rPr>
            <b/>
            <u/>
            <sz val="8"/>
            <color indexed="81"/>
            <rFont val="Tahoma"/>
            <family val="2"/>
          </rPr>
          <t xml:space="preserve">People Employed on Contract 092-050-A03B1
</t>
        </r>
        <r>
          <rPr>
            <sz val="8"/>
            <color indexed="81"/>
            <rFont val="Tahoma"/>
            <family val="2"/>
          </rPr>
          <t xml:space="preserve">Wellington Betsha - 8707215777087
Nicholas Lizwane - 9006305247080
Hendrie Baartman - 9110096245087
Siphosethu Blouw - 9305190387088
Mziwoxolo Blou - 8011015948085
Frans Boyana - 6609045546084
Gredwell Betsha- 8507205282086
Andiswa Mapela - 9409230589081
Mitchia Blaauw - 8304121272080
Edian Alkaster - 9411275539088
Alfred Williams - 8409235407082
Jenny Beruns - 9103195293082 
</t>
        </r>
        <r>
          <rPr>
            <b/>
            <u/>
            <sz val="8"/>
            <color indexed="81"/>
            <rFont val="Tahoma"/>
            <family val="2"/>
          </rPr>
          <t xml:space="preserve">
</t>
        </r>
      </text>
    </comment>
    <comment ref="C122" authorId="0" shapeId="0">
      <text>
        <r>
          <rPr>
            <sz val="10"/>
            <color indexed="81"/>
            <rFont val="Arial"/>
            <family val="2"/>
          </rPr>
          <t>Contract 092-050-A76 ran from 29/10/09 - 11/12/09 = 291P/Days</t>
        </r>
        <r>
          <rPr>
            <sz val="8"/>
            <color indexed="81"/>
            <rFont val="Tahoma"/>
            <family val="2"/>
          </rPr>
          <t xml:space="preserve">
</t>
        </r>
      </text>
    </comment>
    <comment ref="G122" authorId="0" shapeId="0">
      <text>
        <r>
          <rPr>
            <sz val="8"/>
            <color indexed="81"/>
            <rFont val="Tahoma"/>
            <family val="2"/>
          </rPr>
          <t xml:space="preserve">R841.02 deducted from contract 092-050-A76 for workers meals not present for training, PPE not on site, Machine quoted for but not available on site.
</t>
        </r>
      </text>
    </comment>
    <comment ref="J122" authorId="0" shapeId="0">
      <text>
        <r>
          <rPr>
            <b/>
            <u/>
            <sz val="8"/>
            <color indexed="81"/>
            <rFont val="Tahoma"/>
            <family val="2"/>
          </rPr>
          <t xml:space="preserve">People Present for contract 092-050-A76
</t>
        </r>
        <r>
          <rPr>
            <sz val="8"/>
            <color indexed="81"/>
            <rFont val="Tahoma"/>
            <family val="2"/>
          </rPr>
          <t xml:space="preserve">
Frans Boyana - 6609045546084
Thanduxolo Gqabi - 7906036266089
Mbongeni Klaasse - 8006285911086
Richard Lukas - 5711165736080
Monica Luthuli - 8808030557084
Moses Luthuli - 8607255839080
Edith Maduna - 7003300510085
Melisizwe Mtatsi - 7608086113084
Awethu Ngqeza - 8907275334089
</t>
        </r>
        <r>
          <rPr>
            <b/>
            <u/>
            <sz val="8"/>
            <color indexed="81"/>
            <rFont val="Tahoma"/>
            <family val="2"/>
          </rPr>
          <t xml:space="preserve">
New People
</t>
        </r>
        <r>
          <rPr>
            <sz val="8"/>
            <color indexed="81"/>
            <rFont val="Tahoma"/>
            <family val="2"/>
          </rPr>
          <t xml:space="preserve">Khanyiso Betsha - 850720582086
Boy Grootboom - 7511295415086
Simphiwe Spogter - 7912266031086
</t>
        </r>
        <r>
          <rPr>
            <b/>
            <u/>
            <sz val="8"/>
            <color indexed="81"/>
            <rFont val="Tahoma"/>
            <family val="2"/>
          </rPr>
          <t xml:space="preserve">
People Left</t>
        </r>
        <r>
          <rPr>
            <sz val="8"/>
            <color indexed="81"/>
            <rFont val="Tahoma"/>
            <family val="2"/>
          </rPr>
          <t xml:space="preserve">
Frans Booysen - 5912215672081
Fezile Jeyi - 51022454859080
Freek Bothma-6305066158087</t>
        </r>
      </text>
    </comment>
    <comment ref="C123" authorId="0" shapeId="0">
      <text>
        <r>
          <rPr>
            <sz val="8"/>
            <color indexed="81"/>
            <rFont val="Tahoma"/>
            <family val="2"/>
          </rPr>
          <t xml:space="preserve">Contract 092-050-A75 ran from 13/10/09 - 17/11/09 = 280P/Days
</t>
        </r>
      </text>
    </comment>
    <comment ref="G123" authorId="0" shapeId="0">
      <text>
        <r>
          <rPr>
            <sz val="8"/>
            <color indexed="81"/>
            <rFont val="Tahoma"/>
            <family val="2"/>
          </rPr>
          <t xml:space="preserve">R975.00 deducted for Missing netting rolls and Dedcution for catering cost for people who did not attend training.
</t>
        </r>
      </text>
    </comment>
    <comment ref="J123" authorId="0" shapeId="0">
      <text>
        <r>
          <rPr>
            <b/>
            <u/>
            <sz val="8"/>
            <color indexed="81"/>
            <rFont val="Tahoma"/>
            <family val="2"/>
          </rPr>
          <t xml:space="preserve">People employed on contract 092-050-A75
</t>
        </r>
        <r>
          <rPr>
            <sz val="8"/>
            <color indexed="81"/>
            <rFont val="Tahoma"/>
            <family val="2"/>
          </rPr>
          <t xml:space="preserve">Sizeka Rasonti - 7908281033081
Enid Classe - 8707071508081
Kaizer Botomani - 8708216188086
Lungiswa Mence - 7411250538081
Boniwe Magccuntsu - 6908190697084
Patric Gxekwa - 6208285909084
Jordon Laurence - 7205206082081
Vuyo Mpaypheli - 6810305405082
Wandile Kula - 7207105570083
Mcebisi Vutuza - 6406066922082
Joseph Witbooi - 6808215636085
Zoliswa Langman - 8812201373081
Buzani Mzati - 7310036043087
</t>
        </r>
        <r>
          <rPr>
            <b/>
            <u/>
            <sz val="8"/>
            <color indexed="81"/>
            <rFont val="Tahoma"/>
            <family val="2"/>
          </rPr>
          <t xml:space="preserve">
People left employ of Z.Hanabe</t>
        </r>
        <r>
          <rPr>
            <sz val="8"/>
            <color indexed="81"/>
            <rFont val="Tahoma"/>
            <family val="2"/>
          </rPr>
          <t xml:space="preserve">
</t>
        </r>
        <r>
          <rPr>
            <b/>
            <u/>
            <sz val="8"/>
            <color indexed="81"/>
            <rFont val="Tahoma"/>
            <family val="2"/>
          </rPr>
          <t xml:space="preserve">New People Employed
</t>
        </r>
        <r>
          <rPr>
            <sz val="8"/>
            <color indexed="81"/>
            <rFont val="Tahoma"/>
            <family val="2"/>
          </rPr>
          <t xml:space="preserve">
</t>
        </r>
      </text>
    </comment>
    <comment ref="C124" authorId="0" shapeId="0">
      <text>
        <r>
          <rPr>
            <sz val="10"/>
            <color indexed="81"/>
            <rFont val="Arial"/>
            <family val="2"/>
          </rPr>
          <t>Contract 092-050-A74 ran from 12/10/09 - 17/11/09 = 282P/Days</t>
        </r>
        <r>
          <rPr>
            <sz val="8"/>
            <color indexed="81"/>
            <rFont val="Tahoma"/>
            <family val="2"/>
          </rPr>
          <t xml:space="preserve">
</t>
        </r>
      </text>
    </comment>
    <comment ref="G124" authorId="0" shapeId="0">
      <text>
        <r>
          <rPr>
            <sz val="10"/>
            <color indexed="81"/>
            <rFont val="Arial"/>
            <family val="2"/>
          </rPr>
          <t>R257.95 deducted for catering cost for people who did not attend training and for PPE not on site.</t>
        </r>
        <r>
          <rPr>
            <sz val="8"/>
            <color indexed="81"/>
            <rFont val="Tahoma"/>
            <family val="2"/>
          </rPr>
          <t xml:space="preserve">
</t>
        </r>
      </text>
    </comment>
    <comment ref="J124" authorId="0" shapeId="0">
      <text>
        <r>
          <rPr>
            <b/>
            <u/>
            <sz val="8"/>
            <color indexed="81"/>
            <rFont val="Tahoma"/>
            <family val="2"/>
          </rPr>
          <t xml:space="preserve">People present for contract 092-050-A74
</t>
        </r>
        <r>
          <rPr>
            <u/>
            <sz val="8"/>
            <color indexed="81"/>
            <rFont val="Tahoma"/>
            <family val="2"/>
          </rPr>
          <t xml:space="preserve">
</t>
        </r>
        <r>
          <rPr>
            <sz val="8"/>
            <color indexed="81"/>
            <rFont val="Tahoma"/>
            <family val="2"/>
          </rPr>
          <t xml:space="preserve">Phumzile Tshaka - 8006295811086
Bulelani Zwide - 8609076426089
Monica Msila - 7803021227087
Thembile Mxube - 7910075216088
Mzingisi Tiem - 6903285512082
Sigqibo Mongo - 6404175648086
Zama Ncambele - 63082857011083
Phumeza Pipe - 8203270300082
Anele Cengani-8204295322085
Andrew Mitchell - 7007215700087
</t>
        </r>
        <r>
          <rPr>
            <b/>
            <u/>
            <sz val="8"/>
            <color indexed="81"/>
            <rFont val="Tahoma"/>
            <family val="2"/>
          </rPr>
          <t>New People</t>
        </r>
        <r>
          <rPr>
            <sz val="8"/>
            <color indexed="81"/>
            <rFont val="Tahoma"/>
            <family val="2"/>
          </rPr>
          <t xml:space="preserve">
Phumzile Tsahaka - 8006295811086
Mxolisi Vika - 7705056729087
Lunyuko Taboshe - 8505166176081
</t>
        </r>
        <r>
          <rPr>
            <b/>
            <u/>
            <sz val="8"/>
            <color indexed="81"/>
            <rFont val="Tahoma"/>
            <family val="2"/>
          </rPr>
          <t>People Left</t>
        </r>
        <r>
          <rPr>
            <sz val="8"/>
            <color indexed="81"/>
            <rFont val="Tahoma"/>
            <family val="2"/>
          </rPr>
          <t xml:space="preserve">
Thembiliso Keyi - 6805057115087
Jinikwe Janga - 8301255939088</t>
        </r>
      </text>
    </comment>
    <comment ref="C125" authorId="0" shapeId="0">
      <text>
        <r>
          <rPr>
            <sz val="10"/>
            <color indexed="81"/>
            <rFont val="Tahoma"/>
            <family val="2"/>
          </rPr>
          <t>Contract 092-050-A71 ran from 26/08/09 - 23/09/09 = 429P/Days</t>
        </r>
        <r>
          <rPr>
            <sz val="8"/>
            <color indexed="81"/>
            <rFont val="Tahoma"/>
            <family val="2"/>
          </rPr>
          <t xml:space="preserve">
</t>
        </r>
      </text>
    </comment>
    <comment ref="J125" authorId="0" shapeId="0">
      <text>
        <r>
          <rPr>
            <b/>
            <u/>
            <sz val="8"/>
            <color indexed="81"/>
            <rFont val="Tahoma"/>
            <family val="2"/>
          </rPr>
          <t xml:space="preserve">People employed on contract 092-050-A71
</t>
        </r>
        <r>
          <rPr>
            <sz val="8"/>
            <color indexed="81"/>
            <rFont val="Tahoma"/>
            <family val="2"/>
          </rPr>
          <t xml:space="preserve">
Enid Classe - 8707071508081
Lungiswa Mence - 7411250538081
Boniwe Magccuntsu - 6908190697084
Jordon Laurence - 7205206082081
Vuyo Mpaypheli - 6810305405082
Mcebisi Vutuza - 6406066922082
Joseph Witbooi - 6808215636085
Zoliswa Langman - 8812201373081
Buzani Mzati - 7310036043087
</t>
        </r>
        <r>
          <rPr>
            <b/>
            <u/>
            <sz val="8"/>
            <color indexed="81"/>
            <rFont val="Tahoma"/>
            <family val="2"/>
          </rPr>
          <t xml:space="preserve">
People left employ of Z.Hanabe</t>
        </r>
        <r>
          <rPr>
            <sz val="8"/>
            <color indexed="81"/>
            <rFont val="Tahoma"/>
            <family val="2"/>
          </rPr>
          <t xml:space="preserve">
Themba Witbooi - 7012215565084
Nowell Boyce - 5209095883080
Jantjies Ntombozuko - 8410290670085
</t>
        </r>
        <r>
          <rPr>
            <b/>
            <u/>
            <sz val="8"/>
            <color indexed="81"/>
            <rFont val="Tahoma"/>
            <family val="2"/>
          </rPr>
          <t xml:space="preserve">New People Employed
</t>
        </r>
        <r>
          <rPr>
            <sz val="8"/>
            <color indexed="81"/>
            <rFont val="Tahoma"/>
            <family val="2"/>
          </rPr>
          <t xml:space="preserve">Sizeka Rasonti - 7908281033081
Kaizer Botomani - 8708216188086
Patric Gxekwa - 6208285909084
Wandile Kula - 7207105570083
</t>
        </r>
      </text>
    </comment>
    <comment ref="C126" authorId="0" shapeId="0">
      <text>
        <r>
          <rPr>
            <sz val="10"/>
            <color indexed="81"/>
            <rFont val="Tahoma"/>
            <family val="2"/>
          </rPr>
          <t xml:space="preserve">Contract 092-050-A71B1 ran from 06/08/13 - 29/10/13 = 308P/Days
</t>
        </r>
      </text>
    </comment>
    <comment ref="J126" authorId="0" shapeId="0">
      <text>
        <r>
          <rPr>
            <b/>
            <u/>
            <sz val="10"/>
            <color indexed="81"/>
            <rFont val="Tahoma"/>
            <family val="2"/>
          </rPr>
          <t xml:space="preserve">People employed on contract 092-050-A71B1
</t>
        </r>
        <r>
          <rPr>
            <sz val="10"/>
            <color indexed="81"/>
            <rFont val="Tahoma"/>
            <family val="2"/>
          </rPr>
          <t xml:space="preserve">
Anderson Njeje - 7411175413089
Vuyokazi Kaptein - 9108081040083
Mzukisi Yantolo - 8702275561085
Masixole Sitole - 8708076386085
Xoliseko Desha - 9303020402086
Christopher Machaka - 9210145986085
Ferdinand Desha - 6108175751085
Xolela Pheyi - 8706246289080
Ellen Jokani - 9307050985084</t>
        </r>
        <r>
          <rPr>
            <b/>
            <sz val="10"/>
            <color indexed="81"/>
            <rFont val="Tahoma"/>
            <family val="2"/>
          </rPr>
          <t xml:space="preserve">
</t>
        </r>
        <r>
          <rPr>
            <sz val="10"/>
            <color indexed="81"/>
            <rFont val="Tahoma"/>
            <family val="2"/>
          </rPr>
          <t>Lerato Blouw - 8512315121083</t>
        </r>
        <r>
          <rPr>
            <b/>
            <sz val="10"/>
            <color indexed="81"/>
            <rFont val="Tahoma"/>
            <family val="2"/>
          </rPr>
          <t xml:space="preserve">
</t>
        </r>
        <r>
          <rPr>
            <sz val="10"/>
            <color indexed="81"/>
            <rFont val="Tahoma"/>
            <family val="2"/>
          </rPr>
          <t xml:space="preserve">
</t>
        </r>
        <r>
          <rPr>
            <u/>
            <sz val="10"/>
            <color indexed="81"/>
            <rFont val="Tahoma"/>
            <family val="2"/>
          </rPr>
          <t xml:space="preserve">
</t>
        </r>
        <r>
          <rPr>
            <b/>
            <u/>
            <sz val="10"/>
            <color indexed="81"/>
            <rFont val="Tahoma"/>
            <family val="2"/>
          </rPr>
          <t xml:space="preserve">New People
</t>
        </r>
        <r>
          <rPr>
            <sz val="10"/>
            <color indexed="81"/>
            <rFont val="Tahoma"/>
            <family val="2"/>
          </rPr>
          <t xml:space="preserve">Bukelwa Matlotlo - 9305121070084
Krystel Lawack - 8902200033081
Mandy Berens - 9403150223086
Nonzukiso Hans - 9302061158086
</t>
        </r>
        <r>
          <rPr>
            <b/>
            <u/>
            <sz val="10"/>
            <color indexed="81"/>
            <rFont val="Tahoma"/>
            <family val="2"/>
          </rPr>
          <t xml:space="preserve">
People Left
</t>
        </r>
        <r>
          <rPr>
            <sz val="10"/>
            <color indexed="81"/>
            <rFont val="Tahoma"/>
            <family val="2"/>
          </rPr>
          <t>Gladys Ndoni - 8806210593085
Alfred Manack - 8308125904085</t>
        </r>
      </text>
    </comment>
    <comment ref="C127" authorId="0" shapeId="0">
      <text>
        <r>
          <rPr>
            <sz val="8"/>
            <color indexed="81"/>
            <rFont val="Tahoma"/>
            <family val="2"/>
          </rPr>
          <t xml:space="preserve">Contract 092-050-A69 ran from 15/07/09 - 21/08/09 = 316P/Days
</t>
        </r>
      </text>
    </comment>
    <comment ref="J127" authorId="0" shapeId="0">
      <text>
        <r>
          <rPr>
            <b/>
            <u/>
            <sz val="8"/>
            <color indexed="81"/>
            <rFont val="Tahoma"/>
            <family val="2"/>
          </rPr>
          <t xml:space="preserve">People present for contract 092-050-A69
</t>
        </r>
        <r>
          <rPr>
            <sz val="8"/>
            <color indexed="81"/>
            <rFont val="Tahoma"/>
            <family val="2"/>
          </rPr>
          <t xml:space="preserve">
Anele Cengani-8204295322085
Zwelakhe Godlo - 7309305693085
Monica Msila - 7803021227087
Thembile Mxube - 7910075216088
Mzingisi Tiem - 6903285512082
Phumzile Tshaka - 8006295811086
Sigqibo Mongo - 6404175648086
Phumeza Pipe - 8203270300082
Andrew Mitchell - 7007215700087
Bulelani Zwide - 8609076426089
</t>
        </r>
        <r>
          <rPr>
            <b/>
            <u/>
            <sz val="8"/>
            <color indexed="81"/>
            <rFont val="Tahoma"/>
            <family val="2"/>
          </rPr>
          <t>New People</t>
        </r>
        <r>
          <rPr>
            <sz val="8"/>
            <color indexed="81"/>
            <rFont val="Tahoma"/>
            <family val="2"/>
          </rPr>
          <t xml:space="preserve">
Zama Ncambele - 63082857011083
Shaun Schoeman - 8801315265085
</t>
        </r>
        <r>
          <rPr>
            <b/>
            <u/>
            <sz val="8"/>
            <color indexed="81"/>
            <rFont val="Tahoma"/>
            <family val="2"/>
          </rPr>
          <t>People Left</t>
        </r>
        <r>
          <rPr>
            <sz val="8"/>
            <color indexed="81"/>
            <rFont val="Tahoma"/>
            <family val="2"/>
          </rPr>
          <t xml:space="preserve">
Mnyamezeli Tom - 767602235492085
Reuben Ncambele - 4004025482082</t>
        </r>
      </text>
    </comment>
    <comment ref="C128" authorId="0" shapeId="0">
      <text>
        <r>
          <rPr>
            <sz val="8"/>
            <color indexed="81"/>
            <rFont val="Tahoma"/>
            <family val="2"/>
          </rPr>
          <t xml:space="preserve">Contract 092-050-A68 ran from 06/07/09 - 21/08/09 = 385P/Days
</t>
        </r>
      </text>
    </comment>
    <comment ref="J128" authorId="0" shapeId="0">
      <text>
        <r>
          <rPr>
            <b/>
            <u/>
            <sz val="8"/>
            <color indexed="81"/>
            <rFont val="Tahoma"/>
            <family val="2"/>
          </rPr>
          <t xml:space="preserve">People employed on contract 092-050-A68
</t>
        </r>
        <r>
          <rPr>
            <sz val="8"/>
            <color indexed="81"/>
            <rFont val="Tahoma"/>
            <family val="2"/>
          </rPr>
          <t xml:space="preserve">
Enid Classe - 8707071508081
Jantjies Ntombozuko - 8410290670085
Boniwe Magccuntsu - 6908190697084
Lungiswa Mence - 7411250538081
Vuyo Mpaypheli - 6810305405082
Mcebisi Vutuza - 6406066922082
Nowell Boyce - 5209095883080
Jordon Laurence - 7205206082081
Themba Witbooi - 7012215565084
Joseph Witbooi - 6808215636085</t>
        </r>
        <r>
          <rPr>
            <sz val="8"/>
            <color indexed="10"/>
            <rFont val="Tahoma"/>
            <family val="2"/>
          </rPr>
          <t xml:space="preserve">
</t>
        </r>
        <r>
          <rPr>
            <b/>
            <u/>
            <sz val="8"/>
            <color indexed="81"/>
            <rFont val="Tahoma"/>
            <family val="2"/>
          </rPr>
          <t xml:space="preserve">
People left employ of Z.Hanabe</t>
        </r>
        <r>
          <rPr>
            <sz val="8"/>
            <color indexed="81"/>
            <rFont val="Tahoma"/>
            <family val="2"/>
          </rPr>
          <t xml:space="preserve">
Patrick Plaatjies - 8703295347083
Abraham Blouw - 5808156102080
Shaun Sinadile - 8402105854087
</t>
        </r>
        <r>
          <rPr>
            <b/>
            <u/>
            <sz val="8"/>
            <color indexed="81"/>
            <rFont val="Tahoma"/>
            <family val="2"/>
          </rPr>
          <t>New People Employed</t>
        </r>
        <r>
          <rPr>
            <sz val="8"/>
            <color indexed="81"/>
            <rFont val="Tahoma"/>
            <family val="2"/>
          </rPr>
          <t xml:space="preserve">
</t>
        </r>
        <r>
          <rPr>
            <sz val="8"/>
            <color indexed="81"/>
            <rFont val="Tahoma"/>
            <family val="2"/>
          </rPr>
          <t xml:space="preserve">Zoliswa Langman - 8812201373081
Rasonti Sizeka - 7908281033081
Buzani Mzati - 7310036043087
</t>
        </r>
      </text>
    </comment>
    <comment ref="C129" authorId="0" shapeId="0">
      <text>
        <r>
          <rPr>
            <sz val="8"/>
            <color indexed="81"/>
            <rFont val="Tahoma"/>
            <family val="2"/>
          </rPr>
          <t xml:space="preserve">Contract 092-050-A72 ran from 27/07/09 - 08/10/09 = 385P/Days
</t>
        </r>
      </text>
    </comment>
    <comment ref="J129" authorId="0" shapeId="0">
      <text>
        <r>
          <rPr>
            <b/>
            <u/>
            <sz val="8"/>
            <color indexed="81"/>
            <rFont val="Tahoma"/>
            <family val="2"/>
          </rPr>
          <t xml:space="preserve">People present for contract 092-050-A72
</t>
        </r>
        <r>
          <rPr>
            <sz val="8"/>
            <color indexed="81"/>
            <rFont val="Tahoma"/>
            <family val="2"/>
          </rPr>
          <t xml:space="preserve">Phumzile Tshaka - 8006295811086
Bulelani Zwide - 8609076426089
Monica Msila - 7803021227087
Thembile Mxube - 7910075216088
Mzingisi Tiem - 6903285512082
Sigqibo Mongo - 6404175648086
Zama Ncambele - 63082857011083
Phumeza Pipe - 8203270300082
Anele Cengani-8204295322085
Andrew Mitchell - 7007215700087
</t>
        </r>
        <r>
          <rPr>
            <b/>
            <u/>
            <sz val="8"/>
            <color indexed="81"/>
            <rFont val="Tahoma"/>
            <family val="2"/>
          </rPr>
          <t>New People</t>
        </r>
        <r>
          <rPr>
            <sz val="8"/>
            <color indexed="81"/>
            <rFont val="Tahoma"/>
            <family val="2"/>
          </rPr>
          <t xml:space="preserve">
Thembiliso Keyi - 6805057115087
Jinikwe Janga - 8301255939088
</t>
        </r>
        <r>
          <rPr>
            <b/>
            <u/>
            <sz val="8"/>
            <color indexed="81"/>
            <rFont val="Tahoma"/>
            <family val="2"/>
          </rPr>
          <t>People Left</t>
        </r>
        <r>
          <rPr>
            <sz val="8"/>
            <color indexed="81"/>
            <rFont val="Tahoma"/>
            <family val="2"/>
          </rPr>
          <t xml:space="preserve">
Shaun Schoeman - 8801315265085
Phumeza Pipe - 8203270300082
Zwelakhe Godlo - 7309305693085</t>
        </r>
      </text>
    </comment>
    <comment ref="C130" authorId="0" shapeId="0">
      <text>
        <r>
          <rPr>
            <sz val="10"/>
            <color indexed="81"/>
            <rFont val="Arial"/>
            <family val="2"/>
          </rPr>
          <t>Contract 092-050-A82 ran from 24/02/10 - 01/04/10 = 283P/Days</t>
        </r>
        <r>
          <rPr>
            <sz val="8"/>
            <color indexed="81"/>
            <rFont val="Tahoma"/>
            <family val="2"/>
          </rPr>
          <t xml:space="preserve">
</t>
        </r>
      </text>
    </comment>
    <comment ref="G130" authorId="0" shapeId="0">
      <text>
        <r>
          <rPr>
            <sz val="10"/>
            <color indexed="81"/>
            <rFont val="Arial"/>
            <family val="2"/>
          </rPr>
          <t>R250.00 deducted from contract 092-050-A82 for not wearing PPE.</t>
        </r>
        <r>
          <rPr>
            <sz val="8"/>
            <color indexed="81"/>
            <rFont val="Tahoma"/>
            <family val="2"/>
          </rPr>
          <t xml:space="preserve">
</t>
        </r>
      </text>
    </comment>
    <comment ref="J130" authorId="0" shapeId="0">
      <text>
        <r>
          <rPr>
            <b/>
            <u/>
            <sz val="8"/>
            <color indexed="81"/>
            <rFont val="Tahoma"/>
            <family val="2"/>
          </rPr>
          <t xml:space="preserve">People Present for contract 092-050-A82
</t>
        </r>
        <r>
          <rPr>
            <b/>
            <sz val="8"/>
            <color indexed="81"/>
            <rFont val="Tahoma"/>
            <family val="2"/>
          </rPr>
          <t xml:space="preserve">
</t>
        </r>
        <r>
          <rPr>
            <sz val="8"/>
            <color indexed="81"/>
            <rFont val="Tahoma"/>
            <family val="2"/>
          </rPr>
          <t xml:space="preserve">Khanyiso Betsha - 850720582086
Frans Boyana - 6609045546084
Richard Lukas - 5711165736080
Monica Luthuli - 8808030557084
Edith Maduna - 7003300510085
</t>
        </r>
        <r>
          <rPr>
            <b/>
            <u/>
            <sz val="8"/>
            <color indexed="81"/>
            <rFont val="Tahoma"/>
            <family val="2"/>
          </rPr>
          <t xml:space="preserve">
New People</t>
        </r>
        <r>
          <rPr>
            <sz val="8"/>
            <color indexed="81"/>
            <rFont val="Tahoma"/>
            <family val="2"/>
          </rPr>
          <t xml:space="preserve">
Shadrack Blou - 8011015948085
Freek Bothma-6305066158087
Edmond De Vos - 7205255143081
Mzwenene Grootboom - 7007275535084
Ayanda Kapa - 8206096153080
Gladys Nzimeni - 7105200312080
Tom Yantolo - 6506206184087</t>
        </r>
        <r>
          <rPr>
            <b/>
            <u/>
            <sz val="8"/>
            <color indexed="81"/>
            <rFont val="Tahoma"/>
            <family val="2"/>
          </rPr>
          <t xml:space="preserve">
People Left</t>
        </r>
        <r>
          <rPr>
            <sz val="8"/>
            <color indexed="81"/>
            <rFont val="Tahoma"/>
            <family val="2"/>
          </rPr>
          <t xml:space="preserve">
Boy Grootboom - 7511295415086
Simphiwe Spogter - 7912266031086
Melisizwe Mtatsi - 7608086113084
Awethu Ngqeza - 8907275334089
Moses Luthuli - 8607255839080
Thanduxolo Gqabi - 7906036266089
Mbongeni Klaasse - 8006285911086</t>
        </r>
      </text>
    </comment>
    <comment ref="C131" authorId="0" shapeId="0">
      <text>
        <r>
          <rPr>
            <sz val="8"/>
            <color indexed="81"/>
            <rFont val="Tahoma"/>
            <family val="2"/>
          </rPr>
          <t xml:space="preserve">Contract 092-050-A80 ran from 05/01/10 - 19/02/10 = 23Ha's
</t>
        </r>
      </text>
    </comment>
    <comment ref="J131" authorId="0" shapeId="0">
      <text>
        <r>
          <rPr>
            <b/>
            <u/>
            <sz val="8"/>
            <color indexed="81"/>
            <rFont val="Tahoma"/>
            <family val="2"/>
          </rPr>
          <t xml:space="preserve">People employed on contract 092-050-A80
</t>
        </r>
        <r>
          <rPr>
            <sz val="8"/>
            <color indexed="81"/>
            <rFont val="Tahoma"/>
            <family val="2"/>
          </rPr>
          <t xml:space="preserve">Sizeka Rasonti - 7908281033081
Kaizer Botomani - 8708216188086
Boniwe Magccuntsu - 6908190697084
Patric Gxekwa - 6208285909084
Jordon Laurence - 7205206082081
Vuyo Mpaypheli - 6810305405082
Joseph Witbooi - 6808215636085
Buzani Mzathi - 7310036043087
</t>
        </r>
        <r>
          <rPr>
            <b/>
            <u/>
            <sz val="8"/>
            <color indexed="81"/>
            <rFont val="Tahoma"/>
            <family val="2"/>
          </rPr>
          <t xml:space="preserve">
People left employ of Z.Hanabe</t>
        </r>
        <r>
          <rPr>
            <sz val="8"/>
            <color indexed="81"/>
            <rFont val="Tahoma"/>
            <family val="2"/>
          </rPr>
          <t xml:space="preserve">
Elton Themba Solomon - 8509256565088
Zoliswa Langman - 8812201373081
Wandile Kula - 7207105570083
Mcebisi Vutuza - 6406066922082
Lungiswa Mence - 7411250538081
Enid Classe - 8707071508081
</t>
        </r>
        <r>
          <rPr>
            <b/>
            <u/>
            <sz val="8"/>
            <color indexed="81"/>
            <rFont val="Tahoma"/>
            <family val="2"/>
          </rPr>
          <t>New People Employed</t>
        </r>
        <r>
          <rPr>
            <sz val="8"/>
            <color indexed="81"/>
            <rFont val="Tahoma"/>
            <family val="2"/>
          </rPr>
          <t xml:space="preserve">
Belwana Themba - 7712145286087
Zandisile Nkwali - 8812201373081
Ntabeni Mpumelelo - 6406066822082
Elwin Lomberg - 8809205222082
</t>
        </r>
      </text>
    </comment>
    <comment ref="C132" authorId="1" shapeId="0">
      <text>
        <r>
          <rPr>
            <sz val="8"/>
            <color indexed="81"/>
            <rFont val="Tahoma"/>
            <family val="2"/>
          </rPr>
          <t xml:space="preserve">Contract 092-050-A80B1 ran from 18/06/13 - 11/07/13 = 220 P/Days
</t>
        </r>
      </text>
    </comment>
    <comment ref="J132" authorId="1" shapeId="0">
      <text>
        <r>
          <rPr>
            <b/>
            <u/>
            <sz val="8"/>
            <color indexed="81"/>
            <rFont val="Tahoma"/>
            <family val="2"/>
          </rPr>
          <t>People Employed on Contract 092-050-A80B1</t>
        </r>
        <r>
          <rPr>
            <sz val="8"/>
            <color indexed="81"/>
            <rFont val="Tahoma"/>
            <family val="2"/>
          </rPr>
          <t xml:space="preserve">
Mziyande Nombande - 7712205403085
Gerald Seyise - 6608255656088
Thandile Lukas - 7709116111088
Veronica Yantolo - 9211250056086
Martha Ngqeza - 8804180635085
Vuyokazi Grootboom - 8209191350080
Cynthia Kanana - 890926000084
Ginette Mejana  - 7301200439086
Lusanda Qogo - 8804046519085
Ncedikaya Yantolo - 8611155324086
Ronald Klaas - 9103195293082
</t>
        </r>
        <r>
          <rPr>
            <b/>
            <u/>
            <sz val="8"/>
            <color indexed="81"/>
            <rFont val="Tahoma"/>
            <family val="2"/>
          </rPr>
          <t xml:space="preserve">
New People
</t>
        </r>
        <r>
          <rPr>
            <sz val="8"/>
            <color indexed="81"/>
            <rFont val="Tahoma"/>
            <family val="2"/>
          </rPr>
          <t xml:space="preserve">
Mavuso Melane - 7607175657087
</t>
        </r>
        <r>
          <rPr>
            <b/>
            <u/>
            <sz val="8"/>
            <color indexed="81"/>
            <rFont val="Tahoma"/>
            <family val="2"/>
          </rPr>
          <t xml:space="preserve">
People Left
</t>
        </r>
        <r>
          <rPr>
            <sz val="8"/>
            <color indexed="81"/>
            <rFont val="Tahoma"/>
            <family val="2"/>
          </rPr>
          <t xml:space="preserve">
Desmond Williams - 8701205536084</t>
        </r>
      </text>
    </comment>
    <comment ref="C133" authorId="0" shapeId="0">
      <text>
        <r>
          <rPr>
            <sz val="10"/>
            <color indexed="81"/>
            <rFont val="Tahoma"/>
            <family val="2"/>
          </rPr>
          <t>Contract 092-050-A81 ran from 01/02/10 - 25/02/20 = 266P/Days</t>
        </r>
        <r>
          <rPr>
            <sz val="8"/>
            <color indexed="81"/>
            <rFont val="Tahoma"/>
            <family val="2"/>
          </rPr>
          <t xml:space="preserve">
</t>
        </r>
      </text>
    </comment>
    <comment ref="J133" authorId="0" shapeId="0">
      <text>
        <r>
          <rPr>
            <b/>
            <u/>
            <sz val="8"/>
            <color indexed="81"/>
            <rFont val="Tahoma"/>
            <family val="2"/>
          </rPr>
          <t xml:space="preserve">People present for contract 092-050-A81
</t>
        </r>
        <r>
          <rPr>
            <u/>
            <sz val="8"/>
            <color indexed="81"/>
            <rFont val="Tahoma"/>
            <family val="2"/>
          </rPr>
          <t xml:space="preserve">
</t>
        </r>
        <r>
          <rPr>
            <sz val="8"/>
            <color indexed="81"/>
            <rFont val="Tahoma"/>
            <family val="2"/>
          </rPr>
          <t xml:space="preserve">Phumzile Tshaka - 8006295811086
Mxolisi Vika - 7705056729087
Bulelani Zwide - 8609076426089
Maphews Mbanda - 7005046160083
Thembiliso Keyi - 6805057115087
Mzingisi Tiem - 6903285512082
Sigqibo Mongo - 6404175648086
Zama Ncambele - 63082857011083
Lunyuko Taboshe - 8505166176081
Thandolwethu Buswa - 8310016020088
Vusumzi Thinta - 8607106125085
Luyanda Letsie - 8112105378082
</t>
        </r>
        <r>
          <rPr>
            <b/>
            <u/>
            <sz val="8"/>
            <color indexed="81"/>
            <rFont val="Tahoma"/>
            <family val="2"/>
          </rPr>
          <t>New People</t>
        </r>
        <r>
          <rPr>
            <sz val="8"/>
            <color indexed="81"/>
            <rFont val="Tahoma"/>
            <family val="2"/>
          </rPr>
          <t xml:space="preserve">
Adam Maarman - 6311205735082
</t>
        </r>
        <r>
          <rPr>
            <b/>
            <u/>
            <sz val="8"/>
            <color indexed="81"/>
            <rFont val="Tahoma"/>
            <family val="2"/>
          </rPr>
          <t>People Left</t>
        </r>
        <r>
          <rPr>
            <sz val="8"/>
            <color indexed="81"/>
            <rFont val="Tahoma"/>
            <family val="2"/>
          </rPr>
          <t xml:space="preserve">
Phumeza Pipe - 8203270300082
</t>
        </r>
      </text>
    </comment>
    <comment ref="C134" authorId="0" shapeId="0">
      <text>
        <r>
          <rPr>
            <sz val="8"/>
            <color indexed="81"/>
            <rFont val="Tahoma"/>
            <family val="2"/>
          </rPr>
          <t xml:space="preserve">Contract 092-050-A83 ran from 01/03/10 - 31/03/10 = 296P/Days
</t>
        </r>
      </text>
    </comment>
    <comment ref="G134" authorId="0" shapeId="0">
      <text>
        <r>
          <rPr>
            <sz val="10"/>
            <color indexed="81"/>
            <rFont val="Arial"/>
            <family val="2"/>
          </rPr>
          <t>R250.00 deducted from contrasct 092-050-A83 for not having PPE on site.</t>
        </r>
        <r>
          <rPr>
            <sz val="8"/>
            <color indexed="81"/>
            <rFont val="Tahoma"/>
            <family val="2"/>
          </rPr>
          <t xml:space="preserve">
</t>
        </r>
      </text>
    </comment>
    <comment ref="J134" authorId="0" shapeId="0">
      <text>
        <r>
          <rPr>
            <b/>
            <u/>
            <sz val="8"/>
            <color indexed="81"/>
            <rFont val="Tahoma"/>
            <family val="2"/>
          </rPr>
          <t xml:space="preserve">People employed on contract 092-050-A83
</t>
        </r>
        <r>
          <rPr>
            <u/>
            <sz val="8"/>
            <color indexed="81"/>
            <rFont val="Tahoma"/>
            <family val="2"/>
          </rPr>
          <t xml:space="preserve">
</t>
        </r>
        <r>
          <rPr>
            <sz val="8"/>
            <color indexed="81"/>
            <rFont val="Tahoma"/>
            <family val="2"/>
          </rPr>
          <t xml:space="preserve">Sizeka Rasonti - 7908281033081
Belwana Themba - 7712145286087
Buzani Mzathi - 7411250538083
Boniwe Magccuntsu - 6908190697084
Patric Gxekwa - 6208285909084
Jordon Laurence - 7205206082081
Vuyo Mpaypheli - 6810305405082
Zandisile Nkwali - 8812201373081
Ntabeni Mpumelelo - 6406066822082
Joseph Witbooi - 6808215636085
Elwin Lomberg - 8809205222082
</t>
        </r>
        <r>
          <rPr>
            <b/>
            <u/>
            <sz val="8"/>
            <color indexed="81"/>
            <rFont val="Tahoma"/>
            <family val="2"/>
          </rPr>
          <t xml:space="preserve">
People left employ of Z.Hanabe</t>
        </r>
        <r>
          <rPr>
            <sz val="8"/>
            <color indexed="81"/>
            <rFont val="Tahoma"/>
            <family val="2"/>
          </rPr>
          <t xml:space="preserve">
Kaizer Botomani - 8708216188086
</t>
        </r>
        <r>
          <rPr>
            <b/>
            <u/>
            <sz val="8"/>
            <color indexed="81"/>
            <rFont val="Tahoma"/>
            <family val="2"/>
          </rPr>
          <t>New People Employed</t>
        </r>
        <r>
          <rPr>
            <sz val="8"/>
            <color indexed="81"/>
            <rFont val="Tahoma"/>
            <family val="2"/>
          </rPr>
          <t xml:space="preserve">
Christopher Bester - 9009145129088
Nosiphiwo Tiervlei - 8507231201084
</t>
        </r>
      </text>
    </comment>
    <comment ref="C135" authorId="1" shapeId="0">
      <text>
        <r>
          <rPr>
            <sz val="8"/>
            <color indexed="81"/>
            <rFont val="Tahoma"/>
            <family val="2"/>
          </rPr>
          <t xml:space="preserve">Contract No. 092-050-A83B1 ran from 15/07/13 - 22/08/13 = 212P/Days
</t>
        </r>
      </text>
    </comment>
    <comment ref="J135" authorId="1" shapeId="0">
      <text>
        <r>
          <rPr>
            <b/>
            <u/>
            <sz val="8"/>
            <color indexed="81"/>
            <rFont val="Tahoma"/>
            <family val="2"/>
          </rPr>
          <t xml:space="preserve">People Employed on Contract 092-050-A83B1
</t>
        </r>
        <r>
          <rPr>
            <sz val="8"/>
            <color indexed="81"/>
            <rFont val="Tahoma"/>
            <family val="2"/>
          </rPr>
          <t xml:space="preserve">Wellington Betsha - 8707215777087
Nicholas Lizwane - 9006305247080
Hendrie Baartman - 9110096245087
Frans Boyana - 6609045546084
Gredwell Betsha- 8507205282086
Mitchia Blaauw - 8304121272080
Edian Alkaster - 9411275539088
Alfred Williams - 8409235407082
Jenny Beruns - 9103195293082 
</t>
        </r>
        <r>
          <rPr>
            <b/>
            <u/>
            <sz val="8"/>
            <color indexed="81"/>
            <rFont val="Tahoma"/>
            <family val="2"/>
          </rPr>
          <t xml:space="preserve">
New People
</t>
        </r>
        <r>
          <rPr>
            <sz val="8"/>
            <color indexed="81"/>
            <rFont val="Tahoma"/>
            <family val="2"/>
          </rPr>
          <t xml:space="preserve">
Johannes Jafta - 8111125973088
Charlene Kammies - 93090412338084
Dial Mila - 8602145364084
</t>
        </r>
        <r>
          <rPr>
            <b/>
            <u/>
            <sz val="8"/>
            <color indexed="81"/>
            <rFont val="Tahoma"/>
            <family val="2"/>
          </rPr>
          <t xml:space="preserve">
People Left
</t>
        </r>
        <r>
          <rPr>
            <sz val="8"/>
            <color indexed="81"/>
            <rFont val="Tahoma"/>
            <family val="2"/>
          </rPr>
          <t>Siphosethu Blouw - 9305190387088
Mziwoxolo Blou - 8011015948085
Andiswa Mapela - 9409230589081</t>
        </r>
      </text>
    </comment>
    <comment ref="C136" authorId="0" shapeId="0">
      <text>
        <r>
          <rPr>
            <sz val="8"/>
            <color indexed="81"/>
            <rFont val="Tahoma"/>
            <family val="2"/>
          </rPr>
          <t xml:space="preserve">Contract 092-050-A84 ran from 08/03/10 - 09/04/10 = 289P/Days
</t>
        </r>
      </text>
    </comment>
    <comment ref="J136" authorId="0" shapeId="0">
      <text>
        <r>
          <rPr>
            <b/>
            <u/>
            <sz val="8"/>
            <color indexed="81"/>
            <rFont val="Tahoma"/>
            <family val="2"/>
          </rPr>
          <t xml:space="preserve">People present for contract 092-050-A84
</t>
        </r>
        <r>
          <rPr>
            <u/>
            <sz val="8"/>
            <color indexed="81"/>
            <rFont val="Tahoma"/>
            <family val="2"/>
          </rPr>
          <t xml:space="preserve">
</t>
        </r>
        <r>
          <rPr>
            <sz val="8"/>
            <color indexed="81"/>
            <rFont val="Tahoma"/>
            <family val="2"/>
          </rPr>
          <t xml:space="preserve">Phumzile Tshaka - 8006295811086
Bulelani Zwide - 8609076426089
Maphews Mbanda - 7005046160083
Adam Maarman - 6311205735082
Lunyuko Taboshe - 8505166176081
Thandolwethu Buswa - 8310016020088
Vusumzi Thinta - 8607106125085
Luyanda Letsie - 8112105378082
</t>
        </r>
        <r>
          <rPr>
            <b/>
            <u/>
            <sz val="8"/>
            <color indexed="81"/>
            <rFont val="Tahoma"/>
            <family val="2"/>
          </rPr>
          <t>New People</t>
        </r>
        <r>
          <rPr>
            <sz val="8"/>
            <color indexed="81"/>
            <rFont val="Tahoma"/>
            <family val="2"/>
          </rPr>
          <t xml:space="preserve">
Bongani Metshe - 8407275382082
Zalisekile Somi - 8612185384082
Zama Ncambele - 6308285701083
Phumeza Pipe - 8203270300082
</t>
        </r>
        <r>
          <rPr>
            <b/>
            <u/>
            <sz val="8"/>
            <color indexed="81"/>
            <rFont val="Tahoma"/>
            <family val="2"/>
          </rPr>
          <t>People Left</t>
        </r>
        <r>
          <rPr>
            <sz val="8"/>
            <color indexed="81"/>
            <rFont val="Tahoma"/>
            <family val="2"/>
          </rPr>
          <t xml:space="preserve">
Thembiliso Keyi - 6805057115087
Mzingisi Tiem - 6903285512082
Sigqibo Mongo - 6404175648086
Zama Ncambele - 63082857011083
Mxolisi Vika - 7705056729087
</t>
        </r>
      </text>
    </comment>
    <comment ref="C137" authorId="0" shapeId="0">
      <text>
        <r>
          <rPr>
            <sz val="10"/>
            <color indexed="81"/>
            <rFont val="Tahoma"/>
            <family val="2"/>
          </rPr>
          <t xml:space="preserve">Contract 092-050-A87 ran from 26/04/10 - 24/05/10 = 270P/Days
</t>
        </r>
      </text>
    </comment>
    <comment ref="D137" authorId="0" shapeId="0">
      <text>
        <r>
          <rPr>
            <sz val="10"/>
            <color indexed="81"/>
            <rFont val="Tahoma"/>
            <family val="2"/>
          </rPr>
          <t xml:space="preserve">2 Thicket Wide Plots and 13Ha's large scale planting
</t>
        </r>
      </text>
    </comment>
    <comment ref="G137" authorId="0" shapeId="0">
      <text>
        <r>
          <rPr>
            <sz val="10"/>
            <color indexed="81"/>
            <rFont val="Tahoma"/>
            <family val="2"/>
          </rPr>
          <t xml:space="preserve">R695.20 dedcuted from contract 092-050-A87 for people who did not arrive for medical examinations.
</t>
        </r>
      </text>
    </comment>
    <comment ref="J137" authorId="0" shapeId="0">
      <text>
        <r>
          <rPr>
            <b/>
            <u/>
            <sz val="8"/>
            <color indexed="81"/>
            <rFont val="Tahoma"/>
            <family val="2"/>
          </rPr>
          <t xml:space="preserve">People present for contract 092-050-A87
</t>
        </r>
        <r>
          <rPr>
            <sz val="8"/>
            <color indexed="81"/>
            <rFont val="Tahoma"/>
            <family val="2"/>
          </rPr>
          <t xml:space="preserve">Phumzile Tshaka - 8006295811086
Bulelani Zwide - 8609076426089
Zama Ncambele - 6308285701083
Phumeza Pipe - 8203270300082
Lunyuko Taboshe - 8505166176081
Thandolwethu Buswa - 8310016020088
Vusumzi Thinta - 8607106125085
Zalisekile Somi - 8612185384082
Bongani Metshe - 8407275382082
</t>
        </r>
        <r>
          <rPr>
            <b/>
            <u/>
            <sz val="8"/>
            <color indexed="81"/>
            <rFont val="Tahoma"/>
            <family val="2"/>
          </rPr>
          <t>New People</t>
        </r>
        <r>
          <rPr>
            <sz val="8"/>
            <color indexed="81"/>
            <rFont val="Tahoma"/>
            <family val="2"/>
          </rPr>
          <t xml:space="preserve">
Nyaniiso Williams - 5812055878089
Mkhululi Mpulu - 9102255658085
Ntombekhaya Beyi - 7201012132087
</t>
        </r>
        <r>
          <rPr>
            <b/>
            <u/>
            <sz val="8"/>
            <color indexed="81"/>
            <rFont val="Tahoma"/>
            <family val="2"/>
          </rPr>
          <t>People Left</t>
        </r>
        <r>
          <rPr>
            <sz val="8"/>
            <color indexed="81"/>
            <rFont val="Tahoma"/>
            <family val="2"/>
          </rPr>
          <t xml:space="preserve">
Luyanda Letsie - 8112105378082
Maphews Mbanda - 7005046160083
Adam Maarman - 6311205735082
</t>
        </r>
      </text>
    </comment>
    <comment ref="C138" authorId="0" shapeId="0">
      <text>
        <r>
          <rPr>
            <sz val="10"/>
            <color indexed="81"/>
            <rFont val="Tahoma"/>
            <family val="2"/>
          </rPr>
          <t xml:space="preserve">Contract 092-050-A89 ran from 20/04/10 - 28/04/10 = 106P/Days
</t>
        </r>
      </text>
    </comment>
    <comment ref="G138" authorId="0" shapeId="0">
      <text>
        <r>
          <rPr>
            <sz val="10"/>
            <color indexed="81"/>
            <rFont val="Tahoma"/>
            <family val="2"/>
          </rPr>
          <t xml:space="preserve">R173.80 deducted from contract 092-050-A89 for driver not pitching for medical examination.
</t>
        </r>
      </text>
    </comment>
    <comment ref="J138" authorId="0" shapeId="0">
      <text>
        <r>
          <rPr>
            <b/>
            <u/>
            <sz val="8"/>
            <color indexed="81"/>
            <rFont val="Tahoma"/>
            <family val="2"/>
          </rPr>
          <t xml:space="preserve">People employed on contract 092-050-A89
</t>
        </r>
        <r>
          <rPr>
            <sz val="8"/>
            <color indexed="81"/>
            <rFont val="Tahoma"/>
            <family val="2"/>
          </rPr>
          <t>Nosiphiwo Tiervlei - 8507231201084</t>
        </r>
        <r>
          <rPr>
            <u/>
            <sz val="8"/>
            <color indexed="81"/>
            <rFont val="Tahoma"/>
            <family val="2"/>
          </rPr>
          <t xml:space="preserve">
</t>
        </r>
        <r>
          <rPr>
            <sz val="8"/>
            <color indexed="81"/>
            <rFont val="Tahoma"/>
            <family val="2"/>
          </rPr>
          <t xml:space="preserve">Sizeka Rasonti - 7908281033081
Buzani Mzathi - 7411250538083
Boniwe Magccuntsu - 6908190697084
Patric Gxekwa - 6208285909084
Bonakele Jordan - 7205206082081
Vuyo Mpaypheli - 6810305405082
Zandisile Nkwali - 8812201373081
Ntabeni Mpumelelo - 6406066822082
Joseph Witbooi - 6808215636085
Elwin Lomberg - 8809205222082
Christopher Bester - 9009145129088
</t>
        </r>
        <r>
          <rPr>
            <b/>
            <u/>
            <sz val="8"/>
            <color indexed="81"/>
            <rFont val="Tahoma"/>
            <family val="2"/>
          </rPr>
          <t xml:space="preserve">New People Employed
</t>
        </r>
        <r>
          <rPr>
            <sz val="8"/>
            <color indexed="81"/>
            <rFont val="Tahoma"/>
            <family val="2"/>
          </rPr>
          <t xml:space="preserve">Zuzile Cwili - 7509285547082
Eagleton Shembeyi - 8109256103087
</t>
        </r>
        <r>
          <rPr>
            <u/>
            <sz val="8"/>
            <color indexed="81"/>
            <rFont val="Tahoma"/>
            <family val="2"/>
          </rPr>
          <t xml:space="preserve">
</t>
        </r>
        <r>
          <rPr>
            <sz val="8"/>
            <color indexed="81"/>
            <rFont val="Tahoma"/>
            <family val="2"/>
          </rPr>
          <t xml:space="preserve">
</t>
        </r>
        <r>
          <rPr>
            <b/>
            <u/>
            <sz val="8"/>
            <color indexed="81"/>
            <rFont val="Tahoma"/>
            <family val="2"/>
          </rPr>
          <t>People left employ of Z.Hanabe</t>
        </r>
        <r>
          <rPr>
            <sz val="8"/>
            <color indexed="81"/>
            <rFont val="Tahoma"/>
            <family val="2"/>
          </rPr>
          <t xml:space="preserve">
Belwana Themba - 7712145286087
</t>
        </r>
      </text>
    </comment>
    <comment ref="C139" authorId="0" shapeId="0">
      <text>
        <r>
          <rPr>
            <sz val="10"/>
            <color indexed="81"/>
            <rFont val="Tahoma"/>
            <family val="2"/>
          </rPr>
          <t xml:space="preserve">Contract 092-050-A93 ran from 07/07/10 - 12/08/10 = 351P/Days
</t>
        </r>
      </text>
    </comment>
    <comment ref="J139" authorId="0" shapeId="0">
      <text>
        <r>
          <rPr>
            <b/>
            <u/>
            <sz val="8"/>
            <color indexed="81"/>
            <rFont val="Tahoma"/>
            <family val="2"/>
          </rPr>
          <t xml:space="preserve">People present for contract 092-050-A93
</t>
        </r>
        <r>
          <rPr>
            <sz val="8"/>
            <color indexed="81"/>
            <rFont val="Tahoma"/>
            <family val="2"/>
          </rPr>
          <t>Phumzile Tshaka - 8006295811086
Zama Ncambele - 6308285701083
Bongani Metshe - 8407275382082
Thandolwethu Buswa - 8310016020088
Mkhululi Mpulu - 9102255658085
Phumeza Pipe - 8203270300082
Ntombekhaya Beyi - 7201012132087</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Kwanele Ntantiso - 9106086192081
Mbuyiselo Witbooi - 6403125738088
Siyabulela Bobani - 8806205464089
Tembiliso Keyi - 6805057115087
Nkululeko Williams - 9204045457081
</t>
        </r>
        <r>
          <rPr>
            <b/>
            <u/>
            <sz val="8"/>
            <color indexed="81"/>
            <rFont val="Tahoma"/>
            <family val="2"/>
          </rPr>
          <t>People Left</t>
        </r>
        <r>
          <rPr>
            <sz val="8"/>
            <color indexed="81"/>
            <rFont val="Tahoma"/>
            <family val="2"/>
          </rPr>
          <t xml:space="preserve">
Lunyuko Taboshe - 8505166176081
Vusumzi Thinta - 8607106125085
Zalisekile Somi - 8612185384082
Bulelani Zwide - 8609076426089</t>
        </r>
      </text>
    </comment>
    <comment ref="C140" authorId="0" shapeId="0">
      <text>
        <r>
          <rPr>
            <sz val="10"/>
            <color indexed="81"/>
            <rFont val="Tahoma"/>
            <family val="2"/>
          </rPr>
          <t xml:space="preserve">Contract 092-050-A93B1 ran from 18/06/13 - 11/07/13 = 220P/Days
</t>
        </r>
      </text>
    </comment>
    <comment ref="J140" authorId="0" shapeId="0">
      <text>
        <r>
          <rPr>
            <b/>
            <u/>
            <sz val="10"/>
            <color indexed="81"/>
            <rFont val="Tahoma"/>
            <family val="2"/>
          </rPr>
          <t xml:space="preserve">People employed on contract 092-050-A93B1
</t>
        </r>
        <r>
          <rPr>
            <sz val="10"/>
            <color indexed="81"/>
            <rFont val="Tahoma"/>
            <family val="2"/>
          </rPr>
          <t xml:space="preserve">
Anderson Njeje - 7411175413089
Vuyokazi Kaptein - 9108081040083
Mzukisi Yantolo - 8702275561085
Gladys Ndoni - 8806210593085
Masixole Sitole - 8708076386085
Xoliseko Desha - 9303020402086
Christopher Machaka - 9210145986085
Alfred Manack - 8308125904085
Ferdinand Desha - 6108175751085
Xolela Pheyi - 8706246289080
Ellen Jokani - 9307050985084</t>
        </r>
        <r>
          <rPr>
            <b/>
            <sz val="10"/>
            <color indexed="81"/>
            <rFont val="Tahoma"/>
            <family val="2"/>
          </rPr>
          <t xml:space="preserve">
</t>
        </r>
        <r>
          <rPr>
            <sz val="10"/>
            <color indexed="81"/>
            <rFont val="Tahoma"/>
            <family val="2"/>
          </rPr>
          <t xml:space="preserve">
</t>
        </r>
        <r>
          <rPr>
            <u/>
            <sz val="10"/>
            <color indexed="81"/>
            <rFont val="Tahoma"/>
            <family val="2"/>
          </rPr>
          <t xml:space="preserve">
</t>
        </r>
        <r>
          <rPr>
            <b/>
            <u/>
            <sz val="10"/>
            <color indexed="81"/>
            <rFont val="Tahoma"/>
            <family val="2"/>
          </rPr>
          <t xml:space="preserve">New People
</t>
        </r>
        <r>
          <rPr>
            <sz val="10"/>
            <color indexed="81"/>
            <rFont val="Tahoma"/>
            <family val="2"/>
          </rPr>
          <t xml:space="preserve">Lerato Blouw - 8512315121083
</t>
        </r>
        <r>
          <rPr>
            <b/>
            <u/>
            <sz val="10"/>
            <color indexed="81"/>
            <rFont val="Tahoma"/>
            <family val="2"/>
          </rPr>
          <t xml:space="preserve">
People Left
</t>
        </r>
        <r>
          <rPr>
            <sz val="10"/>
            <color indexed="81"/>
            <rFont val="Tahoma"/>
            <family val="2"/>
          </rPr>
          <t xml:space="preserve">
Nyameko Ntsendwana - 8504065354089
</t>
        </r>
      </text>
    </comment>
    <comment ref="A141" authorId="0" shapeId="0">
      <text>
        <r>
          <rPr>
            <sz val="10"/>
            <color indexed="81"/>
            <rFont val="Tahoma"/>
            <family val="2"/>
          </rPr>
          <t xml:space="preserve">Private planting for Ant Mills European funding on Neil Dodd's property.
</t>
        </r>
      </text>
    </comment>
    <comment ref="C141" authorId="0" shapeId="0">
      <text>
        <r>
          <rPr>
            <sz val="10"/>
            <color indexed="81"/>
            <rFont val="Tahoma"/>
            <family val="2"/>
          </rPr>
          <t xml:space="preserve">Contract 092-050-A92 ran from 19/07/10 - 24/02/11 = 1 787P/Days
</t>
        </r>
      </text>
    </comment>
    <comment ref="J141" authorId="0" shapeId="0">
      <text>
        <r>
          <rPr>
            <b/>
            <u/>
            <sz val="8"/>
            <color indexed="81"/>
            <rFont val="Tahoma"/>
            <family val="2"/>
          </rPr>
          <t xml:space="preserve">People Present for contract 092-050-A92
</t>
        </r>
        <r>
          <rPr>
            <sz val="8"/>
            <color indexed="81"/>
            <rFont val="Tahoma"/>
            <family val="2"/>
          </rPr>
          <t xml:space="preserve">
Khanyiso Betsha - 850720582086
Shadrack Blou - 8011015948085
Frans Boyana - 6609045546084
Richard Lukas - 5711165736080
Monica Luthuli - 8808030557084
Edith Maduna - 7003300510085
Gladys Nzimeni - 7105200312080
Tom Yantolo - 6506206184087
</t>
        </r>
        <r>
          <rPr>
            <b/>
            <u/>
            <sz val="8"/>
            <color indexed="81"/>
            <rFont val="Tahoma"/>
            <family val="2"/>
          </rPr>
          <t xml:space="preserve">
New People</t>
        </r>
        <r>
          <rPr>
            <sz val="8"/>
            <color indexed="81"/>
            <rFont val="Tahoma"/>
            <family val="2"/>
          </rPr>
          <t xml:space="preserve">
Nkosiphendule Fani - 8712065328082
Ndumiso Hanesi - 8508125372080
Sonia Kammies - 7509050791089
Mbongeni Klaase - 8006285911086
Winston Koelman - 8209125213081
Sipho Langbooi - 6508015504083
Shaun Mduma - 8504266075087
Sonwabo Mila - 8602145364084
Bonisile Pangwa - 6602145428089</t>
        </r>
        <r>
          <rPr>
            <b/>
            <sz val="8"/>
            <color indexed="81"/>
            <rFont val="Tahoma"/>
            <family val="2"/>
          </rPr>
          <t xml:space="preserve">
</t>
        </r>
        <r>
          <rPr>
            <sz val="8"/>
            <color indexed="81"/>
            <rFont val="Tahoma"/>
            <family val="2"/>
          </rPr>
          <t xml:space="preserve">
</t>
        </r>
        <r>
          <rPr>
            <b/>
            <u/>
            <sz val="8"/>
            <color indexed="81"/>
            <rFont val="Tahoma"/>
            <family val="2"/>
          </rPr>
          <t xml:space="preserve">
People Left
</t>
        </r>
        <r>
          <rPr>
            <sz val="8"/>
            <color indexed="81"/>
            <rFont val="Tahoma"/>
            <family val="2"/>
          </rPr>
          <t>Edmond De Vos - 7205255143081
Mzwenene Grootboom - 7007275535084
Ayanda Kapa - 8206096153080</t>
        </r>
      </text>
    </comment>
    <comment ref="C142" authorId="0" shapeId="0">
      <text>
        <r>
          <rPr>
            <sz val="10"/>
            <color indexed="81"/>
            <rFont val="Tahoma"/>
            <family val="2"/>
          </rPr>
          <t xml:space="preserve">Contract 092-050-A113 ran from 31/01/11 - 25/02/11 = 180P/Days
</t>
        </r>
      </text>
    </comment>
    <comment ref="J142" authorId="0" shapeId="0">
      <text>
        <r>
          <rPr>
            <b/>
            <u/>
            <sz val="10"/>
            <color indexed="81"/>
            <rFont val="Tahoma"/>
            <family val="2"/>
          </rPr>
          <t>People employed on contract 092-050-A113</t>
        </r>
        <r>
          <rPr>
            <sz val="10"/>
            <color indexed="81"/>
            <rFont val="Tahoma"/>
            <family val="2"/>
          </rPr>
          <t xml:space="preserve">
</t>
        </r>
        <r>
          <rPr>
            <sz val="10"/>
            <color indexed="81"/>
            <rFont val="Tahoma"/>
            <family val="2"/>
          </rPr>
          <t xml:space="preserve">
Noluthando Fisanti - 8404101341085
Jorica Jordaan - 8310060503088
Fredeline Alkaster - 8910300215085
Boy Grootboom - 7511295415086
Simphiwe Spogter - 7912266031086
Johan Arries - 8001155178085
Xolani Williams - 8701205536084
Jonathan Jacobs - 9004215184089
Queenie Betsha - 9009230289081
Talana Spogter - 8609180246034</t>
        </r>
        <r>
          <rPr>
            <sz val="10"/>
            <color indexed="81"/>
            <rFont val="Tahoma"/>
            <family val="2"/>
          </rPr>
          <t xml:space="preserve">
</t>
        </r>
        <r>
          <rPr>
            <b/>
            <u/>
            <sz val="10"/>
            <color indexed="81"/>
            <rFont val="Tahoma"/>
            <family val="2"/>
          </rPr>
          <t xml:space="preserve">
New People
</t>
        </r>
        <r>
          <rPr>
            <sz val="10"/>
            <color indexed="81"/>
            <rFont val="Tahoma"/>
            <family val="2"/>
          </rPr>
          <t xml:space="preserve">
</t>
        </r>
        <r>
          <rPr>
            <b/>
            <u/>
            <sz val="10"/>
            <color indexed="81"/>
            <rFont val="Tahoma"/>
            <family val="2"/>
          </rPr>
          <t xml:space="preserve">
People Left
</t>
        </r>
        <r>
          <rPr>
            <sz val="10"/>
            <color indexed="81"/>
            <rFont val="Tahoma"/>
            <family val="2"/>
          </rPr>
          <t xml:space="preserve">
Michelle Pietersen - 8308220471089
Thembisile Ngcwangu - 7802105374088</t>
        </r>
      </text>
    </comment>
    <comment ref="A143" authorId="0" shapeId="0">
      <text>
        <r>
          <rPr>
            <sz val="10"/>
            <color indexed="81"/>
            <rFont val="Tahoma"/>
            <family val="2"/>
          </rPr>
          <t xml:space="preserve">Private planting for Ant Mills European funding on Neil Dodd's property.
</t>
        </r>
      </text>
    </comment>
    <comment ref="C143" authorId="0" shapeId="0">
      <text>
        <r>
          <rPr>
            <sz val="10"/>
            <color indexed="81"/>
            <rFont val="Tahoma"/>
            <family val="2"/>
          </rPr>
          <t xml:space="preserve">Contract 092-050-A90 ran from 28/04/10 - 22/06/10 = 476P/Days
</t>
        </r>
      </text>
    </comment>
    <comment ref="J143" authorId="0" shapeId="0">
      <text>
        <r>
          <rPr>
            <b/>
            <u/>
            <sz val="8"/>
            <color indexed="81"/>
            <rFont val="Tahoma"/>
            <family val="2"/>
          </rPr>
          <t xml:space="preserve">People Present for contract 092-050-A90
</t>
        </r>
        <r>
          <rPr>
            <b/>
            <sz val="8"/>
            <color indexed="81"/>
            <rFont val="Tahoma"/>
            <family val="2"/>
          </rPr>
          <t xml:space="preserve">
</t>
        </r>
        <r>
          <rPr>
            <sz val="8"/>
            <color indexed="81"/>
            <rFont val="Tahoma"/>
            <family val="2"/>
          </rPr>
          <t xml:space="preserve">Khanyiso Betsha - 850720582086
Shadrack Blou - 8011015948085
Frans Boyana - 6609045546084
Edmond De Vos - 7205255143081
Mzwenene Grootboom - 7007275535084
Ayanda Kapa - 8206096153080
Richard Lukas - 5711165736080
Monica Luthuli - 8808030557084
Edith Maduna - 7003300510085
Gladys Nzimeni - 7105200312080
Tom Yantolo - 6506206184087
</t>
        </r>
        <r>
          <rPr>
            <b/>
            <u/>
            <sz val="8"/>
            <color indexed="81"/>
            <rFont val="Tahoma"/>
            <family val="2"/>
          </rPr>
          <t xml:space="preserve">
New People</t>
        </r>
        <r>
          <rPr>
            <sz val="8"/>
            <color indexed="81"/>
            <rFont val="Tahoma"/>
            <family val="2"/>
          </rPr>
          <t xml:space="preserve">
</t>
        </r>
        <r>
          <rPr>
            <b/>
            <u/>
            <sz val="8"/>
            <color indexed="81"/>
            <rFont val="Tahoma"/>
            <family val="2"/>
          </rPr>
          <t xml:space="preserve">
People Left
</t>
        </r>
        <r>
          <rPr>
            <sz val="8"/>
            <color indexed="81"/>
            <rFont val="Tahoma"/>
            <family val="2"/>
          </rPr>
          <t xml:space="preserve">
Freek Bothma-6305066158087</t>
        </r>
      </text>
    </comment>
    <comment ref="C144" authorId="1" shapeId="0">
      <text>
        <r>
          <rPr>
            <sz val="8"/>
            <color indexed="81"/>
            <rFont val="Tahoma"/>
            <family val="2"/>
          </rPr>
          <t xml:space="preserve">Contract No. 092-050-A198 ran from 06/10/14 - 07/11/14 = 220P/Days
</t>
        </r>
      </text>
    </comment>
    <comment ref="J144" authorId="1" shapeId="0">
      <text>
        <r>
          <rPr>
            <b/>
            <u/>
            <sz val="8"/>
            <color indexed="81"/>
            <rFont val="Tahoma"/>
            <family val="2"/>
          </rPr>
          <t xml:space="preserve">People Employed on Contract 092-050-A198
</t>
        </r>
        <r>
          <rPr>
            <sz val="8"/>
            <color indexed="81"/>
            <rFont val="Tahoma"/>
            <family val="2"/>
          </rPr>
          <t xml:space="preserve">Wellington Betsha - 8707215777087
Sonette Mapela - 9107310200088
Noxolo Betsha - 9412250832084
Masixole Sithole - 8708076386085
Berenise Beruns - 9502080995083
Nozuko Stokwe - 9009020447084
Gredwell Betsha- 8507205282086
Andiswa Mapela - 9409230589081
</t>
        </r>
        <r>
          <rPr>
            <b/>
            <u/>
            <sz val="8"/>
            <color indexed="81"/>
            <rFont val="Tahoma"/>
            <family val="2"/>
          </rPr>
          <t xml:space="preserve">
New People
</t>
        </r>
        <r>
          <rPr>
            <sz val="8"/>
            <color indexed="81"/>
            <rFont val="Tahoma"/>
            <family val="2"/>
          </rPr>
          <t xml:space="preserve">
Joseph Lukas - 7709116111088
Mila Sonwaba - 8602145364084
Megan Swemmer - 9804071038083
Shareen Barends - 9602220143089</t>
        </r>
        <r>
          <rPr>
            <u/>
            <sz val="8"/>
            <color indexed="81"/>
            <rFont val="Tahoma"/>
            <family val="2"/>
          </rPr>
          <t xml:space="preserve">
</t>
        </r>
        <r>
          <rPr>
            <b/>
            <u/>
            <sz val="8"/>
            <color indexed="81"/>
            <rFont val="Tahoma"/>
            <family val="2"/>
          </rPr>
          <t xml:space="preserve">
People Left
</t>
        </r>
        <r>
          <rPr>
            <sz val="8"/>
            <color indexed="81"/>
            <rFont val="Tahoma"/>
            <family val="2"/>
          </rPr>
          <t xml:space="preserve">
Queenie Betsha - 9009230239081
Jenny Beruns - 9706301096080
Alfred Williams - 8409235407082
Johannes Jafta - 8111125973088</t>
        </r>
      </text>
    </comment>
    <comment ref="A145" authorId="0" shapeId="0">
      <text>
        <r>
          <rPr>
            <sz val="10"/>
            <color indexed="81"/>
            <rFont val="Tahoma"/>
            <family val="2"/>
          </rPr>
          <t xml:space="preserve">Private planting for Ant Mills European funding on property of Warren Rudman.
</t>
        </r>
      </text>
    </comment>
    <comment ref="C145" authorId="0" shapeId="0">
      <text>
        <r>
          <rPr>
            <sz val="10"/>
            <color indexed="81"/>
            <rFont val="Tahoma"/>
            <family val="2"/>
          </rPr>
          <t xml:space="preserve">Contract 092-050-A86 ran from 12/04/10 - 18/06/10 = 435P/Days
</t>
        </r>
      </text>
    </comment>
    <comment ref="J145" authorId="0" shapeId="0">
      <text>
        <r>
          <rPr>
            <b/>
            <u/>
            <sz val="8"/>
            <color indexed="81"/>
            <rFont val="Tahoma"/>
            <family val="2"/>
          </rPr>
          <t xml:space="preserve">People employed on contract 092-050-A86
</t>
        </r>
        <r>
          <rPr>
            <u/>
            <sz val="8"/>
            <color indexed="81"/>
            <rFont val="Tahoma"/>
            <family val="2"/>
          </rPr>
          <t xml:space="preserve">
</t>
        </r>
        <r>
          <rPr>
            <sz val="8"/>
            <color indexed="81"/>
            <rFont val="Tahoma"/>
            <family val="2"/>
          </rPr>
          <t>Nosiphiwo Tiervlei - 8507231201084</t>
        </r>
        <r>
          <rPr>
            <u/>
            <sz val="8"/>
            <color indexed="81"/>
            <rFont val="Tahoma"/>
            <family val="2"/>
          </rPr>
          <t xml:space="preserve">
</t>
        </r>
        <r>
          <rPr>
            <sz val="8"/>
            <color indexed="81"/>
            <rFont val="Tahoma"/>
            <family val="2"/>
          </rPr>
          <t xml:space="preserve">Sizeka Rasonti - 7908281033081
Buzani Mzathi - 7411250538083
Boniwe Magccuntsu - 6908190697084
Patric Gxekwa - 6208285909084
Bonakele Jordan - 7205206082081
Vuyo Mpaypheli - 6810305405082
Zandisile Nkwali - 8812201373081
Ntabeni Mpumelelo - 6406066822082
Joseph Witbooi - 6808215636085
Elwin Lomberg - 8809205222082
Christopher Bester - 9009145129088
</t>
        </r>
        <r>
          <rPr>
            <b/>
            <u/>
            <sz val="8"/>
            <color indexed="81"/>
            <rFont val="Tahoma"/>
            <family val="2"/>
          </rPr>
          <t xml:space="preserve">New People Employed
</t>
        </r>
        <r>
          <rPr>
            <sz val="8"/>
            <color indexed="81"/>
            <rFont val="Tahoma"/>
            <family val="2"/>
          </rPr>
          <t xml:space="preserve">Zuzile Cwili - 7509285547082
Eagleton Shembeyi - 8109256103087
</t>
        </r>
        <r>
          <rPr>
            <u/>
            <sz val="8"/>
            <color indexed="81"/>
            <rFont val="Tahoma"/>
            <family val="2"/>
          </rPr>
          <t xml:space="preserve">
</t>
        </r>
        <r>
          <rPr>
            <sz val="8"/>
            <color indexed="81"/>
            <rFont val="Tahoma"/>
            <family val="2"/>
          </rPr>
          <t xml:space="preserve">
</t>
        </r>
        <r>
          <rPr>
            <b/>
            <u/>
            <sz val="8"/>
            <color indexed="81"/>
            <rFont val="Tahoma"/>
            <family val="2"/>
          </rPr>
          <t>People left employ of Z.Hanabe</t>
        </r>
        <r>
          <rPr>
            <sz val="8"/>
            <color indexed="81"/>
            <rFont val="Tahoma"/>
            <family val="2"/>
          </rPr>
          <t xml:space="preserve">
</t>
        </r>
      </text>
    </comment>
    <comment ref="C146" authorId="0" shapeId="0">
      <text>
        <r>
          <rPr>
            <sz val="10"/>
            <color indexed="81"/>
            <rFont val="Tahoma"/>
            <family val="2"/>
          </rPr>
          <t xml:space="preserve">Contract 092-050-A117 ran from 28/03/11 - 19/04/11 = 260P/Days
</t>
        </r>
      </text>
    </comment>
    <comment ref="J146" authorId="0" shapeId="0">
      <text>
        <r>
          <rPr>
            <b/>
            <u/>
            <sz val="8"/>
            <color indexed="81"/>
            <rFont val="Tahoma"/>
            <family val="2"/>
          </rPr>
          <t xml:space="preserve">People present for contract 092-050-A117
</t>
        </r>
        <r>
          <rPr>
            <sz val="8"/>
            <color indexed="81"/>
            <rFont val="Tahoma"/>
            <family val="2"/>
          </rPr>
          <t xml:space="preserve">
Kwanele Ntantiso - 9106086192081
Mkhululi Mpulu - 9102255658085
Nkululeko Williams - 9204045457081
Ntombekhaya Beyi - 7201012132087
Mzwandile Cakuma - 6206045663082
Xola Sokhiya - 7006067058081
Sibongile Nelani - 7606106745083
Thoneka Tshanga - 7702021795087
Yanga Tinikwe - 8301255939088
Mbuyiselo Witbooi - 6403125738088
Nomvula Mbetha - 6103120647082
</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 xml:space="preserve">People Left
</t>
        </r>
      </text>
    </comment>
    <comment ref="A147" authorId="0" shapeId="0">
      <text>
        <r>
          <rPr>
            <sz val="10"/>
            <color indexed="81"/>
            <rFont val="Tahoma"/>
            <family val="2"/>
          </rPr>
          <t xml:space="preserve">Private landowner incentive contract. </t>
        </r>
      </text>
    </comment>
    <comment ref="C147" authorId="0" shapeId="0">
      <text>
        <r>
          <rPr>
            <sz val="10"/>
            <color indexed="81"/>
            <rFont val="Tahoma"/>
            <family val="2"/>
          </rPr>
          <t xml:space="preserve">Contract   007-029-002 ran from 19/01/11 - 08/02/11 = 204P/Days
</t>
        </r>
      </text>
    </comment>
    <comment ref="J147" authorId="0" shapeId="0">
      <text>
        <r>
          <rPr>
            <b/>
            <u/>
            <sz val="8"/>
            <color indexed="81"/>
            <rFont val="Tahoma"/>
            <family val="2"/>
          </rPr>
          <t xml:space="preserve">People present for contract 007-092-004
</t>
        </r>
        <r>
          <rPr>
            <u/>
            <sz val="8"/>
            <color indexed="81"/>
            <rFont val="Tahoma"/>
            <family val="2"/>
          </rPr>
          <t xml:space="preserve">
</t>
        </r>
        <r>
          <rPr>
            <sz val="8"/>
            <color indexed="81"/>
            <rFont val="Tahoma"/>
            <family val="2"/>
          </rPr>
          <t xml:space="preserve">
Kwanele Ntantiso - 9106086192081
Mkhululi Mpulu - 9102255658085
Nkululeko Williams - 9204045457081
Ntombekhaya Beyi - 7201012132087
Mzwandile Cakuma - 6206045663082
Xola Sokhiya - 7006067058081
Sibongile Nelani - 7606106745083
Thoneka Tshanga - 7702021795087
Yanga Tinikwe - 8301255939088
Mbuyiselo Witbooi - 6403125738088
Nomvula Mbetha - 6103120647082
</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 xml:space="preserve">People Left
</t>
        </r>
      </text>
    </comment>
    <comment ref="A148" authorId="0" shapeId="0">
      <text>
        <r>
          <rPr>
            <sz val="10"/>
            <color indexed="81"/>
            <rFont val="Tahoma"/>
            <family val="2"/>
          </rPr>
          <t xml:space="preserve">Private landowner incentive contract. </t>
        </r>
      </text>
    </comment>
    <comment ref="C148" authorId="0" shapeId="0">
      <text>
        <r>
          <rPr>
            <sz val="10"/>
            <color indexed="81"/>
            <rFont val="Tahoma"/>
            <family val="2"/>
          </rPr>
          <t xml:space="preserve">Contract   007-029-003 ran from 09/02/11 - 16/02/11 = 96P/Days
</t>
        </r>
      </text>
    </comment>
    <comment ref="J148" authorId="0" shapeId="0">
      <text>
        <r>
          <rPr>
            <b/>
            <u/>
            <sz val="8"/>
            <color indexed="81"/>
            <rFont val="Tahoma"/>
            <family val="2"/>
          </rPr>
          <t xml:space="preserve">People present for contract 007-092-003
</t>
        </r>
        <r>
          <rPr>
            <u/>
            <sz val="8"/>
            <color indexed="81"/>
            <rFont val="Tahoma"/>
            <family val="2"/>
          </rPr>
          <t xml:space="preserve">
</t>
        </r>
        <r>
          <rPr>
            <sz val="8"/>
            <color indexed="81"/>
            <rFont val="Tahoma"/>
            <family val="2"/>
          </rPr>
          <t xml:space="preserve">
Kwanele Ntantiso - 9106086192081
Mkhululi Mpulu - 9102255658085
Nkululeko Williams - 9204045457081
Ntombekhaya Beyi - 7201012132087
Mzwandile Cakuma - 6206045663082
Xola Sokhiya - 7006067058081
Sibongile Nelani - 7606106745083
Thoneka Tshanga - 7702021795087
Yanga Tinikwe - 8301255939088
Mbuyiselo Witbooi - 6403125738088
Nomvula Mbetha - 6103120647082
</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 xml:space="preserve">People Left
</t>
        </r>
      </text>
    </comment>
    <comment ref="A149" authorId="0" shapeId="0">
      <text>
        <r>
          <rPr>
            <sz val="10"/>
            <color indexed="81"/>
            <rFont val="Tahoma"/>
            <family val="2"/>
          </rPr>
          <t xml:space="preserve">Private landowner incentive contract. </t>
        </r>
      </text>
    </comment>
    <comment ref="C149" authorId="0" shapeId="0">
      <text>
        <r>
          <rPr>
            <sz val="10"/>
            <color indexed="81"/>
            <rFont val="Tahoma"/>
            <family val="2"/>
          </rPr>
          <t xml:space="preserve">Contract   007-092-001(092-050-A94) ran from 15/09/10 - 10/12/10 = 605P/Days
</t>
        </r>
      </text>
    </comment>
    <comment ref="J149" authorId="0" shapeId="0">
      <text>
        <r>
          <rPr>
            <b/>
            <u/>
            <sz val="8"/>
            <color indexed="81"/>
            <rFont val="Tahoma"/>
            <family val="2"/>
          </rPr>
          <t xml:space="preserve">People present for contract 007-092-001
</t>
        </r>
        <r>
          <rPr>
            <sz val="8"/>
            <color indexed="81"/>
            <rFont val="Tahoma"/>
            <family val="2"/>
          </rPr>
          <t xml:space="preserve">
Kwanele Ntantiso - 9106086192081
Mkhululi Mpulu - 9102255658085
Nkululeko Williams - 9204045457081
Ntombekhaya Beyi - 7201012132087
Mbuyiselo Witbooi - 6403125738088
</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Mzwandile Cakuma - 6206045663082
Xola Sokhiya - 7006067058081
Nomvula Mbetha - 6103120647082
Sibongile Nelani - 7606106745083
Siyamthansa Goqo - 8806135610089
Yanga Tinikwe - 8301255939088
</t>
        </r>
        <r>
          <rPr>
            <b/>
            <u/>
            <sz val="8"/>
            <color indexed="81"/>
            <rFont val="Tahoma"/>
            <family val="2"/>
          </rPr>
          <t xml:space="preserve">People Left
</t>
        </r>
        <r>
          <rPr>
            <sz val="8"/>
            <color indexed="81"/>
            <rFont val="Tahoma"/>
            <family val="2"/>
          </rPr>
          <t xml:space="preserve">Siyabulela Bobani - 8806205464089
Tembiliso Keyi - 6805057115087
Phumeza Pipe - 8203270300082
Phumzile Tshaka - 8006295811086
Zama Ncambele - 6308285701083
Bongani Metshe - 8407275382082
Thandolwethu Buswa - 8310016020088
</t>
        </r>
      </text>
    </comment>
    <comment ref="A150" authorId="0" shapeId="0">
      <text>
        <r>
          <rPr>
            <sz val="10"/>
            <color indexed="81"/>
            <rFont val="Tahoma"/>
            <family val="2"/>
          </rPr>
          <t xml:space="preserve">Private landowner incentive contract. </t>
        </r>
      </text>
    </comment>
    <comment ref="C150" authorId="0" shapeId="0">
      <text>
        <r>
          <rPr>
            <sz val="10"/>
            <color indexed="81"/>
            <rFont val="Tahoma"/>
            <family val="2"/>
          </rPr>
          <t xml:space="preserve">Contract   007-029-002 ran from 19/01/11 - 08/02/11 = 204P/Days
</t>
        </r>
      </text>
    </comment>
    <comment ref="J150" authorId="0" shapeId="0">
      <text>
        <r>
          <rPr>
            <b/>
            <u/>
            <sz val="8"/>
            <color indexed="81"/>
            <rFont val="Tahoma"/>
            <family val="2"/>
          </rPr>
          <t xml:space="preserve">People present for contract 007-092-002
</t>
        </r>
        <r>
          <rPr>
            <u/>
            <sz val="8"/>
            <color indexed="81"/>
            <rFont val="Tahoma"/>
            <family val="2"/>
          </rPr>
          <t xml:space="preserve">
</t>
        </r>
        <r>
          <rPr>
            <sz val="8"/>
            <color indexed="81"/>
            <rFont val="Tahoma"/>
            <family val="2"/>
          </rPr>
          <t xml:space="preserve">
Kwanele Ntantiso - 9106086192081
Mkhululi Mpulu - 9102255658085
Nkululeko Williams - 9204045457081
Ntombekhaya Beyi - 7201012132087
Mzwandile Cakuma - 6206045663082
Xola Sokhiya - 7006067058081
Sibongile Nelani - 7606106745083
Yanga Tinikwe - 8301255939088
Mbuyiselo Witbooi - 6403125738088
Nomvula Mbetha - 6103120647082
</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Thoneka Tshanga - 7702021795087
</t>
        </r>
        <r>
          <rPr>
            <b/>
            <u/>
            <sz val="8"/>
            <color indexed="81"/>
            <rFont val="Tahoma"/>
            <family val="2"/>
          </rPr>
          <t xml:space="preserve">People Left
</t>
        </r>
        <r>
          <rPr>
            <sz val="8"/>
            <color indexed="81"/>
            <rFont val="Tahoma"/>
            <family val="2"/>
          </rPr>
          <t>Siyamthansa Goqo - 8806135610089</t>
        </r>
      </text>
    </comment>
    <comment ref="C151" authorId="0" shapeId="0">
      <text>
        <r>
          <rPr>
            <sz val="10"/>
            <color indexed="81"/>
            <rFont val="Tahoma"/>
            <family val="2"/>
          </rPr>
          <t xml:space="preserve">Contract 092-050-A96B1 ran from 16/07/12 - 31/08/12 = 126P/Days
</t>
        </r>
      </text>
    </comment>
    <comment ref="J151" authorId="0" shapeId="0">
      <text>
        <r>
          <rPr>
            <b/>
            <u/>
            <sz val="10"/>
            <color indexed="81"/>
            <rFont val="Tahoma"/>
            <family val="2"/>
          </rPr>
          <t>People employed on contract 092-050-A96B1</t>
        </r>
        <r>
          <rPr>
            <sz val="10"/>
            <color indexed="81"/>
            <rFont val="Tahoma"/>
            <family val="2"/>
          </rPr>
          <t xml:space="preserve">
</t>
        </r>
        <r>
          <rPr>
            <sz val="10"/>
            <color indexed="81"/>
            <rFont val="Tahoma"/>
            <family val="2"/>
          </rPr>
          <t xml:space="preserve">
Fezile Andries - 6810095734089
Donald Lizwane - 6010275654088
Vuyani Blaauw - 6301135548085
Andile Sikiwe - 7411105535084
</t>
        </r>
        <r>
          <rPr>
            <b/>
            <u/>
            <sz val="10"/>
            <color indexed="81"/>
            <rFont val="Tahoma"/>
            <family val="2"/>
          </rPr>
          <t xml:space="preserve">
New People
</t>
        </r>
        <r>
          <rPr>
            <u/>
            <sz val="10"/>
            <color indexed="81"/>
            <rFont val="Tahoma"/>
            <family val="2"/>
          </rPr>
          <t xml:space="preserve">
</t>
        </r>
        <r>
          <rPr>
            <sz val="10"/>
            <color indexed="81"/>
            <rFont val="Tahoma"/>
            <family val="2"/>
          </rPr>
          <t xml:space="preserve">Avril Stuurman - 8906280244088
julia Devine - 8506030205080
Zanoxolo Popo - 7210295315087
Louisa Claasen - 9412220338089
Theodora Stokwe - 9008230534087
</t>
        </r>
        <r>
          <rPr>
            <u/>
            <sz val="10"/>
            <color indexed="81"/>
            <rFont val="Tahoma"/>
            <family val="2"/>
          </rPr>
          <t xml:space="preserve">
</t>
        </r>
        <r>
          <rPr>
            <b/>
            <u/>
            <sz val="10"/>
            <color indexed="81"/>
            <rFont val="Tahoma"/>
            <family val="2"/>
          </rPr>
          <t xml:space="preserve">
People Left
</t>
        </r>
        <r>
          <rPr>
            <sz val="10"/>
            <color indexed="81"/>
            <rFont val="Tahoma"/>
            <family val="2"/>
          </rPr>
          <t xml:space="preserve">
Janine Paulse - 8807290176088
Gladys Hempe - 85050703398086
Harry Blou - 5206025914084
Julia Fanie - 8011111537089
Nomvula Andries - 7108240367080
Wesley Klaas - 7108240367080</t>
        </r>
      </text>
    </comment>
    <comment ref="C152" authorId="0" shapeId="0">
      <text>
        <r>
          <rPr>
            <sz val="10"/>
            <color indexed="81"/>
            <rFont val="Tahoma"/>
            <family val="2"/>
          </rPr>
          <t xml:space="preserve">Contract 092-050-A103 ran from 01/12/10 - 02/03/11 = 496P/Days
</t>
        </r>
      </text>
    </comment>
    <comment ref="J152" authorId="0" shapeId="0">
      <text>
        <r>
          <rPr>
            <b/>
            <u/>
            <sz val="8"/>
            <color indexed="81"/>
            <rFont val="Tahoma"/>
            <family val="2"/>
          </rPr>
          <t xml:space="preserve">People employed on contract 092-050-A103
</t>
        </r>
        <r>
          <rPr>
            <sz val="8"/>
            <color indexed="81"/>
            <rFont val="Tahoma"/>
            <family val="2"/>
          </rPr>
          <t xml:space="preserve">
Boniwe Magccuntsu - 6908190697084
Patric Gxekwa - 6208285909084
Bonakele Jordan - 7205206082081
Joseph Witbooi - 6808215636085
Ntombevoti September - 8103040672085
</t>
        </r>
        <r>
          <rPr>
            <b/>
            <u/>
            <sz val="8"/>
            <color indexed="81"/>
            <rFont val="Tahoma"/>
            <family val="2"/>
          </rPr>
          <t xml:space="preserve">New People Employed
</t>
        </r>
        <r>
          <rPr>
            <b/>
            <sz val="8"/>
            <color indexed="81"/>
            <rFont val="Tahoma"/>
            <family val="2"/>
          </rPr>
          <t xml:space="preserve">
</t>
        </r>
        <r>
          <rPr>
            <sz val="8"/>
            <color indexed="81"/>
            <rFont val="Tahoma"/>
            <family val="2"/>
          </rPr>
          <t xml:space="preserve">
Andrew Sampies - 7906205154082
Thobekile Bam - 6609125698086
Thozamile Jafta - 6501025371080
Mxolisi Blouw - 9211055360089
Wilfres Tom - 79011115820088
Eric Jansen - 8201255233088
Mxolisi November - 8708145739082
Siyabonga Sam - 8604026268087
Johannes Makeleni - 6805295603084
Simphiwe Nelani - 8209106640088
</t>
        </r>
        <r>
          <rPr>
            <b/>
            <u/>
            <sz val="8"/>
            <color indexed="81"/>
            <rFont val="Tahoma"/>
            <family val="2"/>
          </rPr>
          <t>People left employ of Z.Hanabe</t>
        </r>
        <r>
          <rPr>
            <sz val="8"/>
            <color indexed="81"/>
            <rFont val="Tahoma"/>
            <family val="2"/>
          </rPr>
          <t xml:space="preserve">
Meshack November - 7304255761081
Nkululeko Klaasen - 7411145657088
Luyanda Taliwe - 7804255866087
Eagleton Shembeyi - 8109256103087
Zuzile Cwili - 7509285547082
Vuyo Mpaypheli - 6810305405082
Zandisile Nkwali - 8812201373081
Nosiphiwo Tiervlei - 8507231201084
Sizeka Rasonti - 7908281033081
Buzani Mzathi - 7411250538083
</t>
        </r>
      </text>
    </comment>
    <comment ref="C153" authorId="1" shapeId="0">
      <text>
        <r>
          <rPr>
            <sz val="8"/>
            <color indexed="81"/>
            <rFont val="Tahoma"/>
            <family val="2"/>
          </rPr>
          <t xml:space="preserve">Contract 092-050-A103B1 ran from 09/05/13 - 25/05/13 = 165 P/Days
</t>
        </r>
      </text>
    </comment>
    <comment ref="J153" authorId="1" shapeId="0">
      <text>
        <r>
          <rPr>
            <b/>
            <u/>
            <sz val="8"/>
            <color indexed="81"/>
            <rFont val="Tahoma"/>
            <family val="2"/>
          </rPr>
          <t>People Employed on Contract 092-050-A103B1</t>
        </r>
        <r>
          <rPr>
            <sz val="8"/>
            <color indexed="81"/>
            <rFont val="Tahoma"/>
            <family val="2"/>
          </rPr>
          <t xml:space="preserve">
</t>
        </r>
        <r>
          <rPr>
            <b/>
            <sz val="8"/>
            <color indexed="81"/>
            <rFont val="Tahoma"/>
            <family val="2"/>
          </rPr>
          <t xml:space="preserve">
</t>
        </r>
        <r>
          <rPr>
            <sz val="8"/>
            <color indexed="81"/>
            <rFont val="Tahoma"/>
            <family val="2"/>
          </rPr>
          <t xml:space="preserve">Mziyande Nombande - 7712205403085
Gerald Seyise - 6608255656088
Thandile Lukas - 7709116111088
Veronica Yantolo - 9211250056086
Martha Ngqeza - 8804180635085
Vuyokazi Grootboom - 8209191350080
Cynthia Kanana - 890926000084
Lusanda Qogo - 8804046519085
Desmond Williams - 8701205536084
Ronald Klaas - 9103195293082
</t>
        </r>
        <r>
          <rPr>
            <b/>
            <u/>
            <sz val="8"/>
            <color indexed="81"/>
            <rFont val="Tahoma"/>
            <family val="2"/>
          </rPr>
          <t xml:space="preserve">
New People
</t>
        </r>
        <r>
          <rPr>
            <u/>
            <sz val="8"/>
            <color indexed="81"/>
            <rFont val="Tahoma"/>
            <family val="2"/>
          </rPr>
          <t xml:space="preserve">
</t>
        </r>
        <r>
          <rPr>
            <sz val="8"/>
            <color indexed="81"/>
            <rFont val="Tahoma"/>
            <family val="2"/>
          </rPr>
          <t>Mejana Ginette - 7301200439086
Frans Boyana - 66090455436084</t>
        </r>
        <r>
          <rPr>
            <u/>
            <sz val="8"/>
            <color indexed="81"/>
            <rFont val="Tahoma"/>
            <family val="2"/>
          </rPr>
          <t xml:space="preserve">
</t>
        </r>
        <r>
          <rPr>
            <b/>
            <u/>
            <sz val="8"/>
            <color indexed="81"/>
            <rFont val="Tahoma"/>
            <family val="2"/>
          </rPr>
          <t xml:space="preserve">
People Left
</t>
        </r>
        <r>
          <rPr>
            <sz val="8"/>
            <color indexed="81"/>
            <rFont val="Tahoma"/>
            <family val="2"/>
          </rPr>
          <t>Luvuyo Gabayi - 7810095341082
Ncedikaya Yantolo - 8611155324086</t>
        </r>
      </text>
    </comment>
    <comment ref="C154" authorId="0" shapeId="0">
      <text>
        <r>
          <rPr>
            <sz val="10"/>
            <color indexed="81"/>
            <rFont val="Tahoma"/>
            <family val="2"/>
          </rPr>
          <t xml:space="preserve">Contract 092-050-A117 ran from 28/03/11 - 19/04/11 = 260P/Days
</t>
        </r>
      </text>
    </comment>
    <comment ref="J154" authorId="0" shapeId="0">
      <text>
        <r>
          <rPr>
            <b/>
            <u/>
            <sz val="8"/>
            <color indexed="81"/>
            <rFont val="Tahoma"/>
            <family val="2"/>
          </rPr>
          <t xml:space="preserve">People present for contract 092-050-A104
</t>
        </r>
        <r>
          <rPr>
            <sz val="8"/>
            <color indexed="81"/>
            <rFont val="Tahoma"/>
            <family val="2"/>
          </rPr>
          <t xml:space="preserve">
Kwanele Ntantiso - 9106086192081
Mkhululi Mpulu - 9102255658085
Ntombekhaya Beyi - 7201012132087
Mzwandile Cakuma - 6206045663082
Xola Sokhiya - 7006067058081
Sibongile Nelani - 7606106745083
Thoneka Tshanga - 7702021795087
Yanga Tinikwe - 8301255939088
Mbuyiselo Witbooi - 6403125738088
Nomvula Mbetha - 6103120647082
</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Caroline Williams  - 8211220920081</t>
        </r>
        <r>
          <rPr>
            <b/>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Nkululeko Williams - 9204045457081</t>
        </r>
      </text>
    </comment>
    <comment ref="C155" authorId="0" shapeId="0">
      <text>
        <r>
          <rPr>
            <sz val="10"/>
            <color indexed="81"/>
            <rFont val="Tahoma"/>
            <family val="2"/>
          </rPr>
          <t xml:space="preserve">Contract 092-050-A95 ran from 01/01/11 - 19/01/11 = 143P/Days
</t>
        </r>
      </text>
    </comment>
    <comment ref="J155" authorId="0" shapeId="0">
      <text>
        <r>
          <rPr>
            <b/>
            <u/>
            <sz val="10"/>
            <color indexed="81"/>
            <rFont val="Tahoma"/>
            <family val="2"/>
          </rPr>
          <t>People employed on contract 092-050-A95</t>
        </r>
        <r>
          <rPr>
            <sz val="10"/>
            <color indexed="81"/>
            <rFont val="Tahoma"/>
            <family val="2"/>
          </rPr>
          <t xml:space="preserve">
</t>
        </r>
        <r>
          <rPr>
            <sz val="10"/>
            <color indexed="81"/>
            <rFont val="Tahoma"/>
            <family val="2"/>
          </rPr>
          <t xml:space="preserve">
Noluthando Fisanti - 8404101341085
Jorica Jordaan - 8310060503088
Michelle Pietersen - 8308220471089
Fredeline Alkaster - 8910300215085
Boy Grootboom - 7511295415086
Simphiwe Spogter - 7912266031086
Johan Arries - 8001155178085
Thembisile Ngcwangu - 7802105374088
Queenie Betsha - 9009230289081</t>
        </r>
        <r>
          <rPr>
            <sz val="10"/>
            <color indexed="81"/>
            <rFont val="Tahoma"/>
            <family val="2"/>
          </rPr>
          <t xml:space="preserve">
</t>
        </r>
        <r>
          <rPr>
            <b/>
            <u/>
            <sz val="10"/>
            <color indexed="81"/>
            <rFont val="Tahoma"/>
            <family val="2"/>
          </rPr>
          <t xml:space="preserve">
New People
</t>
        </r>
        <r>
          <rPr>
            <sz val="10"/>
            <color indexed="81"/>
            <rFont val="Tahoma"/>
            <family val="2"/>
          </rPr>
          <t xml:space="preserve">Xolani Williams - 8701205536084
Jonathan Jacobs - 9004215184089
Talana Spogter - 8609180246034
</t>
        </r>
        <r>
          <rPr>
            <b/>
            <u/>
            <sz val="10"/>
            <color indexed="81"/>
            <rFont val="Tahoma"/>
            <family val="2"/>
          </rPr>
          <t xml:space="preserve">
People Left
</t>
        </r>
        <r>
          <rPr>
            <sz val="10"/>
            <color indexed="81"/>
            <rFont val="Tahoma"/>
            <family val="2"/>
          </rPr>
          <t>Desmond Willliams - 87011205536084</t>
        </r>
      </text>
    </comment>
    <comment ref="C156" authorId="0" shapeId="0">
      <text>
        <r>
          <rPr>
            <sz val="10"/>
            <color indexed="81"/>
            <rFont val="Tahoma"/>
            <family val="2"/>
          </rPr>
          <t xml:space="preserve">Contract 092-050-A110 ran from 04/07/11 - 29/07/11 = 220P/Days
</t>
        </r>
      </text>
    </comment>
    <comment ref="J156" authorId="0" shapeId="0">
      <text>
        <r>
          <rPr>
            <b/>
            <u/>
            <sz val="10"/>
            <color indexed="81"/>
            <rFont val="Tahoma"/>
            <family val="2"/>
          </rPr>
          <t>People employed on contract 092-050-A110</t>
        </r>
        <r>
          <rPr>
            <sz val="10"/>
            <color indexed="81"/>
            <rFont val="Tahoma"/>
            <family val="2"/>
          </rPr>
          <t xml:space="preserve">
</t>
        </r>
        <r>
          <rPr>
            <sz val="10"/>
            <color indexed="81"/>
            <rFont val="Tahoma"/>
            <family val="2"/>
          </rPr>
          <t xml:space="preserve">
Noluthando Fisanti - 8404101341085
Jorica Jordaan - 8310060503088
Fredeline Alkaster - 8910300215085
Boy Grootboom - 7511295415086
Simphiwe Spogter - 7912266031086
Nkululeko Grootboom - 8311175857088
Xolani Williams - 8701205536084
Vuyisile Qogo - 620615767085
Nomaxabiso Ndoni - 8902100390086
Talana Spogter - 8609180246034
</t>
        </r>
        <r>
          <rPr>
            <b/>
            <u/>
            <sz val="10"/>
            <color indexed="81"/>
            <rFont val="Tahoma"/>
            <family val="2"/>
          </rPr>
          <t xml:space="preserve">
New People
</t>
        </r>
        <r>
          <rPr>
            <sz val="10"/>
            <color indexed="81"/>
            <rFont val="Tahoma"/>
            <family val="2"/>
          </rPr>
          <t xml:space="preserve">
</t>
        </r>
        <r>
          <rPr>
            <b/>
            <u/>
            <sz val="10"/>
            <color indexed="81"/>
            <rFont val="Tahoma"/>
            <family val="2"/>
          </rPr>
          <t xml:space="preserve">
People Left
</t>
        </r>
        <r>
          <rPr>
            <sz val="10"/>
            <color indexed="81"/>
            <rFont val="Tahoma"/>
            <family val="2"/>
          </rPr>
          <t xml:space="preserve">
</t>
        </r>
      </text>
    </comment>
    <comment ref="C157" authorId="1" shapeId="0">
      <text>
        <r>
          <rPr>
            <sz val="8"/>
            <color indexed="81"/>
            <rFont val="Tahoma"/>
            <family val="2"/>
          </rPr>
          <t xml:space="preserve">Contract 092-050-A110B1 ran from 03/01/13 - 16/01/13 = 143 P/Days
</t>
        </r>
      </text>
    </comment>
    <comment ref="J157" authorId="1" shapeId="0">
      <text>
        <r>
          <rPr>
            <b/>
            <u/>
            <sz val="8"/>
            <color indexed="81"/>
            <rFont val="Tahoma"/>
            <family val="2"/>
          </rPr>
          <t>People Employed on Contract 092-050-A110B1</t>
        </r>
        <r>
          <rPr>
            <sz val="8"/>
            <color indexed="81"/>
            <rFont val="Tahoma"/>
            <family val="2"/>
          </rPr>
          <t xml:space="preserve">
Mziyande Nombande - 7712205403085
Gerald Seyise - 6608255656088
Thandile Lukas - 7709116111088
Bongiswa Langbooi - 9308020451082
Miliswa Sambokwe - 8302011175082
Vuyokazi Grootboom - 8209191350080
Nolubabalo Gunguluza - 9304141026085
Luvuyo Gabayi - 7810095341082
Lusanda Qogo - 8804046519085
Frans Boyana - 6609045546084
Desmond Williams - 8701205536084
Ronald Klaas - 9103195293082
</t>
        </r>
        <r>
          <rPr>
            <b/>
            <u/>
            <sz val="8"/>
            <color indexed="81"/>
            <rFont val="Tahoma"/>
            <family val="2"/>
          </rPr>
          <t xml:space="preserve">
New People
</t>
        </r>
        <r>
          <rPr>
            <u/>
            <sz val="8"/>
            <color indexed="81"/>
            <rFont val="Tahoma"/>
            <family val="2"/>
          </rPr>
          <t xml:space="preserve">
</t>
        </r>
        <r>
          <rPr>
            <b/>
            <u/>
            <sz val="8"/>
            <color indexed="81"/>
            <rFont val="Tahoma"/>
            <family val="2"/>
          </rPr>
          <t xml:space="preserve">
People Left
</t>
        </r>
      </text>
    </comment>
    <comment ref="C158" authorId="0" shapeId="0">
      <text>
        <r>
          <rPr>
            <sz val="10"/>
            <color indexed="81"/>
            <rFont val="Tahoma"/>
            <family val="2"/>
          </rPr>
          <t xml:space="preserve">Contract 092-050-A97 ran from 15/03/11 - 06/04/11 = 124P/Days
</t>
        </r>
      </text>
    </comment>
    <comment ref="J158" authorId="0" shapeId="0">
      <text>
        <r>
          <rPr>
            <b/>
            <u/>
            <sz val="10"/>
            <color indexed="81"/>
            <rFont val="Tahoma"/>
            <family val="2"/>
          </rPr>
          <t>People employed on contract 092-050-A97</t>
        </r>
        <r>
          <rPr>
            <sz val="10"/>
            <color indexed="81"/>
            <rFont val="Tahoma"/>
            <family val="2"/>
          </rPr>
          <t xml:space="preserve">
</t>
        </r>
        <r>
          <rPr>
            <sz val="10"/>
            <color indexed="81"/>
            <rFont val="Tahoma"/>
            <family val="2"/>
          </rPr>
          <t xml:space="preserve">
Noluthando Fisanti - 8404101341085
Jorica Jordaan - 8310060503088
Fredeline Alkaster - 8910300215085
Boy Grootboom - 7511295415086
Simphiwe Spogter - 7912266031086
Johan Arries - 8001155178085
Xolani Williams - 8701205536084
Queenie Betsha - 9009230289081
Talana Spogter - 8609180246034
</t>
        </r>
        <r>
          <rPr>
            <b/>
            <u/>
            <sz val="10"/>
            <color indexed="81"/>
            <rFont val="Tahoma"/>
            <family val="2"/>
          </rPr>
          <t xml:space="preserve">
New People
</t>
        </r>
        <r>
          <rPr>
            <sz val="10"/>
            <color indexed="81"/>
            <rFont val="Tahoma"/>
            <family val="2"/>
          </rPr>
          <t xml:space="preserve">
</t>
        </r>
        <r>
          <rPr>
            <b/>
            <u/>
            <sz val="10"/>
            <color indexed="81"/>
            <rFont val="Tahoma"/>
            <family val="2"/>
          </rPr>
          <t xml:space="preserve">
People Left
</t>
        </r>
        <r>
          <rPr>
            <sz val="10"/>
            <color indexed="81"/>
            <rFont val="Tahoma"/>
            <family val="2"/>
          </rPr>
          <t xml:space="preserve">Jonathan Jacobs - 9004215184089
</t>
        </r>
      </text>
    </comment>
    <comment ref="C159" authorId="0" shapeId="0">
      <text>
        <r>
          <rPr>
            <sz val="10"/>
            <color indexed="81"/>
            <rFont val="Tahoma"/>
            <family val="2"/>
          </rPr>
          <t xml:space="preserve">Contract 092-050-A97B1 ran from 14/01/13 - 24/01/13 = 121P/Days
</t>
        </r>
      </text>
    </comment>
    <comment ref="J159" authorId="0" shapeId="0">
      <text>
        <r>
          <rPr>
            <b/>
            <u/>
            <sz val="10"/>
            <color indexed="81"/>
            <rFont val="Tahoma"/>
            <family val="2"/>
          </rPr>
          <t xml:space="preserve">People employed on contract 092-050-A97B1
</t>
        </r>
        <r>
          <rPr>
            <sz val="10"/>
            <color indexed="81"/>
            <rFont val="Tahoma"/>
            <family val="2"/>
          </rPr>
          <t xml:space="preserve">
Anderson Njeje - 7411175413089
Vuyokazi Kaptein - 9108081040083
Gladys Ndoni - 8806210593085
Masixole Sitole - 8708076386085
Xoliseko Desha - 9303020402086
Thanduxolo Boyana - 8803056324084
Nyameko Ntsendwana - 8504065354089
Mxolisi Sambokwe - 7310205438084
Maria Ndoni - 8902100390086
</t>
        </r>
        <r>
          <rPr>
            <u/>
            <sz val="10"/>
            <color indexed="81"/>
            <rFont val="Tahoma"/>
            <family val="2"/>
          </rPr>
          <t xml:space="preserve">
</t>
        </r>
        <r>
          <rPr>
            <b/>
            <u/>
            <sz val="10"/>
            <color indexed="81"/>
            <rFont val="Tahoma"/>
            <family val="2"/>
          </rPr>
          <t xml:space="preserve">New People
</t>
        </r>
        <r>
          <rPr>
            <sz val="10"/>
            <color indexed="81"/>
            <rFont val="Tahoma"/>
            <family val="2"/>
          </rPr>
          <t xml:space="preserve">
Mzukisi Yantolo - 8702275561085
Alfred Manack - 8308125904085
</t>
        </r>
        <r>
          <rPr>
            <b/>
            <u/>
            <sz val="10"/>
            <color indexed="81"/>
            <rFont val="Tahoma"/>
            <family val="2"/>
          </rPr>
          <t xml:space="preserve">
People Left
</t>
        </r>
        <r>
          <rPr>
            <sz val="10"/>
            <color indexed="81"/>
            <rFont val="Tahoma"/>
            <family val="2"/>
          </rPr>
          <t xml:space="preserve">
Nkululeko Grootboom - 8311175857088
Michael Ndoni - 9206125255087</t>
        </r>
      </text>
    </comment>
    <comment ref="C160" authorId="0" shapeId="0">
      <text>
        <r>
          <rPr>
            <sz val="10"/>
            <color indexed="81"/>
            <rFont val="Tahoma"/>
            <family val="2"/>
          </rPr>
          <t xml:space="preserve">Contract 092-050-A102 ran from 07/02/11 - 24/02/11 = 154P/Days
</t>
        </r>
      </text>
    </comment>
    <comment ref="J160" authorId="0" shapeId="0">
      <text>
        <r>
          <rPr>
            <b/>
            <u/>
            <sz val="10"/>
            <color indexed="81"/>
            <rFont val="Tahoma"/>
            <family val="2"/>
          </rPr>
          <t xml:space="preserve">People employed on contract 092-050-A102
</t>
        </r>
        <r>
          <rPr>
            <sz val="10"/>
            <color indexed="81"/>
            <rFont val="Tahoma"/>
            <family val="2"/>
          </rPr>
          <t xml:space="preserve">
Nkululeko Grootboom - 8311175857088
Nomaxabiso Ndoni - 8902100390086
Mxolisi Sambokwe - 7310205438084
Belula Yantolo - 8903020916083
Ayanda April - 8602016205088
Roseline Jafta - 9010120038086
</t>
        </r>
        <r>
          <rPr>
            <b/>
            <u/>
            <sz val="10"/>
            <color indexed="81"/>
            <rFont val="Tahoma"/>
            <family val="2"/>
          </rPr>
          <t xml:space="preserve">
New People
</t>
        </r>
        <r>
          <rPr>
            <sz val="10"/>
            <color indexed="81"/>
            <rFont val="Tahoma"/>
            <family val="2"/>
          </rPr>
          <t>Swartbooi Mzwandile - 8612126155088
Brenda Heers - 9012160642084</t>
        </r>
        <r>
          <rPr>
            <u/>
            <sz val="10"/>
            <color indexed="81"/>
            <rFont val="Tahoma"/>
            <family val="2"/>
          </rPr>
          <t xml:space="preserve">
</t>
        </r>
        <r>
          <rPr>
            <sz val="10"/>
            <color indexed="81"/>
            <rFont val="Tahoma"/>
            <family val="2"/>
          </rPr>
          <t>Vukile Kanana - 9404115542083
Andile Yantolo - 831104-</t>
        </r>
        <r>
          <rPr>
            <u/>
            <sz val="10"/>
            <color indexed="81"/>
            <rFont val="Tahoma"/>
            <family val="2"/>
          </rPr>
          <t xml:space="preserve">
</t>
        </r>
        <r>
          <rPr>
            <sz val="10"/>
            <color indexed="81"/>
            <rFont val="Tahoma"/>
            <family val="2"/>
          </rPr>
          <t xml:space="preserve">
</t>
        </r>
        <r>
          <rPr>
            <b/>
            <u/>
            <sz val="10"/>
            <color indexed="81"/>
            <rFont val="Tahoma"/>
            <family val="2"/>
          </rPr>
          <t xml:space="preserve">
People Left
</t>
        </r>
        <r>
          <rPr>
            <sz val="10"/>
            <color indexed="81"/>
            <rFont val="Tahoma"/>
            <family val="2"/>
          </rPr>
          <t>Lifa Speelman - 9012256116084
Ashley Le Gransie - 8808285278089
Kholiswa Mini - 8006230190083
Mamkeli Grootboom - 6802175029089</t>
        </r>
      </text>
    </comment>
    <comment ref="C161" authorId="1" shapeId="0">
      <text>
        <r>
          <rPr>
            <sz val="8"/>
            <color indexed="81"/>
            <rFont val="Tahoma"/>
            <family val="2"/>
          </rPr>
          <t xml:space="preserve">Contract 092-050-A102B1 ran from 09/12/12 - 13/12/12 = 55 P/Days
</t>
        </r>
      </text>
    </comment>
    <comment ref="J161" authorId="1" shapeId="0">
      <text>
        <r>
          <rPr>
            <b/>
            <u/>
            <sz val="8"/>
            <color indexed="81"/>
            <rFont val="Tahoma"/>
            <family val="2"/>
          </rPr>
          <t>People Employed on Contract 092-050-A102B1</t>
        </r>
        <r>
          <rPr>
            <sz val="8"/>
            <color indexed="81"/>
            <rFont val="Tahoma"/>
            <family val="2"/>
          </rPr>
          <t xml:space="preserve">
Mziyande Nombande - 7712205403085
Gerald Seyise - 6608255656088
Thandile Lukas - 7709116111088
Bongiswa Langbooi - 9308020451082
Miliswa Sambokwe - 8302011175082
Vuyokazi Grootboom - 8209191350080
Nolubabalo Gunguluza - 9304141026085
Luvuyo Gabayi - 7810095341082
Lusanda Qogo - 8804046519085
Frans Boyana - 6609045546084
Desmond Williams - 8701205536084
Ronald Klaas - 9103195293082
</t>
        </r>
        <r>
          <rPr>
            <b/>
            <u/>
            <sz val="8"/>
            <color indexed="81"/>
            <rFont val="Tahoma"/>
            <family val="2"/>
          </rPr>
          <t xml:space="preserve">
New People
</t>
        </r>
        <r>
          <rPr>
            <u/>
            <sz val="8"/>
            <color indexed="81"/>
            <rFont val="Tahoma"/>
            <family val="2"/>
          </rPr>
          <t xml:space="preserve">
</t>
        </r>
        <r>
          <rPr>
            <b/>
            <u/>
            <sz val="8"/>
            <color indexed="81"/>
            <rFont val="Tahoma"/>
            <family val="2"/>
          </rPr>
          <t xml:space="preserve">
People Left
</t>
        </r>
      </text>
    </comment>
    <comment ref="C162" authorId="0" shapeId="0">
      <text>
        <r>
          <rPr>
            <sz val="10"/>
            <color indexed="81"/>
            <rFont val="Tahoma"/>
            <family val="2"/>
          </rPr>
          <t xml:space="preserve">Contract 092-050-A105 ran from 30/12/10 - 27/01/11 = 209P/Days
</t>
        </r>
      </text>
    </comment>
    <comment ref="J162" authorId="0" shapeId="0">
      <text>
        <r>
          <rPr>
            <b/>
            <u/>
            <sz val="10"/>
            <color indexed="81"/>
            <rFont val="Tahoma"/>
            <family val="2"/>
          </rPr>
          <t xml:space="preserve">People employed on contract 092-050-A105
</t>
        </r>
        <r>
          <rPr>
            <sz val="10"/>
            <color indexed="81"/>
            <rFont val="Tahoma"/>
            <family val="2"/>
          </rPr>
          <t xml:space="preserve">
Mamkeli Grootboom - 6802175029089
Nkululeko Grootboom - 8311175857088
Kholiswa Mini - 8006230190083
Nomaxabiso Ndonni - 8902100390086
Ashley Le Gransie - 8808285278089
Mxolisi Sambokwe - 7310205438084
</t>
        </r>
        <r>
          <rPr>
            <b/>
            <u/>
            <sz val="10"/>
            <color indexed="81"/>
            <rFont val="Tahoma"/>
            <family val="2"/>
          </rPr>
          <t xml:space="preserve">
New People
</t>
        </r>
        <r>
          <rPr>
            <u/>
            <sz val="10"/>
            <color indexed="81"/>
            <rFont val="Tahoma"/>
            <family val="2"/>
          </rPr>
          <t xml:space="preserve">
</t>
        </r>
        <r>
          <rPr>
            <sz val="10"/>
            <color indexed="81"/>
            <rFont val="Tahoma"/>
            <family val="2"/>
          </rPr>
          <t>Belilla Yantolo - 8903020916083</t>
        </r>
        <r>
          <rPr>
            <u/>
            <sz val="10"/>
            <color indexed="81"/>
            <rFont val="Tahoma"/>
            <family val="2"/>
          </rPr>
          <t xml:space="preserve">
</t>
        </r>
        <r>
          <rPr>
            <sz val="10"/>
            <color indexed="81"/>
            <rFont val="Tahoma"/>
            <family val="2"/>
          </rPr>
          <t>Lifa Speelman - 9012256116084
Ayanda April - 8602016205088
Roseline Jafta - 9010120038086</t>
        </r>
        <r>
          <rPr>
            <b/>
            <u/>
            <sz val="10"/>
            <color indexed="81"/>
            <rFont val="Tahoma"/>
            <family val="2"/>
          </rPr>
          <t xml:space="preserve">
People Left
</t>
        </r>
        <r>
          <rPr>
            <sz val="10"/>
            <color indexed="81"/>
            <rFont val="Tahoma"/>
            <family val="2"/>
          </rPr>
          <t>Nomhle Statu - 7505200512086
Sibongiseni Yantolo - 9211281114086
Ngthabiseng Matlotlo - 7901100310087
Liesl Alberts - 8804080433086</t>
        </r>
      </text>
    </comment>
    <comment ref="C163" authorId="1" shapeId="0">
      <text>
        <r>
          <rPr>
            <sz val="8"/>
            <color indexed="81"/>
            <rFont val="Tahoma"/>
            <family val="2"/>
          </rPr>
          <t xml:space="preserve">Contract No. 092-050-A105B1 ran from 04/12/12 - 08/12/12 = 55P/Days
</t>
        </r>
      </text>
    </comment>
    <comment ref="J163" authorId="1" shapeId="0">
      <text>
        <r>
          <rPr>
            <b/>
            <u/>
            <sz val="8"/>
            <color indexed="81"/>
            <rFont val="Tahoma"/>
            <family val="2"/>
          </rPr>
          <t xml:space="preserve">People Employed on Contract 092-050-A105B1
</t>
        </r>
        <r>
          <rPr>
            <sz val="8"/>
            <color indexed="81"/>
            <rFont val="Tahoma"/>
            <family val="2"/>
          </rPr>
          <t xml:space="preserve">Mamkeli Grootboom - 6802175607087
Xabiso Sitole  - 8801315271083
Nowie Ndoni - 9206210106088
Jorica Jordaan - 8310060503088
Talana Spogter - 8609180246084
Gradwell Sambokwe  - 7601255468082
Patrick Qogo - 6206215767085
Nkululeko Grootboom - 8311175857085
Lifa Speelman - 9012256116084
Boy-Boy Tom - 6509065721080
Boy Grootboom - 7511295415086
Simphiwe Spogter - 7912266031086
</t>
        </r>
      </text>
    </comment>
    <comment ref="C164" authorId="0" shapeId="0">
      <text>
        <r>
          <rPr>
            <sz val="10"/>
            <color indexed="81"/>
            <rFont val="Tahoma"/>
            <family val="2"/>
          </rPr>
          <t xml:space="preserve">Contract 092-050-A109 ran from 22/02/11 - 01/03/11 = 69P/Days
</t>
        </r>
      </text>
    </comment>
    <comment ref="J164" authorId="0" shapeId="0">
      <text>
        <r>
          <rPr>
            <b/>
            <u/>
            <sz val="10"/>
            <color indexed="81"/>
            <rFont val="Tahoma"/>
            <family val="2"/>
          </rPr>
          <t>People employed on contract 092-050-A109</t>
        </r>
        <r>
          <rPr>
            <sz val="10"/>
            <color indexed="81"/>
            <rFont val="Tahoma"/>
            <family val="2"/>
          </rPr>
          <t xml:space="preserve">
</t>
        </r>
        <r>
          <rPr>
            <sz val="10"/>
            <color indexed="81"/>
            <rFont val="Tahoma"/>
            <family val="2"/>
          </rPr>
          <t xml:space="preserve">
Donald Lizwane - 6010275654088
Gladys Hemp - 85050703398086
Nomvula Andries - 7108240367080
Benen May - 9009175313081
Julia Fanie - 8011111537089
Nomsqibelo Melani - 8102161059080
Goodwel Olifant - 640825563302
Harry Blou - 5206025914084
Lumbambo Grootboom - 8307185922082
Wesley Klaas - 7108240367080
</t>
        </r>
        <r>
          <rPr>
            <b/>
            <u/>
            <sz val="10"/>
            <color indexed="81"/>
            <rFont val="Tahoma"/>
            <family val="2"/>
          </rPr>
          <t xml:space="preserve">
New People
People Left
</t>
        </r>
      </text>
    </comment>
    <comment ref="C165" authorId="0" shapeId="0">
      <text>
        <r>
          <rPr>
            <sz val="10"/>
            <color indexed="81"/>
            <rFont val="Tahoma"/>
            <family val="2"/>
          </rPr>
          <t xml:space="preserve">Contract 092-050-A114 ran from 16/03/11 - 30/03/11 = 110P/Days
</t>
        </r>
      </text>
    </comment>
    <comment ref="J165" authorId="0" shapeId="0">
      <text>
        <r>
          <rPr>
            <b/>
            <u/>
            <sz val="10"/>
            <color indexed="81"/>
            <rFont val="Tahoma"/>
            <family val="2"/>
          </rPr>
          <t>People employed on contract 092-050-A114</t>
        </r>
        <r>
          <rPr>
            <sz val="10"/>
            <color indexed="81"/>
            <rFont val="Tahoma"/>
            <family val="2"/>
          </rPr>
          <t xml:space="preserve">
</t>
        </r>
        <r>
          <rPr>
            <sz val="10"/>
            <color indexed="81"/>
            <rFont val="Tahoma"/>
            <family val="2"/>
          </rPr>
          <t xml:space="preserve">
Donald Lizwane - 6010275654088
Gladys Hempe - 85050703398086
Nomvula Andries - 7108240367080
Benen May - 9009175313081
Julia Fanie - 8011111537089
Nomsqibelo Melani - 8102161059080
Goodwel Olifant - 640825563302
Harry Blou - 5206025914084
Lumbambo Grootboom - 8307185922082
Wesley Klaas - 7108240367080
</t>
        </r>
        <r>
          <rPr>
            <b/>
            <u/>
            <sz val="10"/>
            <color indexed="81"/>
            <rFont val="Tahoma"/>
            <family val="2"/>
          </rPr>
          <t xml:space="preserve">
New People
People Left
</t>
        </r>
      </text>
    </comment>
    <comment ref="C166" authorId="1" shapeId="0">
      <text>
        <r>
          <rPr>
            <sz val="8"/>
            <color indexed="81"/>
            <rFont val="Tahoma"/>
            <family val="2"/>
          </rPr>
          <t xml:space="preserve">Contract 092-050-A114B1 ran from 22/04/13 - 25/04/13 = 44 P/Days
</t>
        </r>
      </text>
    </comment>
    <comment ref="J166" authorId="1" shapeId="0">
      <text>
        <r>
          <rPr>
            <b/>
            <u/>
            <sz val="8"/>
            <color indexed="81"/>
            <rFont val="Tahoma"/>
            <family val="2"/>
          </rPr>
          <t>People Employed on Contract 092-050-A114B1</t>
        </r>
        <r>
          <rPr>
            <sz val="8"/>
            <color indexed="81"/>
            <rFont val="Tahoma"/>
            <family val="2"/>
          </rPr>
          <t xml:space="preserve">
</t>
        </r>
        <r>
          <rPr>
            <b/>
            <sz val="8"/>
            <color indexed="81"/>
            <rFont val="Tahoma"/>
            <family val="2"/>
          </rPr>
          <t xml:space="preserve">
</t>
        </r>
        <r>
          <rPr>
            <sz val="8"/>
            <color indexed="81"/>
            <rFont val="Tahoma"/>
            <family val="2"/>
          </rPr>
          <t xml:space="preserve">Mziyande Nombande - 7712205403085
Gerald Seyise - 6608255656088
Thandile Lukas - 7709116111088
Veronica Yantolo - 9211250056086
Martha Ngqeza - 8804180635085
Vuyokazi Grootboom - 8209191350080
Cynthia Kanana - 890926000084
Luvuyo Gabayi - 7810095341082
Lusanda Qogo - 8804046519085
Desmond Williams - 8701205536084
Ronald Klaas - 9103195293082
</t>
        </r>
        <r>
          <rPr>
            <b/>
            <u/>
            <sz val="8"/>
            <color indexed="81"/>
            <rFont val="Tahoma"/>
            <family val="2"/>
          </rPr>
          <t xml:space="preserve">
New People
</t>
        </r>
        <r>
          <rPr>
            <sz val="8"/>
            <color indexed="81"/>
            <rFont val="Tahoma"/>
            <family val="2"/>
          </rPr>
          <t>Ncedikaya Yantolo - 8611155324086</t>
        </r>
        <r>
          <rPr>
            <u/>
            <sz val="8"/>
            <color indexed="81"/>
            <rFont val="Tahoma"/>
            <family val="2"/>
          </rPr>
          <t xml:space="preserve">
</t>
        </r>
        <r>
          <rPr>
            <b/>
            <u/>
            <sz val="8"/>
            <color indexed="81"/>
            <rFont val="Tahoma"/>
            <family val="2"/>
          </rPr>
          <t xml:space="preserve">
People Left
</t>
        </r>
        <r>
          <rPr>
            <sz val="8"/>
            <color indexed="81"/>
            <rFont val="Tahoma"/>
            <family val="2"/>
          </rPr>
          <t>Frans Boyana - 6609045546084</t>
        </r>
      </text>
    </comment>
    <comment ref="C167" authorId="1" shapeId="0">
      <text>
        <r>
          <rPr>
            <sz val="8"/>
            <color indexed="81"/>
            <rFont val="Tahoma"/>
            <family val="2"/>
          </rPr>
          <t xml:space="preserve">Contract 092-050-A109B1 ran from 26/04/13 - 29/04/13 = 44 P/Days
</t>
        </r>
      </text>
    </comment>
    <comment ref="J167" authorId="1" shapeId="0">
      <text>
        <r>
          <rPr>
            <b/>
            <u/>
            <sz val="8"/>
            <color indexed="81"/>
            <rFont val="Tahoma"/>
            <family val="2"/>
          </rPr>
          <t>People Employed on Contract 092-050-A109B1</t>
        </r>
        <r>
          <rPr>
            <sz val="8"/>
            <color indexed="81"/>
            <rFont val="Tahoma"/>
            <family val="2"/>
          </rPr>
          <t xml:space="preserve">
</t>
        </r>
        <r>
          <rPr>
            <b/>
            <sz val="8"/>
            <color indexed="81"/>
            <rFont val="Tahoma"/>
            <family val="2"/>
          </rPr>
          <t xml:space="preserve">
</t>
        </r>
        <r>
          <rPr>
            <sz val="8"/>
            <color indexed="81"/>
            <rFont val="Tahoma"/>
            <family val="2"/>
          </rPr>
          <t xml:space="preserve">Mziyande Nombande - 7712205403085
Gerald Seyise - 6608255656088
Thandile Lukas - 7709116111088
Veronica Yantolo - 9211250056086
Martha Ngqeza - 8804180635085
Vuyokazi Grootboom - 8209191350080
Cynthia Kanana - 890926000084
Luvuyo Gabayi - 7810095341082
Lusanda Qogo - 8804046519085
Ncedikaya Yantolo - 8611155324086
Desmond Williams - 8701205536084
Ronald Klaas - 9103195293082
</t>
        </r>
        <r>
          <rPr>
            <b/>
            <u/>
            <sz val="8"/>
            <color indexed="81"/>
            <rFont val="Tahoma"/>
            <family val="2"/>
          </rPr>
          <t xml:space="preserve">
New People
</t>
        </r>
        <r>
          <rPr>
            <u/>
            <sz val="8"/>
            <color indexed="81"/>
            <rFont val="Tahoma"/>
            <family val="2"/>
          </rPr>
          <t xml:space="preserve">
</t>
        </r>
        <r>
          <rPr>
            <b/>
            <u/>
            <sz val="8"/>
            <color indexed="81"/>
            <rFont val="Tahoma"/>
            <family val="2"/>
          </rPr>
          <t xml:space="preserve">
People Left
</t>
        </r>
      </text>
    </comment>
    <comment ref="C168" authorId="0" shapeId="0">
      <text>
        <r>
          <rPr>
            <sz val="10"/>
            <color indexed="81"/>
            <rFont val="Tahoma"/>
            <family val="2"/>
          </rPr>
          <t xml:space="preserve">Contract 092-050-A108 ran from 24/01/11 - 10/02/11 = 150P/Days
</t>
        </r>
      </text>
    </comment>
    <comment ref="J168" authorId="0" shapeId="0">
      <text>
        <r>
          <rPr>
            <b/>
            <u/>
            <sz val="10"/>
            <color indexed="81"/>
            <rFont val="Tahoma"/>
            <family val="2"/>
          </rPr>
          <t>People employed on contract 092-050-A108</t>
        </r>
        <r>
          <rPr>
            <sz val="10"/>
            <color indexed="81"/>
            <rFont val="Tahoma"/>
            <family val="2"/>
          </rPr>
          <t xml:space="preserve">
</t>
        </r>
        <r>
          <rPr>
            <sz val="10"/>
            <color indexed="81"/>
            <rFont val="Tahoma"/>
            <family val="2"/>
          </rPr>
          <t xml:space="preserve">
Donald Lizwane - 6010275654088
Gladys Hemp - 85050703398086
Nomvula Andries - 7108240367080
Benen May - 9009175313081
Julia Fanie - 8011111537089
Nomsqibelo Melani - 8102161059080
Goodwel Olifant - 640825563302
Harry Blou - 5206025914084
Lumbambo Grootboom - 8307185922082
</t>
        </r>
        <r>
          <rPr>
            <b/>
            <u/>
            <sz val="10"/>
            <color indexed="81"/>
            <rFont val="Tahoma"/>
            <family val="2"/>
          </rPr>
          <t xml:space="preserve">
New People
</t>
        </r>
        <r>
          <rPr>
            <sz val="10"/>
            <color indexed="81"/>
            <rFont val="Tahoma"/>
            <family val="2"/>
          </rPr>
          <t>Wesley Klaas - 7108240367080</t>
        </r>
        <r>
          <rPr>
            <b/>
            <u/>
            <sz val="10"/>
            <color indexed="81"/>
            <rFont val="Tahoma"/>
            <family val="2"/>
          </rPr>
          <t xml:space="preserve">
People Left
</t>
        </r>
        <r>
          <rPr>
            <sz val="10"/>
            <color indexed="81"/>
            <rFont val="Tahoma"/>
            <family val="2"/>
          </rPr>
          <t>Fezile Mhlungwini - 8308295326085</t>
        </r>
      </text>
    </comment>
    <comment ref="C169" authorId="1" shapeId="0">
      <text>
        <r>
          <rPr>
            <sz val="8"/>
            <color indexed="81"/>
            <rFont val="Tahoma"/>
            <family val="2"/>
          </rPr>
          <t xml:space="preserve">Contract 092-050-A108B1  ran from 04/12/12 to 08/12/12 = 55P/Days
</t>
        </r>
      </text>
    </comment>
    <comment ref="J169" authorId="1" shapeId="0">
      <text>
        <r>
          <rPr>
            <b/>
            <u/>
            <sz val="8"/>
            <color indexed="81"/>
            <rFont val="Tahoma"/>
            <family val="2"/>
          </rPr>
          <t xml:space="preserve">People Employed on contract 092-050-A108B1
</t>
        </r>
        <r>
          <rPr>
            <b/>
            <sz val="8"/>
            <color indexed="81"/>
            <rFont val="Tahoma"/>
            <family val="2"/>
          </rPr>
          <t xml:space="preserve">
</t>
        </r>
        <r>
          <rPr>
            <sz val="8"/>
            <color indexed="81"/>
            <rFont val="Tahoma"/>
            <family val="2"/>
          </rPr>
          <t>Templeton Kula - 6411025449086
Tembinkosi Boyce - 6709145449088
Mxolisi Douz - 7906205332084
Alfred Wiliams - 8409235407082
Chicago Williams - 8515145278087
Lusanda Peterson - 9105101225082
Thuliswa Nkasayi - 8803210504089
Aviva Popo - 8311300474080
Boy Grootboom - 7511295415086
Chrisencha Koki - 9402190255082
Khanyiswa Fisanti - 9411051084085
Fredeline Alkaster - 9411051084085</t>
        </r>
        <r>
          <rPr>
            <sz val="8"/>
            <color indexed="81"/>
            <rFont val="Tahoma"/>
            <family val="2"/>
          </rPr>
          <t xml:space="preserve">
</t>
        </r>
        <r>
          <rPr>
            <b/>
            <u/>
            <sz val="8"/>
            <color indexed="81"/>
            <rFont val="Tahoma"/>
            <family val="2"/>
          </rPr>
          <t xml:space="preserve">New People
</t>
        </r>
        <r>
          <rPr>
            <sz val="8"/>
            <color indexed="81"/>
            <rFont val="Tahoma"/>
            <family val="2"/>
          </rPr>
          <t xml:space="preserve">
</t>
        </r>
        <r>
          <rPr>
            <u/>
            <sz val="8"/>
            <color indexed="81"/>
            <rFont val="Tahoma"/>
            <family val="2"/>
          </rPr>
          <t xml:space="preserve">
</t>
        </r>
        <r>
          <rPr>
            <b/>
            <u/>
            <sz val="8"/>
            <color indexed="81"/>
            <rFont val="Tahoma"/>
            <family val="2"/>
          </rPr>
          <t xml:space="preserve">
People Left
</t>
        </r>
      </text>
    </comment>
    <comment ref="C170" authorId="0" shapeId="0">
      <text>
        <r>
          <rPr>
            <sz val="10"/>
            <color indexed="81"/>
            <rFont val="Tahoma"/>
            <family val="2"/>
          </rPr>
          <t xml:space="preserve">Contract 092-050-A107 ran from 06/12/11 - 11/01/11 = 168P/Days
</t>
        </r>
      </text>
    </comment>
    <comment ref="J170" authorId="0" shapeId="0">
      <text>
        <r>
          <rPr>
            <b/>
            <u/>
            <sz val="10"/>
            <color indexed="81"/>
            <rFont val="Tahoma"/>
            <family val="2"/>
          </rPr>
          <t>People employed on contract 092-050-A107</t>
        </r>
        <r>
          <rPr>
            <sz val="10"/>
            <color indexed="81"/>
            <rFont val="Tahoma"/>
            <family val="2"/>
          </rPr>
          <t xml:space="preserve">
Donald Lizwane - 6010275654088
Gladys Hemp - 85050703398086
Nomvula Andries - 7108240367080
Benen May - 9009175313081
Julia Fanie - 8011111537089
Nomsqibelo Melani - 8102161059080
Goodwel Olifant - 640825563302
Fezile Mhlungwini - 8308295326085
Harry Blou - 5206025914084
Lumbambo Grootboom - 8307185922082</t>
        </r>
      </text>
    </comment>
    <comment ref="C171" authorId="1" shapeId="0">
      <text>
        <r>
          <rPr>
            <sz val="8"/>
            <color indexed="81"/>
            <rFont val="Tahoma"/>
            <family val="2"/>
          </rPr>
          <t xml:space="preserve">Contract 092-050-A107B1  ran from 09/12/12 to 13/12/12 = 55P/Days
</t>
        </r>
      </text>
    </comment>
    <comment ref="J171" authorId="1" shapeId="0">
      <text>
        <r>
          <rPr>
            <b/>
            <u/>
            <sz val="8"/>
            <color indexed="81"/>
            <rFont val="Tahoma"/>
            <family val="2"/>
          </rPr>
          <t xml:space="preserve">People Employed on contract 092-050-A107B1
</t>
        </r>
        <r>
          <rPr>
            <b/>
            <sz val="8"/>
            <color indexed="81"/>
            <rFont val="Tahoma"/>
            <family val="2"/>
          </rPr>
          <t xml:space="preserve">
</t>
        </r>
        <r>
          <rPr>
            <sz val="8"/>
            <color indexed="81"/>
            <rFont val="Tahoma"/>
            <family val="2"/>
          </rPr>
          <t>Templeton Kula - 6411025449086
Tembinkosi Boyce - 6709145449088
Mxolisi Douz - 7906205332084
Alfred Wiliams - 8409235407082
Chicago Williams - 8515145278087
Lusanda Peterson - 9105101225082
Thuliswa Nkasayi - 8803210504089
Aviva Popo - 8311300474080
Boy Grootboom - 7511295415086
Chrisencha Koki - 9402190255082
Khanyiswa Fisanti - 9411051084085</t>
        </r>
        <r>
          <rPr>
            <sz val="8"/>
            <color indexed="81"/>
            <rFont val="Tahoma"/>
            <family val="2"/>
          </rPr>
          <t xml:space="preserve">
</t>
        </r>
        <r>
          <rPr>
            <b/>
            <u/>
            <sz val="8"/>
            <color indexed="81"/>
            <rFont val="Tahoma"/>
            <family val="2"/>
          </rPr>
          <t xml:space="preserve">New People
</t>
        </r>
        <r>
          <rPr>
            <sz val="8"/>
            <color indexed="81"/>
            <rFont val="Tahoma"/>
            <family val="2"/>
          </rPr>
          <t xml:space="preserve">
Fredeline Alkaster - 9411051084085
</t>
        </r>
        <r>
          <rPr>
            <u/>
            <sz val="8"/>
            <color indexed="81"/>
            <rFont val="Tahoma"/>
            <family val="2"/>
          </rPr>
          <t xml:space="preserve">
</t>
        </r>
        <r>
          <rPr>
            <b/>
            <u/>
            <sz val="8"/>
            <color indexed="81"/>
            <rFont val="Tahoma"/>
            <family val="2"/>
          </rPr>
          <t xml:space="preserve">
People Left
</t>
        </r>
        <r>
          <rPr>
            <sz val="8"/>
            <color indexed="81"/>
            <rFont val="Tahoma"/>
            <family val="2"/>
          </rPr>
          <t>Simphiwe Spogter  - 7912266031086</t>
        </r>
      </text>
    </comment>
    <comment ref="C172" authorId="0" shapeId="0">
      <text>
        <r>
          <rPr>
            <sz val="10"/>
            <color indexed="81"/>
            <rFont val="Tahoma"/>
            <family val="2"/>
          </rPr>
          <t xml:space="preserve">Contract 092-050-A98 ran from 01/11/10 - 23/11/10 = 177P/Days
</t>
        </r>
      </text>
    </comment>
    <comment ref="J172" authorId="0" shapeId="0">
      <text>
        <r>
          <rPr>
            <b/>
            <u/>
            <sz val="10"/>
            <color indexed="81"/>
            <rFont val="Tahoma"/>
            <family val="2"/>
          </rPr>
          <t>People employed on contract 092-050-A98</t>
        </r>
        <r>
          <rPr>
            <sz val="10"/>
            <color indexed="81"/>
            <rFont val="Tahoma"/>
            <family val="2"/>
          </rPr>
          <t xml:space="preserve">
Noluthando Fisanti - 8404101341085
Jorica Jordaan - 8310060503088
Michelle Pietersen - 8308220471089
Fredeline Alkaster - 8910300215085
Boy Grootboom - 7511295415086
Simphiwe Spogter - 7912266031086
Johan Arries - 8001155178085
Thembisile Ngcwangu - 7802105374088
Desmond Willliams - 87011205536084
Queenie Betsha - 9009230289081</t>
        </r>
      </text>
    </comment>
    <comment ref="C173" authorId="0" shapeId="0">
      <text>
        <r>
          <rPr>
            <sz val="10"/>
            <color indexed="81"/>
            <rFont val="Tahoma"/>
            <family val="2"/>
          </rPr>
          <t xml:space="preserve">Contract 092-050-A168 ran from 01/10/12 - 07/12/12 = 220P/Days
</t>
        </r>
      </text>
    </comment>
    <comment ref="J173" authorId="0" shapeId="0">
      <text>
        <r>
          <rPr>
            <b/>
            <u/>
            <sz val="10"/>
            <color indexed="81"/>
            <rFont val="Tahoma"/>
            <family val="2"/>
          </rPr>
          <t xml:space="preserve">People employed on contract 092-050-A98B1
</t>
        </r>
        <r>
          <rPr>
            <sz val="10"/>
            <color indexed="81"/>
            <rFont val="Tahoma"/>
            <family val="2"/>
          </rPr>
          <t xml:space="preserve">
Anderson Njeje - 7411175413089
Vuyokazi Kaptein - 9108081040083
Gladys Ndoni - 8806210593085
Thanduxolo Boyana - 8803056324084
Michael Ndoni - 9206125255087
Mxolisi Sambokwe - 7310205438084
</t>
        </r>
        <r>
          <rPr>
            <u/>
            <sz val="10"/>
            <color indexed="81"/>
            <rFont val="Tahoma"/>
            <family val="2"/>
          </rPr>
          <t xml:space="preserve">
</t>
        </r>
        <r>
          <rPr>
            <b/>
            <u/>
            <sz val="10"/>
            <color indexed="81"/>
            <rFont val="Tahoma"/>
            <family val="2"/>
          </rPr>
          <t xml:space="preserve">New People
</t>
        </r>
        <r>
          <rPr>
            <sz val="10"/>
            <color indexed="81"/>
            <rFont val="Tahoma"/>
            <family val="2"/>
          </rPr>
          <t xml:space="preserve">
Masixole Sitole - 8708076386085
Xoliseko Desha - 9303020402086
Nyameko Ntsendwana - 8504065354089
Nkululeko Grootboom - 8311175857088
Maria Ndoni - 8902100390086
</t>
        </r>
        <r>
          <rPr>
            <b/>
            <u/>
            <sz val="10"/>
            <color indexed="81"/>
            <rFont val="Tahoma"/>
            <family val="2"/>
          </rPr>
          <t xml:space="preserve">
People Left
</t>
        </r>
        <r>
          <rPr>
            <sz val="10"/>
            <color indexed="81"/>
            <rFont val="Tahoma"/>
            <family val="2"/>
          </rPr>
          <t xml:space="preserve">
Welcome Williams - 7506105524085
Amos Lukas - 7909275469089
Monica Ndoni - 8810250444084
Sandile Madonci - 9305275944084
George Says - 6101185624087</t>
        </r>
      </text>
    </comment>
    <comment ref="C174" authorId="0" shapeId="0">
      <text>
        <r>
          <rPr>
            <sz val="10"/>
            <color indexed="81"/>
            <rFont val="Tahoma"/>
            <family val="2"/>
          </rPr>
          <t xml:space="preserve">Contract 092-050-A101 ran from 14/03/11 - 07/04/11 = 159P/Days
</t>
        </r>
      </text>
    </comment>
    <comment ref="J174" authorId="0" shapeId="0">
      <text>
        <r>
          <rPr>
            <b/>
            <u/>
            <sz val="10"/>
            <color indexed="81"/>
            <rFont val="Tahoma"/>
            <family val="2"/>
          </rPr>
          <t xml:space="preserve">People employed on contract 092-050-A101
</t>
        </r>
        <r>
          <rPr>
            <sz val="10"/>
            <color indexed="81"/>
            <rFont val="Tahoma"/>
            <family val="2"/>
          </rPr>
          <t xml:space="preserve">
Nkululeko Grootboom - 8311175857088
Nomaxabiso Ndoni - 8902100390086
Mxolisi Sambokwe - 7310205438084
Belula Yantolo - 8903020916083
Ayanda April - 8602016205088
Roseline Jafta - 9010120038086
Vukile Kanana - 9404115542083
Brenda Heers - 9012160642084
</t>
        </r>
        <r>
          <rPr>
            <b/>
            <u/>
            <sz val="10"/>
            <color indexed="81"/>
            <rFont val="Tahoma"/>
            <family val="2"/>
          </rPr>
          <t xml:space="preserve">
New People
</t>
        </r>
        <r>
          <rPr>
            <u/>
            <sz val="10"/>
            <color indexed="81"/>
            <rFont val="Tahoma"/>
            <family val="2"/>
          </rPr>
          <t xml:space="preserve">
</t>
        </r>
        <r>
          <rPr>
            <sz val="10"/>
            <color indexed="81"/>
            <rFont val="Tahoma"/>
            <family val="2"/>
          </rPr>
          <t>Nomonde Ketchem - 8104200685081
Luyanda Manaka - 8611015875087</t>
        </r>
        <r>
          <rPr>
            <b/>
            <u/>
            <sz val="10"/>
            <color indexed="81"/>
            <rFont val="Tahoma"/>
            <family val="2"/>
          </rPr>
          <t xml:space="preserve">
People Left
</t>
        </r>
        <r>
          <rPr>
            <sz val="10"/>
            <color indexed="81"/>
            <rFont val="Tahoma"/>
            <family val="2"/>
          </rPr>
          <t>Swartbooi Mzwandile - 8612126155088
Andile Yantolo - 831104-</t>
        </r>
      </text>
    </comment>
    <comment ref="C175" authorId="1" shapeId="0">
      <text>
        <r>
          <rPr>
            <sz val="8"/>
            <color indexed="81"/>
            <rFont val="Tahoma"/>
            <family val="2"/>
          </rPr>
          <t xml:space="preserve">Contract 092-050-A101B1 ran from 04/12/12 - 09/12/12 = 55 P/Days
</t>
        </r>
      </text>
    </comment>
    <comment ref="J175" authorId="1" shapeId="0">
      <text>
        <r>
          <rPr>
            <b/>
            <u/>
            <sz val="8"/>
            <color indexed="81"/>
            <rFont val="Tahoma"/>
            <family val="2"/>
          </rPr>
          <t>People Employed on Contract 092-050-A101B1</t>
        </r>
        <r>
          <rPr>
            <sz val="8"/>
            <color indexed="81"/>
            <rFont val="Tahoma"/>
            <family val="2"/>
          </rPr>
          <t xml:space="preserve">
Mziyande Nombande - 7712205403085
Gerald Seyise - 6608255656088
Thandile Lukas - 7709116111088
Bongiswa Langbooi - 9308020451082
Miliswa Sambokwe - 8302011175082
Vuyokazi Grootboom - 8209191350080
Nolubabalo Gunguluza - 9304141026085
Luvuyo Gabayi - 7810095341082
Lusanda Qogo - 8804046519085
Frans Boyana - 6609045546084
Desmond Williams - 8701205536084
Ronald Klaas - 9103195293082
</t>
        </r>
        <r>
          <rPr>
            <b/>
            <u/>
            <sz val="8"/>
            <color indexed="81"/>
            <rFont val="Tahoma"/>
            <family val="2"/>
          </rPr>
          <t xml:space="preserve">
New People
</t>
        </r>
        <r>
          <rPr>
            <u/>
            <sz val="8"/>
            <color indexed="81"/>
            <rFont val="Tahoma"/>
            <family val="2"/>
          </rPr>
          <t xml:space="preserve">
</t>
        </r>
        <r>
          <rPr>
            <b/>
            <u/>
            <sz val="8"/>
            <color indexed="81"/>
            <rFont val="Tahoma"/>
            <family val="2"/>
          </rPr>
          <t xml:space="preserve">
People Left
</t>
        </r>
      </text>
    </comment>
    <comment ref="C176" authorId="0" shapeId="0">
      <text>
        <r>
          <rPr>
            <sz val="10"/>
            <color indexed="81"/>
            <rFont val="Tahoma"/>
            <family val="2"/>
          </rPr>
          <t xml:space="preserve">Contract 092-050-A106 ran from 01/11/10 - 23/11/10 = 177P/Days
</t>
        </r>
      </text>
    </comment>
    <comment ref="J176" authorId="0" shapeId="0">
      <text>
        <r>
          <rPr>
            <b/>
            <u/>
            <sz val="10"/>
            <color indexed="81"/>
            <rFont val="Tahoma"/>
            <family val="2"/>
          </rPr>
          <t xml:space="preserve">People employed on contract 092-050-A106
</t>
        </r>
        <r>
          <rPr>
            <sz val="10"/>
            <color indexed="81"/>
            <rFont val="Tahoma"/>
            <family val="2"/>
          </rPr>
          <t xml:space="preserve">Liesl Alberts - 8804080433086
Mamkeli Grootboom - 6802175029089
Nkululeko Grootboom - 8311175857088
Ngthabiseng Matlotlo - 7901100310087
Kholiswa Mini - 8006230190083
Nomaxabiso Ndonni - 8902100390086
Ashley Le Gransie - 8808285278089
Mxolisi Sambokwe - 7310205438084
Nomhle Statu - 7505200512086
Sibongiseni Yantolo - 9211281114086
</t>
        </r>
        <r>
          <rPr>
            <u/>
            <sz val="10"/>
            <color indexed="81"/>
            <rFont val="Tahoma"/>
            <family val="2"/>
          </rPr>
          <t xml:space="preserve">
</t>
        </r>
      </text>
    </comment>
    <comment ref="C177" authorId="1" shapeId="0">
      <text>
        <r>
          <rPr>
            <sz val="8"/>
            <color indexed="81"/>
            <rFont val="Tahoma"/>
            <family val="2"/>
          </rPr>
          <t xml:space="preserve">Contract No. 092-050-A106B1 ran from 09/12/12 - 13/12/12 = 55P/Days
</t>
        </r>
      </text>
    </comment>
    <comment ref="J177" authorId="1" shapeId="0">
      <text>
        <r>
          <rPr>
            <b/>
            <u/>
            <sz val="8"/>
            <color indexed="81"/>
            <rFont val="Tahoma"/>
            <family val="2"/>
          </rPr>
          <t xml:space="preserve">People Employed on Contract 092-050-A106B1
</t>
        </r>
        <r>
          <rPr>
            <sz val="8"/>
            <color indexed="81"/>
            <rFont val="Tahoma"/>
            <family val="2"/>
          </rPr>
          <t xml:space="preserve">Mamkeli Grootboom - 6802175607087
Xabiso Sitole  - 8801315271083
Nowie Ndoni - 9206210106088
Jorica Jordaan - 8310060503088
Talana Spogter - 8609180246084
Gradwell Sambokwe  - 7601255468082
Patrick Qogo - 6206215767085
Nkululeko Grootboom - 8311175857085
Lifa Speelman - 9012256116084
Boy-Boy Tom - 6509065721080
Boy Grootboom - 7511295415086
Simphiwe Spogter - 7912266031086
</t>
        </r>
      </text>
    </comment>
    <comment ref="C178" authorId="0" shapeId="0">
      <text>
        <r>
          <rPr>
            <sz val="10"/>
            <color indexed="81"/>
            <rFont val="Tahoma"/>
            <family val="2"/>
          </rPr>
          <t xml:space="preserve">Contract 092-050-A125 ran from 04/10/11 - 27/10/11 = 252P/Days
</t>
        </r>
      </text>
    </comment>
    <comment ref="J178" authorId="0" shapeId="0">
      <text>
        <r>
          <rPr>
            <b/>
            <u/>
            <sz val="8"/>
            <color indexed="81"/>
            <rFont val="Tahoma"/>
            <family val="2"/>
          </rPr>
          <t xml:space="preserve">People present for contract 092-050-A125
</t>
        </r>
        <r>
          <rPr>
            <sz val="8"/>
            <color indexed="81"/>
            <rFont val="Tahoma"/>
            <family val="2"/>
          </rPr>
          <t xml:space="preserve">
Kwanele Ntantiso - 9106086192081
Mkhululi Mpulu - 9102255658085
Caroline Williams  - 8211220920081
Ntombekhaya Beyi - 7201012132087
Mzwandile Cakuma - 6206045663082
Xola Sokhiya - 7006067058081
Sibongile Nelani - 7606106745083
Thoneka Tshanga - 7702021795087
Yanga Tinikwe - 8301255939088
Mbuyiselo Witbooi - 6403125738088
Nomvula Mbetha - 6103120647082
</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b/>
            <sz val="8"/>
            <color indexed="81"/>
            <rFont val="Tahoma"/>
            <family val="2"/>
          </rPr>
          <t xml:space="preserve">
</t>
        </r>
        <r>
          <rPr>
            <sz val="8"/>
            <color indexed="81"/>
            <rFont val="Tahoma"/>
            <family val="2"/>
          </rPr>
          <t xml:space="preserve">
</t>
        </r>
        <r>
          <rPr>
            <b/>
            <u/>
            <sz val="8"/>
            <color indexed="81"/>
            <rFont val="Tahoma"/>
            <family val="2"/>
          </rPr>
          <t xml:space="preserve">People Left
</t>
        </r>
      </text>
    </comment>
    <comment ref="C179" authorId="0" shapeId="0">
      <text>
        <r>
          <rPr>
            <sz val="10"/>
            <color indexed="81"/>
            <rFont val="Tahoma"/>
            <family val="2"/>
          </rPr>
          <t xml:space="preserve">Contract 092-050-A120 ran from 10/08/11 - 01/09/11 = 220P/Days
</t>
        </r>
      </text>
    </comment>
    <comment ref="J179" authorId="0" shapeId="0">
      <text>
        <r>
          <rPr>
            <b/>
            <u/>
            <sz val="10"/>
            <color indexed="81"/>
            <rFont val="Tahoma"/>
            <family val="2"/>
          </rPr>
          <t>People employed on contract 092-050-A120</t>
        </r>
        <r>
          <rPr>
            <sz val="10"/>
            <color indexed="81"/>
            <rFont val="Tahoma"/>
            <family val="2"/>
          </rPr>
          <t xml:space="preserve">
</t>
        </r>
        <r>
          <rPr>
            <sz val="10"/>
            <color indexed="81"/>
            <rFont val="Tahoma"/>
            <family val="2"/>
          </rPr>
          <t xml:space="preserve">
Noluthando Fisanti - 8404101341085
Jorica Jordaan - 8310060503088
Fredeline Alkaster - 8910300215085
Boy Grootboom - 7511295415086
Simphiwe Spogter - 7912266031086
Nkululeko Grootboom - 8311175857088
Xolani Williams - 8701205536084
Vuyisile Qogo - 620615767085
Nomaxabiso Ndoni - 8902100390086
Talana Spogter - 8609180246034
</t>
        </r>
        <r>
          <rPr>
            <b/>
            <u/>
            <sz val="10"/>
            <color indexed="81"/>
            <rFont val="Tahoma"/>
            <family val="2"/>
          </rPr>
          <t xml:space="preserve">
New People
</t>
        </r>
        <r>
          <rPr>
            <sz val="10"/>
            <color indexed="81"/>
            <rFont val="Tahoma"/>
            <family val="2"/>
          </rPr>
          <t xml:space="preserve">
</t>
        </r>
        <r>
          <rPr>
            <b/>
            <u/>
            <sz val="10"/>
            <color indexed="81"/>
            <rFont val="Tahoma"/>
            <family val="2"/>
          </rPr>
          <t xml:space="preserve">
People Left
</t>
        </r>
        <r>
          <rPr>
            <sz val="10"/>
            <color indexed="81"/>
            <rFont val="Tahoma"/>
            <family val="2"/>
          </rPr>
          <t xml:space="preserve">
</t>
        </r>
      </text>
    </comment>
    <comment ref="C180" authorId="1" shapeId="0">
      <text>
        <r>
          <rPr>
            <sz val="9"/>
            <color indexed="81"/>
            <rFont val="Tahoma"/>
            <charset val="1"/>
          </rPr>
          <t xml:space="preserve">Contract 092-050-A120B1 ran from 08/09/14 - 30/09/14 = 176P/Days
</t>
        </r>
      </text>
    </comment>
    <comment ref="J180" authorId="0" shapeId="0">
      <text>
        <r>
          <rPr>
            <b/>
            <u/>
            <sz val="10"/>
            <color indexed="81"/>
            <rFont val="Tahoma"/>
            <family val="2"/>
          </rPr>
          <t xml:space="preserve">People employed on contract 092-050-A120B1
</t>
        </r>
        <r>
          <rPr>
            <sz val="10"/>
            <color indexed="81"/>
            <rFont val="Tahoma"/>
            <family val="2"/>
          </rPr>
          <t xml:space="preserve">
Anderson Njeje - 7411175413089
Vuyokazi Kaptein - 9108081040083
Mzukisi Yantolo - 8702275561085
Xoliseko Desha - 9303020402086
Christopher Machaka - 9210145986085
Bukelwa Matlotlo - 9305121070084
Krystel Lawack - 8902200033081
Marcel Blaau - 9309235215080
</t>
        </r>
        <r>
          <rPr>
            <b/>
            <u/>
            <sz val="10"/>
            <color indexed="81"/>
            <rFont val="Tahoma"/>
            <family val="2"/>
          </rPr>
          <t xml:space="preserve">New People
</t>
        </r>
        <r>
          <rPr>
            <sz val="10"/>
            <color indexed="81"/>
            <rFont val="Tahoma"/>
            <family val="2"/>
          </rPr>
          <t xml:space="preserve">
Joleen Bantom - 9007230259083
Patricia Katara - 6704240812082
Nonzukiso Hans - 9302061158096
Lusanda Qogo - 8804046519085
</t>
        </r>
        <r>
          <rPr>
            <b/>
            <u/>
            <sz val="10"/>
            <color indexed="81"/>
            <rFont val="Tahoma"/>
            <family val="2"/>
          </rPr>
          <t xml:space="preserve">
People Left
</t>
        </r>
        <r>
          <rPr>
            <sz val="10"/>
            <color indexed="81"/>
            <rFont val="Tahoma"/>
            <family val="2"/>
          </rPr>
          <t>Nkosinathi Roxo - 6609285506087
Ferdinand Desha - 6108175751085
Mandy Berens - 9403150223086
Phakamelo Jeyi - 6204305657084</t>
        </r>
      </text>
    </comment>
    <comment ref="C181" authorId="0" shapeId="0">
      <text>
        <r>
          <rPr>
            <sz val="10"/>
            <color indexed="81"/>
            <rFont val="Tahoma"/>
            <family val="2"/>
          </rPr>
          <t xml:space="preserve">Contract 092-050-A126 ran from 03/10/11 - 19/10/11 = 170P/Days
</t>
        </r>
      </text>
    </comment>
    <comment ref="J181" authorId="0" shapeId="0">
      <text>
        <r>
          <rPr>
            <b/>
            <u/>
            <sz val="10"/>
            <color indexed="81"/>
            <rFont val="Tahoma"/>
            <family val="2"/>
          </rPr>
          <t>People employed on contract 092-050-A126</t>
        </r>
        <r>
          <rPr>
            <sz val="10"/>
            <color indexed="81"/>
            <rFont val="Tahoma"/>
            <family val="2"/>
          </rPr>
          <t xml:space="preserve">
</t>
        </r>
        <r>
          <rPr>
            <sz val="10"/>
            <color indexed="81"/>
            <rFont val="Tahoma"/>
            <family val="2"/>
          </rPr>
          <t xml:space="preserve">
Noluthando Fisanti - 8404101341085
Jorica Jordaan - 8310060503088
Fredeline Alkaster - 8910300215085
Boy Grootboom - 7511295415086
Simphiwe Spogter - 7912266031086
Nkululeko Grootboom - 8311175857088
Xolani Williams - 8701205536084
Vuyisile Qogo - 620615767085
Nomaxabiso Ndoni - 8902100390086
Talana Spogter - 8609180246034
</t>
        </r>
        <r>
          <rPr>
            <b/>
            <u/>
            <sz val="10"/>
            <color indexed="81"/>
            <rFont val="Tahoma"/>
            <family val="2"/>
          </rPr>
          <t xml:space="preserve">
New People
</t>
        </r>
        <r>
          <rPr>
            <sz val="10"/>
            <color indexed="81"/>
            <rFont val="Tahoma"/>
            <family val="2"/>
          </rPr>
          <t xml:space="preserve">
</t>
        </r>
        <r>
          <rPr>
            <b/>
            <u/>
            <sz val="10"/>
            <color indexed="81"/>
            <rFont val="Tahoma"/>
            <family val="2"/>
          </rPr>
          <t xml:space="preserve">
People Left
</t>
        </r>
        <r>
          <rPr>
            <sz val="10"/>
            <color indexed="81"/>
            <rFont val="Tahoma"/>
            <family val="2"/>
          </rPr>
          <t xml:space="preserve">
</t>
        </r>
      </text>
    </comment>
    <comment ref="C182" authorId="1" shapeId="0">
      <text>
        <r>
          <rPr>
            <sz val="8"/>
            <color indexed="81"/>
            <rFont val="Tahoma"/>
            <family val="2"/>
          </rPr>
          <t xml:space="preserve">Contract No. 092-050-A126B1 ran from 08/09/14 - 30/09/14 = 176P/Days
</t>
        </r>
      </text>
    </comment>
    <comment ref="J182" authorId="1" shapeId="0">
      <text>
        <r>
          <rPr>
            <b/>
            <u/>
            <sz val="8"/>
            <color indexed="81"/>
            <rFont val="Tahoma"/>
            <family val="2"/>
          </rPr>
          <t xml:space="preserve">People Employed on Contract 092-050-A1126B1
</t>
        </r>
        <r>
          <rPr>
            <sz val="8"/>
            <color indexed="81"/>
            <rFont val="Tahoma"/>
            <family val="2"/>
          </rPr>
          <t xml:space="preserve">
Ntombomzi Jeyi - 6601160465083
Precious Sambokwe - 7310205438084
Phumelelo Gunguluza - 7707205376083
Sampatry Ndoni - 8410256210082
Theodora Blou - 9403130542084
</t>
        </r>
        <r>
          <rPr>
            <b/>
            <u/>
            <sz val="8"/>
            <color indexed="81"/>
            <rFont val="Tahoma"/>
            <family val="2"/>
          </rPr>
          <t xml:space="preserve">
New People
</t>
        </r>
        <r>
          <rPr>
            <sz val="8"/>
            <color indexed="81"/>
            <rFont val="Tahoma"/>
            <family val="2"/>
          </rPr>
          <t xml:space="preserve">
Simphiwo Manci - 9410186209088
Julia Jeyi - 7907140623082
Andri Seekoei - 9302120147088
Estalene Jafta - 9406270089089
Vuyokazi Grootboom - 820919135080
Sikelela Jeyi - 9012025307089
Andrea Janse - 9604280190083</t>
        </r>
        <r>
          <rPr>
            <b/>
            <u/>
            <sz val="8"/>
            <color indexed="81"/>
            <rFont val="Tahoma"/>
            <family val="2"/>
          </rPr>
          <t xml:space="preserve">
People Left
</t>
        </r>
        <r>
          <rPr>
            <sz val="8"/>
            <color indexed="81"/>
            <rFont val="Tahoma"/>
            <family val="2"/>
          </rPr>
          <t>Lubalalo Jonas - 8411035486084
Luvuyo Yantolo - 9111165380086
Raymond Blaauw - 7103285540089
Napoleon Jack - 6112105282088
Godfrey Windvogel - 7505066313082
Patricia Yantolo - 9106061204083
Rosemary Liesing - 8001230216087</t>
        </r>
      </text>
    </comment>
    <comment ref="C183" authorId="0" shapeId="0">
      <text>
        <r>
          <rPr>
            <sz val="10"/>
            <color indexed="81"/>
            <rFont val="Tahoma"/>
            <family val="2"/>
          </rPr>
          <t xml:space="preserve">Contract 092-050-A127 ran from 03/11/11 - 16/11/11 = 154P/Days
</t>
        </r>
      </text>
    </comment>
    <comment ref="J183" authorId="0" shapeId="0">
      <text>
        <r>
          <rPr>
            <b/>
            <u/>
            <sz val="10"/>
            <color indexed="81"/>
            <rFont val="Tahoma"/>
            <family val="2"/>
          </rPr>
          <t>People employed on contract 092-050-A127</t>
        </r>
        <r>
          <rPr>
            <sz val="10"/>
            <color indexed="81"/>
            <rFont val="Tahoma"/>
            <family val="2"/>
          </rPr>
          <t xml:space="preserve">
</t>
        </r>
        <r>
          <rPr>
            <sz val="10"/>
            <color indexed="81"/>
            <rFont val="Tahoma"/>
            <family val="2"/>
          </rPr>
          <t xml:space="preserve">
Noluthando Fisanti - 8404101341085
Jorica Jordaan - 8310060503088
Fredeline Alkaster - 8910300215085
Boy Grootboom - 7511295415086
Simphiwe Spogter - 7912266031086
Nkululeko Grootboom - 8311175857088
Xolani Williams - 8701205536084
Vuyisile Qogo - 620615767085
Nomaxabiso Ndoni - 8902100390086
Talana Spogter - 8609180246034
</t>
        </r>
        <r>
          <rPr>
            <b/>
            <u/>
            <sz val="10"/>
            <color indexed="81"/>
            <rFont val="Tahoma"/>
            <family val="2"/>
          </rPr>
          <t xml:space="preserve">
New People
</t>
        </r>
        <r>
          <rPr>
            <sz val="10"/>
            <color indexed="81"/>
            <rFont val="Tahoma"/>
            <family val="2"/>
          </rPr>
          <t xml:space="preserve">
</t>
        </r>
        <r>
          <rPr>
            <b/>
            <u/>
            <sz val="10"/>
            <color indexed="81"/>
            <rFont val="Tahoma"/>
            <family val="2"/>
          </rPr>
          <t xml:space="preserve">
People Left
</t>
        </r>
        <r>
          <rPr>
            <sz val="10"/>
            <color indexed="81"/>
            <rFont val="Tahoma"/>
            <family val="2"/>
          </rPr>
          <t xml:space="preserve">
</t>
        </r>
      </text>
    </comment>
    <comment ref="C184" authorId="1" shapeId="0">
      <text>
        <r>
          <rPr>
            <sz val="8"/>
            <color indexed="81"/>
            <rFont val="Tahoma"/>
            <family val="2"/>
          </rPr>
          <t xml:space="preserve">Contract No. 092-050-A127B1 ran from 08/09/14 - 30/09/14 = 176P/Days
</t>
        </r>
      </text>
    </comment>
    <comment ref="J184" authorId="1" shapeId="0">
      <text>
        <r>
          <rPr>
            <b/>
            <u/>
            <sz val="8"/>
            <color indexed="81"/>
            <rFont val="Tahoma"/>
            <family val="2"/>
          </rPr>
          <t xml:space="preserve">People Employed on Contract 092-050-A127B1
</t>
        </r>
        <r>
          <rPr>
            <sz val="8"/>
            <color indexed="81"/>
            <rFont val="Tahoma"/>
            <family val="2"/>
          </rPr>
          <t xml:space="preserve">Wellington Betsha - 8707215777087
Gredwell Betsha- 8507205282086
Alfred Williams - 8409235407082
Johannes Jafta - 8111125973088
Masixole Sithole - 8708076386085
Jenny Beruns - 9706301096080
</t>
        </r>
        <r>
          <rPr>
            <b/>
            <u/>
            <sz val="8"/>
            <color indexed="81"/>
            <rFont val="Tahoma"/>
            <family val="2"/>
          </rPr>
          <t xml:space="preserve">
New People
</t>
        </r>
        <r>
          <rPr>
            <sz val="8"/>
            <color indexed="81"/>
            <rFont val="Tahoma"/>
            <family val="2"/>
          </rPr>
          <t xml:space="preserve">
Sonette Mapela - 9107310200088
Noxolo Betsha - 9412250832084
Berenise Beruns - 9502080995083
Nozuko Stokwe - 9009020447084
Queenie Betsha - 9009230239081
Andiswa Mapela - 9409230589081</t>
        </r>
        <r>
          <rPr>
            <b/>
            <u/>
            <sz val="8"/>
            <color indexed="81"/>
            <rFont val="Tahoma"/>
            <family val="2"/>
          </rPr>
          <t xml:space="preserve">
People Left
</t>
        </r>
        <r>
          <rPr>
            <sz val="8"/>
            <color indexed="81"/>
            <rFont val="Tahoma"/>
            <family val="2"/>
          </rPr>
          <t xml:space="preserve">
Alfred Manack - 8308125904085
Patrick Afrika - 9009085209080
Freeman Betsha - 7002205742082
Dial Mila - 8602145364084
Gladman Williams - 770605519908
Mitchia Blaauw - 8304121272080</t>
        </r>
      </text>
    </comment>
    <comment ref="C185" authorId="0" shapeId="0">
      <text>
        <r>
          <rPr>
            <sz val="10"/>
            <color indexed="81"/>
            <rFont val="Tahoma"/>
            <family val="2"/>
          </rPr>
          <t xml:space="preserve">Contract 092-050-A124 ran from 07/09/11 - 27/09/11 = 198P/Days
</t>
        </r>
      </text>
    </comment>
    <comment ref="J185" authorId="0" shapeId="0">
      <text>
        <r>
          <rPr>
            <b/>
            <u/>
            <sz val="10"/>
            <color indexed="81"/>
            <rFont val="Tahoma"/>
            <family val="2"/>
          </rPr>
          <t xml:space="preserve">People employed on contract 092-050-A124
</t>
        </r>
        <r>
          <rPr>
            <sz val="10"/>
            <color indexed="81"/>
            <rFont val="Tahoma"/>
            <family val="2"/>
          </rPr>
          <t xml:space="preserve">
Mamkeli Grootboom - 6802175607087
Mxolisi Sambokwe - 7310205438084
Vukile Kanana - 9404115542083
Ntombizanele Ndoni - 8810250444084
Songezo Zibula - 8404255433084
Vuyokazi Kaptein - 9108081040083
Piet Seekoei - 8606095490088
Mzwandile Lukas - 7609275469089
</t>
        </r>
        <r>
          <rPr>
            <b/>
            <u/>
            <sz val="10"/>
            <color indexed="81"/>
            <rFont val="Tahoma"/>
            <family val="2"/>
          </rPr>
          <t xml:space="preserve">
New People
</t>
        </r>
        <r>
          <rPr>
            <u/>
            <sz val="10"/>
            <color indexed="81"/>
            <rFont val="Tahoma"/>
            <family val="2"/>
          </rPr>
          <t xml:space="preserve">
</t>
        </r>
        <r>
          <rPr>
            <sz val="10"/>
            <color indexed="81"/>
            <rFont val="Tahoma"/>
            <family val="2"/>
          </rPr>
          <t xml:space="preserve">
Templeton Kula - 6411025449086
Tembaletu Ralawe - 8405195648087
</t>
        </r>
        <r>
          <rPr>
            <b/>
            <u/>
            <sz val="10"/>
            <color indexed="81"/>
            <rFont val="Tahoma"/>
            <family val="2"/>
          </rPr>
          <t xml:space="preserve">
People Left
</t>
        </r>
        <r>
          <rPr>
            <sz val="10"/>
            <color indexed="81"/>
            <rFont val="Tahoma"/>
            <family val="2"/>
          </rPr>
          <t xml:space="preserve">
Ricardo Betsha - 8608075328080
Beulla Yantolo - 8903020916083</t>
        </r>
      </text>
    </comment>
    <comment ref="C186" authorId="1" shapeId="0">
      <text>
        <r>
          <rPr>
            <sz val="8"/>
            <color indexed="81"/>
            <rFont val="Tahoma"/>
            <family val="2"/>
          </rPr>
          <t xml:space="preserve">Contract No. 092-050-A124B1 ran from 08/09/14 - 30/09/14 = 176P/Days
</t>
        </r>
      </text>
    </comment>
    <comment ref="J186" authorId="1" shapeId="0">
      <text>
        <r>
          <rPr>
            <b/>
            <u/>
            <sz val="8"/>
            <color indexed="81"/>
            <rFont val="Tahoma"/>
            <family val="2"/>
          </rPr>
          <t xml:space="preserve">People Employed on Contract 092-050-A124B1
</t>
        </r>
        <r>
          <rPr>
            <u/>
            <sz val="8"/>
            <color indexed="81"/>
            <rFont val="Tahoma"/>
            <family val="2"/>
          </rPr>
          <t xml:space="preserve">
</t>
        </r>
        <r>
          <rPr>
            <sz val="8"/>
            <color indexed="81"/>
            <rFont val="Tahoma"/>
            <family val="2"/>
          </rPr>
          <t xml:space="preserve">Mamkeli Grootboom - 6802175607087
</t>
        </r>
        <r>
          <rPr>
            <b/>
            <u/>
            <sz val="8"/>
            <color indexed="81"/>
            <rFont val="Tahoma"/>
            <family val="2"/>
          </rPr>
          <t>New People</t>
        </r>
        <r>
          <rPr>
            <sz val="8"/>
            <color indexed="81"/>
            <rFont val="Tahoma"/>
            <family val="2"/>
          </rPr>
          <t xml:space="preserve">
Vukile Kanana - 9304115542083
Sandile Madonci - 9305275944084
Vuyokazi Grootboom - 8209191350080
Gerald Seyise - 6608255656088
Martha Ngqeza - 8804180635085
Ginette Mejana - 7301200439086
nomthetho Yapi - 8311201113084
Cynthia Kanana - 8909260400084
Ferdinand Desha - 610817551085
Khanyisa Seyise - 9510020984083
Victoria Maxhamu - 7312290286089
</t>
        </r>
        <r>
          <rPr>
            <b/>
            <u/>
            <sz val="8"/>
            <color indexed="81"/>
            <rFont val="Tahoma"/>
            <family val="2"/>
          </rPr>
          <t>People Left</t>
        </r>
        <r>
          <rPr>
            <sz val="8"/>
            <color indexed="81"/>
            <rFont val="Tahoma"/>
            <family val="2"/>
          </rPr>
          <t xml:space="preserve">
Talana Spogter - 8609180246084
Gradwell Sambokwe  - 7601255468082
Williams Chicago - 8512145278087
Kanana Vukile - 9304115542083
Fisanti Khanyisa - 9411051084085
Madonci Sandile - 9305275944084
Ndoni Nandipha - 9511160215080
Hector Theresa - 9004200334087
Hans Rinah - 6610260705082
Banie Patricia - 8803280303081
Odwa Grootboom - 9303085380086</t>
        </r>
      </text>
    </comment>
    <comment ref="C187" authorId="0" shapeId="0">
      <text>
        <r>
          <rPr>
            <sz val="10"/>
            <color indexed="81"/>
            <rFont val="Tahoma"/>
            <family val="2"/>
          </rPr>
          <t xml:space="preserve">Contract 092-050-A132 ran from 28/11/11 - 08/12/11 = 165P/Days
</t>
        </r>
      </text>
    </comment>
    <comment ref="J187" authorId="0" shapeId="0">
      <text>
        <r>
          <rPr>
            <b/>
            <u/>
            <sz val="10"/>
            <color indexed="81"/>
            <rFont val="Tahoma"/>
            <family val="2"/>
          </rPr>
          <t xml:space="preserve">People employed on contract 092-050-A132
</t>
        </r>
        <r>
          <rPr>
            <sz val="10"/>
            <color indexed="81"/>
            <rFont val="Tahoma"/>
            <family val="2"/>
          </rPr>
          <t xml:space="preserve">
Vuyolethu Stokwe - 8402185872082
Mxolisi Sambokwe - 7310205438084
George Says - 8601185624087
Maria Ndoni - 8810250444084
Rosemary Liesing - 8001230216087
Vuyokazi Kaptein - 9108081040083
Piet Seekoei - 8606095490088
Mzwandile Lukas - 7609275469089
Tembaletu Ralawe - 8405195648087
Benjamin Januarie - 7102115526086
Lenneth Kolobile - 8011125401082
Sonwabo Mila - 8602145364084
Elvis Kok - 8004265929087
</t>
        </r>
        <r>
          <rPr>
            <b/>
            <u/>
            <sz val="10"/>
            <color indexed="81"/>
            <rFont val="Tahoma"/>
            <family val="2"/>
          </rPr>
          <t xml:space="preserve">
New People
</t>
        </r>
        <r>
          <rPr>
            <sz val="10"/>
            <color indexed="81"/>
            <rFont val="Tahoma"/>
            <family val="2"/>
          </rPr>
          <t xml:space="preserve">
Gladys Ndoni - 8806210593085
</t>
        </r>
        <r>
          <rPr>
            <b/>
            <u/>
            <sz val="10"/>
            <color indexed="81"/>
            <rFont val="Tahoma"/>
            <family val="2"/>
          </rPr>
          <t xml:space="preserve">
People Left
</t>
        </r>
        <r>
          <rPr>
            <sz val="10"/>
            <color indexed="81"/>
            <rFont val="Tahoma"/>
            <family val="2"/>
          </rPr>
          <t xml:space="preserve">
Rosemary Liesing - 8001230216087</t>
        </r>
      </text>
    </comment>
    <comment ref="C188" authorId="0" shapeId="0">
      <text>
        <r>
          <rPr>
            <sz val="10"/>
            <color indexed="81"/>
            <rFont val="Tahoma"/>
            <family val="2"/>
          </rPr>
          <t xml:space="preserve">Contract 092-050-A134 ran from 28/11/11 - 08/12/11 = 121P/Days
</t>
        </r>
      </text>
    </comment>
    <comment ref="J188" authorId="0" shapeId="0">
      <text>
        <r>
          <rPr>
            <b/>
            <u/>
            <sz val="10"/>
            <color indexed="81"/>
            <rFont val="Tahoma"/>
            <family val="2"/>
          </rPr>
          <t>People employed on contract 092-050-A134</t>
        </r>
        <r>
          <rPr>
            <sz val="10"/>
            <color indexed="81"/>
            <rFont val="Tahoma"/>
            <family val="2"/>
          </rPr>
          <t xml:space="preserve">
</t>
        </r>
        <r>
          <rPr>
            <sz val="10"/>
            <color indexed="81"/>
            <rFont val="Tahoma"/>
            <family val="2"/>
          </rPr>
          <t xml:space="preserve">
Noluthando Fisanti - 8404101341085
Jorica Jordaan - 8310060503088
Fredeline Alkaster - 8910300215085
Boy Grootboom - 7511295415086
Simphiwe Spogter - 7912266031086
Nkululeko Grootboom - 8311175857088
Xolani Williams - 8701205536084
Vuyisile Qogo - 620615767085
Nomaxabiso Ndoni - 8902100390086
Talana Spogter - 8609180246034
</t>
        </r>
        <r>
          <rPr>
            <b/>
            <u/>
            <sz val="10"/>
            <color indexed="81"/>
            <rFont val="Tahoma"/>
            <family val="2"/>
          </rPr>
          <t xml:space="preserve">
New People
</t>
        </r>
        <r>
          <rPr>
            <sz val="10"/>
            <color indexed="81"/>
            <rFont val="Tahoma"/>
            <family val="2"/>
          </rPr>
          <t xml:space="preserve">
</t>
        </r>
        <r>
          <rPr>
            <b/>
            <u/>
            <sz val="10"/>
            <color indexed="81"/>
            <rFont val="Tahoma"/>
            <family val="2"/>
          </rPr>
          <t xml:space="preserve">
People Left
</t>
        </r>
        <r>
          <rPr>
            <sz val="10"/>
            <color indexed="81"/>
            <rFont val="Tahoma"/>
            <family val="2"/>
          </rPr>
          <t xml:space="preserve">
</t>
        </r>
      </text>
    </comment>
    <comment ref="C189" authorId="0" shapeId="0">
      <text>
        <r>
          <rPr>
            <sz val="10"/>
            <color indexed="81"/>
            <rFont val="Tahoma"/>
            <family val="2"/>
          </rPr>
          <t xml:space="preserve">Contract 092-050-A138 ran from 09/01/12 - 20/01/12 = 110P/Days
</t>
        </r>
      </text>
    </comment>
    <comment ref="J189" authorId="0" shapeId="0">
      <text>
        <r>
          <rPr>
            <b/>
            <u/>
            <sz val="10"/>
            <color indexed="81"/>
            <rFont val="Tahoma"/>
            <family val="2"/>
          </rPr>
          <t>People employed on contract 092-050-A138</t>
        </r>
        <r>
          <rPr>
            <sz val="10"/>
            <color indexed="81"/>
            <rFont val="Tahoma"/>
            <family val="2"/>
          </rPr>
          <t xml:space="preserve">
</t>
        </r>
        <r>
          <rPr>
            <sz val="10"/>
            <color indexed="81"/>
            <rFont val="Tahoma"/>
            <family val="2"/>
          </rPr>
          <t xml:space="preserve">
Noluthando Fisanti - 8404101341085
Jorica Jordaan - 8310060503088
Fredeline Alkaster - 8910300215085
Boy Grootboom - 7511295415086
Simphiwe Spogter - 7912266031086
Nkululeko Grootboom - 8311175857088
Xolani Williams - 8701205536084
Vuyisile Qogo - 620615767085
Nomaxabiso Ndoni - 8902100390086
Talana Spogter - 8609180246034
</t>
        </r>
        <r>
          <rPr>
            <b/>
            <u/>
            <sz val="10"/>
            <color indexed="81"/>
            <rFont val="Tahoma"/>
            <family val="2"/>
          </rPr>
          <t xml:space="preserve">
New People
</t>
        </r>
        <r>
          <rPr>
            <sz val="10"/>
            <color indexed="81"/>
            <rFont val="Tahoma"/>
            <family val="2"/>
          </rPr>
          <t xml:space="preserve">Songezo Zibula - 8404255433084
</t>
        </r>
        <r>
          <rPr>
            <b/>
            <u/>
            <sz val="10"/>
            <color indexed="81"/>
            <rFont val="Tahoma"/>
            <family val="2"/>
          </rPr>
          <t xml:space="preserve">
People Left
</t>
        </r>
        <r>
          <rPr>
            <sz val="10"/>
            <color indexed="81"/>
            <rFont val="Tahoma"/>
            <family val="2"/>
          </rPr>
          <t xml:space="preserve">
</t>
        </r>
      </text>
    </comment>
    <comment ref="C190" authorId="1" shapeId="0">
      <text>
        <r>
          <rPr>
            <sz val="8"/>
            <color indexed="81"/>
            <rFont val="Tahoma"/>
            <family val="2"/>
          </rPr>
          <t xml:space="preserve">Contract No. 092-050-A148B1 ran from 05/01/15 - 05/01/15 = 88P/Days
</t>
        </r>
      </text>
    </comment>
    <comment ref="J190" authorId="1" shapeId="0">
      <text>
        <r>
          <rPr>
            <b/>
            <u/>
            <sz val="8"/>
            <color indexed="81"/>
            <rFont val="Tahoma"/>
            <family val="2"/>
          </rPr>
          <t xml:space="preserve">People Employed on Contract 092-050-A148B1
</t>
        </r>
        <r>
          <rPr>
            <b/>
            <sz val="8"/>
            <color indexed="81"/>
            <rFont val="Tahoma"/>
            <family val="2"/>
          </rPr>
          <t xml:space="preserve">
</t>
        </r>
        <r>
          <rPr>
            <sz val="8"/>
            <color indexed="81"/>
            <rFont val="Tahoma"/>
            <family val="2"/>
          </rPr>
          <t xml:space="preserve">Ntombomzi Jeyi - 6601160465083
Precious Sambokwe - 7310205438084
Simphiwo Manci - 9410186209088
Julia Jeyi - 7907140623082
Phumelelo Gunguluza - 7707205376083
Andri Seekoei - 9302120147088
Sampatry Ndoni - 8410256210082
Brenda Kemp - 8801012630086
Estalene Jafta - 9406270089089
Chrisenchia Koki - 9402190255082
Colonel Jeyi - 8809025308087
Andrea Janse - 9604280190083
</t>
        </r>
        <r>
          <rPr>
            <u/>
            <sz val="8"/>
            <color indexed="81"/>
            <rFont val="Tahoma"/>
            <family val="2"/>
          </rPr>
          <t xml:space="preserve">
</t>
        </r>
        <r>
          <rPr>
            <b/>
            <u/>
            <sz val="8"/>
            <color indexed="81"/>
            <rFont val="Tahoma"/>
            <family val="2"/>
          </rPr>
          <t xml:space="preserve">
New People
</t>
        </r>
        <r>
          <rPr>
            <sz val="8"/>
            <color indexed="81"/>
            <rFont val="Tahoma"/>
            <family val="2"/>
          </rPr>
          <t xml:space="preserve">
</t>
        </r>
        <r>
          <rPr>
            <b/>
            <u/>
            <sz val="8"/>
            <color indexed="81"/>
            <rFont val="Tahoma"/>
            <family val="2"/>
          </rPr>
          <t xml:space="preserve">
People Left
</t>
        </r>
      </text>
    </comment>
    <comment ref="C191" authorId="0" shapeId="0">
      <text>
        <r>
          <rPr>
            <sz val="10"/>
            <color indexed="81"/>
            <rFont val="Tahoma"/>
            <family val="2"/>
          </rPr>
          <t xml:space="preserve">Contract 092-050-A128 ran from 03/11/11 - 16/11/11 = 210P/Days
</t>
        </r>
      </text>
    </comment>
    <comment ref="J191" authorId="0" shapeId="0">
      <text>
        <r>
          <rPr>
            <b/>
            <u/>
            <sz val="10"/>
            <color indexed="81"/>
            <rFont val="Tahoma"/>
            <family val="2"/>
          </rPr>
          <t xml:space="preserve">People employed on contract 092-050-A128
</t>
        </r>
        <r>
          <rPr>
            <sz val="10"/>
            <color indexed="81"/>
            <rFont val="Tahoma"/>
            <family val="2"/>
          </rPr>
          <t xml:space="preserve">
Mxolisi Sambokwe - 7310205438084
Ntombizanele Ndoni - 8810250444084
Vuyokazi Kaptein - 9108081040083
Piet Seekoei - 8606095490088
Mzwandile Lukas - 7609275469089
Tembaletu Ralawe - 8405195648087
</t>
        </r>
        <r>
          <rPr>
            <b/>
            <u/>
            <sz val="10"/>
            <color indexed="81"/>
            <rFont val="Tahoma"/>
            <family val="2"/>
          </rPr>
          <t xml:space="preserve">
New People
</t>
        </r>
        <r>
          <rPr>
            <sz val="10"/>
            <color indexed="81"/>
            <rFont val="Tahoma"/>
            <family val="2"/>
          </rPr>
          <t xml:space="preserve">
Vuyolethu Stokwe - 8402185872082
George Says - 8601185624087
Maria Ndoni - 8810250444084
Rosemary Liesing - 8001230216087
Benjamin Januarie - 7102115526086
Lenneth Kolobile - 8011125401082
Sonwabo Mila - 8602145364084
Elvis Kok - 8004265929087
</t>
        </r>
        <r>
          <rPr>
            <b/>
            <u/>
            <sz val="10"/>
            <color indexed="81"/>
            <rFont val="Tahoma"/>
            <family val="2"/>
          </rPr>
          <t xml:space="preserve">
People Left
</t>
        </r>
        <r>
          <rPr>
            <sz val="10"/>
            <color indexed="81"/>
            <rFont val="Tahoma"/>
            <family val="2"/>
          </rPr>
          <t xml:space="preserve">
Templeton Kula - 6411025449086
Songezo Zibula - 8404255433084
Vukile Kanana - 9404115542083
Mamkeli Grootboom - 6802175607087</t>
        </r>
      </text>
    </comment>
    <comment ref="C192" authorId="0" shapeId="0">
      <text>
        <r>
          <rPr>
            <sz val="10"/>
            <color indexed="81"/>
            <rFont val="Tahoma"/>
            <family val="2"/>
          </rPr>
          <t xml:space="preserve">Contract 092-050-A139 ran from 09/01/12 - 20/01/12 = 110P/Days
</t>
        </r>
      </text>
    </comment>
    <comment ref="J192" authorId="0" shapeId="0">
      <text>
        <r>
          <rPr>
            <b/>
            <u/>
            <sz val="10"/>
            <color indexed="81"/>
            <rFont val="Tahoma"/>
            <family val="2"/>
          </rPr>
          <t xml:space="preserve">People employed on contract 092-050-A139
</t>
        </r>
        <r>
          <rPr>
            <sz val="10"/>
            <color indexed="81"/>
            <rFont val="Tahoma"/>
            <family val="2"/>
          </rPr>
          <t xml:space="preserve">
Vuyolethu Stokwe - 8402185872082
Mxolisi Sambokwe - 7310205438084
Gladys Ndoni - 8806210593085
George Says - 8601185624087
Maria Ndoni - 8810250444084
Vuyokazi Kaptein - 9108081040083
Mzwandile Lukas - 7609275469089
Tembaletu Ralawe - 8405195648087
Elvis Kok - 8004265929087
</t>
        </r>
        <r>
          <rPr>
            <u/>
            <sz val="10"/>
            <color indexed="81"/>
            <rFont val="Tahoma"/>
            <family val="2"/>
          </rPr>
          <t xml:space="preserve">
</t>
        </r>
        <r>
          <rPr>
            <b/>
            <u/>
            <sz val="10"/>
            <color indexed="81"/>
            <rFont val="Tahoma"/>
            <family val="2"/>
          </rPr>
          <t xml:space="preserve">New People
</t>
        </r>
        <r>
          <rPr>
            <sz val="10"/>
            <color indexed="81"/>
            <rFont val="Tahoma"/>
            <family val="2"/>
          </rPr>
          <t xml:space="preserve">
Queeny Betsha - 9009230239081
Vukile Kanana - 9304115542083
</t>
        </r>
        <r>
          <rPr>
            <b/>
            <u/>
            <sz val="10"/>
            <color indexed="81"/>
            <rFont val="Tahoma"/>
            <family val="2"/>
          </rPr>
          <t xml:space="preserve">
People Left
</t>
        </r>
        <r>
          <rPr>
            <sz val="10"/>
            <color indexed="81"/>
            <rFont val="Tahoma"/>
            <family val="2"/>
          </rPr>
          <t xml:space="preserve">
Benjamin Januarie - 7102115526086
Lenneth Kolobile - 8011125401082
Sonwabo Mila - 8602145364084
Piet Seekoei - 8606095490088
Rosemary Liesing - 8001230216087</t>
        </r>
      </text>
    </comment>
    <comment ref="C193" authorId="1" shapeId="0">
      <text>
        <r>
          <rPr>
            <sz val="8"/>
            <color indexed="81"/>
            <rFont val="Tahoma"/>
            <family val="2"/>
          </rPr>
          <t xml:space="preserve">Contract 092-050-A148 ran from 02/05/12 - 07/05/12 = 66P/Days
</t>
        </r>
      </text>
    </comment>
    <comment ref="J193" authorId="1" shapeId="0">
      <text>
        <r>
          <rPr>
            <b/>
            <u/>
            <sz val="8"/>
            <color indexed="81"/>
            <rFont val="Tahoma"/>
            <family val="2"/>
          </rPr>
          <t>People Employed on Contract 092-050-A148</t>
        </r>
        <r>
          <rPr>
            <sz val="8"/>
            <color indexed="81"/>
            <rFont val="Tahoma"/>
            <family val="2"/>
          </rPr>
          <t xml:space="preserve">
Thobile Maerman - 8007315434081
Grace Speelman - 8012040625086
Brenda Heers - 9012160642084
Ronald Klaas - 9103195293082
Beulla Yantolo - 8903020916083
Vuyokazi Grootboom - 8209191350080
Nolubabalo Gunguluza - 9304141026085
Gredwell Betsha - 8507205282086
Gerald Seyise - 6608255656088
Luvuyo Gabayi - 7810095341082</t>
        </r>
      </text>
    </comment>
    <comment ref="C194" authorId="1" shapeId="0">
      <text>
        <r>
          <rPr>
            <sz val="9"/>
            <color indexed="81"/>
            <rFont val="Tahoma"/>
            <family val="2"/>
          </rPr>
          <t xml:space="preserve">Contract 092-050-A202 ran from 06/10/2014 - 06/11/2014 = 220P/Days.
</t>
        </r>
      </text>
    </comment>
    <comment ref="J194" authorId="0" shapeId="0">
      <text>
        <r>
          <rPr>
            <b/>
            <u/>
            <sz val="10"/>
            <color indexed="81"/>
            <rFont val="Tahoma"/>
            <family val="2"/>
          </rPr>
          <t xml:space="preserve">People employed on contract 092-050-A202
</t>
        </r>
        <r>
          <rPr>
            <u/>
            <sz val="10"/>
            <color indexed="81"/>
            <rFont val="Tahoma"/>
            <family val="2"/>
          </rPr>
          <t xml:space="preserve">
</t>
        </r>
        <r>
          <rPr>
            <sz val="10"/>
            <color indexed="81"/>
            <rFont val="Tahoma"/>
            <family val="2"/>
          </rPr>
          <t xml:space="preserve">Amos Kantien - 7610055463086
Lerato Blouw - 8512315121083
Glademan Sambokwe - 7804145858088
Ivanita Adolph - 9402050703080
Lauren Thomas - 9312110161080
Janica Taai - 9305030456085
Andile Maphela - 8909306001086
Veronica Seyise - 7109200729087
Teresa Liesing - 8302180272082
Bronwonne Mahona - 9409070021088
Junice Ngqeza - 6411050748089
Simphiwe Spogter - 7912266031086
</t>
        </r>
        <r>
          <rPr>
            <b/>
            <u/>
            <sz val="10"/>
            <color indexed="81"/>
            <rFont val="Tahoma"/>
            <family val="2"/>
          </rPr>
          <t xml:space="preserve">New People
</t>
        </r>
        <r>
          <rPr>
            <sz val="10"/>
            <color indexed="81"/>
            <rFont val="Tahoma"/>
            <family val="2"/>
          </rPr>
          <t xml:space="preserve">
</t>
        </r>
        <r>
          <rPr>
            <b/>
            <u/>
            <sz val="10"/>
            <color indexed="81"/>
            <rFont val="Tahoma"/>
            <family val="2"/>
          </rPr>
          <t xml:space="preserve">
People Left
</t>
        </r>
      </text>
    </comment>
    <comment ref="C195" authorId="1" shapeId="0">
      <text>
        <r>
          <rPr>
            <sz val="8"/>
            <color indexed="81"/>
            <rFont val="Tahoma"/>
            <family val="2"/>
          </rPr>
          <t xml:space="preserve">Contract No. 092-050-A200 ran from 06/10/14 - 31/10/14 = 220P/Days
</t>
        </r>
      </text>
    </comment>
    <comment ref="J195" authorId="1" shapeId="0">
      <text>
        <r>
          <rPr>
            <b/>
            <u/>
            <sz val="8"/>
            <color indexed="81"/>
            <rFont val="Tahoma"/>
            <family val="2"/>
          </rPr>
          <t xml:space="preserve">People Employed on Contract 092-050-A200
</t>
        </r>
        <r>
          <rPr>
            <b/>
            <sz val="8"/>
            <color indexed="81"/>
            <rFont val="Tahoma"/>
            <family val="2"/>
          </rPr>
          <t xml:space="preserve">
</t>
        </r>
        <r>
          <rPr>
            <sz val="8"/>
            <color indexed="81"/>
            <rFont val="Tahoma"/>
            <family val="2"/>
          </rPr>
          <t xml:space="preserve">Ntombomzi Jeyi - 6601160465083
Precious Sambokwe - 7310205438084
Simphiwo Manci - 9410186209088
Julia Jeyi - 7907140623082
Phumelelo Gunguluza - 7707205376083
Andri Seekoei - 9302120147088
Sampatry Ndoni - 8410256210082
Estalene Jafta - 9406270089089
Andrea Janse - 9604280190083
</t>
        </r>
        <r>
          <rPr>
            <u/>
            <sz val="8"/>
            <color indexed="81"/>
            <rFont val="Tahoma"/>
            <family val="2"/>
          </rPr>
          <t xml:space="preserve">
</t>
        </r>
        <r>
          <rPr>
            <b/>
            <u/>
            <sz val="8"/>
            <color indexed="81"/>
            <rFont val="Tahoma"/>
            <family val="2"/>
          </rPr>
          <t xml:space="preserve">
New People
</t>
        </r>
        <r>
          <rPr>
            <sz val="8"/>
            <color indexed="81"/>
            <rFont val="Tahoma"/>
            <family val="2"/>
          </rPr>
          <t>Brenda Kemp - 8801012630086
Chrisenchia koki - 9402190255082
Colonel Jeyi - 8809025308087</t>
        </r>
        <r>
          <rPr>
            <b/>
            <u/>
            <sz val="8"/>
            <color indexed="81"/>
            <rFont val="Tahoma"/>
            <family val="2"/>
          </rPr>
          <t xml:space="preserve">
People Left
</t>
        </r>
        <r>
          <rPr>
            <sz val="8"/>
            <color indexed="81"/>
            <rFont val="Tahoma"/>
            <family val="2"/>
          </rPr>
          <t>Vuyokazi Grootboom - 820919135080
Sikelela Jeyi - 9012025307089
Theodora Blou - 9403130542084</t>
        </r>
      </text>
    </comment>
    <comment ref="C196" authorId="1" shapeId="0">
      <text>
        <r>
          <rPr>
            <sz val="8"/>
            <color indexed="81"/>
            <rFont val="Tahoma"/>
            <family val="2"/>
          </rPr>
          <t xml:space="preserve">Contract No. 092-050-A206 ran from 03/11/14 - 28/11/14 = 220P/Days
</t>
        </r>
      </text>
    </comment>
    <comment ref="J196" authorId="1" shapeId="0">
      <text>
        <r>
          <rPr>
            <b/>
            <u/>
            <sz val="8"/>
            <color indexed="81"/>
            <rFont val="Tahoma"/>
            <family val="2"/>
          </rPr>
          <t xml:space="preserve">People Employed on Contract 092-050-A206
</t>
        </r>
        <r>
          <rPr>
            <b/>
            <sz val="8"/>
            <color indexed="81"/>
            <rFont val="Tahoma"/>
            <family val="2"/>
          </rPr>
          <t xml:space="preserve">
</t>
        </r>
        <r>
          <rPr>
            <sz val="8"/>
            <color indexed="81"/>
            <rFont val="Tahoma"/>
            <family val="2"/>
          </rPr>
          <t xml:space="preserve">Ntombomzi Jeyi - 6601160465083
Precious Sambokwe - 7310205438084
Simphiwo Manci - 9410186209088
Julia Jeyi - 7907140623082
Phumelelo Gunguluza - 7707205376083
Andri Seekoei - 9302120147088
Sampatry Ndoni - 8410256210082
Brenda Kemp - 8801012630086
Estalene Jafta - 9406270089089
Chrisenchia Koki - 9402190255082
Colonel Jeyi - 8809025308087
Andrea Janse - 9604280190083
</t>
        </r>
        <r>
          <rPr>
            <u/>
            <sz val="8"/>
            <color indexed="81"/>
            <rFont val="Tahoma"/>
            <family val="2"/>
          </rPr>
          <t xml:space="preserve">
</t>
        </r>
        <r>
          <rPr>
            <b/>
            <u/>
            <sz val="8"/>
            <color indexed="81"/>
            <rFont val="Tahoma"/>
            <family val="2"/>
          </rPr>
          <t xml:space="preserve">
New People
</t>
        </r>
        <r>
          <rPr>
            <sz val="8"/>
            <color indexed="81"/>
            <rFont val="Tahoma"/>
            <family val="2"/>
          </rPr>
          <t xml:space="preserve">
</t>
        </r>
        <r>
          <rPr>
            <b/>
            <u/>
            <sz val="8"/>
            <color indexed="81"/>
            <rFont val="Tahoma"/>
            <family val="2"/>
          </rPr>
          <t xml:space="preserve">
People Left
</t>
        </r>
      </text>
    </comment>
    <comment ref="C197" authorId="1" shapeId="0">
      <text>
        <r>
          <rPr>
            <sz val="9"/>
            <color indexed="81"/>
            <rFont val="Tahoma"/>
            <family val="2"/>
          </rPr>
          <t xml:space="preserve">Contract 092-050-A210 ran from 05/12/2014 - 15/01/2015 = 220P/Days.
</t>
        </r>
      </text>
    </comment>
    <comment ref="J197" authorId="0" shapeId="0">
      <text>
        <r>
          <rPr>
            <b/>
            <u/>
            <sz val="10"/>
            <color indexed="81"/>
            <rFont val="Tahoma"/>
            <family val="2"/>
          </rPr>
          <t xml:space="preserve">People employed on contract 092-050-A210
</t>
        </r>
        <r>
          <rPr>
            <u/>
            <sz val="10"/>
            <color indexed="81"/>
            <rFont val="Tahoma"/>
            <family val="2"/>
          </rPr>
          <t xml:space="preserve">
</t>
        </r>
        <r>
          <rPr>
            <sz val="10"/>
            <color indexed="81"/>
            <rFont val="Tahoma"/>
            <family val="2"/>
          </rPr>
          <t xml:space="preserve">Amos Kantien - 7610055463086
Lerato Blouw - 8512315121083
Glademan Sambokwe - 7804145858088
Ivanita Adolph - 9402050703080
Lauren Thomas - 9312110161080
Janica Taai - 9305030456085
Andile Maphela - 8909306001086
Veronica Seyise - 7109200729087
Teresa Liesing - 8302180272082
Bronwonne Mahona - 9409070021088
Junice Ngqeza - 6411050748089
Simphiwe Spogter - 7912266031086
</t>
        </r>
        <r>
          <rPr>
            <b/>
            <u/>
            <sz val="10"/>
            <color indexed="81"/>
            <rFont val="Tahoma"/>
            <family val="2"/>
          </rPr>
          <t xml:space="preserve">New People
</t>
        </r>
        <r>
          <rPr>
            <sz val="10"/>
            <color indexed="81"/>
            <rFont val="Tahoma"/>
            <family val="2"/>
          </rPr>
          <t xml:space="preserve">
</t>
        </r>
        <r>
          <rPr>
            <b/>
            <u/>
            <sz val="10"/>
            <color indexed="81"/>
            <rFont val="Tahoma"/>
            <family val="2"/>
          </rPr>
          <t xml:space="preserve">
People Left
</t>
        </r>
      </text>
    </comment>
    <comment ref="C198" authorId="1" shapeId="0">
      <text>
        <r>
          <rPr>
            <sz val="9"/>
            <color indexed="81"/>
            <rFont val="Tahoma"/>
            <charset val="1"/>
          </rPr>
          <t xml:space="preserve">Contract 092-050-A207 ran from 05/12/14 - 16/01/15 = 220P/Days
</t>
        </r>
      </text>
    </comment>
    <comment ref="J198" authorId="0" shapeId="0">
      <text>
        <r>
          <rPr>
            <b/>
            <u/>
            <sz val="10"/>
            <color indexed="81"/>
            <rFont val="Tahoma"/>
            <family val="2"/>
          </rPr>
          <t xml:space="preserve">People employed on contract 092-050-A207
</t>
        </r>
        <r>
          <rPr>
            <sz val="10"/>
            <color indexed="81"/>
            <rFont val="Tahoma"/>
            <family val="2"/>
          </rPr>
          <t xml:space="preserve">
Anderson Njeje - 7411175413089
Lindelwa Hempe - 7108190423081
Lenzie Legransie - 9510100190080
Mzukisi Yantolo - 8702275561085
Xoliseko Desha - 9303020402086
Christopher Machaka - 9210145986085
Patricia Katara - 6704240812082
Bukelwa Matlotlo - 9305121070084
Ester Lukas - 8601280259083
Chigaco Williams - 8512145207087
Hector Mathelda - 9604120213087
Marcel Blaau - 9309235215080
</t>
        </r>
        <r>
          <rPr>
            <b/>
            <u/>
            <sz val="10"/>
            <color indexed="81"/>
            <rFont val="Tahoma"/>
            <family val="2"/>
          </rPr>
          <t xml:space="preserve">New People
</t>
        </r>
        <r>
          <rPr>
            <u/>
            <sz val="10"/>
            <color indexed="81"/>
            <rFont val="Tahoma"/>
            <family val="2"/>
          </rPr>
          <t xml:space="preserve">
</t>
        </r>
        <r>
          <rPr>
            <sz val="10"/>
            <color indexed="81"/>
            <rFont val="Tahoma"/>
            <family val="2"/>
          </rPr>
          <t xml:space="preserve">
</t>
        </r>
        <r>
          <rPr>
            <b/>
            <u/>
            <sz val="10"/>
            <color indexed="81"/>
            <rFont val="Tahoma"/>
            <family val="2"/>
          </rPr>
          <t xml:space="preserve">
People Left
</t>
        </r>
      </text>
    </comment>
    <comment ref="C199" authorId="1" shapeId="0">
      <text>
        <r>
          <rPr>
            <sz val="9"/>
            <color indexed="81"/>
            <rFont val="Tahoma"/>
            <charset val="1"/>
          </rPr>
          <t xml:space="preserve">Contract 092-050-A201 ran from 06/10/14 - 14/11/14 = 220P/Days
</t>
        </r>
      </text>
    </comment>
    <comment ref="J199" authorId="0" shapeId="0">
      <text>
        <r>
          <rPr>
            <b/>
            <u/>
            <sz val="10"/>
            <color indexed="81"/>
            <rFont val="Tahoma"/>
            <family val="2"/>
          </rPr>
          <t xml:space="preserve">People employed on contract 092-050-A201
</t>
        </r>
        <r>
          <rPr>
            <sz val="10"/>
            <color indexed="81"/>
            <rFont val="Tahoma"/>
            <family val="2"/>
          </rPr>
          <t xml:space="preserve">
Anderson Njeje - 7411175413089
Mzukisi Yantolo - 8702275561085
Xoliseko Desha - 9303020402086
Christopher Machaka - 9210145986085
Patricia Katara - 6704240812082
Bukelwa Matlotlo - 9305121070084
Ester Lukas - 8601280259083
Marcel Blaau - 9309235215080
</t>
        </r>
        <r>
          <rPr>
            <b/>
            <u/>
            <sz val="10"/>
            <color indexed="81"/>
            <rFont val="Tahoma"/>
            <family val="2"/>
          </rPr>
          <t xml:space="preserve">New People
</t>
        </r>
        <r>
          <rPr>
            <u/>
            <sz val="10"/>
            <color indexed="81"/>
            <rFont val="Tahoma"/>
            <family val="2"/>
          </rPr>
          <t xml:space="preserve">
</t>
        </r>
        <r>
          <rPr>
            <sz val="10"/>
            <color indexed="81"/>
            <rFont val="Tahoma"/>
            <family val="2"/>
          </rPr>
          <t xml:space="preserve">Lindelwa hempe - 7108190423081
Lenzie Legransie - 9510100190080
Chigaco Williams - 8512145207087
Hector Mathelda - 9604120213087
</t>
        </r>
        <r>
          <rPr>
            <b/>
            <u/>
            <sz val="10"/>
            <color indexed="81"/>
            <rFont val="Tahoma"/>
            <family val="2"/>
          </rPr>
          <t xml:space="preserve">
People Left
</t>
        </r>
        <r>
          <rPr>
            <sz val="10"/>
            <color indexed="81"/>
            <rFont val="Tahoma"/>
            <family val="2"/>
          </rPr>
          <t>Joleen Bantom - 9007230259083
Nonzukiso Hans - 9302061158096
Lusanda Qogo - 8804046519085
Krystel Lawack - 8902200033081
Vuyokazi Kaptein - 9108081040083</t>
        </r>
      </text>
    </comment>
    <comment ref="C200" authorId="0" shapeId="0">
      <text>
        <r>
          <rPr>
            <sz val="10"/>
            <color indexed="81"/>
            <rFont val="Tahoma"/>
            <family val="2"/>
          </rPr>
          <t xml:space="preserve">Contract 092-050-A144 ran from 31/01/12 - 25/02/12 = 240P/Days
</t>
        </r>
      </text>
    </comment>
    <comment ref="J200" authorId="0" shapeId="0">
      <text>
        <r>
          <rPr>
            <b/>
            <u/>
            <sz val="10"/>
            <color indexed="81"/>
            <rFont val="Tahoma"/>
            <family val="2"/>
          </rPr>
          <t xml:space="preserve">People employed on contract 092-050-A144
</t>
        </r>
        <r>
          <rPr>
            <sz val="10"/>
            <color indexed="81"/>
            <rFont val="Tahoma"/>
            <family val="2"/>
          </rPr>
          <t xml:space="preserve">
Mxolisi Sambokwe - 7310205438084
Gladys Ndoni - 8806210593085
George Says - 8601185624087
Maria Ndoni - 8810250444084
Queeny Betsha - 9009230239081
Vukile Kanana - 9304115542083
Vuyokazi Kaptein - 9108081040083
Mzwandile Lukas - 7609275469089
Tembaletu Ralawe - 8405195648087
</t>
        </r>
        <r>
          <rPr>
            <u/>
            <sz val="10"/>
            <color indexed="81"/>
            <rFont val="Tahoma"/>
            <family val="2"/>
          </rPr>
          <t xml:space="preserve">
</t>
        </r>
        <r>
          <rPr>
            <b/>
            <u/>
            <sz val="10"/>
            <color indexed="81"/>
            <rFont val="Tahoma"/>
            <family val="2"/>
          </rPr>
          <t xml:space="preserve">New People
</t>
        </r>
        <r>
          <rPr>
            <sz val="10"/>
            <color indexed="81"/>
            <rFont val="Tahoma"/>
            <family val="2"/>
          </rPr>
          <t xml:space="preserve">
Frans Boyana - 8402158572082
Nowie Ndoni - 9206210106088
</t>
        </r>
        <r>
          <rPr>
            <b/>
            <u/>
            <sz val="10"/>
            <color indexed="81"/>
            <rFont val="Tahoma"/>
            <family val="2"/>
          </rPr>
          <t xml:space="preserve">
People Left
</t>
        </r>
        <r>
          <rPr>
            <sz val="10"/>
            <color indexed="81"/>
            <rFont val="Tahoma"/>
            <family val="2"/>
          </rPr>
          <t xml:space="preserve">
Vuyolethu Stokwe - 8402185872082
Elvis Kok - 8004265929087</t>
        </r>
      </text>
    </comment>
    <comment ref="C201" authorId="0" shapeId="0">
      <text>
        <r>
          <rPr>
            <sz val="10"/>
            <color indexed="81"/>
            <rFont val="Tahoma"/>
            <family val="2"/>
          </rPr>
          <t xml:space="preserve">Contract 092-050-A143 ran from 30/01/12 - 24/02/12 = 240P/Days
</t>
        </r>
      </text>
    </comment>
    <comment ref="J201" authorId="0" shapeId="0">
      <text>
        <r>
          <rPr>
            <b/>
            <u/>
            <sz val="10"/>
            <color indexed="81"/>
            <rFont val="Tahoma"/>
            <family val="2"/>
          </rPr>
          <t>People employed on contract 092-050-A143</t>
        </r>
        <r>
          <rPr>
            <sz val="10"/>
            <color indexed="81"/>
            <rFont val="Tahoma"/>
            <family val="2"/>
          </rPr>
          <t xml:space="preserve">
</t>
        </r>
        <r>
          <rPr>
            <sz val="10"/>
            <color indexed="81"/>
            <rFont val="Tahoma"/>
            <family val="2"/>
          </rPr>
          <t xml:space="preserve">
Noluthando Fisanti - 8404101341085
Jorica Jordaan - 8310060503088
Fredeline Alkaster - 8910300215085
Boy Grootboom - 7511295415086
Simphiwe Spogter - 7912266031086
Nkululeko Grootboom - 8311175857088
Xolani Williams - 8701205536084
Vuyisile Qogo - 620615767085
Nomaxabiso Ndoni - 8902100390086
Talana Spogter - 8609180246034
Songezo Zibula - 8404255433084
</t>
        </r>
        <r>
          <rPr>
            <b/>
            <u/>
            <sz val="10"/>
            <color indexed="81"/>
            <rFont val="Tahoma"/>
            <family val="2"/>
          </rPr>
          <t xml:space="preserve">
New People
</t>
        </r>
        <r>
          <rPr>
            <sz val="10"/>
            <color indexed="81"/>
            <rFont val="Tahoma"/>
            <family val="2"/>
          </rPr>
          <t xml:space="preserve">
</t>
        </r>
        <r>
          <rPr>
            <b/>
            <u/>
            <sz val="10"/>
            <color indexed="81"/>
            <rFont val="Tahoma"/>
            <family val="2"/>
          </rPr>
          <t xml:space="preserve">
People Left
</t>
        </r>
        <r>
          <rPr>
            <sz val="10"/>
            <color indexed="81"/>
            <rFont val="Tahoma"/>
            <family val="2"/>
          </rPr>
          <t xml:space="preserve">
</t>
        </r>
      </text>
    </comment>
    <comment ref="C202" authorId="1" shapeId="0">
      <text>
        <r>
          <rPr>
            <sz val="8"/>
            <color indexed="81"/>
            <rFont val="Tahoma"/>
            <family val="2"/>
          </rPr>
          <t xml:space="preserve">Contract 092-050-A145 ran from 01/02/12 - 24/02/12 = 220P/Days
</t>
        </r>
      </text>
    </comment>
    <comment ref="J202" authorId="1" shapeId="0">
      <text>
        <r>
          <rPr>
            <b/>
            <u/>
            <sz val="8"/>
            <color indexed="81"/>
            <rFont val="Tahoma"/>
            <family val="2"/>
          </rPr>
          <t>People Employed on Contract 092-050-A145</t>
        </r>
        <r>
          <rPr>
            <sz val="8"/>
            <color indexed="81"/>
            <rFont val="Tahoma"/>
            <family val="2"/>
          </rPr>
          <t xml:space="preserve">
Thobile Maerman - 8007315434081
Grace Speelman - 8012040625086
Brenda Heers - 9012160642084
Ronald Klaas - 9103195293082
Beulla Yantolo - 8903020916083
Vuyokazi Grootboom - 8209191350080
Nolubabalo Gunguluza - 9304141026085
Gredwell Betsha - 8507205282086
Gerald Seyise - 6608255656088
Luvuyo Gabayi - 7810095341082</t>
        </r>
      </text>
    </comment>
    <comment ref="C203" authorId="1" shapeId="0">
      <text>
        <r>
          <rPr>
            <sz val="8"/>
            <color indexed="81"/>
            <rFont val="Tahoma"/>
            <family val="2"/>
          </rPr>
          <t xml:space="preserve">Contract 092-050-A140 ran from 04/01/12 - 26/01/12 = 220P/Days
</t>
        </r>
      </text>
    </comment>
    <comment ref="J203" authorId="1" shapeId="0">
      <text>
        <r>
          <rPr>
            <b/>
            <u/>
            <sz val="8"/>
            <color indexed="81"/>
            <rFont val="Tahoma"/>
            <family val="2"/>
          </rPr>
          <t>People Employed on Contract 092-050-A140</t>
        </r>
        <r>
          <rPr>
            <sz val="8"/>
            <color indexed="81"/>
            <rFont val="Tahoma"/>
            <family val="2"/>
          </rPr>
          <t xml:space="preserve">
Thobile Maerman - 8007315434081
Grace Speelman - 8012040625086
Brenda Heers - 9012160642084
Ronald Klaas - 9103195293082
Beulla Yantolo - 8903020916083
Vuyokazi Grootboom - 8209191350080
Nolubabalo Gunguluza - 9304141026085
Gredwell Betsha - 8507205282086
Gerald Seyise - 6608255656088
Luvuyo Gabayi - 7810095341082</t>
        </r>
      </text>
    </comment>
    <comment ref="C204" authorId="1" shapeId="0">
      <text>
        <r>
          <rPr>
            <sz val="8"/>
            <color indexed="81"/>
            <rFont val="Tahoma"/>
            <family val="2"/>
          </rPr>
          <t xml:space="preserve">Contract 092-050-A137 ran from 28/11/11 - 08/12/11 = 121P/Days
</t>
        </r>
      </text>
    </comment>
    <comment ref="J204" authorId="1" shapeId="0">
      <text>
        <r>
          <rPr>
            <b/>
            <u/>
            <sz val="8"/>
            <color indexed="81"/>
            <rFont val="Tahoma"/>
            <family val="2"/>
          </rPr>
          <t>People Employed on Contract 092-050-A137</t>
        </r>
        <r>
          <rPr>
            <sz val="8"/>
            <color indexed="81"/>
            <rFont val="Tahoma"/>
            <family val="2"/>
          </rPr>
          <t xml:space="preserve">
Thobile Maerman - 8007315434081
Grace Speelman - 8012040625086
Brenda Heers - 9012160642084
Ronald Klaas - 9103195293082
Beulla Yantolo - 8903020916083
Vuyokazi Grootboom - 8209191350080
Nolubabalo Gunguluza - 9304141026085
Gredwell Betsha - 8507205282086
Gerald Seyise - 6608255656088
Luvuyo Gabayi - 7810095341082</t>
        </r>
      </text>
    </comment>
    <comment ref="C205" authorId="1" shapeId="0">
      <text>
        <r>
          <rPr>
            <sz val="8"/>
            <color indexed="81"/>
            <rFont val="Tahoma"/>
            <family val="2"/>
          </rPr>
          <t xml:space="preserve">Contract 092-050-A135 ran from 28/11/11 to 08/12/11 = 121P/Days
</t>
        </r>
      </text>
    </comment>
    <comment ref="J205" authorId="1" shapeId="0">
      <text>
        <r>
          <rPr>
            <b/>
            <u/>
            <sz val="8"/>
            <color indexed="81"/>
            <rFont val="Tahoma"/>
            <family val="2"/>
          </rPr>
          <t xml:space="preserve">People Employed on contract 092-050-A135
</t>
        </r>
        <r>
          <rPr>
            <b/>
            <sz val="8"/>
            <color indexed="81"/>
            <rFont val="Tahoma"/>
            <family val="2"/>
          </rPr>
          <t xml:space="preserve">
</t>
        </r>
        <r>
          <rPr>
            <sz val="8"/>
            <color indexed="81"/>
            <rFont val="Tahoma"/>
            <family val="2"/>
          </rPr>
          <t>Templeton Kula - 6411025449086
Gwenoline Tuli - 9004150272089
Tembinkosi Boyce - 6709145449088
Mxolisi Douz - 7906205332084
Rosencretz Gqabi - 7906036266089
Lusanda Qogo - 8804046519085
Chicago Williams - 8515145278087
Xolisile Williams - 7611155321083
Simone Martin - 9312060966082
Lusanda Peterson - 9105101225082
Monica Luthuli - 8808030557084</t>
        </r>
      </text>
    </comment>
    <comment ref="C206" authorId="1" shapeId="0">
      <text>
        <r>
          <rPr>
            <sz val="8"/>
            <color indexed="81"/>
            <rFont val="Tahoma"/>
            <family val="2"/>
          </rPr>
          <t xml:space="preserve">Contract 092-050-A141 ran from 04/01/12 to 26/01/12 = 200P/Days
</t>
        </r>
      </text>
    </comment>
    <comment ref="J206" authorId="1" shapeId="0">
      <text>
        <r>
          <rPr>
            <b/>
            <u/>
            <sz val="8"/>
            <color indexed="81"/>
            <rFont val="Tahoma"/>
            <family val="2"/>
          </rPr>
          <t xml:space="preserve">People Employed on contract 092-050-A141
</t>
        </r>
        <r>
          <rPr>
            <b/>
            <sz val="8"/>
            <color indexed="81"/>
            <rFont val="Tahoma"/>
            <family val="2"/>
          </rPr>
          <t xml:space="preserve">
</t>
        </r>
        <r>
          <rPr>
            <sz val="8"/>
            <color indexed="81"/>
            <rFont val="Tahoma"/>
            <family val="2"/>
          </rPr>
          <t>Templeton Kula - 6411025449086
Gwenoline Tuli - 9004150272089
Tembinkosi Boyce - 6709145449088
Mxolisi Douz - 7906205332084
Rosencretz Gqabi - 7906036266089
Lusanda Qogo - 8804046519085
Chicago Williams - 8515145278087
Xolisile Williams - 7611155321083
Simone Martin - 9312060966082
Lusanda Peterson - 9105101225082
Monica Luthuli - 8808030557084</t>
        </r>
      </text>
    </comment>
    <comment ref="C207" authorId="1" shapeId="0">
      <text>
        <r>
          <rPr>
            <sz val="8"/>
            <color indexed="81"/>
            <rFont val="Tahoma"/>
            <family val="2"/>
          </rPr>
          <t xml:space="preserve">Contract 092-050-A146  ran from 01/02/12 to 26/02/12 = 220P/Days
</t>
        </r>
      </text>
    </comment>
    <comment ref="J207" authorId="1" shapeId="0">
      <text>
        <r>
          <rPr>
            <b/>
            <u/>
            <sz val="8"/>
            <color indexed="81"/>
            <rFont val="Tahoma"/>
            <family val="2"/>
          </rPr>
          <t xml:space="preserve">People Employed on contract 092-050-A146
</t>
        </r>
        <r>
          <rPr>
            <b/>
            <sz val="8"/>
            <color indexed="81"/>
            <rFont val="Tahoma"/>
            <family val="2"/>
          </rPr>
          <t xml:space="preserve">
</t>
        </r>
        <r>
          <rPr>
            <sz val="8"/>
            <color indexed="81"/>
            <rFont val="Tahoma"/>
            <family val="2"/>
          </rPr>
          <t>Templeton Kula - 6411025449086
Gwenoline Tuli - 9004150272089
Tembinkosi Boyce - 6709145449088
Mxolisi Douz - 7906205332084
Rosencretz Gqabi - 7906036266089
Lusanda Qogo - 8804046519085
Chicago Williams - 8515145278087
Xolisile Williams - 7611155321083
Simone Martin - 9312060966082
Lusanda Peterson - 9105101225082
Monica Luthuli - 8808030557084</t>
        </r>
      </text>
    </comment>
    <comment ref="C208" authorId="1" shapeId="0">
      <text>
        <r>
          <rPr>
            <sz val="8"/>
            <color indexed="81"/>
            <rFont val="Tahoma"/>
            <family val="2"/>
          </rPr>
          <t xml:space="preserve">Contract 092-050-A136 ran from 28/11/11- 08/12/11 = 121P/Days
</t>
        </r>
      </text>
    </comment>
    <comment ref="J208" authorId="1" shapeId="0">
      <text>
        <r>
          <rPr>
            <b/>
            <u/>
            <sz val="8"/>
            <color indexed="81"/>
            <rFont val="Tahoma"/>
            <family val="2"/>
          </rPr>
          <t xml:space="preserve">People Employed on Contract 092-050-A136
</t>
        </r>
        <r>
          <rPr>
            <sz val="8"/>
            <color indexed="81"/>
            <rFont val="Tahoma"/>
            <family val="2"/>
          </rPr>
          <t xml:space="preserve">
Francina Allah - 7301210244088
Xabiso Sithole - 8801315271083
Sambeni Maarman - 65050854370
George Matoane - 6905195646082
Nomphiwe Fisanti - 6910210550087
Patric Lucas - 7111095716088
Roos Prince - 7602220206086
Ricardo rooi - 8112135107089
Donavan Mahona - 8405155267084
Althea Tieman - 8501240185081
</t>
        </r>
      </text>
    </comment>
    <comment ref="C209" authorId="1" shapeId="0">
      <text>
        <r>
          <rPr>
            <sz val="8"/>
            <color indexed="81"/>
            <rFont val="Tahoma"/>
            <family val="2"/>
          </rPr>
          <t xml:space="preserve">Contract 092-050-A142 ran from 04/01/12- 26/01/12 = 200P/Days
</t>
        </r>
      </text>
    </comment>
    <comment ref="J209" authorId="1" shapeId="0">
      <text>
        <r>
          <rPr>
            <b/>
            <u/>
            <sz val="8"/>
            <color indexed="81"/>
            <rFont val="Tahoma"/>
            <family val="2"/>
          </rPr>
          <t xml:space="preserve">People Employed on Contract 092-050-A142
</t>
        </r>
        <r>
          <rPr>
            <sz val="8"/>
            <color indexed="81"/>
            <rFont val="Tahoma"/>
            <family val="2"/>
          </rPr>
          <t xml:space="preserve">
Francina Allah - 7301210244088
Xabiso Sithole - 8801315271083
Sambeni Maarman - 65050854370
George Matoane - 6905195646082
Nomphiwe Fisanti - 6910210550087
Patric Lucas - 7111095716088
Roos Prince - 7602220206086
Ricardo Rooi - 8112135107089
Donavan Mahona - 8405155267084
Althea Tieman - 8501240185081
</t>
        </r>
      </text>
    </comment>
    <comment ref="C210" authorId="1" shapeId="0">
      <text>
        <r>
          <rPr>
            <sz val="8"/>
            <color indexed="81"/>
            <rFont val="Tahoma"/>
            <family val="2"/>
          </rPr>
          <t xml:space="preserve">Contract 092-050-A147 ran from 30/01/12- 24/02/12 = 200P/Days
</t>
        </r>
      </text>
    </comment>
    <comment ref="J210" authorId="1" shapeId="0">
      <text>
        <r>
          <rPr>
            <b/>
            <u/>
            <sz val="8"/>
            <color indexed="81"/>
            <rFont val="Tahoma"/>
            <family val="2"/>
          </rPr>
          <t xml:space="preserve">People Employed on Contract 092-050-A147
</t>
        </r>
        <r>
          <rPr>
            <sz val="8"/>
            <color indexed="81"/>
            <rFont val="Tahoma"/>
            <family val="2"/>
          </rPr>
          <t xml:space="preserve">
Xabiso Sithole - 8801315271083
Nomphiwe Fisanti - 6910210550087
Patric Lucas - 7111095716088
Althea Tieman - 8501240185081</t>
        </r>
        <r>
          <rPr>
            <sz val="8"/>
            <color indexed="81"/>
            <rFont val="Tahoma"/>
            <family val="2"/>
          </rPr>
          <t xml:space="preserve">
</t>
        </r>
        <r>
          <rPr>
            <b/>
            <u/>
            <sz val="8"/>
            <color indexed="81"/>
            <rFont val="Tahoma"/>
            <family val="2"/>
          </rPr>
          <t xml:space="preserve">
New People
</t>
        </r>
        <r>
          <rPr>
            <sz val="8"/>
            <color indexed="81"/>
            <rFont val="Tahoma"/>
            <family val="2"/>
          </rPr>
          <t xml:space="preserve">
Sonia Bruintjies - 9308051319083
Rosemary Liesing - 8001230216087
Seuntjie Japhta - 7803066249087
Allie Maxim - 6108015655082
Elvis Kok - 8004265929087
</t>
        </r>
        <r>
          <rPr>
            <b/>
            <u/>
            <sz val="8"/>
            <color indexed="81"/>
            <rFont val="Tahoma"/>
            <family val="2"/>
          </rPr>
          <t xml:space="preserve">
People Left
</t>
        </r>
        <r>
          <rPr>
            <sz val="8"/>
            <color indexed="81"/>
            <rFont val="Tahoma"/>
            <family val="2"/>
          </rPr>
          <t>Roos Prince - 7602220206086
Ricardo Rooi - 8112135107089
Donavan Mahona - 8405155267084
Sambeni Maarman - 65050854370
George Matoane - 6905195646082
Francina Allah - 7301210244088</t>
        </r>
      </text>
    </comment>
    <comment ref="C211" authorId="1" shapeId="0">
      <text>
        <r>
          <rPr>
            <sz val="8"/>
            <color indexed="81"/>
            <rFont val="Tahoma"/>
            <family val="2"/>
          </rPr>
          <t xml:space="preserve">Contract No. 092-050-A184 ran from 16/09/13 - 14/10/13 = 231P/Days
</t>
        </r>
      </text>
    </comment>
    <comment ref="J211" authorId="1" shapeId="0">
      <text>
        <r>
          <rPr>
            <b/>
            <u/>
            <sz val="8"/>
            <color indexed="81"/>
            <rFont val="Tahoma"/>
            <family val="2"/>
          </rPr>
          <t xml:space="preserve">People Employed on Contract 092-050-A184
</t>
        </r>
        <r>
          <rPr>
            <sz val="8"/>
            <color indexed="81"/>
            <rFont val="Tahoma"/>
            <family val="2"/>
          </rPr>
          <t xml:space="preserve">
Ntombomzi Jeyi - 6601160465083
Precious Sambokwe - 7310205438084
Jenezal Tieman - 8501240185081
Rosemary Liesing - 8001230216087
Phumelelo Gunguluza - 7707205376083
Simphiwe Spogter - 7912266031086
Sampatry Ndoni - 8410256210082
Theodora Blou - 9403130542084
Luvuyo Yantolo - 9111165380086
Raymond Blaauw - 7103285540089
Napoleon Jack - 6112105282088
Xolelwa Sitole - 8610230192088</t>
        </r>
        <r>
          <rPr>
            <b/>
            <u/>
            <sz val="8"/>
            <color indexed="81"/>
            <rFont val="Tahoma"/>
            <family val="2"/>
          </rPr>
          <t xml:space="preserve">
New People
</t>
        </r>
        <r>
          <rPr>
            <sz val="8"/>
            <color indexed="81"/>
            <rFont val="Tahoma"/>
            <family val="2"/>
          </rPr>
          <t xml:space="preserve">
</t>
        </r>
        <r>
          <rPr>
            <b/>
            <u/>
            <sz val="8"/>
            <color indexed="81"/>
            <rFont val="Tahoma"/>
            <family val="2"/>
          </rPr>
          <t xml:space="preserve">
People Left
</t>
        </r>
      </text>
    </comment>
    <comment ref="C212" authorId="0" shapeId="0">
      <text>
        <r>
          <rPr>
            <sz val="10"/>
            <color indexed="81"/>
            <rFont val="Tahoma"/>
            <family val="2"/>
          </rPr>
          <t xml:space="preserve">Contract 092-050-A191 ran from 09/12/13 - 23/01/14 = 231P/Days
</t>
        </r>
      </text>
    </comment>
    <comment ref="J212" authorId="0" shapeId="0">
      <text>
        <r>
          <rPr>
            <b/>
            <u/>
            <sz val="10"/>
            <color indexed="81"/>
            <rFont val="Tahoma"/>
            <family val="2"/>
          </rPr>
          <t xml:space="preserve">People employed on contract 092-050-A191
</t>
        </r>
        <r>
          <rPr>
            <sz val="10"/>
            <color indexed="81"/>
            <rFont val="Tahoma"/>
            <family val="2"/>
          </rPr>
          <t xml:space="preserve">
Anderson Njeje - 7411175413089
Vuyokazi Kaptein - 9108081040083
Mzukisi Yantolo - 8702275561085
Xoliseko Desha - 9303020402086
Christopher Machaka - 9210145986085
Ferdinand Desha - 6108175751085
Bukelwa Matlotlo - 9305121070084
Krystel Lawack - 8902200033081
Mandy Berens - 9403150223086
Phakamelo Jeyi - 6204305657084
Marcel Blaau - 9309235215080
</t>
        </r>
        <r>
          <rPr>
            <b/>
            <u/>
            <sz val="10"/>
            <color indexed="81"/>
            <rFont val="Tahoma"/>
            <family val="2"/>
          </rPr>
          <t xml:space="preserve">New People
</t>
        </r>
        <r>
          <rPr>
            <sz val="10"/>
            <color indexed="81"/>
            <rFont val="Tahoma"/>
            <family val="2"/>
          </rPr>
          <t xml:space="preserve">Nkosinathi Roxo - 6609285506087
</t>
        </r>
        <r>
          <rPr>
            <b/>
            <u/>
            <sz val="10"/>
            <color indexed="81"/>
            <rFont val="Tahoma"/>
            <family val="2"/>
          </rPr>
          <t xml:space="preserve">
People Left
</t>
        </r>
        <r>
          <rPr>
            <sz val="10"/>
            <color indexed="81"/>
            <rFont val="Tahoma"/>
            <family val="2"/>
          </rPr>
          <t>Masixole Sitole - 8708076386085</t>
        </r>
      </text>
    </comment>
    <comment ref="C213" authorId="1" shapeId="0">
      <text>
        <r>
          <rPr>
            <sz val="8"/>
            <color indexed="81"/>
            <rFont val="Tahoma"/>
            <family val="2"/>
          </rPr>
          <t xml:space="preserve">Contract No. 092-050-A183 ran from 15/10/13 - 12/11/13 = 231P/Days
</t>
        </r>
      </text>
    </comment>
    <comment ref="J213" authorId="1" shapeId="0">
      <text>
        <r>
          <rPr>
            <b/>
            <u/>
            <sz val="8"/>
            <color indexed="81"/>
            <rFont val="Tahoma"/>
            <family val="2"/>
          </rPr>
          <t xml:space="preserve">People Employed on Contract 092-050-A183
</t>
        </r>
        <r>
          <rPr>
            <sz val="8"/>
            <color indexed="81"/>
            <rFont val="Tahoma"/>
            <family val="2"/>
          </rPr>
          <t xml:space="preserve">
Ntombomzi Jeyi - 6601160465083
Precious Sambokwe - 7310205438084
Jenezal Tieman - 8501240185081
Rosemary Liesing - 8001230216087
Phumelelo Gunguluza - 7707205376083
Simphiwe Spogter - 7912266031086
Sampatry Ndoni - 8410256210082
Theodora Blou - 9403130542084
Luvuyo Yantolo - 9111165380086
Raymond Blaauw - 7103285540089
Napoleon Jack - 6112105282088
Xolelwa Sitole - 8610230192088</t>
        </r>
        <r>
          <rPr>
            <b/>
            <u/>
            <sz val="8"/>
            <color indexed="81"/>
            <rFont val="Tahoma"/>
            <family val="2"/>
          </rPr>
          <t xml:space="preserve">
New People
</t>
        </r>
        <r>
          <rPr>
            <sz val="8"/>
            <color indexed="81"/>
            <rFont val="Tahoma"/>
            <family val="2"/>
          </rPr>
          <t xml:space="preserve">
</t>
        </r>
        <r>
          <rPr>
            <b/>
            <u/>
            <sz val="8"/>
            <color indexed="81"/>
            <rFont val="Tahoma"/>
            <family val="2"/>
          </rPr>
          <t xml:space="preserve">
People Left
</t>
        </r>
      </text>
    </comment>
    <comment ref="C214" authorId="1" shapeId="0">
      <text>
        <r>
          <rPr>
            <sz val="8"/>
            <color indexed="81"/>
            <rFont val="Tahoma"/>
            <family val="2"/>
          </rPr>
          <t xml:space="preserve">Contract No. 092-050-A193 ran from 11/12/13 - 22/01/14 = 231P/Days
</t>
        </r>
      </text>
    </comment>
    <comment ref="J214" authorId="1" shapeId="0">
      <text>
        <r>
          <rPr>
            <b/>
            <u/>
            <sz val="8"/>
            <color indexed="81"/>
            <rFont val="Tahoma"/>
            <family val="2"/>
          </rPr>
          <t xml:space="preserve">People Employed on Contract 092-050-A193
</t>
        </r>
        <r>
          <rPr>
            <sz val="8"/>
            <color indexed="81"/>
            <rFont val="Tahoma"/>
            <family val="2"/>
          </rPr>
          <t xml:space="preserve">
Ntombomzi Jeyi - 6601160465083
Precious Sambokwe - 7310205438084
Rosemary Liesing - 8001230216087
Phumelelo Gunguluza - 7707205376083
Sampatry Ndoni - 8410256210082
Theodora Blou - 9403130542084
Luvuyo Yantolo - 9111165380086
Raymond Blaauw - 7103285540089
Napoleon Jack - 6112105282088
Godfrey Windvogel - 7505066313082
Patricia Yantolo - 9106061204083</t>
        </r>
        <r>
          <rPr>
            <b/>
            <u/>
            <sz val="8"/>
            <color indexed="81"/>
            <rFont val="Tahoma"/>
            <family val="2"/>
          </rPr>
          <t xml:space="preserve">
New People
</t>
        </r>
        <r>
          <rPr>
            <sz val="8"/>
            <color indexed="81"/>
            <rFont val="Tahoma"/>
            <family val="2"/>
          </rPr>
          <t xml:space="preserve">
Lubalalo Jonas - 8411035486084</t>
        </r>
        <r>
          <rPr>
            <b/>
            <u/>
            <sz val="8"/>
            <color indexed="81"/>
            <rFont val="Tahoma"/>
            <family val="2"/>
          </rPr>
          <t xml:space="preserve">
People Left
</t>
        </r>
        <r>
          <rPr>
            <sz val="8"/>
            <color indexed="81"/>
            <rFont val="Tahoma"/>
            <family val="2"/>
          </rPr>
          <t>Xolelwa Sitole - 861023019208</t>
        </r>
      </text>
    </comment>
    <comment ref="C215" authorId="1" shapeId="0">
      <text>
        <r>
          <rPr>
            <sz val="8"/>
            <color indexed="81"/>
            <rFont val="Tahoma"/>
            <family val="2"/>
          </rPr>
          <t xml:space="preserve">Contract No. 092-050-A190 ran from 10/12/13 - 20/01/14 = 220P/Days
</t>
        </r>
      </text>
    </comment>
    <comment ref="J215" authorId="1" shapeId="0">
      <text>
        <r>
          <rPr>
            <b/>
            <u/>
            <sz val="8"/>
            <color indexed="81"/>
            <rFont val="Tahoma"/>
            <family val="2"/>
          </rPr>
          <t xml:space="preserve">People Employed on Contract 092-050-A190
</t>
        </r>
        <r>
          <rPr>
            <sz val="8"/>
            <color indexed="81"/>
            <rFont val="Tahoma"/>
            <family val="2"/>
          </rPr>
          <t xml:space="preserve">Wellington Betsha - 8707215777087
Gredwell Betsha- 8507205282086
Mitchia Blaauw - 8304121272080
Alfred Williams - 8409235407082
Johannes Jafta - 8111125973088
Dial Mila - 8602145364084
Gladman Williams - 7706055199082
</t>
        </r>
        <r>
          <rPr>
            <b/>
            <u/>
            <sz val="8"/>
            <color indexed="81"/>
            <rFont val="Tahoma"/>
            <family val="2"/>
          </rPr>
          <t xml:space="preserve">
New People
</t>
        </r>
        <r>
          <rPr>
            <sz val="8"/>
            <color indexed="81"/>
            <rFont val="Tahoma"/>
            <family val="2"/>
          </rPr>
          <t xml:space="preserve">
Alfred Manack - 8308125904085
Patrick Afrika - 9009085209080
Freeman Betsha - 7002205742082
Masixole Sithole - 8708076386085
Jenny Beruns - 9706301096080
</t>
        </r>
        <r>
          <rPr>
            <b/>
            <u/>
            <sz val="8"/>
            <color indexed="81"/>
            <rFont val="Tahoma"/>
            <family val="2"/>
          </rPr>
          <t xml:space="preserve">
People Left
</t>
        </r>
        <r>
          <rPr>
            <sz val="8"/>
            <color indexed="81"/>
            <rFont val="Tahoma"/>
            <family val="2"/>
          </rPr>
          <t xml:space="preserve">
Nicholas Lizwane - 9006305247080
Frans Boyana - 6609045546084
Edian Alkaster - 9411275539088
Charlene Kammies - 93090412338084
Hendrick Yantolo - 6809255354084</t>
        </r>
      </text>
    </comment>
    <comment ref="C216" authorId="1" shapeId="0">
      <text>
        <r>
          <rPr>
            <sz val="8"/>
            <color indexed="81"/>
            <rFont val="Tahoma"/>
            <family val="2"/>
          </rPr>
          <t xml:space="preserve">Contract No. 092-050-A192 ran from 09/12/13 - 23/01/14 = 220P/Days
</t>
        </r>
      </text>
    </comment>
    <comment ref="J216" authorId="1" shapeId="0">
      <text>
        <r>
          <rPr>
            <b/>
            <u/>
            <sz val="8"/>
            <color indexed="81"/>
            <rFont val="Tahoma"/>
            <family val="2"/>
          </rPr>
          <t xml:space="preserve">People Employed on Contract 092-050-A192
</t>
        </r>
        <r>
          <rPr>
            <sz val="8"/>
            <color indexed="81"/>
            <rFont val="Tahoma"/>
            <family val="2"/>
          </rPr>
          <t xml:space="preserve">Mamkeli Grootboom - 6802175607087
Talana Spogter - 8609180246084
Gradwell Sambokwe  - 7601255468082
Williams Chicago - 8512145278087
Kanana Vukile - 9304115542083
Fisanti Khanyisa - 9411051084085
Madonci Sandile - 9305275944084
Ndoni Nandipha - 9511160215080
Hector Theresa - 9004200334087
Hans Rinah - 6610260705082
Banie Patricia - 8803280303081
Odwa Grootboom - 9303085380086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217" authorId="1" shapeId="0">
      <text>
        <r>
          <rPr>
            <sz val="8"/>
            <color indexed="81"/>
            <rFont val="Tahoma"/>
            <family val="2"/>
          </rPr>
          <t xml:space="preserve">Contract No. 092-050-A213 ran from 05/12/14 - 16/01/15 = 220P/Days
</t>
        </r>
      </text>
    </comment>
    <comment ref="J217" authorId="1" shapeId="0">
      <text>
        <r>
          <rPr>
            <b/>
            <u/>
            <sz val="8"/>
            <color indexed="81"/>
            <rFont val="Tahoma"/>
            <family val="2"/>
          </rPr>
          <t xml:space="preserve">People Employed on Contract 092-050-A213
</t>
        </r>
        <r>
          <rPr>
            <sz val="8"/>
            <color indexed="81"/>
            <rFont val="Tahoma"/>
            <family val="2"/>
          </rPr>
          <t xml:space="preserve">Wellington Betsha - 8707215777087
Sonette Mapela - 9107310200088
Noxolo Betsha - 9412250832084
Masixole Sithole - 8708076386085
Berenise Beruns - 9502080995083
Nozuko Stokwe - 9009020447084
Gredwell Betsha- 8507205282086
Joseph Lukas - 7709116111088
Andiswa Mapela - 9409230589081
Mila Sonwaba - 8602145364084
Megan Swemmer - 9804071038083
Shareen Barends - 9602220143089
</t>
        </r>
        <r>
          <rPr>
            <b/>
            <u/>
            <sz val="8"/>
            <color indexed="81"/>
            <rFont val="Tahoma"/>
            <family val="2"/>
          </rPr>
          <t xml:space="preserve">
New People
</t>
        </r>
        <r>
          <rPr>
            <sz val="8"/>
            <color indexed="81"/>
            <rFont val="Tahoma"/>
            <family val="2"/>
          </rPr>
          <t xml:space="preserve">
</t>
        </r>
        <r>
          <rPr>
            <u/>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C218" authorId="1" shapeId="0">
      <text>
        <r>
          <rPr>
            <sz val="8"/>
            <color indexed="81"/>
            <rFont val="Tahoma"/>
            <family val="2"/>
          </rPr>
          <t xml:space="preserve">Contract 092-050-A153 ran from 17/05/12 - 04/06/12 = 204P/Days
</t>
        </r>
      </text>
    </comment>
    <comment ref="J218" authorId="1" shapeId="0">
      <text>
        <r>
          <rPr>
            <b/>
            <u/>
            <sz val="8"/>
            <color indexed="81"/>
            <rFont val="Tahoma"/>
            <family val="2"/>
          </rPr>
          <t>People Employed on Contract 092-050-A153</t>
        </r>
        <r>
          <rPr>
            <sz val="8"/>
            <color indexed="81"/>
            <rFont val="Tahoma"/>
            <family val="2"/>
          </rPr>
          <t xml:space="preserve">
Thobile Maerman - 8007315434081
Grace Speelman - 8012040625086
Brenda Heers - 9012160642084
Ronald Klaas - 9103195293082
Beulla Yantolo - 8903020916083
Vuyokazi Grootboom - 8209191350080
Nolubabalo Gunguluza - 9304141026085
Gredwell Betsha - 8507205282086
Gerald Seyise - 6608255656088
Luvuyo Gabayi - 7810095341082
Liesl Alberts - 8804080433086</t>
        </r>
      </text>
    </comment>
    <comment ref="C219" authorId="0" shapeId="0">
      <text>
        <r>
          <rPr>
            <sz val="10"/>
            <color indexed="81"/>
            <rFont val="Tahoma"/>
            <family val="2"/>
          </rPr>
          <t xml:space="preserve">Contract 092-050-A151 ran from 16/05/12 - 02/06/12 = 176P/Days
</t>
        </r>
      </text>
    </comment>
    <comment ref="J219" authorId="0" shapeId="0">
      <text>
        <r>
          <rPr>
            <b/>
            <u/>
            <sz val="10"/>
            <color indexed="81"/>
            <rFont val="Tahoma"/>
            <family val="2"/>
          </rPr>
          <t>People employed on contract 092-050-A151</t>
        </r>
        <r>
          <rPr>
            <sz val="10"/>
            <color indexed="81"/>
            <rFont val="Tahoma"/>
            <family val="2"/>
          </rPr>
          <t xml:space="preserve">
</t>
        </r>
        <r>
          <rPr>
            <sz val="10"/>
            <color indexed="81"/>
            <rFont val="Tahoma"/>
            <family val="2"/>
          </rPr>
          <t xml:space="preserve">
Noluthando Fisanti - 8404101341085
Jorica Jordaan - 8310060503088
Fredeline Alkaster - 8910300215085
Boy Grootboom - 7511295415086
Simphiwe Spogter - 7912266031086
Nkululeko Grootboom - 8311175857088
Xolani Williams - 8701205536084
Vuyisile Qogo - 620615767085
Nomaxabiso Ndoni - 8902100390086
Talana Spogter - 8609180246034
Songezo Zibula - 8404255433084
</t>
        </r>
        <r>
          <rPr>
            <b/>
            <u/>
            <sz val="10"/>
            <color indexed="81"/>
            <rFont val="Tahoma"/>
            <family val="2"/>
          </rPr>
          <t xml:space="preserve">
New People
</t>
        </r>
        <r>
          <rPr>
            <sz val="10"/>
            <color indexed="81"/>
            <rFont val="Tahoma"/>
            <family val="2"/>
          </rPr>
          <t xml:space="preserve">
</t>
        </r>
        <r>
          <rPr>
            <b/>
            <u/>
            <sz val="10"/>
            <color indexed="81"/>
            <rFont val="Tahoma"/>
            <family val="2"/>
          </rPr>
          <t xml:space="preserve">
People Left
</t>
        </r>
        <r>
          <rPr>
            <sz val="10"/>
            <color indexed="81"/>
            <rFont val="Tahoma"/>
            <family val="2"/>
          </rPr>
          <t xml:space="preserve">
</t>
        </r>
      </text>
    </comment>
    <comment ref="C220" authorId="1" shapeId="0">
      <text>
        <r>
          <rPr>
            <sz val="8"/>
            <color indexed="81"/>
            <rFont val="Tahoma"/>
            <family val="2"/>
          </rPr>
          <t xml:space="preserve">Contract No. 092-050-A150 ran from 02/04/13 - 12/04/13 = 121P/Days
</t>
        </r>
      </text>
    </comment>
    <comment ref="J220" authorId="1" shapeId="0">
      <text>
        <r>
          <rPr>
            <b/>
            <u/>
            <sz val="8"/>
            <color indexed="81"/>
            <rFont val="Tahoma"/>
            <family val="2"/>
          </rPr>
          <t xml:space="preserve">People Employed on Contract 092-050-A150
</t>
        </r>
        <r>
          <rPr>
            <sz val="8"/>
            <color indexed="81"/>
            <rFont val="Tahoma"/>
            <family val="2"/>
          </rPr>
          <t xml:space="preserve">Wellington Betsha - 8707215777087
Nicholas Lizwane - 9006305247080
Hendrie Baartman - 9110096245087
Siphosethu Blouw - 9305190387088
Mziwoxolo Blou - 8011015948085
Frans Boyana - 6609045546084
Gredwell Betsha- 8507205282086
Andiswa Mapela - 9409230589081
Mitchia Blaauw - 8304121272080
Edian Alkaster - 9411275539088
Alfred Williams - 8409235407082
Jenny Beruns - 9103195293082 
</t>
        </r>
        <r>
          <rPr>
            <b/>
            <u/>
            <sz val="8"/>
            <color indexed="81"/>
            <rFont val="Tahoma"/>
            <family val="2"/>
          </rPr>
          <t xml:space="preserve">
</t>
        </r>
      </text>
    </comment>
    <comment ref="C221" authorId="1" shapeId="0">
      <text>
        <r>
          <rPr>
            <sz val="8"/>
            <color indexed="81"/>
            <rFont val="Tahoma"/>
            <family val="2"/>
          </rPr>
          <t xml:space="preserve">Contract 092-050-A149  ran from 17/05/12 to 04/06/12 = 204P/Days
</t>
        </r>
      </text>
    </comment>
    <comment ref="J221" authorId="1" shapeId="0">
      <text>
        <r>
          <rPr>
            <b/>
            <u/>
            <sz val="8"/>
            <color indexed="81"/>
            <rFont val="Tahoma"/>
            <family val="2"/>
          </rPr>
          <t xml:space="preserve">People Employed on contract 092-050-A149
</t>
        </r>
        <r>
          <rPr>
            <b/>
            <sz val="8"/>
            <color indexed="81"/>
            <rFont val="Tahoma"/>
            <family val="2"/>
          </rPr>
          <t xml:space="preserve">
</t>
        </r>
        <r>
          <rPr>
            <sz val="8"/>
            <color indexed="81"/>
            <rFont val="Tahoma"/>
            <family val="2"/>
          </rPr>
          <t xml:space="preserve">
Templeton Kula - 6411025449086
Gwenoline Tuli - 9004150272089
Tembinkosi Boyce - 6709145449088
Mxolisi Douz - 7906205332084
Rosencretz Gqabi - 7906036266089
</t>
        </r>
        <r>
          <rPr>
            <b/>
            <sz val="8"/>
            <color indexed="81"/>
            <rFont val="Tahoma"/>
            <family val="2"/>
          </rPr>
          <t>Chicago Williams - 8515145278087</t>
        </r>
        <r>
          <rPr>
            <sz val="8"/>
            <color indexed="81"/>
            <rFont val="Tahoma"/>
            <family val="2"/>
          </rPr>
          <t xml:space="preserve">
Xolisile Williams - 7611155321083
Simone Martin - 9312060966082
Lusanda Peterson - 9105101225082
Monica Luthuli - 8808030557084</t>
        </r>
        <r>
          <rPr>
            <sz val="8"/>
            <color indexed="81"/>
            <rFont val="Tahoma"/>
            <family val="2"/>
          </rPr>
          <t xml:space="preserve">
</t>
        </r>
        <r>
          <rPr>
            <b/>
            <u/>
            <sz val="8"/>
            <color indexed="81"/>
            <rFont val="Tahoma"/>
            <family val="2"/>
          </rPr>
          <t xml:space="preserve">New People
</t>
        </r>
        <r>
          <rPr>
            <sz val="8"/>
            <color indexed="81"/>
            <rFont val="Tahoma"/>
            <family val="2"/>
          </rPr>
          <t>Alfred Wiliams - 8409235407082
Yvonne Sonjiga - 8910280359086</t>
        </r>
        <r>
          <rPr>
            <b/>
            <u/>
            <sz val="8"/>
            <color indexed="81"/>
            <rFont val="Tahoma"/>
            <family val="2"/>
          </rPr>
          <t xml:space="preserve">
People Left
</t>
        </r>
        <r>
          <rPr>
            <sz val="8"/>
            <color indexed="81"/>
            <rFont val="Tahoma"/>
            <family val="2"/>
          </rPr>
          <t>Lusanda Qogo - 8804046519085</t>
        </r>
      </text>
    </comment>
    <comment ref="C222" authorId="0" shapeId="0">
      <text>
        <r>
          <rPr>
            <sz val="10"/>
            <color indexed="81"/>
            <rFont val="Tahoma"/>
            <family val="2"/>
          </rPr>
          <t xml:space="preserve">Contract 092-050-A152 ran from 16/05/12 - 04/06/12 = 216P/Days
</t>
        </r>
      </text>
    </comment>
    <comment ref="J222" authorId="0" shapeId="0">
      <text>
        <r>
          <rPr>
            <b/>
            <u/>
            <sz val="10"/>
            <color indexed="81"/>
            <rFont val="Tahoma"/>
            <family val="2"/>
          </rPr>
          <t xml:space="preserve">People employed on contract 092-050-A152
</t>
        </r>
        <r>
          <rPr>
            <sz val="10"/>
            <color indexed="81"/>
            <rFont val="Tahoma"/>
            <family val="2"/>
          </rPr>
          <t xml:space="preserve">
Mxolisi Sambokwe - 7310205438084
Gladys Ndoni - 8806210593085
George Says - 6101185624087
Monica Ndoni - 8810250444084
Frans Boyana - 8402158572082
Vukile Kanana - 9304115542083
Vuyokazi Kaptein - 9108081040083
Mzwandile Lukas - 7609275469089
Nowie Ndoni - 9206210106088
</t>
        </r>
        <r>
          <rPr>
            <u/>
            <sz val="10"/>
            <color indexed="81"/>
            <rFont val="Tahoma"/>
            <family val="2"/>
          </rPr>
          <t xml:space="preserve">
</t>
        </r>
        <r>
          <rPr>
            <b/>
            <u/>
            <sz val="10"/>
            <color indexed="81"/>
            <rFont val="Tahoma"/>
            <family val="2"/>
          </rPr>
          <t xml:space="preserve">New People
</t>
        </r>
        <r>
          <rPr>
            <sz val="10"/>
            <color indexed="81"/>
            <rFont val="Tahoma"/>
            <family val="2"/>
          </rPr>
          <t xml:space="preserve">
Sandile Madonci - 9305275944084
Lubabalo Jonas - 8411035486084
</t>
        </r>
        <r>
          <rPr>
            <b/>
            <u/>
            <sz val="10"/>
            <color indexed="81"/>
            <rFont val="Tahoma"/>
            <family val="2"/>
          </rPr>
          <t xml:space="preserve">
People Left
</t>
        </r>
        <r>
          <rPr>
            <sz val="10"/>
            <color indexed="81"/>
            <rFont val="Tahoma"/>
            <family val="2"/>
          </rPr>
          <t xml:space="preserve">
Tembaletu Ralawe - 8405195648087
Queeny Betsha - 9009230239081</t>
        </r>
      </text>
    </comment>
    <comment ref="C223" authorId="1" shapeId="0">
      <text>
        <r>
          <rPr>
            <sz val="8"/>
            <color indexed="81"/>
            <rFont val="Tahoma"/>
            <family val="2"/>
          </rPr>
          <t xml:space="preserve">Contract 092-050-A154  ran from 19/06/12 to 07/07/12 = 187P/Days
</t>
        </r>
      </text>
    </comment>
    <comment ref="J223" authorId="1" shapeId="0">
      <text>
        <r>
          <rPr>
            <b/>
            <u/>
            <sz val="8"/>
            <color indexed="81"/>
            <rFont val="Tahoma"/>
            <family val="2"/>
          </rPr>
          <t xml:space="preserve">People Employed on contract 092-050-A154
</t>
        </r>
        <r>
          <rPr>
            <b/>
            <sz val="8"/>
            <color indexed="81"/>
            <rFont val="Tahoma"/>
            <family val="2"/>
          </rPr>
          <t xml:space="preserve">
</t>
        </r>
        <r>
          <rPr>
            <sz val="8"/>
            <color indexed="81"/>
            <rFont val="Tahoma"/>
            <family val="2"/>
          </rPr>
          <t xml:space="preserve">
Templeton Kula - 6411025449086
Gwenoline Tuli - 9004150272089
Tembinkosi Boyce - 6709145449088
Mxolisi Douz - 7906205332084
Rosencretz Gqabi - 7906036266089
Alfred Wiliams - 8409235407082
Chicago Williams - 8515145278087
Xolisile Williams - 7611155321083
Simone Martin - 9312060966082
Lusanda Peterson - 9105101225082
Monica Luthuli - 8808030557084</t>
        </r>
        <r>
          <rPr>
            <sz val="8"/>
            <color indexed="81"/>
            <rFont val="Tahoma"/>
            <family val="2"/>
          </rPr>
          <t xml:space="preserve">
Yvonne Sonjiga - 8910280359086
</t>
        </r>
        <r>
          <rPr>
            <b/>
            <u/>
            <sz val="8"/>
            <color indexed="81"/>
            <rFont val="Tahoma"/>
            <family val="2"/>
          </rPr>
          <t xml:space="preserve">New People
</t>
        </r>
        <r>
          <rPr>
            <sz val="8"/>
            <color indexed="81"/>
            <rFont val="Tahoma"/>
            <family val="2"/>
          </rPr>
          <t xml:space="preserve">
</t>
        </r>
        <r>
          <rPr>
            <b/>
            <u/>
            <sz val="8"/>
            <color indexed="81"/>
            <rFont val="Tahoma"/>
            <family val="2"/>
          </rPr>
          <t xml:space="preserve">
People Left
</t>
        </r>
      </text>
    </comment>
    <comment ref="C224" authorId="1" shapeId="0">
      <text>
        <r>
          <rPr>
            <sz val="8"/>
            <color indexed="81"/>
            <rFont val="Tahoma"/>
            <family val="2"/>
          </rPr>
          <t xml:space="preserve">Contract 092-050-A155  ran from 09/07/12 to 10/08/12 = 220P/Days
</t>
        </r>
      </text>
    </comment>
    <comment ref="J224" authorId="1" shapeId="0">
      <text>
        <r>
          <rPr>
            <b/>
            <u/>
            <sz val="8"/>
            <color indexed="81"/>
            <rFont val="Tahoma"/>
            <family val="2"/>
          </rPr>
          <t xml:space="preserve">People Employed on contract 092-050-A155
</t>
        </r>
        <r>
          <rPr>
            <b/>
            <sz val="8"/>
            <color indexed="81"/>
            <rFont val="Tahoma"/>
            <family val="2"/>
          </rPr>
          <t xml:space="preserve">
</t>
        </r>
        <r>
          <rPr>
            <sz val="8"/>
            <color indexed="81"/>
            <rFont val="Tahoma"/>
            <family val="2"/>
          </rPr>
          <t xml:space="preserve">
Templeton Kula - 6411025449086
Gwenoline Tuli - 9004150272089
Tembinkosi Boyce - 6709145449088
Mxolisi Douz - 7906205332084
Rosencretz Gqabi - 7906036266089
Alfred Wiliams - 8409235407082
Chicago Williams - 8515145278087
Xolisile Williams - 7611155321083
Simone Martin - 9312060966082
Lusanda Peterson - 9105101225082
Monica Luthuli - 8808030557084</t>
        </r>
        <r>
          <rPr>
            <sz val="8"/>
            <color indexed="81"/>
            <rFont val="Tahoma"/>
            <family val="2"/>
          </rPr>
          <t xml:space="preserve">
Yvonne Sonjiga - 8910280359086
</t>
        </r>
        <r>
          <rPr>
            <b/>
            <u/>
            <sz val="8"/>
            <color indexed="81"/>
            <rFont val="Tahoma"/>
            <family val="2"/>
          </rPr>
          <t xml:space="preserve">New People
</t>
        </r>
        <r>
          <rPr>
            <sz val="8"/>
            <color indexed="81"/>
            <rFont val="Tahoma"/>
            <family val="2"/>
          </rPr>
          <t xml:space="preserve">
</t>
        </r>
        <r>
          <rPr>
            <b/>
            <u/>
            <sz val="8"/>
            <color indexed="81"/>
            <rFont val="Tahoma"/>
            <family val="2"/>
          </rPr>
          <t xml:space="preserve">
People Left
</t>
        </r>
      </text>
    </comment>
    <comment ref="C225" authorId="0" shapeId="0">
      <text>
        <r>
          <rPr>
            <sz val="10"/>
            <color indexed="81"/>
            <rFont val="Tahoma"/>
            <family val="2"/>
          </rPr>
          <t xml:space="preserve">Contract 092-050-A156 ran from 19/06/12 - 29/06/12 = 132P/Days
</t>
        </r>
      </text>
    </comment>
    <comment ref="J225" authorId="0" shapeId="0">
      <text>
        <r>
          <rPr>
            <b/>
            <u/>
            <sz val="10"/>
            <color indexed="81"/>
            <rFont val="Tahoma"/>
            <family val="2"/>
          </rPr>
          <t>People employed on contract 092-050-A156</t>
        </r>
        <r>
          <rPr>
            <sz val="10"/>
            <color indexed="81"/>
            <rFont val="Tahoma"/>
            <family val="2"/>
          </rPr>
          <t xml:space="preserve">
</t>
        </r>
        <r>
          <rPr>
            <sz val="10"/>
            <color indexed="81"/>
            <rFont val="Tahoma"/>
            <family val="2"/>
          </rPr>
          <t xml:space="preserve">
Noluthando Fisanti - 8404101341085
Jorica Jordaan - 8310060503088
Fredeline Alkaster - 8910300215085
Boy Grootboom - 7511295415086
Simphiwe Spogter - 7912266031086
Nkululeko Grootboom - 8311175857088
Xolani Williams - 8701205536084
Vuyisile Qogo - 620615767085
Nomaxabiso Ndoni - 8902100390086
Talana Spogter - 8609180246034
Songezo Zibula - 8404255433084
</t>
        </r>
        <r>
          <rPr>
            <b/>
            <u/>
            <sz val="10"/>
            <color indexed="81"/>
            <rFont val="Tahoma"/>
            <family val="2"/>
          </rPr>
          <t xml:space="preserve">
New People
</t>
        </r>
        <r>
          <rPr>
            <sz val="10"/>
            <color indexed="81"/>
            <rFont val="Tahoma"/>
            <family val="2"/>
          </rPr>
          <t xml:space="preserve">
</t>
        </r>
        <r>
          <rPr>
            <b/>
            <u/>
            <sz val="10"/>
            <color indexed="81"/>
            <rFont val="Tahoma"/>
            <family val="2"/>
          </rPr>
          <t xml:space="preserve">
People Left
</t>
        </r>
        <r>
          <rPr>
            <sz val="10"/>
            <color indexed="81"/>
            <rFont val="Tahoma"/>
            <family val="2"/>
          </rPr>
          <t xml:space="preserve">
</t>
        </r>
      </text>
    </comment>
    <comment ref="C226" authorId="0" shapeId="0">
      <text>
        <r>
          <rPr>
            <sz val="10"/>
            <color indexed="81"/>
            <rFont val="Tahoma"/>
            <family val="2"/>
          </rPr>
          <t xml:space="preserve">Contract 092-050-A157 ran from 09/07/12 - 10/08/12 = 231P/Days
</t>
        </r>
      </text>
    </comment>
    <comment ref="J226" authorId="0" shapeId="0">
      <text>
        <r>
          <rPr>
            <b/>
            <u/>
            <sz val="10"/>
            <color indexed="81"/>
            <rFont val="Tahoma"/>
            <family val="2"/>
          </rPr>
          <t>People employed on contract 092-050-A157</t>
        </r>
        <r>
          <rPr>
            <sz val="10"/>
            <color indexed="81"/>
            <rFont val="Tahoma"/>
            <family val="2"/>
          </rPr>
          <t xml:space="preserve">
</t>
        </r>
        <r>
          <rPr>
            <sz val="10"/>
            <color indexed="81"/>
            <rFont val="Tahoma"/>
            <family val="2"/>
          </rPr>
          <t xml:space="preserve">
Noluthando Fisanti - 8404101341085
Jorica Jordaan - 8310060503088
Fredeline Alkaster - 8910300215085
Boy Grootboom - 7511295415086
Simphiwe Spogter - 7912266031086
Nkululeko Grootboom - 8311175857088
Xolani Williams - 8701205536084
Vuyisile Qogo - 620615767085
Nomaxabiso Ndoni - 8902100390086
Talana Spogter - 8609180246034
Songezo Zibula - 8404255433084
</t>
        </r>
        <r>
          <rPr>
            <b/>
            <u/>
            <sz val="10"/>
            <color indexed="81"/>
            <rFont val="Tahoma"/>
            <family val="2"/>
          </rPr>
          <t xml:space="preserve">
New People
</t>
        </r>
        <r>
          <rPr>
            <sz val="10"/>
            <color indexed="81"/>
            <rFont val="Tahoma"/>
            <family val="2"/>
          </rPr>
          <t xml:space="preserve">
</t>
        </r>
        <r>
          <rPr>
            <b/>
            <u/>
            <sz val="10"/>
            <color indexed="81"/>
            <rFont val="Tahoma"/>
            <family val="2"/>
          </rPr>
          <t xml:space="preserve">
People Left
</t>
        </r>
        <r>
          <rPr>
            <sz val="10"/>
            <color indexed="81"/>
            <rFont val="Tahoma"/>
            <family val="2"/>
          </rPr>
          <t xml:space="preserve">
</t>
        </r>
      </text>
    </comment>
    <comment ref="C227" authorId="0" shapeId="0">
      <text>
        <r>
          <rPr>
            <sz val="10"/>
            <color indexed="81"/>
            <rFont val="Tahoma"/>
            <family val="2"/>
          </rPr>
          <t xml:space="preserve">Contract 092-050-A158 ran from 19/06/12 - 07/07/12 = 187P/Days
</t>
        </r>
      </text>
    </comment>
    <comment ref="J227" authorId="0" shapeId="0">
      <text>
        <r>
          <rPr>
            <b/>
            <u/>
            <sz val="10"/>
            <color indexed="81"/>
            <rFont val="Tahoma"/>
            <family val="2"/>
          </rPr>
          <t xml:space="preserve">People employed on contract 092-050-A158
</t>
        </r>
        <r>
          <rPr>
            <sz val="10"/>
            <color indexed="81"/>
            <rFont val="Tahoma"/>
            <family val="2"/>
          </rPr>
          <t xml:space="preserve">
Mxolisi Sambokwe - 7310205438084
Gladys Ndoni - 8806210593085
George Says - 6101185624087
Monica Ndoni - 8810250444084
Frans Boyana - 8402158572082
Sandile Madonci - 9305275944084
Vukile Kanana - 9304115542083
Vuyokazi Kaptein - 9108081040083
Mzwandile Lukas - 7609275469089
Lubabalo Jonas - 8411035486084
Nowie Ndoni - 9206210106088
</t>
        </r>
        <r>
          <rPr>
            <u/>
            <sz val="10"/>
            <color indexed="81"/>
            <rFont val="Tahoma"/>
            <family val="2"/>
          </rPr>
          <t xml:space="preserve">
</t>
        </r>
        <r>
          <rPr>
            <b/>
            <u/>
            <sz val="10"/>
            <color indexed="81"/>
            <rFont val="Tahoma"/>
            <family val="2"/>
          </rPr>
          <t xml:space="preserve">New People
</t>
        </r>
        <r>
          <rPr>
            <sz val="10"/>
            <color indexed="81"/>
            <rFont val="Tahoma"/>
            <family val="2"/>
          </rPr>
          <t xml:space="preserve">
</t>
        </r>
        <r>
          <rPr>
            <b/>
            <u/>
            <sz val="10"/>
            <color indexed="81"/>
            <rFont val="Tahoma"/>
            <family val="2"/>
          </rPr>
          <t xml:space="preserve">
People Left
</t>
        </r>
        <r>
          <rPr>
            <sz val="10"/>
            <color indexed="81"/>
            <rFont val="Tahoma"/>
            <family val="2"/>
          </rPr>
          <t xml:space="preserve">
</t>
        </r>
      </text>
    </comment>
    <comment ref="C228" authorId="0" shapeId="0">
      <text>
        <r>
          <rPr>
            <sz val="10"/>
            <color indexed="81"/>
            <rFont val="Tahoma"/>
            <family val="2"/>
          </rPr>
          <t xml:space="preserve">Contract 092-050-A159 ran from 09/07/12 - 08/09/12 = 231P/Days
</t>
        </r>
      </text>
    </comment>
    <comment ref="J228" authorId="0" shapeId="0">
      <text>
        <r>
          <rPr>
            <b/>
            <u/>
            <sz val="10"/>
            <color indexed="81"/>
            <rFont val="Tahoma"/>
            <family val="2"/>
          </rPr>
          <t xml:space="preserve">People employed on contract 092-050-A159
</t>
        </r>
        <r>
          <rPr>
            <sz val="10"/>
            <color indexed="81"/>
            <rFont val="Tahoma"/>
            <family val="2"/>
          </rPr>
          <t xml:space="preserve">
Mxolisi Sambokwe - 7310205438084
Gladys Ndoni - 8806210593085
George Says - 6101185624087
Monica Ndoni - 8810250444084
Frans Boyana - 8402158572082
Sandile Madonci - 9305275944084
Vukile Kanana - 9304115542083
Vuyokazi Kaptein - 9108081040083
Mzwandile Lukas - 7609275469089
Lubabalo Jonas - 8411035486084
Nowie Ndoni - 9206210106088
</t>
        </r>
        <r>
          <rPr>
            <u/>
            <sz val="10"/>
            <color indexed="81"/>
            <rFont val="Tahoma"/>
            <family val="2"/>
          </rPr>
          <t xml:space="preserve">
</t>
        </r>
        <r>
          <rPr>
            <b/>
            <u/>
            <sz val="10"/>
            <color indexed="81"/>
            <rFont val="Tahoma"/>
            <family val="2"/>
          </rPr>
          <t xml:space="preserve">New People
</t>
        </r>
        <r>
          <rPr>
            <sz val="10"/>
            <color indexed="81"/>
            <rFont val="Tahoma"/>
            <family val="2"/>
          </rPr>
          <t xml:space="preserve">
</t>
        </r>
        <r>
          <rPr>
            <b/>
            <u/>
            <sz val="10"/>
            <color indexed="81"/>
            <rFont val="Tahoma"/>
            <family val="2"/>
          </rPr>
          <t xml:space="preserve">
People Left
</t>
        </r>
        <r>
          <rPr>
            <sz val="10"/>
            <color indexed="81"/>
            <rFont val="Tahoma"/>
            <family val="2"/>
          </rPr>
          <t xml:space="preserve">
</t>
        </r>
      </text>
    </comment>
    <comment ref="C229" authorId="1" shapeId="0">
      <text>
        <r>
          <rPr>
            <sz val="8"/>
            <color indexed="81"/>
            <rFont val="Tahoma"/>
            <family val="2"/>
          </rPr>
          <t xml:space="preserve">Contract 092-050-A160 ran from 19/06/12 - 07/07/12 = 187P/Days
</t>
        </r>
      </text>
    </comment>
    <comment ref="J229" authorId="1" shapeId="0">
      <text>
        <r>
          <rPr>
            <b/>
            <u/>
            <sz val="8"/>
            <color indexed="81"/>
            <rFont val="Tahoma"/>
            <family val="2"/>
          </rPr>
          <t>People Employed on Contract 092-050-A160</t>
        </r>
        <r>
          <rPr>
            <sz val="8"/>
            <color indexed="81"/>
            <rFont val="Tahoma"/>
            <family val="2"/>
          </rPr>
          <t xml:space="preserve">
Thobile Maerman - 8007315434081
Grace Speelman - 8012040625086
Brenda Heers - 9012160642084
Ronald Klaas - 9103195293082
Beulla Yantolo - 8903020916083
Vuyokazi Grootboom - 8209191350080
Nolubabalo Gunguluza - 9304141026085
Gredwell Betsha - 8507205282086
Gerald Seyise - 6608255656088
Luvuyo Gabayi - 7810095341082
Liesl Alberts - 8804080433086</t>
        </r>
      </text>
    </comment>
    <comment ref="C230" authorId="1" shapeId="0">
      <text>
        <r>
          <rPr>
            <sz val="8"/>
            <color indexed="81"/>
            <rFont val="Tahoma"/>
            <family val="2"/>
          </rPr>
          <t xml:space="preserve">Contract 092-050-A161 ran from 09/07/12 - 03/08/12 = 220P/Days
</t>
        </r>
      </text>
    </comment>
    <comment ref="J230" authorId="1" shapeId="0">
      <text>
        <r>
          <rPr>
            <b/>
            <u/>
            <sz val="8"/>
            <color indexed="81"/>
            <rFont val="Tahoma"/>
            <family val="2"/>
          </rPr>
          <t>People Employed on Contract 092-050-A161</t>
        </r>
        <r>
          <rPr>
            <sz val="8"/>
            <color indexed="81"/>
            <rFont val="Tahoma"/>
            <family val="2"/>
          </rPr>
          <t xml:space="preserve">
Thobile Maerman - 8007315434081
Grace Speelman - 8012040625086
Brenda Heers - 9012160642084
Ronald Klaas - 9103195293082
Beulla Yantolo - 8903020916083
Vuyokazi Grootboom - 8209191350080
Nolubabalo Gunguluza - 9304141026085
Gredwell Betsha - 8507205282086
Gerald Seyise - 6608255656088
Luvuyo Gabayi - 7810095341082
Liesl Alberts - 8804080433086</t>
        </r>
      </text>
    </comment>
    <comment ref="C231" authorId="1" shapeId="0">
      <text>
        <r>
          <rPr>
            <sz val="8"/>
            <color indexed="81"/>
            <rFont val="Tahoma"/>
            <family val="2"/>
          </rPr>
          <t xml:space="preserve">Contract No. 092-050-A162 ran from 22/04/13 - 05/05/13 = 154P/Days
</t>
        </r>
      </text>
    </comment>
    <comment ref="J231" authorId="1" shapeId="0">
      <text>
        <r>
          <rPr>
            <b/>
            <u/>
            <sz val="8"/>
            <color indexed="81"/>
            <rFont val="Tahoma"/>
            <family val="2"/>
          </rPr>
          <t xml:space="preserve">People Employed on Contract 092-050-A162
</t>
        </r>
        <r>
          <rPr>
            <sz val="8"/>
            <color indexed="81"/>
            <rFont val="Tahoma"/>
            <family val="2"/>
          </rPr>
          <t xml:space="preserve">Wellington Betsha - 8707215777087
Nicholas Lizwane - 9006305247080
Hendrie Baartman - 9110096245087
Siphosethu Blouw - 9305190387088
Mziwoxolo Blou - 8011015948085
Frans Boyana - 6609045546084
Gredwell Betsha- 8507205282086
Andiswa Mapela - 9409230589081
Mitchia Blaauw - 8304121272080
Edian Alkaster - 9411275539088
Alfred Williams - 8409235407082
Jenny Beruns - 9103195293082 
</t>
        </r>
        <r>
          <rPr>
            <b/>
            <u/>
            <sz val="8"/>
            <color indexed="81"/>
            <rFont val="Tahoma"/>
            <family val="2"/>
          </rPr>
          <t xml:space="preserve">
</t>
        </r>
      </text>
    </comment>
    <comment ref="C232" authorId="1" shapeId="0">
      <text>
        <r>
          <rPr>
            <sz val="8"/>
            <color indexed="81"/>
            <rFont val="Tahoma"/>
            <family val="2"/>
          </rPr>
          <t xml:space="preserve">Contract No. 092-050-A163 ran from 06/05/13 - 31/05/13 = 231P/Days
</t>
        </r>
      </text>
    </comment>
    <comment ref="J232" authorId="1" shapeId="0">
      <text>
        <r>
          <rPr>
            <b/>
            <u/>
            <sz val="8"/>
            <color indexed="81"/>
            <rFont val="Tahoma"/>
            <family val="2"/>
          </rPr>
          <t xml:space="preserve">People Employed on Contract 092-050-A163
</t>
        </r>
        <r>
          <rPr>
            <sz val="8"/>
            <color indexed="81"/>
            <rFont val="Tahoma"/>
            <family val="2"/>
          </rPr>
          <t xml:space="preserve">Wellington Betsha - 8707215777087
Nicholas Lizwane - 9006305247080
Hendrie Baartman - 9110096245087
Siphosethu Blouw - 9305190387088
Mziwoxolo Blou - 8011015948085
Frans Boyana - 6609045546084
Gredwell Betsha- 8507205282086
Andiswa Mapela - 9409230589081
Mitchia Blaauw - 8304121272080
Edian Alkaster - 9411275539088
Alfred Williams - 8409235407082
Jenny Beruns - 9103195293082 
</t>
        </r>
        <r>
          <rPr>
            <b/>
            <u/>
            <sz val="8"/>
            <color indexed="81"/>
            <rFont val="Tahoma"/>
            <family val="2"/>
          </rPr>
          <t xml:space="preserve">
</t>
        </r>
      </text>
    </comment>
    <comment ref="C233" authorId="1" shapeId="0">
      <text>
        <r>
          <rPr>
            <sz val="8"/>
            <color indexed="81"/>
            <rFont val="Tahoma"/>
            <family val="2"/>
          </rPr>
          <t xml:space="preserve">Contract 092-050-A164  ran from 22/08/12 to 19/10/12 = 240P/Days
</t>
        </r>
      </text>
    </comment>
    <comment ref="J233" authorId="1" shapeId="0">
      <text>
        <r>
          <rPr>
            <b/>
            <u/>
            <sz val="8"/>
            <color indexed="81"/>
            <rFont val="Tahoma"/>
            <family val="2"/>
          </rPr>
          <t xml:space="preserve">People Employed on contract 092-050-A164
</t>
        </r>
        <r>
          <rPr>
            <b/>
            <sz val="8"/>
            <color indexed="81"/>
            <rFont val="Tahoma"/>
            <family val="2"/>
          </rPr>
          <t xml:space="preserve">
</t>
        </r>
        <r>
          <rPr>
            <sz val="8"/>
            <color indexed="81"/>
            <rFont val="Tahoma"/>
            <family val="2"/>
          </rPr>
          <t xml:space="preserve">Templeton Kula - 6411025449086
Tembinkosi Boyce - 6709145449088
Mxolisi Douz - 7906205332084
Alfred Wiliams - 8409235407082
Chicago Williams - 8515145278087
Lusanda Peterson - 9105101225082
</t>
        </r>
        <r>
          <rPr>
            <sz val="8"/>
            <color indexed="81"/>
            <rFont val="Tahoma"/>
            <family val="2"/>
          </rPr>
          <t xml:space="preserve">
</t>
        </r>
        <r>
          <rPr>
            <b/>
            <u/>
            <sz val="8"/>
            <color indexed="81"/>
            <rFont val="Tahoma"/>
            <family val="2"/>
          </rPr>
          <t xml:space="preserve">New People
</t>
        </r>
        <r>
          <rPr>
            <sz val="8"/>
            <color indexed="81"/>
            <rFont val="Tahoma"/>
            <family val="2"/>
          </rPr>
          <t xml:space="preserve">
Thuliswa Nkasayi - 8803210504089
Aviva Popo - 8311300474080
Boy Grootboom - 7511295415086
Chrisencha Koki - 9402190255082
Simphiwe Spogter  - 7912266031086
Khanyiswa Fisanti - 9411051084085</t>
        </r>
        <r>
          <rPr>
            <u/>
            <sz val="8"/>
            <color indexed="81"/>
            <rFont val="Tahoma"/>
            <family val="2"/>
          </rPr>
          <t xml:space="preserve">
</t>
        </r>
        <r>
          <rPr>
            <b/>
            <u/>
            <sz val="8"/>
            <color indexed="81"/>
            <rFont val="Tahoma"/>
            <family val="2"/>
          </rPr>
          <t xml:space="preserve">
People Left
</t>
        </r>
        <r>
          <rPr>
            <sz val="8"/>
            <color indexed="81"/>
            <rFont val="Tahoma"/>
            <family val="2"/>
          </rPr>
          <t>Monica Luthuli - 8808030557084
Yvonne Sonjiga - 8910280359086
Xolisile Williams - 7611155321083
Simone Martin - 9312060966082
Rosencretz Gqabi - 7906036266089
Gwenoline Tuli - 9004150272089</t>
        </r>
      </text>
    </comment>
    <comment ref="C234" authorId="1" shapeId="0">
      <text>
        <r>
          <rPr>
            <sz val="8"/>
            <color indexed="81"/>
            <rFont val="Tahoma"/>
            <family val="2"/>
          </rPr>
          <t xml:space="preserve">Contract 092-050-A165 ran from 13/08/12 - 08/09/12 = 231P/Days
</t>
        </r>
      </text>
    </comment>
    <comment ref="J234" authorId="1" shapeId="0">
      <text>
        <r>
          <rPr>
            <b/>
            <u/>
            <sz val="8"/>
            <color indexed="81"/>
            <rFont val="Tahoma"/>
            <family val="2"/>
          </rPr>
          <t>People Employed on Contract 092-050-A165</t>
        </r>
        <r>
          <rPr>
            <sz val="8"/>
            <color indexed="81"/>
            <rFont val="Tahoma"/>
            <family val="2"/>
          </rPr>
          <t xml:space="preserve">
Mziyande Nombande - 7712205403085
Brenda Heers - 9012160642084
Ronald Klaas - 9103195293082
Beulla Yantolo - 8903020916083
Vuyokazi Grootboom - 8209191350080
Nolubabalo Gunguluza - 9304141026085
Gredwell Betsha - 8507205282086
Gerald Seyise - 6608255656088
Luvuyo Gabayi - 7810095341082
Liesl Alberts - 8804080433086
</t>
        </r>
        <r>
          <rPr>
            <b/>
            <u/>
            <sz val="8"/>
            <color indexed="81"/>
            <rFont val="Tahoma"/>
            <family val="2"/>
          </rPr>
          <t xml:space="preserve">
New People
</t>
        </r>
        <r>
          <rPr>
            <u/>
            <sz val="8"/>
            <color indexed="81"/>
            <rFont val="Tahoma"/>
            <family val="2"/>
          </rPr>
          <t xml:space="preserve">
</t>
        </r>
        <r>
          <rPr>
            <sz val="8"/>
            <color indexed="81"/>
            <rFont val="Tahoma"/>
            <family val="2"/>
          </rPr>
          <t>Bongiswa Langbooi - 9308020451082
Thandile Lukas - 7709116111088</t>
        </r>
        <r>
          <rPr>
            <b/>
            <u/>
            <sz val="8"/>
            <color indexed="81"/>
            <rFont val="Tahoma"/>
            <family val="2"/>
          </rPr>
          <t xml:space="preserve">
People Left
</t>
        </r>
        <r>
          <rPr>
            <sz val="8"/>
            <color indexed="81"/>
            <rFont val="Tahoma"/>
            <family val="2"/>
          </rPr>
          <t>Thobile Maerman - 8007315434081
Grace Speelman - 8012040625086</t>
        </r>
      </text>
    </comment>
    <comment ref="C235" authorId="1" shapeId="0">
      <text>
        <r>
          <rPr>
            <sz val="8"/>
            <color indexed="81"/>
            <rFont val="Tahoma"/>
            <family val="2"/>
          </rPr>
          <t xml:space="preserve">Contract 092-050-A174  ran from 04/12/12 to 08/12/12 = 55P/Days
</t>
        </r>
      </text>
    </comment>
    <comment ref="J235" authorId="1" shapeId="0">
      <text>
        <r>
          <rPr>
            <b/>
            <u/>
            <sz val="8"/>
            <color indexed="81"/>
            <rFont val="Tahoma"/>
            <family val="2"/>
          </rPr>
          <t xml:space="preserve">People Employed on contract 092-050-A174
</t>
        </r>
        <r>
          <rPr>
            <b/>
            <sz val="8"/>
            <color indexed="81"/>
            <rFont val="Tahoma"/>
            <family val="2"/>
          </rPr>
          <t xml:space="preserve">
</t>
        </r>
        <r>
          <rPr>
            <sz val="8"/>
            <color indexed="81"/>
            <rFont val="Tahoma"/>
            <family val="2"/>
          </rPr>
          <t xml:space="preserve">Templeton Kula - 6411025449086
Tembinkosi Boyce - 6709145449088
Mxolisi Douz - 7906205332084
Alfred Wiliams - 8409235407082
Chicago Williams - 8515145278087
Lusanda Peterson - 9105101225082
Thuliswa Nkasayi - 8803210504089
Aviva Popo - 8311300474080
Boy Grootboom - 7511295415086
Chrisencha Koki - 9402190255082
Khanyiswa Fisanti - 9411051084085
</t>
        </r>
        <r>
          <rPr>
            <sz val="8"/>
            <color indexed="81"/>
            <rFont val="Tahoma"/>
            <family val="2"/>
          </rPr>
          <t xml:space="preserve">
</t>
        </r>
        <r>
          <rPr>
            <b/>
            <u/>
            <sz val="8"/>
            <color indexed="81"/>
            <rFont val="Tahoma"/>
            <family val="2"/>
          </rPr>
          <t xml:space="preserve">New People
</t>
        </r>
        <r>
          <rPr>
            <sz val="8"/>
            <color indexed="81"/>
            <rFont val="Tahoma"/>
            <family val="2"/>
          </rPr>
          <t xml:space="preserve">
Khanyiswa Fisanti - 9411051084085
</t>
        </r>
        <r>
          <rPr>
            <u/>
            <sz val="8"/>
            <color indexed="81"/>
            <rFont val="Tahoma"/>
            <family val="2"/>
          </rPr>
          <t xml:space="preserve">
</t>
        </r>
        <r>
          <rPr>
            <b/>
            <u/>
            <sz val="8"/>
            <color indexed="81"/>
            <rFont val="Tahoma"/>
            <family val="2"/>
          </rPr>
          <t xml:space="preserve">
People Left
</t>
        </r>
        <r>
          <rPr>
            <sz val="8"/>
            <color indexed="81"/>
            <rFont val="Tahoma"/>
            <family val="2"/>
          </rPr>
          <t>Fredeline Alkaster - 9411051084085</t>
        </r>
      </text>
    </comment>
    <comment ref="C236" authorId="0" shapeId="0">
      <text>
        <r>
          <rPr>
            <sz val="10"/>
            <color indexed="81"/>
            <rFont val="Tahoma"/>
            <family val="2"/>
          </rPr>
          <t xml:space="preserve">Contract 092-050-A166 ran from 20/08/12 - 16/09/12 = 231P/Days
</t>
        </r>
      </text>
    </comment>
    <comment ref="J236" authorId="0" shapeId="0">
      <text>
        <r>
          <rPr>
            <b/>
            <u/>
            <sz val="10"/>
            <color indexed="81"/>
            <rFont val="Tahoma"/>
            <family val="2"/>
          </rPr>
          <t xml:space="preserve">People employed on contract 092-050-A166
</t>
        </r>
        <r>
          <rPr>
            <sz val="10"/>
            <color indexed="81"/>
            <rFont val="Tahoma"/>
            <family val="2"/>
          </rPr>
          <t xml:space="preserve">
Anderson Njeje - 7411175413089
Mxolisi Sambokwe - 7310205438084
Gladys Ndoni - 8806210593085
George Says - 6101185624087
Monica Ndoni - 8810250444084
Sandile Madonci - 9305275944084
Vukile Kanana - 9304115542083
Vuyokazi Kaptein - 9108081040083
Mzwandile Lukas - 7609275469089
Nowie Ndoni - 9206210106088
</t>
        </r>
        <r>
          <rPr>
            <u/>
            <sz val="10"/>
            <color indexed="81"/>
            <rFont val="Tahoma"/>
            <family val="2"/>
          </rPr>
          <t xml:space="preserve">
</t>
        </r>
        <r>
          <rPr>
            <b/>
            <u/>
            <sz val="10"/>
            <color indexed="81"/>
            <rFont val="Tahoma"/>
            <family val="2"/>
          </rPr>
          <t xml:space="preserve">New People
</t>
        </r>
        <r>
          <rPr>
            <sz val="10"/>
            <color indexed="81"/>
            <rFont val="Tahoma"/>
            <family val="2"/>
          </rPr>
          <t xml:space="preserve">
Michael Ndoni - 9206125255087
Xabiso Sitole - 8801315271083
</t>
        </r>
        <r>
          <rPr>
            <b/>
            <u/>
            <sz val="10"/>
            <color indexed="81"/>
            <rFont val="Tahoma"/>
            <family val="2"/>
          </rPr>
          <t xml:space="preserve">
People Left
</t>
        </r>
        <r>
          <rPr>
            <sz val="10"/>
            <color indexed="81"/>
            <rFont val="Tahoma"/>
            <family val="2"/>
          </rPr>
          <t xml:space="preserve">
Frans Boyana - 8402158572082
Lubabalo Jonas - 8411035486084</t>
        </r>
      </text>
    </comment>
    <comment ref="C237" authorId="1" shapeId="0">
      <text>
        <r>
          <rPr>
            <sz val="8"/>
            <color indexed="81"/>
            <rFont val="Tahoma"/>
            <family val="2"/>
          </rPr>
          <t xml:space="preserve">Contract No. 092-050-A173 ran from 24/01/13 - 16/02/13 = 209P/Days
</t>
        </r>
      </text>
    </comment>
    <comment ref="J237" authorId="1" shapeId="0">
      <text>
        <r>
          <rPr>
            <b/>
            <u/>
            <sz val="8"/>
            <color indexed="81"/>
            <rFont val="Tahoma"/>
            <family val="2"/>
          </rPr>
          <t xml:space="preserve">People Employed on Contract 092-050-A173
</t>
        </r>
        <r>
          <rPr>
            <sz val="8"/>
            <color indexed="81"/>
            <rFont val="Tahoma"/>
            <family val="2"/>
          </rPr>
          <t xml:space="preserve">Mamkeli Grootboom - 6802175607087
Xabiso Sitole  - 8801315271083
Nowie Ndoni - 9206210106088
Jorica Jordaan - 8310060503088
Talana Spogter - 8609180246084
Gradwell Sambokwe  - 7601255468082
Patrick Qogo - 6206215767085
Nkululeko Grootboom - 8311175857085
Lifa Speelman - 9012256116084
Boy-Boy Tom - 6509065721080
Boy Grootboom - 7511295415086
Simphiwe Spogter - 7912266031086
</t>
        </r>
      </text>
    </comment>
    <comment ref="C238" authorId="1" shapeId="0">
      <text>
        <r>
          <rPr>
            <sz val="8"/>
            <color indexed="81"/>
            <rFont val="Tahoma"/>
            <family val="2"/>
          </rPr>
          <t xml:space="preserve">Contract 092-050-A172 ran from 24/01/13 - 15/02/13 = 198 P/Days
</t>
        </r>
      </text>
    </comment>
    <comment ref="J238" authorId="1" shapeId="0">
      <text>
        <r>
          <rPr>
            <b/>
            <u/>
            <sz val="8"/>
            <color indexed="81"/>
            <rFont val="Tahoma"/>
            <family val="2"/>
          </rPr>
          <t>People Employed on Contract 092-050-A172</t>
        </r>
        <r>
          <rPr>
            <sz val="8"/>
            <color indexed="81"/>
            <rFont val="Tahoma"/>
            <family val="2"/>
          </rPr>
          <t xml:space="preserve">
Mziyande Nombande - 7712205403085
Gerald Seyise - 6608255656088
Thandile Lukas - 7709116111088
Vuyokazi Grootboom - 8209191350080
Luvuyo Gabayi - 7810095341082
Lusanda Qogo - 8804046519085
Frans Boyana - 6609045546084
Desmond Williams - 8701205536084
Ronald Klaas - 9103195293082
</t>
        </r>
        <r>
          <rPr>
            <b/>
            <u/>
            <sz val="8"/>
            <color indexed="81"/>
            <rFont val="Tahoma"/>
            <family val="2"/>
          </rPr>
          <t xml:space="preserve">
New People
</t>
        </r>
        <r>
          <rPr>
            <u/>
            <sz val="8"/>
            <color indexed="81"/>
            <rFont val="Tahoma"/>
            <family val="2"/>
          </rPr>
          <t xml:space="preserve">
</t>
        </r>
        <r>
          <rPr>
            <sz val="8"/>
            <color indexed="81"/>
            <rFont val="Tahoma"/>
            <family val="2"/>
          </rPr>
          <t>Veronica Yantolo - 9211250056086
Martha Ngqeza - 8804180635085
Cynthia Kanana - 890926000084</t>
        </r>
        <r>
          <rPr>
            <u/>
            <sz val="8"/>
            <color indexed="81"/>
            <rFont val="Tahoma"/>
            <family val="2"/>
          </rPr>
          <t xml:space="preserve">
</t>
        </r>
        <r>
          <rPr>
            <b/>
            <u/>
            <sz val="8"/>
            <color indexed="81"/>
            <rFont val="Tahoma"/>
            <family val="2"/>
          </rPr>
          <t xml:space="preserve">
People Left
</t>
        </r>
        <r>
          <rPr>
            <sz val="8"/>
            <color indexed="81"/>
            <rFont val="Tahoma"/>
            <family val="2"/>
          </rPr>
          <t>Bongiswa Langbooi - 9308020451082
Miliswa Sambokwe - 8302011175082
Nolubabalo Gunguluza - 9304141026085</t>
        </r>
      </text>
    </comment>
    <comment ref="C239" authorId="1" shapeId="0">
      <text>
        <r>
          <rPr>
            <sz val="8"/>
            <color indexed="81"/>
            <rFont val="Tahoma"/>
            <family val="2"/>
          </rPr>
          <t xml:space="preserve">Contract No. 092-050-A167 ran from 15/10/12 - 16/11/12 = 253P/Days
</t>
        </r>
      </text>
    </comment>
    <comment ref="J239" authorId="1" shapeId="0">
      <text>
        <r>
          <rPr>
            <b/>
            <u/>
            <sz val="8"/>
            <color indexed="81"/>
            <rFont val="Tahoma"/>
            <family val="2"/>
          </rPr>
          <t xml:space="preserve">People Employed on Contract 092-050-A167
</t>
        </r>
        <r>
          <rPr>
            <sz val="8"/>
            <color indexed="81"/>
            <rFont val="Tahoma"/>
            <family val="2"/>
          </rPr>
          <t xml:space="preserve">Mamkeli Grootboom - 6802175607087
Xabiso Sitole  - 8801315271083
Nowie Ndoni - 9206210106088
Jorica Jordaan - 8310060503088
Talana Spogter - 8609180246084
Gradwell Sambokwe  - 7601255468082
Patrick Qogo - 6206215767085
Nkululeko Grootboom - 8311175857085
Lifa Speelman - 9012256116084
Boy-Boy Tom - 6509065721080
Boy Grootboom - 7511295415086
Simphiwe Spogter - 7912266031086
</t>
        </r>
      </text>
    </comment>
    <comment ref="C240" authorId="0" shapeId="0">
      <text>
        <r>
          <rPr>
            <sz val="10"/>
            <color indexed="81"/>
            <rFont val="Tahoma"/>
            <family val="2"/>
          </rPr>
          <t xml:space="preserve">Contract 092-050-A171 ran from 25/01/13 - 20/02/13 = 176P/Days
</t>
        </r>
      </text>
    </comment>
    <comment ref="J240" authorId="0" shapeId="0">
      <text>
        <r>
          <rPr>
            <b/>
            <u/>
            <sz val="10"/>
            <color indexed="81"/>
            <rFont val="Tahoma"/>
            <family val="2"/>
          </rPr>
          <t xml:space="preserve">People employed on contract 092-050-A171
</t>
        </r>
        <r>
          <rPr>
            <sz val="10"/>
            <color indexed="81"/>
            <rFont val="Tahoma"/>
            <family val="2"/>
          </rPr>
          <t xml:space="preserve">
Anderson Njeje - 7411175413089
Vuyokazi Kaptein - 9108081040083
Mzukisi Yantolo - 8702275561085
Gladys Ndoni - 8806210593085
Masixole Sitole - 8708076386085
Xoliseko Desha - 9303020402086
Thanduxolo Boyana - 8803056324084
Nyameko Ntsendwana - 8504065354089
Alfred Manack - 8308125904085
Mxolisi Sambokwe - 7310205438084
Maria Ndoni - 8902100390086
</t>
        </r>
        <r>
          <rPr>
            <u/>
            <sz val="10"/>
            <color indexed="81"/>
            <rFont val="Tahoma"/>
            <family val="2"/>
          </rPr>
          <t xml:space="preserve">
</t>
        </r>
        <r>
          <rPr>
            <b/>
            <u/>
            <sz val="10"/>
            <color indexed="81"/>
            <rFont val="Tahoma"/>
            <family val="2"/>
          </rPr>
          <t xml:space="preserve">New People
</t>
        </r>
        <r>
          <rPr>
            <sz val="10"/>
            <color indexed="81"/>
            <rFont val="Tahoma"/>
            <family val="2"/>
          </rPr>
          <t xml:space="preserve">
Nkululeko Grootboom - 8311175857088
</t>
        </r>
        <r>
          <rPr>
            <b/>
            <u/>
            <sz val="10"/>
            <color indexed="81"/>
            <rFont val="Tahoma"/>
            <family val="2"/>
          </rPr>
          <t xml:space="preserve">
People Left
</t>
        </r>
        <r>
          <rPr>
            <sz val="10"/>
            <color indexed="81"/>
            <rFont val="Tahoma"/>
            <family val="2"/>
          </rPr>
          <t xml:space="preserve">
</t>
        </r>
      </text>
    </comment>
    <comment ref="C241" authorId="0" shapeId="0">
      <text>
        <r>
          <rPr>
            <sz val="10"/>
            <color indexed="81"/>
            <rFont val="Tahoma"/>
            <family val="2"/>
          </rPr>
          <t xml:space="preserve">Contract 092-050-A168 ran from 01/10/12 - 07/12/12 = 220P/Days
</t>
        </r>
      </text>
    </comment>
    <comment ref="J241" authorId="0" shapeId="0">
      <text>
        <r>
          <rPr>
            <b/>
            <u/>
            <sz val="10"/>
            <color indexed="81"/>
            <rFont val="Tahoma"/>
            <family val="2"/>
          </rPr>
          <t xml:space="preserve">People employed on contract 092-050-A168
</t>
        </r>
        <r>
          <rPr>
            <sz val="10"/>
            <color indexed="81"/>
            <rFont val="Tahoma"/>
            <family val="2"/>
          </rPr>
          <t xml:space="preserve">
Anderson Njeje - 7411175413089
Vuyokazi Kaptein - 9108081040083
George Says - 6101185624087
Gladys Ndoni - 8806210593085
Sandile Madonci - 9305275944084
Michael Ndoni - 9206125255087
Mxolisi Sambokwe - 7310205438084
Monica Ndoni - 8810250444084
</t>
        </r>
        <r>
          <rPr>
            <u/>
            <sz val="10"/>
            <color indexed="81"/>
            <rFont val="Tahoma"/>
            <family val="2"/>
          </rPr>
          <t xml:space="preserve">
</t>
        </r>
        <r>
          <rPr>
            <b/>
            <u/>
            <sz val="10"/>
            <color indexed="81"/>
            <rFont val="Tahoma"/>
            <family val="2"/>
          </rPr>
          <t xml:space="preserve">New People
</t>
        </r>
        <r>
          <rPr>
            <sz val="10"/>
            <color indexed="81"/>
            <rFont val="Tahoma"/>
            <family val="2"/>
          </rPr>
          <t xml:space="preserve">
Thanduxolo Boyana - 8803056324084
Welcome Williams - 7506105524085
Beullah Yantolo - 8903020916083
Amosw Lukas - 7909275469089
</t>
        </r>
        <r>
          <rPr>
            <b/>
            <u/>
            <sz val="10"/>
            <color indexed="81"/>
            <rFont val="Tahoma"/>
            <family val="2"/>
          </rPr>
          <t xml:space="preserve">
People Left
</t>
        </r>
        <r>
          <rPr>
            <sz val="10"/>
            <color indexed="81"/>
            <rFont val="Tahoma"/>
            <family val="2"/>
          </rPr>
          <t xml:space="preserve">Xabiso Sitole - 8801315271083
Vukile Kanana - 9304115542083
Mzwandile Lukas - 7609275469089
Nowie Ndoni - 9206210106088
</t>
        </r>
      </text>
    </comment>
    <comment ref="C242" authorId="1" shapeId="0">
      <text>
        <r>
          <rPr>
            <sz val="8"/>
            <color indexed="81"/>
            <rFont val="Tahoma"/>
            <family val="2"/>
          </rPr>
          <t xml:space="preserve">Contract 092-050-A169 ran from 01/10/12 - 16/11/12 = 220 P/Days
</t>
        </r>
      </text>
    </comment>
    <comment ref="J242" authorId="1" shapeId="0">
      <text>
        <r>
          <rPr>
            <b/>
            <u/>
            <sz val="8"/>
            <color indexed="81"/>
            <rFont val="Tahoma"/>
            <family val="2"/>
          </rPr>
          <t>People Employed on Contract 092-050-A169</t>
        </r>
        <r>
          <rPr>
            <sz val="8"/>
            <color indexed="81"/>
            <rFont val="Tahoma"/>
            <family val="2"/>
          </rPr>
          <t xml:space="preserve">
Mziyande Nombande - 7712205403085
Ronald Klaas - 9103195293082
Vuyokazi Grootboom - 8209191350080
Nolubabalo Gunguluza - 9304141026085
Gerald Seyise - 6608255656088
Thandile Lukas - 7709116111088
Bongiswa Langbooi - 9308020451082
Luvuyo Gabayi - 7810095341082
</t>
        </r>
        <r>
          <rPr>
            <b/>
            <u/>
            <sz val="8"/>
            <color indexed="81"/>
            <rFont val="Tahoma"/>
            <family val="2"/>
          </rPr>
          <t xml:space="preserve">
New People
</t>
        </r>
        <r>
          <rPr>
            <u/>
            <sz val="8"/>
            <color indexed="81"/>
            <rFont val="Tahoma"/>
            <family val="2"/>
          </rPr>
          <t xml:space="preserve">
</t>
        </r>
        <r>
          <rPr>
            <sz val="8"/>
            <color indexed="81"/>
            <rFont val="Tahoma"/>
            <family val="2"/>
          </rPr>
          <t xml:space="preserve">Miliswa Sambokwe - 8302011175082
Lusanda Qogo - 8804046519085
Frans Boyana - 6609045546084
Desmond Williams - 8701205536084
</t>
        </r>
        <r>
          <rPr>
            <b/>
            <u/>
            <sz val="8"/>
            <color indexed="81"/>
            <rFont val="Tahoma"/>
            <family val="2"/>
          </rPr>
          <t xml:space="preserve">
People Left
</t>
        </r>
        <r>
          <rPr>
            <sz val="8"/>
            <color indexed="81"/>
            <rFont val="Tahoma"/>
            <family val="2"/>
          </rPr>
          <t>Brenda Heers - 9012160642084
Beulla Yantolo - 8903020916083
Gredwell Betsha - 8507205282086
Liesl Alberts - 8804080433086</t>
        </r>
      </text>
    </comment>
    <comment ref="C243" authorId="1" shapeId="0">
      <text>
        <r>
          <rPr>
            <sz val="8"/>
            <color indexed="81"/>
            <rFont val="Tahoma"/>
            <family val="2"/>
          </rPr>
          <t xml:space="preserve">Contract No. 092-050-A177 ran from 15/04/13 - 31/05/13 = 242P/Days
</t>
        </r>
      </text>
    </comment>
    <comment ref="J243" authorId="1" shapeId="0">
      <text>
        <r>
          <rPr>
            <b/>
            <u/>
            <sz val="8"/>
            <color indexed="81"/>
            <rFont val="Tahoma"/>
            <family val="2"/>
          </rPr>
          <t xml:space="preserve">People Employed on Contract 092-050-A177
</t>
        </r>
        <r>
          <rPr>
            <sz val="8"/>
            <color indexed="81"/>
            <rFont val="Tahoma"/>
            <family val="2"/>
          </rPr>
          <t xml:space="preserve">Mamkeli Grootboom - 6802175607087
Xabiso Sitole  - 8801315271083
Nowie Ndoni - 9206210106088
Jorica Jordaan - 8310060503088
Talana Spogter - 8609180246084
Gradwell Sambokwe  - 7601255468082
Patrick Qogo - 6206215767085
Nkululeko Grootboom - 8311175857085
Lifa Speelman - 9012256116084
Boy-Boy Tom - 6509065721080
Boy Grootboom - 7511295415086
Simphiwe Spogter - 7912266031086
</t>
        </r>
      </text>
    </comment>
    <comment ref="C244" authorId="0" shapeId="0">
      <text>
        <r>
          <rPr>
            <sz val="10"/>
            <color indexed="81"/>
            <rFont val="Tahoma"/>
            <family val="2"/>
          </rPr>
          <t xml:space="preserve">Contract 092-050-A176 ran from 02/04/13 - 30/04/13 = 242P/Days
</t>
        </r>
      </text>
    </comment>
    <comment ref="J244" authorId="0" shapeId="0">
      <text>
        <r>
          <rPr>
            <b/>
            <u/>
            <sz val="10"/>
            <color indexed="81"/>
            <rFont val="Tahoma"/>
            <family val="2"/>
          </rPr>
          <t xml:space="preserve">People employed on contract 092-050-A176
</t>
        </r>
        <r>
          <rPr>
            <b/>
            <sz val="10"/>
            <color indexed="81"/>
            <rFont val="Tahoma"/>
            <family val="2"/>
          </rPr>
          <t xml:space="preserve">
</t>
        </r>
        <r>
          <rPr>
            <sz val="10"/>
            <color indexed="81"/>
            <rFont val="Tahoma"/>
            <family val="2"/>
          </rPr>
          <t xml:space="preserve">Anderson Njeje - 7411175413089
Vuyokazi Kaptein - 9108081040083
Gladys Ndoni - 8806210593085
Masixole Sitole - 8708076386085
Xoliseko Desha - 9303020402086
Nyameko Ntsendwana - 8504065354089
Alfred Manack - 8308125904085
</t>
        </r>
        <r>
          <rPr>
            <u/>
            <sz val="10"/>
            <color indexed="81"/>
            <rFont val="Tahoma"/>
            <family val="2"/>
          </rPr>
          <t xml:space="preserve">
</t>
        </r>
        <r>
          <rPr>
            <b/>
            <u/>
            <sz val="10"/>
            <color indexed="81"/>
            <rFont val="Tahoma"/>
            <family val="2"/>
          </rPr>
          <t xml:space="preserve">New People
</t>
        </r>
        <r>
          <rPr>
            <sz val="10"/>
            <color indexed="81"/>
            <rFont val="Tahoma"/>
            <family val="2"/>
          </rPr>
          <t xml:space="preserve">
Sunday Majola - 9008265593081
Christopher Machaka - 9210145986085
Ferdinand Desha - 6108175751085
Xolela Pheyi - 8706246289080
Jokani Ellen - 9307050985084
</t>
        </r>
        <r>
          <rPr>
            <b/>
            <u/>
            <sz val="10"/>
            <color indexed="81"/>
            <rFont val="Tahoma"/>
            <family val="2"/>
          </rPr>
          <t xml:space="preserve">
People Left
</t>
        </r>
        <r>
          <rPr>
            <sz val="10"/>
            <color indexed="81"/>
            <rFont val="Tahoma"/>
            <family val="2"/>
          </rPr>
          <t xml:space="preserve">Nkululeko Grootboom - 8311175857088
Mxolisi Sambokwe - 7310205438084
Maria Ndoni - 89021003900
Thanduxolo Boyana - 8803056324084
Mzukisi Yantolo - 8702275561085
</t>
        </r>
      </text>
    </comment>
    <comment ref="C245" authorId="1" shapeId="0">
      <text>
        <r>
          <rPr>
            <sz val="8"/>
            <color indexed="81"/>
            <rFont val="Tahoma"/>
            <family val="2"/>
          </rPr>
          <t xml:space="preserve">Contract 092-050-A175 ran from 25/02/13 - 26/03/13 = 242 P/Days
</t>
        </r>
      </text>
    </comment>
    <comment ref="J245" authorId="1" shapeId="0">
      <text>
        <r>
          <rPr>
            <b/>
            <u/>
            <sz val="8"/>
            <color indexed="81"/>
            <rFont val="Tahoma"/>
            <family val="2"/>
          </rPr>
          <t>People Employed on Contract 092-050-A175</t>
        </r>
        <r>
          <rPr>
            <sz val="8"/>
            <color indexed="81"/>
            <rFont val="Tahoma"/>
            <family val="2"/>
          </rPr>
          <t xml:space="preserve">
Mziyande Nombande - 7712205403085
Gerald Seyise - 6608255656088
Thandile Lukas - 7709116111088
Veronica Yantolo - 9211250056086
Martha Ngqeza - 8804180635085
Vuyokazi Grootboom - 8209191350080
Cynthia Kanana - 890926000084
Luvuyo Gabayi - 7810095341082
Lusanda Qogo - 8804046519085
Frans Boyana - 6609045546084
Desmond Williams - 8701205536084
Ronald Klaas - 9103195293082
</t>
        </r>
        <r>
          <rPr>
            <b/>
            <u/>
            <sz val="8"/>
            <color indexed="81"/>
            <rFont val="Tahoma"/>
            <family val="2"/>
          </rPr>
          <t xml:space="preserve">
New People
</t>
        </r>
        <r>
          <rPr>
            <u/>
            <sz val="8"/>
            <color indexed="81"/>
            <rFont val="Tahoma"/>
            <family val="2"/>
          </rPr>
          <t xml:space="preserve">
</t>
        </r>
        <r>
          <rPr>
            <b/>
            <u/>
            <sz val="8"/>
            <color indexed="81"/>
            <rFont val="Tahoma"/>
            <family val="2"/>
          </rPr>
          <t xml:space="preserve">
People Left
</t>
        </r>
      </text>
    </comment>
    <comment ref="C246" authorId="1" shapeId="0">
      <text>
        <r>
          <rPr>
            <sz val="8"/>
            <color indexed="81"/>
            <rFont val="Tahoma"/>
            <family val="2"/>
          </rPr>
          <t xml:space="preserve">Contract No. 092-050-A181 ran from 19/08/13 - 11/10/13 = 192P/Days
</t>
        </r>
      </text>
    </comment>
    <comment ref="J246" authorId="1" shapeId="0">
      <text>
        <r>
          <rPr>
            <b/>
            <u/>
            <sz val="8"/>
            <color indexed="81"/>
            <rFont val="Tahoma"/>
            <family val="2"/>
          </rPr>
          <t xml:space="preserve">People Employed on Contract 092-050-A22B1
</t>
        </r>
        <r>
          <rPr>
            <sz val="8"/>
            <color indexed="81"/>
            <rFont val="Tahoma"/>
            <family val="2"/>
          </rPr>
          <t xml:space="preserve">Mamkeli Grootboom - 6802175607087
Talana Spogter - 8609180246084
Gradwell Sambokwe  - 7601255468082
Nkululeko Grootboom - 8311175857085
</t>
        </r>
        <r>
          <rPr>
            <b/>
            <u/>
            <sz val="8"/>
            <color indexed="81"/>
            <rFont val="Tahoma"/>
            <family val="2"/>
          </rPr>
          <t>New People</t>
        </r>
        <r>
          <rPr>
            <sz val="8"/>
            <color indexed="81"/>
            <rFont val="Tahoma"/>
            <family val="2"/>
          </rPr>
          <t xml:space="preserve">
Williams Chicago - 8512145278087
Kanana Vukile - 9304115542083
Fisanti Khanyisa - 9411051084085
Madonci Sandile - 9305275944084
Ndoni Nandipha - 9511160215080
Hector Theresa - 9004200334087
Hans Rinah - 6610260705082
Ndoni Maria - 8902100390086
Banie Patricia - 8803280303081
Mapela Andile - 8909306001086
</t>
        </r>
        <r>
          <rPr>
            <b/>
            <u/>
            <sz val="8"/>
            <color indexed="81"/>
            <rFont val="Tahoma"/>
            <family val="2"/>
          </rPr>
          <t>People Left</t>
        </r>
        <r>
          <rPr>
            <sz val="8"/>
            <color indexed="81"/>
            <rFont val="Tahoma"/>
            <family val="2"/>
          </rPr>
          <t xml:space="preserve">
Xabiso Sitole  - 8801315271083
Nowie Ndoni - 9206210106088
Jorica Jordaan - 8310060503088
Patrick Qogo - 6206215767085
Lifa Speelman - 9012256116084
Boy-Boy Tom - 6509065721080
Boy Grootboom - 7511295415086
Simphiwe Spogter - 7912266031086</t>
        </r>
      </text>
    </comment>
    <comment ref="C247" authorId="1" shapeId="0">
      <text>
        <r>
          <rPr>
            <sz val="8"/>
            <color indexed="81"/>
            <rFont val="Tahoma"/>
            <family val="2"/>
          </rPr>
          <t xml:space="preserve">Contract No. 092-050-A180 ran from 03/09/13 - 22/10/13 = 242P/Days
</t>
        </r>
      </text>
    </comment>
    <comment ref="J247" authorId="1" shapeId="0">
      <text>
        <r>
          <rPr>
            <b/>
            <u/>
            <sz val="8"/>
            <color indexed="81"/>
            <rFont val="Tahoma"/>
            <family val="2"/>
          </rPr>
          <t xml:space="preserve">People Employed on Contract 092-050-A83B1
</t>
        </r>
        <r>
          <rPr>
            <sz val="8"/>
            <color indexed="81"/>
            <rFont val="Tahoma"/>
            <family val="2"/>
          </rPr>
          <t>Wellington Betsha - 8707215777087
Nicholas Lizwane - 9006305247080
Frans Boyana - 6609045546084
Gredwell Betsha- 8507205282086
Mitchia Blaauw - 8304121272080
Edian Alkaster - 9411275539088
Alfred Williams - 8409235407082
Johannes Jafta - 8111125973088
Charlene Kammies - 93090412338084
Dial Mila - 8602145364084</t>
        </r>
        <r>
          <rPr>
            <b/>
            <u/>
            <sz val="8"/>
            <color indexed="81"/>
            <rFont val="Tahoma"/>
            <family val="2"/>
          </rPr>
          <t xml:space="preserve">
New People
</t>
        </r>
        <r>
          <rPr>
            <sz val="8"/>
            <color indexed="81"/>
            <rFont val="Tahoma"/>
            <family val="2"/>
          </rPr>
          <t xml:space="preserve">
Gladman Williams - 7706055199082
Hendrick Yantolo - 6809255354084
</t>
        </r>
        <r>
          <rPr>
            <b/>
            <u/>
            <sz val="8"/>
            <color indexed="81"/>
            <rFont val="Tahoma"/>
            <family val="2"/>
          </rPr>
          <t xml:space="preserve">
People Left
</t>
        </r>
        <r>
          <rPr>
            <sz val="8"/>
            <color indexed="81"/>
            <rFont val="Tahoma"/>
            <family val="2"/>
          </rPr>
          <t xml:space="preserve">
Hendrie Baartman - 9110096245087
Jenny Beruns - 9103195293082 </t>
        </r>
      </text>
    </comment>
    <comment ref="C248" authorId="1" shapeId="0">
      <text>
        <r>
          <rPr>
            <sz val="8"/>
            <color indexed="81"/>
            <rFont val="Tahoma"/>
            <family val="2"/>
          </rPr>
          <t xml:space="preserve">Contract No. 092-050-A188 ran from 19/11/13 - 10/12/13 = 176P/Days
</t>
        </r>
      </text>
    </comment>
    <comment ref="J248" authorId="1" shapeId="0">
      <text>
        <r>
          <rPr>
            <b/>
            <u/>
            <sz val="8"/>
            <color indexed="81"/>
            <rFont val="Tahoma"/>
            <family val="2"/>
          </rPr>
          <t xml:space="preserve">People Employed on Contract 092-050-A188
</t>
        </r>
        <r>
          <rPr>
            <sz val="8"/>
            <color indexed="81"/>
            <rFont val="Tahoma"/>
            <family val="2"/>
          </rPr>
          <t xml:space="preserve">
Ntombomzi Jeyi - 6601160465083
Precious Sambokwe - 7310205438084
Rosemary Liesing - 8001230216087
Phumelelo Gunguluza - 7707205376083
Sampatry Ndoni - 8410256210082
Luvuyo Yantolo - 9111165380086
Raymond Blaauw - 7103285540089
Napoleon Jack - 6112105282088
Xolelwa Sitole - 8610230192088
Theodora Blou - 9403130542084</t>
        </r>
        <r>
          <rPr>
            <b/>
            <u/>
            <sz val="8"/>
            <color indexed="81"/>
            <rFont val="Tahoma"/>
            <family val="2"/>
          </rPr>
          <t xml:space="preserve">
New People
</t>
        </r>
        <r>
          <rPr>
            <sz val="8"/>
            <color indexed="81"/>
            <rFont val="Tahoma"/>
            <family val="2"/>
          </rPr>
          <t xml:space="preserve">
Godfrey Windvogel - 7505066313082
Patricia Yantolo - 9106061204083</t>
        </r>
        <r>
          <rPr>
            <b/>
            <u/>
            <sz val="8"/>
            <color indexed="81"/>
            <rFont val="Tahoma"/>
            <family val="2"/>
          </rPr>
          <t xml:space="preserve">
People Left
</t>
        </r>
        <r>
          <rPr>
            <sz val="8"/>
            <color indexed="81"/>
            <rFont val="Tahoma"/>
            <family val="2"/>
          </rPr>
          <t xml:space="preserve">Jenezal Tieman - 8501240185081
Simphiwe Spogter - 7912266031086
</t>
        </r>
      </text>
    </comment>
    <comment ref="C249" authorId="1" shapeId="0">
      <text>
        <r>
          <rPr>
            <sz val="8"/>
            <color indexed="81"/>
            <rFont val="Tahoma"/>
            <family val="2"/>
          </rPr>
          <t xml:space="preserve">Contract No. 092-050-A181 ran from 05/11/13 - 29/11/13 = 209P/Days
</t>
        </r>
      </text>
    </comment>
    <comment ref="J249" authorId="1" shapeId="0">
      <text>
        <r>
          <rPr>
            <b/>
            <u/>
            <sz val="8"/>
            <color indexed="81"/>
            <rFont val="Tahoma"/>
            <family val="2"/>
          </rPr>
          <t xml:space="preserve">People Employed on Contract 092-050-A22B1
</t>
        </r>
        <r>
          <rPr>
            <sz val="8"/>
            <color indexed="81"/>
            <rFont val="Tahoma"/>
            <family val="2"/>
          </rPr>
          <t xml:space="preserve">Mamkeli Grootboom - 6802175607087
Talana Spogter - 8609180246084
Gradwell Sambokwe  - 7601255468082
Williams Chicago - 8512145278087
Kanana Vukile - 9304115542083
Fisanti Khanyisa - 9411051084085
Madonci Sandile - 9305275944084
Ndoni Nandipha - 9511160215080
Hector Theresa - 9004200334087
Hans Rinah - 6610260705082
Banie Patricia - 8803280303081
</t>
        </r>
        <r>
          <rPr>
            <b/>
            <u/>
            <sz val="8"/>
            <color indexed="81"/>
            <rFont val="Tahoma"/>
            <family val="2"/>
          </rPr>
          <t>New People</t>
        </r>
        <r>
          <rPr>
            <sz val="8"/>
            <color indexed="81"/>
            <rFont val="Tahoma"/>
            <family val="2"/>
          </rPr>
          <t xml:space="preserve">
Odwa Grootboom - 9303085380086
</t>
        </r>
        <r>
          <rPr>
            <b/>
            <u/>
            <sz val="8"/>
            <color indexed="81"/>
            <rFont val="Tahoma"/>
            <family val="2"/>
          </rPr>
          <t>People Left</t>
        </r>
        <r>
          <rPr>
            <sz val="8"/>
            <color indexed="81"/>
            <rFont val="Tahoma"/>
            <family val="2"/>
          </rPr>
          <t xml:space="preserve">
Nkululeko Grootboom - 8311175857085
Ndoni Maria - 8902100390086
Mapela Andile - 8909306001086</t>
        </r>
      </text>
    </comment>
    <comment ref="C250" authorId="1" shapeId="0">
      <text>
        <r>
          <rPr>
            <sz val="8"/>
            <color indexed="81"/>
            <rFont val="Tahoma"/>
            <family val="2"/>
          </rPr>
          <t xml:space="preserve">Contract No. 092-050-A186 ran from 19/11/13 - 09/12/13 = 165P/Days
</t>
        </r>
      </text>
    </comment>
    <comment ref="J250" authorId="1" shapeId="0">
      <text>
        <r>
          <rPr>
            <b/>
            <u/>
            <sz val="8"/>
            <color indexed="81"/>
            <rFont val="Tahoma"/>
            <family val="2"/>
          </rPr>
          <t xml:space="preserve">People Employed on Contract 092-050-A83B1
</t>
        </r>
        <r>
          <rPr>
            <sz val="8"/>
            <color indexed="81"/>
            <rFont val="Tahoma"/>
            <family val="2"/>
          </rPr>
          <t>Wellington Betsha - 8707215777087
Nicholas Lizwane - 9006305247080
Frans Boyana - 6609045546084
Gredwell Betsha- 8507205282086
Mitchia Blaauw - 8304121272080
Edian Alkaster - 9411275539088
Alfred Williams - 8409235407082
Johannes Jafta - 8111125973088
Charlene Kammies - 93090412338084
Dial Mila - 8602145364084
Gladman Williams - 7706055199082
Hendrick Yantolo - 6809255354084</t>
        </r>
        <r>
          <rPr>
            <b/>
            <u/>
            <sz val="8"/>
            <color indexed="81"/>
            <rFont val="Tahoma"/>
            <family val="2"/>
          </rPr>
          <t xml:space="preserve">
New People
</t>
        </r>
        <r>
          <rPr>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C251" authorId="0" shapeId="0">
      <text>
        <r>
          <rPr>
            <sz val="10"/>
            <color indexed="81"/>
            <rFont val="Tahoma"/>
            <family val="2"/>
          </rPr>
          <t xml:space="preserve">Contract 092-050-A187 ran from 04/11/13 - 29/11/13 = 209P/Days
</t>
        </r>
      </text>
    </comment>
    <comment ref="J251" authorId="0" shapeId="0">
      <text>
        <r>
          <rPr>
            <b/>
            <u/>
            <sz val="10"/>
            <color indexed="81"/>
            <rFont val="Tahoma"/>
            <family val="2"/>
          </rPr>
          <t xml:space="preserve">People employed on contract 092-050-A187
</t>
        </r>
        <r>
          <rPr>
            <sz val="10"/>
            <color indexed="81"/>
            <rFont val="Tahoma"/>
            <family val="2"/>
          </rPr>
          <t xml:space="preserve">
Anderson Njeje - 7411175413089
Vuyokazi Kaptein - 9108081040083
Mzukisi Yantolo - 8702275561085
Masixole Sitole - 8708076386085
Xoliseko Desha - 9303020402086
Christopher Machaka - 9210145986085
Ferdinand Desha - 6108175751085
Bukelwa Matlotlo - 9305121070084
Krystel Lawack - 8902200033081
Mandy Berens - 9403150223086
</t>
        </r>
        <r>
          <rPr>
            <b/>
            <u/>
            <sz val="10"/>
            <color indexed="81"/>
            <rFont val="Tahoma"/>
            <family val="2"/>
          </rPr>
          <t xml:space="preserve">New People
</t>
        </r>
        <r>
          <rPr>
            <sz val="10"/>
            <color indexed="81"/>
            <rFont val="Tahoma"/>
            <family val="2"/>
          </rPr>
          <t xml:space="preserve">Phakamelo Jeyi - 6204305657084
Marcel Blaau - 9309235215080
</t>
        </r>
        <r>
          <rPr>
            <b/>
            <u/>
            <sz val="10"/>
            <color indexed="81"/>
            <rFont val="Tahoma"/>
            <family val="2"/>
          </rPr>
          <t xml:space="preserve">
People Left
</t>
        </r>
        <r>
          <rPr>
            <sz val="10"/>
            <color indexed="81"/>
            <rFont val="Tahoma"/>
            <family val="2"/>
          </rPr>
          <t>Xolela Pheyi - 8706246289080
Ellen Jokani - 9307050985084
Lerato Blouw - 8512315121083
Nonzukiso Hans - 9302061158086</t>
        </r>
      </text>
    </comment>
    <comment ref="C252" authorId="0" shapeId="0">
      <text>
        <r>
          <rPr>
            <sz val="10"/>
            <color indexed="81"/>
            <rFont val="Tahoma"/>
            <family val="2"/>
          </rPr>
          <t xml:space="preserve">Contract 092-050-A195 ran from 18/12/13 - 24/01/14 = 220P/Days
</t>
        </r>
      </text>
    </comment>
    <comment ref="J252" authorId="0" shapeId="0">
      <text>
        <r>
          <rPr>
            <b/>
            <u/>
            <sz val="10"/>
            <color indexed="81"/>
            <rFont val="Tahoma"/>
            <family val="2"/>
          </rPr>
          <t xml:space="preserve">People employed on contract 092-050-A195
</t>
        </r>
        <r>
          <rPr>
            <sz val="10"/>
            <color indexed="81"/>
            <rFont val="Tahoma"/>
            <family val="2"/>
          </rPr>
          <t xml:space="preserve">Amos Kantien - 7610055463086
Thembinkosi Boyce - 6709145449088
Nkululeko Grootboom - 8311175857088
Lulama Ngqeza - 8109050373084
Nozuko Ketshem - 8911210262085
Piet Seekoei - 8606095490088
Andile Maphela - 8909306001086
Veronica Seyise - 7109200729087
Arendt Arends - b8704265200088
Eric Van Reine - 8705035187083
Junice Ngqeza - 6411050748089
Simphiwe Spogter - 7912266031086
</t>
        </r>
        <r>
          <rPr>
            <b/>
            <u/>
            <sz val="10"/>
            <color indexed="81"/>
            <rFont val="Tahoma"/>
            <family val="2"/>
          </rPr>
          <t xml:space="preserve">New People
</t>
        </r>
        <r>
          <rPr>
            <sz val="10"/>
            <color indexed="81"/>
            <rFont val="Tahoma"/>
            <family val="2"/>
          </rPr>
          <t xml:space="preserve">
</t>
        </r>
        <r>
          <rPr>
            <b/>
            <u/>
            <sz val="10"/>
            <color indexed="81"/>
            <rFont val="Tahoma"/>
            <family val="2"/>
          </rPr>
          <t xml:space="preserve">
People Left
</t>
        </r>
      </text>
    </comment>
    <comment ref="C253" authorId="1" shapeId="0">
      <text>
        <r>
          <rPr>
            <sz val="9"/>
            <color indexed="81"/>
            <rFont val="Tahoma"/>
            <family val="2"/>
          </rPr>
          <t xml:space="preserve">Contract 092-050-A196 ran from 01/09/14 - 29/09/14 = 220P/Days.
</t>
        </r>
      </text>
    </comment>
    <comment ref="J253" authorId="0" shapeId="0">
      <text>
        <r>
          <rPr>
            <b/>
            <u/>
            <sz val="10"/>
            <color indexed="81"/>
            <rFont val="Tahoma"/>
            <family val="2"/>
          </rPr>
          <t xml:space="preserve">People employed on contract 092-050-A196
</t>
        </r>
        <r>
          <rPr>
            <u/>
            <sz val="10"/>
            <color indexed="81"/>
            <rFont val="Tahoma"/>
            <family val="2"/>
          </rPr>
          <t xml:space="preserve">
</t>
        </r>
        <r>
          <rPr>
            <sz val="10"/>
            <color indexed="81"/>
            <rFont val="Tahoma"/>
            <family val="2"/>
          </rPr>
          <t xml:space="preserve">Amos Kantien - 7610055463086
Veronica Seyise - 7109200729087
Junice Ngqeza - 6411050748089
Simphiwe Spogter - 7912266031086
</t>
        </r>
        <r>
          <rPr>
            <b/>
            <u/>
            <sz val="10"/>
            <color indexed="81"/>
            <rFont val="Tahoma"/>
            <family val="2"/>
          </rPr>
          <t xml:space="preserve">New People
</t>
        </r>
        <r>
          <rPr>
            <sz val="10"/>
            <color indexed="81"/>
            <rFont val="Tahoma"/>
            <family val="2"/>
          </rPr>
          <t xml:space="preserve">Lerato Blouw - 8512315121083
Glademan Sambokwe - 7804145858088
Ivanita Adolph - 9402050703080
Lauren Thomas - 9312110161080
Janica Taai - 9305030456085
Andile Maphela - 8909306001086
Teresa Liesing - 8302180272082
Bronwonne Mahona - 9409070021088
</t>
        </r>
        <r>
          <rPr>
            <b/>
            <u/>
            <sz val="10"/>
            <color indexed="81"/>
            <rFont val="Tahoma"/>
            <family val="2"/>
          </rPr>
          <t xml:space="preserve">
People Left
</t>
        </r>
        <r>
          <rPr>
            <sz val="10"/>
            <color indexed="81"/>
            <rFont val="Tahoma"/>
            <family val="2"/>
          </rPr>
          <t xml:space="preserve">Thembinkosi Boyce - 6709145449088
Nkululeko Grootboom - 8311175857088
Lulama Ngqeza - 8109050373084
Nozuko Ketshem - 8911210262085
Piet Seekoei - 8606095490088
Andile Maphela - 8909306001086
Arendt Arends - b8704265200088
Eric Van Reine - 8705035187083
</t>
        </r>
      </text>
    </comment>
    <comment ref="C254" authorId="0" shapeId="0">
      <text>
        <r>
          <rPr>
            <sz val="10"/>
            <color indexed="81"/>
            <rFont val="Tahoma"/>
            <family val="2"/>
          </rPr>
          <t xml:space="preserve">Contract 092-050-A194 ran from 04/12/13 - 17/12/13 = 154P/Days
</t>
        </r>
      </text>
    </comment>
    <comment ref="J254" authorId="0" shapeId="0">
      <text>
        <r>
          <rPr>
            <b/>
            <u/>
            <sz val="10"/>
            <color indexed="81"/>
            <rFont val="Tahoma"/>
            <family val="2"/>
          </rPr>
          <t xml:space="preserve">People employed on contract 092-050-A194
</t>
        </r>
        <r>
          <rPr>
            <sz val="10"/>
            <color indexed="81"/>
            <rFont val="Tahoma"/>
            <family val="2"/>
          </rPr>
          <t xml:space="preserve">Amos Kantien - 7610055463086
Thembinkosi Boyce - 6709145449088
Nkululeko Grootboom - 8311175857088
Lulama Ngqeza - 8109050373084
Nozuko Ketshem - 8911210262085
Piet Seekoei - 8606095490088
Andile Maphela - 8909306001086
Veronica Seyise - 7109200729087
Arendt Arends - b8704265200088
Eric Van Reine - 8705035187083
Junice Ngqeza - 6411050748089
Simphiwe Spogter - 7912266031086
</t>
        </r>
        <r>
          <rPr>
            <b/>
            <u/>
            <sz val="10"/>
            <color indexed="81"/>
            <rFont val="Tahoma"/>
            <family val="2"/>
          </rPr>
          <t xml:space="preserve">New People
</t>
        </r>
        <r>
          <rPr>
            <sz val="10"/>
            <color indexed="81"/>
            <rFont val="Tahoma"/>
            <family val="2"/>
          </rPr>
          <t xml:space="preserve">
</t>
        </r>
        <r>
          <rPr>
            <b/>
            <u/>
            <sz val="10"/>
            <color indexed="81"/>
            <rFont val="Tahoma"/>
            <family val="2"/>
          </rPr>
          <t xml:space="preserve">
People Left
</t>
        </r>
      </text>
    </comment>
    <comment ref="C255" authorId="1" shapeId="0">
      <text>
        <r>
          <rPr>
            <sz val="8"/>
            <color indexed="81"/>
            <rFont val="Tahoma"/>
            <family val="2"/>
          </rPr>
          <t xml:space="preserve">Contract No. 092-050-A220 ran from 05/12/14 - 15/01/15 = 220P/Days
</t>
        </r>
      </text>
    </comment>
    <comment ref="J255" authorId="1" shapeId="0">
      <text>
        <r>
          <rPr>
            <b/>
            <u/>
            <sz val="8"/>
            <color indexed="81"/>
            <rFont val="Tahoma"/>
            <family val="2"/>
          </rPr>
          <t xml:space="preserve">People Employed on Contract 092-050-A220
</t>
        </r>
        <r>
          <rPr>
            <u/>
            <sz val="8"/>
            <color indexed="81"/>
            <rFont val="Tahoma"/>
            <family val="2"/>
          </rPr>
          <t xml:space="preserve">
</t>
        </r>
        <r>
          <rPr>
            <sz val="8"/>
            <color indexed="81"/>
            <rFont val="Tahoma"/>
            <family val="2"/>
          </rPr>
          <t xml:space="preserve">Mamkeli Grootboom - 6802175607087
Vukile Kanana - 9304115542083
Sandile Madonci - 9305275944084
Vuyokazi Grootboom - 8209191350080
Alfred Williams - 8409235407082
Martha Ngqeza - 8804180635085
Ginette Mejana - 7301200439086
Nomthetho Yapi - 8311201113084
Cynthia Kanana - 8909260400084
Ferdinand Desha - 610817551085
Khanyisa Seyise - 9510020984083
Victoria Maxhamu - 7312290286089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256" authorId="0" shapeId="0">
      <text>
        <r>
          <rPr>
            <sz val="10"/>
            <color indexed="81"/>
            <rFont val="Tahoma"/>
            <family val="2"/>
          </rPr>
          <t xml:space="preserve">Contract 092-050-A99 ran from 25/11/11 - 20/01/12 = 252P/Days
</t>
        </r>
      </text>
    </comment>
    <comment ref="J256" authorId="0" shapeId="0">
      <text>
        <r>
          <rPr>
            <b/>
            <u/>
            <sz val="8"/>
            <color indexed="81"/>
            <rFont val="Tahoma"/>
            <family val="2"/>
          </rPr>
          <t xml:space="preserve">People present for contract 092-050-A99
</t>
        </r>
        <r>
          <rPr>
            <sz val="8"/>
            <color indexed="81"/>
            <rFont val="Tahoma"/>
            <family val="2"/>
          </rPr>
          <t xml:space="preserve">
Kwanele Ntantiso - 9106086192081
Mkhululi Mpulu - 9102255658085
Caroline Williams  - 8211220920081
Ntombekhaya Beyi - 7201012132087
Mzwandile Cakuma - 6206045663082
Xola Sokhiya - 7006067058081
Sibongile Nelani - 7606106745083
Thoneka Tshanga - 7702021795087
Yanga Tinikwe - 8301255939088
Mbuyiselo Witbooi - 6403125738088
Nomvula Mbetha - 6103120647082
</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b/>
            <sz val="8"/>
            <color indexed="81"/>
            <rFont val="Tahoma"/>
            <family val="2"/>
          </rPr>
          <t xml:space="preserve">
</t>
        </r>
        <r>
          <rPr>
            <sz val="8"/>
            <color indexed="81"/>
            <rFont val="Tahoma"/>
            <family val="2"/>
          </rPr>
          <t xml:space="preserve">
</t>
        </r>
        <r>
          <rPr>
            <b/>
            <u/>
            <sz val="8"/>
            <color indexed="81"/>
            <rFont val="Tahoma"/>
            <family val="2"/>
          </rPr>
          <t xml:space="preserve">People Left
</t>
        </r>
      </text>
    </comment>
    <comment ref="C257" authorId="1" shapeId="0">
      <text>
        <r>
          <rPr>
            <sz val="8"/>
            <color indexed="81"/>
            <rFont val="Tahoma"/>
            <family val="2"/>
          </rPr>
          <t xml:space="preserve">Contract No. 092-050-A199 ran from 06/10/14 - 14/11/14 = 220P/Days
</t>
        </r>
      </text>
    </comment>
    <comment ref="J257" authorId="1" shapeId="0">
      <text>
        <r>
          <rPr>
            <b/>
            <u/>
            <sz val="8"/>
            <color indexed="81"/>
            <rFont val="Tahoma"/>
            <family val="2"/>
          </rPr>
          <t xml:space="preserve">People Employed on Contract 092-050-A199
</t>
        </r>
        <r>
          <rPr>
            <u/>
            <sz val="8"/>
            <color indexed="81"/>
            <rFont val="Tahoma"/>
            <family val="2"/>
          </rPr>
          <t xml:space="preserve">
</t>
        </r>
        <r>
          <rPr>
            <sz val="8"/>
            <color indexed="81"/>
            <rFont val="Tahoma"/>
            <family val="2"/>
          </rPr>
          <t xml:space="preserve">Mamkeli Grootboom - 6802175607087
Vukile Kanana - 9304115542083
Sandile Madonci - 9305275944084
Vuyokazi Grootboom - 8209191350080
Martha Ngqeza - 8804180635085
Ginette Mejana - 7301200439086
Nomthetho Yapi - 8311201113084
Cynthia Kanana - 8909260400084
Ferdinand Desha - 610817551085
Khanyisa Seyise - 9510020984083
Victoria Maxhamu - 7312290286089
</t>
        </r>
        <r>
          <rPr>
            <b/>
            <u/>
            <sz val="8"/>
            <color indexed="81"/>
            <rFont val="Tahoma"/>
            <family val="2"/>
          </rPr>
          <t>New People</t>
        </r>
        <r>
          <rPr>
            <sz val="8"/>
            <color indexed="81"/>
            <rFont val="Tahoma"/>
            <family val="2"/>
          </rPr>
          <t xml:space="preserve">
Alfred Williams - 8409235407082
</t>
        </r>
        <r>
          <rPr>
            <b/>
            <u/>
            <sz val="8"/>
            <color indexed="81"/>
            <rFont val="Tahoma"/>
            <family val="2"/>
          </rPr>
          <t>People Left</t>
        </r>
        <r>
          <rPr>
            <sz val="8"/>
            <color indexed="81"/>
            <rFont val="Tahoma"/>
            <family val="2"/>
          </rPr>
          <t xml:space="preserve">
Gerald Seyise - 6608255656088</t>
        </r>
      </text>
    </comment>
    <comment ref="C258" authorId="1" shapeId="0">
      <text>
        <r>
          <rPr>
            <sz val="9"/>
            <color indexed="81"/>
            <rFont val="Tahoma"/>
            <charset val="1"/>
          </rPr>
          <t xml:space="preserve">Contract 092-050-A219B1 ran from  01/12/15 - 12/12/15 = 121P/Days
</t>
        </r>
      </text>
    </comment>
    <comment ref="J258" authorId="0" shapeId="0">
      <text>
        <r>
          <rPr>
            <b/>
            <u/>
            <sz val="10"/>
            <color indexed="81"/>
            <rFont val="Tahoma"/>
            <family val="2"/>
          </rPr>
          <t xml:space="preserve">People employed on contract 092-050-A219B1
</t>
        </r>
        <r>
          <rPr>
            <sz val="10"/>
            <color indexed="81"/>
            <rFont val="Tahoma"/>
            <family val="2"/>
          </rPr>
          <t xml:space="preserve">
Anderson Njeje - 7411175413089
Simzuzile Balangile - 9309256239084
Shareen Barends - 9602220143089
Nonzukiso Hans - 9302061158086
Sandile Madonci - 9305275944084
Ashley Majoka - 9012105611087
Nandipha Ndoni - 9511160215080
Lindeka Ndoni - 8812280315086
Felicity Olifant - 9510291155082
Lusanda Qogo - 8804046519085
</t>
        </r>
        <r>
          <rPr>
            <b/>
            <u/>
            <sz val="10"/>
            <color indexed="81"/>
            <rFont val="Tahoma"/>
            <family val="2"/>
          </rPr>
          <t xml:space="preserve">New People
</t>
        </r>
        <r>
          <rPr>
            <sz val="10"/>
            <color indexed="81"/>
            <rFont val="Tahoma"/>
            <family val="2"/>
          </rPr>
          <t xml:space="preserve">
Suzette Hektoor - 9609160290085
Andrea Matthyse - 9608180208085
</t>
        </r>
        <r>
          <rPr>
            <b/>
            <u/>
            <sz val="10"/>
            <color indexed="81"/>
            <rFont val="Tahoma"/>
            <family val="2"/>
          </rPr>
          <t xml:space="preserve">
People Left
</t>
        </r>
        <r>
          <rPr>
            <sz val="10"/>
            <color indexed="81"/>
            <rFont val="Tahoma"/>
            <family val="2"/>
          </rPr>
          <t>Julia De Vine - 8506030205080
Yoliswa Mfincane - 9101051288089</t>
        </r>
      </text>
    </comment>
    <comment ref="C259" authorId="1" shapeId="0">
      <text>
        <r>
          <rPr>
            <sz val="8"/>
            <color indexed="81"/>
            <rFont val="Tahoma"/>
            <family val="2"/>
          </rPr>
          <t xml:space="preserve">Contract No. 092-050-A219 ran from 20/01/15 - 18/02/15 = 220P/Days
</t>
        </r>
      </text>
    </comment>
    <comment ref="J259" authorId="1" shapeId="0">
      <text>
        <r>
          <rPr>
            <b/>
            <u/>
            <sz val="8"/>
            <color indexed="81"/>
            <rFont val="Tahoma"/>
            <family val="2"/>
          </rPr>
          <t xml:space="preserve">People Employed on Contract 092-050-A219
</t>
        </r>
        <r>
          <rPr>
            <sz val="8"/>
            <color indexed="81"/>
            <rFont val="Tahoma"/>
            <family val="2"/>
          </rPr>
          <t xml:space="preserve">Wellington Betsha - 8707215777087
Berenise Beruns - 9502080995083
Nozuko Stokwe - 9009020447084
Gredwell Betsha- 8507205282086
Joseph Lukas - 7709116111088
Megan Swemmer - 9804071038083
</t>
        </r>
        <r>
          <rPr>
            <b/>
            <u/>
            <sz val="8"/>
            <color indexed="81"/>
            <rFont val="Tahoma"/>
            <family val="2"/>
          </rPr>
          <t xml:space="preserve">
New People
</t>
        </r>
        <r>
          <rPr>
            <sz val="8"/>
            <color indexed="81"/>
            <rFont val="Tahoma"/>
            <family val="2"/>
          </rPr>
          <t xml:space="preserve">
Nokuzola Yantolo - 9302161041082
Sterna Liesing - 9509170164082
Hendrie Baartman - 9110096245087
Edian Alkaster - 9411275539088
Bongiswa Langbooi - 9308020451082
Jenny Beruns - 9706301096080
</t>
        </r>
        <r>
          <rPr>
            <u/>
            <sz val="8"/>
            <color indexed="81"/>
            <rFont val="Tahoma"/>
            <family val="2"/>
          </rPr>
          <t xml:space="preserve">
</t>
        </r>
        <r>
          <rPr>
            <b/>
            <u/>
            <sz val="8"/>
            <color indexed="81"/>
            <rFont val="Tahoma"/>
            <family val="2"/>
          </rPr>
          <t xml:space="preserve">
People Left
</t>
        </r>
        <r>
          <rPr>
            <sz val="8"/>
            <color indexed="81"/>
            <rFont val="Tahoma"/>
            <family val="2"/>
          </rPr>
          <t xml:space="preserve">
Shareen Barends - 9602220143089
Andiswa Mapela - 9409230589081
Mila Sonwaba - 8602145364084
Sonette Mapela - 9107310200088
Noxolo Betsha - 9412250832084
Masixole Sithole - 8708076386085</t>
        </r>
      </text>
    </comment>
    <comment ref="C260" authorId="1" shapeId="0">
      <text>
        <r>
          <rPr>
            <sz val="9"/>
            <color indexed="81"/>
            <rFont val="Tahoma"/>
            <charset val="1"/>
          </rPr>
          <t xml:space="preserve">Contract 092-050-A207 ran from 05/12/14 - 16/01/15 = 220P/Days
</t>
        </r>
      </text>
    </comment>
    <comment ref="J260" authorId="0" shapeId="0">
      <text>
        <r>
          <rPr>
            <b/>
            <u/>
            <sz val="10"/>
            <color indexed="81"/>
            <rFont val="Tahoma"/>
            <family val="2"/>
          </rPr>
          <t xml:space="preserve">People employed on contract 092-050-A214
</t>
        </r>
        <r>
          <rPr>
            <sz val="10"/>
            <color indexed="81"/>
            <rFont val="Tahoma"/>
            <family val="2"/>
          </rPr>
          <t xml:space="preserve">
Anderson Njeje - 7411175413089
Lenzie Legransie - 9510100190080
Xoliseko Desha - 9303020402086
Christopher Machaka - 9210145986085
Ester Lukas - 8601280259083
</t>
        </r>
        <r>
          <rPr>
            <b/>
            <u/>
            <sz val="10"/>
            <color indexed="81"/>
            <rFont val="Tahoma"/>
            <family val="2"/>
          </rPr>
          <t xml:space="preserve">New People
</t>
        </r>
        <r>
          <rPr>
            <sz val="10"/>
            <color indexed="81"/>
            <rFont val="Tahoma"/>
            <family val="2"/>
          </rPr>
          <t xml:space="preserve">Ashley Majoka - 9012105611087
Nandipha Ndoni - 9511160215080
Luvuyo Kaptein - 9508215578082
Aviva Popo - 8311300474080
Lusanda Qogo - 8804046519085
Vuyokazi kaptein - 9108081040083
Thandokazi Zishushu - 8807130364086
</t>
        </r>
        <r>
          <rPr>
            <b/>
            <u/>
            <sz val="10"/>
            <color indexed="81"/>
            <rFont val="Tahoma"/>
            <family val="2"/>
          </rPr>
          <t xml:space="preserve">
People Left
</t>
        </r>
        <r>
          <rPr>
            <sz val="10"/>
            <color indexed="81"/>
            <rFont val="Tahoma"/>
            <family val="2"/>
          </rPr>
          <t>Chigaco Williams - 8512145207087
Hector Mathelda - 9604120213087
Marcel Blaau - 9309235215080
Patricia Katara - 6704240812082
Bukelwa Matlotlo - 9305121070084
Mzukisi Yantolo - 8702275561085
Lindelwa Hempe - 7108190423081</t>
        </r>
      </text>
    </comment>
    <comment ref="C261" authorId="1" shapeId="0">
      <text>
        <r>
          <rPr>
            <sz val="9"/>
            <color indexed="81"/>
            <rFont val="Tahoma"/>
            <family val="2"/>
          </rPr>
          <t xml:space="preserve">Contract 092-050-A211 ran from 20/01/2015 - 18/02/2015 = 220P/Days.
</t>
        </r>
      </text>
    </comment>
    <comment ref="J261" authorId="0" shapeId="0">
      <text>
        <r>
          <rPr>
            <b/>
            <u/>
            <sz val="10"/>
            <color indexed="81"/>
            <rFont val="Tahoma"/>
            <family val="2"/>
          </rPr>
          <t xml:space="preserve">People employed on contract 092-050-A211
</t>
        </r>
        <r>
          <rPr>
            <u/>
            <sz val="10"/>
            <color indexed="81"/>
            <rFont val="Tahoma"/>
            <family val="2"/>
          </rPr>
          <t xml:space="preserve">
</t>
        </r>
        <r>
          <rPr>
            <sz val="10"/>
            <color indexed="81"/>
            <rFont val="Tahoma"/>
            <family val="2"/>
          </rPr>
          <t xml:space="preserve">Amos Kantien - 7610055463086
Glademan Sambokwe - 7804145858088
Ivanita Adolph - 9402050703080
Andile Maphela - 8909306001086
Veronica Seyise - 7109200729087
Teresa Liesing - 8302180272082
Bronwonne Mahona - 9409070021088
Junice Ngqeza - 6411050748089
Simphiwe Spogter - 7912266031086
</t>
        </r>
        <r>
          <rPr>
            <b/>
            <u/>
            <sz val="10"/>
            <color indexed="81"/>
            <rFont val="Tahoma"/>
            <family val="2"/>
          </rPr>
          <t xml:space="preserve">New People
</t>
        </r>
        <r>
          <rPr>
            <sz val="10"/>
            <color indexed="81"/>
            <rFont val="Tahoma"/>
            <family val="2"/>
          </rPr>
          <t xml:space="preserve">Chicago Williams - 8512145278087
Queenie Betsha - 9009230239081
Nosizwe Van Sensie - 8811230476089
</t>
        </r>
        <r>
          <rPr>
            <b/>
            <sz val="10"/>
            <color indexed="81"/>
            <rFont val="Tahoma"/>
            <family val="2"/>
          </rPr>
          <t xml:space="preserve">
</t>
        </r>
        <r>
          <rPr>
            <sz val="10"/>
            <color indexed="81"/>
            <rFont val="Tahoma"/>
            <family val="2"/>
          </rPr>
          <t xml:space="preserve">
</t>
        </r>
        <r>
          <rPr>
            <b/>
            <u/>
            <sz val="10"/>
            <color indexed="81"/>
            <rFont val="Tahoma"/>
            <family val="2"/>
          </rPr>
          <t xml:space="preserve">
People Left
</t>
        </r>
        <r>
          <rPr>
            <sz val="10"/>
            <color indexed="81"/>
            <rFont val="Tahoma"/>
            <family val="2"/>
          </rPr>
          <t xml:space="preserve">
Lerato Blouw - 8512315121083
Lauren Thomas - 9312110161080
Janica Taai - 9305030456085</t>
        </r>
      </text>
    </comment>
    <comment ref="C262" authorId="1" shapeId="0">
      <text>
        <r>
          <rPr>
            <sz val="8"/>
            <color indexed="81"/>
            <rFont val="Tahoma"/>
            <family val="2"/>
          </rPr>
          <t xml:space="preserve">Contract No. 092-050-A208 ran from 20/01/15 - 19/02/15 = 220P/Days
</t>
        </r>
      </text>
    </comment>
    <comment ref="J262" authorId="1" shapeId="0">
      <text>
        <r>
          <rPr>
            <b/>
            <u/>
            <sz val="8"/>
            <color indexed="81"/>
            <rFont val="Tahoma"/>
            <family val="2"/>
          </rPr>
          <t xml:space="preserve">People Employed on Contract 092-050-A208
</t>
        </r>
        <r>
          <rPr>
            <u/>
            <sz val="8"/>
            <color indexed="81"/>
            <rFont val="Tahoma"/>
            <family val="2"/>
          </rPr>
          <t xml:space="preserve">
</t>
        </r>
        <r>
          <rPr>
            <sz val="8"/>
            <color indexed="81"/>
            <rFont val="Tahoma"/>
            <family val="2"/>
          </rPr>
          <t xml:space="preserve">Mamkeli Grootboom - 6802175607087
Vukile Kanana - 9304115542083
Sandile Madonci - 9305275944084
Vuyokazi Grootboom - 8209191350080
Ginette Mejana - 7301200439086
Cynthia Kanana - 8909260400084
Ferdinand Desha - 610817551085
Khanyisa Seyise - 9510020984083
</t>
        </r>
        <r>
          <rPr>
            <b/>
            <u/>
            <sz val="8"/>
            <color indexed="81"/>
            <rFont val="Tahoma"/>
            <family val="2"/>
          </rPr>
          <t>New People</t>
        </r>
        <r>
          <rPr>
            <sz val="8"/>
            <color indexed="81"/>
            <rFont val="Tahoma"/>
            <family val="2"/>
          </rPr>
          <t xml:space="preserve">
Veronica Yantolo - 9211250056086
Lerato Blouw - 8512315121083
Chereline Potgieter- 9305070315084
Felicity Olifant - 9510291155082
</t>
        </r>
        <r>
          <rPr>
            <b/>
            <u/>
            <sz val="8"/>
            <color indexed="81"/>
            <rFont val="Tahoma"/>
            <family val="2"/>
          </rPr>
          <t xml:space="preserve">People Left
</t>
        </r>
        <r>
          <rPr>
            <sz val="8"/>
            <color indexed="81"/>
            <rFont val="Tahoma"/>
            <family val="2"/>
          </rPr>
          <t xml:space="preserve">
Alfred Williams - 8409235407082
Martha Ngqeza - 8804180635085
Nomthetho Yapi - 8311201113084
Victoria Maxhamu - 7312290286089</t>
        </r>
      </text>
    </comment>
    <comment ref="C263" authorId="1" shapeId="0">
      <text>
        <r>
          <rPr>
            <sz val="8"/>
            <color indexed="81"/>
            <rFont val="Tahoma"/>
            <family val="2"/>
          </rPr>
          <t xml:space="preserve">Contract No. 092-050-A205 ran from 20/01/15 - 16/02/15 = 220P/Days
</t>
        </r>
      </text>
    </comment>
    <comment ref="J263" authorId="1" shapeId="0">
      <text>
        <r>
          <rPr>
            <b/>
            <u/>
            <sz val="8"/>
            <color indexed="81"/>
            <rFont val="Tahoma"/>
            <family val="2"/>
          </rPr>
          <t xml:space="preserve">People Employed on Contract 092-050-A205
</t>
        </r>
        <r>
          <rPr>
            <b/>
            <sz val="8"/>
            <color indexed="81"/>
            <rFont val="Tahoma"/>
            <family val="2"/>
          </rPr>
          <t xml:space="preserve">
</t>
        </r>
        <r>
          <rPr>
            <sz val="8"/>
            <color indexed="81"/>
            <rFont val="Tahoma"/>
            <family val="2"/>
          </rPr>
          <t xml:space="preserve">Ntombomzi Jeyi - 6601160465083
Precious Sambokwe - 7310205438084
Simphiwo Manci - 9410186209088
Julia Jeyi - 7907140623082
Phumelelo Gunguluza - 7707205376083
Andri Seekoei - 9302120147088
Sampatry Ndoni - 8410256210082
Brenda Kemp - 8801012630086
Estalene Jafta - 9406270089089
Chrisenchia Koki - 9402190255082
Colonel Jeyi - 8809025308087
Andrea Janse - 9604280190083
</t>
        </r>
        <r>
          <rPr>
            <u/>
            <sz val="8"/>
            <color indexed="81"/>
            <rFont val="Tahoma"/>
            <family val="2"/>
          </rPr>
          <t xml:space="preserve">
</t>
        </r>
        <r>
          <rPr>
            <b/>
            <u/>
            <sz val="8"/>
            <color indexed="81"/>
            <rFont val="Tahoma"/>
            <family val="2"/>
          </rPr>
          <t xml:space="preserve">
New People
</t>
        </r>
        <r>
          <rPr>
            <sz val="8"/>
            <color indexed="81"/>
            <rFont val="Tahoma"/>
            <family val="2"/>
          </rPr>
          <t xml:space="preserve">
</t>
        </r>
        <r>
          <rPr>
            <b/>
            <u/>
            <sz val="8"/>
            <color indexed="81"/>
            <rFont val="Tahoma"/>
            <family val="2"/>
          </rPr>
          <t xml:space="preserve">
People Left
</t>
        </r>
      </text>
    </comment>
    <comment ref="C264" authorId="1" shapeId="0">
      <text>
        <r>
          <rPr>
            <sz val="8"/>
            <color indexed="81"/>
            <rFont val="Tahoma"/>
            <family val="2"/>
          </rPr>
          <t xml:space="preserve">Contract No. 092-050-A221 ran from 23/02/15 - 27/03/15 = 220P/Days
</t>
        </r>
      </text>
    </comment>
    <comment ref="J264" authorId="1" shapeId="0">
      <text>
        <r>
          <rPr>
            <b/>
            <u/>
            <sz val="8"/>
            <color indexed="81"/>
            <rFont val="Tahoma"/>
            <family val="2"/>
          </rPr>
          <t xml:space="preserve">People Employed on Contract 092-050-A221
</t>
        </r>
        <r>
          <rPr>
            <sz val="8"/>
            <color indexed="81"/>
            <rFont val="Tahoma"/>
            <family val="2"/>
          </rPr>
          <t xml:space="preserve">Wellington Betsha - 8707215777087
Nokuzola Yantolo - 9302161041082
Sterna Liesing - 9509170164082
Hendrie Baartman - 9110096245087
Berenise Beruns - 9502080995083
Nozuko Stokwe - 9009020447084
Gredwell Betsha- 8507205282086
Joseph Lukas - 7709116111088
Edian Alkaster - 9411275539088
Megan Swemmer - 9804071038083
Bongiswa Langbooi - 9308020451082
Jenny Beruns - 9706301096080
</t>
        </r>
        <r>
          <rPr>
            <b/>
            <u/>
            <sz val="8"/>
            <color indexed="81"/>
            <rFont val="Tahoma"/>
            <family val="2"/>
          </rPr>
          <t xml:space="preserve">
New People
</t>
        </r>
        <r>
          <rPr>
            <sz val="8"/>
            <color indexed="81"/>
            <rFont val="Tahoma"/>
            <family val="2"/>
          </rPr>
          <t xml:space="preserve">
</t>
        </r>
        <r>
          <rPr>
            <u/>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C265" authorId="1" shapeId="0">
      <text>
        <r>
          <rPr>
            <sz val="8"/>
            <color indexed="81"/>
            <rFont val="Tahoma"/>
            <family val="2"/>
          </rPr>
          <t xml:space="preserve">Contract No. 092-050-A221B1 ran from 01/12/15 - 12/12/15 = 121P/Days
</t>
        </r>
      </text>
    </comment>
    <comment ref="J265" authorId="1" shapeId="0">
      <text>
        <r>
          <rPr>
            <b/>
            <u/>
            <sz val="8"/>
            <color indexed="81"/>
            <rFont val="Tahoma"/>
            <family val="2"/>
          </rPr>
          <t xml:space="preserve">People Employed on Contract 092-050-A221B1
</t>
        </r>
        <r>
          <rPr>
            <sz val="8"/>
            <color indexed="81"/>
            <rFont val="Tahoma"/>
            <family val="2"/>
          </rPr>
          <t xml:space="preserve">Wellington Betsha - 8707215777087
Sterna Liesing - 9509170164082
Gredwell Betsha- 8507205282086
Edian Alkaster - 9411275539088
Jenny Beruns - 9706301096080
Mantha Berts - 9909130198088
Nokolo Betsha - 9412250832084
Jennifer Jafta - 9601010701080
Seliena Lukas - 6806160375089
Thandile Lukas - 7709116111088
Michelle Swemmer - 9804071140087
Radine Seekoei -9309145491086
</t>
        </r>
        <r>
          <rPr>
            <b/>
            <u/>
            <sz val="8"/>
            <color indexed="81"/>
            <rFont val="Tahoma"/>
            <family val="2"/>
          </rPr>
          <t xml:space="preserve">
New People
</t>
        </r>
        <r>
          <rPr>
            <sz val="8"/>
            <color indexed="81"/>
            <rFont val="Tahoma"/>
            <family val="2"/>
          </rPr>
          <t xml:space="preserve">
</t>
        </r>
        <r>
          <rPr>
            <b/>
            <u/>
            <sz val="8"/>
            <color indexed="81"/>
            <rFont val="Tahoma"/>
            <family val="2"/>
          </rPr>
          <t xml:space="preserve">
People Left
</t>
        </r>
      </text>
    </comment>
    <comment ref="C266" authorId="1" shapeId="0">
      <text>
        <r>
          <rPr>
            <sz val="8"/>
            <color indexed="81"/>
            <rFont val="Tahoma"/>
            <family val="2"/>
          </rPr>
          <t xml:space="preserve">Contract No. 092-050-A222 ran from 07/04/15 - 15/05/15 = 220P/Days
</t>
        </r>
      </text>
    </comment>
    <comment ref="J266" authorId="1" shapeId="0">
      <text>
        <r>
          <rPr>
            <b/>
            <u/>
            <sz val="8"/>
            <color indexed="81"/>
            <rFont val="Tahoma"/>
            <family val="2"/>
          </rPr>
          <t xml:space="preserve">People Employed on Contract 092-050-A222
</t>
        </r>
        <r>
          <rPr>
            <sz val="8"/>
            <color indexed="81"/>
            <rFont val="Tahoma"/>
            <family val="2"/>
          </rPr>
          <t xml:space="preserve">Wellington Betsha - 8707215777087
Nokuzola Yantolo - 9302161041082
Sterna Liesing - 9509170164082
Hendrie Baartman - 9110096245087
Berenise Beruns - 9502080995083
Nozuko Stokwe - 9009020447084
Gredwell Betsha- 8507205282086
Joseph Lukas - 7709116111088
Edian Alkaster - 9411275539088
Megan Swemmer - 9804071038083
Bongiswa Langbooi - 9308020451082
Jenny Beruns - 9706301096080
</t>
        </r>
        <r>
          <rPr>
            <b/>
            <u/>
            <sz val="8"/>
            <color indexed="81"/>
            <rFont val="Tahoma"/>
            <family val="2"/>
          </rPr>
          <t xml:space="preserve">
New People
</t>
        </r>
        <r>
          <rPr>
            <sz val="8"/>
            <color indexed="81"/>
            <rFont val="Tahoma"/>
            <family val="2"/>
          </rPr>
          <t xml:space="preserve">
</t>
        </r>
        <r>
          <rPr>
            <u/>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C267" authorId="1" shapeId="0">
      <text>
        <r>
          <rPr>
            <sz val="8"/>
            <color indexed="81"/>
            <rFont val="Tahoma"/>
            <family val="2"/>
          </rPr>
          <t xml:space="preserve">Contract No. 092-050-A223 ran from 21/04/15 - 22/05/15 = 220P/Days
</t>
        </r>
      </text>
    </comment>
    <comment ref="J267" authorId="1" shapeId="0">
      <text>
        <r>
          <rPr>
            <b/>
            <u/>
            <sz val="8"/>
            <color indexed="81"/>
            <rFont val="Tahoma"/>
            <family val="2"/>
          </rPr>
          <t xml:space="preserve">People Employed on Contract 092-050-A223
</t>
        </r>
        <r>
          <rPr>
            <sz val="8"/>
            <color indexed="81"/>
            <rFont val="Tahoma"/>
            <family val="2"/>
          </rPr>
          <t>Mamkeli Grootboom - 6802175607087
Vukile Kanana - 9304115542083
Veronica Yantolo - 9211250056086
Chereline Potgieter- 9305070315084
Lerato Blouw - 8512315121083
Cynthia Kanana - 8909260400084
Doy Samuels - 8207305105085
Khanyisa Seyise - 9510020984083
Felicity Olifant - 951029115508</t>
        </r>
        <r>
          <rPr>
            <b/>
            <sz val="8"/>
            <color indexed="81"/>
            <rFont val="Tahoma"/>
            <family val="2"/>
          </rPr>
          <t>2</t>
        </r>
        <r>
          <rPr>
            <sz val="8"/>
            <color indexed="81"/>
            <rFont val="Tahoma"/>
            <family val="2"/>
          </rPr>
          <t xml:space="preserve">
</t>
        </r>
        <r>
          <rPr>
            <b/>
            <u/>
            <sz val="8"/>
            <color indexed="81"/>
            <rFont val="Tahoma"/>
            <family val="2"/>
          </rPr>
          <t>New People</t>
        </r>
        <r>
          <rPr>
            <sz val="8"/>
            <color indexed="81"/>
            <rFont val="Tahoma"/>
            <family val="2"/>
          </rPr>
          <t xml:space="preserve">
Gert Migel - 9706296068086
Soni Shilling - 9602120360080
Gladys Ndoni - 8806210593085
</t>
        </r>
        <r>
          <rPr>
            <b/>
            <u/>
            <sz val="8"/>
            <color indexed="81"/>
            <rFont val="Tahoma"/>
            <family val="2"/>
          </rPr>
          <t xml:space="preserve">People Left
</t>
        </r>
        <r>
          <rPr>
            <sz val="8"/>
            <color indexed="81"/>
            <rFont val="Tahoma"/>
            <family val="2"/>
          </rPr>
          <t xml:space="preserve">
Tuso Qoqo - 8909075629083
Ferdinand Desha - 610817551085
Ginette Mejana - 7301200439086</t>
        </r>
      </text>
    </comment>
    <comment ref="C268" authorId="1" shapeId="0">
      <text>
        <r>
          <rPr>
            <sz val="8"/>
            <color indexed="81"/>
            <rFont val="Tahoma"/>
            <family val="2"/>
          </rPr>
          <t xml:space="preserve">Contract No. 092-050-A224 ran from 23/02/15 - 31/03/15 = 220P/Days
</t>
        </r>
      </text>
    </comment>
    <comment ref="J268" authorId="1" shapeId="0">
      <text>
        <r>
          <rPr>
            <b/>
            <u/>
            <sz val="8"/>
            <color indexed="81"/>
            <rFont val="Tahoma"/>
            <family val="2"/>
          </rPr>
          <t xml:space="preserve">People Employed on Contract 092-050-A224
</t>
        </r>
        <r>
          <rPr>
            <u/>
            <sz val="8"/>
            <color indexed="81"/>
            <rFont val="Tahoma"/>
            <family val="2"/>
          </rPr>
          <t xml:space="preserve">
</t>
        </r>
        <r>
          <rPr>
            <sz val="8"/>
            <color indexed="81"/>
            <rFont val="Tahoma"/>
            <family val="2"/>
          </rPr>
          <t xml:space="preserve">Mamkeli Grootboom - 6802175607087
Vukile Kanana - 9304115542083
Veronica Yantolo - 9211250056086
Chereline Potgieter- 9305070315084
Ginette Mejana - 7301200439086
Lerato Blouw - 8512315121083
Cynthia Kanana - 8909260400084
Ferdinand Desha - 610817551085
Khanyisa Seyise - 9510020984083
Felicity Olifant - 9510291155082
</t>
        </r>
        <r>
          <rPr>
            <b/>
            <u/>
            <sz val="8"/>
            <color indexed="81"/>
            <rFont val="Tahoma"/>
            <family val="2"/>
          </rPr>
          <t>New People</t>
        </r>
        <r>
          <rPr>
            <sz val="8"/>
            <color indexed="81"/>
            <rFont val="Tahoma"/>
            <family val="2"/>
          </rPr>
          <t xml:space="preserve">
Samuels Doy - 8207305105085
Tuso Qoqo - 8909075629083
</t>
        </r>
        <r>
          <rPr>
            <b/>
            <u/>
            <sz val="8"/>
            <color indexed="81"/>
            <rFont val="Tahoma"/>
            <family val="2"/>
          </rPr>
          <t xml:space="preserve">People Left
</t>
        </r>
        <r>
          <rPr>
            <sz val="8"/>
            <color indexed="81"/>
            <rFont val="Tahoma"/>
            <family val="2"/>
          </rPr>
          <t xml:space="preserve">
Sandile Madonci - 9305275944084
Vuyokazi Grootboom - 8209191350080</t>
        </r>
      </text>
    </comment>
    <comment ref="C269" authorId="1" shapeId="0">
      <text>
        <r>
          <rPr>
            <sz val="9"/>
            <color indexed="81"/>
            <rFont val="Tahoma"/>
            <family val="2"/>
          </rPr>
          <t xml:space="preserve">Contract 092-050-A225 ran from 23/02/2015 - 27/03/2015 = 220P/Days.
</t>
        </r>
      </text>
    </comment>
    <comment ref="J269" authorId="0" shapeId="0">
      <text>
        <r>
          <rPr>
            <b/>
            <u/>
            <sz val="10"/>
            <color indexed="81"/>
            <rFont val="Tahoma"/>
            <family val="2"/>
          </rPr>
          <t xml:space="preserve">People employed on contract 092-050-A225
</t>
        </r>
        <r>
          <rPr>
            <u/>
            <sz val="10"/>
            <color indexed="81"/>
            <rFont val="Tahoma"/>
            <family val="2"/>
          </rPr>
          <t xml:space="preserve">
</t>
        </r>
        <r>
          <rPr>
            <sz val="10"/>
            <color indexed="81"/>
            <rFont val="Tahoma"/>
            <family val="2"/>
          </rPr>
          <t xml:space="preserve">Amos Kantien - 7610055463086
Chicago Williams - 8512145278087
Glademan Sambokwe - 7804145858088
Ivanita Adolph - 9402050703080
Queenie Betsha - 9009230239081
Nosizwe Van Sensie - 8811230476089
Andile Maphela - 8909306001086
Veronica Seyise - 7109200729087
Teresa Liesing - 8302180272082
Bronwonne Mahona - 9409070021088
Junice Ngqeza - 6411050748089
Simphiwe Spogter - 7912266031086
</t>
        </r>
        <r>
          <rPr>
            <b/>
            <u/>
            <sz val="10"/>
            <color indexed="81"/>
            <rFont val="Tahoma"/>
            <family val="2"/>
          </rPr>
          <t xml:space="preserve">New People
</t>
        </r>
        <r>
          <rPr>
            <sz val="10"/>
            <color indexed="81"/>
            <rFont val="Tahoma"/>
            <family val="2"/>
          </rPr>
          <t xml:space="preserve">
</t>
        </r>
        <r>
          <rPr>
            <b/>
            <sz val="10"/>
            <color indexed="81"/>
            <rFont val="Tahoma"/>
            <family val="2"/>
          </rPr>
          <t xml:space="preserve">
</t>
        </r>
        <r>
          <rPr>
            <sz val="10"/>
            <color indexed="81"/>
            <rFont val="Tahoma"/>
            <family val="2"/>
          </rPr>
          <t xml:space="preserve">
</t>
        </r>
        <r>
          <rPr>
            <b/>
            <u/>
            <sz val="10"/>
            <color indexed="81"/>
            <rFont val="Tahoma"/>
            <family val="2"/>
          </rPr>
          <t xml:space="preserve">
People Left
</t>
        </r>
        <r>
          <rPr>
            <sz val="10"/>
            <color indexed="81"/>
            <rFont val="Tahoma"/>
            <family val="2"/>
          </rPr>
          <t xml:space="preserve">
</t>
        </r>
      </text>
    </comment>
    <comment ref="C270" authorId="1" shapeId="0">
      <text>
        <r>
          <rPr>
            <sz val="9"/>
            <color indexed="81"/>
            <rFont val="Tahoma"/>
            <family val="2"/>
          </rPr>
          <t xml:space="preserve">Contract 092-050-A226 ran from 22/04/2015 - 27/05/2015 = 220P/Days.
</t>
        </r>
      </text>
    </comment>
    <comment ref="J270" authorId="0" shapeId="0">
      <text>
        <r>
          <rPr>
            <b/>
            <u/>
            <sz val="10"/>
            <color indexed="81"/>
            <rFont val="Tahoma"/>
            <family val="2"/>
          </rPr>
          <t xml:space="preserve">People employed on contract 092-050-A226
</t>
        </r>
        <r>
          <rPr>
            <u/>
            <sz val="10"/>
            <color indexed="81"/>
            <rFont val="Tahoma"/>
            <family val="2"/>
          </rPr>
          <t xml:space="preserve">
</t>
        </r>
        <r>
          <rPr>
            <sz val="10"/>
            <color indexed="81"/>
            <rFont val="Tahoma"/>
            <family val="2"/>
          </rPr>
          <t xml:space="preserve">Amos Kantien - 7610055463086
Chicago Williams - 8512145278087
Glademan Sambokwe - 7804145858088
Ivanita Adolph - 9402050703080
Queenie Betsha - 9009230239081
Nosizwe Van Sensie - 8811230476089
Andile Maphela - 8909306001086
Veronica Seyise - 7109200729087
Teresa Liesing - 8302180272082
Bronwonne Mahona - 9409070021088
Junice Ngqeza - 6411050748089
Simphiwe Spogter - 7912266031086
</t>
        </r>
        <r>
          <rPr>
            <b/>
            <u/>
            <sz val="10"/>
            <color indexed="81"/>
            <rFont val="Tahoma"/>
            <family val="2"/>
          </rPr>
          <t xml:space="preserve">New People
</t>
        </r>
        <r>
          <rPr>
            <sz val="10"/>
            <color indexed="81"/>
            <rFont val="Tahoma"/>
            <family val="2"/>
          </rPr>
          <t xml:space="preserve">
</t>
        </r>
        <r>
          <rPr>
            <b/>
            <sz val="10"/>
            <color indexed="81"/>
            <rFont val="Tahoma"/>
            <family val="2"/>
          </rPr>
          <t xml:space="preserve">
</t>
        </r>
        <r>
          <rPr>
            <sz val="10"/>
            <color indexed="81"/>
            <rFont val="Tahoma"/>
            <family val="2"/>
          </rPr>
          <t xml:space="preserve">
</t>
        </r>
        <r>
          <rPr>
            <b/>
            <u/>
            <sz val="10"/>
            <color indexed="81"/>
            <rFont val="Tahoma"/>
            <family val="2"/>
          </rPr>
          <t xml:space="preserve">
People Left
</t>
        </r>
        <r>
          <rPr>
            <sz val="10"/>
            <color indexed="81"/>
            <rFont val="Tahoma"/>
            <family val="2"/>
          </rPr>
          <t xml:space="preserve">
</t>
        </r>
      </text>
    </comment>
    <comment ref="C271" authorId="1" shapeId="0">
      <text>
        <r>
          <rPr>
            <sz val="9"/>
            <color indexed="81"/>
            <rFont val="Tahoma"/>
            <charset val="1"/>
          </rPr>
          <t xml:space="preserve">Contract 092-050-A227 ran from 23/02/15 - 27/03/15 = 220P/Days
</t>
        </r>
      </text>
    </comment>
    <comment ref="J271" authorId="0" shapeId="0">
      <text>
        <r>
          <rPr>
            <b/>
            <u/>
            <sz val="10"/>
            <color indexed="81"/>
            <rFont val="Tahoma"/>
            <family val="2"/>
          </rPr>
          <t xml:space="preserve">People employed on contract 092-050-A227
</t>
        </r>
        <r>
          <rPr>
            <sz val="10"/>
            <color indexed="81"/>
            <rFont val="Tahoma"/>
            <family val="2"/>
          </rPr>
          <t xml:space="preserve">
Anderson Njeje - 7411175413089
Lenzie Legransie - 9510100190080
Xoliseko Desha - 9303020402086
Luvuyo Kaptein - 9508215578082
Christopher Machaka - 9210145986085
Ester Lukas - 8601280259083
Ashley Majoka - 9012105611087
Vuyokazi Kaptein - 9108081040083
Lusanda Qogo - 8804046519085
Nandipha Ndoni - 9511160215080
Aviva Popo - 8311300474080
Thandokazi Zishushu - 8807130364086
</t>
        </r>
        <r>
          <rPr>
            <b/>
            <u/>
            <sz val="10"/>
            <color indexed="81"/>
            <rFont val="Tahoma"/>
            <family val="2"/>
          </rPr>
          <t xml:space="preserve">New People
</t>
        </r>
        <r>
          <rPr>
            <sz val="10"/>
            <color indexed="81"/>
            <rFont val="Tahoma"/>
            <family val="2"/>
          </rPr>
          <t xml:space="preserve">
</t>
        </r>
        <r>
          <rPr>
            <b/>
            <u/>
            <sz val="10"/>
            <color indexed="81"/>
            <rFont val="Tahoma"/>
            <family val="2"/>
          </rPr>
          <t xml:space="preserve">
People Left
</t>
        </r>
      </text>
    </comment>
    <comment ref="C272" authorId="1" shapeId="0">
      <text>
        <r>
          <rPr>
            <sz val="9"/>
            <color indexed="81"/>
            <rFont val="Tahoma"/>
            <charset val="1"/>
          </rPr>
          <t xml:space="preserve">Contract 092-050-A228 ran from 14/04/15 - 22/05/15 = 220P/Days
</t>
        </r>
      </text>
    </comment>
    <comment ref="J272" authorId="0" shapeId="0">
      <text>
        <r>
          <rPr>
            <b/>
            <u/>
            <sz val="10"/>
            <color indexed="81"/>
            <rFont val="Tahoma"/>
            <family val="2"/>
          </rPr>
          <t xml:space="preserve">People employed on contract 092-050-A228
</t>
        </r>
        <r>
          <rPr>
            <sz val="10"/>
            <color indexed="81"/>
            <rFont val="Tahoma"/>
            <family val="2"/>
          </rPr>
          <t xml:space="preserve">
Anderson Njeje - 7411175413089
Lenzie Legransie - 9510100190080
Xoliseko Desha - 9303020402086
Luvuyo Kaptein - 9508215578082
Christopher Machaka - 9210145986085
Ester Lukas - 8601280259083
Ashley Majoka - 9012105611087
Vuyokazi Kaptein - 9108081040083
Lusanda Qogo - 8804046519085
Nandipha Ndoni - 9511160215080
Aviva Popo - 8311300474080
Thandokazi Zishushu - 8807130364086
</t>
        </r>
        <r>
          <rPr>
            <b/>
            <u/>
            <sz val="10"/>
            <color indexed="81"/>
            <rFont val="Tahoma"/>
            <family val="2"/>
          </rPr>
          <t xml:space="preserve">New People
</t>
        </r>
        <r>
          <rPr>
            <sz val="10"/>
            <color indexed="81"/>
            <rFont val="Tahoma"/>
            <family val="2"/>
          </rPr>
          <t xml:space="preserve">
</t>
        </r>
        <r>
          <rPr>
            <b/>
            <u/>
            <sz val="10"/>
            <color indexed="81"/>
            <rFont val="Tahoma"/>
            <family val="2"/>
          </rPr>
          <t xml:space="preserve">
People Left
</t>
        </r>
      </text>
    </comment>
    <comment ref="C273" authorId="1" shapeId="0">
      <text>
        <r>
          <rPr>
            <sz val="8"/>
            <color indexed="81"/>
            <rFont val="Tahoma"/>
            <family val="2"/>
          </rPr>
          <t xml:space="preserve">Contract No. 092-050-A229 ran from 17/02/15 - 13/03/15 = 209P/Days
</t>
        </r>
      </text>
    </comment>
    <comment ref="J273" authorId="1" shapeId="0">
      <text>
        <r>
          <rPr>
            <b/>
            <u/>
            <sz val="8"/>
            <color indexed="81"/>
            <rFont val="Tahoma"/>
            <family val="2"/>
          </rPr>
          <t xml:space="preserve">People Employed on Contract 092-050-A229
</t>
        </r>
        <r>
          <rPr>
            <b/>
            <sz val="8"/>
            <color indexed="81"/>
            <rFont val="Tahoma"/>
            <family val="2"/>
          </rPr>
          <t xml:space="preserve">
</t>
        </r>
        <r>
          <rPr>
            <sz val="8"/>
            <color indexed="81"/>
            <rFont val="Tahoma"/>
            <family val="2"/>
          </rPr>
          <t xml:space="preserve">Ntombomzi Jeyi - 6601160465083
Precious Sambokwe - 7310205438084
Simphiwo Manci - 9410186209088
Julia Jeyi - 7907140623082
Phumelelo Gunguluza - 7707205376083
Andri Seekoei - 9302120147088
Sampatry Ndoni - 8410256210082
Brenda Kemp - 8801012630086
Estalene Jafta - 9406270089089
Chrisenchia Koki - 9402190255082
Colonel Jeyi - 8809025308087
Andrea Janse - 9604280190083
</t>
        </r>
        <r>
          <rPr>
            <u/>
            <sz val="8"/>
            <color indexed="81"/>
            <rFont val="Tahoma"/>
            <family val="2"/>
          </rPr>
          <t xml:space="preserve">
</t>
        </r>
        <r>
          <rPr>
            <b/>
            <u/>
            <sz val="8"/>
            <color indexed="81"/>
            <rFont val="Tahoma"/>
            <family val="2"/>
          </rPr>
          <t xml:space="preserve">
New People
</t>
        </r>
        <r>
          <rPr>
            <sz val="8"/>
            <color indexed="81"/>
            <rFont val="Tahoma"/>
            <family val="2"/>
          </rPr>
          <t xml:space="preserve">
</t>
        </r>
        <r>
          <rPr>
            <b/>
            <u/>
            <sz val="8"/>
            <color indexed="81"/>
            <rFont val="Tahoma"/>
            <family val="2"/>
          </rPr>
          <t xml:space="preserve">
People Left
</t>
        </r>
      </text>
    </comment>
    <comment ref="C274" authorId="1" shapeId="0">
      <text>
        <r>
          <rPr>
            <sz val="8"/>
            <color indexed="81"/>
            <rFont val="Tahoma"/>
            <family val="2"/>
          </rPr>
          <t xml:space="preserve">Contract No. 092-050-A230 ran from 16/03/15 - 09/04/15 = 209P/Days
</t>
        </r>
      </text>
    </comment>
    <comment ref="J274" authorId="1" shapeId="0">
      <text>
        <r>
          <rPr>
            <b/>
            <u/>
            <sz val="8"/>
            <color indexed="81"/>
            <rFont val="Tahoma"/>
            <family val="2"/>
          </rPr>
          <t xml:space="preserve">People Employed on Contract 092-050-A230
</t>
        </r>
        <r>
          <rPr>
            <b/>
            <sz val="8"/>
            <color indexed="81"/>
            <rFont val="Tahoma"/>
            <family val="2"/>
          </rPr>
          <t xml:space="preserve">
</t>
        </r>
        <r>
          <rPr>
            <sz val="8"/>
            <color indexed="81"/>
            <rFont val="Tahoma"/>
            <family val="2"/>
          </rPr>
          <t xml:space="preserve">Ntombomzi Jeyi - 6601160465083
Precious Sambokwe - 7310205438084
Simphiwo Manci - 9410186209088
Julia Jeyi - 7907140623082
Phumelelo Gunguluza - 7707205376083
Andri Seekoei - 9302120147088
Sampatry Ndoni - 8410256210082
Brenda Kemp - 8801012630086
Estalene Jafta - 9406270089089
Chrisenchia Koki - 9402190255082
Colonel Jeyi - 8809025308087
Andrea Janse - 9604280190083
</t>
        </r>
        <r>
          <rPr>
            <u/>
            <sz val="8"/>
            <color indexed="81"/>
            <rFont val="Tahoma"/>
            <family val="2"/>
          </rPr>
          <t xml:space="preserve">
</t>
        </r>
        <r>
          <rPr>
            <b/>
            <u/>
            <sz val="8"/>
            <color indexed="81"/>
            <rFont val="Tahoma"/>
            <family val="2"/>
          </rPr>
          <t xml:space="preserve">
New People
</t>
        </r>
        <r>
          <rPr>
            <sz val="8"/>
            <color indexed="81"/>
            <rFont val="Tahoma"/>
            <family val="2"/>
          </rPr>
          <t xml:space="preserve">
</t>
        </r>
        <r>
          <rPr>
            <b/>
            <u/>
            <sz val="8"/>
            <color indexed="81"/>
            <rFont val="Tahoma"/>
            <family val="2"/>
          </rPr>
          <t xml:space="preserve">
People Left
</t>
        </r>
      </text>
    </comment>
    <comment ref="C275" authorId="1" shapeId="0">
      <text>
        <r>
          <rPr>
            <sz val="9"/>
            <color indexed="81"/>
            <rFont val="Tahoma"/>
            <family val="2"/>
          </rPr>
          <t xml:space="preserve">Contract 092-050-A241 ran from 18/06/2015 - 14/07/2015 = 209P/Days.
</t>
        </r>
      </text>
    </comment>
    <comment ref="J275" authorId="0" shapeId="0">
      <text>
        <r>
          <rPr>
            <b/>
            <u/>
            <sz val="10"/>
            <color indexed="81"/>
            <rFont val="Tahoma"/>
            <family val="2"/>
          </rPr>
          <t xml:space="preserve">People employed on contract 092-050-A241
</t>
        </r>
        <r>
          <rPr>
            <u/>
            <sz val="10"/>
            <color indexed="81"/>
            <rFont val="Tahoma"/>
            <family val="2"/>
          </rPr>
          <t xml:space="preserve">
</t>
        </r>
        <r>
          <rPr>
            <sz val="10"/>
            <color indexed="81"/>
            <rFont val="Tahoma"/>
            <family val="2"/>
          </rPr>
          <t xml:space="preserve">Amos Kantien - 7610055463086
Chicago Williams - 8512145278087
Glademan Sambokwe - 7804145858088
Ivanita Adolph - 9402050703080
Queenie Betsha - 9009230239081
Nosizwe Van Sensie - 8811230476089
Andile Maphela - 8909306001086
Veronica Seyise - 7109200729087
Teresa Liesing - 8302180272082
Bronwonne Mahona - 9409070021088
Junice Ngqeza - 6411050748089
Simphiwe Spogter - 7912266031086
</t>
        </r>
        <r>
          <rPr>
            <b/>
            <u/>
            <sz val="10"/>
            <color indexed="81"/>
            <rFont val="Tahoma"/>
            <family val="2"/>
          </rPr>
          <t xml:space="preserve">New People
</t>
        </r>
        <r>
          <rPr>
            <sz val="10"/>
            <color indexed="81"/>
            <rFont val="Tahoma"/>
            <family val="2"/>
          </rPr>
          <t xml:space="preserve">
</t>
        </r>
        <r>
          <rPr>
            <b/>
            <sz val="10"/>
            <color indexed="81"/>
            <rFont val="Tahoma"/>
            <family val="2"/>
          </rPr>
          <t xml:space="preserve">
</t>
        </r>
        <r>
          <rPr>
            <sz val="10"/>
            <color indexed="81"/>
            <rFont val="Tahoma"/>
            <family val="2"/>
          </rPr>
          <t xml:space="preserve">
</t>
        </r>
        <r>
          <rPr>
            <b/>
            <u/>
            <sz val="10"/>
            <color indexed="81"/>
            <rFont val="Tahoma"/>
            <family val="2"/>
          </rPr>
          <t xml:space="preserve">
People Left
</t>
        </r>
        <r>
          <rPr>
            <sz val="10"/>
            <color indexed="81"/>
            <rFont val="Tahoma"/>
            <family val="2"/>
          </rPr>
          <t xml:space="preserve">
</t>
        </r>
      </text>
    </comment>
    <comment ref="C276" authorId="1" shapeId="0">
      <text>
        <r>
          <rPr>
            <sz val="9"/>
            <color indexed="81"/>
            <rFont val="Tahoma"/>
            <family val="2"/>
          </rPr>
          <t xml:space="preserve">Contract 092-050-A242 ran from 15/07/2015 - 28/08/2015 = 209P/Days.
</t>
        </r>
      </text>
    </comment>
    <comment ref="J276" authorId="0" shapeId="0">
      <text>
        <r>
          <rPr>
            <b/>
            <u/>
            <sz val="10"/>
            <color indexed="81"/>
            <rFont val="Tahoma"/>
            <family val="2"/>
          </rPr>
          <t xml:space="preserve">People employed on contract 092-050-A242
</t>
        </r>
        <r>
          <rPr>
            <u/>
            <sz val="10"/>
            <color indexed="81"/>
            <rFont val="Tahoma"/>
            <family val="2"/>
          </rPr>
          <t xml:space="preserve">
</t>
        </r>
        <r>
          <rPr>
            <sz val="10"/>
            <color indexed="81"/>
            <rFont val="Tahoma"/>
            <family val="2"/>
          </rPr>
          <t xml:space="preserve">Amos Kantien - 7610055463086
Chicago Williams - 8512145278087
Queenie Betsha - 9009230239081
Andile Maphela - 8909306001086
Junice Ngqeza - 6411050748089
Simphiwe Spogter - 7912266031086
</t>
        </r>
        <r>
          <rPr>
            <b/>
            <u/>
            <sz val="10"/>
            <color indexed="81"/>
            <rFont val="Tahoma"/>
            <family val="2"/>
          </rPr>
          <t xml:space="preserve">New People
</t>
        </r>
        <r>
          <rPr>
            <sz val="10"/>
            <color indexed="81"/>
            <rFont val="Tahoma"/>
            <family val="2"/>
          </rPr>
          <t xml:space="preserve">
Lindile Dulwana - 8312135352087
Estaline Jafta - 9406270089089
Levonne Jantjies - 8509230182083
Lulama Ngqeza - 8109050373084
Weziwe Peterson - 9412100239084
Megan Swemmer - 9804071038083</t>
        </r>
        <r>
          <rPr>
            <b/>
            <sz val="10"/>
            <color indexed="81"/>
            <rFont val="Tahoma"/>
            <family val="2"/>
          </rPr>
          <t xml:space="preserve">
</t>
        </r>
        <r>
          <rPr>
            <sz val="10"/>
            <color indexed="81"/>
            <rFont val="Tahoma"/>
            <family val="2"/>
          </rPr>
          <t xml:space="preserve">
</t>
        </r>
        <r>
          <rPr>
            <b/>
            <u/>
            <sz val="10"/>
            <color indexed="81"/>
            <rFont val="Tahoma"/>
            <family val="2"/>
          </rPr>
          <t xml:space="preserve">
People Left
</t>
        </r>
        <r>
          <rPr>
            <sz val="10"/>
            <color indexed="81"/>
            <rFont val="Tahoma"/>
            <family val="2"/>
          </rPr>
          <t xml:space="preserve">
Veronica Seyise - 7109200729087
Teresa Liesing - 8302180272082
Bronwonne Mahona - 9409070021088
Nosizwe Van Sensie - 8811230476089
Glademan Sambokwe - 7804145858088
Ivanita Adolph - 9402050703080</t>
        </r>
      </text>
    </comment>
    <comment ref="C277" authorId="1" shapeId="0">
      <text>
        <r>
          <rPr>
            <sz val="9"/>
            <color indexed="81"/>
            <rFont val="Tahoma"/>
            <charset val="1"/>
          </rPr>
          <t xml:space="preserve">Contract 092-050-A233 ran from -02/06/15 - 10/07/15 = 209P/Days
</t>
        </r>
      </text>
    </comment>
    <comment ref="J277" authorId="0" shapeId="0">
      <text>
        <r>
          <rPr>
            <b/>
            <u/>
            <sz val="10"/>
            <color indexed="81"/>
            <rFont val="Tahoma"/>
            <family val="2"/>
          </rPr>
          <t xml:space="preserve">People employed on contract 092-050-A233
</t>
        </r>
        <r>
          <rPr>
            <sz val="10"/>
            <color indexed="81"/>
            <rFont val="Tahoma"/>
            <family val="2"/>
          </rPr>
          <t xml:space="preserve">
Anderson Njeje - 7411175413089
Lenzie Legransie - 9510100190080
Xoliseko Desha - 9303020402086
Luvuyo Kaptein - 9508215578082
Christopher Machaka - 9210145986085
Ester Lukas - 8601280259083
Ashley Majoka - 9012105611087
Vuyokazi Kaptein - 9108081040083
Lusanda Qogo - 8804046519085
Nandipha Ndoni - 9511160215080
Thandokazi Zishushu - 8807130364086
</t>
        </r>
        <r>
          <rPr>
            <b/>
            <u/>
            <sz val="10"/>
            <color indexed="81"/>
            <rFont val="Tahoma"/>
            <family val="2"/>
          </rPr>
          <t xml:space="preserve">New People
</t>
        </r>
        <r>
          <rPr>
            <sz val="10"/>
            <color indexed="81"/>
            <rFont val="Tahoma"/>
            <family val="2"/>
          </rPr>
          <t xml:space="preserve">
Felicity Olifant - 9510291155082
</t>
        </r>
        <r>
          <rPr>
            <b/>
            <u/>
            <sz val="10"/>
            <color indexed="81"/>
            <rFont val="Tahoma"/>
            <family val="2"/>
          </rPr>
          <t xml:space="preserve">
People Left
</t>
        </r>
        <r>
          <rPr>
            <sz val="10"/>
            <color indexed="81"/>
            <rFont val="Tahoma"/>
            <family val="2"/>
          </rPr>
          <t>Aviva Popo - 8311300474080</t>
        </r>
      </text>
    </comment>
    <comment ref="C278" authorId="1" shapeId="0">
      <text>
        <r>
          <rPr>
            <sz val="9"/>
            <color indexed="81"/>
            <rFont val="Tahoma"/>
            <charset val="1"/>
          </rPr>
          <t xml:space="preserve">Contract 092-050-A234 ran from  17/07/15 - 27/08/15 = 209P/Days
</t>
        </r>
      </text>
    </comment>
    <comment ref="J278" authorId="0" shapeId="0">
      <text>
        <r>
          <rPr>
            <b/>
            <u/>
            <sz val="10"/>
            <color indexed="81"/>
            <rFont val="Tahoma"/>
            <family val="2"/>
          </rPr>
          <t xml:space="preserve">People employed on contract 092-050-A234
</t>
        </r>
        <r>
          <rPr>
            <sz val="10"/>
            <color indexed="81"/>
            <rFont val="Tahoma"/>
            <family val="2"/>
          </rPr>
          <t xml:space="preserve">
Anderson Njeje - 7411175413089
Lenzie Legransie - 9510100190080
Xoliseko Desha - 9303020402086
Luvuyo Kaptein - 9508215578082
Christopher Machaka - 9210145986085
Ester Lukas - 8601280259083
Ashley Majoka - 9012105611087
Vuyokazi Kaptein - 9108081040083
Lusanda Qogo - 8804046519085
Nandipha Ndoni - 9511160215080
Felicity Olifant - 9510291155082
Thandokazi Zishushu - 8807130364086
</t>
        </r>
        <r>
          <rPr>
            <b/>
            <u/>
            <sz val="10"/>
            <color indexed="81"/>
            <rFont val="Tahoma"/>
            <family val="2"/>
          </rPr>
          <t xml:space="preserve">New People
</t>
        </r>
        <r>
          <rPr>
            <sz val="10"/>
            <color indexed="81"/>
            <rFont val="Tahoma"/>
            <family val="2"/>
          </rPr>
          <t xml:space="preserve">
</t>
        </r>
        <r>
          <rPr>
            <b/>
            <u/>
            <sz val="10"/>
            <color indexed="81"/>
            <rFont val="Tahoma"/>
            <family val="2"/>
          </rPr>
          <t xml:space="preserve">
People Left
</t>
        </r>
      </text>
    </comment>
    <comment ref="C279" authorId="1" shapeId="0">
      <text>
        <r>
          <rPr>
            <sz val="8"/>
            <color indexed="81"/>
            <rFont val="Tahoma"/>
            <family val="2"/>
          </rPr>
          <t xml:space="preserve">Contract No. 092-050-A235 ran from 13/07/15 - 01/10/15 = 209P/Days
</t>
        </r>
      </text>
    </comment>
    <comment ref="J279" authorId="1" shapeId="0">
      <text>
        <r>
          <rPr>
            <b/>
            <u/>
            <sz val="8"/>
            <color indexed="81"/>
            <rFont val="Tahoma"/>
            <family val="2"/>
          </rPr>
          <t xml:space="preserve">People Employed on Contract 092-050-A235
</t>
        </r>
        <r>
          <rPr>
            <sz val="8"/>
            <color indexed="81"/>
            <rFont val="Tahoma"/>
            <family val="2"/>
          </rPr>
          <t xml:space="preserve">Mamkeli Grootboom - 6802175607087
Vukile Kanana - 9304115542083
Veronica Yantolo - 9211250056086
Chereline Potgieter- 9305070315084
Lerato Blouw - 8512315121083
Cynthia Kanana - 8909260400084
Gert Migel - 9706296068086
Gladys Ndoni - 8806210593085
Doy Samuels - 8207305105085
Khanyisa Seyise - 9510020984083
Soni Shilling - 9602120360080
</t>
        </r>
        <r>
          <rPr>
            <b/>
            <u/>
            <sz val="8"/>
            <color indexed="81"/>
            <rFont val="Tahoma"/>
            <family val="2"/>
          </rPr>
          <t>New People</t>
        </r>
        <r>
          <rPr>
            <sz val="8"/>
            <color indexed="81"/>
            <rFont val="Tahoma"/>
            <family val="2"/>
          </rPr>
          <t xml:space="preserve">
Aviva Popo - 8311300474080
</t>
        </r>
        <r>
          <rPr>
            <b/>
            <u/>
            <sz val="8"/>
            <color indexed="81"/>
            <rFont val="Tahoma"/>
            <family val="2"/>
          </rPr>
          <t xml:space="preserve">People Left
</t>
        </r>
        <r>
          <rPr>
            <sz val="8"/>
            <color indexed="81"/>
            <rFont val="Tahoma"/>
            <family val="2"/>
          </rPr>
          <t xml:space="preserve">
Felicity Olifant - 9510291155082</t>
        </r>
      </text>
    </comment>
    <comment ref="C280" authorId="1" shapeId="0">
      <text>
        <r>
          <rPr>
            <sz val="8"/>
            <color indexed="81"/>
            <rFont val="Tahoma"/>
            <family val="2"/>
          </rPr>
          <t xml:space="preserve">Contract No. 092-050-A236 ran from 13/07/15 - 27/08/15 = 209P/Days
</t>
        </r>
      </text>
    </comment>
    <comment ref="J280" authorId="1" shapeId="0">
      <text>
        <r>
          <rPr>
            <b/>
            <u/>
            <sz val="8"/>
            <color indexed="81"/>
            <rFont val="Tahoma"/>
            <family val="2"/>
          </rPr>
          <t xml:space="preserve">People Employed on Contract 092-050-A236
</t>
        </r>
        <r>
          <rPr>
            <u/>
            <sz val="8"/>
            <color indexed="81"/>
            <rFont val="Tahoma"/>
            <family val="2"/>
          </rPr>
          <t xml:space="preserve">
</t>
        </r>
        <r>
          <rPr>
            <sz val="8"/>
            <color indexed="81"/>
            <rFont val="Tahoma"/>
            <family val="2"/>
          </rPr>
          <t xml:space="preserve">Wellington Betsha - 8707215777087
Nokuzola Yantolo - 9302161041082
Sterna Liesing - 9509170164082
Nozuko Stokwe - 9009020447084
Gredwell Betsha- 8507205282086
Edian Alkaster - 9411275539088
Megan Swemmer - 9804071038083
Jenny Beruns - 9706301096080
Thandile Lukas - 7709116111088
</t>
        </r>
        <r>
          <rPr>
            <b/>
            <u/>
            <sz val="8"/>
            <color indexed="81"/>
            <rFont val="Tahoma"/>
            <family val="2"/>
          </rPr>
          <t xml:space="preserve">
New People
</t>
        </r>
        <r>
          <rPr>
            <sz val="8"/>
            <color indexed="81"/>
            <rFont val="Tahoma"/>
            <family val="2"/>
          </rPr>
          <t xml:space="preserve">
Mantha Berts - 9909130198088
Jennifer Jafta - 9601010701080
Haingel Van Rooyen - 8902195115083
</t>
        </r>
        <r>
          <rPr>
            <u/>
            <sz val="8"/>
            <color indexed="81"/>
            <rFont val="Tahoma"/>
            <family val="2"/>
          </rPr>
          <t xml:space="preserve">
</t>
        </r>
        <r>
          <rPr>
            <b/>
            <u/>
            <sz val="8"/>
            <color indexed="81"/>
            <rFont val="Tahoma"/>
            <family val="2"/>
          </rPr>
          <t xml:space="preserve">
People Left
</t>
        </r>
        <r>
          <rPr>
            <sz val="8"/>
            <color indexed="81"/>
            <rFont val="Tahoma"/>
            <family val="2"/>
          </rPr>
          <t xml:space="preserve">
Bongiswa Langbooi - 9308020451082
Hendrie Baartman - 9110096245087
Berenise Beruns - 9502080995083</t>
        </r>
      </text>
    </comment>
    <comment ref="C281" authorId="1" shapeId="0">
      <text>
        <r>
          <rPr>
            <sz val="8"/>
            <color indexed="81"/>
            <rFont val="Tahoma"/>
            <family val="2"/>
          </rPr>
          <t xml:space="preserve">Contract No. 092-050-A237 ran from 02/06/15 - 10/07/15 = 209P/Days
</t>
        </r>
      </text>
    </comment>
    <comment ref="J281" authorId="1" shapeId="0">
      <text>
        <r>
          <rPr>
            <b/>
            <u/>
            <sz val="8"/>
            <color indexed="81"/>
            <rFont val="Tahoma"/>
            <family val="2"/>
          </rPr>
          <t xml:space="preserve">People Employed on Contract 092-050-A237
</t>
        </r>
        <r>
          <rPr>
            <sz val="8"/>
            <color indexed="81"/>
            <rFont val="Tahoma"/>
            <family val="2"/>
          </rPr>
          <t xml:space="preserve">Wellington Betsha - 8707215777087
Nokuzola Yantolo - 9302161041082
Sterna Liesing - 9509170164082
Hendrie Baartman - 9110096245087
Berenise Beruns - 9502080995083
Nozuko Stokwe - 9009020447084
Gredwell Betsha- 8507205282086
Edian Alkaster - 9411275539088
Megan Swemmer - 9804071038083
Bongiswa Langbooi - 9308020451082
Jenny Beruns - 9706301096080
</t>
        </r>
        <r>
          <rPr>
            <b/>
            <u/>
            <sz val="8"/>
            <color indexed="81"/>
            <rFont val="Tahoma"/>
            <family val="2"/>
          </rPr>
          <t xml:space="preserve">
New People
</t>
        </r>
        <r>
          <rPr>
            <sz val="8"/>
            <color indexed="81"/>
            <rFont val="Tahoma"/>
            <family val="2"/>
          </rPr>
          <t xml:space="preserve">
Thandile Lukas - 7709116111088
</t>
        </r>
        <r>
          <rPr>
            <u/>
            <sz val="8"/>
            <color indexed="81"/>
            <rFont val="Tahoma"/>
            <family val="2"/>
          </rPr>
          <t xml:space="preserve">
</t>
        </r>
        <r>
          <rPr>
            <b/>
            <u/>
            <sz val="8"/>
            <color indexed="81"/>
            <rFont val="Tahoma"/>
            <family val="2"/>
          </rPr>
          <t xml:space="preserve">
People Left
</t>
        </r>
        <r>
          <rPr>
            <sz val="8"/>
            <color indexed="81"/>
            <rFont val="Tahoma"/>
            <family val="2"/>
          </rPr>
          <t xml:space="preserve">
Joseph Lukas - 7709116111088</t>
        </r>
      </text>
    </comment>
    <comment ref="C282" authorId="1" shapeId="0">
      <text>
        <r>
          <rPr>
            <sz val="8"/>
            <color indexed="81"/>
            <rFont val="Tahoma"/>
            <family val="2"/>
          </rPr>
          <t xml:space="preserve">Contract No. 092-050-A238 ran from 30/04/15 - 26/05/15 = 209P/Days
</t>
        </r>
      </text>
    </comment>
    <comment ref="J282" authorId="1" shapeId="0">
      <text>
        <r>
          <rPr>
            <b/>
            <u/>
            <sz val="8"/>
            <color indexed="81"/>
            <rFont val="Tahoma"/>
            <family val="2"/>
          </rPr>
          <t xml:space="preserve">People Employed on Contract 092-050-A238
</t>
        </r>
        <r>
          <rPr>
            <b/>
            <sz val="8"/>
            <color indexed="81"/>
            <rFont val="Tahoma"/>
            <family val="2"/>
          </rPr>
          <t xml:space="preserve">
</t>
        </r>
        <r>
          <rPr>
            <sz val="8"/>
            <color indexed="81"/>
            <rFont val="Tahoma"/>
            <family val="2"/>
          </rPr>
          <t xml:space="preserve">Ntombomzi Jeyi - 6601160465083
Precious Sambokwe - 7310205438084
Simphiwo Manci - 9410186209088
Julia Jeyi - 7907140623082
Phumelelo Gunguluza - 7707205376083
Andri Seekoei - 9302120147088
Sampatry Ndoni - 8410256210082
Brenda Kemp - 8801012630086
Estalene Jafta - 9406270089089
Chrisenchia Koki - 9402190255082
Colonel Jeyi - 8809025308087
Andrea Janse - 9604280190083
</t>
        </r>
        <r>
          <rPr>
            <u/>
            <sz val="8"/>
            <color indexed="81"/>
            <rFont val="Tahoma"/>
            <family val="2"/>
          </rPr>
          <t xml:space="preserve">
</t>
        </r>
        <r>
          <rPr>
            <b/>
            <u/>
            <sz val="8"/>
            <color indexed="81"/>
            <rFont val="Tahoma"/>
            <family val="2"/>
          </rPr>
          <t xml:space="preserve">
New People
</t>
        </r>
        <r>
          <rPr>
            <sz val="8"/>
            <color indexed="81"/>
            <rFont val="Tahoma"/>
            <family val="2"/>
          </rPr>
          <t xml:space="preserve">
</t>
        </r>
        <r>
          <rPr>
            <b/>
            <u/>
            <sz val="8"/>
            <color indexed="81"/>
            <rFont val="Tahoma"/>
            <family val="2"/>
          </rPr>
          <t xml:space="preserve">
People Left
</t>
        </r>
      </text>
    </comment>
    <comment ref="C283" authorId="1" shapeId="0">
      <text>
        <r>
          <rPr>
            <sz val="8"/>
            <color indexed="81"/>
            <rFont val="Tahoma"/>
            <family val="2"/>
          </rPr>
          <t xml:space="preserve">Contract No. 092-050-A239 ran from 02/06/15 - 10/07/15 = 209P/Days
</t>
        </r>
      </text>
    </comment>
    <comment ref="J283" authorId="1" shapeId="0">
      <text>
        <r>
          <rPr>
            <b/>
            <u/>
            <sz val="8"/>
            <color indexed="81"/>
            <rFont val="Tahoma"/>
            <family val="2"/>
          </rPr>
          <t xml:space="preserve">People Employed on Contract 092-050-A239
</t>
        </r>
        <r>
          <rPr>
            <b/>
            <sz val="8"/>
            <color indexed="81"/>
            <rFont val="Tahoma"/>
            <family val="2"/>
          </rPr>
          <t xml:space="preserve">
</t>
        </r>
        <r>
          <rPr>
            <sz val="8"/>
            <color indexed="81"/>
            <rFont val="Tahoma"/>
            <family val="2"/>
          </rPr>
          <t xml:space="preserve">Ntombomzi Jeyi - 6601160465083
Precious Sambokwe - 7310205438084
Simphiwo Manci - 9410186209088
Julia Jeyi - 7907140623082
Phumelelo Gunguluza - 7707205376083
Andri Seekoei - 9302120147088
Sampatry Ndoni - 8410256210082
Brenda Kemp - 8801012630086
Estalene Jafta - 9406270089089
Chrisenchia Koki - 9402190255082
Colonel Jeyi - 8809025308087
Andrea Janse - 9604280190083
</t>
        </r>
        <r>
          <rPr>
            <u/>
            <sz val="8"/>
            <color indexed="81"/>
            <rFont val="Tahoma"/>
            <family val="2"/>
          </rPr>
          <t xml:space="preserve">
</t>
        </r>
        <r>
          <rPr>
            <b/>
            <u/>
            <sz val="8"/>
            <color indexed="81"/>
            <rFont val="Tahoma"/>
            <family val="2"/>
          </rPr>
          <t xml:space="preserve">
New People
</t>
        </r>
        <r>
          <rPr>
            <sz val="8"/>
            <color indexed="81"/>
            <rFont val="Tahoma"/>
            <family val="2"/>
          </rPr>
          <t xml:space="preserve">
</t>
        </r>
        <r>
          <rPr>
            <b/>
            <u/>
            <sz val="8"/>
            <color indexed="81"/>
            <rFont val="Tahoma"/>
            <family val="2"/>
          </rPr>
          <t xml:space="preserve">
People Left
</t>
        </r>
      </text>
    </comment>
    <comment ref="C284" authorId="1" shapeId="0">
      <text>
        <r>
          <rPr>
            <sz val="8"/>
            <color indexed="81"/>
            <rFont val="Tahoma"/>
            <family val="2"/>
          </rPr>
          <t xml:space="preserve">Contract No. 092-050-A240 ran from 02/06/15 - 07/07/15 = 209P/Days
</t>
        </r>
      </text>
    </comment>
    <comment ref="J284" authorId="1" shapeId="0">
      <text>
        <r>
          <rPr>
            <b/>
            <u/>
            <sz val="8"/>
            <color indexed="81"/>
            <rFont val="Tahoma"/>
            <family val="2"/>
          </rPr>
          <t xml:space="preserve">People Employed on Contract 092-050-A240
</t>
        </r>
        <r>
          <rPr>
            <sz val="8"/>
            <color indexed="81"/>
            <rFont val="Tahoma"/>
            <family val="2"/>
          </rPr>
          <t xml:space="preserve">Mamkeli Grootboom - 6802175607087
Vukile Kanana - 9304115542083
Veronica Yantolo - 9211250056086
Chereline Potgieter- 9305070315084
Lerato Blouw - 8512315121083
Cynthia Kanana - 8909260400084
Gert Migel - 9706296068086
Gladys Ndoni - 8806210593085
Doy Samuels - 8207305105085
Khanyisa Seyise - 9510020984083
Felicity Olifant - 9510291155082
Soni Shilling - 9602120360080
</t>
        </r>
        <r>
          <rPr>
            <b/>
            <u/>
            <sz val="8"/>
            <color indexed="81"/>
            <rFont val="Tahoma"/>
            <family val="2"/>
          </rPr>
          <t>New People</t>
        </r>
        <r>
          <rPr>
            <sz val="8"/>
            <color indexed="81"/>
            <rFont val="Tahoma"/>
            <family val="2"/>
          </rPr>
          <t xml:space="preserve">
</t>
        </r>
        <r>
          <rPr>
            <b/>
            <u/>
            <sz val="8"/>
            <color indexed="81"/>
            <rFont val="Tahoma"/>
            <family val="2"/>
          </rPr>
          <t xml:space="preserve">People Left
</t>
        </r>
        <r>
          <rPr>
            <sz val="8"/>
            <color indexed="81"/>
            <rFont val="Tahoma"/>
            <family val="2"/>
          </rPr>
          <t xml:space="preserve">
</t>
        </r>
      </text>
    </comment>
    <comment ref="C285" authorId="1" shapeId="0">
      <text>
        <r>
          <rPr>
            <sz val="8"/>
            <color indexed="81"/>
            <rFont val="Tahoma"/>
            <family val="2"/>
          </rPr>
          <t xml:space="preserve">Contract No. 092-050-A251 ran from 03/08/15 - 24/08/15 = 209P/Days
</t>
        </r>
      </text>
    </comment>
    <comment ref="J285" authorId="1" shapeId="0">
      <text>
        <r>
          <rPr>
            <b/>
            <u/>
            <sz val="8"/>
            <color indexed="81"/>
            <rFont val="Tahoma"/>
            <family val="2"/>
          </rPr>
          <t xml:space="preserve">People Employed on Contract 092-050-A251
</t>
        </r>
        <r>
          <rPr>
            <b/>
            <sz val="8"/>
            <color indexed="81"/>
            <rFont val="Tahoma"/>
            <family val="2"/>
          </rPr>
          <t xml:space="preserve">
</t>
        </r>
        <r>
          <rPr>
            <sz val="8"/>
            <color indexed="81"/>
            <rFont val="Tahoma"/>
            <family val="2"/>
          </rPr>
          <t xml:space="preserve">Ntombomzi Jeyi - 6601160465083
Precious Sambokwe - 7310205438084
Simphiwo Manci - 9410186209088
Julia Jeyi - 7907140623082
Phumelelo Gunguluza - 7707205376083
Andri Seekoei - 9302120147088
Sampatry Ndoni - 8410256210082
Brenda Kemp - 8801012630086
Estalene Jafta - 9406270089089
Chrisenchia Koki - 9402190255082
Colonel Jeyi - 8809025308087
Andrea Janse - 9604280190083
</t>
        </r>
        <r>
          <rPr>
            <u/>
            <sz val="8"/>
            <color indexed="81"/>
            <rFont val="Tahoma"/>
            <family val="2"/>
          </rPr>
          <t xml:space="preserve">
</t>
        </r>
        <r>
          <rPr>
            <b/>
            <u/>
            <sz val="8"/>
            <color indexed="81"/>
            <rFont val="Tahoma"/>
            <family val="2"/>
          </rPr>
          <t xml:space="preserve">
New People
</t>
        </r>
        <r>
          <rPr>
            <sz val="8"/>
            <color indexed="81"/>
            <rFont val="Tahoma"/>
            <family val="2"/>
          </rPr>
          <t xml:space="preserve">
</t>
        </r>
        <r>
          <rPr>
            <b/>
            <u/>
            <sz val="8"/>
            <color indexed="81"/>
            <rFont val="Tahoma"/>
            <family val="2"/>
          </rPr>
          <t xml:space="preserve">
People Left
</t>
        </r>
      </text>
    </comment>
    <comment ref="C286" authorId="1" shapeId="0">
      <text>
        <r>
          <rPr>
            <sz val="8"/>
            <color indexed="81"/>
            <rFont val="Tahoma"/>
            <family val="2"/>
          </rPr>
          <t xml:space="preserve">Contract No. 092-050-A250 ran from 13/10/15 - 16/11/15 = 218P/Days
</t>
        </r>
      </text>
    </comment>
    <comment ref="J286" authorId="1" shapeId="0">
      <text>
        <r>
          <rPr>
            <b/>
            <u/>
            <sz val="8"/>
            <color indexed="81"/>
            <rFont val="Tahoma"/>
            <family val="2"/>
          </rPr>
          <t xml:space="preserve">People Employed on Contract 092-050-A250
</t>
        </r>
        <r>
          <rPr>
            <u/>
            <sz val="8"/>
            <color indexed="81"/>
            <rFont val="Tahoma"/>
            <family val="2"/>
          </rPr>
          <t xml:space="preserve">
</t>
        </r>
        <r>
          <rPr>
            <sz val="8"/>
            <color indexed="81"/>
            <rFont val="Tahoma"/>
            <family val="2"/>
          </rPr>
          <t xml:space="preserve">Mamkeli Grootboom - 6802175607087
Vukile Kanana - 9304115542083
Veronica Yantolo - 9211250056086
Chereline Potgieter- 9305070315084
Cynthia Kanana - 8909260400084
Gert Migel - 9706296068086
Doy Samuels - 8207305105085
Khanyisa Seyise - 9510020984083
</t>
        </r>
        <r>
          <rPr>
            <b/>
            <u/>
            <sz val="8"/>
            <color indexed="81"/>
            <rFont val="Tahoma"/>
            <family val="2"/>
          </rPr>
          <t>New People</t>
        </r>
        <r>
          <rPr>
            <sz val="8"/>
            <color indexed="81"/>
            <rFont val="Tahoma"/>
            <family val="2"/>
          </rPr>
          <t xml:space="preserve">
Momelezi Jeyi - 9403065664085
Xabisa Lamani - 8005061047081
Camentia Louw - 8708250165081
Dorothy Van Rhyne - 9310090835087
</t>
        </r>
        <r>
          <rPr>
            <b/>
            <u/>
            <sz val="8"/>
            <color indexed="81"/>
            <rFont val="Tahoma"/>
            <family val="2"/>
          </rPr>
          <t xml:space="preserve">People Left
</t>
        </r>
        <r>
          <rPr>
            <sz val="8"/>
            <color indexed="81"/>
            <rFont val="Tahoma"/>
            <family val="2"/>
          </rPr>
          <t>Aviva Popo - 8311300474080
Soni Shilling - 9602120360080
Gladys Ndoni - 8806210593085
Lerato Blouw - 8512315121083</t>
        </r>
      </text>
    </comment>
    <comment ref="C287" authorId="1" shapeId="0">
      <text>
        <r>
          <rPr>
            <sz val="8"/>
            <color indexed="81"/>
            <rFont val="Tahoma"/>
            <family val="2"/>
          </rPr>
          <t xml:space="preserve">Contract No. 092-050-A249 ran from 17/11/15 - 12/12/15 = 220P/Days
</t>
        </r>
      </text>
    </comment>
    <comment ref="J287" authorId="1" shapeId="0">
      <text>
        <r>
          <rPr>
            <b/>
            <u/>
            <sz val="8"/>
            <color indexed="81"/>
            <rFont val="Tahoma"/>
            <family val="2"/>
          </rPr>
          <t xml:space="preserve">People Employed on Contract 092-050-A249
</t>
        </r>
        <r>
          <rPr>
            <u/>
            <sz val="8"/>
            <color indexed="81"/>
            <rFont val="Tahoma"/>
            <family val="2"/>
          </rPr>
          <t xml:space="preserve">
</t>
        </r>
        <r>
          <rPr>
            <sz val="8"/>
            <color indexed="81"/>
            <rFont val="Tahoma"/>
            <family val="2"/>
          </rPr>
          <t xml:space="preserve">Mamkeli Grootboom - 6802175607087
Momelezi Jeyi - 9403065664085
Vukile Kanana - 9304115542083
Veronica Yantolo - 9211250056086
Chereline Potgieter- 9305070315084
Cynthia Kanana - 8909260400084
Xabisa Lamani - 8005061047081
Camentia Louw - 8708250165081
Gert Migel - 9706296068086
Doy Samuels - 8207305105085
Khanyisa Seyise - 9510020984083
Dorothy Van Rhyne - 9310090835087
</t>
        </r>
        <r>
          <rPr>
            <b/>
            <u/>
            <sz val="8"/>
            <color indexed="81"/>
            <rFont val="Tahoma"/>
            <family val="2"/>
          </rPr>
          <t>New People</t>
        </r>
        <r>
          <rPr>
            <sz val="8"/>
            <color indexed="81"/>
            <rFont val="Tahoma"/>
            <family val="2"/>
          </rPr>
          <t xml:space="preserve">
</t>
        </r>
        <r>
          <rPr>
            <b/>
            <u/>
            <sz val="8"/>
            <color indexed="81"/>
            <rFont val="Tahoma"/>
            <family val="2"/>
          </rPr>
          <t xml:space="preserve">People Left
</t>
        </r>
      </text>
    </comment>
    <comment ref="C288" authorId="1" shapeId="0">
      <text>
        <r>
          <rPr>
            <sz val="8"/>
            <color indexed="81"/>
            <rFont val="Tahoma"/>
            <family val="2"/>
          </rPr>
          <t xml:space="preserve">Contract No. 092-050-A248 ran from 21/10/15 - 18/11/15 = 209P/Days
</t>
        </r>
      </text>
    </comment>
    <comment ref="J288" authorId="1" shapeId="0">
      <text>
        <r>
          <rPr>
            <b/>
            <u/>
            <sz val="8"/>
            <color indexed="81"/>
            <rFont val="Tahoma"/>
            <family val="2"/>
          </rPr>
          <t xml:space="preserve">People Employed on Contract 092-050-A248
</t>
        </r>
        <r>
          <rPr>
            <u/>
            <sz val="8"/>
            <color indexed="81"/>
            <rFont val="Tahoma"/>
            <family val="2"/>
          </rPr>
          <t xml:space="preserve">
</t>
        </r>
        <r>
          <rPr>
            <sz val="8"/>
            <color indexed="81"/>
            <rFont val="Tahoma"/>
            <family val="2"/>
          </rPr>
          <t xml:space="preserve">Wellington Betsha - 8707215777087
Sterna Liesing - 9509170164082
Gredwell Betsha- 8507205282086
Edian Alkaster - 9411275539088
Jenny Beruns - 9706301096080
Mantha Berts - 9909130198088
Nokolo Betsha - 9412250832084
Jennifer Jafta - 9601010701080
Seliena Lukas - 6806160375089
Thandile Lukas - 7709116111088
Michelle Swemmer - 9804071140087
Radine Seekoei -9309145491086
</t>
        </r>
        <r>
          <rPr>
            <b/>
            <u/>
            <sz val="8"/>
            <color indexed="81"/>
            <rFont val="Tahoma"/>
            <family val="2"/>
          </rPr>
          <t xml:space="preserve">
New People
</t>
        </r>
        <r>
          <rPr>
            <sz val="8"/>
            <color indexed="81"/>
            <rFont val="Tahoma"/>
            <family val="2"/>
          </rPr>
          <t xml:space="preserve">
</t>
        </r>
        <r>
          <rPr>
            <b/>
            <u/>
            <sz val="8"/>
            <color indexed="81"/>
            <rFont val="Tahoma"/>
            <family val="2"/>
          </rPr>
          <t xml:space="preserve">
People Left
</t>
        </r>
      </text>
    </comment>
    <comment ref="C289" authorId="1" shapeId="0">
      <text>
        <r>
          <rPr>
            <sz val="9"/>
            <color indexed="81"/>
            <rFont val="Tahoma"/>
            <charset val="1"/>
          </rPr>
          <t xml:space="preserve">Contract 092-050-A253 ran from  02/11/15 - 24/11/15 = 209P/Days
</t>
        </r>
      </text>
    </comment>
    <comment ref="J289" authorId="0" shapeId="0">
      <text>
        <r>
          <rPr>
            <b/>
            <u/>
            <sz val="10"/>
            <color indexed="81"/>
            <rFont val="Tahoma"/>
            <family val="2"/>
          </rPr>
          <t xml:space="preserve">People employed on contract 092-050-A253
</t>
        </r>
        <r>
          <rPr>
            <sz val="10"/>
            <color indexed="81"/>
            <rFont val="Tahoma"/>
            <family val="2"/>
          </rPr>
          <t xml:space="preserve">
Anderson Njeje - 7411175413089
Simzuzile Balangile - 9309256239084
Shareen Barends - 9602220143089
Julia De Vine - 8506030205080
Nonzukiso Hans - 9302061158086
Sandile Madonci - 9305275944084
Ashley Majoka - 9012105611087
Yoliswa Mfincane - 9101051288089
Nandipha Ndoni - 9511160215080
Lindeka Ndoni - 8812280315086
Felicity Olifant - 9510291155082
Lusanda Qogo - 8804046519085
</t>
        </r>
        <r>
          <rPr>
            <b/>
            <u/>
            <sz val="10"/>
            <color indexed="81"/>
            <rFont val="Tahoma"/>
            <family val="2"/>
          </rPr>
          <t xml:space="preserve">New People
</t>
        </r>
        <r>
          <rPr>
            <sz val="10"/>
            <color indexed="81"/>
            <rFont val="Tahoma"/>
            <family val="2"/>
          </rPr>
          <t xml:space="preserve">
</t>
        </r>
        <r>
          <rPr>
            <b/>
            <u/>
            <sz val="10"/>
            <color indexed="81"/>
            <rFont val="Tahoma"/>
            <family val="2"/>
          </rPr>
          <t xml:space="preserve">
People Left
</t>
        </r>
      </text>
    </comment>
    <comment ref="C290" authorId="1" shapeId="0">
      <text>
        <r>
          <rPr>
            <sz val="9"/>
            <color indexed="81"/>
            <rFont val="Tahoma"/>
            <charset val="1"/>
          </rPr>
          <t xml:space="preserve">Contract 092-050-A247 ran from  07/09/15 - 26/10/15 = 205P/Days
</t>
        </r>
      </text>
    </comment>
    <comment ref="J290" authorId="0" shapeId="0">
      <text>
        <r>
          <rPr>
            <b/>
            <u/>
            <sz val="10"/>
            <color indexed="81"/>
            <rFont val="Tahoma"/>
            <family val="2"/>
          </rPr>
          <t xml:space="preserve">People employed on contract 092-050-A247
</t>
        </r>
        <r>
          <rPr>
            <sz val="10"/>
            <color indexed="81"/>
            <rFont val="Tahoma"/>
            <family val="2"/>
          </rPr>
          <t xml:space="preserve">
Anderson Njeje - 7411175413089
Ashley Majoka - 9012105611087
Lusanda Qogo - 8804046519085
Nandipha Ndoni - 9511160215080
Felicity Olifant - 9510291155082
</t>
        </r>
        <r>
          <rPr>
            <b/>
            <u/>
            <sz val="10"/>
            <color indexed="81"/>
            <rFont val="Tahoma"/>
            <family val="2"/>
          </rPr>
          <t xml:space="preserve">New People
</t>
        </r>
        <r>
          <rPr>
            <sz val="10"/>
            <color indexed="81"/>
            <rFont val="Tahoma"/>
            <family val="2"/>
          </rPr>
          <t xml:space="preserve">Simzuzile Balangile - 9309256239084
Shareen Barends - 9602220143089
Julia De Vine - 8506030205080
Nonzukiso Hans - 9302061158086
Sandile Madonci - 9305275944084
Yoliswa Mfincane - 9101051288089
Lindeka Ndoni - 8812280315086
</t>
        </r>
        <r>
          <rPr>
            <b/>
            <u/>
            <sz val="10"/>
            <color indexed="81"/>
            <rFont val="Tahoma"/>
            <family val="2"/>
          </rPr>
          <t xml:space="preserve">
People Left
</t>
        </r>
        <r>
          <rPr>
            <sz val="10"/>
            <color indexed="81"/>
            <rFont val="Tahoma"/>
            <family val="2"/>
          </rPr>
          <t>Thandokazi Zishushu - 8807130364086
Vuyokazi Kaptein - 9108081040083
Lenzie Legransie - 9510100190080
Xoliseko Desha - 9303020402086
Luvuyo Kaptein - 9508215578082
Christopher Machaka - 9210145986085
Ester Lukas - 8601280259083</t>
        </r>
      </text>
    </comment>
    <comment ref="C291" authorId="1" shapeId="0">
      <text>
        <r>
          <rPr>
            <sz val="8"/>
            <color indexed="81"/>
            <rFont val="Tahoma"/>
            <family val="2"/>
          </rPr>
          <t xml:space="preserve">Contract No. 092-050-A252 ran from 25/08/15 - 30/09/15 = 209P/Days
</t>
        </r>
      </text>
    </comment>
    <comment ref="J291" authorId="1" shapeId="0">
      <text>
        <r>
          <rPr>
            <b/>
            <u/>
            <sz val="8"/>
            <color indexed="81"/>
            <rFont val="Tahoma"/>
            <family val="2"/>
          </rPr>
          <t xml:space="preserve">People Employed on Contract 092-050-A252
</t>
        </r>
        <r>
          <rPr>
            <b/>
            <sz val="8"/>
            <color indexed="81"/>
            <rFont val="Tahoma"/>
            <family val="2"/>
          </rPr>
          <t xml:space="preserve">
</t>
        </r>
        <r>
          <rPr>
            <sz val="8"/>
            <color indexed="81"/>
            <rFont val="Tahoma"/>
            <family val="2"/>
          </rPr>
          <t xml:space="preserve">Ntombomzi Jeyi - 6601160465083
Precious Sambokwe - 7310205438084
Simphiwo Manci - 9410186209088
Julia Jeyi - 7907140623082
Phumelelo Gunguluza - 7707205376083
Andri Seekoei - 9302120147088
Sampatry Ndoni - 8410256210082
Brenda Kemp - 8801012630086
Estalene Jafta - 9406270089089
Chrisenchia Koki - 9402190255082
Colonel Jeyi - 8809025308087
Andrea Janse - 9604280190083
</t>
        </r>
        <r>
          <rPr>
            <u/>
            <sz val="8"/>
            <color indexed="81"/>
            <rFont val="Tahoma"/>
            <family val="2"/>
          </rPr>
          <t xml:space="preserve">
</t>
        </r>
        <r>
          <rPr>
            <b/>
            <u/>
            <sz val="8"/>
            <color indexed="81"/>
            <rFont val="Tahoma"/>
            <family val="2"/>
          </rPr>
          <t xml:space="preserve">
New People
</t>
        </r>
        <r>
          <rPr>
            <sz val="8"/>
            <color indexed="81"/>
            <rFont val="Tahoma"/>
            <family val="2"/>
          </rPr>
          <t xml:space="preserve">
</t>
        </r>
        <r>
          <rPr>
            <b/>
            <u/>
            <sz val="8"/>
            <color indexed="81"/>
            <rFont val="Tahoma"/>
            <family val="2"/>
          </rPr>
          <t xml:space="preserve">
People Left
</t>
        </r>
      </text>
    </comment>
    <comment ref="C292" authorId="1" shapeId="0">
      <text>
        <r>
          <rPr>
            <sz val="8"/>
            <color indexed="81"/>
            <rFont val="Tahoma"/>
            <family val="2"/>
          </rPr>
          <t xml:space="preserve">Contract No. 092-050-A246 ran from 07/09/15 - 19/10/15 = 209P/Days
</t>
        </r>
      </text>
    </comment>
    <comment ref="J292" authorId="1" shapeId="0">
      <text>
        <r>
          <rPr>
            <b/>
            <u/>
            <sz val="8"/>
            <color indexed="81"/>
            <rFont val="Tahoma"/>
            <family val="2"/>
          </rPr>
          <t xml:space="preserve">People Employed on Contract 092-050-A246
</t>
        </r>
        <r>
          <rPr>
            <u/>
            <sz val="8"/>
            <color indexed="81"/>
            <rFont val="Tahoma"/>
            <family val="2"/>
          </rPr>
          <t xml:space="preserve">
</t>
        </r>
        <r>
          <rPr>
            <sz val="8"/>
            <color indexed="81"/>
            <rFont val="Tahoma"/>
            <family val="2"/>
          </rPr>
          <t xml:space="preserve">Wellington Betsha - 8707215777087
Sterna Liesing - 9509170164082
Gredwell Betsha- 8507205282086
Edian Alkaster - 9411275539088
Jenny Beruns - 9706301096080
Mantha Berts - 9909130198088
Jennifer Jafta - 9601010701080
Thandile Lukas - 7709116111088
</t>
        </r>
        <r>
          <rPr>
            <b/>
            <u/>
            <sz val="8"/>
            <color indexed="81"/>
            <rFont val="Tahoma"/>
            <family val="2"/>
          </rPr>
          <t xml:space="preserve">
New People
</t>
        </r>
        <r>
          <rPr>
            <sz val="8"/>
            <color indexed="81"/>
            <rFont val="Tahoma"/>
            <family val="2"/>
          </rPr>
          <t xml:space="preserve">
Nokolo Betsha - 9412250832084
Seliena Lukas - 6806160375089
Michelle Swemmer - 9804071140087
Radine Seekoei -9309145491086</t>
        </r>
        <r>
          <rPr>
            <u/>
            <sz val="8"/>
            <color indexed="81"/>
            <rFont val="Tahoma"/>
            <family val="2"/>
          </rPr>
          <t xml:space="preserve">
</t>
        </r>
        <r>
          <rPr>
            <b/>
            <u/>
            <sz val="8"/>
            <color indexed="81"/>
            <rFont val="Tahoma"/>
            <family val="2"/>
          </rPr>
          <t xml:space="preserve">
People Left
</t>
        </r>
        <r>
          <rPr>
            <sz val="8"/>
            <color indexed="81"/>
            <rFont val="Tahoma"/>
            <family val="2"/>
          </rPr>
          <t xml:space="preserve">
Haingel Van Rooyen - 8902195115083
Megan Swemmer - 9804071038083
Nozuko Stokwe - 9009020447084
Nokuzola Yantolo - 9302161041082</t>
        </r>
      </text>
    </comment>
    <comment ref="C293" authorId="1" shapeId="0">
      <text>
        <r>
          <rPr>
            <sz val="9"/>
            <color indexed="81"/>
            <rFont val="Tahoma"/>
            <family val="2"/>
          </rPr>
          <t xml:space="preserve">Contract 092-050-A245 ran from 04/11/2015 - 01/12/2015 = 209P/Days.
</t>
        </r>
      </text>
    </comment>
    <comment ref="J293" authorId="0" shapeId="0">
      <text>
        <r>
          <rPr>
            <b/>
            <u/>
            <sz val="10"/>
            <color indexed="81"/>
            <rFont val="Tahoma"/>
            <family val="2"/>
          </rPr>
          <t xml:space="preserve">People employed on contract 092-050-A245
</t>
        </r>
        <r>
          <rPr>
            <u/>
            <sz val="10"/>
            <color indexed="81"/>
            <rFont val="Tahoma"/>
            <family val="2"/>
          </rPr>
          <t xml:space="preserve">
</t>
        </r>
        <r>
          <rPr>
            <sz val="10"/>
            <color indexed="81"/>
            <rFont val="Tahoma"/>
            <family val="2"/>
          </rPr>
          <t xml:space="preserve">Amos Kantien - 7610055463086
Queenie Betsha - 9009230239081
Lindile Dulwana - 8312135352087
Estaline Jafta - 9406270089089
Levonne Jantjies - 8509230182083
Christopher Machaka - 9210145986085
Andile Maphela - 8909306001086
Lulama Ngqeza - 8109050373084
Weziwe Peterson - 9412100239084
Soni Shilling - 9602120360080
Megan Swemmer - 9804071038083
Chicago Williams - 8512145278087
</t>
        </r>
        <r>
          <rPr>
            <b/>
            <u/>
            <sz val="10"/>
            <color indexed="81"/>
            <rFont val="Tahoma"/>
            <family val="2"/>
          </rPr>
          <t xml:space="preserve">New People
</t>
        </r>
        <r>
          <rPr>
            <sz val="10"/>
            <color indexed="81"/>
            <rFont val="Tahoma"/>
            <family val="2"/>
          </rPr>
          <t xml:space="preserve">
</t>
        </r>
        <r>
          <rPr>
            <b/>
            <u/>
            <sz val="10"/>
            <color indexed="81"/>
            <rFont val="Tahoma"/>
            <family val="2"/>
          </rPr>
          <t xml:space="preserve">
People Left
</t>
        </r>
        <r>
          <rPr>
            <sz val="10"/>
            <color indexed="81"/>
            <rFont val="Tahoma"/>
            <family val="2"/>
          </rPr>
          <t xml:space="preserve">
</t>
        </r>
      </text>
    </comment>
    <comment ref="C294" authorId="1" shapeId="0">
      <text>
        <r>
          <rPr>
            <sz val="9"/>
            <color indexed="81"/>
            <rFont val="Tahoma"/>
            <family val="2"/>
          </rPr>
          <t xml:space="preserve">Contract 092-050-A244 ran from 08/09/2015 - 03/11/2015 = 205P/Days.
</t>
        </r>
      </text>
    </comment>
    <comment ref="J294" authorId="0" shapeId="0">
      <text>
        <r>
          <rPr>
            <b/>
            <u/>
            <sz val="10"/>
            <color indexed="81"/>
            <rFont val="Tahoma"/>
            <family val="2"/>
          </rPr>
          <t xml:space="preserve">People employed on contract 092-050-A244
</t>
        </r>
        <r>
          <rPr>
            <sz val="10"/>
            <color indexed="81"/>
            <rFont val="Tahoma"/>
            <family val="2"/>
          </rPr>
          <t xml:space="preserve">Amos Kantien - 7610055463086
Chicago Williams - 8512145278087
Queenie Betsha - 9009230239081
Lindile Dulwana - 8312135352087
Estaline Jafta - 9406270089089
Levonne Jantjies - 8509230182083
Andile Maphela - 8909306001086
Lulama Ngqeza - 8109050373084
Weziwe Peterson - 9412100239084
Megan Swemmer - 9804071038083
</t>
        </r>
        <r>
          <rPr>
            <b/>
            <u/>
            <sz val="10"/>
            <color indexed="81"/>
            <rFont val="Tahoma"/>
            <family val="2"/>
          </rPr>
          <t xml:space="preserve">New People
</t>
        </r>
        <r>
          <rPr>
            <sz val="10"/>
            <color indexed="81"/>
            <rFont val="Tahoma"/>
            <family val="2"/>
          </rPr>
          <t xml:space="preserve">
Christopher Machaka - 9210145986085
Soni Shilling - 9602120360080
</t>
        </r>
        <r>
          <rPr>
            <b/>
            <u/>
            <sz val="10"/>
            <color indexed="81"/>
            <rFont val="Tahoma"/>
            <family val="2"/>
          </rPr>
          <t xml:space="preserve">
People Left
</t>
        </r>
        <r>
          <rPr>
            <sz val="10"/>
            <color indexed="81"/>
            <rFont val="Tahoma"/>
            <family val="2"/>
          </rPr>
          <t xml:space="preserve">
Junice Ngqeza - 6411050748089
Simphiwe Spogter - 7912266031086
</t>
        </r>
      </text>
    </comment>
    <comment ref="C295" authorId="1" shapeId="0">
      <text>
        <r>
          <rPr>
            <sz val="8"/>
            <color indexed="81"/>
            <rFont val="Tahoma"/>
            <family val="2"/>
          </rPr>
          <t xml:space="preserve">Contract No. 092-050-A266 ran from 09/10/15 - 10/11/15 = 231P/Days
</t>
        </r>
      </text>
    </comment>
    <comment ref="J295" authorId="1" shapeId="0">
      <text>
        <r>
          <rPr>
            <b/>
            <u/>
            <sz val="8"/>
            <color indexed="81"/>
            <rFont val="Tahoma"/>
            <family val="2"/>
          </rPr>
          <t xml:space="preserve">People Employed on Contract 092-050-A266
</t>
        </r>
        <r>
          <rPr>
            <sz val="8"/>
            <color indexed="81"/>
            <rFont val="Tahoma"/>
            <family val="2"/>
          </rPr>
          <t xml:space="preserve">
Ntombomzi Jeyi - 6601160465083
Precious Sambokwe - 7310205438084
Simphiwo Manci - 9410186209088
Julia Jeyi - 7907140623082
Brenda Kemp - 8801012630086
Colonel Jeyi - 8809025308087
</t>
        </r>
        <r>
          <rPr>
            <b/>
            <u/>
            <sz val="8"/>
            <color indexed="81"/>
            <rFont val="Tahoma"/>
            <family val="2"/>
          </rPr>
          <t xml:space="preserve">
New People
</t>
        </r>
        <r>
          <rPr>
            <sz val="8"/>
            <color indexed="81"/>
            <rFont val="Tahoma"/>
            <family val="2"/>
          </rPr>
          <t>Maria Afrikaner - 9504100213083
Sikelela Jeyi - 9012025307089
Malibongwe Kapa - 9501016022087
Bukelwa Matlotlo - 9305121070084
Caron Van Sensie - 9608280319089
Beula Yantolo - 8903020916083</t>
        </r>
        <r>
          <rPr>
            <u/>
            <sz val="8"/>
            <color indexed="81"/>
            <rFont val="Tahoma"/>
            <family val="2"/>
          </rPr>
          <t xml:space="preserve">
</t>
        </r>
        <r>
          <rPr>
            <b/>
            <u/>
            <sz val="8"/>
            <color indexed="81"/>
            <rFont val="Tahoma"/>
            <family val="2"/>
          </rPr>
          <t xml:space="preserve">
People Left
</t>
        </r>
        <r>
          <rPr>
            <sz val="8"/>
            <color indexed="81"/>
            <rFont val="Tahoma"/>
            <family val="2"/>
          </rPr>
          <t>Andrea Janse - 9604280190083
Estalene Jafta - 9406270089089
Chrisenchia Koki - 9402190255082
Phumelelo Gunguluza - 7707205376083
Andri Seekoei - 9302120147088
Sampatry Ndoni - 8410256210082</t>
        </r>
      </text>
    </comment>
    <comment ref="C296" authorId="1" shapeId="0">
      <text>
        <r>
          <rPr>
            <sz val="8"/>
            <color indexed="81"/>
            <rFont val="Tahoma"/>
            <family val="2"/>
          </rPr>
          <t xml:space="preserve">Contract No. 092-050-A267 ran from 11/11/15 - 08/12/15 = 231P/Days
</t>
        </r>
      </text>
    </comment>
    <comment ref="J296" authorId="1" shapeId="0">
      <text>
        <r>
          <rPr>
            <b/>
            <u/>
            <sz val="8"/>
            <color indexed="81"/>
            <rFont val="Tahoma"/>
            <family val="2"/>
          </rPr>
          <t xml:space="preserve">People Employed on Contract 092-050-A267
</t>
        </r>
        <r>
          <rPr>
            <sz val="8"/>
            <color indexed="81"/>
            <rFont val="Tahoma"/>
            <family val="2"/>
          </rPr>
          <t xml:space="preserve">
Ntombomzi Jeyi - 6601160465083
Maria Afrikaner - 9504100213083
Julia Jeyi - 7907140623082
Colonel Jeyi - 8809025308087
Sikelela Jeyi - 9012025307089
Malibongwe Kapa - 9501016022087
Brenda Kemp - 8801012630086
Simphiwo Manci - 9410186209088
Bukelwa Matlotlo - 9305121070084
Precious Sambokwe - 7310205438084
Caron Van Sensie - 9608280319089
Beula Yantolo - 8903020916083</t>
        </r>
        <r>
          <rPr>
            <b/>
            <sz val="8"/>
            <color indexed="81"/>
            <rFont val="Tahoma"/>
            <family val="2"/>
          </rPr>
          <t xml:space="preserve">
</t>
        </r>
        <r>
          <rPr>
            <b/>
            <u/>
            <sz val="8"/>
            <color indexed="81"/>
            <rFont val="Tahoma"/>
            <family val="2"/>
          </rPr>
          <t xml:space="preserve">
New People
People Left
</t>
        </r>
      </text>
    </comment>
  </commentList>
</comments>
</file>

<file path=xl/comments72.xml><?xml version="1.0" encoding="utf-8"?>
<comments xmlns="http://schemas.openxmlformats.org/spreadsheetml/2006/main">
  <authors>
    <author>James Jansen</author>
    <author>Andrew Knipe</author>
  </authors>
  <commentList>
    <comment ref="D1" authorId="0" shapeId="0">
      <text>
        <r>
          <rPr>
            <sz val="8"/>
            <color indexed="81"/>
            <rFont val="Tahoma"/>
            <family val="2"/>
          </rPr>
          <t>Cost for Thicket Wide Plots = R562 436.50 at the end of May 2009 for 43 plots = R13 079.92 per plot
10.75Ha's is made up out of thicket wide plots</t>
        </r>
      </text>
    </comment>
    <comment ref="W1" authorId="0" shapeId="0">
      <text>
        <r>
          <rPr>
            <sz val="8"/>
            <color indexed="81"/>
            <rFont val="Tahoma"/>
            <family val="2"/>
          </rPr>
          <t xml:space="preserve">R718 672.72 spent on thicket wide plots
</t>
        </r>
      </text>
    </comment>
    <comment ref="C2" authorId="0" shapeId="0">
      <text>
        <r>
          <rPr>
            <sz val="10"/>
            <color indexed="81"/>
            <rFont val="Tahoma"/>
            <family val="2"/>
          </rPr>
          <t xml:space="preserve">Contract 092-050-F68 ran from 05/05/10 - 31/05/10 = 299P/Days
</t>
        </r>
      </text>
    </comment>
    <comment ref="J2" authorId="0" shapeId="0">
      <text>
        <r>
          <rPr>
            <b/>
            <u/>
            <sz val="8"/>
            <color indexed="81"/>
            <rFont val="Tahoma"/>
            <family val="2"/>
          </rPr>
          <t xml:space="preserve">People present for Contract 092-050-F68
</t>
        </r>
        <r>
          <rPr>
            <sz val="8"/>
            <color indexed="81"/>
            <rFont val="Tahoma"/>
            <family val="2"/>
          </rPr>
          <t xml:space="preserve">Bisheni Kuneli - 5204165229082
Masibulele Tshaka - 8310145931080
Siyabulela Nkohla - 7910096017085
Mathemba Mntanywa - 7106055930083
Mandlenkosi Khamana - 8210245218083
Mbuyiselo Gojela - 7703255567085
Vuyani Mkatali - 7402075791088
Kwanele Gwejela - 7909096875088
Vusumzi Bekeweni - 9109096378088
Vumile Komsana - 6403085875086
Cebo Fulani - 6702155823086
Misile Mkatali - 6712246006088
</t>
        </r>
        <r>
          <rPr>
            <b/>
            <u/>
            <sz val="8"/>
            <color indexed="81"/>
            <rFont val="Tahoma"/>
            <family val="2"/>
          </rPr>
          <t xml:space="preserve">New People
</t>
        </r>
        <r>
          <rPr>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3" authorId="0" shapeId="0">
      <text>
        <r>
          <rPr>
            <sz val="10"/>
            <color indexed="81"/>
            <rFont val="Tahoma"/>
            <family val="2"/>
          </rPr>
          <t xml:space="preserve">Contract 092-050-F68B1 ran from 18/02/12 - 24/02/12 = 91P/Days
</t>
        </r>
      </text>
    </comment>
    <comment ref="J3" authorId="0" shapeId="0">
      <text>
        <r>
          <rPr>
            <b/>
            <u/>
            <sz val="8"/>
            <color indexed="81"/>
            <rFont val="Tahoma"/>
            <family val="2"/>
          </rPr>
          <t>People employed on contract 092-050-F68B1</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Fikile Mani- 7408115620088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4" authorId="0" shapeId="0">
      <text>
        <r>
          <rPr>
            <sz val="10"/>
            <color indexed="81"/>
            <rFont val="Tahoma"/>
            <family val="2"/>
          </rPr>
          <t xml:space="preserve">Contract 092-050-F71 ran from 14/06/10 - 20/07/10 = 230P/Days
</t>
        </r>
      </text>
    </comment>
    <comment ref="J4" authorId="0" shapeId="0">
      <text>
        <r>
          <rPr>
            <b/>
            <u/>
            <sz val="8"/>
            <color indexed="81"/>
            <rFont val="Tahoma"/>
            <family val="2"/>
          </rPr>
          <t xml:space="preserve">
People present for Contract 092-050-F71
</t>
        </r>
        <r>
          <rPr>
            <sz val="8"/>
            <color indexed="81"/>
            <rFont val="Tahoma"/>
            <family val="2"/>
          </rPr>
          <t xml:space="preserve">
Masibulele Tshaka - 8310145931080
Siyabulela Nkohla - 7910096017085
Mathemba Mntanywa - 7106055930083
Mandlenkosi Khamana - 8210245218083
Mbuyiselo Gojela - 7703255567085
Vuyani Mkatali - 7402075791088
Kwanele Gwejela - 7909096875088
Vusumzi Bekeweni - 9109096378088
Vumile Komsana - 6403085875086
Cebo Fulani - 6702155823086
Misile Mkatali - 6712246006088
</t>
        </r>
        <r>
          <rPr>
            <b/>
            <u/>
            <sz val="8"/>
            <color indexed="81"/>
            <rFont val="Tahoma"/>
            <family val="2"/>
          </rPr>
          <t xml:space="preserve">New People
</t>
        </r>
        <r>
          <rPr>
            <sz val="8"/>
            <color indexed="81"/>
            <rFont val="Tahoma"/>
            <family val="2"/>
          </rPr>
          <t xml:space="preserve">
Ntsikelelo Mfundisi - 7603046195081
</t>
        </r>
        <r>
          <rPr>
            <b/>
            <u/>
            <sz val="8"/>
            <color indexed="81"/>
            <rFont val="Tahoma"/>
            <family val="2"/>
          </rPr>
          <t xml:space="preserve">
People Left</t>
        </r>
        <r>
          <rPr>
            <sz val="8"/>
            <color indexed="81"/>
            <rFont val="Tahoma"/>
            <family val="2"/>
          </rPr>
          <t xml:space="preserve">
Bisheni Kuneli - 5204165229082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5" authorId="0" shapeId="0">
      <text>
        <r>
          <rPr>
            <sz val="10"/>
            <color indexed="81"/>
            <rFont val="Tahoma"/>
            <family val="2"/>
          </rPr>
          <t xml:space="preserve">Contract 092-050-F71B1 ran from 07/06/12 - 14/06/12 = 72P/Days 
</t>
        </r>
      </text>
    </comment>
    <comment ref="J5" authorId="0" shapeId="0">
      <text>
        <r>
          <rPr>
            <b/>
            <u/>
            <sz val="8"/>
            <color indexed="81"/>
            <rFont val="Tahoma"/>
            <family val="2"/>
          </rPr>
          <t xml:space="preserve">
People present for Contract 092-050-F71B1
</t>
        </r>
        <r>
          <rPr>
            <u/>
            <sz val="8"/>
            <color indexed="81"/>
            <rFont val="Tahoma"/>
            <family val="2"/>
          </rPr>
          <t xml:space="preserve">
</t>
        </r>
        <r>
          <rPr>
            <sz val="8"/>
            <color indexed="81"/>
            <rFont val="Tahoma"/>
            <family val="2"/>
          </rPr>
          <t xml:space="preserve">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
Misile Mkatali - 6712246006088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6" authorId="0" shapeId="0">
      <text>
        <r>
          <rPr>
            <sz val="10"/>
            <color indexed="81"/>
            <rFont val="Tahoma"/>
            <family val="2"/>
          </rPr>
          <t xml:space="preserve">Contract 008-092-F030 ran from 24/02/11 - 03/03/11 = 91P/Days
</t>
        </r>
      </text>
    </comment>
    <comment ref="J6" authorId="0" shapeId="0">
      <text>
        <r>
          <rPr>
            <b/>
            <u/>
            <sz val="8"/>
            <color indexed="81"/>
            <rFont val="Tahoma"/>
            <family val="2"/>
          </rPr>
          <t>People employed on contract 092-050-F108</t>
        </r>
        <r>
          <rPr>
            <sz val="8"/>
            <color indexed="81"/>
            <rFont val="Tahoma"/>
            <family val="2"/>
          </rPr>
          <t xml:space="preserve">
Ntombentsha Siyazi - 6503280753085
Johnson Maki - 7507165452084
Khulile Nogampula - 8507153656083
Bonisile Coko - 7102126013082
Bulelani Ngqina - 6903165424085
Tobani Javu - 8502065652080
Michael Botha - 5401245618082
Nkululeko Mfecane - 5304145559085</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Mazwi Dyasi - 6503215625085
Vusumzi Bam - 7511145568084
Zwelakhe Twani - 6206155676089
Elliot Tengwa - 6702025661088</t>
        </r>
        <r>
          <rPr>
            <b/>
            <u/>
            <sz val="8"/>
            <color indexed="81"/>
            <rFont val="Tahoma"/>
            <family val="2"/>
          </rPr>
          <t xml:space="preserve">
People Left
</t>
        </r>
        <r>
          <rPr>
            <sz val="8"/>
            <color indexed="81"/>
            <rFont val="Tahoma"/>
            <family val="2"/>
          </rPr>
          <t xml:space="preserve">
Nomfusi May - 6807230443089
Kholiswa Maki - 6812250665082
Monde Galelimali - 8801065796081
Zandisile Ngqina - 8501155494080</t>
        </r>
      </text>
    </comment>
    <comment ref="A7" authorId="0" shapeId="0">
      <text>
        <r>
          <rPr>
            <sz val="10"/>
            <color indexed="81"/>
            <rFont val="Tahoma"/>
            <family val="2"/>
          </rPr>
          <t xml:space="preserve">WAGE INCENTIVE CONTRACT
</t>
        </r>
      </text>
    </comment>
    <comment ref="C7" authorId="0" shapeId="0">
      <text>
        <r>
          <rPr>
            <sz val="10"/>
            <color indexed="81"/>
            <rFont val="Tahoma"/>
            <family val="2"/>
          </rPr>
          <t xml:space="preserve">Contract 092-050-F70 ran from 24/05/10 - 21/06/10 = 256P/Days
</t>
        </r>
      </text>
    </comment>
    <comment ref="J7" authorId="0" shapeId="0">
      <text>
        <r>
          <rPr>
            <b/>
            <u/>
            <sz val="8"/>
            <color indexed="81"/>
            <rFont val="Tahoma"/>
            <family val="2"/>
          </rPr>
          <t xml:space="preserve">People Employed on contract 092-050-F70
</t>
        </r>
        <r>
          <rPr>
            <sz val="8"/>
            <color indexed="81"/>
            <rFont val="Tahoma"/>
            <family val="2"/>
          </rPr>
          <t xml:space="preserve">Vuyiseka Dyubhele - 8112050290084
Nobengazi Tali - 6207040934080
Xolisa Kula - 6804241044089
Kayalethu Klaas - 6805015968080
Pumzile Daba - 8301106576089
Tembisa Aplein - 8601150233085
Siphokazi Nkone - 8607260328087
Bulelani Yose - 8909125724082
Ndiseka Mafani - 6607050588082
Siyabonga Mgangato - 8502265704087
Trashile Peter - 5106065736084
</t>
        </r>
        <r>
          <rPr>
            <b/>
            <u/>
            <sz val="8"/>
            <color indexed="81"/>
            <rFont val="Tahoma"/>
            <family val="2"/>
          </rPr>
          <t>New People</t>
        </r>
        <r>
          <rPr>
            <sz val="8"/>
            <color indexed="81"/>
            <rFont val="Tahoma"/>
            <family val="2"/>
          </rPr>
          <t xml:space="preserve">
Bongani Kuselo - 8402036118081
</t>
        </r>
        <r>
          <rPr>
            <b/>
            <u/>
            <sz val="8"/>
            <color indexed="81"/>
            <rFont val="Tahoma"/>
            <family val="2"/>
          </rPr>
          <t>People Left</t>
        </r>
        <r>
          <rPr>
            <sz val="8"/>
            <color indexed="81"/>
            <rFont val="Tahoma"/>
            <family val="2"/>
          </rPr>
          <t xml:space="preserve">
Vuyani Galela - 7305106109081
Pumlani Gola - 8602085336084
</t>
        </r>
      </text>
    </comment>
    <comment ref="C8" authorId="0" shapeId="0">
      <text>
        <r>
          <rPr>
            <sz val="10"/>
            <color indexed="81"/>
            <rFont val="Tahoma"/>
            <family val="2"/>
          </rPr>
          <t xml:space="preserve">Contract 092-050-F70B1 ran from 12/02/16 - 25/02/16 = 132P/Days
</t>
        </r>
      </text>
    </comment>
    <comment ref="J8" authorId="0" shapeId="0">
      <text>
        <r>
          <rPr>
            <b/>
            <u/>
            <sz val="8"/>
            <color indexed="81"/>
            <rFont val="Tahoma"/>
            <family val="2"/>
          </rPr>
          <t xml:space="preserve">People Employed on contract 092-050-F70B1
</t>
        </r>
        <r>
          <rPr>
            <sz val="8"/>
            <color indexed="81"/>
            <rFont val="Tahoma"/>
            <family val="2"/>
          </rPr>
          <t xml:space="preserve">Kwanele Gwejela - 7909096875088
Vumile Komsana  - 6403085875086
Luzuko Manga - 9112186257089
Nokonwaba Mfundisi - 9002151124085
Siyabulela Nkohla - 7910096017085
Phumla Nkone - 9010160451084
Siphokazi Nkone - 8607260328087
Zoliwe Ntakana - 9210250353089
Babalwa Peter - 9101151106082
Nosipho Snooks - 9505040831082
Nomakazi Sobuza - 5610100372086
Ntomboxolo Tambo - 8404260929080
</t>
        </r>
        <r>
          <rPr>
            <b/>
            <u/>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A9" authorId="0" shapeId="0">
      <text>
        <r>
          <rPr>
            <sz val="10"/>
            <color indexed="81"/>
            <rFont val="Tahoma"/>
            <family val="2"/>
          </rPr>
          <t xml:space="preserve">WAGE INCENTIVE CONTRACT
</t>
        </r>
      </text>
    </comment>
    <comment ref="C9" authorId="0" shapeId="0">
      <text>
        <r>
          <rPr>
            <sz val="10"/>
            <color indexed="81"/>
            <rFont val="Tahoma"/>
            <family val="2"/>
          </rPr>
          <t xml:space="preserve">Contract 092-050-F69 ran from 24/05/10 - 17/06/10 = 212P/Days
</t>
        </r>
      </text>
    </comment>
    <comment ref="J9" authorId="0" shapeId="0">
      <text>
        <r>
          <rPr>
            <b/>
            <u/>
            <sz val="8"/>
            <color indexed="81"/>
            <rFont val="Tahoma"/>
            <family val="2"/>
          </rPr>
          <t xml:space="preserve">People Employed on contract 092-050-F69
</t>
        </r>
        <r>
          <rPr>
            <u/>
            <sz val="8"/>
            <color indexed="81"/>
            <rFont val="Tahoma"/>
            <family val="2"/>
          </rPr>
          <t xml:space="preserve">
</t>
        </r>
        <r>
          <rPr>
            <sz val="8"/>
            <color indexed="81"/>
            <rFont val="Tahoma"/>
            <family val="2"/>
          </rPr>
          <t>Ntombekhaya Menemene - 6909020873085
Lonwabo Ngcingci - 8905245456084
Thandiwe Matiwane - 7911111440088
Nomfusi Nogule - 6706170587089
Galela Vuyo - 8810216031082
Selina Vazi - 8905161065088
Mbilini Bulelwa - 7705080431080
Nosipho Xelo - 7009230935086</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Mtetho Jezile - 73040157790081
Fundile Nela - 6801018124086
Vuyani Galela - 7305106109081
Zanoxolo Nguqu - 8305057106085</t>
        </r>
        <r>
          <rPr>
            <u/>
            <sz val="8"/>
            <color indexed="81"/>
            <rFont val="Tahoma"/>
            <family val="2"/>
          </rPr>
          <t xml:space="preserve">
</t>
        </r>
        <r>
          <rPr>
            <b/>
            <u/>
            <sz val="8"/>
            <color indexed="81"/>
            <rFont val="Tahoma"/>
            <family val="2"/>
          </rPr>
          <t xml:space="preserve">
People Left
</t>
        </r>
        <r>
          <rPr>
            <sz val="8"/>
            <color indexed="81"/>
            <rFont val="Tahoma"/>
            <family val="2"/>
          </rPr>
          <t>Zuzani Dumisani - 7905315685084
Duda Gcobani - 8807035200088
Xolela Radu - 8409076143085
Sivuyile Kete -8211195887083</t>
        </r>
      </text>
    </comment>
    <comment ref="C10" authorId="0" shapeId="0">
      <text>
        <r>
          <rPr>
            <sz val="10"/>
            <color indexed="81"/>
            <rFont val="Tahoma"/>
            <family val="2"/>
          </rPr>
          <t xml:space="preserve">Contract 092-050-F076B1 ran from 23/04/12 - 27/04/12 = 54P/Days 
</t>
        </r>
      </text>
    </comment>
    <comment ref="J10" authorId="0" shapeId="0">
      <text>
        <r>
          <rPr>
            <b/>
            <u/>
            <sz val="8"/>
            <color indexed="81"/>
            <rFont val="Tahoma"/>
            <family val="2"/>
          </rPr>
          <t xml:space="preserve">People Employed on contract 092-050-F076B1
</t>
        </r>
        <r>
          <rPr>
            <u/>
            <sz val="8"/>
            <color indexed="81"/>
            <rFont val="Tahoma"/>
            <family val="2"/>
          </rPr>
          <t xml:space="preserve">
</t>
        </r>
        <r>
          <rPr>
            <sz val="8"/>
            <color indexed="81"/>
            <rFont val="Tahoma"/>
            <family val="2"/>
          </rPr>
          <t>Ntombekhaya Menemene - 6909020873085
Siphokazi Nkone - 8607266032087
Sonwabo Vazi - 8203037085083
Madondile Makasi - 6612126415088
Mzoxolo Dyala - 8304105495087
Khawulezile Yani - 7210255927087
Nomfusi Nogcune - 6706170587089
Samson Hoyi - 6601265738087
Xolela Radu - 8409076143085
Mbulelo Soldaat - 8409076148085</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11" authorId="0" shapeId="0">
      <text>
        <r>
          <rPr>
            <sz val="8"/>
            <color indexed="81"/>
            <rFont val="Tahoma"/>
            <family val="2"/>
          </rPr>
          <t xml:space="preserve">Contract 092-050-F67 ran from 29/03/10 - 27/04/10 = 227P/Days
</t>
        </r>
      </text>
    </comment>
    <comment ref="G11" authorId="0" shapeId="0">
      <text>
        <r>
          <rPr>
            <sz val="8"/>
            <color indexed="81"/>
            <rFont val="Tahoma"/>
            <family val="2"/>
          </rPr>
          <t xml:space="preserve">R800.00 deducted from contract 092-050-F67 for not having secured benches and failing to have a valid COF.
</t>
        </r>
      </text>
    </comment>
    <comment ref="J11" authorId="0" shapeId="0">
      <text>
        <r>
          <rPr>
            <b/>
            <u/>
            <sz val="8"/>
            <color indexed="81"/>
            <rFont val="Tahoma"/>
            <family val="2"/>
          </rPr>
          <t xml:space="preserve">People present for Contract 092-050-F67
</t>
        </r>
        <r>
          <rPr>
            <sz val="8"/>
            <color indexed="81"/>
            <rFont val="Tahoma"/>
            <family val="2"/>
          </rPr>
          <t xml:space="preserve">Bisheni Kuneli - 5204165229082
Masibulele Tshaka - 8310145931080
Siyabulela Nkohla - 7910096017085
Mathemba Mntanywa - 7106055930083
Mandlenkosi Khamana - 8210245218083
Mbuyiselo Gojela - 7703255567085
Vuyani Mkatali - 7402075791088
Kwanele Gwejela - 7909096875088
Vusumzi Bekeweni - 9109096378088
Vumile Komsana - 6403085875086
Cebo Fulani - 6702155823086
</t>
        </r>
        <r>
          <rPr>
            <b/>
            <u/>
            <sz val="8"/>
            <color indexed="81"/>
            <rFont val="Tahoma"/>
            <family val="2"/>
          </rPr>
          <t xml:space="preserve">New People
</t>
        </r>
        <r>
          <rPr>
            <sz val="8"/>
            <color indexed="81"/>
            <rFont val="Tahoma"/>
            <family val="2"/>
          </rPr>
          <t xml:space="preserve">Misile Mkatali - 6712246006088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12" authorId="0" shapeId="0">
      <text>
        <r>
          <rPr>
            <sz val="10"/>
            <color indexed="81"/>
            <rFont val="Tahoma"/>
            <family val="2"/>
          </rPr>
          <t xml:space="preserve">Contract 092-050-F67B1 ran from 12/01/12 - 27/01/12 = 130P/Days
</t>
        </r>
      </text>
    </comment>
    <comment ref="J12" authorId="0" shapeId="0">
      <text>
        <r>
          <rPr>
            <b/>
            <u/>
            <sz val="8"/>
            <color indexed="81"/>
            <rFont val="Tahoma"/>
            <family val="2"/>
          </rPr>
          <t xml:space="preserve">
People present for Contract 092-050-F67B1
</t>
        </r>
        <r>
          <rPr>
            <u/>
            <sz val="8"/>
            <color indexed="81"/>
            <rFont val="Tahoma"/>
            <family val="2"/>
          </rPr>
          <t xml:space="preserve">
</t>
        </r>
        <r>
          <rPr>
            <sz val="8"/>
            <color indexed="81"/>
            <rFont val="Tahoma"/>
            <family val="2"/>
          </rPr>
          <t>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t>
        </r>
        <r>
          <rPr>
            <sz val="8"/>
            <color indexed="81"/>
            <rFont val="Tahoma"/>
            <family val="2"/>
          </rPr>
          <t xml:space="preserve">
Misile Mkatali - 6712246006088</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13" authorId="0" shapeId="0">
      <text>
        <r>
          <rPr>
            <sz val="10"/>
            <color indexed="81"/>
            <rFont val="Tahoma"/>
            <family val="2"/>
          </rPr>
          <t xml:space="preserve">Contract 092-050-F67B2 ran from 18/10/13 - 22/10/13=33P/Days
</t>
        </r>
      </text>
    </comment>
    <comment ref="J13" authorId="0" shapeId="0">
      <text>
        <r>
          <rPr>
            <b/>
            <u/>
            <sz val="10"/>
            <color indexed="81"/>
            <rFont val="Tahoma"/>
            <family val="2"/>
          </rPr>
          <t>People employed on contract 092-050-F135B1</t>
        </r>
        <r>
          <rPr>
            <sz val="10"/>
            <color indexed="81"/>
            <rFont val="Tahoma"/>
            <family val="2"/>
          </rPr>
          <t xml:space="preserve">
</t>
        </r>
        <r>
          <rPr>
            <sz val="10"/>
            <color indexed="81"/>
            <rFont val="Tahoma"/>
            <family val="2"/>
          </rPr>
          <t xml:space="preserve">
Nikelwa Ndwayana - 8404270363084
Bulelani Nyumnka - 9301205994083
Luzuko Nonqulo - 9102195986083
Mzoxolo Nonqulo - 7601046037089
Mzwanele Tatayi - 6404195878085
Vusumzi Bedeshe - 8109155429088
Vusi Matsweni - 7412115921082
Qondiswa Wonte - 6609100515081
Mzikayise Bungcu - 9206016091088
Thembakazi Bhungcu - 6909271007086
Mlungiseleli Skina - 5706066669083
Avuyile Masewu - 9005206196081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t>
        </r>
        <r>
          <rPr>
            <sz val="10"/>
            <color indexed="81"/>
            <rFont val="Tahoma"/>
            <family val="2"/>
          </rPr>
          <t xml:space="preserve">
</t>
        </r>
        <r>
          <rPr>
            <b/>
            <u/>
            <sz val="10"/>
            <color indexed="81"/>
            <rFont val="Tahoma"/>
            <family val="2"/>
          </rPr>
          <t xml:space="preserve">People Left
</t>
        </r>
      </text>
    </comment>
    <comment ref="A14" authorId="0" shapeId="0">
      <text>
        <r>
          <rPr>
            <sz val="10"/>
            <color indexed="81"/>
            <rFont val="Tahoma"/>
            <family val="2"/>
          </rPr>
          <t xml:space="preserve">WAGE INCENTIVE CONTRACT
</t>
        </r>
      </text>
    </comment>
    <comment ref="C14" authorId="0" shapeId="0">
      <text>
        <r>
          <rPr>
            <sz val="10"/>
            <color indexed="81"/>
            <rFont val="Tahoma"/>
            <family val="2"/>
          </rPr>
          <t xml:space="preserve">Contract 008-092-F002 ran from 13/10/10 - 11/11/10 = 235P/Days
</t>
        </r>
      </text>
    </comment>
    <comment ref="J14" authorId="0" shapeId="0">
      <text>
        <r>
          <rPr>
            <b/>
            <u/>
            <sz val="8"/>
            <color indexed="81"/>
            <rFont val="Tahoma"/>
            <family val="2"/>
          </rPr>
          <t xml:space="preserve">People Employed on contract 008-092-F002
</t>
        </r>
        <r>
          <rPr>
            <sz val="8"/>
            <color indexed="81"/>
            <rFont val="Tahoma"/>
            <family val="2"/>
          </rPr>
          <t xml:space="preserve">Ntombekhaya Menemene - 6909020873085
Sivuyile Kete -8211195887083
Thandiwe Matiwane - 7911111440088
Nomfusi Nogule - 6706170587089
Sonwabo Vazi - 8203037085083
Nosipho Xelo - 7009230935086
Khawulezile Yani - 7210255927087
Mzoxolo Dyala - 8304105495087
Gcobani Duda - 8807035200088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Bonisile Jantjies - 6903165973081</t>
        </r>
        <r>
          <rPr>
            <u/>
            <sz val="8"/>
            <color indexed="81"/>
            <rFont val="Tahoma"/>
            <family val="2"/>
          </rPr>
          <t xml:space="preserve">
</t>
        </r>
        <r>
          <rPr>
            <sz val="8"/>
            <color indexed="81"/>
            <rFont val="Tahoma"/>
            <family val="2"/>
          </rPr>
          <t>Vuyo Galela - 8810216031082
Samson Hoyi - 6601265738087</t>
        </r>
        <r>
          <rPr>
            <u/>
            <sz val="8"/>
            <color indexed="81"/>
            <rFont val="Tahoma"/>
            <family val="2"/>
          </rPr>
          <t xml:space="preserve">
</t>
        </r>
        <r>
          <rPr>
            <b/>
            <u/>
            <sz val="8"/>
            <color indexed="81"/>
            <rFont val="Tahoma"/>
            <family val="2"/>
          </rPr>
          <t xml:space="preserve">
People Left
</t>
        </r>
        <r>
          <rPr>
            <sz val="8"/>
            <color indexed="81"/>
            <rFont val="Tahoma"/>
            <family val="2"/>
          </rPr>
          <t xml:space="preserve">
Fundile Nela - 6801018124086
Vuyo Njajula - 8811165512080
Bulelwa Mbilini - 7705080431080
</t>
        </r>
      </text>
    </comment>
    <comment ref="C15" authorId="0" shapeId="0">
      <text>
        <r>
          <rPr>
            <sz val="10"/>
            <color indexed="81"/>
            <rFont val="Tahoma"/>
            <family val="2"/>
          </rPr>
          <t>Contract 092-050-F93 B2 ran from 22/11/13 - 25/11/13 = 22P/Days</t>
        </r>
      </text>
    </comment>
    <comment ref="J15" authorId="0" shapeId="0">
      <text>
        <r>
          <rPr>
            <b/>
            <u/>
            <sz val="8"/>
            <color indexed="81"/>
            <rFont val="Tahoma"/>
            <family val="2"/>
          </rPr>
          <t xml:space="preserve">People present for Contract 092-050-F137B1
</t>
        </r>
        <r>
          <rPr>
            <u/>
            <sz val="8"/>
            <color indexed="81"/>
            <rFont val="Tahoma"/>
            <family val="2"/>
          </rPr>
          <t xml:space="preserve">
</t>
        </r>
        <r>
          <rPr>
            <sz val="8"/>
            <color indexed="81"/>
            <rFont val="Tahoma"/>
            <family val="2"/>
          </rPr>
          <t xml:space="preserve">Mzwanele Mkatali - 7904105936088
Siyabulela Nkohla - 7910096017085
Kwanele Gwejela - 7909096875088
Misile Mkatali - 6712246006088
Vumile Komsana - 6403085875086
Luzuko Xelo - 8806145938082
Sivuyile Silumko - 7901017658081
Lizwi Mkatali - 8002215568088
Mbuyiselo Gojela - 7703255567085
Ayanda Faltein - 9106166742086
Ntsikelelo Mfundisi - 7603046195081
Mlinganiso Mtengwana - 6306235782088
</t>
        </r>
        <r>
          <rPr>
            <sz val="8"/>
            <color indexed="81"/>
            <rFont val="Tahoma"/>
            <family val="2"/>
          </rPr>
          <t xml:space="preserve">
</t>
        </r>
        <r>
          <rPr>
            <b/>
            <u/>
            <sz val="8"/>
            <color indexed="81"/>
            <rFont val="Tahoma"/>
            <family val="2"/>
          </rPr>
          <t xml:space="preserve">New People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sz val="8"/>
            <color indexed="81"/>
            <rFont val="Tahoma"/>
            <family val="2"/>
          </rPr>
          <t xml:space="preserve">
</t>
        </r>
      </text>
    </comment>
    <comment ref="A16" authorId="0" shapeId="0">
      <text>
        <r>
          <rPr>
            <sz val="10"/>
            <color indexed="81"/>
            <rFont val="Tahoma"/>
            <family val="2"/>
          </rPr>
          <t xml:space="preserve">Wage incentive contract
</t>
        </r>
      </text>
    </comment>
    <comment ref="C16" authorId="0" shapeId="0">
      <text>
        <r>
          <rPr>
            <sz val="10"/>
            <color indexed="81"/>
            <rFont val="Tahoma"/>
            <family val="2"/>
          </rPr>
          <t xml:space="preserve">Contract 008-092-F010 ran from 05/01/11 - 19/01/11 = 180P/Days
</t>
        </r>
      </text>
    </comment>
    <comment ref="J16" authorId="0" shapeId="0">
      <text>
        <r>
          <rPr>
            <b/>
            <u/>
            <sz val="8"/>
            <color indexed="81"/>
            <rFont val="Tahoma"/>
            <family val="2"/>
          </rPr>
          <t xml:space="preserve">People employed on contract 008-092-F010
</t>
        </r>
        <r>
          <rPr>
            <u/>
            <sz val="8"/>
            <color indexed="81"/>
            <rFont val="Tahoma"/>
            <family val="2"/>
          </rPr>
          <t xml:space="preserve">
</t>
        </r>
        <r>
          <rPr>
            <sz val="8"/>
            <color indexed="81"/>
            <rFont val="Tahoma"/>
            <family val="2"/>
          </rPr>
          <t xml:space="preserve">
Madondandile Makasi - 6612126415088
Malamli Jafta  - 7409055800086
Akhona Khila  - 8710025637089
Mzwandile Xhotyeni  - 5108255580082
Mbongi Hani - 5807105865086
Nondoyisile Kunqwana - 65060208085
Matipekhya Gidane - 7603037645086
Mzuyanda Kondile - 7905085685082
Sithelwa Somkhe - 6506151062080</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 xml:space="preserve">
</t>
        </r>
        <r>
          <rPr>
            <u/>
            <sz val="8"/>
            <color indexed="81"/>
            <rFont val="Tahoma"/>
            <family val="2"/>
          </rPr>
          <t xml:space="preserve">
</t>
        </r>
        <r>
          <rPr>
            <b/>
            <u/>
            <sz val="8"/>
            <color indexed="81"/>
            <rFont val="Tahoma"/>
            <family val="2"/>
          </rPr>
          <t xml:space="preserve">
</t>
        </r>
        <r>
          <rPr>
            <sz val="8"/>
            <color indexed="81"/>
            <rFont val="Tahoma"/>
            <family val="2"/>
          </rPr>
          <t>Nomakhwezi Gidane - 6610030777080
Mbuyiseli Mnyamana - 6603155603082</t>
        </r>
        <r>
          <rPr>
            <u/>
            <sz val="8"/>
            <color indexed="81"/>
            <rFont val="Tahoma"/>
            <family val="2"/>
          </rPr>
          <t xml:space="preserve">
</t>
        </r>
        <r>
          <rPr>
            <b/>
            <u/>
            <sz val="8"/>
            <color indexed="81"/>
            <rFont val="Tahoma"/>
            <family val="2"/>
          </rPr>
          <t xml:space="preserve">
People Left
</t>
        </r>
        <r>
          <rPr>
            <sz val="8"/>
            <color indexed="81"/>
            <rFont val="Tahoma"/>
            <family val="2"/>
          </rPr>
          <t>Sindiswa Yamile - 7502030637084
Ndoda Gidane  - 5306135582084</t>
        </r>
      </text>
    </comment>
    <comment ref="A17" authorId="0" shapeId="0">
      <text>
        <r>
          <rPr>
            <sz val="10"/>
            <color indexed="81"/>
            <rFont val="Tahoma"/>
            <family val="2"/>
          </rPr>
          <t xml:space="preserve">Wage incentive contract
</t>
        </r>
      </text>
    </comment>
    <comment ref="C17" authorId="0" shapeId="0">
      <text>
        <r>
          <rPr>
            <sz val="10"/>
            <color indexed="81"/>
            <rFont val="Tahoma"/>
            <family val="2"/>
          </rPr>
          <t xml:space="preserve">Contract 008-092-F009 ran from 19/01/11 - 07/02/11=168P/Days
</t>
        </r>
      </text>
    </comment>
    <comment ref="J17" authorId="0" shapeId="0">
      <text>
        <r>
          <rPr>
            <b/>
            <u/>
            <sz val="10"/>
            <color indexed="81"/>
            <rFont val="Tahoma"/>
            <family val="2"/>
          </rPr>
          <t>People employed on contract 008-092-F009</t>
        </r>
        <r>
          <rPr>
            <sz val="10"/>
            <color indexed="81"/>
            <rFont val="Tahoma"/>
            <family val="2"/>
          </rPr>
          <t xml:space="preserve">
</t>
        </r>
        <r>
          <rPr>
            <sz val="10"/>
            <color indexed="81"/>
            <rFont val="Tahoma"/>
            <family val="2"/>
          </rPr>
          <t xml:space="preserve">
Phakamisa Woza - 8802265751082
Mzoxolo Nonqulo - 7601046037089
Siseko Ndayi - 8507315515086
Mlungiseleli Skina - 5706066669083
Qondiswa Wonte - 6609100515081
Vusile Singaphi - 6310255724087
Thembakazi Bhungcu - 6909271007086
Mzwanele Tatayi - 6404195878085
Xolela Pali - 8810215468087
Lindile Mbilana - 4502245158085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Stanford Skepe - 6201045580089
Luzuko Nonqulo - 9102195986083
</t>
        </r>
        <r>
          <rPr>
            <sz val="10"/>
            <color indexed="81"/>
            <rFont val="Tahoma"/>
            <family val="2"/>
          </rPr>
          <t xml:space="preserve">
</t>
        </r>
        <r>
          <rPr>
            <b/>
            <u/>
            <sz val="10"/>
            <color indexed="81"/>
            <rFont val="Tahoma"/>
            <family val="2"/>
          </rPr>
          <t xml:space="preserve">People Left
</t>
        </r>
        <r>
          <rPr>
            <sz val="10"/>
            <color indexed="81"/>
            <rFont val="Tahoma"/>
            <family val="2"/>
          </rPr>
          <t xml:space="preserve">
Siphokazi Ndayi - 7610240832088
Nomvuyo Nkothobe - 7105080706085</t>
        </r>
      </text>
    </comment>
    <comment ref="C18" authorId="0" shapeId="0">
      <text>
        <r>
          <rPr>
            <sz val="10"/>
            <color indexed="81"/>
            <rFont val="Tahoma"/>
            <family val="2"/>
          </rPr>
          <t>Contract 092-050FB1 - 222 Ran from 16/03/12 - 17/04/12 = 22P/Days = Contract 008-092-F009B1</t>
        </r>
      </text>
    </comment>
    <comment ref="J18" authorId="0" shapeId="0">
      <text>
        <r>
          <rPr>
            <b/>
            <u/>
            <sz val="8"/>
            <color indexed="81"/>
            <rFont val="Tahoma"/>
            <family val="2"/>
          </rPr>
          <t xml:space="preserve">People Employed on contract 092-050FB1-222
</t>
        </r>
        <r>
          <rPr>
            <u/>
            <sz val="8"/>
            <color indexed="81"/>
            <rFont val="Tahoma"/>
            <family val="2"/>
          </rPr>
          <t xml:space="preserve">
</t>
        </r>
        <r>
          <rPr>
            <sz val="8"/>
            <color indexed="81"/>
            <rFont val="Tahoma"/>
            <family val="2"/>
          </rPr>
          <t xml:space="preserve">Bongani Ruselo - 8402036118081
Tsepo Campbell - 8707165452089
Nkosinathi Sikani - 8302185591080
Siyabonga Mgangato - 8502265704087
Olwethu Singata - 8504266029084
Pumeza Mani - 7510180453087
Phumzile Daba - 8301106576089
Ncediwe Nqwata - 6811260853084
Lulama Bennie - 7809226085089
Pumlani Gola - 8602085336084
Mziwonakele Basi - 5510055217080
Vumile Ruselo - 8807185516085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9" authorId="0" shapeId="0">
      <text>
        <r>
          <rPr>
            <sz val="10"/>
            <color indexed="81"/>
            <rFont val="Tahoma"/>
            <family val="2"/>
          </rPr>
          <t xml:space="preserve">Contract 092-050FB1 -220 ran from 09/10/12 - 11/10/12 = 36P/Days = contract 008-092-F011B1
</t>
        </r>
      </text>
    </comment>
    <comment ref="J19" authorId="0" shapeId="0">
      <text>
        <r>
          <rPr>
            <b/>
            <u/>
            <sz val="8"/>
            <color indexed="81"/>
            <rFont val="Tahoma"/>
            <family val="2"/>
          </rPr>
          <t xml:space="preserve">People present for Contract 092-050FB1-220
</t>
        </r>
        <r>
          <rPr>
            <u/>
            <sz val="8"/>
            <color indexed="81"/>
            <rFont val="Tahoma"/>
            <family val="2"/>
          </rPr>
          <t xml:space="preserve">
</t>
        </r>
        <r>
          <rPr>
            <sz val="8"/>
            <color indexed="81"/>
            <rFont val="Tahoma"/>
            <family val="2"/>
          </rPr>
          <t>Mzwanele Mkatali - 7904105936088</t>
        </r>
        <r>
          <rPr>
            <u/>
            <sz val="8"/>
            <color indexed="81"/>
            <rFont val="Tahoma"/>
            <family val="2"/>
          </rPr>
          <t xml:space="preserve">
</t>
        </r>
        <r>
          <rPr>
            <sz val="8"/>
            <color indexed="81"/>
            <rFont val="Tahoma"/>
            <family val="2"/>
          </rPr>
          <t xml:space="preserve">Ntsikelelo Mfundisi - 7603046195081
Siyabulela Nkohla - 7910096017085
Kwanele Gwejela - 7909096875088
Masibulele Tshaka - 8310145931080
Vuyani Mkatali - 7402075791088
Mbuyiselo Gojela - 7703255567085
Mncedisi Pupuma - 7305115693083
Michael Mfundisi - 7109136916080
Misile Mkatali - 6712246006088
Cebo Fulani - 6702155823086
</t>
        </r>
        <r>
          <rPr>
            <sz val="8"/>
            <color indexed="81"/>
            <rFont val="Tahoma"/>
            <family val="2"/>
          </rPr>
          <t xml:space="preserve">
</t>
        </r>
        <r>
          <rPr>
            <b/>
            <u/>
            <sz val="8"/>
            <color indexed="81"/>
            <rFont val="Tahoma"/>
            <family val="2"/>
          </rPr>
          <t xml:space="preserve">New People
</t>
        </r>
        <r>
          <rPr>
            <sz val="8"/>
            <color indexed="81"/>
            <rFont val="Tahoma"/>
            <family val="2"/>
          </rPr>
          <t xml:space="preserve">Luzuko Xelo - 8806145938082
Vumile Komsana - 6403085875086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20" authorId="0" shapeId="0">
      <text>
        <r>
          <rPr>
            <sz val="10"/>
            <color indexed="81"/>
            <rFont val="Tahoma"/>
            <family val="2"/>
          </rPr>
          <t xml:space="preserve">Contract 092-050-F220 ran from 11/07/12 - 19/07/12 = 92P/Days
</t>
        </r>
      </text>
    </comment>
    <comment ref="J20" authorId="0" shapeId="0">
      <text>
        <r>
          <rPr>
            <b/>
            <u/>
            <sz val="8"/>
            <color indexed="81"/>
            <rFont val="Tahoma"/>
            <family val="2"/>
          </rPr>
          <t>People employed on contract 092-050-F220</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Fikile Mani- 7408115620088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A21" authorId="0" shapeId="0">
      <text>
        <r>
          <rPr>
            <sz val="10"/>
            <color indexed="81"/>
            <rFont val="Tahoma"/>
            <family val="2"/>
          </rPr>
          <t xml:space="preserve">WAGE INCENTIVE CONTRACT
</t>
        </r>
      </text>
    </comment>
    <comment ref="C21" authorId="0" shapeId="0">
      <text>
        <r>
          <rPr>
            <sz val="10"/>
            <color indexed="81"/>
            <rFont val="Tahoma"/>
            <family val="2"/>
          </rPr>
          <t xml:space="preserve">Contract 008-092-F011 ran from 05/01/11 - 21/01/11 = 172P/Days
</t>
        </r>
      </text>
    </comment>
    <comment ref="J21" authorId="0" shapeId="0">
      <text>
        <r>
          <rPr>
            <b/>
            <u/>
            <sz val="8"/>
            <color indexed="81"/>
            <rFont val="Tahoma"/>
            <family val="2"/>
          </rPr>
          <t xml:space="preserve">People Employed on contract 008-092-F011
</t>
        </r>
        <r>
          <rPr>
            <sz val="8"/>
            <color indexed="81"/>
            <rFont val="Tahoma"/>
            <family val="2"/>
          </rPr>
          <t xml:space="preserve">Ntombekhaya Menemene - 6909020873085
Sivuyile Kete -8211195887083
Thandiwe Matiwane - 7911111440088
Nomfusi Nogule - 6706170587089
Sonwabo Vazi - 8203037085083
Khawulezile Yani - 7210255927087
Mzoxolo Dyala - 8304105495087
Bonisile Jantjies - 6903165973081
Gcobani Duda - 8807035200088 
Samson Hoyi - 6601265738087
Noluthando Daba - 6308281196080
Nosipho Xelo - 7009230935086
</t>
        </r>
        <r>
          <rPr>
            <b/>
            <u/>
            <sz val="8"/>
            <color indexed="81"/>
            <rFont val="Tahoma"/>
            <family val="2"/>
          </rPr>
          <t>New People</t>
        </r>
        <r>
          <rPr>
            <sz val="8"/>
            <color indexed="81"/>
            <rFont val="Tahoma"/>
            <family val="2"/>
          </rPr>
          <t xml:space="preserve">
</t>
        </r>
        <r>
          <rPr>
            <u/>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A22" authorId="0" shapeId="0">
      <text>
        <r>
          <rPr>
            <sz val="10"/>
            <color indexed="81"/>
            <rFont val="Tahoma"/>
            <family val="2"/>
          </rPr>
          <t xml:space="preserve">WAGE INCENTIVE CONTRACT
</t>
        </r>
      </text>
    </comment>
    <comment ref="C22" authorId="0" shapeId="0">
      <text>
        <r>
          <rPr>
            <sz val="10"/>
            <color indexed="81"/>
            <rFont val="Tahoma"/>
            <family val="2"/>
          </rPr>
          <t xml:space="preserve">Contract 008-092-F012 ran from 05/01/11 - 19/01/11 = 177P/Days
</t>
        </r>
      </text>
    </comment>
    <comment ref="J22" authorId="0" shapeId="0">
      <text>
        <r>
          <rPr>
            <b/>
            <u/>
            <sz val="8"/>
            <color indexed="81"/>
            <rFont val="Tahoma"/>
            <family val="2"/>
          </rPr>
          <t xml:space="preserve">People Employed on contract 008-092-F012
</t>
        </r>
        <r>
          <rPr>
            <u/>
            <sz val="8"/>
            <color indexed="81"/>
            <rFont val="Tahoma"/>
            <family val="2"/>
          </rPr>
          <t xml:space="preserve">
</t>
        </r>
        <r>
          <rPr>
            <sz val="8"/>
            <color indexed="81"/>
            <rFont val="Tahoma"/>
            <family val="2"/>
          </rPr>
          <t xml:space="preserve">Vusumzi Bhedeshe - 8109155429088
Nobengazi Tali - 6207040934080
Siphokazi Nkone - 8607260328087
Bulelani Yose - 8909125724082
Siyabonga Mgangato - 8502265704087
Pumeza Mani - 7510180453087
Vuyo Njajula - 8811165512080
Ncediwe Nqwata - 6811260853084
</t>
        </r>
        <r>
          <rPr>
            <b/>
            <u/>
            <sz val="8"/>
            <color indexed="81"/>
            <rFont val="Tahoma"/>
            <family val="2"/>
          </rPr>
          <t>New People</t>
        </r>
        <r>
          <rPr>
            <sz val="8"/>
            <color indexed="81"/>
            <rFont val="Tahoma"/>
            <family val="2"/>
          </rPr>
          <t xml:space="preserve">
Siyabulela Simanga - 8205056070897
Pumzile Daba - 8301106576089
Mzolisi Mfundisi - 6804241044089
</t>
        </r>
        <r>
          <rPr>
            <b/>
            <u/>
            <sz val="8"/>
            <color indexed="81"/>
            <rFont val="Tahoma"/>
            <family val="2"/>
          </rPr>
          <t>People Left</t>
        </r>
        <r>
          <rPr>
            <sz val="8"/>
            <color indexed="81"/>
            <rFont val="Tahoma"/>
            <family val="2"/>
          </rPr>
          <t xml:space="preserve">
Vuyo Njajula - 8811165512080
Stephen Nqweniso - 6003155973082
Ndiseka Mafani - 6607050588082
Xoliswa Kula - 6804241044089
Siyabulela Galela - 8904106394888</t>
        </r>
      </text>
    </comment>
    <comment ref="C23" authorId="0" shapeId="0">
      <text>
        <r>
          <rPr>
            <sz val="10"/>
            <color indexed="81"/>
            <rFont val="Tahoma"/>
            <family val="2"/>
          </rPr>
          <t xml:space="preserve">Contract 092-050-F147 ran from 06/06/11 - 20/06/11 = 172P/Days
</t>
        </r>
      </text>
    </comment>
    <comment ref="J23" authorId="0" shapeId="0">
      <text>
        <r>
          <rPr>
            <b/>
            <u/>
            <sz val="8"/>
            <color indexed="81"/>
            <rFont val="Tahoma"/>
            <family val="2"/>
          </rPr>
          <t>People employed on contract 092-050-F147</t>
        </r>
        <r>
          <rPr>
            <sz val="8"/>
            <color indexed="81"/>
            <rFont val="Tahoma"/>
            <family val="2"/>
          </rPr>
          <t xml:space="preserve">
Ntombentsha Siyazi - 6503280753085
Mazwi Dyasi - 6503215625085
Vusumzi Bam - 7511145568084
Zwelakhe Twani - 6206155676089
Johnson Maki - 7507165452084
Khulile Nogampula - 8507153656083
Bonisile Coko - 7102126013082
Bulelani Ngqina - 6903165424085
Tobani Javu - 8502065652080
Elliot Tengwa - 6702025661088
Michael Botha - 5401245618082
Nkululeko Mfecane - 5304145559085
</t>
        </r>
        <r>
          <rPr>
            <b/>
            <u/>
            <sz val="8"/>
            <color indexed="81"/>
            <rFont val="Tahoma"/>
            <family val="2"/>
          </rPr>
          <t xml:space="preserve">New People
</t>
        </r>
        <r>
          <rPr>
            <sz val="8"/>
            <color indexed="81"/>
            <rFont val="Tahoma"/>
            <family val="2"/>
          </rPr>
          <t xml:space="preserve">
</t>
        </r>
        <r>
          <rPr>
            <b/>
            <u/>
            <sz val="8"/>
            <color indexed="81"/>
            <rFont val="Tahoma"/>
            <family val="2"/>
          </rPr>
          <t xml:space="preserve">
People Left
</t>
        </r>
      </text>
    </comment>
    <comment ref="A24" authorId="0" shapeId="0">
      <text>
        <r>
          <rPr>
            <sz val="10"/>
            <color indexed="81"/>
            <rFont val="Tahoma"/>
            <family val="2"/>
          </rPr>
          <t xml:space="preserve">Wage incentive contract
</t>
        </r>
      </text>
    </comment>
    <comment ref="C24" authorId="0" shapeId="0">
      <text>
        <r>
          <rPr>
            <sz val="10"/>
            <color indexed="81"/>
            <rFont val="Tahoma"/>
            <family val="2"/>
          </rPr>
          <t xml:space="preserve">Contract 008-092-F015 ran from 17/01/11 - 26/01/11 = 120P/Days
</t>
        </r>
      </text>
    </comment>
    <comment ref="J24" authorId="0" shapeId="0">
      <text>
        <r>
          <rPr>
            <b/>
            <u/>
            <sz val="8"/>
            <color indexed="81"/>
            <rFont val="Tahoma"/>
            <family val="2"/>
          </rPr>
          <t xml:space="preserve">
People present for Contract 008-092-F015
</t>
        </r>
        <r>
          <rPr>
            <sz val="8"/>
            <color indexed="81"/>
            <rFont val="Tahoma"/>
            <family val="2"/>
          </rPr>
          <t xml:space="preserve">Ntsikelelo Mfundisi - 7603046195081
Masibulele Tshaka - 8310145931080
Siyabulela Nkohla - 7910096017085
Luzuko Xelo - 8806145938082
Mandlenkosi Khamana - 8210245218083
Mbuyiselo Gojela - 7703255567085
Vuyani Mkatali - 7402075791088
Kwanele Gwejela - 7909096875088
Vumile Komsana - 6403085875086
Michael Mfundisi - 7109136916080
Cebo Fulani - 6702155823086
</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Misile Mkatali - 6712246006088</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25" authorId="0" shapeId="0">
      <text>
        <r>
          <rPr>
            <sz val="10"/>
            <color indexed="81"/>
            <rFont val="Tahoma"/>
            <family val="2"/>
          </rPr>
          <t xml:space="preserve">Contract 092-050FB1-203 = 008-092-F015B1   ran from 12/01/13 - 15/01/13 = 44P/Days
</t>
        </r>
      </text>
    </comment>
    <comment ref="J25" authorId="0" shapeId="0">
      <text>
        <r>
          <rPr>
            <b/>
            <u/>
            <sz val="8"/>
            <color indexed="81"/>
            <rFont val="Tahoma"/>
            <family val="2"/>
          </rPr>
          <t xml:space="preserve">People Employed on contract 092-050FB1-203
</t>
        </r>
        <r>
          <rPr>
            <u/>
            <sz val="8"/>
            <color indexed="81"/>
            <rFont val="Tahoma"/>
            <family val="2"/>
          </rPr>
          <t xml:space="preserve">
</t>
        </r>
        <r>
          <rPr>
            <sz val="8"/>
            <color indexed="81"/>
            <rFont val="Tahoma"/>
            <family val="2"/>
          </rPr>
          <t xml:space="preserve">Mzimkhulu Nkone - 7310065683084
Siphokazi Nkone - 8607266032087
Sivuyile Kete - 8211195887083
Madodandile Makhasi - 6612126415088
Mzoxolo Dyala - 8304105495087
Khawulezile Yani - 7210255927087
Mbulelo Soldaat - 8409076148085
Samson Hoyi - 6601265738087
Nomakhazi Sobuza - 5610100372086
Xolela Radu - 8409076143085
Thembinkosi Markus - 8308166087089
Vusumzi Bekeweni - 9109096378088
</t>
        </r>
        <r>
          <rPr>
            <b/>
            <u/>
            <sz val="8"/>
            <color indexed="81"/>
            <rFont val="Tahoma"/>
            <family val="2"/>
          </rPr>
          <t>New People</t>
        </r>
        <r>
          <rPr>
            <sz val="8"/>
            <color indexed="81"/>
            <rFont val="Tahoma"/>
            <family val="2"/>
          </rPr>
          <t xml:space="preserve">
</t>
        </r>
        <r>
          <rPr>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C26" authorId="0" shapeId="0">
      <text>
        <r>
          <rPr>
            <sz val="10"/>
            <color indexed="81"/>
            <rFont val="Tahoma"/>
            <family val="2"/>
          </rPr>
          <t xml:space="preserve">Contract 092-050-F327 ran from 18/11/15 - 10/12/15 = 220P/Days
</t>
        </r>
      </text>
    </comment>
    <comment ref="J26" authorId="0" shapeId="0">
      <text>
        <r>
          <rPr>
            <b/>
            <u/>
            <sz val="8"/>
            <color indexed="81"/>
            <rFont val="Tahoma"/>
            <family val="2"/>
          </rPr>
          <t xml:space="preserve">People Employed on contract 092-050-F327
</t>
        </r>
        <r>
          <rPr>
            <sz val="8"/>
            <color indexed="81"/>
            <rFont val="Tahoma"/>
            <family val="2"/>
          </rPr>
          <t xml:space="preserve">
Thembela James - 8711071026086
Nosiphiwo Fexenge - 7911051247089
Athenkosi James - 9401255833080
Ntomboxolo Kleinbooi - 8607220662088
Ntombizanele Kganane - 6812275441083
Aviwe Lamani - 9303275730082
Olwethu Matshotyana - 9108150569087
Xolela Mkonqo - 8901305881089
Nokuzola Peter - 7907210185085
Khayalethu Tyali - 8103125770085
Thembinkosi Vulindlu - 6406025922084
Nomfanelo Zondi - 6611101127080
</t>
        </r>
        <r>
          <rPr>
            <sz val="8"/>
            <color indexed="81"/>
            <rFont val="Tahoma"/>
            <family val="2"/>
          </rPr>
          <t xml:space="preserve">
</t>
        </r>
        <r>
          <rPr>
            <b/>
            <u/>
            <sz val="8"/>
            <color indexed="81"/>
            <rFont val="Tahoma"/>
            <family val="2"/>
          </rPr>
          <t>New People</t>
        </r>
        <r>
          <rPr>
            <sz val="8"/>
            <color indexed="81"/>
            <rFont val="Tahoma"/>
            <family val="2"/>
          </rPr>
          <t xml:space="preserve">
</t>
        </r>
        <r>
          <rPr>
            <b/>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Thundezwa Ganyaza - 7603031728086</t>
        </r>
      </text>
    </comment>
    <comment ref="C27" authorId="0" shapeId="0">
      <text>
        <r>
          <rPr>
            <sz val="10"/>
            <color indexed="81"/>
            <rFont val="Tahoma"/>
            <family val="2"/>
          </rPr>
          <t xml:space="preserve">Contract 092-050-F109 ran from 07/12/10 - 15/12/010 = 109P/Days
</t>
        </r>
      </text>
    </comment>
    <comment ref="J27" authorId="0" shapeId="0">
      <text>
        <r>
          <rPr>
            <b/>
            <u/>
            <sz val="8"/>
            <color indexed="81"/>
            <rFont val="Tahoma"/>
            <family val="2"/>
          </rPr>
          <t xml:space="preserve">
People present for Contract 092-050-F109
</t>
        </r>
        <r>
          <rPr>
            <u/>
            <sz val="8"/>
            <color indexed="81"/>
            <rFont val="Tahoma"/>
            <family val="2"/>
          </rPr>
          <t xml:space="preserve">
</t>
        </r>
        <r>
          <rPr>
            <sz val="8"/>
            <color indexed="81"/>
            <rFont val="Tahoma"/>
            <family val="2"/>
          </rPr>
          <t xml:space="preserve">Ntsikelelo Mfundisi - 7603046195081
Masibulele Tshaka - 8310145931080
Siyabulela Nkohla - 7910096017085
Luzuko Xelo - 8806145938082
Mandlenkosi Khamana - 8210245218083
Mbuyiselo Gojela - 7703255567085
Vuyani Mkatali - 7402075791088
Kwanele Gwejela - 7909096875088
Vumile Komsana - 6403085875086
Cebo Fulani - 6702155823086
</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Michael Mfundisi - 7109136916080</t>
        </r>
        <r>
          <rPr>
            <b/>
            <sz val="8"/>
            <color indexed="81"/>
            <rFont val="Tahoma"/>
            <family val="2"/>
          </rPr>
          <t xml:space="preserve">
</t>
        </r>
        <r>
          <rPr>
            <b/>
            <u/>
            <sz val="8"/>
            <color indexed="81"/>
            <rFont val="Tahoma"/>
            <family val="2"/>
          </rPr>
          <t xml:space="preserve">
People Left</t>
        </r>
        <r>
          <rPr>
            <sz val="8"/>
            <color indexed="81"/>
            <rFont val="Tahoma"/>
            <family val="2"/>
          </rPr>
          <t xml:space="preserve">
Mathemba Mntanywa - 7106055930083
Vusumzi Bekeweni - 9109096378088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28" authorId="0" shapeId="0">
      <text>
        <r>
          <rPr>
            <sz val="10"/>
            <color indexed="81"/>
            <rFont val="Tahoma"/>
            <family val="2"/>
          </rPr>
          <t xml:space="preserve">Contract 092-050-F204 ran from 19/06/12 - 10/07/12=125P/Days
</t>
        </r>
      </text>
    </comment>
    <comment ref="J28" authorId="0" shapeId="0">
      <text>
        <r>
          <rPr>
            <b/>
            <u/>
            <sz val="10"/>
            <color indexed="81"/>
            <rFont val="Tahoma"/>
            <family val="2"/>
          </rPr>
          <t>People employed on contract 092-050-F204</t>
        </r>
        <r>
          <rPr>
            <sz val="10"/>
            <color indexed="81"/>
            <rFont val="Tahoma"/>
            <family val="2"/>
          </rPr>
          <t xml:space="preserve">
</t>
        </r>
        <r>
          <rPr>
            <sz val="10"/>
            <color indexed="81"/>
            <rFont val="Tahoma"/>
            <family val="2"/>
          </rPr>
          <t xml:space="preserve">
Mzuyanda Kondile - 7905085685082
Mzoxolo Nonqulo - 7601046037089
Mlungiseleli Skina - 5706066669083
Qondiswa Wonte - 6609100515081
Thembakazi Bhungcu - 6909271007086
Vusi Matsweni - 7412115921082
Vusumzi Bedeshe - 8109155429088
Mzwanele Tatayi - 6404195878085
Luzuko Nonqulo - 9102195986083
Bulelani Nyumnka - 9301205994083
Mzikayise Bungcu - 9206016091088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t>
        </r>
        <r>
          <rPr>
            <sz val="10"/>
            <color indexed="81"/>
            <rFont val="Tahoma"/>
            <family val="2"/>
          </rPr>
          <t xml:space="preserve">
</t>
        </r>
        <r>
          <rPr>
            <b/>
            <u/>
            <sz val="10"/>
            <color indexed="81"/>
            <rFont val="Tahoma"/>
            <family val="2"/>
          </rPr>
          <t xml:space="preserve">People Left
</t>
        </r>
      </text>
    </comment>
    <comment ref="A29" authorId="0" shapeId="0">
      <text>
        <r>
          <rPr>
            <sz val="10"/>
            <color indexed="81"/>
            <rFont val="Tahoma"/>
            <family val="2"/>
          </rPr>
          <t xml:space="preserve">Wage incentive contract
</t>
        </r>
      </text>
    </comment>
    <comment ref="C29" authorId="0" shapeId="0">
      <text>
        <r>
          <rPr>
            <sz val="10"/>
            <color indexed="81"/>
            <rFont val="Tahoma"/>
            <family val="2"/>
          </rPr>
          <t xml:space="preserve">Contract 008-092-F014 ran from 04/01/11 - 13/01/11
</t>
        </r>
      </text>
    </comment>
    <comment ref="J29" authorId="0" shapeId="0">
      <text>
        <r>
          <rPr>
            <b/>
            <u/>
            <sz val="8"/>
            <color indexed="81"/>
            <rFont val="Tahoma"/>
            <family val="2"/>
          </rPr>
          <t>People employed on contract 008-092-F014</t>
        </r>
        <r>
          <rPr>
            <sz val="8"/>
            <color indexed="81"/>
            <rFont val="Tahoma"/>
            <family val="2"/>
          </rPr>
          <t xml:space="preserve">
Ntombentsha Siyazi - 6503280753085
Nomfusi May - 6807230443089
Nomathemba Hermans - 5412150222083
Kholiswa Maki - 6812250665082
Johnson Maki - 7507165452084
Monde Galelimali - 8801065796081
Michael Botha - 5401245618082
Nkululeko Mfecane - 5304145559085
</t>
        </r>
        <r>
          <rPr>
            <b/>
            <u/>
            <sz val="8"/>
            <color indexed="81"/>
            <rFont val="Tahoma"/>
            <family val="2"/>
          </rPr>
          <t xml:space="preserve">New People
</t>
        </r>
        <r>
          <rPr>
            <sz val="8"/>
            <color indexed="81"/>
            <rFont val="Tahoma"/>
            <family val="2"/>
          </rPr>
          <t xml:space="preserve">Khulile Nogamfula - 8507153656083
Zandisile Ngqina - 8501155494080
Ncedisile Dayimani - 8811195254083
Bulelani Ngqina - 6903165424085
</t>
        </r>
        <r>
          <rPr>
            <u/>
            <sz val="8"/>
            <color indexed="81"/>
            <rFont val="Tahoma"/>
            <family val="2"/>
          </rPr>
          <t xml:space="preserve">
</t>
        </r>
        <r>
          <rPr>
            <b/>
            <u/>
            <sz val="8"/>
            <color indexed="81"/>
            <rFont val="Tahoma"/>
            <family val="2"/>
          </rPr>
          <t xml:space="preserve">
People Left
</t>
        </r>
        <r>
          <rPr>
            <sz val="8"/>
            <color indexed="81"/>
            <rFont val="Tahoma"/>
            <family val="2"/>
          </rPr>
          <t>Michael Mtyobeli - 8606015456086
Bukelwa Kanana - 6410010581085
Misile Zilani - 9005305711087
Bonga Njadayi - 8308166249085</t>
        </r>
      </text>
    </comment>
    <comment ref="C30" authorId="0" shapeId="0">
      <text>
        <r>
          <rPr>
            <sz val="10"/>
            <color indexed="81"/>
            <rFont val="Tahoma"/>
            <family val="2"/>
          </rPr>
          <t xml:space="preserve">Contract 092-050-F014 ran from 11/04/12 - 19/04/12 = 92P/Days
</t>
        </r>
      </text>
    </comment>
    <comment ref="J30" authorId="0" shapeId="0">
      <text>
        <r>
          <rPr>
            <b/>
            <u/>
            <sz val="8"/>
            <color indexed="81"/>
            <rFont val="Tahoma"/>
            <family val="2"/>
          </rPr>
          <t>People employed on contract 092-050-F014B1</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Fikile Mani- 7408115620088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A31" authorId="0" shapeId="0">
      <text>
        <r>
          <rPr>
            <sz val="10"/>
            <color indexed="81"/>
            <rFont val="Tahoma"/>
            <family val="2"/>
          </rPr>
          <t xml:space="preserve">Wage incentive contract
</t>
        </r>
      </text>
    </comment>
    <comment ref="C31" authorId="0" shapeId="0">
      <text>
        <r>
          <rPr>
            <sz val="10"/>
            <color indexed="81"/>
            <rFont val="Tahoma"/>
            <family val="2"/>
          </rPr>
          <t xml:space="preserve">Contract 008-092-F019 ran from 11/01/11 - 25/01/11
</t>
        </r>
      </text>
    </comment>
    <comment ref="J31" authorId="0" shapeId="0">
      <text>
        <r>
          <rPr>
            <b/>
            <u/>
            <sz val="8"/>
            <color indexed="81"/>
            <rFont val="Tahoma"/>
            <family val="2"/>
          </rPr>
          <t>People employed on contract 008-092-F019</t>
        </r>
        <r>
          <rPr>
            <sz val="8"/>
            <color indexed="81"/>
            <rFont val="Tahoma"/>
            <family val="2"/>
          </rPr>
          <t xml:space="preserve">
Ntombentsha Siyazi - 6503280753085
Nomfusi May - 6807230443089
Kholiswa Maki - 6812250665082
Johnson Maki - 7507165452084
Monde Galelimali - 8801065796081
Khulile Nogamfula - 8507153656083
Zandisile Ngqina - 8501155494080
Ncedisile Dayimani - 8811195254083
Bulelani Ngqina - 6903165424085
Michael Botha - 5401245618082
Nkululeko Mfecane - 5304145559085</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u/>
            <sz val="8"/>
            <color indexed="81"/>
            <rFont val="Tahoma"/>
            <family val="2"/>
          </rPr>
          <t xml:space="preserve">
</t>
        </r>
        <r>
          <rPr>
            <sz val="8"/>
            <color indexed="81"/>
            <rFont val="Tahoma"/>
            <family val="2"/>
          </rPr>
          <t>Monde Joni - 7804235809082</t>
        </r>
        <r>
          <rPr>
            <b/>
            <u/>
            <sz val="8"/>
            <color indexed="81"/>
            <rFont val="Tahoma"/>
            <family val="2"/>
          </rPr>
          <t xml:space="preserve">
People Left
</t>
        </r>
        <r>
          <rPr>
            <sz val="8"/>
            <color indexed="81"/>
            <rFont val="Tahoma"/>
            <family val="2"/>
          </rPr>
          <t>Nomathemba Hermans - 5412150222083</t>
        </r>
      </text>
    </comment>
    <comment ref="C32" authorId="0" shapeId="0">
      <text>
        <r>
          <rPr>
            <sz val="10"/>
            <color indexed="81"/>
            <rFont val="Tahoma"/>
            <family val="2"/>
          </rPr>
          <t xml:space="preserve">Contract 092-050-F226B1  ran from 19/10/12 - 25/10/12 = 55P/Days
</t>
        </r>
      </text>
    </comment>
    <comment ref="J32" authorId="0" shapeId="0">
      <text>
        <r>
          <rPr>
            <b/>
            <u/>
            <sz val="8"/>
            <color indexed="81"/>
            <rFont val="Tahoma"/>
            <family val="2"/>
          </rPr>
          <t xml:space="preserve">People Employed on contract 092-050-F226B1
</t>
        </r>
        <r>
          <rPr>
            <sz val="8"/>
            <color indexed="81"/>
            <rFont val="Tahoma"/>
            <family val="2"/>
          </rPr>
          <t xml:space="preserve">Mzimkhulu Nkone - 7310065683084
Siphokazi Nkone - 8607266032087
Sivuyile Kete - 8211195887083
Mzoxolo Dyala - 8304105495087
Khawulezile Yani - 7210255927087
Mbulelo Soldaat - 8409076148085
Samson Hoyi - 6601265738087
Nomakhazi Sobuza - 5610100372086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Vuyo Njajula - 8811165512080
Ndikho Ngwane - 7808106183089
Xolela Radu - 8409076143085
Themkosi Markus - 8308166087089
</t>
        </r>
        <r>
          <rPr>
            <b/>
            <u/>
            <sz val="8"/>
            <color indexed="81"/>
            <rFont val="Tahoma"/>
            <family val="2"/>
          </rPr>
          <t xml:space="preserve">
People Left
</t>
        </r>
        <r>
          <rPr>
            <sz val="8"/>
            <color indexed="81"/>
            <rFont val="Tahoma"/>
            <family val="2"/>
          </rPr>
          <t xml:space="preserve">
Vusumzi Bekeweni - 9109096378088
Deon Bruintjies - 8903315245081
Nomfusa Nogcune - 6706170587089
Madondile Makasi - 6612126415088
</t>
        </r>
      </text>
    </comment>
    <comment ref="A33" authorId="0" shapeId="0">
      <text>
        <r>
          <rPr>
            <sz val="10"/>
            <color indexed="81"/>
            <rFont val="Tahoma"/>
            <family val="2"/>
          </rPr>
          <t xml:space="preserve">Wage incentive contract
</t>
        </r>
      </text>
    </comment>
    <comment ref="C33" authorId="0" shapeId="0">
      <text>
        <r>
          <rPr>
            <sz val="10"/>
            <color indexed="81"/>
            <rFont val="Tahoma"/>
            <family val="2"/>
          </rPr>
          <t xml:space="preserve">Contract 008-092-F020 ran from 26/01/11 - 05/02/11
</t>
        </r>
      </text>
    </comment>
    <comment ref="G33" authorId="0" shapeId="0">
      <text>
        <r>
          <rPr>
            <sz val="10"/>
            <color indexed="81"/>
            <rFont val="Tahoma"/>
            <family val="2"/>
          </rPr>
          <t xml:space="preserve">R500.00 deducted from contract 008-092-F020 for not having required PPE on site.
</t>
        </r>
      </text>
    </comment>
    <comment ref="J33" authorId="0" shapeId="0">
      <text>
        <r>
          <rPr>
            <b/>
            <u/>
            <sz val="8"/>
            <color indexed="81"/>
            <rFont val="Tahoma"/>
            <family val="2"/>
          </rPr>
          <t>People employed on contract 008-092-F020</t>
        </r>
        <r>
          <rPr>
            <sz val="8"/>
            <color indexed="81"/>
            <rFont val="Tahoma"/>
            <family val="2"/>
          </rPr>
          <t xml:space="preserve">
Ntombentsha Siyazi - 6503280753085
Nomfusi May - 6807230443089
Monde Joni - 7804235809082
Kholiswa Maki - 6812250665082
Johnson Maki - 7507165452084
Monde Galelimali - 8801065796081
Khulile Nogamfula - 8507153656083
Zandisile Ngqina - 8501155494080
Ncedisile Dayimani - 8811195254083
Bulelani Ngqina - 6903165424085
Michael Botha - 5401245618082
Nkululeko Mfecane - 5304145559085
</t>
        </r>
        <r>
          <rPr>
            <b/>
            <u/>
            <sz val="8"/>
            <color indexed="81"/>
            <rFont val="Tahoma"/>
            <family val="2"/>
          </rPr>
          <t xml:space="preserve">New People
People Left
</t>
        </r>
      </text>
    </comment>
    <comment ref="C34" authorId="0" shapeId="0">
      <text>
        <r>
          <rPr>
            <sz val="10"/>
            <color indexed="81"/>
            <rFont val="Tahoma"/>
            <family val="2"/>
          </rPr>
          <t xml:space="preserve">Contract 092-050-F225B1   ran from 06/01/13 - 11/01/13 = 66P/Days
</t>
        </r>
      </text>
    </comment>
    <comment ref="J34" authorId="0" shapeId="0">
      <text>
        <r>
          <rPr>
            <b/>
            <u/>
            <sz val="8"/>
            <color indexed="81"/>
            <rFont val="Tahoma"/>
            <family val="2"/>
          </rPr>
          <t xml:space="preserve">People Employed on contract 092-050-F225B1
</t>
        </r>
        <r>
          <rPr>
            <u/>
            <sz val="8"/>
            <color indexed="81"/>
            <rFont val="Tahoma"/>
            <family val="2"/>
          </rPr>
          <t xml:space="preserve">
</t>
        </r>
        <r>
          <rPr>
            <sz val="8"/>
            <color indexed="81"/>
            <rFont val="Tahoma"/>
            <family val="2"/>
          </rPr>
          <t xml:space="preserve">Mzimkhulu Nkone - 7310065683084
Siphokazi Nkone - 8607266032087
Sivuyile Kete - 8211195887083
Madodandile Makhasi - 6612126415088
Mzoxolo Dyala - 8304105495087
Khawulezile Yani - 7210255927087
Mbulelo Soldaat - 8409076148085
Samson Hoyi - 6601265738087
Nomakhazi Sobuza - 5610100372086
Xolela Radu - 8409076143085
Thembinkosi Markus - 8308166087089
Vusumzi Bekeweni - 9109096378088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C35" authorId="0" shapeId="0">
      <text>
        <r>
          <rPr>
            <sz val="10"/>
            <color indexed="81"/>
            <rFont val="Tahoma"/>
            <family val="2"/>
          </rPr>
          <t>Contract 092-050FB1-213 ran from 08/03/13 - 12/03/13 = 33P/Days</t>
        </r>
      </text>
    </comment>
    <comment ref="J35" authorId="0" shapeId="0">
      <text>
        <r>
          <rPr>
            <b/>
            <u/>
            <sz val="8"/>
            <color indexed="81"/>
            <rFont val="Tahoma"/>
            <family val="2"/>
          </rPr>
          <t xml:space="preserve">People Employed on contract 092-050FB1-213
</t>
        </r>
        <r>
          <rPr>
            <sz val="8"/>
            <color indexed="81"/>
            <rFont val="Tahoma"/>
            <family val="2"/>
          </rPr>
          <t xml:space="preserve">Nonkululeko Mani - 7612101148083
Akhona Kila - 8709226085089
Tsepo Campbell - 8707165452089
Nkosinathi Sikani - 8302185591080
Siyabonga Mgangato - 8502265704087
Olwethu Singata - 8504266029084
Pumeza Mani - 7510180453087
Phumzile Daba - 8301106576089
Unathi Ndlakuse - 9009135418087
Lulama Bennie - 7809226085089
Vumile Ruselo - 8807185516085
Vuyo Njajula - 8811165512085
Ncediwe Nqwata - 6811260853084
</t>
        </r>
        <r>
          <rPr>
            <sz val="8"/>
            <color indexed="81"/>
            <rFont val="Tahoma"/>
            <family val="2"/>
          </rPr>
          <t xml:space="preserve">
</t>
        </r>
        <r>
          <rPr>
            <b/>
            <u/>
            <sz val="8"/>
            <color indexed="81"/>
            <rFont val="Tahoma"/>
            <family val="2"/>
          </rPr>
          <t>New People</t>
        </r>
        <r>
          <rPr>
            <sz val="8"/>
            <color indexed="81"/>
            <rFont val="Tahoma"/>
            <family val="2"/>
          </rPr>
          <t xml:space="preserve">
Ncediwe Nqwata - 6811260853084</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A36" authorId="0" shapeId="0">
      <text>
        <r>
          <rPr>
            <sz val="10"/>
            <color indexed="81"/>
            <rFont val="Tahoma"/>
            <family val="2"/>
          </rPr>
          <t xml:space="preserve">Wage incentive contract
</t>
        </r>
      </text>
    </comment>
    <comment ref="C36" authorId="0" shapeId="0">
      <text>
        <r>
          <rPr>
            <sz val="10"/>
            <color indexed="81"/>
            <rFont val="Tahoma"/>
            <family val="2"/>
          </rPr>
          <t xml:space="preserve">Contract 008-092-F016 ran from 26/01/11 - 11/02/11 = 156P/Days
</t>
        </r>
      </text>
    </comment>
    <comment ref="J36" authorId="0" shapeId="0">
      <text>
        <r>
          <rPr>
            <b/>
            <u/>
            <sz val="8"/>
            <color indexed="81"/>
            <rFont val="Tahoma"/>
            <family val="2"/>
          </rPr>
          <t xml:space="preserve">People employed on contract 008-092-F016
</t>
        </r>
        <r>
          <rPr>
            <u/>
            <sz val="8"/>
            <color indexed="81"/>
            <rFont val="Tahoma"/>
            <family val="2"/>
          </rPr>
          <t xml:space="preserve">
</t>
        </r>
        <r>
          <rPr>
            <b/>
            <sz val="8"/>
            <color indexed="81"/>
            <rFont val="Tahoma"/>
            <family val="2"/>
          </rPr>
          <t xml:space="preserve">
</t>
        </r>
        <r>
          <rPr>
            <sz val="8"/>
            <color indexed="81"/>
            <rFont val="Tahoma"/>
            <family val="2"/>
          </rPr>
          <t xml:space="preserve">Madondandile Makasi - 6612126415088
Malamli Jafta  - 7409055800086
Akhona Khila  - 8710025637089
Mzwandile Xhotyeni  - 5108255580082
Nomakhwezi Gidane - 6610030777080
Mbongi Hani - 5807105865086
Nondoyisile Kunqwana - 65060208085
Matipekhya Gidane - 7603037645086
Mzuyanda Kondile - 7905085685082
Sithelwa Somkhe - 6506151062080
Mbuyiseli Mnyamana - 6603155603082
</t>
        </r>
        <r>
          <rPr>
            <b/>
            <u/>
            <sz val="8"/>
            <color indexed="81"/>
            <rFont val="Tahoma"/>
            <family val="2"/>
          </rPr>
          <t>New People</t>
        </r>
        <r>
          <rPr>
            <sz val="8"/>
            <color indexed="81"/>
            <rFont val="Tahoma"/>
            <family val="2"/>
          </rPr>
          <t xml:space="preserve">
</t>
        </r>
        <r>
          <rPr>
            <b/>
            <u/>
            <sz val="8"/>
            <color indexed="81"/>
            <rFont val="Tahoma"/>
            <family val="2"/>
          </rPr>
          <t xml:space="preserve">
</t>
        </r>
        <r>
          <rPr>
            <u/>
            <sz val="8"/>
            <color indexed="81"/>
            <rFont val="Tahoma"/>
            <family val="2"/>
          </rPr>
          <t xml:space="preserve">
</t>
        </r>
        <r>
          <rPr>
            <b/>
            <u/>
            <sz val="8"/>
            <color indexed="81"/>
            <rFont val="Tahoma"/>
            <family val="2"/>
          </rPr>
          <t xml:space="preserve">
</t>
        </r>
        <r>
          <rPr>
            <sz val="8"/>
            <color indexed="81"/>
            <rFont val="Tahoma"/>
            <family val="2"/>
          </rPr>
          <t xml:space="preserve">
</t>
        </r>
        <r>
          <rPr>
            <u/>
            <sz val="8"/>
            <color indexed="81"/>
            <rFont val="Tahoma"/>
            <family val="2"/>
          </rPr>
          <t xml:space="preserve">
</t>
        </r>
        <r>
          <rPr>
            <b/>
            <u/>
            <sz val="8"/>
            <color indexed="81"/>
            <rFont val="Tahoma"/>
            <family val="2"/>
          </rPr>
          <t xml:space="preserve">
People Left
</t>
        </r>
      </text>
    </comment>
    <comment ref="A37" authorId="0" shapeId="0">
      <text>
        <r>
          <rPr>
            <sz val="10"/>
            <color indexed="81"/>
            <rFont val="Tahoma"/>
            <family val="2"/>
          </rPr>
          <t xml:space="preserve">WAGE INCENTIVE CONTRACT
</t>
        </r>
      </text>
    </comment>
    <comment ref="C37" authorId="0" shapeId="0">
      <text>
        <r>
          <rPr>
            <sz val="10"/>
            <color indexed="81"/>
            <rFont val="Tahoma"/>
            <family val="2"/>
          </rPr>
          <t xml:space="preserve">Contract 008-092-F017 ran from 25/01/11 - 10/02/11 = 169P/Days
</t>
        </r>
      </text>
    </comment>
    <comment ref="J37" authorId="0" shapeId="0">
      <text>
        <r>
          <rPr>
            <b/>
            <u/>
            <sz val="8"/>
            <color indexed="81"/>
            <rFont val="Tahoma"/>
            <family val="2"/>
          </rPr>
          <t xml:space="preserve">People Employed on contract 008-092-F017
</t>
        </r>
        <r>
          <rPr>
            <u/>
            <sz val="8"/>
            <color indexed="81"/>
            <rFont val="Tahoma"/>
            <family val="2"/>
          </rPr>
          <t xml:space="preserve">
</t>
        </r>
        <r>
          <rPr>
            <sz val="8"/>
            <color indexed="81"/>
            <rFont val="Tahoma"/>
            <family val="2"/>
          </rPr>
          <t xml:space="preserve">Ntombekhaya Menemene - 6909020873085
Sivuyile Kete -8211195887083
Nomfusi Nogule - 6706170587089
Sonwabo Vazi - 8203037085083
Khawulezile Yani - 7210255927087
Mzoxolo Dyala - 8304105495087
Bonisile Jantjies - 6903165973081
Gcobani Duda - 8807035200088 
Samson Hoyi - 6601265738087
Nosipho Xelo - 7009230935086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Polisa Mangele - 6808255831088
Thembinkosi Markus - 8308166087089</t>
        </r>
        <r>
          <rPr>
            <u/>
            <sz val="8"/>
            <color indexed="81"/>
            <rFont val="Tahoma"/>
            <family val="2"/>
          </rPr>
          <t xml:space="preserve">
</t>
        </r>
        <r>
          <rPr>
            <b/>
            <u/>
            <sz val="8"/>
            <color indexed="81"/>
            <rFont val="Tahoma"/>
            <family val="2"/>
          </rPr>
          <t xml:space="preserve">
People Left
</t>
        </r>
        <r>
          <rPr>
            <sz val="8"/>
            <color indexed="81"/>
            <rFont val="Tahoma"/>
            <family val="2"/>
          </rPr>
          <t xml:space="preserve">
Thandiwe Matiwane - 7911111440088
Noluthando Daba - 6308281196080</t>
        </r>
      </text>
    </comment>
    <comment ref="C38" authorId="0" shapeId="0">
      <text>
        <r>
          <rPr>
            <sz val="10"/>
            <color indexed="81"/>
            <rFont val="Tahoma"/>
            <family val="2"/>
          </rPr>
          <t xml:space="preserve">Contract 092-050FB1-201 ran from 28/03/12 - 03/04/12 = 51P/Days = Contract 008-092-F017B1
</t>
        </r>
      </text>
    </comment>
    <comment ref="J38" authorId="0" shapeId="0">
      <text>
        <r>
          <rPr>
            <b/>
            <u/>
            <sz val="8"/>
            <color indexed="81"/>
            <rFont val="Tahoma"/>
            <family val="2"/>
          </rPr>
          <t xml:space="preserve">People Employed on contract 092-050FB1 - 201
</t>
        </r>
        <r>
          <rPr>
            <u/>
            <sz val="8"/>
            <color indexed="81"/>
            <rFont val="Tahoma"/>
            <family val="2"/>
          </rPr>
          <t xml:space="preserve">
</t>
        </r>
        <r>
          <rPr>
            <sz val="8"/>
            <color indexed="81"/>
            <rFont val="Tahoma"/>
            <family val="2"/>
          </rPr>
          <t xml:space="preserve">Ntombekhaya Menemene - 6909020873085
Siphokazi Nkone - 8607266032087
Sonwabo Vazi - 8203037085083
Madondile Makasi - 6612126415088
Mzoxolo Dyala - 8304105495087
Khawulezile Yani - 7210255927087
Samson Hoyi - 6601265738087
Lindani Myali - 8402065480089
Xolela Radu - 8409076143085
Matiphekhaya Gidane - 7603037645086
</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 xml:space="preserve">
</t>
        </r>
        <r>
          <rPr>
            <b/>
            <u/>
            <sz val="8"/>
            <color indexed="81"/>
            <rFont val="Tahoma"/>
            <family val="2"/>
          </rPr>
          <t xml:space="preserve">
People Left
</t>
        </r>
        <r>
          <rPr>
            <sz val="8"/>
            <color indexed="81"/>
            <rFont val="Tahoma"/>
            <family val="2"/>
          </rPr>
          <t>Nomfusi Nogcune - 6706170587089</t>
        </r>
      </text>
    </comment>
    <comment ref="C39" authorId="0" shapeId="0">
      <text>
        <r>
          <rPr>
            <sz val="10"/>
            <color indexed="81"/>
            <rFont val="Tahoma"/>
            <family val="2"/>
          </rPr>
          <t xml:space="preserve">Contract 092-050-F201 ran from 20/08/12 - 07/09/12 = 145P/Days
</t>
        </r>
      </text>
    </comment>
    <comment ref="J39" authorId="0" shapeId="0">
      <text>
        <r>
          <rPr>
            <b/>
            <u/>
            <sz val="8"/>
            <color indexed="81"/>
            <rFont val="Tahoma"/>
            <family val="2"/>
          </rPr>
          <t xml:space="preserve">People Employed on contract 092-050-F201
</t>
        </r>
        <r>
          <rPr>
            <sz val="8"/>
            <color indexed="81"/>
            <rFont val="Tahoma"/>
            <family val="2"/>
          </rPr>
          <t xml:space="preserve">
Siphokazi Nkone - 8607266032087
Madondile Makasi - 6612126415088
Mzoxolo Dyala - 8304105495087
Khawulezile Yani - 7210255927087
Nomfusa Nogcune - 6706170587089
Samson Hoyi - 6601265738087
</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Sivuyile Kete - 8211195887083
Vuyo Njajula - 8811165512080
Ndikho Ngwane - 7808106183089
Themkosi Markus - 8308166087089
Nomakhazi Sobhuza - 5610100372086
</t>
        </r>
        <r>
          <rPr>
            <b/>
            <u/>
            <sz val="8"/>
            <color indexed="81"/>
            <rFont val="Tahoma"/>
            <family val="2"/>
          </rPr>
          <t xml:space="preserve">
People Left
</t>
        </r>
        <r>
          <rPr>
            <sz val="8"/>
            <color indexed="81"/>
            <rFont val="Tahoma"/>
            <family val="2"/>
          </rPr>
          <t xml:space="preserve">
Deon Bruintjies - 8903315245081
Xolela Radu - 8409076143085
Mbulelo Soldaat - 8409076148085
Vusumzi Bekeweni - 9109096378088
Ntombekhaya Menemene - 6909020873085</t>
        </r>
      </text>
    </comment>
    <comment ref="C40" authorId="0" shapeId="0">
      <text>
        <r>
          <rPr>
            <sz val="10"/>
            <color indexed="81"/>
            <rFont val="Tahoma"/>
            <family val="2"/>
          </rPr>
          <t>Contract 092-050-F023B1 ran from 28/03/12 - 30/03/12 = 33P/Days</t>
        </r>
      </text>
    </comment>
    <comment ref="J40" authorId="0" shapeId="0">
      <text>
        <r>
          <rPr>
            <b/>
            <u/>
            <sz val="8"/>
            <color indexed="81"/>
            <rFont val="Tahoma"/>
            <family val="2"/>
          </rPr>
          <t xml:space="preserve">People Employed on contract 092-050-F023B1
</t>
        </r>
        <r>
          <rPr>
            <u/>
            <sz val="8"/>
            <color indexed="81"/>
            <rFont val="Tahoma"/>
            <family val="2"/>
          </rPr>
          <t xml:space="preserve">
</t>
        </r>
        <r>
          <rPr>
            <sz val="8"/>
            <color indexed="81"/>
            <rFont val="Tahoma"/>
            <family val="2"/>
          </rPr>
          <t xml:space="preserve">Bongani Ruselo - 8402036118081
Tsepo Campbell - 8707165452089
Nkosinathi Sikani - 8302185591080
Siyabonga Mgangato - 8502265704087
Olwethu Singata - 8504266029084
Pumeza Mani - 7510180453087
Phumzile Daba - 8301106576089
Ncediwe Nqwata - 6811260853084
Lulama Bennie - 7809226085089
Pumlani Gola - 8602085336084
Mziwonakele Basi - 5510055217080
Vumile Ruselo - 8807185516085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41" authorId="0" shapeId="0">
      <text>
        <r>
          <rPr>
            <sz val="10"/>
            <color indexed="81"/>
            <rFont val="Tahoma"/>
            <family val="2"/>
          </rPr>
          <t xml:space="preserve">Contract 092-050FB1-202 ran from 29/03/12 - 30/03/12=22P/Days = Contract 008-092-F018B1.
</t>
        </r>
      </text>
    </comment>
    <comment ref="J41" authorId="0" shapeId="0">
      <text>
        <r>
          <rPr>
            <b/>
            <u/>
            <sz val="10"/>
            <color indexed="81"/>
            <rFont val="Tahoma"/>
            <family val="2"/>
          </rPr>
          <t>People employed on contract 092-050FB1-202</t>
        </r>
        <r>
          <rPr>
            <sz val="10"/>
            <color indexed="81"/>
            <rFont val="Tahoma"/>
            <family val="2"/>
          </rPr>
          <t xml:space="preserve">
</t>
        </r>
        <r>
          <rPr>
            <sz val="10"/>
            <color indexed="81"/>
            <rFont val="Tahoma"/>
            <family val="2"/>
          </rPr>
          <t xml:space="preserve">
Mzoxolo Nonqulo - 7601046037089
Mlungiseleli Skina - 5706066669083
Qondiswa Wonte - 6609100515081
Thembakazi Bhungcu - 6909271007086
Vusi Matsweni - 7412115921082
Vusumzi Bedeshe - 8109155429088
Mzwanele Tatayi - 6404195878085
Luzuko Nonqulo - 9102195986083
Bulelani Nyumnka - 9301205994083
Mzikayise Bungcu - 9206016091088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t>
        </r>
        <r>
          <rPr>
            <sz val="10"/>
            <color indexed="81"/>
            <rFont val="Tahoma"/>
            <family val="2"/>
          </rPr>
          <t xml:space="preserve">
</t>
        </r>
        <r>
          <rPr>
            <b/>
            <u/>
            <sz val="10"/>
            <color indexed="81"/>
            <rFont val="Tahoma"/>
            <family val="2"/>
          </rPr>
          <t xml:space="preserve">People Left
</t>
        </r>
        <r>
          <rPr>
            <sz val="10"/>
            <color indexed="81"/>
            <rFont val="Tahoma"/>
            <family val="2"/>
          </rPr>
          <t>Mzuyanda Kondile - 790508568508</t>
        </r>
        <r>
          <rPr>
            <b/>
            <u/>
            <sz val="10"/>
            <color indexed="81"/>
            <rFont val="Tahoma"/>
            <family val="2"/>
          </rPr>
          <t>2</t>
        </r>
      </text>
    </comment>
    <comment ref="A42" authorId="0" shapeId="0">
      <text>
        <r>
          <rPr>
            <sz val="10"/>
            <color indexed="81"/>
            <rFont val="Tahoma"/>
            <family val="2"/>
          </rPr>
          <t xml:space="preserve">WAGE INCENTIVE CONTRACT
</t>
        </r>
      </text>
    </comment>
    <comment ref="C42" authorId="0" shapeId="0">
      <text>
        <r>
          <rPr>
            <sz val="10"/>
            <color indexed="81"/>
            <rFont val="Tahoma"/>
            <family val="2"/>
          </rPr>
          <t xml:space="preserve">Contract 008-092-F018 ran from 05/02/11 - 21/02/11 = 177P/Days
</t>
        </r>
      </text>
    </comment>
    <comment ref="J42" authorId="0" shapeId="0">
      <text>
        <r>
          <rPr>
            <b/>
            <u/>
            <sz val="8"/>
            <color indexed="81"/>
            <rFont val="Tahoma"/>
            <family val="2"/>
          </rPr>
          <t xml:space="preserve">People Employed on contract 008-092-F018
</t>
        </r>
        <r>
          <rPr>
            <u/>
            <sz val="8"/>
            <color indexed="81"/>
            <rFont val="Tahoma"/>
            <family val="2"/>
          </rPr>
          <t xml:space="preserve">
</t>
        </r>
        <r>
          <rPr>
            <b/>
            <sz val="8"/>
            <color indexed="81"/>
            <rFont val="Tahoma"/>
            <family val="2"/>
          </rPr>
          <t>Vusumzi Bhedeshe - 8109155429088</t>
        </r>
        <r>
          <rPr>
            <sz val="8"/>
            <color indexed="81"/>
            <rFont val="Tahoma"/>
            <family val="2"/>
          </rPr>
          <t xml:space="preserve">
</t>
        </r>
        <r>
          <rPr>
            <b/>
            <sz val="8"/>
            <color indexed="81"/>
            <rFont val="Tahoma"/>
            <family val="2"/>
          </rPr>
          <t>Nobengazi Tali - 6207040934080</t>
        </r>
        <r>
          <rPr>
            <sz val="8"/>
            <color indexed="81"/>
            <rFont val="Tahoma"/>
            <family val="2"/>
          </rPr>
          <t xml:space="preserve">
</t>
        </r>
        <r>
          <rPr>
            <b/>
            <sz val="8"/>
            <color indexed="81"/>
            <rFont val="Tahoma"/>
            <family val="2"/>
          </rPr>
          <t>Siphokazi Nkone - 8607260328087</t>
        </r>
        <r>
          <rPr>
            <sz val="8"/>
            <color indexed="81"/>
            <rFont val="Tahoma"/>
            <family val="2"/>
          </rPr>
          <t xml:space="preserve">
</t>
        </r>
        <r>
          <rPr>
            <b/>
            <sz val="8"/>
            <color indexed="81"/>
            <rFont val="Tahoma"/>
            <family val="2"/>
          </rPr>
          <t>Bulelani Yose - 8909125724082
Siyabonga Mgangato - 8502265704087
Siyabulela Simanga - 8205056070897
Pumzile Daba - 8301106576089</t>
        </r>
        <r>
          <rPr>
            <sz val="8"/>
            <color indexed="81"/>
            <rFont val="Tahoma"/>
            <family val="2"/>
          </rPr>
          <t xml:space="preserve">
</t>
        </r>
        <r>
          <rPr>
            <b/>
            <sz val="8"/>
            <color indexed="81"/>
            <rFont val="Tahoma"/>
            <family val="2"/>
          </rPr>
          <t>Pumeza Mani - 7510180453087</t>
        </r>
        <r>
          <rPr>
            <sz val="8"/>
            <color indexed="81"/>
            <rFont val="Tahoma"/>
            <family val="2"/>
          </rPr>
          <t xml:space="preserve">
</t>
        </r>
        <r>
          <rPr>
            <b/>
            <sz val="8"/>
            <color indexed="81"/>
            <rFont val="Tahoma"/>
            <family val="2"/>
          </rPr>
          <t>Vuyo Njajula - 8811165512080</t>
        </r>
        <r>
          <rPr>
            <sz val="8"/>
            <color indexed="81"/>
            <rFont val="Tahoma"/>
            <family val="2"/>
          </rPr>
          <t xml:space="preserve">
</t>
        </r>
        <r>
          <rPr>
            <b/>
            <sz val="8"/>
            <color indexed="81"/>
            <rFont val="Tahoma"/>
            <family val="2"/>
          </rPr>
          <t>Ncediwe Nqwata - 6811260853084
Mzolisi Mfundisi - 6804241044089</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A45" authorId="0" shapeId="0">
      <text>
        <r>
          <rPr>
            <sz val="10"/>
            <color indexed="81"/>
            <rFont val="Tahoma"/>
            <family val="2"/>
          </rPr>
          <t xml:space="preserve">Wage incentive contract
</t>
        </r>
      </text>
    </comment>
    <comment ref="C45" authorId="0" shapeId="0">
      <text>
        <r>
          <rPr>
            <sz val="10"/>
            <color indexed="81"/>
            <rFont val="Tahoma"/>
            <family val="2"/>
          </rPr>
          <t xml:space="preserve">Contract 008-092-F013 ran from 08/02/11 - 22/02/11=114P/Days
</t>
        </r>
      </text>
    </comment>
    <comment ref="G45" authorId="0" shapeId="0">
      <text>
        <r>
          <rPr>
            <sz val="10"/>
            <color indexed="81"/>
            <rFont val="Tahoma"/>
            <family val="2"/>
          </rPr>
          <t xml:space="preserve">R700.00 deducted from contract 008-092-F013 for planting branches in stead of cuttings.
</t>
        </r>
      </text>
    </comment>
    <comment ref="J45" authorId="0" shapeId="0">
      <text>
        <r>
          <rPr>
            <b/>
            <u/>
            <sz val="10"/>
            <color indexed="81"/>
            <rFont val="Tahoma"/>
            <family val="2"/>
          </rPr>
          <t>People employed on contract 008-092-F013</t>
        </r>
        <r>
          <rPr>
            <sz val="10"/>
            <color indexed="81"/>
            <rFont val="Tahoma"/>
            <family val="2"/>
          </rPr>
          <t xml:space="preserve">
</t>
        </r>
        <r>
          <rPr>
            <sz val="10"/>
            <color indexed="81"/>
            <rFont val="Tahoma"/>
            <family val="2"/>
          </rPr>
          <t xml:space="preserve">
Phakamisa Woza - 8802265751082
Mzoxolo Nonqulo - 7601046037089
Siseko Ndayi - 8507315515086
Mlungiseleli Skina - 5706066669083
Qondiswa Wonte - 6609100515081
Vusile Singaphi - 6310255724087
Thembakazi Bhungcu - 6909271007086
Mzwanele Tatayi - 6404195878085
Xolela Pali - 8810215468087
Lindile Mbilana - 4502245158085
Stanford Skepe - 6201045580089
Luzuko Nonqulo - 9102195986083
</t>
        </r>
        <r>
          <rPr>
            <sz val="10"/>
            <color indexed="81"/>
            <rFont val="Tahoma"/>
            <family val="2"/>
          </rPr>
          <t xml:space="preserve">
</t>
        </r>
        <r>
          <rPr>
            <b/>
            <u/>
            <sz val="10"/>
            <color indexed="81"/>
            <rFont val="Tahoma"/>
            <family val="2"/>
          </rPr>
          <t>New People</t>
        </r>
        <r>
          <rPr>
            <sz val="10"/>
            <color indexed="81"/>
            <rFont val="Tahoma"/>
            <family val="2"/>
          </rPr>
          <t xml:space="preserve">
</t>
        </r>
        <r>
          <rPr>
            <b/>
            <u/>
            <sz val="10"/>
            <color indexed="81"/>
            <rFont val="Tahoma"/>
            <family val="2"/>
          </rPr>
          <t xml:space="preserve">People Left
</t>
        </r>
        <r>
          <rPr>
            <sz val="10"/>
            <color indexed="81"/>
            <rFont val="Tahoma"/>
            <family val="2"/>
          </rPr>
          <t xml:space="preserve">
</t>
        </r>
      </text>
    </comment>
    <comment ref="A46" authorId="0" shapeId="0">
      <text>
        <r>
          <rPr>
            <sz val="10"/>
            <color indexed="81"/>
            <rFont val="Tahoma"/>
            <family val="2"/>
          </rPr>
          <t xml:space="preserve">Wage incentive contract
</t>
        </r>
      </text>
    </comment>
    <comment ref="C46" authorId="0" shapeId="0">
      <text>
        <r>
          <rPr>
            <sz val="10"/>
            <color indexed="81"/>
            <rFont val="Tahoma"/>
            <family val="2"/>
          </rPr>
          <t xml:space="preserve">Contract 008-092-F032 ran from 07/04/11 - 20/04/11 = 95P/Days
</t>
        </r>
      </text>
    </comment>
    <comment ref="J46" authorId="0" shapeId="0">
      <text>
        <r>
          <rPr>
            <b/>
            <u/>
            <sz val="8"/>
            <color indexed="81"/>
            <rFont val="Tahoma"/>
            <family val="2"/>
          </rPr>
          <t>People employed on contract 008-092-F032</t>
        </r>
        <r>
          <rPr>
            <sz val="8"/>
            <color indexed="81"/>
            <rFont val="Tahoma"/>
            <family val="2"/>
          </rPr>
          <t xml:space="preserve">
Ntombentsha Siyazi - 6503280753085
Johnson Maki - 7507165452084
Khulile Nogampula - 8507153656083
Bonisile Coko - 7102126013082
Bulelani Ngqina - 6903165424085
Tobani Javu - 8502065652080
Michael Botha - 5401245618082
Nkululeko Mfecane - 5304145559085
</t>
        </r>
        <r>
          <rPr>
            <b/>
            <u/>
            <sz val="8"/>
            <color indexed="81"/>
            <rFont val="Tahoma"/>
            <family val="2"/>
          </rPr>
          <t xml:space="preserve">New People
</t>
        </r>
        <r>
          <rPr>
            <sz val="8"/>
            <color indexed="81"/>
            <rFont val="Tahoma"/>
            <family val="2"/>
          </rPr>
          <t xml:space="preserve">
</t>
        </r>
        <r>
          <rPr>
            <b/>
            <u/>
            <sz val="8"/>
            <color indexed="81"/>
            <rFont val="Tahoma"/>
            <family val="2"/>
          </rPr>
          <t xml:space="preserve">
</t>
        </r>
        <r>
          <rPr>
            <sz val="8"/>
            <color indexed="81"/>
            <rFont val="Tahoma"/>
            <family val="2"/>
          </rPr>
          <t>Mazwi Dyasi - 6503215625085
Vusumzi Bam - 7511145568084
Zwelakhe Twani - 6206155676089
Elliot Tengwa - 6702025661088</t>
        </r>
        <r>
          <rPr>
            <b/>
            <u/>
            <sz val="8"/>
            <color indexed="81"/>
            <rFont val="Tahoma"/>
            <family val="2"/>
          </rPr>
          <t xml:space="preserve">
People Left
</t>
        </r>
        <r>
          <rPr>
            <sz val="8"/>
            <color indexed="81"/>
            <rFont val="Tahoma"/>
            <family val="2"/>
          </rPr>
          <t xml:space="preserve">Nomfusi May - 6807230443089
Kholiswa Maki - 6812250665082
Monde Galelimali - 8801065796081
Zandisile Ngqina - 8501155494080
</t>
        </r>
      </text>
    </comment>
    <comment ref="C47" authorId="0" shapeId="0">
      <text>
        <r>
          <rPr>
            <sz val="10"/>
            <color indexed="81"/>
            <rFont val="Tahoma"/>
            <family val="2"/>
          </rPr>
          <t>Contract 092-050-F013B1 ran from 03/09/12 - 07/09/12 = 55P/Days</t>
        </r>
      </text>
    </comment>
    <comment ref="J47" authorId="0" shapeId="0">
      <text>
        <r>
          <rPr>
            <b/>
            <u/>
            <sz val="8"/>
            <color indexed="81"/>
            <rFont val="Tahoma"/>
            <family val="2"/>
          </rPr>
          <t xml:space="preserve">People Employed on contract 092-050-F013B1
</t>
        </r>
        <r>
          <rPr>
            <sz val="8"/>
            <color indexed="81"/>
            <rFont val="Tahoma"/>
            <family val="2"/>
          </rPr>
          <t xml:space="preserve">Nonkululeko Mani - 7612101148083
Ncediwe Nqwata - 6811260853084
Tsepo Campbell - 8707165452089
Nkosinathi Sikani - 8302185591080
Siyabonga Mgangato - 8502265704087
Olwethu Singata - 8504266029084
Pumeza Mani - 7510180453087
Phumzile Daba - 8301106576089
Unathi Ndlakuse - 9009135418087
Lulama Bennie - 7809226085089
Akhona Kila - 8709226085089
Vumile Ruselo - 8807185516085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48" authorId="0" shapeId="0">
      <text>
        <r>
          <rPr>
            <sz val="10"/>
            <color indexed="81"/>
            <rFont val="Tahoma"/>
            <family val="2"/>
          </rPr>
          <t xml:space="preserve">Contract 092-050-F113 ran from 17/02/11 - 24/02/011 = 100P/Days
</t>
        </r>
      </text>
    </comment>
    <comment ref="J48" authorId="0" shapeId="0">
      <text>
        <r>
          <rPr>
            <b/>
            <u/>
            <sz val="8"/>
            <color indexed="81"/>
            <rFont val="Tahoma"/>
            <family val="2"/>
          </rPr>
          <t xml:space="preserve">
People present for Contract 092-050-F113
</t>
        </r>
        <r>
          <rPr>
            <u/>
            <sz val="8"/>
            <color indexed="81"/>
            <rFont val="Tahoma"/>
            <family val="2"/>
          </rPr>
          <t xml:space="preserve">
</t>
        </r>
        <r>
          <rPr>
            <sz val="8"/>
            <color indexed="81"/>
            <rFont val="Tahoma"/>
            <family val="2"/>
          </rPr>
          <t xml:space="preserve">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
Misile Mkatali - 6712246006088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49" authorId="0" shapeId="0">
      <text>
        <r>
          <rPr>
            <sz val="10"/>
            <color indexed="81"/>
            <rFont val="Tahoma"/>
            <family val="2"/>
          </rPr>
          <t xml:space="preserve">Contract 092-050B1-208 ran from 16/04/12 - 19/04/12 = 52P/Days = contract 008-092-F029B1
</t>
        </r>
      </text>
    </comment>
    <comment ref="J49" authorId="0" shapeId="0">
      <text>
        <r>
          <rPr>
            <b/>
            <u/>
            <sz val="8"/>
            <color indexed="81"/>
            <rFont val="Tahoma"/>
            <family val="2"/>
          </rPr>
          <t xml:space="preserve">
People present for Contract 092-050FB1- 208
</t>
        </r>
        <r>
          <rPr>
            <u/>
            <sz val="8"/>
            <color indexed="81"/>
            <rFont val="Tahoma"/>
            <family val="2"/>
          </rPr>
          <t xml:space="preserve">
</t>
        </r>
        <r>
          <rPr>
            <sz val="8"/>
            <color indexed="81"/>
            <rFont val="Tahoma"/>
            <family val="2"/>
          </rPr>
          <t xml:space="preserve">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
Misile Mkatali - 6712246006088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A50" authorId="0" shapeId="0">
      <text>
        <r>
          <rPr>
            <sz val="10"/>
            <color indexed="81"/>
            <rFont val="Tahoma"/>
            <family val="2"/>
          </rPr>
          <t xml:space="preserve">Wage incentive contract
</t>
        </r>
      </text>
    </comment>
    <comment ref="C50" authorId="0" shapeId="0">
      <text>
        <r>
          <rPr>
            <sz val="10"/>
            <color indexed="81"/>
            <rFont val="Tahoma"/>
            <family val="2"/>
          </rPr>
          <t xml:space="preserve">Contract 008-092-F029 ran from 16/02/11 - 23/02/11 = 95P/Days
</t>
        </r>
      </text>
    </comment>
    <comment ref="J50" authorId="0" shapeId="0">
      <text>
        <r>
          <rPr>
            <b/>
            <u/>
            <sz val="8"/>
            <color indexed="81"/>
            <rFont val="Tahoma"/>
            <family val="2"/>
          </rPr>
          <t>People employed on contract 008-092-F029</t>
        </r>
        <r>
          <rPr>
            <sz val="8"/>
            <color indexed="81"/>
            <rFont val="Tahoma"/>
            <family val="2"/>
          </rPr>
          <t xml:space="preserve">
Ntombentsha Siyazi - 6503280753085
Nomfusi May - 6807230443089
Monde Joni - 7804235809082
Kholiswa Maki - 6812250665082
Johnson Maki - 7507165452084
Monde Galelimali - 8801065796081
Khulile Nogampula - 8507153656083
Zandisile Ngqina - 8501155494080
Bulelani Ngqina - 6903165424085
Michael Botha - 5401245618082
Nkululeko Mfecane - 5304145559085
</t>
        </r>
        <r>
          <rPr>
            <b/>
            <u/>
            <sz val="8"/>
            <color indexed="81"/>
            <rFont val="Tahoma"/>
            <family val="2"/>
          </rPr>
          <t xml:space="preserve">New People
</t>
        </r>
        <r>
          <rPr>
            <sz val="8"/>
            <color indexed="81"/>
            <rFont val="Tahoma"/>
            <family val="2"/>
          </rPr>
          <t xml:space="preserve">
Bonisile Coko - 7102126013082
</t>
        </r>
        <r>
          <rPr>
            <b/>
            <u/>
            <sz val="8"/>
            <color indexed="81"/>
            <rFont val="Tahoma"/>
            <family val="2"/>
          </rPr>
          <t xml:space="preserve">
People Left
</t>
        </r>
        <r>
          <rPr>
            <sz val="8"/>
            <color indexed="81"/>
            <rFont val="Tahoma"/>
            <family val="2"/>
          </rPr>
          <t>Ncedisile Dayimani - 8811195254083</t>
        </r>
      </text>
    </comment>
    <comment ref="C51" authorId="0" shapeId="0">
      <text>
        <r>
          <rPr>
            <sz val="10"/>
            <color indexed="81"/>
            <rFont val="Tahoma"/>
            <family val="2"/>
          </rPr>
          <t>Contract 092-050-FB1- 216 ran from 01/04/12 - 03/04/12 = 33P/Days
Contract = 008-092-F025B1.</t>
        </r>
      </text>
    </comment>
    <comment ref="J51" authorId="0" shapeId="0">
      <text>
        <r>
          <rPr>
            <b/>
            <u/>
            <sz val="8"/>
            <color indexed="81"/>
            <rFont val="Tahoma"/>
            <family val="2"/>
          </rPr>
          <t>People employed on contract 092-050FB1-216</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Fikile Mani- 7408115620088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52" authorId="0" shapeId="0">
      <text>
        <r>
          <rPr>
            <sz val="10"/>
            <color indexed="81"/>
            <rFont val="Tahoma"/>
            <family val="2"/>
          </rPr>
          <t xml:space="preserve">Contract 092-050-F216 ran from 01/06/12 - 20/06/12 = 198P/Days
</t>
        </r>
      </text>
    </comment>
    <comment ref="J52" authorId="0" shapeId="0">
      <text>
        <r>
          <rPr>
            <b/>
            <u/>
            <sz val="8"/>
            <color indexed="81"/>
            <rFont val="Tahoma"/>
            <family val="2"/>
          </rPr>
          <t>People employed on contract 092-050-F216</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Fikile Mani- 7408115620088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A53" authorId="0" shapeId="0">
      <text>
        <r>
          <rPr>
            <sz val="10"/>
            <color indexed="81"/>
            <rFont val="Tahoma"/>
            <family val="2"/>
          </rPr>
          <t xml:space="preserve">WAGE INCENTIVE CONTRACT
</t>
        </r>
      </text>
    </comment>
    <comment ref="C53" authorId="0" shapeId="0">
      <text>
        <r>
          <rPr>
            <sz val="10"/>
            <color indexed="81"/>
            <rFont val="Tahoma"/>
            <family val="2"/>
          </rPr>
          <t xml:space="preserve">Contract 008-092-F025 ran from 15/03/11 - 17/04/11 = 300P/Days
</t>
        </r>
      </text>
    </comment>
    <comment ref="G53" authorId="0" shapeId="0">
      <text>
        <r>
          <rPr>
            <sz val="10"/>
            <color indexed="81"/>
            <rFont val="Tahoma"/>
            <family val="2"/>
          </rPr>
          <t xml:space="preserve">R500.00 deducted from contract 008-092-F025 for having different bakkie other than the approved bakkie on site.
</t>
        </r>
      </text>
    </comment>
    <comment ref="J53" authorId="0" shapeId="0">
      <text>
        <r>
          <rPr>
            <b/>
            <u/>
            <sz val="8"/>
            <color indexed="81"/>
            <rFont val="Tahoma"/>
            <family val="2"/>
          </rPr>
          <t xml:space="preserve">People Employed on contract 008-092-F025
</t>
        </r>
        <r>
          <rPr>
            <sz val="8"/>
            <color indexed="81"/>
            <rFont val="Tahoma"/>
            <family val="2"/>
          </rPr>
          <t xml:space="preserve">
Nobengazi Tali - 6207040934080
Siyabulela Simanga - 8205056070897
Pumeza Mani - 7510180453087
Vuyo Njajula - 8811165512080
Ncediwe Nqwata - 6811260853084
Tsepo Campbell - 8707165452089
Msondezi Gojela - 8308246093081
Mondli Ziqula - 7512165732089
Olwethu Singata - 8504266029084
Mzolisi Mfundisi - 6804241044089
</t>
        </r>
        <r>
          <rPr>
            <b/>
            <u/>
            <sz val="8"/>
            <color indexed="81"/>
            <rFont val="Tahoma"/>
            <family val="2"/>
          </rPr>
          <t>New People</t>
        </r>
        <r>
          <rPr>
            <sz val="8"/>
            <color indexed="81"/>
            <rFont val="Tahoma"/>
            <family val="2"/>
          </rPr>
          <t xml:space="preserve">
Luzuko Zwelonke - 9001245741086
</t>
        </r>
        <r>
          <rPr>
            <b/>
            <u/>
            <sz val="8"/>
            <color indexed="81"/>
            <rFont val="Tahoma"/>
            <family val="2"/>
          </rPr>
          <t>People Left</t>
        </r>
        <r>
          <rPr>
            <sz val="8"/>
            <color indexed="81"/>
            <rFont val="Tahoma"/>
            <family val="2"/>
          </rPr>
          <t xml:space="preserve">
Bongani Ruselo - 8402036118081</t>
        </r>
      </text>
    </comment>
    <comment ref="A54" authorId="0" shapeId="0">
      <text>
        <r>
          <rPr>
            <sz val="10"/>
            <color indexed="81"/>
            <rFont val="Tahoma"/>
            <family val="2"/>
          </rPr>
          <t xml:space="preserve">Wage incentive contract
</t>
        </r>
      </text>
    </comment>
    <comment ref="C54" authorId="0" shapeId="0">
      <text>
        <r>
          <rPr>
            <sz val="10"/>
            <color indexed="81"/>
            <rFont val="Tahoma"/>
            <family val="2"/>
          </rPr>
          <t xml:space="preserve">Contract 008-092-F033 ran from 23/02/11 - 09/03/11=166P/Days
</t>
        </r>
      </text>
    </comment>
    <comment ref="J54" authorId="0" shapeId="0">
      <text>
        <r>
          <rPr>
            <b/>
            <u/>
            <sz val="10"/>
            <color indexed="81"/>
            <rFont val="Tahoma"/>
            <family val="2"/>
          </rPr>
          <t>People employed on contract 008-092-F033</t>
        </r>
        <r>
          <rPr>
            <sz val="10"/>
            <color indexed="81"/>
            <rFont val="Tahoma"/>
            <family val="2"/>
          </rPr>
          <t xml:space="preserve">
</t>
        </r>
        <r>
          <rPr>
            <sz val="10"/>
            <color indexed="81"/>
            <rFont val="Tahoma"/>
            <family val="2"/>
          </rPr>
          <t xml:space="preserve">
Phakamisa Woza - 8802265751082
Mzoxolo Nonqulo - 7601046037089
Siseko Ndayi - 8507315515086
Mlungiseleli Skina - 5706066669083
Qondiswa Wonte - 6609100515081
Vusile Singaphi - 6310255724087
Thembakazi Bhungcu - 6909271007086
Mzwanele Tatayi - 6404195878085
Xolela Pali - 8810215468087
Lindile Mbilana - 4502245158085
Stanford Skepe - 6201045580089
Luzuko Nonqulo - 9102195986083
</t>
        </r>
        <r>
          <rPr>
            <sz val="10"/>
            <color indexed="81"/>
            <rFont val="Tahoma"/>
            <family val="2"/>
          </rPr>
          <t xml:space="preserve">
</t>
        </r>
        <r>
          <rPr>
            <b/>
            <u/>
            <sz val="10"/>
            <color indexed="81"/>
            <rFont val="Tahoma"/>
            <family val="2"/>
          </rPr>
          <t>New People</t>
        </r>
        <r>
          <rPr>
            <sz val="10"/>
            <color indexed="81"/>
            <rFont val="Tahoma"/>
            <family val="2"/>
          </rPr>
          <t xml:space="preserve">
</t>
        </r>
        <r>
          <rPr>
            <b/>
            <u/>
            <sz val="10"/>
            <color indexed="81"/>
            <rFont val="Tahoma"/>
            <family val="2"/>
          </rPr>
          <t xml:space="preserve">People Left
</t>
        </r>
        <r>
          <rPr>
            <sz val="10"/>
            <color indexed="81"/>
            <rFont val="Tahoma"/>
            <family val="2"/>
          </rPr>
          <t xml:space="preserve">
</t>
        </r>
      </text>
    </comment>
    <comment ref="C55" authorId="0" shapeId="0">
      <text>
        <r>
          <rPr>
            <sz val="10"/>
            <color indexed="81"/>
            <rFont val="Tahoma"/>
            <family val="2"/>
          </rPr>
          <t xml:space="preserve">Contract 092-050-F120 ran from 01/04/11 - 18/04/11=230P/Days
</t>
        </r>
      </text>
    </comment>
    <comment ref="G55" authorId="0" shapeId="0">
      <text>
        <r>
          <rPr>
            <sz val="10"/>
            <color indexed="81"/>
            <rFont val="Tahoma"/>
            <family val="2"/>
          </rPr>
          <t xml:space="preserve">R1 000.00 deducted from contract 092-050-F120 for contractor not being on site.
</t>
        </r>
      </text>
    </comment>
    <comment ref="J55" authorId="0" shapeId="0">
      <text>
        <r>
          <rPr>
            <b/>
            <u/>
            <sz val="10"/>
            <color indexed="81"/>
            <rFont val="Tahoma"/>
            <family val="2"/>
          </rPr>
          <t>People employed on contract 092-050-F120</t>
        </r>
        <r>
          <rPr>
            <sz val="10"/>
            <color indexed="81"/>
            <rFont val="Tahoma"/>
            <family val="2"/>
          </rPr>
          <t xml:space="preserve">
</t>
        </r>
        <r>
          <rPr>
            <sz val="10"/>
            <color indexed="81"/>
            <rFont val="Tahoma"/>
            <family val="2"/>
          </rPr>
          <t xml:space="preserve">
Phakamisa Woza - 8802265751082
Mzoxolo Nonqulo - 7601046037089
Siseko Ndayi - 8507315515086
Mlungiseleli Skina - 5706066669083
Qondiswa Wonte - 6609100515081
Vusile Singaphi - 6310255724087
Thembakazi Bhungcu - 6909271007086
Mzwanele Tatayi - 6404195878085
Xolela Pali - 8810215468087
Lindile Mbilana - 4502245158085
Stanford Skepe - 6201045580089
Luzuko Nonqulo - 9102195986083
</t>
        </r>
        <r>
          <rPr>
            <sz val="10"/>
            <color indexed="81"/>
            <rFont val="Tahoma"/>
            <family val="2"/>
          </rPr>
          <t xml:space="preserve">
</t>
        </r>
        <r>
          <rPr>
            <b/>
            <u/>
            <sz val="10"/>
            <color indexed="81"/>
            <rFont val="Tahoma"/>
            <family val="2"/>
          </rPr>
          <t>New People</t>
        </r>
        <r>
          <rPr>
            <sz val="10"/>
            <color indexed="81"/>
            <rFont val="Tahoma"/>
            <family val="2"/>
          </rPr>
          <t xml:space="preserve">
</t>
        </r>
        <r>
          <rPr>
            <b/>
            <u/>
            <sz val="10"/>
            <color indexed="81"/>
            <rFont val="Tahoma"/>
            <family val="2"/>
          </rPr>
          <t xml:space="preserve">People Left
</t>
        </r>
        <r>
          <rPr>
            <sz val="10"/>
            <color indexed="81"/>
            <rFont val="Tahoma"/>
            <family val="2"/>
          </rPr>
          <t xml:space="preserve">
</t>
        </r>
      </text>
    </comment>
    <comment ref="A56" authorId="0" shapeId="0">
      <text>
        <r>
          <rPr>
            <sz val="10"/>
            <color indexed="81"/>
            <rFont val="Tahoma"/>
            <family val="2"/>
          </rPr>
          <t xml:space="preserve">WAGE INCENTIVE CONTRACT
</t>
        </r>
      </text>
    </comment>
    <comment ref="C56" authorId="0" shapeId="0">
      <text>
        <r>
          <rPr>
            <sz val="10"/>
            <color indexed="81"/>
            <rFont val="Tahoma"/>
            <family val="2"/>
          </rPr>
          <t xml:space="preserve">Contract 008-092-F024 ran from 15/02/11 - 28/02/11 = 153P/Days
</t>
        </r>
      </text>
    </comment>
    <comment ref="J56" authorId="0" shapeId="0">
      <text>
        <r>
          <rPr>
            <b/>
            <u/>
            <sz val="8"/>
            <color indexed="81"/>
            <rFont val="Tahoma"/>
            <family val="2"/>
          </rPr>
          <t xml:space="preserve">People Employed on contract 008-092-F024
</t>
        </r>
        <r>
          <rPr>
            <u/>
            <sz val="8"/>
            <color indexed="81"/>
            <rFont val="Tahoma"/>
            <family val="2"/>
          </rPr>
          <t xml:space="preserve">
</t>
        </r>
        <r>
          <rPr>
            <sz val="8"/>
            <color indexed="81"/>
            <rFont val="Tahoma"/>
            <family val="2"/>
          </rPr>
          <t xml:space="preserve">Ntombekhaya Menemene - 6909020873085
Sivuyile Kete -8211195887083
Polisa Mangele - 6808255831088
Sonwabo Vazi - 8203037085083
Khawulezile Yani - 7210255927087
Mzoxolo Dyala - 8304105495087
Bonisile Jantjies - 6903165973081
Gcobani Duda - 8807035200088 
Samson Hoyi - 6601265738087
Thembinkosi Markus - 8308166087089
Nosipho Xelo - 7009230935086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 xml:space="preserve">
</t>
        </r>
        <r>
          <rPr>
            <u/>
            <sz val="8"/>
            <color indexed="81"/>
            <rFont val="Tahoma"/>
            <family val="2"/>
          </rPr>
          <t xml:space="preserve">
</t>
        </r>
        <r>
          <rPr>
            <sz val="8"/>
            <color indexed="81"/>
            <rFont val="Tahoma"/>
            <family val="2"/>
          </rPr>
          <t xml:space="preserve">Xolani Daba - 7408106389081
</t>
        </r>
        <r>
          <rPr>
            <b/>
            <sz val="8"/>
            <color indexed="81"/>
            <rFont val="Tahoma"/>
            <family val="2"/>
          </rPr>
          <t xml:space="preserve">
</t>
        </r>
        <r>
          <rPr>
            <b/>
            <u/>
            <sz val="8"/>
            <color indexed="81"/>
            <rFont val="Tahoma"/>
            <family val="2"/>
          </rPr>
          <t xml:space="preserve">
People Left
</t>
        </r>
        <r>
          <rPr>
            <sz val="8"/>
            <color indexed="81"/>
            <rFont val="Tahoma"/>
            <family val="2"/>
          </rPr>
          <t>Nomfusi Nogule - 6706170587089</t>
        </r>
      </text>
    </comment>
    <comment ref="A57" authorId="0" shapeId="0">
      <text>
        <r>
          <rPr>
            <sz val="10"/>
            <color indexed="81"/>
            <rFont val="Tahoma"/>
            <family val="2"/>
          </rPr>
          <t xml:space="preserve">Supposed to be wage incentive contract but will be recorded under Thicket until wage incentive budgets become availalble in June 2011.
</t>
        </r>
      </text>
    </comment>
    <comment ref="C57" authorId="0" shapeId="0">
      <text>
        <r>
          <rPr>
            <sz val="10"/>
            <color indexed="81"/>
            <rFont val="Tahoma"/>
            <family val="2"/>
          </rPr>
          <t xml:space="preserve">Contract 008-092-F023 ran from 23/02/11 - 10/03/11 = 143P/Days
</t>
        </r>
      </text>
    </comment>
    <comment ref="J57" authorId="0" shapeId="0">
      <text>
        <r>
          <rPr>
            <b/>
            <u/>
            <sz val="8"/>
            <color indexed="81"/>
            <rFont val="Tahoma"/>
            <family val="2"/>
          </rPr>
          <t xml:space="preserve">People Employed on contract 008-092-F023
</t>
        </r>
        <r>
          <rPr>
            <sz val="8"/>
            <color indexed="81"/>
            <rFont val="Tahoma"/>
            <family val="2"/>
          </rPr>
          <t xml:space="preserve">
Nobengazi Tali - 6207040934080
Siyabulela Simanga - 8205056070897
Pumeza Mani - 7510180453087
Vuyo Njajula - 8811165512080
Ncediwe Nqwata - 6811260853084
Mzolisi Mfundisi - 6804241044089
</t>
        </r>
        <r>
          <rPr>
            <b/>
            <u/>
            <sz val="8"/>
            <color indexed="81"/>
            <rFont val="Tahoma"/>
            <family val="2"/>
          </rPr>
          <t>New People</t>
        </r>
        <r>
          <rPr>
            <sz val="8"/>
            <color indexed="81"/>
            <rFont val="Tahoma"/>
            <family val="2"/>
          </rPr>
          <t xml:space="preserve">
Bongani Ruselo - 8402036118081
Tsepo Campbell - 8707165452089
Msondezi Gojela - 8308246093081
Mondli Ziqula - 7512165732089
Olwethu Singata - 8504266029084
</t>
        </r>
        <r>
          <rPr>
            <b/>
            <u/>
            <sz val="8"/>
            <color indexed="81"/>
            <rFont val="Tahoma"/>
            <family val="2"/>
          </rPr>
          <t>People Left</t>
        </r>
        <r>
          <rPr>
            <sz val="8"/>
            <color indexed="81"/>
            <rFont val="Tahoma"/>
            <family val="2"/>
          </rPr>
          <t xml:space="preserve">
Vusumzi Bhedeshe - 8109155429088
Siphokazi Nkone - 8607260328087
Bulelani Yose - 8909125724082
Siyabonga Mgangato - 8502265704087
Pumzile Daba - 8301106576089</t>
        </r>
      </text>
    </comment>
    <comment ref="C59" authorId="0" shapeId="0">
      <text>
        <r>
          <rPr>
            <sz val="10"/>
            <color indexed="81"/>
            <rFont val="Tahoma"/>
            <family val="2"/>
          </rPr>
          <t xml:space="preserve">Contract 092-050FB1-214 ran from 07/05/12 - 11/05/12 = 65P/Days = contract 008-092-F022B1
</t>
        </r>
      </text>
    </comment>
    <comment ref="J59" authorId="0" shapeId="0">
      <text>
        <r>
          <rPr>
            <b/>
            <u/>
            <sz val="8"/>
            <color indexed="81"/>
            <rFont val="Tahoma"/>
            <family val="2"/>
          </rPr>
          <t xml:space="preserve">
People present for Contract 092-050FB1-214
</t>
        </r>
        <r>
          <rPr>
            <u/>
            <sz val="8"/>
            <color indexed="81"/>
            <rFont val="Tahoma"/>
            <family val="2"/>
          </rPr>
          <t xml:space="preserve">
</t>
        </r>
        <r>
          <rPr>
            <sz val="8"/>
            <color indexed="81"/>
            <rFont val="Tahoma"/>
            <family val="2"/>
          </rPr>
          <t xml:space="preserve">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
Misile Mkatali - 6712246006088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60" authorId="0" shapeId="0">
      <text>
        <r>
          <rPr>
            <sz val="10"/>
            <color indexed="81"/>
            <rFont val="Tahoma"/>
            <family val="2"/>
          </rPr>
          <t xml:space="preserve">Contract 092-050-F233 ran from 17/12/12 - 31/12/12 = 128P/Days 
</t>
        </r>
      </text>
    </comment>
    <comment ref="J60" authorId="0" shapeId="0">
      <text>
        <r>
          <rPr>
            <b/>
            <u/>
            <sz val="8"/>
            <color indexed="81"/>
            <rFont val="Tahoma"/>
            <family val="2"/>
          </rPr>
          <t xml:space="preserve">People present for Contract 092-050-F233
</t>
        </r>
        <r>
          <rPr>
            <u/>
            <sz val="8"/>
            <color indexed="81"/>
            <rFont val="Tahoma"/>
            <family val="2"/>
          </rPr>
          <t xml:space="preserve">
</t>
        </r>
        <r>
          <rPr>
            <sz val="8"/>
            <color indexed="81"/>
            <rFont val="Tahoma"/>
            <family val="2"/>
          </rPr>
          <t xml:space="preserve">Mzwanele Mkatali - 7904105936088
Ntsikelelo Mfundisi - 7603046195081
Siyabulela Nkohla - 7910096017085
Kwanele Gwejela - 7909096875088
Masibulele Tshaka - 8310145931080
Vuyani Mkatali - 7402075791088
Mbuyiselo Gojela - 7703255567085
Luzuko Xelo - 8806145938082
Vumile Komsana - 6403085875086
Mncedisi Pupuma - 7305115693083
Michael Mfundisi - 7109136916080
Misile Mkatali - 6712246006088
Cebo Fulani - 6702155823086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A61" authorId="0" shapeId="0">
      <text>
        <r>
          <rPr>
            <sz val="10"/>
            <color indexed="81"/>
            <rFont val="Tahoma"/>
            <family val="2"/>
          </rPr>
          <t xml:space="preserve">Wage incentive contract
</t>
        </r>
      </text>
    </comment>
    <comment ref="C61" authorId="0" shapeId="0">
      <text>
        <r>
          <rPr>
            <sz val="10"/>
            <color indexed="81"/>
            <rFont val="Tahoma"/>
            <family val="2"/>
          </rPr>
          <t xml:space="preserve">Contract 008-092-F022 ran from 14/02/11 - 24/02/11 = 108P/Days
</t>
        </r>
      </text>
    </comment>
    <comment ref="J61" authorId="0" shapeId="0">
      <text>
        <r>
          <rPr>
            <b/>
            <u/>
            <sz val="8"/>
            <color indexed="81"/>
            <rFont val="Tahoma"/>
            <family val="2"/>
          </rPr>
          <t xml:space="preserve">People employed on contract 008-092-F022
</t>
        </r>
        <r>
          <rPr>
            <u/>
            <sz val="8"/>
            <color indexed="81"/>
            <rFont val="Tahoma"/>
            <family val="2"/>
          </rPr>
          <t xml:space="preserve">
</t>
        </r>
        <r>
          <rPr>
            <b/>
            <sz val="8"/>
            <color indexed="81"/>
            <rFont val="Tahoma"/>
            <family val="2"/>
          </rPr>
          <t xml:space="preserve">
</t>
        </r>
        <r>
          <rPr>
            <sz val="8"/>
            <color indexed="81"/>
            <rFont val="Tahoma"/>
            <family val="2"/>
          </rPr>
          <t xml:space="preserve">Madondandile Makasi - 6612126415088
Malamli Jafta  - 7409055800086
Akhona Khila  - 8710025637089
Mzwandile Xhotyeni  - 5108255580082
Nomakhwezi Gidane - 6610030777080
Mbongi Hani - 5807105865086
Nondoyisile Kunqwana - 65060208085
Matipekhya Gidane - 7603037645086
Mzuyanda Kondile - 7905085685082
Sithelwa Somkhe - 6506151062080
Mbuyiseli Mnyamana - 6603155603082
</t>
        </r>
        <r>
          <rPr>
            <b/>
            <u/>
            <sz val="8"/>
            <color indexed="81"/>
            <rFont val="Tahoma"/>
            <family val="2"/>
          </rPr>
          <t>New People</t>
        </r>
        <r>
          <rPr>
            <sz val="8"/>
            <color indexed="81"/>
            <rFont val="Tahoma"/>
            <family val="2"/>
          </rPr>
          <t xml:space="preserve">
</t>
        </r>
        <r>
          <rPr>
            <b/>
            <u/>
            <sz val="8"/>
            <color indexed="81"/>
            <rFont val="Tahoma"/>
            <family val="2"/>
          </rPr>
          <t xml:space="preserve">
</t>
        </r>
        <r>
          <rPr>
            <u/>
            <sz val="8"/>
            <color indexed="81"/>
            <rFont val="Tahoma"/>
            <family val="2"/>
          </rPr>
          <t xml:space="preserve">
</t>
        </r>
        <r>
          <rPr>
            <b/>
            <u/>
            <sz val="8"/>
            <color indexed="81"/>
            <rFont val="Tahoma"/>
            <family val="2"/>
          </rPr>
          <t xml:space="preserve">
</t>
        </r>
        <r>
          <rPr>
            <sz val="8"/>
            <color indexed="81"/>
            <rFont val="Tahoma"/>
            <family val="2"/>
          </rPr>
          <t xml:space="preserve">
</t>
        </r>
        <r>
          <rPr>
            <u/>
            <sz val="8"/>
            <color indexed="81"/>
            <rFont val="Tahoma"/>
            <family val="2"/>
          </rPr>
          <t xml:space="preserve">
</t>
        </r>
        <r>
          <rPr>
            <b/>
            <u/>
            <sz val="8"/>
            <color indexed="81"/>
            <rFont val="Tahoma"/>
            <family val="2"/>
          </rPr>
          <t xml:space="preserve">
People Left
</t>
        </r>
      </text>
    </comment>
    <comment ref="C62" authorId="0" shapeId="0">
      <text>
        <r>
          <rPr>
            <sz val="10"/>
            <color indexed="81"/>
            <rFont val="Tahoma"/>
            <family val="2"/>
          </rPr>
          <t xml:space="preserve">Contract 092-050-F111 ran from 06/02/11 - 15/02/11 = 125P/Days
</t>
        </r>
      </text>
    </comment>
    <comment ref="J62" authorId="0" shapeId="0">
      <text>
        <r>
          <rPr>
            <b/>
            <u/>
            <sz val="8"/>
            <color indexed="81"/>
            <rFont val="Tahoma"/>
            <family val="2"/>
          </rPr>
          <t>People employed on contract 008-092-F111</t>
        </r>
        <r>
          <rPr>
            <sz val="8"/>
            <color indexed="81"/>
            <rFont val="Tahoma"/>
            <family val="2"/>
          </rPr>
          <t xml:space="preserve">
Ntombentsha Siyazi - 6503280753085
Nomfusi May - 6807230443089
Monde Joni - 7804235809082
Kholiswa Maki - 6812250665082
Johnson Maki - 7507165452084
Monde Galelimali - 8801065796081
Khulile Nogampula - 8507153656083
Zandisile Ngqina - 8501155494080
Bulelani Ngqina - 6903165424085
Michael Botha - 5401245618082
Nkululeko Mfecane - 5304145559085
</t>
        </r>
        <r>
          <rPr>
            <b/>
            <u/>
            <sz val="8"/>
            <color indexed="81"/>
            <rFont val="Tahoma"/>
            <family val="2"/>
          </rPr>
          <t xml:space="preserve">New People
</t>
        </r>
        <r>
          <rPr>
            <sz val="8"/>
            <color indexed="81"/>
            <rFont val="Tahoma"/>
            <family val="2"/>
          </rPr>
          <t xml:space="preserve">
Bonisile Coko - 7102126013082
</t>
        </r>
        <r>
          <rPr>
            <b/>
            <u/>
            <sz val="8"/>
            <color indexed="81"/>
            <rFont val="Tahoma"/>
            <family val="2"/>
          </rPr>
          <t xml:space="preserve">
People Left
</t>
        </r>
      </text>
    </comment>
    <comment ref="C63" authorId="0" shapeId="0">
      <text>
        <r>
          <rPr>
            <sz val="10"/>
            <color indexed="81"/>
            <rFont val="Tahoma"/>
            <family val="2"/>
          </rPr>
          <t xml:space="preserve">Contract 092-050-F111B1 ran from 14/03/12 - 17/03/12 = 52P/Days
</t>
        </r>
      </text>
    </comment>
    <comment ref="J63" authorId="0" shapeId="0">
      <text>
        <r>
          <rPr>
            <b/>
            <u/>
            <sz val="8"/>
            <color indexed="81"/>
            <rFont val="Tahoma"/>
            <family val="2"/>
          </rPr>
          <t>People employed on contract 092-050-F111B1</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Fikile Mani- 7408115620088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64" authorId="0" shapeId="0">
      <text>
        <r>
          <rPr>
            <sz val="10"/>
            <color indexed="81"/>
            <rFont val="Tahoma"/>
            <family val="2"/>
          </rPr>
          <t xml:space="preserve">Contract 092-050-F111AB1 ran from 16/03/12 - 17/03/12 = 24P/Days
</t>
        </r>
      </text>
    </comment>
    <comment ref="J64" authorId="0" shapeId="0">
      <text>
        <r>
          <rPr>
            <b/>
            <u/>
            <sz val="8"/>
            <color indexed="81"/>
            <rFont val="Tahoma"/>
            <family val="2"/>
          </rPr>
          <t xml:space="preserve">People Employed on contract 092-050-F111AB1
</t>
        </r>
        <r>
          <rPr>
            <u/>
            <sz val="8"/>
            <color indexed="81"/>
            <rFont val="Tahoma"/>
            <family val="2"/>
          </rPr>
          <t xml:space="preserve">
</t>
        </r>
        <r>
          <rPr>
            <sz val="8"/>
            <color indexed="81"/>
            <rFont val="Tahoma"/>
            <family val="2"/>
          </rPr>
          <t xml:space="preserve">Bongani Ruselo - 8402036118081
Pumeza Mani - 7510180453087
Ncediwe Nqwata - 6811260853084
Tsepo Campbell - 8707165452089
Siyabonga Mgangato - 8502265704087
Olwethu Singata - 8504266029084
Phumzile Daba - 8301106576089
Lulama Bennie - 7809226085089
Pumlani Gola - 8602085336084
Vumile Ruselo - 8807185516085
Mziwonakele Basi - 5510055217080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Nkosinathi Sikani - 8302185591080
</t>
        </r>
        <r>
          <rPr>
            <sz val="8"/>
            <color indexed="81"/>
            <rFont val="Tahoma"/>
            <family val="2"/>
          </rPr>
          <t xml:space="preserve">
</t>
        </r>
        <r>
          <rPr>
            <b/>
            <u/>
            <sz val="8"/>
            <color indexed="81"/>
            <rFont val="Tahoma"/>
            <family val="2"/>
          </rPr>
          <t>People Left</t>
        </r>
        <r>
          <rPr>
            <sz val="8"/>
            <color indexed="81"/>
            <rFont val="Tahoma"/>
            <family val="2"/>
          </rPr>
          <t xml:space="preserve">
Msondezi Gojela - 8308246093081</t>
        </r>
      </text>
    </comment>
    <comment ref="A65" authorId="0" shapeId="0">
      <text>
        <r>
          <rPr>
            <sz val="10"/>
            <color indexed="81"/>
            <rFont val="Tahoma"/>
            <family val="2"/>
          </rPr>
          <t xml:space="preserve">Supposed to be Wage incentive contract but recorded under thicket since wage incentive contracts have not come into play.
</t>
        </r>
      </text>
    </comment>
    <comment ref="C65" authorId="0" shapeId="0">
      <text>
        <r>
          <rPr>
            <sz val="10"/>
            <color indexed="81"/>
            <rFont val="Tahoma"/>
            <family val="2"/>
          </rPr>
          <t xml:space="preserve">Contract 008-092-F028 ran from 24/02/11 - 17/03/11 = 159P/Days
</t>
        </r>
      </text>
    </comment>
    <comment ref="J65" authorId="0" shapeId="0">
      <text>
        <r>
          <rPr>
            <b/>
            <u/>
            <sz val="8"/>
            <color indexed="81"/>
            <rFont val="Tahoma"/>
            <family val="2"/>
          </rPr>
          <t xml:space="preserve">People employed on contract 008-092-F028
</t>
        </r>
        <r>
          <rPr>
            <u/>
            <sz val="8"/>
            <color indexed="81"/>
            <rFont val="Tahoma"/>
            <family val="2"/>
          </rPr>
          <t xml:space="preserve">
</t>
        </r>
        <r>
          <rPr>
            <b/>
            <sz val="8"/>
            <color indexed="81"/>
            <rFont val="Tahoma"/>
            <family val="2"/>
          </rPr>
          <t xml:space="preserve">
</t>
        </r>
        <r>
          <rPr>
            <sz val="8"/>
            <color indexed="81"/>
            <rFont val="Tahoma"/>
            <family val="2"/>
          </rPr>
          <t xml:space="preserve">Madondandile Makasi - 6612126415088
Malamli Jafta  - 7409055800086
Akhona Khila  - 8710025637089
Mzwandile Xhotyeni  - 5108255580082
Nomakhwezi Gidane - 6610030777080
Mbongi Hani - 5807105865086
Nondoyisile Kunqwana - 65060208085
Matipekhya Gidane - 7603037645086
Mzuyanda Kondile - 7905085685082
Sithelwa Somkhe - 6506151062080
Mbuyiseli Mnyamana - 6603155603082
</t>
        </r>
        <r>
          <rPr>
            <b/>
            <u/>
            <sz val="8"/>
            <color indexed="81"/>
            <rFont val="Tahoma"/>
            <family val="2"/>
          </rPr>
          <t>New People</t>
        </r>
        <r>
          <rPr>
            <sz val="8"/>
            <color indexed="81"/>
            <rFont val="Tahoma"/>
            <family val="2"/>
          </rPr>
          <t xml:space="preserve">
</t>
        </r>
        <r>
          <rPr>
            <b/>
            <u/>
            <sz val="8"/>
            <color indexed="81"/>
            <rFont val="Tahoma"/>
            <family val="2"/>
          </rPr>
          <t xml:space="preserve">
</t>
        </r>
        <r>
          <rPr>
            <u/>
            <sz val="8"/>
            <color indexed="81"/>
            <rFont val="Tahoma"/>
            <family val="2"/>
          </rPr>
          <t xml:space="preserve">
</t>
        </r>
        <r>
          <rPr>
            <b/>
            <u/>
            <sz val="8"/>
            <color indexed="81"/>
            <rFont val="Tahoma"/>
            <family val="2"/>
          </rPr>
          <t xml:space="preserve">
</t>
        </r>
        <r>
          <rPr>
            <sz val="8"/>
            <color indexed="81"/>
            <rFont val="Tahoma"/>
            <family val="2"/>
          </rPr>
          <t xml:space="preserve">
</t>
        </r>
        <r>
          <rPr>
            <u/>
            <sz val="8"/>
            <color indexed="81"/>
            <rFont val="Tahoma"/>
            <family val="2"/>
          </rPr>
          <t xml:space="preserve">
</t>
        </r>
        <r>
          <rPr>
            <b/>
            <u/>
            <sz val="8"/>
            <color indexed="81"/>
            <rFont val="Tahoma"/>
            <family val="2"/>
          </rPr>
          <t xml:space="preserve">
People Left
</t>
        </r>
      </text>
    </comment>
    <comment ref="C66" authorId="0" shapeId="0">
      <text>
        <r>
          <rPr>
            <sz val="10"/>
            <color indexed="81"/>
            <rFont val="Tahoma"/>
            <family val="2"/>
          </rPr>
          <t xml:space="preserve">Contract 092-050FB1-207 ran from 10/04/12 - 12/04/12=35P/Days = Contract 008-092-F026B1.
</t>
        </r>
      </text>
    </comment>
    <comment ref="J66" authorId="0" shapeId="0">
      <text>
        <r>
          <rPr>
            <b/>
            <u/>
            <sz val="10"/>
            <color indexed="81"/>
            <rFont val="Tahoma"/>
            <family val="2"/>
          </rPr>
          <t>People employed on contract 092-050FB1-207</t>
        </r>
        <r>
          <rPr>
            <sz val="10"/>
            <color indexed="81"/>
            <rFont val="Tahoma"/>
            <family val="2"/>
          </rPr>
          <t xml:space="preserve">
</t>
        </r>
        <r>
          <rPr>
            <sz val="10"/>
            <color indexed="81"/>
            <rFont val="Tahoma"/>
            <family val="2"/>
          </rPr>
          <t xml:space="preserve">
Mzoxolo Nonqulo - 7601046037089
Mlungiseleli Skina - 5706066669083
Qondiswa Wonte - 6609100515081
Thembakazi Bhungcu - 6909271007086
Vusi Matsweni - 7412115921082
Vusumzi Bedeshe - 8109155429088
Mzwanele Tatayi - 6404195878085
Luzuko Nonqulo - 9102195986083
Bulelani Nyumnka - 9301205994083
Mzikayise Bungcu - 9206016091088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Mzuyanda Kondile - 7905085685082
</t>
        </r>
        <r>
          <rPr>
            <sz val="10"/>
            <color indexed="81"/>
            <rFont val="Tahoma"/>
            <family val="2"/>
          </rPr>
          <t xml:space="preserve">
</t>
        </r>
        <r>
          <rPr>
            <b/>
            <u/>
            <sz val="10"/>
            <color indexed="81"/>
            <rFont val="Tahoma"/>
            <family val="2"/>
          </rPr>
          <t xml:space="preserve">People Left
</t>
        </r>
      </text>
    </comment>
    <comment ref="C67" authorId="0" shapeId="0">
      <text>
        <r>
          <rPr>
            <sz val="10"/>
            <color indexed="81"/>
            <rFont val="Tahoma"/>
            <family val="2"/>
          </rPr>
          <t xml:space="preserve">Contract 092-050-F207 ran from 06/08/12 - 23/08/12=147P/Days
</t>
        </r>
      </text>
    </comment>
    <comment ref="J67" authorId="0" shapeId="0">
      <text>
        <r>
          <rPr>
            <b/>
            <u/>
            <sz val="10"/>
            <color indexed="81"/>
            <rFont val="Tahoma"/>
            <family val="2"/>
          </rPr>
          <t>People employed on contract 092-050-F207</t>
        </r>
        <r>
          <rPr>
            <sz val="10"/>
            <color indexed="81"/>
            <rFont val="Tahoma"/>
            <family val="2"/>
          </rPr>
          <t xml:space="preserve">
</t>
        </r>
        <r>
          <rPr>
            <sz val="10"/>
            <color indexed="81"/>
            <rFont val="Tahoma"/>
            <family val="2"/>
          </rPr>
          <t xml:space="preserve">
Bulelani Nyumnka - 9301205994083
Mlungiseleli Skina - 5706066669083
Mzoxolo Nonqulo - 7601046037089
Thembakazi Bhungcu - 6909271007086
Vusi Matsweni - 7412115921082
Vusumzi Bedeshe - 8109155429088
Qondiswa Wonte - 6609100515081
Mzwanele Tatayi - 6404195878085
Luzuko Nonqulo - 9102195986083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Namba Linje - 9102195986083
</t>
        </r>
        <r>
          <rPr>
            <sz val="10"/>
            <color indexed="81"/>
            <rFont val="Tahoma"/>
            <family val="2"/>
          </rPr>
          <t xml:space="preserve">
</t>
        </r>
        <r>
          <rPr>
            <b/>
            <u/>
            <sz val="10"/>
            <color indexed="81"/>
            <rFont val="Tahoma"/>
            <family val="2"/>
          </rPr>
          <t xml:space="preserve">People Left
</t>
        </r>
        <r>
          <rPr>
            <sz val="10"/>
            <color indexed="81"/>
            <rFont val="Tahoma"/>
            <family val="2"/>
          </rPr>
          <t>Mzikayise Bungcu - 9206016091088</t>
        </r>
      </text>
    </comment>
    <comment ref="A68" authorId="0" shapeId="0">
      <text>
        <r>
          <rPr>
            <sz val="10"/>
            <color indexed="81"/>
            <rFont val="Tahoma"/>
            <family val="2"/>
          </rPr>
          <t xml:space="preserve">SUPPOSED TO BE WAGE INCENTIVE CONTRACT, but due to wage incentive budgets only coming in June 2011 it is booked under thicket rehab.
</t>
        </r>
      </text>
    </comment>
    <comment ref="C68" authorId="0" shapeId="0">
      <text>
        <r>
          <rPr>
            <sz val="10"/>
            <color indexed="81"/>
            <rFont val="Tahoma"/>
            <family val="2"/>
          </rPr>
          <t xml:space="preserve">Contract 008-092-F026 ran from 03/03/11 - 30/03/11 = 224P/Days
</t>
        </r>
      </text>
    </comment>
    <comment ref="J68" authorId="0" shapeId="0">
      <text>
        <r>
          <rPr>
            <b/>
            <u/>
            <sz val="8"/>
            <color indexed="81"/>
            <rFont val="Tahoma"/>
            <family val="2"/>
          </rPr>
          <t xml:space="preserve">People Employed on contract 008-092-F026
</t>
        </r>
        <r>
          <rPr>
            <u/>
            <sz val="8"/>
            <color indexed="81"/>
            <rFont val="Tahoma"/>
            <family val="2"/>
          </rPr>
          <t xml:space="preserve">
</t>
        </r>
        <r>
          <rPr>
            <sz val="8"/>
            <color indexed="81"/>
            <rFont val="Tahoma"/>
            <family val="2"/>
          </rPr>
          <t xml:space="preserve">Ntombekhaya Menemene - 6909020873085
Polisa Mangele - 6808255831088
Sonwabo Vazi - 8203037085083
Khawulezile Yani - 7210255927087
Mzoxolo Dyala - 8304105495087
Bonisile Jantjies - 6903165973081
Gcobani Duda - 8807035200088 
Samson Hoyi - 6601265738087
Thembinkosi Markus - 8308166087089
Nosipho Xelo - 7009230935086
Xolani Daba - 7408106389081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 xml:space="preserve">
</t>
        </r>
        <r>
          <rPr>
            <u/>
            <sz val="8"/>
            <color indexed="81"/>
            <rFont val="Tahoma"/>
            <family val="2"/>
          </rPr>
          <t xml:space="preserve">
</t>
        </r>
        <r>
          <rPr>
            <sz val="8"/>
            <color indexed="81"/>
            <rFont val="Tahoma"/>
            <family val="2"/>
          </rPr>
          <t xml:space="preserve">Xolela Radu - 8409076143085
</t>
        </r>
        <r>
          <rPr>
            <b/>
            <sz val="8"/>
            <color indexed="81"/>
            <rFont val="Tahoma"/>
            <family val="2"/>
          </rPr>
          <t xml:space="preserve">
</t>
        </r>
        <r>
          <rPr>
            <b/>
            <u/>
            <sz val="8"/>
            <color indexed="81"/>
            <rFont val="Tahoma"/>
            <family val="2"/>
          </rPr>
          <t xml:space="preserve">
People Left
</t>
        </r>
        <r>
          <rPr>
            <sz val="8"/>
            <color indexed="81"/>
            <rFont val="Tahoma"/>
            <family val="2"/>
          </rPr>
          <t>Sivuyile Kete -8211195887083</t>
        </r>
      </text>
    </comment>
    <comment ref="C69" authorId="0" shapeId="0">
      <text>
        <r>
          <rPr>
            <sz val="10"/>
            <color indexed="81"/>
            <rFont val="Tahoma"/>
            <family val="2"/>
          </rPr>
          <t xml:space="preserve">Contract 092-050-F215 ran from 03/09/12 - 24/09/12 = 200P/Days 
</t>
        </r>
      </text>
    </comment>
    <comment ref="J69" authorId="0" shapeId="0">
      <text>
        <r>
          <rPr>
            <b/>
            <u/>
            <sz val="8"/>
            <color indexed="81"/>
            <rFont val="Tahoma"/>
            <family val="2"/>
          </rPr>
          <t xml:space="preserve">People present for Contract 092-050-F215
</t>
        </r>
        <r>
          <rPr>
            <u/>
            <sz val="8"/>
            <color indexed="81"/>
            <rFont val="Tahoma"/>
            <family val="2"/>
          </rPr>
          <t xml:space="preserve">
</t>
        </r>
        <r>
          <rPr>
            <sz val="8"/>
            <color indexed="81"/>
            <rFont val="Tahoma"/>
            <family val="2"/>
          </rPr>
          <t>Mzwanele Mkatali - 7904105936088
Siyabulela Nkohla - 7910096017085
Kwanele Gwejela - 7909096875088
Misile Mkatali - 6712246006088</t>
        </r>
        <r>
          <rPr>
            <sz val="8"/>
            <color indexed="81"/>
            <rFont val="Tahoma"/>
            <family val="2"/>
          </rPr>
          <t xml:space="preserve">
Vumile Komsana - 6403085875086
Luzuko Xelo - 8806145938082
Vuyani Mkatali - 7402075791088
Cebo Fulani - 6702155823086
Mbuyiselo Gojela - 7703255567085
Mncedisi Pupuma - 7305115693083
Ntsikelelo Mfundisi - 7603046195081
Masibulele Tshaka - 8310145931080
Michael Mfundisi - 7109136916080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70" authorId="0" shapeId="0">
      <text>
        <r>
          <rPr>
            <sz val="10"/>
            <color indexed="81"/>
            <rFont val="Tahoma"/>
            <family val="2"/>
          </rPr>
          <t>Contract 092-050-FB1- 215 ran from 04/04/12 - 06/04/12 = 39P/Days
Contract = 008-092-F024B1.</t>
        </r>
      </text>
    </comment>
    <comment ref="J70" authorId="0" shapeId="0">
      <text>
        <r>
          <rPr>
            <b/>
            <u/>
            <sz val="8"/>
            <color indexed="81"/>
            <rFont val="Tahoma"/>
            <family val="2"/>
          </rPr>
          <t>People employed on contract 092-050F1-215</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Fikile Mani- 7408115620088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71" authorId="0" shapeId="0">
      <text>
        <r>
          <rPr>
            <sz val="10"/>
            <color indexed="81"/>
            <rFont val="Tahoma"/>
            <family val="2"/>
          </rPr>
          <t xml:space="preserve">Contract 092-050-F115 ran from 25/02/11 - 03/03/011 = 89P/Days
</t>
        </r>
      </text>
    </comment>
    <comment ref="J71" authorId="0" shapeId="0">
      <text>
        <r>
          <rPr>
            <b/>
            <u/>
            <sz val="8"/>
            <color indexed="81"/>
            <rFont val="Tahoma"/>
            <family val="2"/>
          </rPr>
          <t xml:space="preserve">
People present for Contract 092-050-F115
</t>
        </r>
        <r>
          <rPr>
            <u/>
            <sz val="8"/>
            <color indexed="81"/>
            <rFont val="Tahoma"/>
            <family val="2"/>
          </rPr>
          <t xml:space="preserve">
</t>
        </r>
        <r>
          <rPr>
            <sz val="8"/>
            <color indexed="81"/>
            <rFont val="Tahoma"/>
            <family val="2"/>
          </rPr>
          <t xml:space="preserve">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
Misile Mkatali - 6712246006088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72" authorId="0" shapeId="0">
      <text>
        <r>
          <rPr>
            <sz val="10"/>
            <color indexed="81"/>
            <rFont val="Tahoma"/>
            <family val="2"/>
          </rPr>
          <t xml:space="preserve">Contract 092-050-F227B1 ran from 24/09/12 - 27/09/12=44P/Days
</t>
        </r>
      </text>
    </comment>
    <comment ref="J72" authorId="0" shapeId="0">
      <text>
        <r>
          <rPr>
            <b/>
            <u/>
            <sz val="10"/>
            <color indexed="81"/>
            <rFont val="Tahoma"/>
            <family val="2"/>
          </rPr>
          <t>People employed on contract 092-050-F227B1</t>
        </r>
        <r>
          <rPr>
            <sz val="10"/>
            <color indexed="81"/>
            <rFont val="Tahoma"/>
            <family val="2"/>
          </rPr>
          <t xml:space="preserve">
</t>
        </r>
        <r>
          <rPr>
            <sz val="10"/>
            <color indexed="81"/>
            <rFont val="Tahoma"/>
            <family val="2"/>
          </rPr>
          <t xml:space="preserve">Nikelwa Ndwayana - 8404270363084
Bulelani Nyumnka - 9301205994083
Mlungiseleli Skina - 5706066669083
Mzoxolo Nonqulo - 7601046037089
Thembakazi Bhungcu - 6909271007086
Vusi Matsweni - 7412115921082
Vusumzi Bedeshe - 8109155429088
Qondiswa Wonte - 6609100515081
Mzwanele Tatayi - 6404195878085
Mzikayise Bungcu - 9206016091088
Luzuko Nonqulo - 9102195986083
Namba Linje - 9102195986083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t>
        </r>
        <r>
          <rPr>
            <sz val="10"/>
            <color indexed="81"/>
            <rFont val="Tahoma"/>
            <family val="2"/>
          </rPr>
          <t xml:space="preserve">
</t>
        </r>
        <r>
          <rPr>
            <b/>
            <u/>
            <sz val="10"/>
            <color indexed="81"/>
            <rFont val="Tahoma"/>
            <family val="2"/>
          </rPr>
          <t xml:space="preserve">People Left
</t>
        </r>
      </text>
    </comment>
    <comment ref="A73" authorId="0" shapeId="0">
      <text>
        <r>
          <rPr>
            <sz val="10"/>
            <color indexed="81"/>
            <rFont val="Tahoma"/>
            <family val="2"/>
          </rPr>
          <t xml:space="preserve">Wage incentive contract
</t>
        </r>
      </text>
    </comment>
    <comment ref="C73" authorId="0" shapeId="0">
      <text>
        <r>
          <rPr>
            <sz val="10"/>
            <color indexed="81"/>
            <rFont val="Tahoma"/>
            <family val="2"/>
          </rPr>
          <t xml:space="preserve">Contract 008-092-F030 ran from 24/02/11 - 03/03/11 = 91P/Days
</t>
        </r>
      </text>
    </comment>
    <comment ref="J73" authorId="0" shapeId="0">
      <text>
        <r>
          <rPr>
            <b/>
            <u/>
            <sz val="8"/>
            <color indexed="81"/>
            <rFont val="Tahoma"/>
            <family val="2"/>
          </rPr>
          <t>People employed on contract 008-092-F030</t>
        </r>
        <r>
          <rPr>
            <sz val="8"/>
            <color indexed="81"/>
            <rFont val="Tahoma"/>
            <family val="2"/>
          </rPr>
          <t xml:space="preserve">
Ntombentsha Siyazi - 6503280753085
Nomfusi May - 6807230443089
Kholiswa Maki - 6812250665082
Johnson Maki - 7507165452084
Monde Galelimali - 8801065796081
Khulile Nogampula - 8507153656083
Zandisile Ngqina - 8501155494080
Bonisile Coko - 7102126013082
Bulelani Ngqina - 6903165424085
Michael Botha - 5401245618082
Nkululeko Mfecane - 5304145559085
</t>
        </r>
        <r>
          <rPr>
            <b/>
            <u/>
            <sz val="8"/>
            <color indexed="81"/>
            <rFont val="Tahoma"/>
            <family val="2"/>
          </rPr>
          <t xml:space="preserve">New People
</t>
        </r>
        <r>
          <rPr>
            <sz val="8"/>
            <color indexed="81"/>
            <rFont val="Tahoma"/>
            <family val="2"/>
          </rPr>
          <t xml:space="preserve">
Tobani Javu - 8502065652080</t>
        </r>
        <r>
          <rPr>
            <b/>
            <u/>
            <sz val="8"/>
            <color indexed="81"/>
            <rFont val="Tahoma"/>
            <family val="2"/>
          </rPr>
          <t xml:space="preserve">
People Left
</t>
        </r>
        <r>
          <rPr>
            <sz val="8"/>
            <color indexed="81"/>
            <rFont val="Tahoma"/>
            <family val="2"/>
          </rPr>
          <t xml:space="preserve">
Monde Joni - 7804235809082</t>
        </r>
      </text>
    </comment>
    <comment ref="C74" authorId="0" shapeId="0">
      <text>
        <r>
          <rPr>
            <sz val="10"/>
            <color indexed="81"/>
            <rFont val="Tahoma"/>
            <family val="2"/>
          </rPr>
          <t xml:space="preserve">Contract 092-050FB1-210 ran from 11/06/12 - 19/06/12 = 60P/Days = Contract 008-092-F030B1.
</t>
        </r>
      </text>
    </comment>
    <comment ref="J74" authorId="0" shapeId="0">
      <text>
        <r>
          <rPr>
            <b/>
            <u/>
            <sz val="8"/>
            <color indexed="81"/>
            <rFont val="Tahoma"/>
            <family val="2"/>
          </rPr>
          <t xml:space="preserve">People Employed on contract 092-050FB1-210
</t>
        </r>
        <r>
          <rPr>
            <u/>
            <sz val="8"/>
            <color indexed="81"/>
            <rFont val="Tahoma"/>
            <family val="2"/>
          </rPr>
          <t xml:space="preserve">
</t>
        </r>
        <r>
          <rPr>
            <sz val="8"/>
            <color indexed="81"/>
            <rFont val="Tahoma"/>
            <family val="2"/>
          </rPr>
          <t>Ntombekhaya Menemene - 6909020873085
Siphokazi Nkone - 8607266032087
Sonwabo Vazi - 8203037085083
Madondile Makasi - 6612126415088
Mzoxolo Dyala - 8304105495087
Khawulezile Yani - 7210255927087
Nomfusi Nogcune - 6706170587089
Samson Hoyi - 6601265738087
Xolela Radu - 8409076143085
Mbulelo Soldaat - 8409076148085</t>
        </r>
        <r>
          <rPr>
            <b/>
            <sz val="8"/>
            <color indexed="81"/>
            <rFont val="Tahoma"/>
            <family val="2"/>
          </rPr>
          <t xml:space="preserve">
</t>
        </r>
        <r>
          <rPr>
            <sz val="8"/>
            <color indexed="81"/>
            <rFont val="Tahoma"/>
            <family val="2"/>
          </rPr>
          <t>Vusumzi Bekeweni - 9109096378088</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75" authorId="0" shapeId="0">
      <text>
        <r>
          <rPr>
            <sz val="10"/>
            <color indexed="81"/>
            <rFont val="Tahoma"/>
            <family val="2"/>
          </rPr>
          <t xml:space="preserve">Contract 092-050FB1-212 = 008-0920F030B1  ran from 11/10/12 - 18/10/12 = 55P/Days
</t>
        </r>
      </text>
    </comment>
    <comment ref="J75" authorId="0" shapeId="0">
      <text>
        <r>
          <rPr>
            <b/>
            <u/>
            <sz val="8"/>
            <color indexed="81"/>
            <rFont val="Tahoma"/>
            <family val="2"/>
          </rPr>
          <t xml:space="preserve">People Employed on contract 092-050FB1-212
</t>
        </r>
        <r>
          <rPr>
            <sz val="8"/>
            <color indexed="81"/>
            <rFont val="Tahoma"/>
            <family val="2"/>
          </rPr>
          <t xml:space="preserve">Mzimkhulu Nkone - 7310065683084
Vuyo Njajula - 8811165512080
Siphokazi Nkone - 8607266032087
Sivuyile Kete - 8211195887083
Ndikho Ngwane - 7808106183089
Mzoxolo Dyala - 8304105495087
Khawulezile Yani - 7210255927087
Mbulelo Soldaat - 8409076148085
Samson Hoyi - 6601265738087
Nomakhazi Sobuza - 5610100372086
Xolela Radu - 8409076143085
Thembinkosi Markus - 8308166087089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C76" authorId="0" shapeId="0">
      <text>
        <r>
          <rPr>
            <sz val="10"/>
            <color indexed="81"/>
            <rFont val="Tahoma"/>
            <family val="2"/>
          </rPr>
          <t>Contract 092-050-FB1- 209 ran from 20/04/12 - 24/04/12 = 62P/Days
Contract = 008-092-F031B1.</t>
        </r>
      </text>
    </comment>
    <comment ref="J76" authorId="0" shapeId="0">
      <text>
        <r>
          <rPr>
            <b/>
            <u/>
            <sz val="8"/>
            <color indexed="81"/>
            <rFont val="Tahoma"/>
            <family val="2"/>
          </rPr>
          <t>People employed on contract 092-050FB1-209</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Fikile Mani- 7408115620088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77" authorId="0" shapeId="0">
      <text>
        <r>
          <rPr>
            <sz val="10"/>
            <color indexed="81"/>
            <rFont val="Tahoma"/>
            <family val="2"/>
          </rPr>
          <t>Contract 092-050-F209 ran from 09/07/12 - 27/07/12 = 165P/Days</t>
        </r>
      </text>
    </comment>
    <comment ref="J77" authorId="0" shapeId="0">
      <text>
        <r>
          <rPr>
            <b/>
            <u/>
            <sz val="8"/>
            <color indexed="81"/>
            <rFont val="Tahoma"/>
            <family val="2"/>
          </rPr>
          <t xml:space="preserve">People Employed on contract 092-050-F209
</t>
        </r>
        <r>
          <rPr>
            <u/>
            <sz val="8"/>
            <color indexed="81"/>
            <rFont val="Tahoma"/>
            <family val="2"/>
          </rPr>
          <t xml:space="preserve">
</t>
        </r>
        <r>
          <rPr>
            <sz val="8"/>
            <color indexed="81"/>
            <rFont val="Tahoma"/>
            <family val="2"/>
          </rPr>
          <t xml:space="preserve">
Tsepo Campbell - 8707165452089
Nkosinathi Sikani - 8302185591080
Siyabonga Mgangato - 8502265704087
Olwethu Singata - 8504266029084
Pumeza Mani - 7510180453087
Phumzile Daba - 8301106576089
Ncediwe Nqwata - 6811260853084
Lulama Bennie - 7809226085089
Vumile Ruselo - 8807185516085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Unathi Ndlakuse - 9009135418087
Akhona Kila - 8709226085089
</t>
        </r>
        <r>
          <rPr>
            <sz val="8"/>
            <color indexed="81"/>
            <rFont val="Tahoma"/>
            <family val="2"/>
          </rPr>
          <t xml:space="preserve">
</t>
        </r>
        <r>
          <rPr>
            <b/>
            <u/>
            <sz val="8"/>
            <color indexed="81"/>
            <rFont val="Tahoma"/>
            <family val="2"/>
          </rPr>
          <t>People Left</t>
        </r>
        <r>
          <rPr>
            <sz val="8"/>
            <color indexed="81"/>
            <rFont val="Tahoma"/>
            <family val="2"/>
          </rPr>
          <t xml:space="preserve">
Bongani Ruselo - 8402036118081
Pumlani Gola - 8602085336084
Mziwonakele Basi - 5510055217080</t>
        </r>
      </text>
    </comment>
    <comment ref="C78" authorId="0" shapeId="0">
      <text>
        <r>
          <rPr>
            <sz val="10"/>
            <color indexed="81"/>
            <rFont val="Tahoma"/>
            <family val="2"/>
          </rPr>
          <t xml:space="preserve">Contract 092-050-F114 ran from 07/02/11 - 16/02/011 = 120P/Days
</t>
        </r>
      </text>
    </comment>
    <comment ref="J78" authorId="0" shapeId="0">
      <text>
        <r>
          <rPr>
            <b/>
            <u/>
            <sz val="8"/>
            <color indexed="81"/>
            <rFont val="Tahoma"/>
            <family val="2"/>
          </rPr>
          <t xml:space="preserve">
People present for Contract 092-050-F114
</t>
        </r>
        <r>
          <rPr>
            <u/>
            <sz val="8"/>
            <color indexed="81"/>
            <rFont val="Tahoma"/>
            <family val="2"/>
          </rPr>
          <t xml:space="preserve">
</t>
        </r>
        <r>
          <rPr>
            <sz val="8"/>
            <color indexed="81"/>
            <rFont val="Tahoma"/>
            <family val="2"/>
          </rPr>
          <t xml:space="preserve">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sz val="8"/>
            <color indexed="81"/>
            <rFont val="Tahoma"/>
            <family val="2"/>
          </rPr>
          <t xml:space="preserve">Mncedisi Pupuma - 7305115693083
Misile Mkatali - 6712246006088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Mandlenkosi Khamana - 8210245218083
</t>
        </r>
        <r>
          <rPr>
            <sz val="8"/>
            <color indexed="81"/>
            <rFont val="Tahoma"/>
            <family val="2"/>
          </rPr>
          <t xml:space="preserve">
</t>
        </r>
      </text>
    </comment>
    <comment ref="C79" authorId="0" shapeId="0">
      <text>
        <r>
          <rPr>
            <sz val="10"/>
            <color indexed="81"/>
            <rFont val="Tahoma"/>
            <family val="2"/>
          </rPr>
          <t xml:space="preserve">Contract 092-050-F114B1 ran from 01/05/12 - 08/05/12 = 71P/Days 
</t>
        </r>
      </text>
    </comment>
    <comment ref="J79" authorId="0" shapeId="0">
      <text>
        <r>
          <rPr>
            <b/>
            <u/>
            <sz val="8"/>
            <color indexed="81"/>
            <rFont val="Tahoma"/>
            <family val="2"/>
          </rPr>
          <t xml:space="preserve">People Employed on contract 092-050-F114B1
</t>
        </r>
        <r>
          <rPr>
            <u/>
            <sz val="8"/>
            <color indexed="81"/>
            <rFont val="Tahoma"/>
            <family val="2"/>
          </rPr>
          <t xml:space="preserve">
</t>
        </r>
        <r>
          <rPr>
            <sz val="8"/>
            <color indexed="81"/>
            <rFont val="Tahoma"/>
            <family val="2"/>
          </rPr>
          <t>Ntombekhaya Menemene - 6909020873085
Siphokazi Nkone - 8607266032087
Sonwabo Vazi - 8203037085083
Madondile Makasi - 6612126415088
Mzoxolo Dyala - 8304105495087
Khawulezile Yani - 7210255927087
Nomfusi Nogcune - 6706170587089
Samson Hoyi - 6601265738087
Xolela Radu - 8409076143085
Mbulelo Soldaat - 8409076148085</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 xml:space="preserve">
Vusumzi Bekeweni - 9109096378088
</t>
        </r>
        <r>
          <rPr>
            <b/>
            <u/>
            <sz val="8"/>
            <color indexed="81"/>
            <rFont val="Tahoma"/>
            <family val="2"/>
          </rPr>
          <t xml:space="preserve">
People Left
</t>
        </r>
      </text>
    </comment>
    <comment ref="C80" authorId="0" shapeId="0">
      <text>
        <r>
          <rPr>
            <sz val="10"/>
            <color indexed="81"/>
            <rFont val="Tahoma"/>
            <family val="2"/>
          </rPr>
          <t xml:space="preserve">Contract 092-050-F117 ran from 06/04/11 - 09/05/11 = 214P/Days
</t>
        </r>
      </text>
    </comment>
    <comment ref="J80" authorId="0" shapeId="0">
      <text>
        <r>
          <rPr>
            <b/>
            <u/>
            <sz val="8"/>
            <color indexed="81"/>
            <rFont val="Tahoma"/>
            <family val="2"/>
          </rPr>
          <t xml:space="preserve">People Employed on contract 092-050-F117
</t>
        </r>
        <r>
          <rPr>
            <u/>
            <sz val="8"/>
            <color indexed="81"/>
            <rFont val="Tahoma"/>
            <family val="2"/>
          </rPr>
          <t xml:space="preserve">
</t>
        </r>
        <r>
          <rPr>
            <sz val="8"/>
            <color indexed="81"/>
            <rFont val="Tahoma"/>
            <family val="2"/>
          </rPr>
          <t xml:space="preserve">Ntombekhaya Menemene - 6909020873085
Polisa Mangele - 6808255831088
Sonwabo Vazi - 8203037085083
Khawulezile Yani - 7210255927087
Mzoxolo Dyala - 8304105495087
Bonisile Jantjies - 6903165973081
Gcobani Duda - 8807035200088 
Samson Hoyi - 6601265738087
Thembinkosi Markus - 8308166087089
Nosipho Xelo - 7009230935086
Xolela Radu - 8409076143085
Xolani Daba - 7408106389081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 xml:space="preserve">
</t>
        </r>
        <r>
          <rPr>
            <u/>
            <sz val="8"/>
            <color indexed="81"/>
            <rFont val="Tahoma"/>
            <family val="2"/>
          </rPr>
          <t xml:space="preserve">
</t>
        </r>
        <r>
          <rPr>
            <sz val="8"/>
            <color indexed="81"/>
            <rFont val="Tahoma"/>
            <family val="2"/>
          </rPr>
          <t xml:space="preserve">Xolela Radu - 8409076143085
</t>
        </r>
        <r>
          <rPr>
            <b/>
            <sz val="8"/>
            <color indexed="81"/>
            <rFont val="Tahoma"/>
            <family val="2"/>
          </rPr>
          <t xml:space="preserve">
</t>
        </r>
        <r>
          <rPr>
            <b/>
            <u/>
            <sz val="8"/>
            <color indexed="81"/>
            <rFont val="Tahoma"/>
            <family val="2"/>
          </rPr>
          <t xml:space="preserve">
People Left
</t>
        </r>
      </text>
    </comment>
    <comment ref="C81" authorId="0" shapeId="0">
      <text>
        <r>
          <rPr>
            <sz val="10"/>
            <color indexed="81"/>
            <rFont val="Tahoma"/>
            <family val="2"/>
          </rPr>
          <t xml:space="preserve">Contract 092-050-F117 B1 ran from 15/03/12 - 20/03/12 = 42P/Days
</t>
        </r>
      </text>
    </comment>
    <comment ref="J81" authorId="0" shapeId="0">
      <text>
        <r>
          <rPr>
            <b/>
            <u/>
            <sz val="8"/>
            <color indexed="81"/>
            <rFont val="Tahoma"/>
            <family val="2"/>
          </rPr>
          <t xml:space="preserve">People Employed on contract 092-050-F117B1
</t>
        </r>
        <r>
          <rPr>
            <u/>
            <sz val="8"/>
            <color indexed="81"/>
            <rFont val="Tahoma"/>
            <family val="2"/>
          </rPr>
          <t xml:space="preserve">
</t>
        </r>
        <r>
          <rPr>
            <sz val="8"/>
            <color indexed="81"/>
            <rFont val="Tahoma"/>
            <family val="2"/>
          </rPr>
          <t xml:space="preserve">Ntombekhaya Menemene - 6909020873085
Siphokazi Nkone - 8607266032087
Sonwabo Vazi - 8203037085083
Madondile Makasi - 6612126415088
Mzoxolo Dyala - 8304105495087
Khawulezile Yani - 7210255927087
Samson Hoyi - 6601265738087
Nomfusi Nogcune - 6706170587089
Lindani Myali - 8402065480089
Xolela Radu - 8409076143085
</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 xml:space="preserve">Matiphekhaya Gidane - 7603037645086
</t>
        </r>
        <r>
          <rPr>
            <b/>
            <u/>
            <sz val="8"/>
            <color indexed="81"/>
            <rFont val="Tahoma"/>
            <family val="2"/>
          </rPr>
          <t xml:space="preserve">
People Left
</t>
        </r>
        <r>
          <rPr>
            <sz val="8"/>
            <color indexed="81"/>
            <rFont val="Tahoma"/>
            <family val="2"/>
          </rPr>
          <t xml:space="preserve">
Lulama Bennie - 7809226085089
Nosipho Xelo - 7009230935086</t>
        </r>
      </text>
    </comment>
    <comment ref="C82" authorId="0" shapeId="0">
      <text>
        <r>
          <rPr>
            <sz val="10"/>
            <color indexed="81"/>
            <rFont val="Tahoma"/>
            <family val="2"/>
          </rPr>
          <t xml:space="preserve">Contract 092-050-F302 ran from 16/03/15 - 10/04/15 = 205P/Days
</t>
        </r>
      </text>
    </comment>
    <comment ref="J82" authorId="0" shapeId="0">
      <text>
        <r>
          <rPr>
            <b/>
            <u/>
            <sz val="8"/>
            <color indexed="81"/>
            <rFont val="Tahoma"/>
            <family val="2"/>
          </rPr>
          <t xml:space="preserve">People Employed on contract 092-050-F302
</t>
        </r>
        <r>
          <rPr>
            <sz val="8"/>
            <color indexed="81"/>
            <rFont val="Tahoma"/>
            <family val="2"/>
          </rPr>
          <t xml:space="preserve">Khanya Maleki - 9003061217084
Mihlali Vulindlu - 9205165706082
Lindiswa Bester - 7304140746081
Nontobeko Kilimani - 7309090912088
Wendy Kuselo - 7305060672082
Siziwe Tengela - 7612061142084
Xolani Tyutu - 7903305439083
Mbuyiseli Maleki - 7005205401088
Thembekile Tsibapi - 6110155281083
Luyanda Dastile - 9407126119088
Phumla Bhedeshe - 7506051647088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Nompiliso James - 7306071083087</t>
        </r>
        <r>
          <rPr>
            <b/>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Noluthando Tyutu - 8610040862086</t>
        </r>
      </text>
    </comment>
    <comment ref="C83" authorId="0" shapeId="0">
      <text>
        <r>
          <rPr>
            <sz val="10"/>
            <color indexed="81"/>
            <rFont val="Tahoma"/>
            <family val="2"/>
          </rPr>
          <t xml:space="preserve">Contract 092-050-F302B1 ran from 07/10/15 - 18/11/15 = 374P/Days
</t>
        </r>
      </text>
    </comment>
    <comment ref="J83" authorId="0" shapeId="0">
      <text>
        <r>
          <rPr>
            <b/>
            <u/>
            <sz val="8"/>
            <color indexed="81"/>
            <rFont val="Tahoma"/>
            <family val="2"/>
          </rPr>
          <t xml:space="preserve">People Employed on contract 092-050-F302B1
</t>
        </r>
        <r>
          <rPr>
            <sz val="8"/>
            <color indexed="81"/>
            <rFont val="Tahoma"/>
            <family val="2"/>
          </rPr>
          <t xml:space="preserve">Sibongile Bester - 7503245608084
Mahlubandile Thanda - 9202255614086
Mphumezi James - 8307205955082
Siyanda Dyan - 8308080825085
Mzwamadoda Jacobs - 9102026927082
Noncedo Dike - 8012252117087
Phumza Layi - 9109081113086
Mzwamamadoda Guzi - 7205086044086
Bulelani Lamani - 8911075721084
Khanyisa Mapu - 7508130614089
Vuyelwa Bester - 8109040779085
Lwando Kilimane - 891191072081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84" authorId="0" shapeId="0">
      <text>
        <r>
          <rPr>
            <sz val="10"/>
            <color indexed="81"/>
            <rFont val="Tahoma"/>
            <family val="2"/>
          </rPr>
          <t xml:space="preserve">Contract 092-050-F298 ran from 16/03/15 - 10/04/15 = 220P/Days
</t>
        </r>
      </text>
    </comment>
    <comment ref="J84" authorId="0" shapeId="0">
      <text>
        <r>
          <rPr>
            <b/>
            <u/>
            <sz val="8"/>
            <color indexed="81"/>
            <rFont val="Tahoma"/>
            <family val="2"/>
          </rPr>
          <t xml:space="preserve">People Employed on contract 092-050-F298
</t>
        </r>
        <r>
          <rPr>
            <b/>
            <sz val="8"/>
            <color indexed="81"/>
            <rFont val="Tahoma"/>
            <family val="2"/>
          </rPr>
          <t xml:space="preserve">
</t>
        </r>
        <r>
          <rPr>
            <sz val="8"/>
            <color indexed="81"/>
            <rFont val="Tahoma"/>
            <family val="2"/>
          </rPr>
          <t xml:space="preserve">Thembela James - 8711071026086
Olwethu Matshotyana - 9108150569087
Lulama Zondi - 7609281132085
Nokuzola Peter - 7907210185085
Andile Thembani - 8105205642084
Athenkosi James - 9401255833080
Phumla Ngcibi - 6303121325080
Sindiswa Njwayi - 6212010913080
Sakhele Kleinbooi - 8907085717088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Lonwabo Gosani - 8605095551089
Khayalethu Tyali - 8103125770085
Namhla Booi - 8801051050089</t>
        </r>
        <r>
          <rPr>
            <sz val="8"/>
            <color indexed="81"/>
            <rFont val="Tahoma"/>
            <family val="2"/>
          </rPr>
          <t xml:space="preserve">
</t>
        </r>
        <r>
          <rPr>
            <b/>
            <u/>
            <sz val="8"/>
            <color indexed="81"/>
            <rFont val="Tahoma"/>
            <family val="2"/>
          </rPr>
          <t>People Left</t>
        </r>
        <r>
          <rPr>
            <sz val="8"/>
            <color indexed="81"/>
            <rFont val="Tahoma"/>
            <family val="2"/>
          </rPr>
          <t xml:space="preserve">
Malibongwe Ngesi - 8204145739082
Thundezwa Ganyaza - 7603031728086
Aviwe Lamani - 9303275730082</t>
        </r>
      </text>
    </comment>
    <comment ref="C85" authorId="0" shapeId="0">
      <text>
        <r>
          <rPr>
            <sz val="10"/>
            <color indexed="81"/>
            <rFont val="Tahoma"/>
            <family val="2"/>
          </rPr>
          <t xml:space="preserve">Contract 092-050-F298B1 ran from 07/10/15 - 18/11/15 = 264P/Days
</t>
        </r>
      </text>
    </comment>
    <comment ref="J85" authorId="0" shapeId="0">
      <text>
        <r>
          <rPr>
            <b/>
            <u/>
            <sz val="8"/>
            <color indexed="81"/>
            <rFont val="Tahoma"/>
            <family val="2"/>
          </rPr>
          <t xml:space="preserve">People Employed on contract 092-050-F298B1
</t>
        </r>
        <r>
          <rPr>
            <sz val="8"/>
            <color indexed="81"/>
            <rFont val="Tahoma"/>
            <family val="2"/>
          </rPr>
          <t xml:space="preserve">
Msondezi Ngcibi - 5412295332086
Khawulezile Nqwelo - 5809125277086
Namhla Tshikini - 8012250862080
Tina Zondi - 7303121329081
Mboneli Mayi - 6809075556086</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Noluthando Bevile - 7705061206089
Thabo candani - 9101106201087
Mphumzi James - 8210205721084
Kayalethu Kleinbooi - 5801105744086
Ziyanda Mpupa - 8904060709081
Andiswa Nqwelo - 9206101539082
Vuyokazi Peter - 8704210904081
</t>
        </r>
        <r>
          <rPr>
            <sz val="8"/>
            <color indexed="81"/>
            <rFont val="Tahoma"/>
            <family val="2"/>
          </rPr>
          <t xml:space="preserve">
</t>
        </r>
        <r>
          <rPr>
            <b/>
            <u/>
            <sz val="8"/>
            <color indexed="81"/>
            <rFont val="Tahoma"/>
            <family val="2"/>
          </rPr>
          <t>People Left</t>
        </r>
        <r>
          <rPr>
            <sz val="8"/>
            <color indexed="81"/>
            <rFont val="Tahoma"/>
            <family val="2"/>
          </rPr>
          <t xml:space="preserve">
Nowiwi Mbhem - 6401070944084
Phumza Layi - 9109081113086
Yandiswa Msila - 7503031808088
Lindiwe Coko - 770627026708
Nwabisa Bester - 8910101989087
Siyabonga Peter - 8511145880082
Andile Maqalekana - 8606065965085</t>
        </r>
      </text>
    </comment>
    <comment ref="C86" authorId="0" shapeId="0">
      <text>
        <r>
          <rPr>
            <sz val="10"/>
            <color indexed="81"/>
            <rFont val="Tahoma"/>
            <family val="2"/>
          </rPr>
          <t xml:space="preserve">Contract 092-050-F118 ran from 01/04/11 - 19/04/11 = 195P/Days
</t>
        </r>
      </text>
    </comment>
    <comment ref="J86" authorId="0" shapeId="0">
      <text>
        <r>
          <rPr>
            <b/>
            <u/>
            <sz val="8"/>
            <color indexed="81"/>
            <rFont val="Tahoma"/>
            <family val="2"/>
          </rPr>
          <t xml:space="preserve">People employed on contract 092-050-F118
</t>
        </r>
        <r>
          <rPr>
            <u/>
            <sz val="8"/>
            <color indexed="81"/>
            <rFont val="Tahoma"/>
            <family val="2"/>
          </rPr>
          <t xml:space="preserve">
</t>
        </r>
        <r>
          <rPr>
            <b/>
            <sz val="8"/>
            <color indexed="81"/>
            <rFont val="Tahoma"/>
            <family val="2"/>
          </rPr>
          <t xml:space="preserve">
</t>
        </r>
        <r>
          <rPr>
            <sz val="8"/>
            <color indexed="81"/>
            <rFont val="Tahoma"/>
            <family val="2"/>
          </rPr>
          <t xml:space="preserve">Madondandile Makasi - 6612126415088
Malamli Jafta  - 7409055800086
Akhona Khila  - 8710025637089
Mzwandile Xhotyeni  - 5108255580082
Nomakhwezi Gidane - 6610030777080
Mbongi Hani - 5807105865086
Nondoyisile Kunqwana - 65060208085
Matipekhya Gidane - 7603037645086
Mzuyanda Kondile - 7905085685082
Sithelwa Somkhe - 6506151062080
Mbuyiseli Mnyamana - 6603155603082
</t>
        </r>
        <r>
          <rPr>
            <b/>
            <u/>
            <sz val="8"/>
            <color indexed="81"/>
            <rFont val="Tahoma"/>
            <family val="2"/>
          </rPr>
          <t>New People</t>
        </r>
        <r>
          <rPr>
            <sz val="8"/>
            <color indexed="81"/>
            <rFont val="Tahoma"/>
            <family val="2"/>
          </rPr>
          <t xml:space="preserve">
Pindile Adam - 6504095706086</t>
        </r>
        <r>
          <rPr>
            <b/>
            <u/>
            <sz val="8"/>
            <color indexed="81"/>
            <rFont val="Tahoma"/>
            <family val="2"/>
          </rPr>
          <t xml:space="preserve">
</t>
        </r>
        <r>
          <rPr>
            <u/>
            <sz val="8"/>
            <color indexed="81"/>
            <rFont val="Tahoma"/>
            <family val="2"/>
          </rPr>
          <t xml:space="preserve">
</t>
        </r>
        <r>
          <rPr>
            <b/>
            <u/>
            <sz val="8"/>
            <color indexed="81"/>
            <rFont val="Tahoma"/>
            <family val="2"/>
          </rPr>
          <t xml:space="preserve">
</t>
        </r>
        <r>
          <rPr>
            <sz val="8"/>
            <color indexed="81"/>
            <rFont val="Tahoma"/>
            <family val="2"/>
          </rPr>
          <t xml:space="preserve">
</t>
        </r>
        <r>
          <rPr>
            <u/>
            <sz val="8"/>
            <color indexed="81"/>
            <rFont val="Tahoma"/>
            <family val="2"/>
          </rPr>
          <t xml:space="preserve">
</t>
        </r>
        <r>
          <rPr>
            <b/>
            <u/>
            <sz val="8"/>
            <color indexed="81"/>
            <rFont val="Tahoma"/>
            <family val="2"/>
          </rPr>
          <t xml:space="preserve">
People Left
</t>
        </r>
      </text>
    </comment>
    <comment ref="C87" authorId="0" shapeId="0">
      <text>
        <r>
          <rPr>
            <sz val="10"/>
            <color indexed="81"/>
            <rFont val="Tahoma"/>
            <family val="2"/>
          </rPr>
          <t xml:space="preserve">Contract 092-050-F251 ran from 20/11/13 - 13/12/13 = 186P/Days 
</t>
        </r>
      </text>
    </comment>
    <comment ref="J87" authorId="0" shapeId="0">
      <text>
        <r>
          <rPr>
            <b/>
            <u/>
            <sz val="8"/>
            <color indexed="81"/>
            <rFont val="Tahoma"/>
            <family val="2"/>
          </rPr>
          <t>People employed on contract 092-050-F176B2</t>
        </r>
        <r>
          <rPr>
            <b/>
            <sz val="8"/>
            <color indexed="81"/>
            <rFont val="Tahoma"/>
            <family val="2"/>
          </rPr>
          <t xml:space="preserve">
</t>
        </r>
        <r>
          <rPr>
            <sz val="8"/>
            <color indexed="81"/>
            <rFont val="Tahoma"/>
            <family val="2"/>
          </rPr>
          <t xml:space="preserve">
Liyanda Mgilane - 8003100635081
Ntombentsha Siyazi - 6503280753085
Nongazi Ngudu - 7006040773087
Zanoxolo Bam - 7909056351088
Vusumzi Seiti - 8404295301085
Simphiwe January - 8705045336084
Sipho Yoli - 6510135618082
Bulelani Ngqina - 6903164247084
Zitobele Zekevu - 5208215732086
Khulile Nogampula - 8507155636083</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Thembinkosi Tshunungwa - 7608286092088
Nkululeko Mfecane - 5304145559085
</t>
        </r>
        <r>
          <rPr>
            <b/>
            <u/>
            <sz val="8"/>
            <color indexed="81"/>
            <rFont val="Tahoma"/>
            <family val="2"/>
          </rPr>
          <t xml:space="preserve">
People Left
</t>
        </r>
        <r>
          <rPr>
            <sz val="8"/>
            <color indexed="81"/>
            <rFont val="Tahoma"/>
            <family val="2"/>
          </rPr>
          <t xml:space="preserve">
Luxolo Limba - 8202206223087
Mzingisi Yoli - 9004095536085</t>
        </r>
      </text>
    </comment>
    <comment ref="C88" authorId="0" shapeId="0">
      <text>
        <r>
          <rPr>
            <sz val="10"/>
            <color indexed="81"/>
            <rFont val="Tahoma"/>
            <family val="2"/>
          </rPr>
          <t xml:space="preserve">Contract 092-050-F303 ran from 05/03/15 - 27/03/15 = 210P/Days
</t>
        </r>
      </text>
    </comment>
    <comment ref="J88" authorId="0" shapeId="0">
      <text>
        <r>
          <rPr>
            <b/>
            <u/>
            <sz val="8"/>
            <color indexed="81"/>
            <rFont val="Tahoma"/>
            <family val="2"/>
          </rPr>
          <t xml:space="preserve">People Employed on contract 092-050-F303
</t>
        </r>
        <r>
          <rPr>
            <b/>
            <sz val="8"/>
            <color indexed="81"/>
            <rFont val="Tahoma"/>
            <family val="2"/>
          </rPr>
          <t xml:space="preserve">
</t>
        </r>
        <r>
          <rPr>
            <sz val="8"/>
            <color indexed="81"/>
            <rFont val="Tahoma"/>
            <family val="2"/>
          </rPr>
          <t xml:space="preserve">Thulani Mfundisi - 8706176175085
Ntombizodwa Petse- 6606220784084
Noxolo Kanti - 8206061653080
Thembani Piko - 7309095894083
Joyce Joubert - 8511070408081
Phumza Maki - 7606220852088
Fezeka Nyumka - 7011280898081
Gcobani Duda - 8807035200088
Siyabulela Tsana - 9101075601085
Cikizwa Jokani - 6402021131083
Esethu Nqina - 8707275523084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Ntombizanele Makasi - 8606100708085
</t>
        </r>
        <r>
          <rPr>
            <sz val="8"/>
            <color indexed="81"/>
            <rFont val="Tahoma"/>
            <family val="2"/>
          </rPr>
          <t xml:space="preserve">
</t>
        </r>
        <r>
          <rPr>
            <b/>
            <u/>
            <sz val="8"/>
            <color indexed="81"/>
            <rFont val="Tahoma"/>
            <family val="2"/>
          </rPr>
          <t>People Left</t>
        </r>
        <r>
          <rPr>
            <sz val="8"/>
            <color indexed="81"/>
            <rFont val="Tahoma"/>
            <family val="2"/>
          </rPr>
          <t xml:space="preserve">
Babalwa Peter - 9101151106082</t>
        </r>
      </text>
    </comment>
    <comment ref="C89" authorId="0" shapeId="0">
      <text>
        <r>
          <rPr>
            <sz val="10"/>
            <color indexed="81"/>
            <rFont val="Tahoma"/>
            <family val="2"/>
          </rPr>
          <t xml:space="preserve">Contract 092-050-F303B1 ran from 04/01/16 - 21/01/16 = 176P/Days
</t>
        </r>
      </text>
    </comment>
    <comment ref="J89" authorId="0" shapeId="0">
      <text>
        <r>
          <rPr>
            <b/>
            <u/>
            <sz val="8"/>
            <color indexed="81"/>
            <rFont val="Tahoma"/>
            <family val="2"/>
          </rPr>
          <t xml:space="preserve">People Employed on contract 092-050-F303B1
</t>
        </r>
        <r>
          <rPr>
            <sz val="8"/>
            <color indexed="81"/>
            <rFont val="Tahoma"/>
            <family val="2"/>
          </rPr>
          <t xml:space="preserve">
Msondezi Ngcibi - 5412295332086
Noluthando Bevile - 7705061206089
Simphiwe Bushula - 7508066088084
Zikhona Candani - 9408240612086
Xolelwa Gidi - 7006030686083
Mphumzi James - 8210205721084
Kayalethu Kleinbooi - 5801105744086
Ziyanda Mpupa - 8904060709081
Andiswa Nqwelo - 9206101539082
Khawulezile Nqwelo - 5809125277086
Tina Zondi - 7303121329081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Xolisile Tshikini - 7201036330089</t>
        </r>
        <r>
          <rPr>
            <sz val="8"/>
            <color indexed="81"/>
            <rFont val="Tahoma"/>
            <family val="2"/>
          </rPr>
          <t xml:space="preserve">
</t>
        </r>
        <r>
          <rPr>
            <b/>
            <u/>
            <sz val="8"/>
            <color indexed="81"/>
            <rFont val="Tahoma"/>
            <family val="2"/>
          </rPr>
          <t>People Left</t>
        </r>
        <r>
          <rPr>
            <sz val="8"/>
            <color indexed="81"/>
            <rFont val="Tahoma"/>
            <family val="2"/>
          </rPr>
          <t xml:space="preserve">
Mboneli Mayi - 6809075556086</t>
        </r>
      </text>
    </comment>
    <comment ref="C90" authorId="0" shapeId="0">
      <text>
        <r>
          <rPr>
            <sz val="10"/>
            <color indexed="81"/>
            <rFont val="Tahoma"/>
            <family val="2"/>
          </rPr>
          <t xml:space="preserve">Contract 092-050-F362 ran from 26/01/16 - 15/02/16 = 198P/Days
</t>
        </r>
      </text>
    </comment>
    <comment ref="J90" authorId="0" shapeId="0">
      <text>
        <r>
          <rPr>
            <b/>
            <u/>
            <sz val="8"/>
            <color indexed="81"/>
            <rFont val="Tahoma"/>
            <family val="2"/>
          </rPr>
          <t xml:space="preserve">People Employed on contract 092-050-F362
</t>
        </r>
        <r>
          <rPr>
            <sz val="8"/>
            <color indexed="81"/>
            <rFont val="Tahoma"/>
            <family val="2"/>
          </rPr>
          <t xml:space="preserve">
Msondezi Ngcibi - 5412295332086
Noluthando Bevile - 7705061206089
Simphiwe Bushula - 7508066088084
Zikhona Candani - 9408240612086
Xolelwa Gidi - 7006030686083
Mphumzi James - 8210205721084
Kayalethu Kleinbooi - 5801105744086
Ziyanda Mpupa - 8904060709081
Andiswa Nqwelo - 9206101539082
Khawulezile Nqwelo - 5809125277086
Xolisile Tshikini - 7201036330089
Tina Zondi - 7303121329081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91" authorId="0" shapeId="0">
      <text>
        <r>
          <rPr>
            <sz val="10"/>
            <color indexed="81"/>
            <rFont val="Tahoma"/>
            <family val="2"/>
          </rPr>
          <t xml:space="preserve">Contract 092-050-F312 ran from 28/05/15 - 30/06/15 = 253P/Days
</t>
        </r>
      </text>
    </comment>
    <comment ref="J91" authorId="0" shapeId="0">
      <text>
        <r>
          <rPr>
            <b/>
            <u/>
            <sz val="8"/>
            <color indexed="81"/>
            <rFont val="Tahoma"/>
            <family val="2"/>
          </rPr>
          <t xml:space="preserve">People Employed on contract 092-050-F312
</t>
        </r>
        <r>
          <rPr>
            <sz val="8"/>
            <color indexed="81"/>
            <rFont val="Tahoma"/>
            <family val="2"/>
          </rPr>
          <t xml:space="preserve">Khanya Maleki - 9003061217084
Lindiswa Bester - 7304140746081
Wendy Kuselo - 7305060672082
Siziwe Tengela - 7612061142084
Xolani Tyutu - 7903305439083
Mbuyiseli Maleki - 7005205401088
Thembekile Tsibapi - 6110155281083
Luyanda Dastile - 9407126119088
Phumla Bhedeshe - 7506051647088
Nompiliso James - 7306071083087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Asenathi Nqwelo - 9404011092082
Bulelani Vulindlu - 8202235850082
</t>
        </r>
        <r>
          <rPr>
            <sz val="8"/>
            <color indexed="81"/>
            <rFont val="Tahoma"/>
            <family val="2"/>
          </rPr>
          <t xml:space="preserve">
</t>
        </r>
        <r>
          <rPr>
            <b/>
            <u/>
            <sz val="8"/>
            <color indexed="81"/>
            <rFont val="Tahoma"/>
            <family val="2"/>
          </rPr>
          <t>People Left</t>
        </r>
        <r>
          <rPr>
            <sz val="8"/>
            <color indexed="81"/>
            <rFont val="Tahoma"/>
            <family val="2"/>
          </rPr>
          <t xml:space="preserve">
Nontobeko Kilimani - 7309090912088
Mihlali Vulindlu - 9205165706082</t>
        </r>
      </text>
    </comment>
    <comment ref="C92" authorId="0" shapeId="0">
      <text>
        <r>
          <rPr>
            <sz val="10"/>
            <color indexed="81"/>
            <rFont val="Tahoma"/>
            <family val="2"/>
          </rPr>
          <t xml:space="preserve">Contract 092-050-F316 ran from 02/07/15 - 31/07/15 = 286P/Days
</t>
        </r>
      </text>
    </comment>
    <comment ref="J92" authorId="0" shapeId="0">
      <text>
        <r>
          <rPr>
            <b/>
            <u/>
            <sz val="8"/>
            <color indexed="81"/>
            <rFont val="Tahoma"/>
            <family val="2"/>
          </rPr>
          <t xml:space="preserve">People Employed on contract 092-050-F316
</t>
        </r>
        <r>
          <rPr>
            <sz val="8"/>
            <color indexed="81"/>
            <rFont val="Tahoma"/>
            <family val="2"/>
          </rPr>
          <t xml:space="preserve">Khanya Maleki - 9003061217084
Lindiswa Bester - 7304140746081
Wendy Kuselo - 7305060672082
Siziwe Tengela - 7612061142084
Xolani Tyutu - 7903305439083
Mbuyiseli Maleki - 7005205401088
Thembekile Tsibapi - 6110155281083
Luyanda Dastile - 9407126119088
Phumla Bhedeshe - 7506051647088
Nompiliso James - 7306071083087
Asenathi Nqwelo - 9404011092082
Bulelani Vulindlu - 8202235850082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93" authorId="0" shapeId="0">
      <text>
        <r>
          <rPr>
            <sz val="10"/>
            <color indexed="81"/>
            <rFont val="Tahoma"/>
            <family val="2"/>
          </rPr>
          <t xml:space="preserve">Contract 092-050-F317 ran from 02/07/15 - 30/07/15 = 275P/Days
</t>
        </r>
      </text>
    </comment>
    <comment ref="J93" authorId="0" shapeId="0">
      <text>
        <r>
          <rPr>
            <b/>
            <u/>
            <sz val="8"/>
            <color indexed="81"/>
            <rFont val="Tahoma"/>
            <family val="2"/>
          </rPr>
          <t xml:space="preserve">People Employed on contract 092-050-F317
</t>
        </r>
        <r>
          <rPr>
            <sz val="8"/>
            <color indexed="81"/>
            <rFont val="Tahoma"/>
            <family val="2"/>
          </rPr>
          <t xml:space="preserve">
Thembela James - 8711071026086
Nosiphiwo Fexenge - 7911051247089
Thundezwa Ganyaza - 7603031728086
Athenkosi James - 9401255833080
Ntomboxolo Kleinbooi - 8607220662088
Aviwe Lamani - 9303275730082
Olwethu Matshotyana - 9108150569087
Xolela Mkonqo - 8901305881089
Nokuzola Peter - 7907210185085
Khayalethu Tyali - 8103125770085
Thembinkosi Vulindlu - 6406025922084
Nomfanelo Zondi - 6611101127080
</t>
        </r>
        <r>
          <rPr>
            <sz val="8"/>
            <color indexed="81"/>
            <rFont val="Tahoma"/>
            <family val="2"/>
          </rPr>
          <t xml:space="preserve">
</t>
        </r>
        <r>
          <rPr>
            <b/>
            <u/>
            <sz val="8"/>
            <color indexed="81"/>
            <rFont val="Tahoma"/>
            <family val="2"/>
          </rPr>
          <t>New People</t>
        </r>
        <r>
          <rPr>
            <sz val="8"/>
            <color indexed="81"/>
            <rFont val="Tahoma"/>
            <family val="2"/>
          </rPr>
          <t xml:space="preserve">
</t>
        </r>
        <r>
          <rPr>
            <b/>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94" authorId="0" shapeId="0">
      <text>
        <r>
          <rPr>
            <sz val="10"/>
            <color indexed="81"/>
            <rFont val="Tahoma"/>
            <family val="2"/>
          </rPr>
          <t xml:space="preserve">Contract 092-050-F313 ran from 28/05/15 - 30/06/15 = 286P/Days
</t>
        </r>
      </text>
    </comment>
    <comment ref="J94" authorId="0" shapeId="0">
      <text>
        <r>
          <rPr>
            <b/>
            <u/>
            <sz val="8"/>
            <color indexed="81"/>
            <rFont val="Tahoma"/>
            <family val="2"/>
          </rPr>
          <t xml:space="preserve">People Employed on contract 092-050-F313
</t>
        </r>
        <r>
          <rPr>
            <sz val="8"/>
            <color indexed="81"/>
            <rFont val="Tahoma"/>
            <family val="2"/>
          </rPr>
          <t xml:space="preserve">
Thembela James - 8711071026086
Olwethu Matshotyana - 9108150569087
Nokuzola Peter - 7907210185085
Athenkosi James - 9401255833080
</t>
        </r>
        <r>
          <rPr>
            <sz val="8"/>
            <color indexed="81"/>
            <rFont val="Tahoma"/>
            <family val="2"/>
          </rPr>
          <t xml:space="preserve">
</t>
        </r>
        <r>
          <rPr>
            <b/>
            <u/>
            <sz val="8"/>
            <color indexed="81"/>
            <rFont val="Tahoma"/>
            <family val="2"/>
          </rPr>
          <t>New People</t>
        </r>
        <r>
          <rPr>
            <sz val="8"/>
            <color indexed="81"/>
            <rFont val="Tahoma"/>
            <family val="2"/>
          </rPr>
          <t xml:space="preserve">
</t>
        </r>
        <r>
          <rPr>
            <b/>
            <sz val="8"/>
            <color indexed="81"/>
            <rFont val="Tahoma"/>
            <family val="2"/>
          </rPr>
          <t xml:space="preserve">
</t>
        </r>
        <r>
          <rPr>
            <sz val="8"/>
            <color indexed="81"/>
            <rFont val="Tahoma"/>
            <family val="2"/>
          </rPr>
          <t xml:space="preserve">Khayalethu Tyali - 8103125770085
Nosiphiwo Fexenge - 7911051247089
Thundezwa Ganyaza - 7603031728086
Ntomboxolo Kleinbooi - 8607220662088
Aviwe Lamani - 9303275730082
Xolela Mkonqo - 8901305881089
Thembinkosi Vulindlu - 6406025922084
Nomfanelo Zondi - 6611101127080
</t>
        </r>
        <r>
          <rPr>
            <sz val="8"/>
            <color indexed="81"/>
            <rFont val="Tahoma"/>
            <family val="2"/>
          </rPr>
          <t xml:space="preserve">
</t>
        </r>
        <r>
          <rPr>
            <b/>
            <u/>
            <sz val="8"/>
            <color indexed="81"/>
            <rFont val="Tahoma"/>
            <family val="2"/>
          </rPr>
          <t>People Left</t>
        </r>
        <r>
          <rPr>
            <sz val="8"/>
            <color indexed="81"/>
            <rFont val="Tahoma"/>
            <family val="2"/>
          </rPr>
          <t xml:space="preserve">
Namhla Booi - 8801051050089
Lonwabo Gosani - 8605095551089
Phumla Ngcibi - 6303121325080
Sindiswa Njwayi - 6212010913080
Sakhele Kleinbooi - 8907085717088
Andile Thembani - 8105205642084
Lulama Zondi - 7609281132085
</t>
        </r>
      </text>
    </comment>
    <comment ref="C95" authorId="0" shapeId="0">
      <text>
        <r>
          <rPr>
            <sz val="10"/>
            <color indexed="81"/>
            <rFont val="Tahoma"/>
            <family val="2"/>
          </rPr>
          <t xml:space="preserve">Contract 092-050-F313B1 ran from 27/01/16 - 20/02/16 = 242P/Days
</t>
        </r>
      </text>
    </comment>
    <comment ref="J95" authorId="0" shapeId="0">
      <text>
        <r>
          <rPr>
            <b/>
            <u/>
            <sz val="8"/>
            <color indexed="81"/>
            <rFont val="Tahoma"/>
            <family val="2"/>
          </rPr>
          <t xml:space="preserve">People Employed on contract 092-050-F313B1
</t>
        </r>
        <r>
          <rPr>
            <u/>
            <sz val="8"/>
            <color indexed="81"/>
            <rFont val="Tahoma"/>
            <family val="2"/>
          </rPr>
          <t xml:space="preserve">
</t>
        </r>
        <r>
          <rPr>
            <sz val="8"/>
            <color indexed="81"/>
            <rFont val="Tahoma"/>
            <family val="2"/>
          </rPr>
          <t xml:space="preserve">Sibongile Bester - 7503245608084
Mahlubandile Thanda - 9202255614086
Mphumezi James - 8307205955082
Siyanda Dyan - 8308080825085
Mzwamadoda Jacobs - 9102026927082
Noncedo Dike - 8012252117087
Mzwamamadoda Guzi - 7205086044086
Bulelani Lamani - 8911075721084
Khanyisa Mapu - 7508130614089
Lwando Kilimane - 891191072081
</t>
        </r>
        <r>
          <rPr>
            <sz val="8"/>
            <color indexed="81"/>
            <rFont val="Tahoma"/>
            <family val="2"/>
          </rPr>
          <t xml:space="preserve">
</t>
        </r>
        <r>
          <rPr>
            <b/>
            <u/>
            <sz val="8"/>
            <color indexed="81"/>
            <rFont val="Tahoma"/>
            <family val="2"/>
          </rPr>
          <t>New People</t>
        </r>
        <r>
          <rPr>
            <sz val="8"/>
            <color indexed="81"/>
            <rFont val="Tahoma"/>
            <family val="2"/>
          </rPr>
          <t xml:space="preserve">
Sekiwe Rangana - 8609121627087</t>
        </r>
        <r>
          <rPr>
            <b/>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Vuyelwa Bester - 8109040779085</t>
        </r>
      </text>
    </comment>
    <comment ref="C96" authorId="0" shapeId="0">
      <text>
        <r>
          <rPr>
            <sz val="10"/>
            <color indexed="81"/>
            <rFont val="Tahoma"/>
            <family val="2"/>
          </rPr>
          <t xml:space="preserve">Contract 092-050-F293 ran from 06/01/15 - 29/01/15 = 198P/Days 
</t>
        </r>
      </text>
    </comment>
    <comment ref="J96" authorId="0" shapeId="0">
      <text>
        <r>
          <rPr>
            <b/>
            <u/>
            <sz val="8"/>
            <color indexed="81"/>
            <rFont val="Tahoma"/>
            <family val="2"/>
          </rPr>
          <t>People employed on contract 092-050-F293</t>
        </r>
        <r>
          <rPr>
            <b/>
            <sz val="8"/>
            <color indexed="81"/>
            <rFont val="Tahoma"/>
            <family val="2"/>
          </rPr>
          <t xml:space="preserve">
</t>
        </r>
        <r>
          <rPr>
            <sz val="8"/>
            <color indexed="81"/>
            <rFont val="Tahoma"/>
            <family val="2"/>
          </rPr>
          <t xml:space="preserve">Liyanda Mgilane - 8003100635081
Ntombentsha Siyazi - 6503280753085
Nongazi Ngudu - 7006040773087
Zanoxolo Bam - 7909056351088
Vusumzi Seiti - 8404295301085
Nkululeko Mfecane - 5304145559085
Zitobele Zekevu - 5208215732086
</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Nombuyiselo Booi - 7003150544085
Thembela Mpushe - 7801240767081
Lindelwa Bani - 8211200868089
Lerato Mtulu - 8409221010080
Belelani Ngqina - 6903164247084
</t>
        </r>
        <r>
          <rPr>
            <b/>
            <u/>
            <sz val="8"/>
            <color indexed="81"/>
            <rFont val="Tahoma"/>
            <family val="2"/>
          </rPr>
          <t xml:space="preserve">
People Left
</t>
        </r>
        <r>
          <rPr>
            <sz val="8"/>
            <color indexed="81"/>
            <rFont val="Tahoma"/>
            <family val="2"/>
          </rPr>
          <t xml:space="preserve">
Thembinkosi Tshunungwa - 7608286092088
Khulile Nogampula - 8507155636083
Simphiwe January - 8705045336084
Sipho Yoli - 6510135618082
Bulelani Ngqina - 6903164247084</t>
        </r>
      </text>
    </comment>
    <comment ref="C97" authorId="0" shapeId="0">
      <text>
        <r>
          <rPr>
            <sz val="10"/>
            <color indexed="81"/>
            <rFont val="Tahoma"/>
            <family val="2"/>
          </rPr>
          <t xml:space="preserve">Contract 092-050-F293B1 ran from 02/01/16 - 26/01/16 = 242P/Days
</t>
        </r>
      </text>
    </comment>
    <comment ref="J97" authorId="0" shapeId="0">
      <text>
        <r>
          <rPr>
            <b/>
            <u/>
            <sz val="8"/>
            <color indexed="81"/>
            <rFont val="Tahoma"/>
            <family val="2"/>
          </rPr>
          <t xml:space="preserve">People Employed on contract 092-050-F293B1
</t>
        </r>
        <r>
          <rPr>
            <u/>
            <sz val="8"/>
            <color indexed="81"/>
            <rFont val="Tahoma"/>
            <family val="2"/>
          </rPr>
          <t xml:space="preserve">
</t>
        </r>
        <r>
          <rPr>
            <sz val="8"/>
            <color indexed="81"/>
            <rFont val="Tahoma"/>
            <family val="2"/>
          </rPr>
          <t xml:space="preserve">Sibongile Bester - 7503245608084
Mahlubandile Thanda - 9202255614086
Mphumezi James - 8307205955082
Siyanda Dyan - 8308080825085
Mzwamadoda Jacobs - 9102026927082
Noncedo Dike - 8012252117087
Phumza Layi - 9109081113086
Mzwamamadoda Guzi - 7205086044086
Bulelani Lamani - 8911075721084
Khanyisa Mapu - 7508130614089
Vuyelwa Bester - 8109040779085
Lwando Kilimane - 891191072081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98" authorId="0" shapeId="0">
      <text>
        <r>
          <rPr>
            <sz val="10"/>
            <color indexed="81"/>
            <rFont val="Tahoma"/>
            <family val="2"/>
          </rPr>
          <t xml:space="preserve">Contract 092-050-F314 ran from 22/06/15 - 13/07/15 = 203P/Days
</t>
        </r>
      </text>
    </comment>
    <comment ref="J98" authorId="0" shapeId="0">
      <text>
        <r>
          <rPr>
            <b/>
            <u/>
            <sz val="8"/>
            <color indexed="81"/>
            <rFont val="Tahoma"/>
            <family val="2"/>
          </rPr>
          <t xml:space="preserve">People Employed on contract 092-050-F314
</t>
        </r>
        <r>
          <rPr>
            <sz val="8"/>
            <color indexed="81"/>
            <rFont val="Tahoma"/>
            <family val="2"/>
          </rPr>
          <t xml:space="preserve">Brenda Thembani - 8409010643083
Yonela Dyani - 9301060672083
Luxolo Kilimani - 9506165386084
Melumzi Jacobs - 8201015626084
Gladys Ndzala - 7609200800085
Luvo Ngesi - 8805106108081
Melumzi Tembani - 7710025953081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Vuyokazi Candani - 8304271178087
Phumla Fana - 7406101731083
Yonela Ngsi - 9209081445080
Andile Tembani - 8105205642084
Tina Zondi - 7303121329081
</t>
        </r>
        <r>
          <rPr>
            <sz val="8"/>
            <color indexed="81"/>
            <rFont val="Tahoma"/>
            <family val="2"/>
          </rPr>
          <t xml:space="preserve">
</t>
        </r>
        <r>
          <rPr>
            <b/>
            <u/>
            <sz val="8"/>
            <color indexed="81"/>
            <rFont val="Tahoma"/>
            <family val="2"/>
          </rPr>
          <t>People Left</t>
        </r>
        <r>
          <rPr>
            <sz val="8"/>
            <color indexed="81"/>
            <rFont val="Tahoma"/>
            <family val="2"/>
          </rPr>
          <t xml:space="preserve">
Nosiphiwo Fexenge - 7911051247089
Mbuzile Kulati - 6703295720082
Boniwe Mame - 5812130738084
Nyameka Ngqoba - 8904011288086
Vuyokazi Candani - 8304271178087</t>
        </r>
      </text>
    </comment>
    <comment ref="C99" authorId="0" shapeId="0">
      <text>
        <r>
          <rPr>
            <sz val="10"/>
            <color indexed="81"/>
            <rFont val="Tahoma"/>
            <family val="2"/>
          </rPr>
          <t xml:space="preserve">Contract 092-050-F314B1 ran from 26/01/16 - 19/02/16 = 231P/Days
</t>
        </r>
      </text>
    </comment>
    <comment ref="J99" authorId="0" shapeId="0">
      <text>
        <r>
          <rPr>
            <b/>
            <u/>
            <sz val="8"/>
            <color indexed="81"/>
            <rFont val="Tahoma"/>
            <family val="2"/>
          </rPr>
          <t xml:space="preserve">People Employed on contract 092-050-F314B1
</t>
        </r>
        <r>
          <rPr>
            <u/>
            <sz val="8"/>
            <color indexed="81"/>
            <rFont val="Tahoma"/>
            <family val="2"/>
          </rPr>
          <t xml:space="preserve">
</t>
        </r>
        <r>
          <rPr>
            <sz val="8"/>
            <color indexed="81"/>
            <rFont val="Tahoma"/>
            <family val="2"/>
          </rPr>
          <t xml:space="preserve">Bongisa James - 8704161168082
Mzoxolo Bushula - 8704225793081
Lungiswa Dyolivane - 6501240632084
Xoliswa Dyani - 6410090941084
Phumla Tom - 7209120142088
Siphelo Gidi - 8301018158083
Mxolisi Lamani - 7306066623087
Asanda Mangaliso - 8901030729082
Lungelwa Tengani - 7310102580087
Thobani Gwicana - 8601055351081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Xolani Dyalivane - 6603155863082
Bonga Gwigana - 9111226174080
</t>
        </r>
        <r>
          <rPr>
            <sz val="8"/>
            <color indexed="81"/>
            <rFont val="Tahoma"/>
            <family val="2"/>
          </rPr>
          <t xml:space="preserve">
</t>
        </r>
        <r>
          <rPr>
            <b/>
            <u/>
            <sz val="8"/>
            <color indexed="81"/>
            <rFont val="Tahoma"/>
            <family val="2"/>
          </rPr>
          <t xml:space="preserve">People Left
</t>
        </r>
        <r>
          <rPr>
            <sz val="8"/>
            <color indexed="81"/>
            <rFont val="Tahoma"/>
            <family val="2"/>
          </rPr>
          <t xml:space="preserve">
Siphokazi Namba - 8603080229084
Thanduxolo James - 7608145573088
</t>
        </r>
      </text>
    </comment>
    <comment ref="C100" authorId="0" shapeId="0">
      <text>
        <r>
          <rPr>
            <sz val="10"/>
            <color indexed="81"/>
            <rFont val="Tahoma"/>
            <family val="2"/>
          </rPr>
          <t xml:space="preserve">Contract 092-050-F306 ran from 16/02/15 - 04/03/15 = 174P/Days
</t>
        </r>
      </text>
    </comment>
    <comment ref="J100" authorId="0" shapeId="0">
      <text>
        <r>
          <rPr>
            <b/>
            <u/>
            <sz val="8"/>
            <color indexed="81"/>
            <rFont val="Tahoma"/>
            <family val="2"/>
          </rPr>
          <t xml:space="preserve">People Employed on contract 092-050-F306
</t>
        </r>
        <r>
          <rPr>
            <sz val="8"/>
            <color indexed="81"/>
            <rFont val="Tahoma"/>
            <family val="2"/>
          </rPr>
          <t xml:space="preserve">Nobuzwe Frank - 7706080685089
Zukisa Frank - 8604176126085
Babalwa Boso - 8110170525082
Thembakazi Lamani - 8801230589080
Phumeza Ntoni - 8910181174089
Ntombizanele Gola - 8204260901087
Mandisa Ketye - 7406200977082
Anele Nxakala - 9107265684080
Nontobeko Nakuphi - 8204091201087
Zolani Lamani - 9004275484080
Mphumzi James - 8210205721084
Sandile Liwani - 7505057693088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01" authorId="0" shapeId="0">
      <text>
        <r>
          <rPr>
            <sz val="10"/>
            <color indexed="81"/>
            <rFont val="Tahoma"/>
            <family val="2"/>
          </rPr>
          <t xml:space="preserve">Contract 092-050-F306B1 ran from 05/11/15 - 18/11/15 = 66P/Days
</t>
        </r>
      </text>
    </comment>
    <comment ref="J101" authorId="0" shapeId="0">
      <text>
        <r>
          <rPr>
            <b/>
            <u/>
            <sz val="8"/>
            <color indexed="81"/>
            <rFont val="Tahoma"/>
            <family val="2"/>
          </rPr>
          <t xml:space="preserve">People Employed on contract 092-050-F306B1
</t>
        </r>
        <r>
          <rPr>
            <u/>
            <sz val="8"/>
            <color indexed="81"/>
            <rFont val="Tahoma"/>
            <family val="2"/>
          </rPr>
          <t xml:space="preserve">
</t>
        </r>
        <r>
          <rPr>
            <sz val="8"/>
            <color indexed="81"/>
            <rFont val="Tahoma"/>
            <family val="2"/>
          </rPr>
          <t>Bongisa James - 8704161168082
Mzoxolo Bushula - 8704225793081
Lungiswa Dyolivane - 6501240632084
Xoliswa Dyani - 6410090941084
Phumla Tom - 7209120142088
Thanduxolo James - 7608145573088
Siphelo Gidi - 8301018158083
Thobani Gwicana - 8601055351081
Nomatshawe Mangaliso - 8301018158083
Siphokazi Namba - 8603080229084
Masixoli Ngesi - 8601055351081
Asemahle Tengani - 9309120823089</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02" authorId="0" shapeId="0">
      <text>
        <r>
          <rPr>
            <sz val="10"/>
            <color indexed="81"/>
            <rFont val="Tahoma"/>
            <family val="2"/>
          </rPr>
          <t xml:space="preserve">Contract 092-050-F307 ran from 16/02/15 - 04/03/15 = 183P/Days
</t>
        </r>
      </text>
    </comment>
    <comment ref="J102" authorId="0" shapeId="0">
      <text>
        <r>
          <rPr>
            <b/>
            <u/>
            <sz val="8"/>
            <color indexed="81"/>
            <rFont val="Tahoma"/>
            <family val="2"/>
          </rPr>
          <t xml:space="preserve">People Employed on contract 092-050-F307
</t>
        </r>
        <r>
          <rPr>
            <sz val="8"/>
            <color indexed="81"/>
            <rFont val="Tahoma"/>
            <family val="2"/>
          </rPr>
          <t xml:space="preserve">Bongisa James - 8704161168082
Lungelwa Tengani - 7310102580087
Lungiswa Dyolivane - 6501240632084
Xoliswa Dyani - 6410090941084
Phumla Tom - 7209120142088
Simphiwe Bushula - 7508066088084
Thanduxolo James - 7608145573088
siphelo Gidi - 8301018158083
Bonga Gwigana - 9111226174080
Yonela Ngesi - 9209081445080
Mzimasi Kilimani - 5911105718082
Siphokazi Namba - 8603080229084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03" authorId="0" shapeId="0">
      <text>
        <r>
          <rPr>
            <sz val="10"/>
            <color indexed="81"/>
            <rFont val="Tahoma"/>
            <family val="2"/>
          </rPr>
          <t xml:space="preserve">Contract 092-050-F307B1 ran from 15/10/15 - 21/10/15 = 66P/Days
</t>
        </r>
      </text>
    </comment>
    <comment ref="J103" authorId="0" shapeId="0">
      <text>
        <r>
          <rPr>
            <b/>
            <u/>
            <sz val="8"/>
            <color indexed="81"/>
            <rFont val="Tahoma"/>
            <family val="2"/>
          </rPr>
          <t xml:space="preserve">People Employed on contract 092-050-F307B1
</t>
        </r>
        <r>
          <rPr>
            <sz val="8"/>
            <color indexed="81"/>
            <rFont val="Tahoma"/>
            <family val="2"/>
          </rPr>
          <t xml:space="preserve">Bongisa James - 8704161168082
Lungiswa Dyolivane - 6501240632084
Xoliswa Dyani - 6410090941084
Phumla Tom - 7209120142088
Thanduxolo James - 7608145573088
Siphelo Gidi - 8301018158083
Siphokazi Namba - 8603080229084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Mzoxolo Bushula - 8704225793081
Thobani Gwicana - 8601055351081
Nomatshawe Mangaliso - 8301018158083
Masixoli Ngesi - 8601055351081
Asemahle Tengani - 9309120823089
</t>
        </r>
        <r>
          <rPr>
            <sz val="8"/>
            <color indexed="81"/>
            <rFont val="Tahoma"/>
            <family val="2"/>
          </rPr>
          <t xml:space="preserve">
</t>
        </r>
        <r>
          <rPr>
            <b/>
            <u/>
            <sz val="8"/>
            <color indexed="81"/>
            <rFont val="Tahoma"/>
            <family val="2"/>
          </rPr>
          <t>People Left</t>
        </r>
        <r>
          <rPr>
            <sz val="8"/>
            <color indexed="81"/>
            <rFont val="Tahoma"/>
            <family val="2"/>
          </rPr>
          <t xml:space="preserve">
Bonga Gwigana - 9111226174080
Yonela Ngesi - 9209081445080
Mzimasi Kilimani - 5911105718082
Simphiwe Bushula - 7508066088084
Lungelwa Tengani - 7310102580087</t>
        </r>
      </text>
    </comment>
    <comment ref="C104" authorId="0" shapeId="0">
      <text>
        <r>
          <rPr>
            <sz val="10"/>
            <color indexed="81"/>
            <rFont val="Tahoma"/>
            <family val="2"/>
          </rPr>
          <t xml:space="preserve">Contract 008-092-F147 ran from 20/06/11 - 05/07/11=168P/Days
</t>
        </r>
      </text>
    </comment>
    <comment ref="J104" authorId="0" shapeId="0">
      <text>
        <r>
          <rPr>
            <b/>
            <u/>
            <sz val="10"/>
            <color indexed="81"/>
            <rFont val="Tahoma"/>
            <family val="2"/>
          </rPr>
          <t>People employed on contract 008-092-F147</t>
        </r>
        <r>
          <rPr>
            <sz val="10"/>
            <color indexed="81"/>
            <rFont val="Tahoma"/>
            <family val="2"/>
          </rPr>
          <t xml:space="preserve">
</t>
        </r>
        <r>
          <rPr>
            <sz val="10"/>
            <color indexed="81"/>
            <rFont val="Tahoma"/>
            <family val="2"/>
          </rPr>
          <t xml:space="preserve">Zonwabele Radu - 5108015283084
Mzoxolo Nonqulo - 7601046037089
Mlungiseleli Skina - 5706066669083
Qondiswa Wonte - 6609100515081
Thembakazi Bhungcu - 6909271007086
Vusumzi Bedeshe - 8109155429088
Mzwanele Tatayi - 6404195878085
Thulani Funde - 8305036316086
Luzuko Nonqulo - 9102195986083
Bulelani Nyumnka - 9301205994083
Luvuyo Ngqwamane - 8901115547086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Vusi Matsweni - 7412115921082
</t>
        </r>
        <r>
          <rPr>
            <sz val="10"/>
            <color indexed="81"/>
            <rFont val="Tahoma"/>
            <family val="2"/>
          </rPr>
          <t xml:space="preserve">
</t>
        </r>
        <r>
          <rPr>
            <b/>
            <u/>
            <sz val="10"/>
            <color indexed="81"/>
            <rFont val="Tahoma"/>
            <family val="2"/>
          </rPr>
          <t xml:space="preserve">People Left
</t>
        </r>
        <r>
          <rPr>
            <b/>
            <sz val="10"/>
            <color indexed="81"/>
            <rFont val="Tahoma"/>
            <family val="2"/>
          </rPr>
          <t xml:space="preserve">
</t>
        </r>
        <r>
          <rPr>
            <sz val="10"/>
            <color indexed="81"/>
            <rFont val="Tahoma"/>
            <family val="2"/>
          </rPr>
          <t xml:space="preserve">
Masibonge Manyathi - 7907305669086
Luvuyo Ngqwamane - 8901115547086
Themba Yose - 6111035010080</t>
        </r>
      </text>
    </comment>
    <comment ref="C105" authorId="0" shapeId="0">
      <text>
        <r>
          <rPr>
            <sz val="10"/>
            <color indexed="81"/>
            <rFont val="Tahoma"/>
            <family val="2"/>
          </rPr>
          <t xml:space="preserve">Contract 092-050-F304B1 ran from 01/12/15 - 14/12/15 = 121P/Days
</t>
        </r>
      </text>
    </comment>
    <comment ref="J105" authorId="0" shapeId="0">
      <text>
        <r>
          <rPr>
            <b/>
            <u/>
            <sz val="8"/>
            <color indexed="81"/>
            <rFont val="Tahoma"/>
            <family val="2"/>
          </rPr>
          <t xml:space="preserve">People Employed on contract 092-050-F304B1
</t>
        </r>
        <r>
          <rPr>
            <sz val="8"/>
            <color indexed="81"/>
            <rFont val="Tahoma"/>
            <family val="2"/>
          </rPr>
          <t xml:space="preserve">
Msondezi Ngcibi - 5412295332086
Noluthando Bevile - 7705061206089
Mphumzi James - 8210205721084
Kayalethu Kleinbooi - 5801105744086
Mboneli Mayi - 6809075556086
Ziyanda Mpupa - 8904060709081
Andiswa Nqwelo - 9206101539082
Khawulezile Nqwelo - 5809125277086
Tina Zondi - 7303121329081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Simphiwe Bushula - 7508066088084
Zikhona Candani - 9408240612086
Xolelwa Gidi - 7006030686083
</t>
        </r>
        <r>
          <rPr>
            <sz val="8"/>
            <color indexed="81"/>
            <rFont val="Tahoma"/>
            <family val="2"/>
          </rPr>
          <t xml:space="preserve">
</t>
        </r>
        <r>
          <rPr>
            <b/>
            <u/>
            <sz val="8"/>
            <color indexed="81"/>
            <rFont val="Tahoma"/>
            <family val="2"/>
          </rPr>
          <t>People Left</t>
        </r>
        <r>
          <rPr>
            <sz val="8"/>
            <color indexed="81"/>
            <rFont val="Tahoma"/>
            <family val="2"/>
          </rPr>
          <t xml:space="preserve">
Thabo Candani - 9101106201087
Vuyokazi Peter - 8704210904081
Namhla Tshikini - 8012250862080</t>
        </r>
      </text>
    </comment>
    <comment ref="C106" authorId="0" shapeId="0">
      <text>
        <r>
          <rPr>
            <sz val="10"/>
            <color indexed="81"/>
            <rFont val="Tahoma"/>
            <family val="2"/>
          </rPr>
          <t xml:space="preserve">Contract 092-050-F304 ran from 11/03/15 - 27/03/15 = 187P/Days
</t>
        </r>
      </text>
    </comment>
    <comment ref="J106" authorId="0" shapeId="0">
      <text>
        <r>
          <rPr>
            <b/>
            <u/>
            <sz val="8"/>
            <color indexed="81"/>
            <rFont val="Tahoma"/>
            <family val="2"/>
          </rPr>
          <t xml:space="preserve">People Employed on contract 092-050-F304
</t>
        </r>
        <r>
          <rPr>
            <sz val="8"/>
            <color indexed="81"/>
            <rFont val="Tahoma"/>
            <family val="2"/>
          </rPr>
          <t xml:space="preserve">Zolani Sihawu - 6704146039087
Themela Mologweni - 7906280732083
Mzimkhulu Mgijima - 6412165571085
Xolelwa Ntoni - 7402022091087
Thembile Nxakani - 7306175937089
Sfiso Swartbooi - 8907065360081
Thokozile Mkhulungu - 8104071156089
Boniwe Masa - 6606041236082
Bukelwa Rwexu - 6510102034081
Nobuhle Ntoni - 8512110488083
Zoliswa Ntoni - 8711010439085
Zingisile Mkhulungu - 312155913083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07" authorId="0" shapeId="0">
      <text>
        <r>
          <rPr>
            <sz val="10"/>
            <color indexed="81"/>
            <rFont val="Tahoma"/>
            <family val="2"/>
          </rPr>
          <t>Contract 092-050-F256 ran from 26/11/13 - 20/12/13 = 209P/Days</t>
        </r>
      </text>
    </comment>
    <comment ref="J107" authorId="0" shapeId="0">
      <text>
        <r>
          <rPr>
            <b/>
            <u/>
            <sz val="8"/>
            <color indexed="81"/>
            <rFont val="Tahoma"/>
            <family val="2"/>
          </rPr>
          <t xml:space="preserve">People present for Contract 092-050-F256
</t>
        </r>
        <r>
          <rPr>
            <u/>
            <sz val="8"/>
            <color indexed="81"/>
            <rFont val="Tahoma"/>
            <family val="2"/>
          </rPr>
          <t xml:space="preserve">
</t>
        </r>
        <r>
          <rPr>
            <sz val="8"/>
            <color indexed="81"/>
            <rFont val="Tahoma"/>
            <family val="2"/>
          </rPr>
          <t xml:space="preserve">Mzwanele Mkatali - 7904105936088
Siyabulela Nkohla - 7910096017085
Kwanele Gwejela - 7909096875088
Misile Mkatali - 6712246006088
Vumile Komsana - 6403085875086
Luzuko Xelo - 8806145938082
Sivuyile Silumko - 7901017658081
Lizwi Mkatali - 8002215568088
Mbuyiselo Gojela - 7703255567085
Ayanda Faltein - 9106166742086
Ntsikelelo Mfundisi - 7603046195081
Mlinganiso Mtengwana - 6306235782088
</t>
        </r>
        <r>
          <rPr>
            <sz val="8"/>
            <color indexed="81"/>
            <rFont val="Tahoma"/>
            <family val="2"/>
          </rPr>
          <t xml:space="preserve">
</t>
        </r>
        <r>
          <rPr>
            <b/>
            <u/>
            <sz val="8"/>
            <color indexed="81"/>
            <rFont val="Tahoma"/>
            <family val="2"/>
          </rPr>
          <t xml:space="preserve">New People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sz val="8"/>
            <color indexed="81"/>
            <rFont val="Tahoma"/>
            <family val="2"/>
          </rPr>
          <t xml:space="preserve">
</t>
        </r>
      </text>
    </comment>
    <comment ref="C108" authorId="0" shapeId="0">
      <text>
        <r>
          <rPr>
            <sz val="10"/>
            <color indexed="81"/>
            <rFont val="Tahoma"/>
            <family val="2"/>
          </rPr>
          <t xml:space="preserve">Contract 092-050-F300 ran from 03/03/15 - 27/03/15 = 190P/Days
</t>
        </r>
      </text>
    </comment>
    <comment ref="J108" authorId="0" shapeId="0">
      <text>
        <r>
          <rPr>
            <b/>
            <u/>
            <sz val="8"/>
            <color indexed="81"/>
            <rFont val="Tahoma"/>
            <family val="2"/>
          </rPr>
          <t xml:space="preserve">People Employed on contract 092-050-F300
</t>
        </r>
        <r>
          <rPr>
            <sz val="8"/>
            <color indexed="81"/>
            <rFont val="Tahoma"/>
            <family val="2"/>
          </rPr>
          <t>Xolisa Phongolo - 9403140504082
Bulelani Ngqina - 6903165424085
Zukisile Twani - 7403156488081
Ncedisile Dayimani - 8811195254083
Nelson Vukile Yawa - 5501255648083
Nomthandazo Msila - 8812200567089
Lindiwe Basi - 8005010623081
Liziwe Tengwa - 6506100638089
Nomacebiso Dayimani - 9007051114086
Zolani Mali - 9406115768807
Ntombekhaya Ntamo - 7707080990081</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09" authorId="0" shapeId="0">
      <text>
        <r>
          <rPr>
            <sz val="10"/>
            <color indexed="81"/>
            <rFont val="Tahoma"/>
            <family val="2"/>
          </rPr>
          <t>Contract 092-050-F260 ran from 10/09/14 - 02/10/14 = 216P/Days</t>
        </r>
      </text>
    </comment>
    <comment ref="G109" authorId="1" shapeId="0">
      <text>
        <r>
          <rPr>
            <sz val="9"/>
            <color indexed="81"/>
            <rFont val="Tahoma"/>
            <family val="2"/>
          </rPr>
          <t xml:space="preserve">R2 000.00 Fine instituted for contract 092-050-F260 for non compliance with male to female ration and also not having machines on site.
</t>
        </r>
      </text>
    </comment>
    <comment ref="J109" authorId="0" shapeId="0">
      <text>
        <r>
          <rPr>
            <b/>
            <u/>
            <sz val="8"/>
            <color indexed="81"/>
            <rFont val="Tahoma"/>
            <family val="2"/>
          </rPr>
          <t xml:space="preserve">People present for Contract 092-050-F260
</t>
        </r>
        <r>
          <rPr>
            <u/>
            <sz val="8"/>
            <color indexed="81"/>
            <rFont val="Tahoma"/>
            <family val="2"/>
          </rPr>
          <t xml:space="preserve">
</t>
        </r>
        <r>
          <rPr>
            <sz val="8"/>
            <color indexed="81"/>
            <rFont val="Tahoma"/>
            <family val="2"/>
          </rPr>
          <t xml:space="preserve">Mzwanele Mkatali - 7904105936088
Kwanele Gwejela - 7909096875088
Misile Mkatali - 6712246006088
Vumile Komsana - 6403085875086
Ayanda Faltein - 9106166742086
</t>
        </r>
        <r>
          <rPr>
            <sz val="8"/>
            <color indexed="81"/>
            <rFont val="Tahoma"/>
            <family val="2"/>
          </rPr>
          <t xml:space="preserve">
</t>
        </r>
        <r>
          <rPr>
            <b/>
            <u/>
            <sz val="8"/>
            <color indexed="81"/>
            <rFont val="Tahoma"/>
            <family val="2"/>
          </rPr>
          <t xml:space="preserve">New People
</t>
        </r>
        <r>
          <rPr>
            <sz val="8"/>
            <color indexed="81"/>
            <rFont val="Tahoma"/>
            <family val="2"/>
          </rPr>
          <t xml:space="preserve">Noluthando Tsana - 8006061146089
Ncediswa Xelo - 7305270599083
Abongile Mekuto - 9011200584082
Ntombizanele Kili - 6803100388082
Mbuyiselo Gojela - 7703255670085
Lindiswa Ndlakuse - 8004090629084
Yoliswa Jantjies - 8311260292084
</t>
        </r>
        <r>
          <rPr>
            <b/>
            <sz val="8"/>
            <color indexed="81"/>
            <rFont val="Tahoma"/>
            <family val="2"/>
          </rPr>
          <t xml:space="preserve">
</t>
        </r>
        <r>
          <rPr>
            <b/>
            <u/>
            <sz val="8"/>
            <color indexed="81"/>
            <rFont val="Tahoma"/>
            <family val="2"/>
          </rPr>
          <t xml:space="preserve">
People Left</t>
        </r>
        <r>
          <rPr>
            <sz val="8"/>
            <color indexed="81"/>
            <rFont val="Tahoma"/>
            <family val="2"/>
          </rPr>
          <t xml:space="preserve">
Siyabulela Nkohla - 7910096017085
Luzuko Xelo - 8806145938082
Sivuyile Silumko - 7901017658081
Lizwi Mkatali - 8002215568088
Mbuyiselo Gojela - 7703255567085
Ntsikelelo Mfundisi - 7603046195081
Mlinganiso Mtengwana - 6306235782088
</t>
        </r>
        <r>
          <rPr>
            <sz val="8"/>
            <color indexed="81"/>
            <rFont val="Tahoma"/>
            <family val="2"/>
          </rPr>
          <t xml:space="preserve">
</t>
        </r>
      </text>
    </comment>
    <comment ref="C110" authorId="0" shapeId="0">
      <text>
        <r>
          <rPr>
            <sz val="10"/>
            <color indexed="81"/>
            <rFont val="Tahoma"/>
            <family val="2"/>
          </rPr>
          <t xml:space="preserve">Contract 092-050-F319 ran from 01/09/15 - 18/09/15 = 154P/Days
</t>
        </r>
      </text>
    </comment>
    <comment ref="J110" authorId="0" shapeId="0">
      <text>
        <r>
          <rPr>
            <b/>
            <u/>
            <sz val="8"/>
            <color indexed="81"/>
            <rFont val="Tahoma"/>
            <family val="2"/>
          </rPr>
          <t xml:space="preserve">People Employed on contract 092-050-F319
</t>
        </r>
        <r>
          <rPr>
            <sz val="8"/>
            <color indexed="81"/>
            <rFont val="Tahoma"/>
            <family val="2"/>
          </rPr>
          <t xml:space="preserve">Khanya Maleki - 9003061217084
Lindiswa Bester - 7304140746081
Wendy Kuselo - 7305060672082
Siziwe Tengele - 7612061142084
Xolani Tyutu - 7903305439083
Mbuyiseli Maleki - 7005205401088
Thembekile Tsibapi - 6110155281083
Luyanda Dastile - 9407126119088
Phumla Bhedeshe - 7506051647088
Nompiliso James - 7306071083087
Asenathi Nqwelo - 9404011092082
Bulelani Vulindlu - 8202235850082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11" authorId="0" shapeId="0">
      <text>
        <r>
          <rPr>
            <sz val="10"/>
            <color indexed="81"/>
            <rFont val="Tahoma"/>
            <family val="2"/>
          </rPr>
          <t xml:space="preserve">Contract 092-050-F318 ran from 29/07/15 - 26/08/15 = 231P/Days
</t>
        </r>
      </text>
    </comment>
    <comment ref="J111" authorId="0" shapeId="0">
      <text>
        <r>
          <rPr>
            <b/>
            <u/>
            <sz val="8"/>
            <color indexed="81"/>
            <rFont val="Tahoma"/>
            <family val="2"/>
          </rPr>
          <t xml:space="preserve">People Employed on contract 092-050-F318
</t>
        </r>
        <r>
          <rPr>
            <sz val="8"/>
            <color indexed="81"/>
            <rFont val="Tahoma"/>
            <family val="2"/>
          </rPr>
          <t xml:space="preserve">Brenda Thembani - 8409010643083
Vuyokazi Candani - 8304271178087
Yonela Dyani - 9301060672083
Phumla Fana - 7406101731083
Luxolo Kilimani - 9506165386084
Melumzi Jacobs - 8201015626084
Gladys Ndzala - 7609200800085
Luvo Ngesi - 8805106108081
Yonela Ngesi - 9209081445080
Andile Tembani - 8105205642084
Melumzi Tembani - 7710025953081
Tina Zondi - 7303121329081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12" authorId="0" shapeId="0">
      <text>
        <r>
          <rPr>
            <sz val="10"/>
            <color indexed="81"/>
            <rFont val="Tahoma"/>
            <family val="2"/>
          </rPr>
          <t xml:space="preserve">Contract 092-050-F320 ran from 01/09/15 - 30/09/15 = 286P/Days
</t>
        </r>
      </text>
    </comment>
    <comment ref="J112" authorId="0" shapeId="0">
      <text>
        <r>
          <rPr>
            <b/>
            <u/>
            <sz val="8"/>
            <color indexed="81"/>
            <rFont val="Tahoma"/>
            <family val="2"/>
          </rPr>
          <t xml:space="preserve">People Employed on contract 092-050-F320
</t>
        </r>
        <r>
          <rPr>
            <sz val="8"/>
            <color indexed="81"/>
            <rFont val="Tahoma"/>
            <family val="2"/>
          </rPr>
          <t xml:space="preserve">
Thembela James - 8711071026086
Nosiphiwo Fexenge - 7911051247089
Thundezwa Ganyaza - 7603031728086
Athenkosi James - 9401255833080
Ntomboxolo Kleinbooi - 8607220662088
Aviwe Lamani - 9303275730082
Olwethu Matshotyana - 9108150569087
Xolela Mkonqo - 8901305881089
Nokuzola Peter - 7907210185085
Khayalethu Tyali - 8103125770085
Thembinkosi Vulindlu - 6406025922084
Nomfanelo Zondi - 6611101127080
</t>
        </r>
        <r>
          <rPr>
            <sz val="8"/>
            <color indexed="81"/>
            <rFont val="Tahoma"/>
            <family val="2"/>
          </rPr>
          <t xml:space="preserve">
</t>
        </r>
        <r>
          <rPr>
            <b/>
            <u/>
            <sz val="8"/>
            <color indexed="81"/>
            <rFont val="Tahoma"/>
            <family val="2"/>
          </rPr>
          <t>New People</t>
        </r>
        <r>
          <rPr>
            <sz val="8"/>
            <color indexed="81"/>
            <rFont val="Tahoma"/>
            <family val="2"/>
          </rPr>
          <t xml:space="preserve">
</t>
        </r>
        <r>
          <rPr>
            <b/>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13" authorId="0" shapeId="0">
      <text>
        <r>
          <rPr>
            <sz val="10"/>
            <color indexed="81"/>
            <rFont val="Tahoma"/>
            <family val="2"/>
          </rPr>
          <t xml:space="preserve">Contract 092-050-F321 ran from 14/09/15 - 22/09/15 = 44P/Days
</t>
        </r>
      </text>
    </comment>
    <comment ref="J113" authorId="0" shapeId="0">
      <text>
        <r>
          <rPr>
            <b/>
            <u/>
            <sz val="8"/>
            <color indexed="81"/>
            <rFont val="Tahoma"/>
            <family val="2"/>
          </rPr>
          <t xml:space="preserve">People Employed on contract 092-050-F321
</t>
        </r>
        <r>
          <rPr>
            <sz val="8"/>
            <color indexed="81"/>
            <rFont val="Tahoma"/>
            <family val="2"/>
          </rPr>
          <t xml:space="preserve">Brenda Thembani - 8409010643083
Vuyokazi Candani - 8304271178087
Yonela Dyani - 9301060672083
Phumla Fana - 7406101731083
Luxolo Kilimani - 9506165386084
Melumzi Jacobs - 8201015626084
Gladys Ndzala - 7609200800085
Luvo Ngesi - 8805106108081
Yonela Ngesi - 9209081445080
Andile Tembani - 8105205642084
Melumzi Tembani - 7710025953081
Tina Zondi - 7303121329081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14" authorId="0" shapeId="0">
      <text>
        <r>
          <rPr>
            <sz val="10"/>
            <color indexed="81"/>
            <rFont val="Tahoma"/>
            <family val="2"/>
          </rPr>
          <t xml:space="preserve">Contract 092-050-F265 ran from 01/09/14 - 18/09/14 = 176P/Days
</t>
        </r>
      </text>
    </comment>
    <comment ref="J114" authorId="0" shapeId="0">
      <text>
        <r>
          <rPr>
            <b/>
            <u/>
            <sz val="8"/>
            <color indexed="81"/>
            <rFont val="Tahoma"/>
            <family val="2"/>
          </rPr>
          <t xml:space="preserve">People Employed on contract 092-050-F265
</t>
        </r>
        <r>
          <rPr>
            <sz val="8"/>
            <color indexed="81"/>
            <rFont val="Tahoma"/>
            <family val="2"/>
          </rPr>
          <t xml:space="preserve">
Thembela James - 8711071026086
Olwethu Matshotyana - 9108150569087
Lulama Zondi - 7609281132085
Nokuzola Peter - 7907210185085
Aviwe Lamani - 9303275730082
Andile Thembani - 8105205642084
Malibongwe Ngesi - 8204145739082
Mandla Ngesi - 7104085801085
Thundezwa Ganyaza - 7603031728086
Phumla Ngcibi - 6303121325080
Sindiswa Njwayi - 6212010913080
Sakhele Kleinbooi - 8907085717088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15" authorId="0" shapeId="0">
      <text>
        <r>
          <rPr>
            <sz val="10"/>
            <color indexed="81"/>
            <rFont val="Tahoma"/>
            <family val="2"/>
          </rPr>
          <t xml:space="preserve">Contract 092-050-F264 ran from 01/09/14 - 18/09/14 = 176P/Days
</t>
        </r>
      </text>
    </comment>
    <comment ref="J115" authorId="0" shapeId="0">
      <text>
        <r>
          <rPr>
            <b/>
            <u/>
            <sz val="8"/>
            <color indexed="81"/>
            <rFont val="Tahoma"/>
            <family val="2"/>
          </rPr>
          <t xml:space="preserve">People Employed on contract 092-050-F264
</t>
        </r>
        <r>
          <rPr>
            <sz val="8"/>
            <color indexed="81"/>
            <rFont val="Tahoma"/>
            <family val="2"/>
          </rPr>
          <t xml:space="preserve">
Vuyokazi Ndlebe - 8609230318081
Buzelwa Maleki - 7605080505083
Veliswa Kilimani - 8601220641085
Yoliswa Lindiso - 7806100986085
Nomakula Tshica - 7006180870081
Andisiwe Peter - 8709270687088
Siyabulela Mpepo - 9110016368084
Noluthando Tyutu - 8610040862086
Vetboy Ngqoba - 6604145368083
Luthando Zondi - 8401215949084
Mphumeleli Maye - 7304016084088
Mkhuseli Sayina - 7510235514081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16" authorId="0" shapeId="0">
      <text>
        <r>
          <rPr>
            <sz val="10"/>
            <color indexed="81"/>
            <rFont val="Tahoma"/>
            <family val="2"/>
          </rPr>
          <t xml:space="preserve">Contract 092-050-F266 ran from 07/10/14 - 30/10/14 = 184P/Days
</t>
        </r>
      </text>
    </comment>
    <comment ref="J116" authorId="0" shapeId="0">
      <text>
        <r>
          <rPr>
            <b/>
            <u/>
            <sz val="8"/>
            <color indexed="81"/>
            <rFont val="Tahoma"/>
            <family val="2"/>
          </rPr>
          <t xml:space="preserve">People Employed on contract 092-050-F266
</t>
        </r>
        <r>
          <rPr>
            <sz val="8"/>
            <color indexed="81"/>
            <rFont val="Tahoma"/>
            <family val="2"/>
          </rPr>
          <t xml:space="preserve">
</t>
        </r>
        <r>
          <rPr>
            <sz val="8"/>
            <color indexed="81"/>
            <rFont val="Tahoma"/>
            <family val="2"/>
          </rPr>
          <t>Thembela James - 8711071026086
Olwethu Matshotyana - 9108150569087
Lulama Zondi - 7609281132085
Nokuzola Peter - 7907210185085
Aviwe Lamani - 9303275730082</t>
        </r>
        <r>
          <rPr>
            <sz val="8"/>
            <color indexed="81"/>
            <rFont val="Tahoma"/>
            <family val="2"/>
          </rPr>
          <t xml:space="preserve">
Andile Thembani - 8105205642084
Malibongwe Ngesi - 8204145739082
Mandla Ngesi - 7104085801085
Thundezwa Ganyaza - 7603031728086
Phumla Ngcibi - 6303121325080
Sindiswa Njwayi - 6212010913080
Sakhele Kleinbooi - 8907085717088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17" authorId="0" shapeId="0">
      <text>
        <r>
          <rPr>
            <sz val="10"/>
            <color indexed="81"/>
            <rFont val="Tahoma"/>
            <family val="2"/>
          </rPr>
          <t xml:space="preserve">Contract 092-050-F267 ran from 07/10/14 - 30/10/14 = 171P/Days
</t>
        </r>
      </text>
    </comment>
    <comment ref="J117" authorId="0" shapeId="0">
      <text>
        <r>
          <rPr>
            <b/>
            <u/>
            <sz val="8"/>
            <color indexed="81"/>
            <rFont val="Tahoma"/>
            <family val="2"/>
          </rPr>
          <t xml:space="preserve">People Employed on contract 092-050-F267
</t>
        </r>
        <r>
          <rPr>
            <sz val="8"/>
            <color indexed="81"/>
            <rFont val="Tahoma"/>
            <family val="2"/>
          </rPr>
          <t xml:space="preserve">
</t>
        </r>
        <r>
          <rPr>
            <sz val="8"/>
            <color indexed="81"/>
            <rFont val="Tahoma"/>
            <family val="2"/>
          </rPr>
          <t xml:space="preserve">Vuyokazi Ndlebe - 8609230318081
Buzelwa Maleki - 7605080505083
Veliswa Kilimani - 8601220641085
Yoliswa Lindiso - 7806100986085
Nomakula Tshica - 7006180870081
Siyabulela Mpepo - 9110016368084
Noluthando Tyutu - 8610040862086
Vetboy Ngqoba - 6604145368083
Luthando Zondi - 8401215949084
Mphumeleli Maye - 7304016084088
Mkhuseli Sayina - 7510235514081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Sisanda Peter - 9110016368084</t>
        </r>
        <r>
          <rPr>
            <sz val="8"/>
            <color indexed="81"/>
            <rFont val="Tahoma"/>
            <family val="2"/>
          </rPr>
          <t xml:space="preserve">
</t>
        </r>
        <r>
          <rPr>
            <b/>
            <u/>
            <sz val="8"/>
            <color indexed="81"/>
            <rFont val="Tahoma"/>
            <family val="2"/>
          </rPr>
          <t>People Left</t>
        </r>
        <r>
          <rPr>
            <sz val="8"/>
            <color indexed="81"/>
            <rFont val="Tahoma"/>
            <family val="2"/>
          </rPr>
          <t xml:space="preserve">
Andisiwe Peter - 8709270687088</t>
        </r>
      </text>
    </comment>
    <comment ref="C118" authorId="0" shapeId="0">
      <text>
        <r>
          <rPr>
            <sz val="10"/>
            <color indexed="81"/>
            <rFont val="Tahoma"/>
            <family val="2"/>
          </rPr>
          <t xml:space="preserve">Contract 092-050-F273 ran from 10/10/14 - 31/10/14 = 201P/Days
</t>
        </r>
      </text>
    </comment>
    <comment ref="J118" authorId="0" shapeId="0">
      <text>
        <r>
          <rPr>
            <b/>
            <u/>
            <sz val="8"/>
            <color indexed="81"/>
            <rFont val="Tahoma"/>
            <family val="2"/>
          </rPr>
          <t xml:space="preserve">People Employed on contract 092-050-F273
</t>
        </r>
        <r>
          <rPr>
            <sz val="8"/>
            <color indexed="81"/>
            <rFont val="Tahoma"/>
            <family val="2"/>
          </rPr>
          <t>Khanya Maleki - 9003061217084
Mihlali Vulindlu - 9205165706082
Lindiswa Bester - 7304140746081
Nontobeko Kilimani - 7309090912088
Wendy Kuselo - 7305060672082
Siziwe Tengela - 7612061142084
Nandipha Fitoli - 8405270881082
Xolani Tyutu - 7903305439083
Simphiwe Bevile - 7406036269084
Thembekile Tsibapi - 6110155281083
Bulelani Lamani - 8911075271084
Phumla Bhedeshe - 7506051647088</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19" authorId="0" shapeId="0">
      <text>
        <r>
          <rPr>
            <sz val="10"/>
            <color indexed="81"/>
            <rFont val="Tahoma"/>
            <family val="2"/>
          </rPr>
          <t xml:space="preserve">Contract 092-050-F269 ran from 06/10/14 - 30/10/14 = 193P/Days
</t>
        </r>
      </text>
    </comment>
    <comment ref="J119" authorId="0" shapeId="0">
      <text>
        <r>
          <rPr>
            <b/>
            <u/>
            <sz val="8"/>
            <color indexed="81"/>
            <rFont val="Tahoma"/>
            <family val="2"/>
          </rPr>
          <t xml:space="preserve">People Employed on contract 092-050-F269
</t>
        </r>
        <r>
          <rPr>
            <sz val="8"/>
            <color indexed="81"/>
            <rFont val="Tahoma"/>
            <family val="2"/>
          </rPr>
          <t xml:space="preserve">
Thulani Mfundisi - 8706176175085
Ntombizodwa Petse- 6606220784084
Noxolo Kanti - 8206061653080
Thembelani Piko - 7309095894083
Joyce Joubert - 8511070408081
Phumza Maki - 7606220852088
Fezeka Nyumka - 7011280898081
Gcobani Duda - 8807035200088
Babalwa Peter - 9101151106082
Ntembeko Kilani - 8403035615085
Siyabulela Tsana - 9101075601085
Ntombizanele Khuselo - 6606140921089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20" authorId="0" shapeId="0">
      <text>
        <r>
          <rPr>
            <sz val="10"/>
            <color indexed="81"/>
            <rFont val="Tahoma"/>
            <family val="2"/>
          </rPr>
          <t xml:space="preserve">Contract 092-050-F272 ran from 18/11/14 - 17/12/14 = 190P/Days
</t>
        </r>
      </text>
    </comment>
    <comment ref="G120" authorId="1" shapeId="0">
      <text>
        <r>
          <rPr>
            <sz val="9"/>
            <color indexed="81"/>
            <rFont val="Tahoma"/>
            <charset val="1"/>
          </rPr>
          <t xml:space="preserve">R1000.00 Fine on Contract 092-050-F272 for contractor starting block without getting vehicle clearance from the Project Manager.
</t>
        </r>
      </text>
    </comment>
    <comment ref="J120" authorId="0" shapeId="0">
      <text>
        <r>
          <rPr>
            <b/>
            <u/>
            <sz val="8"/>
            <color indexed="81"/>
            <rFont val="Tahoma"/>
            <family val="2"/>
          </rPr>
          <t xml:space="preserve">People Employed on contract 092-050-F272
</t>
        </r>
        <r>
          <rPr>
            <sz val="8"/>
            <color indexed="81"/>
            <rFont val="Tahoma"/>
            <family val="2"/>
          </rPr>
          <t xml:space="preserve">
Vuyokazi Ndlebe - 8609230318081
Veliswa Kilimani - 8601220641085
Yoliswa Lindiso - 7806100986085
Nomakula Tshica - 7006180870081
Sisanda Peter - 9110016368084
Siyabulela Mpepo - 9110016368084
Noluthando Tyutu - 8610040862086
Vetboy Ngqoba - 6604145368083
Luthando Zondi - 8401215949084
Mphumeleli Maye - 7304016084088
</t>
        </r>
        <r>
          <rPr>
            <sz val="8"/>
            <color indexed="81"/>
            <rFont val="Tahoma"/>
            <family val="2"/>
          </rPr>
          <t xml:space="preserve">
</t>
        </r>
        <r>
          <rPr>
            <b/>
            <u/>
            <sz val="8"/>
            <color indexed="81"/>
            <rFont val="Tahoma"/>
            <family val="2"/>
          </rPr>
          <t>New People</t>
        </r>
        <r>
          <rPr>
            <sz val="8"/>
            <color indexed="81"/>
            <rFont val="Tahoma"/>
            <family val="2"/>
          </rPr>
          <t xml:space="preserve">
Siphelo Sayina - 9002265514080
Phumza Layi - 9109081113086
</t>
        </r>
        <r>
          <rPr>
            <b/>
            <u/>
            <sz val="8"/>
            <color indexed="81"/>
            <rFont val="Tahoma"/>
            <family val="2"/>
          </rPr>
          <t xml:space="preserve">People Left
</t>
        </r>
        <r>
          <rPr>
            <sz val="8"/>
            <color indexed="81"/>
            <rFont val="Tahoma"/>
            <family val="2"/>
          </rPr>
          <t xml:space="preserve">
Buzelwa Maleki - 7605080505083
Mkhuseli Sayina - 7510235514081</t>
        </r>
      </text>
    </comment>
    <comment ref="C121" authorId="0" shapeId="0">
      <text>
        <r>
          <rPr>
            <sz val="10"/>
            <color indexed="81"/>
            <rFont val="Tahoma"/>
            <family val="2"/>
          </rPr>
          <t xml:space="preserve">Contract 092-050-F272B1 ran from 09/02/16 - 18/02/16 = 99P/Days
</t>
        </r>
      </text>
    </comment>
    <comment ref="J121" authorId="0" shapeId="0">
      <text>
        <r>
          <rPr>
            <b/>
            <u/>
            <sz val="8"/>
            <color indexed="81"/>
            <rFont val="Tahoma"/>
            <family val="2"/>
          </rPr>
          <t xml:space="preserve">People Employed on contract 092-050-F272B2
</t>
        </r>
        <r>
          <rPr>
            <sz val="8"/>
            <color indexed="81"/>
            <rFont val="Tahoma"/>
            <family val="2"/>
          </rPr>
          <t xml:space="preserve">
Vuyokazi Geqiwe - 8609230318081
Bongiwe James - 8908241016084
Neliswa Kilimani - 7601210546089
Buzile Kulati - 6703295720083
Boniwe Mame - 5812130738084
Andile Maqalekana - 8606065965085
Yaziwe Maqalekana - 6108240577085
Mphumeleli Maye - 7304016084088
Vetboy Nqoba - 6604145368083
Ntombizakhe Tyuthu - 7612231094082
Siphelo Siwa - 8509275984088
Ntomboxolo Vulindlu - 9204081448085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22" authorId="0" shapeId="0">
      <text>
        <r>
          <rPr>
            <sz val="10"/>
            <color indexed="81"/>
            <rFont val="Tahoma"/>
            <family val="2"/>
          </rPr>
          <t xml:space="preserve">Contract 092-050-F271 ran from 02/12/14 - 31/12/14 = 217P/Days
</t>
        </r>
      </text>
    </comment>
    <comment ref="J122" authorId="0" shapeId="0">
      <text>
        <r>
          <rPr>
            <b/>
            <u/>
            <sz val="8"/>
            <color indexed="81"/>
            <rFont val="Tahoma"/>
            <family val="2"/>
          </rPr>
          <t xml:space="preserve">People Employed on contract 092-050-F271
</t>
        </r>
        <r>
          <rPr>
            <sz val="8"/>
            <color indexed="81"/>
            <rFont val="Tahoma"/>
            <family val="2"/>
          </rPr>
          <t xml:space="preserve">
</t>
        </r>
        <r>
          <rPr>
            <sz val="8"/>
            <color indexed="81"/>
            <rFont val="Tahoma"/>
            <family val="2"/>
          </rPr>
          <t>Thembela James - 8711071026086
Olwethu Matshotyana - 9108150569087
Lulama Zondi - 7609281132085
Nokuzola Peter - 7907210185085
Aviwe Lamani - 9303275730082</t>
        </r>
        <r>
          <rPr>
            <sz val="8"/>
            <color indexed="81"/>
            <rFont val="Tahoma"/>
            <family val="2"/>
          </rPr>
          <t xml:space="preserve">
Andile Thembani - 8105205642084
Malibongwe Ngesi - 8204145739082
Mandla Ngesi - 7104085801085
Thundezwa Ganyaza - 7603031728086
Phumla Ngcibi - 6303121325080
Sindiswa Njwayi - 6212010913080
Sakhele Kleinbooi - 8907085717088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23" authorId="0" shapeId="0">
      <text>
        <r>
          <rPr>
            <sz val="10"/>
            <color indexed="81"/>
            <rFont val="Tahoma"/>
            <family val="2"/>
          </rPr>
          <t xml:space="preserve">Contract 092-050-F275 ran from 08/12/14 - 07/01/15 = 205P/Days
</t>
        </r>
      </text>
    </comment>
    <comment ref="G123" authorId="1" shapeId="0">
      <text>
        <r>
          <rPr>
            <sz val="9"/>
            <color indexed="81"/>
            <rFont val="Tahoma"/>
            <family val="2"/>
          </rPr>
          <t xml:space="preserve">R1 000.00 deducted as fine on contract 092-050-F275 since contractor did not pitch up for vehicle authorisation inspection.
</t>
        </r>
      </text>
    </comment>
    <comment ref="J123" authorId="0" shapeId="0">
      <text>
        <r>
          <rPr>
            <b/>
            <u/>
            <sz val="8"/>
            <color indexed="81"/>
            <rFont val="Tahoma"/>
            <family val="2"/>
          </rPr>
          <t xml:space="preserve">People Employed on contract 092-050-F275
</t>
        </r>
        <r>
          <rPr>
            <sz val="8"/>
            <color indexed="81"/>
            <rFont val="Tahoma"/>
            <family val="2"/>
          </rPr>
          <t xml:space="preserve">Khanya Maleki - 9003061217084
Mihlali Vulindlu - 9205165706082
Lindiswa Bester - 7304140746081
Nontobeko Kilimani - 7309090912088
Wendy Kuselo - 7305060672082
Siziwe Tengela - 7612061142084
Xolani Tyutu - 7903305439083
Simphiwe Bevile - 7406036269084
Thembekile Tsibapi - 6110155281083
Bulelani Lamani - 8911075271084
Phumla Bhedeshe - 7506051647088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Xoliswa Fitoli - 7808081380080</t>
        </r>
        <r>
          <rPr>
            <sz val="8"/>
            <color indexed="81"/>
            <rFont val="Tahoma"/>
            <family val="2"/>
          </rPr>
          <t xml:space="preserve">
</t>
        </r>
        <r>
          <rPr>
            <b/>
            <u/>
            <sz val="8"/>
            <color indexed="81"/>
            <rFont val="Tahoma"/>
            <family val="2"/>
          </rPr>
          <t>People Left</t>
        </r>
        <r>
          <rPr>
            <sz val="8"/>
            <color indexed="81"/>
            <rFont val="Tahoma"/>
            <family val="2"/>
          </rPr>
          <t xml:space="preserve">
Nandipha Fitoli - 8405270881082</t>
        </r>
      </text>
    </comment>
    <comment ref="C124" authorId="0" shapeId="0">
      <text>
        <r>
          <rPr>
            <sz val="10"/>
            <color indexed="81"/>
            <rFont val="Tahoma"/>
            <family val="2"/>
          </rPr>
          <t xml:space="preserve">Contract 092-050-F274 ran from 02/12/14 - 19/12/14 = 186P/Days
</t>
        </r>
      </text>
    </comment>
    <comment ref="G124" authorId="1" shapeId="0">
      <text>
        <r>
          <rPr>
            <sz val="9"/>
            <color indexed="81"/>
            <rFont val="Tahoma"/>
            <charset val="1"/>
          </rPr>
          <t xml:space="preserve">R1 000.00 fine on contract 092-050-274 for contractor using unauthorised vehicle on site.
</t>
        </r>
      </text>
    </comment>
    <comment ref="J124" authorId="0" shapeId="0">
      <text>
        <r>
          <rPr>
            <b/>
            <u/>
            <sz val="8"/>
            <color indexed="81"/>
            <rFont val="Tahoma"/>
            <family val="2"/>
          </rPr>
          <t xml:space="preserve">People Employed on contract 092-050-F274
</t>
        </r>
        <r>
          <rPr>
            <sz val="8"/>
            <color indexed="81"/>
            <rFont val="Tahoma"/>
            <family val="2"/>
          </rPr>
          <t xml:space="preserve">
</t>
        </r>
        <r>
          <rPr>
            <sz val="8"/>
            <color indexed="81"/>
            <rFont val="Tahoma"/>
            <family val="2"/>
          </rPr>
          <t>Thulani Mfundisi - 8706176175085
Ntombizodwa Petse- 6606220784084
Noxolo Kanti - 8206061653080
Thembelani Piko - 7309095894083
Joyce Joubert - 8511070408081
Phumza Maki - 7606220852088
Fezeka Nyumka - 7011280898081
Gcobani Duda - 8807035200088
Babalwa Peter - 9101151106082
Siyabulela Tsana - 9101075601085</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Cikizwa Jokani - 6402021131083
Esethu Nqina - 8707275523084</t>
        </r>
        <r>
          <rPr>
            <sz val="8"/>
            <color indexed="81"/>
            <rFont val="Tahoma"/>
            <family val="2"/>
          </rPr>
          <t xml:space="preserve">
</t>
        </r>
        <r>
          <rPr>
            <b/>
            <u/>
            <sz val="8"/>
            <color indexed="81"/>
            <rFont val="Tahoma"/>
            <family val="2"/>
          </rPr>
          <t>People Left</t>
        </r>
        <r>
          <rPr>
            <sz val="8"/>
            <color indexed="81"/>
            <rFont val="Tahoma"/>
            <family val="2"/>
          </rPr>
          <t xml:space="preserve">
Ntembeko Kilani - 8403035615085
Ntombizanele Khuselo - 6606140921089</t>
        </r>
      </text>
    </comment>
    <comment ref="C125" authorId="0" shapeId="0">
      <text>
        <r>
          <rPr>
            <sz val="10"/>
            <color indexed="81"/>
            <rFont val="Tahoma"/>
            <family val="2"/>
          </rPr>
          <t xml:space="preserve">Contract 092-050-F291 ran from 03/12/14 - 30/12/14 = 202P/Days
</t>
        </r>
      </text>
    </comment>
    <comment ref="J125" authorId="0" shapeId="0">
      <text>
        <r>
          <rPr>
            <b/>
            <u/>
            <sz val="8"/>
            <color indexed="81"/>
            <rFont val="Tahoma"/>
            <family val="2"/>
          </rPr>
          <t xml:space="preserve">People Employed on contract 092-050-F291
</t>
        </r>
        <r>
          <rPr>
            <sz val="8"/>
            <color indexed="81"/>
            <rFont val="Tahoma"/>
            <family val="2"/>
          </rPr>
          <t xml:space="preserve">Brenda Thembani - 8409010643083
Yonela Dyani - 9301060672083
Boniwe Mame - 5812130738084
Nyameka Ngqoba - 8904011288086
Gcobisa Nikelo - 7912250940096
Vuyokazi Candani - 8304271178087
Masakhane Ngesi - 9404105458082
Luxolo Kilimani - 9506165386084
Malibongwe Bester - 9211015864089
Melumzi Jacobs - 8201015626084
Melumzi Tembani - 7710025953081
Nosiphiwo Fexenge - 7911051247089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26" authorId="0" shapeId="0">
      <text>
        <r>
          <rPr>
            <sz val="10"/>
            <color indexed="81"/>
            <rFont val="Tahoma"/>
            <family val="2"/>
          </rPr>
          <t xml:space="preserve">Contract 092-050-F290 ran from 08/12/14 - 05/01/15 = 177P/Days
</t>
        </r>
      </text>
    </comment>
    <comment ref="J126" authorId="0" shapeId="0">
      <text>
        <r>
          <rPr>
            <b/>
            <u/>
            <sz val="8"/>
            <color indexed="81"/>
            <rFont val="Tahoma"/>
            <family val="2"/>
          </rPr>
          <t xml:space="preserve">People Employed on contract 092-050-F290
</t>
        </r>
        <r>
          <rPr>
            <sz val="8"/>
            <color indexed="81"/>
            <rFont val="Tahoma"/>
            <family val="2"/>
          </rPr>
          <t xml:space="preserve">Vuyelwa Bester - 8109040779085
Ntlantla Booi - 8910056169081
Mzukisi james - 9208015827082
Luxolo Tshikini - 8810085726085
Khayalethu Tyeelbooi - 7707095810084
Siyanda Dyan - 83080808259085
Sekiwe Rangana - 8609121627087
Nomhle Ndzala - 7609200800085
Phumeza Landu - 8007070825085
Ntombizfikile Brikwa - 7511050927085
Sibongile Bester - 7503245608084
Vera Patani - 5910220198084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27" authorId="0" shapeId="0">
      <text>
        <r>
          <rPr>
            <sz val="10"/>
            <color indexed="81"/>
            <rFont val="Tahoma"/>
            <family val="2"/>
          </rPr>
          <t xml:space="preserve">Contract 092-050-F290B1 ran from 15/02/16 - 24/02/16 = 99P/Days
</t>
        </r>
      </text>
    </comment>
    <comment ref="J127" authorId="0" shapeId="0">
      <text>
        <r>
          <rPr>
            <b/>
            <u/>
            <sz val="8"/>
            <color indexed="81"/>
            <rFont val="Tahoma"/>
            <family val="2"/>
          </rPr>
          <t xml:space="preserve">People Employed on contract 092-050-F290B1
</t>
        </r>
        <r>
          <rPr>
            <sz val="8"/>
            <color indexed="81"/>
            <rFont val="Tahoma"/>
            <family val="2"/>
          </rPr>
          <t xml:space="preserve">Vuyelwa Bester - 8109040779085
Vuyokazi Zondi - 7309201071089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Simphiwe Bevile - 7406036269084
Kunjulwa James - 6703131026083
Noncedo James - 8208040647084
Olwethu James - 9006041392083
Phazamile Lamani - 5807175791089
Jongile Madubela - 9208056041080
Ntombekhaya Maleki - 8908291291082
Zoliswa Nqwelo - 6404051017083
Sibusiso Tiso - 8706095672089
Luxolo Vulindlu - 8712086040088
</t>
        </r>
        <r>
          <rPr>
            <sz val="8"/>
            <color indexed="81"/>
            <rFont val="Tahoma"/>
            <family val="2"/>
          </rPr>
          <t xml:space="preserve">
</t>
        </r>
        <r>
          <rPr>
            <b/>
            <u/>
            <sz val="8"/>
            <color indexed="81"/>
            <rFont val="Tahoma"/>
            <family val="2"/>
          </rPr>
          <t>People Left</t>
        </r>
        <r>
          <rPr>
            <sz val="8"/>
            <color indexed="81"/>
            <rFont val="Tahoma"/>
            <family val="2"/>
          </rPr>
          <t xml:space="preserve">
Siyabonga Bester - 9101066216083
Noxolo Landu - 9009220967089
Asenathi Nqwelo - 9404011092082
Phumeza Landu - 8007070825085
Ntombizfikile Brikwa - 7511050927085
Mphumezi James  - 8307205955082
Mahlubandile Thanda - 9202255614086
Luxolo Tshikini - 8810085726085
Khayalethu Tyeelbooi - 7707095810084
Siyanda Dyan - 83080808259085
</t>
        </r>
      </text>
    </comment>
    <comment ref="C128" authorId="0" shapeId="0">
      <text>
        <r>
          <rPr>
            <sz val="10"/>
            <color indexed="81"/>
            <rFont val="Tahoma"/>
            <family val="2"/>
          </rPr>
          <t xml:space="preserve">Contract 092-050-F333 ran from 11/12/15 - 20/01/16 = 198P/Days
</t>
        </r>
      </text>
    </comment>
    <comment ref="J128" authorId="0" shapeId="0">
      <text>
        <r>
          <rPr>
            <b/>
            <u/>
            <sz val="8"/>
            <color indexed="81"/>
            <rFont val="Tahoma"/>
            <family val="2"/>
          </rPr>
          <t xml:space="preserve">People Employed on contract 092-050-F333
</t>
        </r>
        <r>
          <rPr>
            <sz val="8"/>
            <color indexed="81"/>
            <rFont val="Tahoma"/>
            <family val="2"/>
          </rPr>
          <t xml:space="preserve">
Thembela James - 8711071026086
Nosiphiwo Fexenge - 7911051247089
Ntomboxolo Kleinbooi - 8607220662088
Aviwe Lamani - 9303275730082
Xolela Mkonqo - 8901305881089
Nokuzola Peter - 7907210185085
Khayalethu Tyali - 8103125770085
Thembinkosi Vulindlu - 6406025922084
Nomfanelo Zondi - 6611101127080
</t>
        </r>
        <r>
          <rPr>
            <sz val="8"/>
            <color indexed="81"/>
            <rFont val="Tahoma"/>
            <family val="2"/>
          </rPr>
          <t xml:space="preserve">
</t>
        </r>
        <r>
          <rPr>
            <b/>
            <u/>
            <sz val="8"/>
            <color indexed="81"/>
            <rFont val="Tahoma"/>
            <family val="2"/>
          </rPr>
          <t>New People</t>
        </r>
        <r>
          <rPr>
            <sz val="8"/>
            <color indexed="81"/>
            <rFont val="Tahoma"/>
            <family val="2"/>
          </rPr>
          <t xml:space="preserve">
</t>
        </r>
        <r>
          <rPr>
            <b/>
            <sz val="8"/>
            <color indexed="81"/>
            <rFont val="Tahoma"/>
            <family val="2"/>
          </rPr>
          <t xml:space="preserve">
</t>
        </r>
        <r>
          <rPr>
            <sz val="8"/>
            <color indexed="81"/>
            <rFont val="Tahoma"/>
            <family val="2"/>
          </rPr>
          <t xml:space="preserve">
Thulani Peter - 810806563084
Namhla Tshikini - 8112250862080
Ntobekhaya Zondi - 7312031025085
</t>
        </r>
        <r>
          <rPr>
            <sz val="8"/>
            <color indexed="81"/>
            <rFont val="Tahoma"/>
            <family val="2"/>
          </rPr>
          <t xml:space="preserve">
</t>
        </r>
        <r>
          <rPr>
            <b/>
            <u/>
            <sz val="8"/>
            <color indexed="81"/>
            <rFont val="Tahoma"/>
            <family val="2"/>
          </rPr>
          <t xml:space="preserve">People Left
</t>
        </r>
        <r>
          <rPr>
            <sz val="8"/>
            <color indexed="81"/>
            <rFont val="Tahoma"/>
            <family val="2"/>
          </rPr>
          <t xml:space="preserve">
Olwethu Matshotyana - 9108150569087
Ntombizanele Kganane - 6812275441083
Athenkosi James - 9401255833080</t>
        </r>
      </text>
    </comment>
    <comment ref="C129" authorId="0" shapeId="0">
      <text>
        <r>
          <rPr>
            <sz val="10"/>
            <color indexed="81"/>
            <rFont val="Tahoma"/>
            <family val="2"/>
          </rPr>
          <t xml:space="preserve">Contract 092-050-F332 ran from 08/12/15 - 19/01/16 = 209P/Days
</t>
        </r>
      </text>
    </comment>
    <comment ref="J129" authorId="0" shapeId="0">
      <text>
        <r>
          <rPr>
            <b/>
            <u/>
            <sz val="8"/>
            <color indexed="81"/>
            <rFont val="Tahoma"/>
            <family val="2"/>
          </rPr>
          <t xml:space="preserve">People Employed on contract 092-050-F332
</t>
        </r>
        <r>
          <rPr>
            <sz val="8"/>
            <color indexed="81"/>
            <rFont val="Tahoma"/>
            <family val="2"/>
          </rPr>
          <t xml:space="preserve">Khanya Maleki - 9003061217084
Lindiswa Bester - 7304140746081
Wendy Kuselo - 7305060672082
Siziwe Tengele - 7612061142084
Xolani Tyutu - 7903305439083
Mbuyiseli Maleki - 7005205401088
Thembekile Tsibapi - 6110155281083
Phumla Bhedeshe - 7506051647088
Nompiliso James - 7306071083087
Asenathi Nqwelo - 9404011092082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Mzamo Tsibaphi - 7310095828080
Lubabalo Vulindlu - 8406065865082
</t>
        </r>
        <r>
          <rPr>
            <sz val="8"/>
            <color indexed="81"/>
            <rFont val="Tahoma"/>
            <family val="2"/>
          </rPr>
          <t xml:space="preserve">
</t>
        </r>
        <r>
          <rPr>
            <b/>
            <u/>
            <sz val="8"/>
            <color indexed="81"/>
            <rFont val="Tahoma"/>
            <family val="2"/>
          </rPr>
          <t>People Left</t>
        </r>
        <r>
          <rPr>
            <sz val="8"/>
            <color indexed="81"/>
            <rFont val="Tahoma"/>
            <family val="2"/>
          </rPr>
          <t xml:space="preserve">
Bulelani Vulindlu - 8202235850082
Luyanda Dastile - 9407126119088</t>
        </r>
      </text>
    </comment>
    <comment ref="C130" authorId="0" shapeId="0">
      <text>
        <r>
          <rPr>
            <sz val="10"/>
            <color indexed="81"/>
            <rFont val="Tahoma"/>
            <family val="2"/>
          </rPr>
          <t xml:space="preserve">Contract 092-050-F364 ran from 23/02/16 - 14/03/16 = 198P/Days
</t>
        </r>
      </text>
    </comment>
    <comment ref="J130" authorId="0" shapeId="0">
      <text>
        <r>
          <rPr>
            <b/>
            <u/>
            <sz val="8"/>
            <color indexed="81"/>
            <rFont val="Tahoma"/>
            <family val="2"/>
          </rPr>
          <t xml:space="preserve">People Employed on contract 092-050-F364
</t>
        </r>
        <r>
          <rPr>
            <u/>
            <sz val="8"/>
            <color indexed="81"/>
            <rFont val="Tahoma"/>
            <family val="2"/>
          </rPr>
          <t xml:space="preserve">
</t>
        </r>
        <r>
          <rPr>
            <sz val="8"/>
            <color indexed="81"/>
            <rFont val="Tahoma"/>
            <family val="2"/>
          </rPr>
          <t>Khanya Maleki - 9003061217084
Lindiswa Bester - 7304140746081
Wendy Kuselo - 7305060672082
Siziwe Tengele - 7612061142084
Xolani Tyutu - 7903305439083
Mbuyiseli Maleki - 7005205401088
Thembekile Tsibapi - 6110155281083
Phumla Bhedeshe - 7506051647088
Nompiliso James - 7306071083087
Asenathi Nqwelo - 9404011092082
Mzamo Tsibaphi - 7310095828080
Bulelani Vulindlu - 8202235850082</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31" authorId="0" shapeId="0">
      <text>
        <r>
          <rPr>
            <sz val="10"/>
            <color indexed="81"/>
            <rFont val="Tahoma"/>
            <family val="2"/>
          </rPr>
          <t xml:space="preserve">Contract 092-050-F329 ran from 28/10/15 - 17/11/15 = 198P/Days
</t>
        </r>
      </text>
    </comment>
    <comment ref="J131" authorId="0" shapeId="0">
      <text>
        <r>
          <rPr>
            <b/>
            <u/>
            <sz val="8"/>
            <color indexed="81"/>
            <rFont val="Tahoma"/>
            <family val="2"/>
          </rPr>
          <t xml:space="preserve">People Employed on contract 092-050-F329
</t>
        </r>
        <r>
          <rPr>
            <sz val="8"/>
            <color indexed="81"/>
            <rFont val="Tahoma"/>
            <family val="2"/>
          </rPr>
          <t xml:space="preserve">Brenda Thembani - 8409010643083
Vuyokazi Candani - 8304271178087
Yonela Dyani - 9301060672083
Phumla Fana - 7406101731083
Luxolo Kilimani - 9506165386084
Melumzi Jacobs - 8201015626084
Sinoxolo Ngcibi - 9409131299087
Luvo Ngesi - 8805106108081
Yonela Ngesi - 9209081445080
Andile Tembani - 8105205642084
Melumzi Tembani - 7710025953081
</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Tshibika Bukelwa - 6912121410088
</t>
        </r>
        <r>
          <rPr>
            <sz val="8"/>
            <color indexed="81"/>
            <rFont val="Tahoma"/>
            <family val="2"/>
          </rPr>
          <t xml:space="preserve">
</t>
        </r>
        <r>
          <rPr>
            <b/>
            <u/>
            <sz val="8"/>
            <color indexed="81"/>
            <rFont val="Tahoma"/>
            <family val="2"/>
          </rPr>
          <t>People Left</t>
        </r>
        <r>
          <rPr>
            <sz val="8"/>
            <color indexed="81"/>
            <rFont val="Tahoma"/>
            <family val="2"/>
          </rPr>
          <t xml:space="preserve">
Tina Zondi - 7303121329081
</t>
        </r>
      </text>
    </comment>
    <comment ref="C132" authorId="0" shapeId="0">
      <text>
        <r>
          <rPr>
            <sz val="10"/>
            <color indexed="81"/>
            <rFont val="Tahoma"/>
            <family val="2"/>
          </rPr>
          <t xml:space="preserve">Contract 092-050-F328 ran from 05/10/15 - 27/10/15 = 220 P/Days
</t>
        </r>
      </text>
    </comment>
    <comment ref="J132" authorId="0" shapeId="0">
      <text>
        <r>
          <rPr>
            <b/>
            <u/>
            <sz val="8"/>
            <color indexed="81"/>
            <rFont val="Tahoma"/>
            <family val="2"/>
          </rPr>
          <t xml:space="preserve">People Employed on contract 092-050-F328
</t>
        </r>
        <r>
          <rPr>
            <sz val="8"/>
            <color indexed="81"/>
            <rFont val="Tahoma"/>
            <family val="2"/>
          </rPr>
          <t>Brenda Thembani - 8409010643083
Vuyokazi Candani - 8304271178087
Yonela Dyani - 9301060672083
Phumla Fana - 7406101731083
Luxolo Kilimani - 9506165386084
Melumzi Jacobs - 8201015626084
Luvo Ngesi - 8805106108081
Yonela Ngesi - 9209081445080
Andile Tembani - 8105205642084
Melumzi Tembani - 7710025953081
Tina Zondi - 7303121329081</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Sinoxolo Ngcibi - 9409131299087
</t>
        </r>
        <r>
          <rPr>
            <sz val="8"/>
            <color indexed="81"/>
            <rFont val="Tahoma"/>
            <family val="2"/>
          </rPr>
          <t xml:space="preserve">
</t>
        </r>
        <r>
          <rPr>
            <b/>
            <u/>
            <sz val="8"/>
            <color indexed="81"/>
            <rFont val="Tahoma"/>
            <family val="2"/>
          </rPr>
          <t>People Left</t>
        </r>
        <r>
          <rPr>
            <sz val="8"/>
            <color indexed="81"/>
            <rFont val="Tahoma"/>
            <family val="2"/>
          </rPr>
          <t xml:space="preserve">
Gladys Ndzala - 7609200800085</t>
        </r>
      </text>
    </comment>
    <comment ref="C133" authorId="0" shapeId="0">
      <text>
        <r>
          <rPr>
            <sz val="10"/>
            <color indexed="81"/>
            <rFont val="Tahoma"/>
            <family val="2"/>
          </rPr>
          <t xml:space="preserve">Contract 092-050-F330 ran from 24/11/15 - 14/12/15 = 198P/Days
</t>
        </r>
      </text>
    </comment>
    <comment ref="J133" authorId="0" shapeId="0">
      <text>
        <r>
          <rPr>
            <b/>
            <u/>
            <sz val="8"/>
            <color indexed="81"/>
            <rFont val="Tahoma"/>
            <family val="2"/>
          </rPr>
          <t xml:space="preserve">People Employed on contract 092-050-F330
</t>
        </r>
        <r>
          <rPr>
            <u/>
            <sz val="8"/>
            <color indexed="81"/>
            <rFont val="Tahoma"/>
            <family val="2"/>
          </rPr>
          <t xml:space="preserve">
</t>
        </r>
        <r>
          <rPr>
            <sz val="8"/>
            <color indexed="81"/>
            <rFont val="Tahoma"/>
            <family val="2"/>
          </rPr>
          <t>Brenda Thembani - 8409010643083
Vuyokazi Candani - 8304271178087
Yonela Dyani - 9301060672083
Phumla Fana - 7406101731083
Luxolo Kilimani - 9506165386084
Melumzi Jacobs - 8201015626084
Sinoxolo Ngcibi - 9409131299087
Luvo Ngesi - 8805106108081
Yonela Ngesi - 9209081445080
Andile Tembani - 8105205642084
Melumzi Tembani - 7710025953081
Tshibika Bukelwa - 6912121410088</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34" authorId="0" shapeId="0">
      <text>
        <r>
          <rPr>
            <sz val="10"/>
            <color indexed="81"/>
            <rFont val="Tahoma"/>
            <family val="2"/>
          </rPr>
          <t xml:space="preserve">Contract 092-050-F331 ran from 02/01/16 - 22/01/16 = 198P/Days
</t>
        </r>
      </text>
    </comment>
    <comment ref="J134" authorId="0" shapeId="0">
      <text>
        <r>
          <rPr>
            <b/>
            <u/>
            <sz val="8"/>
            <color indexed="81"/>
            <rFont val="Tahoma"/>
            <family val="2"/>
          </rPr>
          <t xml:space="preserve">People Employed on contract 092-050-F331
</t>
        </r>
        <r>
          <rPr>
            <u/>
            <sz val="8"/>
            <color indexed="81"/>
            <rFont val="Tahoma"/>
            <family val="2"/>
          </rPr>
          <t xml:space="preserve">
</t>
        </r>
        <r>
          <rPr>
            <sz val="8"/>
            <color indexed="81"/>
            <rFont val="Tahoma"/>
            <family val="2"/>
          </rPr>
          <t xml:space="preserve">Brenda Thembani - 8409010643083
Vuyokazi Candani - 8304271178087
Yonela Dyani - 9301060672083
Phumla Fana - 7406101731083
Luxolo Kilimani - 9506165386084
Melumzi Jacobs - 8201015626084
Sinoxolo Ngcibi - 9409131299087
Luvo Ngesi - 8805106108081
Yonela Ngesi - 9209081445080
Andile Tembani - 8105205642084
Melumzi Tembani - 7710025953081
Tshibika Bukelwa - 6912121410088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35" authorId="0" shapeId="0">
      <text>
        <r>
          <rPr>
            <sz val="10"/>
            <color indexed="81"/>
            <rFont val="Tahoma"/>
            <family val="2"/>
          </rPr>
          <t xml:space="preserve">Contract 092-050-F324 ran from 16/11/15 - 07/12/15 = 198P/Days
</t>
        </r>
      </text>
    </comment>
    <comment ref="J135" authorId="0" shapeId="0">
      <text>
        <r>
          <rPr>
            <b/>
            <u/>
            <sz val="8"/>
            <color indexed="81"/>
            <rFont val="Tahoma"/>
            <family val="2"/>
          </rPr>
          <t xml:space="preserve">People Employed on contract 092-050-F324
</t>
        </r>
        <r>
          <rPr>
            <sz val="8"/>
            <color indexed="81"/>
            <rFont val="Tahoma"/>
            <family val="2"/>
          </rPr>
          <t xml:space="preserve">Khanya Maleki - 9003061217084
Lindiswa Bester - 7304140746081
Wendy Kuselo - 7305060672082
Siziwe Tengele - 7612061142084
Xolani Tyutu - 7903305439083
Mbuyiseli Maleki - 7005205401088
Thembekile Tsibapi - 6110155281083
Luyanda Dastile - 9407126119088
Phumla Bhedeshe - 7506051647088
Nompiliso James - 7306071083087
Asenathi Nqwelo - 9404011092082
Bulelani Vulindlu - 8202235850082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37" authorId="0" shapeId="0">
      <text>
        <r>
          <rPr>
            <sz val="10"/>
            <color indexed="81"/>
            <rFont val="Tahoma"/>
            <family val="2"/>
          </rPr>
          <t xml:space="preserve">Contract 092-050-F326 ran from 28/10/15 - 17/11/15 = 187P/Days
</t>
        </r>
      </text>
    </comment>
    <comment ref="J137" authorId="0" shapeId="0">
      <text>
        <r>
          <rPr>
            <b/>
            <u/>
            <sz val="8"/>
            <color indexed="81"/>
            <rFont val="Tahoma"/>
            <family val="2"/>
          </rPr>
          <t xml:space="preserve">People Employed on contract 092-050-F326
</t>
        </r>
        <r>
          <rPr>
            <sz val="8"/>
            <color indexed="81"/>
            <rFont val="Tahoma"/>
            <family val="2"/>
          </rPr>
          <t xml:space="preserve">
Thembela James - 8711071026086
Nosiphiwo Fexenge - 7911051247089
Athenkosi James - 9401255833080
Ntomboxolo Kleinbooi - 8607220662088
Aviwe Lamani - 9303275730082
Olwethu Matshotyana - 9108150569087
Xolela Mkonqo - 8901305881089
Nokuzola Peter - 7907210185085
Khayalethu Tyali - 8103125770085
Thembinkosi Vulindlu - 6406025922084
Nomfanelo Zondi - 6611101127080
</t>
        </r>
        <r>
          <rPr>
            <sz val="8"/>
            <color indexed="81"/>
            <rFont val="Tahoma"/>
            <family val="2"/>
          </rPr>
          <t xml:space="preserve">
</t>
        </r>
        <r>
          <rPr>
            <b/>
            <u/>
            <sz val="8"/>
            <color indexed="81"/>
            <rFont val="Tahoma"/>
            <family val="2"/>
          </rPr>
          <t>New People</t>
        </r>
        <r>
          <rPr>
            <sz val="8"/>
            <color indexed="81"/>
            <rFont val="Tahoma"/>
            <family val="2"/>
          </rPr>
          <t xml:space="preserve">
</t>
        </r>
        <r>
          <rPr>
            <b/>
            <sz val="8"/>
            <color indexed="81"/>
            <rFont val="Tahoma"/>
            <family val="2"/>
          </rPr>
          <t xml:space="preserve">
</t>
        </r>
        <r>
          <rPr>
            <sz val="8"/>
            <color indexed="81"/>
            <rFont val="Tahoma"/>
            <family val="2"/>
          </rPr>
          <t xml:space="preserve">Ntombizanele Kganane - 6812275441083
</t>
        </r>
        <r>
          <rPr>
            <sz val="8"/>
            <color indexed="81"/>
            <rFont val="Tahoma"/>
            <family val="2"/>
          </rPr>
          <t xml:space="preserve">
</t>
        </r>
        <r>
          <rPr>
            <b/>
            <u/>
            <sz val="8"/>
            <color indexed="81"/>
            <rFont val="Tahoma"/>
            <family val="2"/>
          </rPr>
          <t xml:space="preserve">People Left
</t>
        </r>
        <r>
          <rPr>
            <sz val="8"/>
            <color indexed="81"/>
            <rFont val="Tahoma"/>
            <family val="2"/>
          </rPr>
          <t xml:space="preserve">
Thundezwa Ganyaza - 7603031728086</t>
        </r>
      </text>
    </comment>
    <comment ref="C138" authorId="0" shapeId="0">
      <text>
        <r>
          <rPr>
            <sz val="10"/>
            <color indexed="81"/>
            <rFont val="Tahoma"/>
            <family val="2"/>
          </rPr>
          <t xml:space="preserve">Contract 092-050-F322 ran from 23/09/15 - 20/10/15 = 220P/Days
</t>
        </r>
      </text>
    </comment>
    <comment ref="J138" authorId="0" shapeId="0">
      <text>
        <r>
          <rPr>
            <b/>
            <u/>
            <sz val="8"/>
            <color indexed="81"/>
            <rFont val="Tahoma"/>
            <family val="2"/>
          </rPr>
          <t xml:space="preserve">People Employed on contract 092-050-F322
</t>
        </r>
        <r>
          <rPr>
            <u/>
            <sz val="8"/>
            <color indexed="81"/>
            <rFont val="Tahoma"/>
            <family val="2"/>
          </rPr>
          <t xml:space="preserve">
</t>
        </r>
        <r>
          <rPr>
            <sz val="8"/>
            <color indexed="81"/>
            <rFont val="Tahoma"/>
            <family val="2"/>
          </rPr>
          <t xml:space="preserve">Khanya Maleki - 9003061217084
Lindiswa Bester - 7304140746081
Wendy Kuselo - 7305060672082
Siziwe Tengele - 7612061142084
Xolani Tyutu - 7903305439083
Mbuyiseli Maleki - 7005205401088
Thembekile Tsibapi - 6110155281083
Luyanda Dastile - 9407126119088
Phumla Bhedeshe - 7506051647088
Nompiliso James - 7306071083087
Asenathi Nqwelo - 9404011092082
Bulelani Vulindlu - 8202235850082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39" authorId="0" shapeId="0">
      <text>
        <r>
          <rPr>
            <sz val="10"/>
            <color indexed="81"/>
            <rFont val="Tahoma"/>
            <family val="2"/>
          </rPr>
          <t xml:space="preserve">Contract 092-050-F361 ran from 26/01/16 - 15/02/16 = 187P/Days
</t>
        </r>
      </text>
    </comment>
    <comment ref="J139" authorId="0" shapeId="0">
      <text>
        <r>
          <rPr>
            <b/>
            <u/>
            <sz val="8"/>
            <color indexed="81"/>
            <rFont val="Tahoma"/>
            <family val="2"/>
          </rPr>
          <t xml:space="preserve">People Employed on contract 092-050-F361
</t>
        </r>
        <r>
          <rPr>
            <sz val="8"/>
            <color indexed="81"/>
            <rFont val="Tahoma"/>
            <family val="2"/>
          </rPr>
          <t xml:space="preserve">
Thembela James - 8711071026086
Nosiphiwo Fexenge - 7911051247089
Ntomboxolo Kleinbooi - 8607220662088
Aviwe Lamani - 9303275730082
Xolela Mkonqo - 8901305881089
Nokuzola Peter - 7907210185085
Thulani Peter - 810806563084
Namhla Tshikini - 8112250862080
Khayalethu Tyali - 8103125770085
Thembinkosi Vulindlu - 6406025922084
Nomfanelo Zondi - 6611101127080
Ntobekhaya Zondi - 7312031025085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t>
        </r>
      </text>
    </comment>
    <comment ref="C140" authorId="0" shapeId="0">
      <text>
        <r>
          <rPr>
            <sz val="10"/>
            <color indexed="81"/>
            <rFont val="Tahoma"/>
            <family val="2"/>
          </rPr>
          <t xml:space="preserve">Contract 092-050-F358 ran from 16/02/16 - 10/03/16 = 220P/Days
</t>
        </r>
      </text>
    </comment>
    <comment ref="J140" authorId="0" shapeId="0">
      <text>
        <r>
          <rPr>
            <b/>
            <u/>
            <sz val="8"/>
            <color indexed="81"/>
            <rFont val="Tahoma"/>
            <family val="2"/>
          </rPr>
          <t xml:space="preserve">People Employed on contract 092-050-F358
</t>
        </r>
        <r>
          <rPr>
            <sz val="8"/>
            <color indexed="81"/>
            <rFont val="Tahoma"/>
            <family val="2"/>
          </rPr>
          <t xml:space="preserve">
Thembela James - 8711071026086
Nosiphiwo Fexenge - 7911051247089
Ntomboxolo Kleinbooi - 8607220662088
Aviwe Lamani - 9303275730082
Xolela Mkonqo - 8901305881089
Nokuzola Peter - 7907210185085
Thulani Peter - 810806563084
Namhla Tshikini - 8112250862080
Khayalethu Tyali - 8103125770085
Thembinkosi Vulindlu - 6406025922084
Nomfanelo Zondi - 6611101127080
Ntobekhaya Zondi - 7312031025085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t>
        </r>
      </text>
    </comment>
    <comment ref="C141" authorId="0" shapeId="0">
      <text>
        <r>
          <rPr>
            <sz val="10"/>
            <color indexed="81"/>
            <rFont val="Tahoma"/>
            <family val="2"/>
          </rPr>
          <t xml:space="preserve">Contract 092-050-F311 ran from 18/03/15 - 11/04/15 = 192P/Days
</t>
        </r>
      </text>
    </comment>
    <comment ref="J141" authorId="0" shapeId="0">
      <text>
        <r>
          <rPr>
            <b/>
            <u/>
            <sz val="8"/>
            <color indexed="81"/>
            <rFont val="Tahoma"/>
            <family val="2"/>
          </rPr>
          <t xml:space="preserve">People Employed on contract 092-050-F311
</t>
        </r>
        <r>
          <rPr>
            <sz val="8"/>
            <color indexed="81"/>
            <rFont val="Tahoma"/>
            <family val="2"/>
          </rPr>
          <t xml:space="preserve">Bongisa James - 8704161168082
Lungelwa Tengani - 7310102580087
Lungiswa Dyolivane - 6501240632084
Xoliswa Dyani - 6410090941084
Phumla Tom - 7209120142088
Simphiwe Bushula - 7508066088084
Thanduxolo James - 7608145573088
Siphelo Gidi - 8301018158083
Bonga Gwigana - 9111226174080
Yonela Ngesi - 9209081445080
Mzimasi Kilimani - 5911105718082
Siphokazi Namba - 8603080229084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42" authorId="0" shapeId="0">
      <text>
        <r>
          <rPr>
            <sz val="10"/>
            <color indexed="81"/>
            <rFont val="Tahoma"/>
            <family val="2"/>
          </rPr>
          <t xml:space="preserve">Contract 092-050-F365 ran from 23/02/16 - 17/03/16 = 220P/Days
</t>
        </r>
      </text>
    </comment>
    <comment ref="J142" authorId="0" shapeId="0">
      <text>
        <r>
          <rPr>
            <b/>
            <u/>
            <sz val="8"/>
            <color indexed="81"/>
            <rFont val="Tahoma"/>
            <family val="2"/>
          </rPr>
          <t xml:space="preserve">People Employed on contract 092-050-F365
</t>
        </r>
        <r>
          <rPr>
            <u/>
            <sz val="8"/>
            <color indexed="81"/>
            <rFont val="Tahoma"/>
            <family val="2"/>
          </rPr>
          <t xml:space="preserve">
</t>
        </r>
        <r>
          <rPr>
            <sz val="8"/>
            <color indexed="81"/>
            <rFont val="Tahoma"/>
            <family val="2"/>
          </rPr>
          <t xml:space="preserve">Brenda Thembani - 8409010643083
Vuyokazi Candani - 8304271178087
Yonela Dyani - 9301060672083
Phumla Fana - 7406101731083
Luxolo Kilimani - 9506165386084
Melumzi Jacobs - 8201015626084
Sinoxolo Ngcibi - 9409131299087
Luvo Ngesi - 8805106108081
Yonela Ngesi - 9209081445080
Andile Tembani - 8105205642084
Melumzi Tembani - 7710025953081
Tshibika Bukelwa - 6912121410088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43" authorId="0" shapeId="0">
      <text>
        <r>
          <rPr>
            <sz val="10"/>
            <color indexed="81"/>
            <rFont val="Tahoma"/>
            <family val="2"/>
          </rPr>
          <t xml:space="preserve">Contract 092-050-F310 ran from 18/03/15 - 11/04/15 = 193P/Days
</t>
        </r>
      </text>
    </comment>
    <comment ref="J143" authorId="0" shapeId="0">
      <text>
        <r>
          <rPr>
            <b/>
            <u/>
            <sz val="8"/>
            <color indexed="81"/>
            <rFont val="Tahoma"/>
            <family val="2"/>
          </rPr>
          <t xml:space="preserve">People Employed on contract 092-050-F310
</t>
        </r>
        <r>
          <rPr>
            <sz val="8"/>
            <color indexed="81"/>
            <rFont val="Tahoma"/>
            <family val="2"/>
          </rPr>
          <t xml:space="preserve">Nobuzwe Frank - 7706080685089
Zukisa Frank - 8604176126085
Babalwa Boso - 8110170525082
Thembakazi Lamani - 8801230589080
Phumeza Ntoni - 8910181174089
Mandisa Ketye - 7406200977082
Anele Nxakala - 9107265684080
Nontobeko Nakuphi - 8204091201087
Zolani Lamani - 9004275484080
Mphumzi James - 8210205721084
Sandile Liwani - 7505057693088
</t>
        </r>
        <r>
          <rPr>
            <sz val="8"/>
            <color indexed="81"/>
            <rFont val="Tahoma"/>
            <family val="2"/>
          </rPr>
          <t xml:space="preserve">
</t>
        </r>
        <r>
          <rPr>
            <b/>
            <u/>
            <sz val="8"/>
            <color indexed="81"/>
            <rFont val="Tahoma"/>
            <family val="2"/>
          </rPr>
          <t>New People</t>
        </r>
        <r>
          <rPr>
            <sz val="8"/>
            <color indexed="81"/>
            <rFont val="Tahoma"/>
            <family val="2"/>
          </rPr>
          <t xml:space="preserve">
Sakkhkile Qhinga - 7710195697088
</t>
        </r>
        <r>
          <rPr>
            <b/>
            <u/>
            <sz val="8"/>
            <color indexed="81"/>
            <rFont val="Tahoma"/>
            <family val="2"/>
          </rPr>
          <t>People Left</t>
        </r>
        <r>
          <rPr>
            <sz val="8"/>
            <color indexed="81"/>
            <rFont val="Tahoma"/>
            <family val="2"/>
          </rPr>
          <t xml:space="preserve">
Ntombizanele Gola - 8204260901087</t>
        </r>
      </text>
    </comment>
    <comment ref="C144" authorId="0" shapeId="0">
      <text>
        <r>
          <rPr>
            <sz val="10"/>
            <color indexed="81"/>
            <rFont val="Tahoma"/>
            <family val="2"/>
          </rPr>
          <t xml:space="preserve">Contract 092-050-F359 ran from 26/01/16 - 17/02/16 = 220P/Days
</t>
        </r>
      </text>
    </comment>
    <comment ref="J144" authorId="0" shapeId="0">
      <text>
        <r>
          <rPr>
            <b/>
            <u/>
            <sz val="8"/>
            <color indexed="81"/>
            <rFont val="Tahoma"/>
            <family val="2"/>
          </rPr>
          <t xml:space="preserve">People Employed on contract 092-050-F359
</t>
        </r>
        <r>
          <rPr>
            <u/>
            <sz val="8"/>
            <color indexed="81"/>
            <rFont val="Tahoma"/>
            <family val="2"/>
          </rPr>
          <t xml:space="preserve">
</t>
        </r>
        <r>
          <rPr>
            <sz val="8"/>
            <color indexed="81"/>
            <rFont val="Tahoma"/>
            <family val="2"/>
          </rPr>
          <t xml:space="preserve">Brenda Thembani - 8409010643083
Vuyokazi Candani - 8304271178087
Yonela Dyani - 9301060672083
Phumla Fana - 7406101731083
Luxolo Kilimani - 9506165386084
Melumzi Jacobs - 8201015626084
Sinoxolo Ngcibi - 9409131299087
Luvo Ngesi - 8805106108081
Yonela Ngesi - 9209081445080
Andile Tembani - 8105205642084
Melumzi Tembani - 7710025953081
Tshibika Bukelwa - 6912121410088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45" authorId="0" shapeId="0">
      <text>
        <r>
          <rPr>
            <sz val="10"/>
            <color indexed="81"/>
            <rFont val="Tahoma"/>
            <family val="2"/>
          </rPr>
          <t xml:space="preserve">Contract 092-050-F295 ran from 02/02/15 - 24/02/15 = 194P/Days
</t>
        </r>
      </text>
    </comment>
    <comment ref="J145" authorId="0" shapeId="0">
      <text>
        <r>
          <rPr>
            <b/>
            <u/>
            <sz val="8"/>
            <color indexed="81"/>
            <rFont val="Tahoma"/>
            <family val="2"/>
          </rPr>
          <t xml:space="preserve">People Employed on contract 092-050-F295
</t>
        </r>
        <r>
          <rPr>
            <u/>
            <sz val="8"/>
            <color indexed="81"/>
            <rFont val="Tahoma"/>
            <family val="2"/>
          </rPr>
          <t xml:space="preserve">
</t>
        </r>
        <r>
          <rPr>
            <sz val="8"/>
            <color indexed="81"/>
            <rFont val="Tahoma"/>
            <family val="2"/>
          </rPr>
          <t xml:space="preserve">Brenda Thembani - 8409010643083
Yonela Dyani - 9301060672083
Boniwe Mame - 5812130738084
Nyameka Ngqoba - 8904011288086
Gcobisa Nikelo - 7912250940096
Vuyokazi Candani - 8304271178087
Masakhane Ngesi - 9404105458082
Luxolo Kilimani - 9506165386084
Melumzi Jacobs - 8201015626084
Melumzi Tembani - 7710025953081
Nosiphiwo Fexenge - 7911051247089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Buzile Kulati - 6703295720082</t>
        </r>
        <r>
          <rPr>
            <sz val="8"/>
            <color indexed="81"/>
            <rFont val="Tahoma"/>
            <family val="2"/>
          </rPr>
          <t xml:space="preserve">
</t>
        </r>
        <r>
          <rPr>
            <b/>
            <u/>
            <sz val="8"/>
            <color indexed="81"/>
            <rFont val="Tahoma"/>
            <family val="2"/>
          </rPr>
          <t>People Left</t>
        </r>
        <r>
          <rPr>
            <sz val="8"/>
            <color indexed="81"/>
            <rFont val="Tahoma"/>
            <family val="2"/>
          </rPr>
          <t xml:space="preserve">
Malibongwe Bester - 9211015864089</t>
        </r>
      </text>
    </comment>
    <comment ref="C147" authorId="0" shapeId="0">
      <text>
        <r>
          <rPr>
            <sz val="10"/>
            <color indexed="81"/>
            <rFont val="Tahoma"/>
            <family val="2"/>
          </rPr>
          <t>Contract 092-050-F04B1 ran from 19/10/12 - 25/10/12 = 60P/Days</t>
        </r>
      </text>
    </comment>
    <comment ref="J147" authorId="0" shapeId="0">
      <text>
        <r>
          <rPr>
            <b/>
            <u/>
            <sz val="8"/>
            <color indexed="81"/>
            <rFont val="Tahoma"/>
            <family val="2"/>
          </rPr>
          <t xml:space="preserve">People Employed on contract 092-050-F04B1
</t>
        </r>
        <r>
          <rPr>
            <sz val="8"/>
            <color indexed="81"/>
            <rFont val="Tahoma"/>
            <family val="2"/>
          </rPr>
          <t xml:space="preserve">Nonkululeko Mani - 7612101148083
Ncediwe Nqwata - 6811260853084
Tsepo Campbell - 8707165452089
Nkosinathi Sikani - 8302185591080
Siyabonga Mgangato - 8502265704087
Olwethu Singata - 8504266029084
Pumeza Mani - 7510180453087
Phumzile Daba - 8301106576089
Unathi Ndlakuse - 9009135418087
Lulama Bennie - 7809226085089
Akhona Kila - 8709226085089
Vumile Ruselo - 8807185516085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48" authorId="0" shapeId="0">
      <text>
        <r>
          <rPr>
            <sz val="10"/>
            <color indexed="81"/>
            <rFont val="Tahoma"/>
            <family val="2"/>
          </rPr>
          <t xml:space="preserve">Contract 092-050-F296 ran from 03/02/15 - 25/02/15 = 178P/Days
</t>
        </r>
      </text>
    </comment>
    <comment ref="J148" authorId="0" shapeId="0">
      <text>
        <r>
          <rPr>
            <b/>
            <u/>
            <sz val="8"/>
            <color indexed="81"/>
            <rFont val="Tahoma"/>
            <family val="2"/>
          </rPr>
          <t xml:space="preserve">People Employed on contract 092-050-F296
</t>
        </r>
        <r>
          <rPr>
            <sz val="8"/>
            <color indexed="81"/>
            <rFont val="Tahoma"/>
            <family val="2"/>
          </rPr>
          <t xml:space="preserve">Vuyelwa Bester - 8109040779085
Mzukisi James - 9208015827082
Luxolo Tshikini - 8810085726085
Khayalethu Tyeelbooi - 7707095810084
Siyanda Dyan - 83080808259085
Phumeza Landu - 8007070825085
Ntombizfikile Brikwa - 7511050927085
Vera Patani - 5910220198084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Mahlubandile Thanda - 9202255614086
Kunjuzwa James - 6703131026083
Vuyokazi Zondi - 7309201071089
mphumezi James  - 8307205955082
</t>
        </r>
        <r>
          <rPr>
            <sz val="8"/>
            <color indexed="81"/>
            <rFont val="Tahoma"/>
            <family val="2"/>
          </rPr>
          <t xml:space="preserve">
</t>
        </r>
        <r>
          <rPr>
            <b/>
            <u/>
            <sz val="8"/>
            <color indexed="81"/>
            <rFont val="Tahoma"/>
            <family val="2"/>
          </rPr>
          <t>People Left</t>
        </r>
        <r>
          <rPr>
            <sz val="8"/>
            <color indexed="81"/>
            <rFont val="Tahoma"/>
            <family val="2"/>
          </rPr>
          <t xml:space="preserve">
Sibongile Bester - 7503245608084
Sekiwe Rangana - 8609121627087
Nomhle Ndzala - 7609200800085
Ntlantla Booi - 8910056169081</t>
        </r>
      </text>
    </comment>
    <comment ref="C149" authorId="0" shapeId="0">
      <text>
        <r>
          <rPr>
            <sz val="10"/>
            <color indexed="81"/>
            <rFont val="Tahoma"/>
            <family val="2"/>
          </rPr>
          <t xml:space="preserve">Contract 092-050-F323 ran from 21/10/15 - 13/11/15 = 220P/Days
</t>
        </r>
      </text>
    </comment>
    <comment ref="J149" authorId="0" shapeId="0">
      <text>
        <r>
          <rPr>
            <b/>
            <u/>
            <sz val="8"/>
            <color indexed="81"/>
            <rFont val="Tahoma"/>
            <family val="2"/>
          </rPr>
          <t xml:space="preserve">People Employed on contract 092-050-F323
</t>
        </r>
        <r>
          <rPr>
            <u/>
            <sz val="8"/>
            <color indexed="81"/>
            <rFont val="Tahoma"/>
            <family val="2"/>
          </rPr>
          <t xml:space="preserve">
</t>
        </r>
        <r>
          <rPr>
            <sz val="8"/>
            <color indexed="81"/>
            <rFont val="Tahoma"/>
            <family val="2"/>
          </rPr>
          <t xml:space="preserve">Khanya Maleki - 9003061217084
Lindiswa Bester - 7304140746081
Wendy Kuselo - 7305060672082
Siziwe Tengele - 7612061142084
Xolani Tyutu - 7903305439083
Mbuyiseli Maleki - 7005205401088
Thembekile Tsibapi - 6110155281083
Luyanda Dastile - 9407126119088
Phumla Bhedeshe - 7506051647088
Nompiliso James - 7306071083087
Asenathi Nqwelo - 9404011092082
Bulelani Vulindlu - 8202235850082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50" authorId="0" shapeId="0">
      <text>
        <r>
          <rPr>
            <sz val="10"/>
            <color indexed="81"/>
            <rFont val="Tahoma"/>
            <family val="2"/>
          </rPr>
          <t xml:space="preserve">Contract 092-050-F308 ran from 04/03/15 - 26/03/15 = 195P/Days
</t>
        </r>
      </text>
    </comment>
    <comment ref="J150" authorId="0" shapeId="0">
      <text>
        <r>
          <rPr>
            <b/>
            <u/>
            <sz val="8"/>
            <color indexed="81"/>
            <rFont val="Tahoma"/>
            <family val="2"/>
          </rPr>
          <t xml:space="preserve">People Employed on contract 092-050-F308
</t>
        </r>
        <r>
          <rPr>
            <sz val="8"/>
            <color indexed="81"/>
            <rFont val="Tahoma"/>
            <family val="2"/>
          </rPr>
          <t xml:space="preserve">Brenda Thembani - 8409010643083
Yonela Dyani - 9301060672083
Boniwe Mame - 5812130738084
Nyameka Ngqoba - 8904011288086
Vuyokazi Candani - 8304271178087
Luxolo Kilimani - 9506165386084
Mbuzile Kulati - 6703295720082
Melumzi Jacobs - 8201015626084
Melumzi Tembani - 7710025953081
Nosiphiwo Fexenge - 7911051247089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Gladys Ndzala - 7609200800085
Luvo Ngesi - 8805106108081
</t>
        </r>
        <r>
          <rPr>
            <sz val="8"/>
            <color indexed="81"/>
            <rFont val="Tahoma"/>
            <family val="2"/>
          </rPr>
          <t xml:space="preserve">
</t>
        </r>
        <r>
          <rPr>
            <b/>
            <u/>
            <sz val="8"/>
            <color indexed="81"/>
            <rFont val="Tahoma"/>
            <family val="2"/>
          </rPr>
          <t>People Left</t>
        </r>
        <r>
          <rPr>
            <sz val="8"/>
            <color indexed="81"/>
            <rFont val="Tahoma"/>
            <family val="2"/>
          </rPr>
          <t xml:space="preserve">
Masakhane Ngesi - 9404105458082
Gcobisa Nikelo - 7912250940096</t>
        </r>
      </text>
    </comment>
    <comment ref="C151" authorId="0" shapeId="0">
      <text>
        <r>
          <rPr>
            <sz val="10"/>
            <color indexed="81"/>
            <rFont val="Tahoma"/>
            <family val="2"/>
          </rPr>
          <t xml:space="preserve">Contract 092-050-F279 ran from 02/02/15 - 24/02/15 = 208P/Days
</t>
        </r>
      </text>
    </comment>
    <comment ref="J151" authorId="0" shapeId="0">
      <text>
        <r>
          <rPr>
            <b/>
            <u/>
            <sz val="8"/>
            <color indexed="81"/>
            <rFont val="Tahoma"/>
            <family val="2"/>
          </rPr>
          <t xml:space="preserve">People Employed on contract 092-050-F279
</t>
        </r>
        <r>
          <rPr>
            <sz val="8"/>
            <color indexed="81"/>
            <rFont val="Tahoma"/>
            <family val="2"/>
          </rPr>
          <t xml:space="preserve">
</t>
        </r>
        <r>
          <rPr>
            <sz val="8"/>
            <color indexed="81"/>
            <rFont val="Tahoma"/>
            <family val="2"/>
          </rPr>
          <t xml:space="preserve">Thembela James - 8711071026086
Olwethu Matshotyana - 9108150569087
Lulama Zondi - 7609281132085
Nokuzola Peter - 7907210185085
Aviwe Lamani - 9303275730082
Andile Thembani - 8105205642084
Malibongwe Ngesi - 8204145739082
Thundezwa Ganyaza - 7603031728086
Phumla Ngcibi - 6303121325080
Sindiswa Njwayi - 6212010913080
Sakhele Kleinbooi - 8907085717088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Athenkosi James - 9401255833080</t>
        </r>
        <r>
          <rPr>
            <sz val="8"/>
            <color indexed="81"/>
            <rFont val="Tahoma"/>
            <family val="2"/>
          </rPr>
          <t xml:space="preserve">
</t>
        </r>
        <r>
          <rPr>
            <b/>
            <u/>
            <sz val="8"/>
            <color indexed="81"/>
            <rFont val="Tahoma"/>
            <family val="2"/>
          </rPr>
          <t>People Left</t>
        </r>
        <r>
          <rPr>
            <sz val="8"/>
            <color indexed="81"/>
            <rFont val="Tahoma"/>
            <family val="2"/>
          </rPr>
          <t xml:space="preserve">
Mandla Ngesi - 7104085801085</t>
        </r>
      </text>
    </comment>
    <comment ref="C152" authorId="0" shapeId="0">
      <text>
        <r>
          <rPr>
            <sz val="10"/>
            <color indexed="81"/>
            <rFont val="Tahoma"/>
            <family val="2"/>
          </rPr>
          <t xml:space="preserve">Contract 092-050-F276 ran from 02/02/15 - 24/02/15 = 195P/Days
</t>
        </r>
      </text>
    </comment>
    <comment ref="J152" authorId="0" shapeId="0">
      <text>
        <r>
          <rPr>
            <b/>
            <u/>
            <sz val="8"/>
            <color indexed="81"/>
            <rFont val="Tahoma"/>
            <family val="2"/>
          </rPr>
          <t xml:space="preserve">People Employed on contract 092-050-F276
</t>
        </r>
        <r>
          <rPr>
            <sz val="8"/>
            <color indexed="81"/>
            <rFont val="Tahoma"/>
            <family val="2"/>
          </rPr>
          <t xml:space="preserve">Khanya Maleki - 9003061217084
Mihlali Vulindlu - 9205165706082
Lindiswa Bester - 7304140746081
Nontobeko Kilimani - 7309090912088
Wendy Kuselo - 7305060672082
Siziwe Tengela - 7612061142084
Xolani Tyutu - 7903305439083
Thembekile Tsibapi - 6110155281083
Phumla Bhedeshe - 7506051647088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Noluthando Tyutu - 8610040862086
Mbuyiseli Maleki - 7005205401088
Luyanda Dastile - 9407126119088</t>
        </r>
        <r>
          <rPr>
            <b/>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Xoliswa Fitoli - 7808081380080
Bulelani Lamani - 8911075271084
Simphiwe Bevile - 7406036269084</t>
        </r>
      </text>
    </comment>
    <comment ref="C153" authorId="0" shapeId="0">
      <text>
        <r>
          <rPr>
            <sz val="10"/>
            <color indexed="81"/>
            <rFont val="Tahoma"/>
            <family val="2"/>
          </rPr>
          <t xml:space="preserve">Contract 092-050-F287 ran from 02/02/15 - 24/02/15 = 218P/Days
</t>
        </r>
      </text>
    </comment>
    <comment ref="J153" authorId="0" shapeId="0">
      <text>
        <r>
          <rPr>
            <b/>
            <u/>
            <sz val="8"/>
            <color indexed="81"/>
            <rFont val="Tahoma"/>
            <family val="2"/>
          </rPr>
          <t xml:space="preserve">People Employed on contract 092-050-F287
</t>
        </r>
        <r>
          <rPr>
            <sz val="8"/>
            <color indexed="81"/>
            <rFont val="Tahoma"/>
            <family val="2"/>
          </rPr>
          <t xml:space="preserve">
</t>
        </r>
        <r>
          <rPr>
            <sz val="8"/>
            <color indexed="81"/>
            <rFont val="Tahoma"/>
            <family val="2"/>
          </rPr>
          <t xml:space="preserve">Thulani Mfundisi - 8706176175085
Ntombizodwa Petse- 6606220784084
Noxolo Kanti - 8206061653080
Thembani Piko - 7309095894083
Joyce Joubert - 8511070408081
Phumza Maki - 7606220852088
Fezeka Nyumka - 7011280898081
Gcobani Duda - 8807035200088
Babalwa Peter - 9101151106082
Siyabulela Tsana - 9101075601085
Cikizwa Jokani - 6402021131083
Esethu Nqina - 8707275523084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54" authorId="0" shapeId="0">
      <text>
        <r>
          <rPr>
            <sz val="10"/>
            <color indexed="81"/>
            <rFont val="Tahoma"/>
            <family val="2"/>
          </rPr>
          <t xml:space="preserve">Contract 092-050-F301 ran from 11/03/15 - 08/04/15 = 206P/Days
</t>
        </r>
      </text>
    </comment>
    <comment ref="J154" authorId="0" shapeId="0">
      <text>
        <r>
          <rPr>
            <b/>
            <u/>
            <sz val="8"/>
            <color indexed="81"/>
            <rFont val="Tahoma"/>
            <family val="2"/>
          </rPr>
          <t xml:space="preserve">People Employed on contract 092-050-F2301
</t>
        </r>
        <r>
          <rPr>
            <sz val="8"/>
            <color indexed="81"/>
            <rFont val="Tahoma"/>
            <family val="2"/>
          </rPr>
          <t xml:space="preserve">Vuyelwa Bester - 8109040779085
Mahlubandile Thanda - 9202255614086
Luxolo Tshikini - 8810085726085
Khayalethu Tyeelbooi - 7707095810084
Siyanda Dyan - 83080808259085
Vuyokazi Zondi - 7309201071089
Phumeza Landu - 8007070825085
Ntombizfikile Brikwa - 7511050927085
Mphumezi James  - 8307205955082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Siyabonga Bester - 9101066216083
Noxolo Landu - 9009220967089
Asenathi Nqwelo - 9404011092082
</t>
        </r>
        <r>
          <rPr>
            <sz val="8"/>
            <color indexed="81"/>
            <rFont val="Tahoma"/>
            <family val="2"/>
          </rPr>
          <t xml:space="preserve">
</t>
        </r>
        <r>
          <rPr>
            <b/>
            <u/>
            <sz val="8"/>
            <color indexed="81"/>
            <rFont val="Tahoma"/>
            <family val="2"/>
          </rPr>
          <t>People Left</t>
        </r>
        <r>
          <rPr>
            <sz val="8"/>
            <color indexed="81"/>
            <rFont val="Tahoma"/>
            <family val="2"/>
          </rPr>
          <t xml:space="preserve">
Kunjuzwa James - 6703131026083
Vera Patani - 5910220198084
Mzukisi James - 9208015827082</t>
        </r>
      </text>
    </comment>
    <comment ref="C155" authorId="0" shapeId="0">
      <text>
        <r>
          <rPr>
            <sz val="10"/>
            <color indexed="81"/>
            <rFont val="Tahoma"/>
            <family val="2"/>
          </rPr>
          <t xml:space="preserve">Contract 092-050-F325 ran from 01/10/15 - 27/10/15 = 220P/Days
</t>
        </r>
      </text>
    </comment>
    <comment ref="J155" authorId="0" shapeId="0">
      <text>
        <r>
          <rPr>
            <b/>
            <u/>
            <sz val="8"/>
            <color indexed="81"/>
            <rFont val="Tahoma"/>
            <family val="2"/>
          </rPr>
          <t xml:space="preserve">People Employed on contract 092-050-F325
</t>
        </r>
        <r>
          <rPr>
            <sz val="8"/>
            <color indexed="81"/>
            <rFont val="Tahoma"/>
            <family val="2"/>
          </rPr>
          <t xml:space="preserve">
Thembela James - 8711071026086
Nosiphiwo Fexenge - 7911051247089
Thundezwa Ganyaza - 7603031728086
Athenkosi James - 9401255833080
Ntomboxolo Kleinbooi - 8607220662088
Aviwe Lamani - 9303275730082
Olwethu Matshotyana - 9108150569087
Xolela Mkonqo - 8901305881089
Nokuzola Peter - 7907210185085
Khayalethu Tyali - 8103125770085
Thembinkosi Vulindlu - 6406025922084
Nomfanelo Zondi - 6611101127080
</t>
        </r>
        <r>
          <rPr>
            <sz val="8"/>
            <color indexed="81"/>
            <rFont val="Tahoma"/>
            <family val="2"/>
          </rPr>
          <t xml:space="preserve">
</t>
        </r>
        <r>
          <rPr>
            <b/>
            <u/>
            <sz val="8"/>
            <color indexed="81"/>
            <rFont val="Tahoma"/>
            <family val="2"/>
          </rPr>
          <t>New People</t>
        </r>
        <r>
          <rPr>
            <sz val="8"/>
            <color indexed="81"/>
            <rFont val="Tahoma"/>
            <family val="2"/>
          </rPr>
          <t xml:space="preserve">
</t>
        </r>
        <r>
          <rPr>
            <b/>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56" authorId="0" shapeId="0">
      <text>
        <r>
          <rPr>
            <sz val="10"/>
            <color indexed="81"/>
            <rFont val="Tahoma"/>
            <family val="2"/>
          </rPr>
          <t xml:space="preserve">Contract 092-050-F357 ran from 26/01/16 - 15/02/16 = 209P/Days
</t>
        </r>
      </text>
    </comment>
    <comment ref="J156" authorId="0" shapeId="0">
      <text>
        <r>
          <rPr>
            <b/>
            <u/>
            <sz val="8"/>
            <color indexed="81"/>
            <rFont val="Tahoma"/>
            <family val="2"/>
          </rPr>
          <t xml:space="preserve">People Employed on contract 092-050-F357
</t>
        </r>
        <r>
          <rPr>
            <u/>
            <sz val="8"/>
            <color indexed="81"/>
            <rFont val="Tahoma"/>
            <family val="2"/>
          </rPr>
          <t xml:space="preserve">
</t>
        </r>
        <r>
          <rPr>
            <sz val="8"/>
            <color indexed="81"/>
            <rFont val="Tahoma"/>
            <family val="2"/>
          </rPr>
          <t xml:space="preserve">Khanya Maleki - 9003061217084
Lindiswa Bester - 7304140746081
Wendy Kuselo - 7305060672082
Siziwe Tengele - 7612061142084
Xolani Tyutu - 7903305439083
Mbuyiseli Maleki - 7005205401088
Thembekile Tsibapi - 6110155281083
Phumla Bhedeshe - 7506051647088
Nompiliso James - 7306071083087
Asenathi Nqwelo - 9404011092082
Mzamo Tsibaphi - 7310095828080
</t>
        </r>
        <r>
          <rPr>
            <sz val="8"/>
            <color indexed="81"/>
            <rFont val="Tahoma"/>
            <family val="2"/>
          </rPr>
          <t xml:space="preserve">
</t>
        </r>
        <r>
          <rPr>
            <b/>
            <u/>
            <sz val="8"/>
            <color indexed="81"/>
            <rFont val="Tahoma"/>
            <family val="2"/>
          </rPr>
          <t>New People</t>
        </r>
        <r>
          <rPr>
            <sz val="8"/>
            <color indexed="81"/>
            <rFont val="Tahoma"/>
            <family val="2"/>
          </rPr>
          <t xml:space="preserve">
Bulelani Vulindlu - 8202235850082</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Lubabalo Vulindlu - 8406065865082</t>
        </r>
      </text>
    </comment>
    <comment ref="C158" authorId="0" shapeId="0">
      <text>
        <r>
          <rPr>
            <sz val="10"/>
            <color indexed="81"/>
            <rFont val="Tahoma"/>
            <family val="2"/>
          </rPr>
          <t xml:space="preserve">Contract 092-050-F09B1 ran from 12/03/12 - 16/03/12 = 60P/Days
</t>
        </r>
      </text>
    </comment>
    <comment ref="J158" authorId="0" shapeId="0">
      <text>
        <r>
          <rPr>
            <b/>
            <u/>
            <sz val="8"/>
            <color indexed="81"/>
            <rFont val="Tahoma"/>
            <family val="2"/>
          </rPr>
          <t xml:space="preserve">People Employed on contract 092-050-F09B1
</t>
        </r>
        <r>
          <rPr>
            <u/>
            <sz val="8"/>
            <color indexed="81"/>
            <rFont val="Tahoma"/>
            <family val="2"/>
          </rPr>
          <t xml:space="preserve">
</t>
        </r>
        <r>
          <rPr>
            <sz val="8"/>
            <color indexed="81"/>
            <rFont val="Tahoma"/>
            <family val="2"/>
          </rPr>
          <t xml:space="preserve">Bongani Ruselo - 8402036118081
Pumeza Mani - 7510180453087
Ncediwe Nqwata - 6811260853084
Tsepo Campbell - 8707165452089
Msondezi Gojela - 8308246093081
Siyabonga Mgangato - 8502265704087
Olwethu Singata - 8504266029084
Pumlani Gola - 8602085336084
Vumile Ruselo - 8807185516085
Mziwonakele Basi - 5510055217080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Phumzile Daba - 8301106576089
Lulama bennie - 7809226085089
</t>
        </r>
        <r>
          <rPr>
            <sz val="8"/>
            <color indexed="81"/>
            <rFont val="Tahoma"/>
            <family val="2"/>
          </rPr>
          <t xml:space="preserve">
</t>
        </r>
        <r>
          <rPr>
            <b/>
            <u/>
            <sz val="8"/>
            <color indexed="81"/>
            <rFont val="Tahoma"/>
            <family val="2"/>
          </rPr>
          <t>People Left</t>
        </r>
        <r>
          <rPr>
            <sz val="8"/>
            <color indexed="81"/>
            <rFont val="Tahoma"/>
            <family val="2"/>
          </rPr>
          <t xml:space="preserve">
Vuyo Njajula - 8811165512080
Bathini Tshitsho - 7601305744086</t>
        </r>
      </text>
    </comment>
    <comment ref="C159" authorId="0" shapeId="0">
      <text>
        <r>
          <rPr>
            <sz val="10"/>
            <color indexed="81"/>
            <rFont val="Tahoma"/>
            <family val="2"/>
          </rPr>
          <t xml:space="preserve">Contract 092-050-F299 ran from 06/03/15 - 27/03/15 = 220P/Days
</t>
        </r>
      </text>
    </comment>
    <comment ref="J159" authorId="0" shapeId="0">
      <text>
        <r>
          <rPr>
            <b/>
            <u/>
            <sz val="8"/>
            <color indexed="81"/>
            <rFont val="Tahoma"/>
            <family val="2"/>
          </rPr>
          <t xml:space="preserve">People Employed on contract 092-050-F299
</t>
        </r>
        <r>
          <rPr>
            <u/>
            <sz val="8"/>
            <color indexed="81"/>
            <rFont val="Tahoma"/>
            <family val="2"/>
          </rPr>
          <t xml:space="preserve">
</t>
        </r>
        <r>
          <rPr>
            <sz val="8"/>
            <color indexed="81"/>
            <rFont val="Tahoma"/>
            <family val="2"/>
          </rPr>
          <t xml:space="preserve">Ntembeko Kilani - 8403035615085
Siyabulela Nyumka - 8804115783083
Wandile Qum - 8112045935082
Xola Zanga - 8101095337083
Mbonisi Mfundisi - 7712025985089
Zoliwe Ntakana - 9210250353089
Zukiswa Mxoli - 6811070777085
Khanyisa Mafani - 8909291404089
Nyameka Mdyogolo - 7206140934080
Bongiwe Ndlakuse - 9101121322082
Ntombekhaya Menemene - 6909020873085
Sikhokele Tsana - 9503255505087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60" authorId="0" shapeId="0">
      <text>
        <r>
          <rPr>
            <sz val="10"/>
            <color indexed="81"/>
            <rFont val="Tahoma"/>
            <family val="2"/>
          </rPr>
          <t xml:space="preserve">Contract 092-050-F294 ran from 12/01/15 - 06/02/15 = 220P/Days
</t>
        </r>
      </text>
    </comment>
    <comment ref="J160" authorId="0" shapeId="0">
      <text>
        <r>
          <rPr>
            <b/>
            <u/>
            <sz val="8"/>
            <color indexed="81"/>
            <rFont val="Tahoma"/>
            <family val="2"/>
          </rPr>
          <t xml:space="preserve">People Employed on contract 092-050-F294
</t>
        </r>
        <r>
          <rPr>
            <u/>
            <sz val="8"/>
            <color indexed="81"/>
            <rFont val="Tahoma"/>
            <family val="2"/>
          </rPr>
          <t xml:space="preserve">
</t>
        </r>
        <r>
          <rPr>
            <sz val="8"/>
            <color indexed="81"/>
            <rFont val="Tahoma"/>
            <family val="2"/>
          </rPr>
          <t xml:space="preserve">Ntembeko Kilani - 8403035615085
Siyabulela Nyumka - 8804115783083
Wandile Qum - 8112045935082
Xola Zanga - 8101095337083
Mbonisi Mfundisi - 7712025985089
Zukiswa Mxoli - 6811070777085
Khanyisa Mafani - 8909291404089
Nyameka Mdyogolo - 7206140934080
Bongiwe Ndlakuse - 9101121322082
Ntombekhaya Menemene - 6909020873085
Sikhokele Tsana - 9503255505087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Zoliwe Ntakana - 9210250353089</t>
        </r>
        <r>
          <rPr>
            <sz val="8"/>
            <color indexed="81"/>
            <rFont val="Tahoma"/>
            <family val="2"/>
          </rPr>
          <t xml:space="preserve">
</t>
        </r>
        <r>
          <rPr>
            <b/>
            <u/>
            <sz val="8"/>
            <color indexed="81"/>
            <rFont val="Tahoma"/>
            <family val="2"/>
          </rPr>
          <t>People Left</t>
        </r>
        <r>
          <rPr>
            <sz val="8"/>
            <color indexed="81"/>
            <rFont val="Tahoma"/>
            <family val="2"/>
          </rPr>
          <t xml:space="preserve">
Ntomboxolo Honi - 8502021827081</t>
        </r>
      </text>
    </comment>
    <comment ref="C161" authorId="0" shapeId="0">
      <text>
        <r>
          <rPr>
            <sz val="10"/>
            <color indexed="81"/>
            <rFont val="Tahoma"/>
            <family val="2"/>
          </rPr>
          <t xml:space="preserve">Contract 092-050-F292 ran from 25/11/14 - 15/12/15 = 198P/Days
</t>
        </r>
      </text>
    </comment>
    <comment ref="J161" authorId="0" shapeId="0">
      <text>
        <r>
          <rPr>
            <b/>
            <u/>
            <sz val="8"/>
            <color indexed="81"/>
            <rFont val="Tahoma"/>
            <family val="2"/>
          </rPr>
          <t xml:space="preserve">People Employed on contract 092-050-F292
</t>
        </r>
        <r>
          <rPr>
            <sz val="8"/>
            <color indexed="81"/>
            <rFont val="Tahoma"/>
            <family val="2"/>
          </rPr>
          <t xml:space="preserve">Ntembeko Kilani - 8403035615085
Siyabulela Nyumka - 8804115783083
Wandile Qum - 8112045935082
Xola Zanga - 8101095337083
Mbonisi Mfundisi - 7712025985089
Ntomboxolo Honi - 8502021827081
Zukiswa Mxoli - 6811070777085
Khanyisa Mafani - 8909291404089
Nyameka Mdyogolo - 7206140934080
Bongiwe Ndlakuse - 9101121322082
Ntombekhaya Menemene - 6909020873085
Sikhokele Tsana - 9503255505087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62" authorId="0" shapeId="0">
      <text>
        <r>
          <rPr>
            <sz val="10"/>
            <color indexed="81"/>
            <rFont val="Tahoma"/>
            <family val="2"/>
          </rPr>
          <t xml:space="preserve">Contract 092-050-F305B1 ran from 01/12/15 - 10/12/15 = 99P/Days
</t>
        </r>
      </text>
    </comment>
    <comment ref="J162" authorId="0" shapeId="0">
      <text>
        <r>
          <rPr>
            <b/>
            <u/>
            <sz val="8"/>
            <color indexed="81"/>
            <rFont val="Tahoma"/>
            <family val="2"/>
          </rPr>
          <t xml:space="preserve">People Employed on contract 092-050-F305B1
</t>
        </r>
        <r>
          <rPr>
            <u/>
            <sz val="8"/>
            <color indexed="81"/>
            <rFont val="Tahoma"/>
            <family val="2"/>
          </rPr>
          <t xml:space="preserve">
</t>
        </r>
        <r>
          <rPr>
            <sz val="8"/>
            <color indexed="81"/>
            <rFont val="Tahoma"/>
            <family val="2"/>
          </rPr>
          <t xml:space="preserve">Bongisa James - 8704161168082
Mzoxolo Bushula - 8704225793081
Lungiswa Dyolivane - 6501240632084
Xoliswa Dyani - 6410090941084
Phumla Tom - 7209120142088
Thanduxolo James - 7608145573088
Siphelo Gidi - 8301018158083
Thobani Gwicana - 8601055351081
Nomatshawe Mangaliso - 8301018158083
Siphokazi Namba - 8603080229084
Masixoli Ngesi - 8601055351081
Asemahle Tengani - 9309120823089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63" authorId="0" shapeId="0">
      <text>
        <r>
          <rPr>
            <sz val="10"/>
            <color indexed="81"/>
            <rFont val="Tahoma"/>
            <family val="2"/>
          </rPr>
          <t xml:space="preserve">Contract 092-050-F309B1 ran from 22/10/15 - 30/10/15 = 66P/Days
</t>
        </r>
      </text>
    </comment>
    <comment ref="J163" authorId="0" shapeId="0">
      <text>
        <r>
          <rPr>
            <b/>
            <u/>
            <sz val="8"/>
            <color indexed="81"/>
            <rFont val="Tahoma"/>
            <family val="2"/>
          </rPr>
          <t xml:space="preserve">People Employed on contract 092-050-F309B1
</t>
        </r>
        <r>
          <rPr>
            <u/>
            <sz val="8"/>
            <color indexed="81"/>
            <rFont val="Tahoma"/>
            <family val="2"/>
          </rPr>
          <t xml:space="preserve">
</t>
        </r>
        <r>
          <rPr>
            <sz val="8"/>
            <color indexed="81"/>
            <rFont val="Tahoma"/>
            <family val="2"/>
          </rPr>
          <t>Bongisa James - 8704161168082
Mzoxolo Bushula - 8704225793081
Lungiswa Dyolivane - 6501240632084
Xoliswa Dyani - 6410090941084
Phumla Tom - 7209120142088
Thanduxolo James - 7608145573088
Siphelo Gidi - 8301018158083
Thobani Gwicana - 8601055351081
Nomatshawe Mangaliso - 8301018158083
Siphokazi Namba - 8603080229084
Masixoli Ngesi - 8601055351081
Asemahle Tengani - 9309120823089</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64" authorId="0" shapeId="0">
      <text>
        <r>
          <rPr>
            <sz val="10"/>
            <color indexed="81"/>
            <rFont val="Tahoma"/>
            <family val="2"/>
          </rPr>
          <t xml:space="preserve">Contract 092-050-F309 ran from 09/03/15 - 27/03/15 = 130P/Days
</t>
        </r>
      </text>
    </comment>
    <comment ref="J164" authorId="0" shapeId="0">
      <text>
        <r>
          <rPr>
            <b/>
            <u/>
            <sz val="8"/>
            <color indexed="81"/>
            <rFont val="Tahoma"/>
            <family val="2"/>
          </rPr>
          <t xml:space="preserve">People Employed on contract 092-050-F309
</t>
        </r>
        <r>
          <rPr>
            <sz val="8"/>
            <color indexed="81"/>
            <rFont val="Tahoma"/>
            <family val="2"/>
          </rPr>
          <t xml:space="preserve">
Msondezi Ngcibi - 5412295332086
Khawulezile Nqwelo - 5809125277086
Namhla Tshikini - 8012250862080
Tina Zondi - 7303121329081
Nwabisa Bester - 8910101989087
Siyabonga Peter - 8511145880082
Andile Maqalekana - 8606065965085
Mboneli Mayi - 6809075556086
Nowiwi Mbhem - 6401070944084
Phumza Layi - 9109081113086
Yandiswa Msila - 7503031808088
Lindiwe Coko - 7706270267086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65" authorId="0" shapeId="0">
      <text>
        <r>
          <rPr>
            <sz val="10"/>
            <color indexed="81"/>
            <rFont val="Tahoma"/>
            <family val="2"/>
          </rPr>
          <t xml:space="preserve">Contract 092-050-F334B1 ran from 01/12/15 - 10/12/15 = 99P/Days
</t>
        </r>
      </text>
    </comment>
    <comment ref="J165" authorId="0" shapeId="0">
      <text>
        <r>
          <rPr>
            <b/>
            <u/>
            <sz val="8"/>
            <color indexed="81"/>
            <rFont val="Tahoma"/>
            <family val="2"/>
          </rPr>
          <t xml:space="preserve">People Employed on contract 092-050-F334B1
</t>
        </r>
        <r>
          <rPr>
            <sz val="8"/>
            <color indexed="81"/>
            <rFont val="Tahoma"/>
            <family val="2"/>
          </rPr>
          <t xml:space="preserve">Sibongile Bester - 7503245608084
Mahlubandile Thanda - 9202255614086
Mphumezi James - 8307205955082
Siyanda Dyan - 8308080825085
Mzwamadoda Jacobs - 9102026927082
Noncedo Dike - 8012252117087
Phumza Layi - 9109081113086
Mzwamamadoda Guzi - 7205086044086
Bulelani Lamani - 8911075721084
Khanyisa Mapu - 7508130614089
Vuyelwa Bester - 8109040779085
Lwando Kilimane - 891191072081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66" authorId="0" shapeId="0">
      <text>
        <r>
          <rPr>
            <sz val="10"/>
            <color indexed="81"/>
            <rFont val="Tahoma"/>
            <family val="2"/>
          </rPr>
          <t xml:space="preserve">Contract 092-050-F335 ran from 04/01/16 - 20/01/16 = 165P/Days
</t>
        </r>
      </text>
    </comment>
    <comment ref="J166" authorId="0" shapeId="0">
      <text>
        <r>
          <rPr>
            <b/>
            <u/>
            <sz val="8"/>
            <color indexed="81"/>
            <rFont val="Tahoma"/>
            <family val="2"/>
          </rPr>
          <t xml:space="preserve">People Employed on contract 092-050-F335
</t>
        </r>
        <r>
          <rPr>
            <u/>
            <sz val="8"/>
            <color indexed="81"/>
            <rFont val="Tahoma"/>
            <family val="2"/>
          </rPr>
          <t xml:space="preserve">
</t>
        </r>
        <r>
          <rPr>
            <sz val="8"/>
            <color indexed="81"/>
            <rFont val="Tahoma"/>
            <family val="2"/>
          </rPr>
          <t xml:space="preserve">Bongisa James - 8704161168082
Mzoxolo Bushula - 8704225793081
Lungiswa Dyolivane - 6501240632084
Xoliswa Dyani - 6410090941084
Phumla Tom - 7209120142088
Thanduxolo James - 7608145573088
Siphelo Gidi - 8301018158083
Thobani Gwicana - 8601055351081
Siphokazi Namba - 8603080229084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Mxolisi Lamani - 7306066623087
Asanda Mangaliso - 8901030729082
Lungelwa Tengani - 7310102580087
</t>
        </r>
        <r>
          <rPr>
            <sz val="8"/>
            <color indexed="81"/>
            <rFont val="Tahoma"/>
            <family val="2"/>
          </rPr>
          <t xml:space="preserve">
</t>
        </r>
        <r>
          <rPr>
            <b/>
            <u/>
            <sz val="8"/>
            <color indexed="81"/>
            <rFont val="Tahoma"/>
            <family val="2"/>
          </rPr>
          <t>People Left</t>
        </r>
        <r>
          <rPr>
            <sz val="8"/>
            <color indexed="81"/>
            <rFont val="Tahoma"/>
            <family val="2"/>
          </rPr>
          <t xml:space="preserve">
Masixoli Ngesi - 8601055351081
Asemahle Tengani - 9309120823089
Nomatshawe Mangaliso - 8301018158083
</t>
        </r>
      </text>
    </comment>
    <comment ref="C168" authorId="0" shapeId="0">
      <text>
        <r>
          <rPr>
            <sz val="10"/>
            <color indexed="81"/>
            <rFont val="Tahoma"/>
            <family val="2"/>
          </rPr>
          <t xml:space="preserve">Contract 092-050-F315 ran from 23/06/15 - 07/08/15 = 264P/Days
</t>
        </r>
      </text>
    </comment>
    <comment ref="J168" authorId="0" shapeId="0">
      <text>
        <r>
          <rPr>
            <b/>
            <u/>
            <sz val="8"/>
            <color indexed="81"/>
            <rFont val="Tahoma"/>
            <family val="2"/>
          </rPr>
          <t xml:space="preserve">People Employed on contract 092-050-F315
</t>
        </r>
        <r>
          <rPr>
            <u/>
            <sz val="8"/>
            <color indexed="81"/>
            <rFont val="Tahoma"/>
            <family val="2"/>
          </rPr>
          <t xml:space="preserve">
</t>
        </r>
        <r>
          <rPr>
            <sz val="8"/>
            <color indexed="81"/>
            <rFont val="Tahoma"/>
            <family val="2"/>
          </rPr>
          <t>Ntembeko Kilani - 8403035615085
Siyabulela Nyumka - 8804115783083
Wandile Qum - 8112045935082
Zukiswa Mxoli - 6811070777085
Ntombekhaya Menemene - 6909020873085
Sikhokele Tsana - 9503255505087
Nyameka Mdyogolo - 7206140934080</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Gcobani Duda - 880735200088
Phumza Hoyi - 8807220382089
Phumza Maki - 7606220852088
Vusumzi Manyakama - 8507135276083
Ntombizandile Tyutyani - 9307021064084</t>
        </r>
        <r>
          <rPr>
            <sz val="8"/>
            <color indexed="81"/>
            <rFont val="Tahoma"/>
            <family val="2"/>
          </rPr>
          <t xml:space="preserve">
</t>
        </r>
        <r>
          <rPr>
            <b/>
            <u/>
            <sz val="8"/>
            <color indexed="81"/>
            <rFont val="Tahoma"/>
            <family val="2"/>
          </rPr>
          <t>People Left</t>
        </r>
        <r>
          <rPr>
            <sz val="8"/>
            <color indexed="81"/>
            <rFont val="Tahoma"/>
            <family val="2"/>
          </rPr>
          <t xml:space="preserve">
Xola Zanga - 8101095337083
Mbonisi Mfundisi - 7712025985089
Zoliwe Ntakana - 9210250353089
Khanyisa Mafani - 8909291404089
Bongiwe Ndlakuse - 910112132208</t>
        </r>
      </text>
    </comment>
    <comment ref="C170" authorId="0" shapeId="0">
      <text>
        <r>
          <rPr>
            <sz val="10"/>
            <color indexed="81"/>
            <rFont val="Tahoma"/>
            <family val="2"/>
          </rPr>
          <t xml:space="preserve">Contract 092-050-F363 ran from 03/02/16 - 26/02/16 = 242P/Days
</t>
        </r>
      </text>
    </comment>
    <comment ref="J170" authorId="0" shapeId="0">
      <text>
        <r>
          <rPr>
            <b/>
            <u/>
            <sz val="8"/>
            <color indexed="81"/>
            <rFont val="Tahoma"/>
            <family val="2"/>
          </rPr>
          <t xml:space="preserve">People Employed on contract 092-050-F363
</t>
        </r>
        <r>
          <rPr>
            <sz val="8"/>
            <color indexed="81"/>
            <rFont val="Tahoma"/>
            <family val="2"/>
          </rPr>
          <t xml:space="preserve">Sitembele Mzizi - 6904047003089
Nonzima Booi - 6610120675087
Mbongi Honi - 5807105865086
Mzuyanda Kondile - 7905085685082
Zithobele Kondile - 7707128100088
Madodandile Makasi - 6612126415088
Mlindile Makasi - 6404135993087
Nolubabalo Madubedube - 8109062540084
Lazola Ndlakuse - 780303689086
Sipho Ndlakuse - 7706016409083
Nkosinathi Ntozini - 8607305263083
Asanda Ndwayana - 8912106282088
</t>
        </r>
        <r>
          <rPr>
            <b/>
            <u/>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72" authorId="0" shapeId="0">
      <text>
        <r>
          <rPr>
            <sz val="10"/>
            <color indexed="81"/>
            <rFont val="Tahoma"/>
            <family val="2"/>
          </rPr>
          <t xml:space="preserve">Contract 092-050-F178B1 ran from 17/04/13 - 24/04/13 = 72P/Days 
</t>
        </r>
      </text>
    </comment>
    <comment ref="J172" authorId="0" shapeId="0">
      <text>
        <r>
          <rPr>
            <b/>
            <u/>
            <sz val="8"/>
            <color indexed="81"/>
            <rFont val="Tahoma"/>
            <family val="2"/>
          </rPr>
          <t xml:space="preserve">People present for Contract 092-050-F178B1
</t>
        </r>
        <r>
          <rPr>
            <sz val="8"/>
            <color indexed="81"/>
            <rFont val="Tahoma"/>
            <family val="2"/>
          </rPr>
          <t>Mzwanele Mkatali - 7904105936088
Siyabulela Nkohla - 7910096017085
Kwanele Gwejela - 7909096875088
Misile Mkatali - 6712246006088
Vumile Komsana - 6403085875086
Luzuko Xelo - 8806145938082
Lizwi Mkatali - 8002215568088
Mbuyiselo Gojela - 7703255567085
Ntsikelelo Mfundisi - 7603046195081
Mlinganiso Mtengwana - 6306235782088</t>
        </r>
        <r>
          <rPr>
            <b/>
            <sz val="8"/>
            <color indexed="81"/>
            <rFont val="Tahoma"/>
            <family val="2"/>
          </rPr>
          <t xml:space="preserve">
</t>
        </r>
        <r>
          <rPr>
            <sz val="8"/>
            <color indexed="81"/>
            <rFont val="Tahoma"/>
            <family val="2"/>
          </rPr>
          <t xml:space="preserve">Michael Mfundisi - 7109136916080
</t>
        </r>
        <r>
          <rPr>
            <sz val="8"/>
            <color indexed="81"/>
            <rFont val="Tahoma"/>
            <family val="2"/>
          </rPr>
          <t xml:space="preserve">
</t>
        </r>
        <r>
          <rPr>
            <b/>
            <u/>
            <sz val="8"/>
            <color indexed="81"/>
            <rFont val="Tahoma"/>
            <family val="2"/>
          </rPr>
          <t xml:space="preserve">New People
</t>
        </r>
        <r>
          <rPr>
            <b/>
            <sz val="8"/>
            <color indexed="81"/>
            <rFont val="Tahoma"/>
            <family val="2"/>
          </rPr>
          <t xml:space="preserve">Sivuyile Silumko - 7901017658081
Lulama Bennie - 7809226085089
</t>
        </r>
        <r>
          <rPr>
            <b/>
            <u/>
            <sz val="8"/>
            <color indexed="81"/>
            <rFont val="Tahoma"/>
            <family val="2"/>
          </rPr>
          <t xml:space="preserve">
People Left</t>
        </r>
        <r>
          <rPr>
            <sz val="8"/>
            <color indexed="81"/>
            <rFont val="Tahoma"/>
            <family val="2"/>
          </rPr>
          <t xml:space="preserve">
Masibulele Tshaka - 8310145931080
Mncedisi Pupuma - 7305115693083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173" authorId="0" shapeId="0">
      <text>
        <r>
          <rPr>
            <sz val="10"/>
            <color indexed="81"/>
            <rFont val="Tahoma"/>
            <family val="2"/>
          </rPr>
          <t>Contract 092-050-F13AB1 ran from 06/08/12 - 10/08/12 = 55P/Days</t>
        </r>
      </text>
    </comment>
    <comment ref="J173" authorId="0" shapeId="0">
      <text>
        <r>
          <rPr>
            <b/>
            <u/>
            <sz val="8"/>
            <color indexed="81"/>
            <rFont val="Tahoma"/>
            <family val="2"/>
          </rPr>
          <t xml:space="preserve">People Employed on contract 092-050-F13AB1
</t>
        </r>
        <r>
          <rPr>
            <sz val="8"/>
            <color indexed="81"/>
            <rFont val="Tahoma"/>
            <family val="2"/>
          </rPr>
          <t xml:space="preserve">Nonkululeko Mani - 7612101148083
Ncediwe Nqwata - 6811260853084
Tsepo Campbell - 8707165452089
Nkosinathi Sikani - 8302185591080
Siyabonga Mgangato - 8502265704087
Olwethu Singata - 8504266029084
Pumeza Mani - 7510180453087
Phumzile Daba - 8301106576089
Unathi Ndlakuse - 9009135418087
Lulama Bennie - 7809226085089
Akhona Kila - 8709226085089
Vumile Ruselo - 8807185516085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Bongani Ruselo - 8402036118081</t>
        </r>
      </text>
    </comment>
    <comment ref="C175" authorId="0" shapeId="0">
      <text>
        <r>
          <rPr>
            <sz val="10"/>
            <color indexed="81"/>
            <rFont val="Tahoma"/>
            <family val="2"/>
          </rPr>
          <t xml:space="preserve">Contract 092-050-F11B1   ran from 02/01/13 - 05/01/13 = 44P/Days
</t>
        </r>
      </text>
    </comment>
    <comment ref="J175" authorId="0" shapeId="0">
      <text>
        <r>
          <rPr>
            <b/>
            <u/>
            <sz val="8"/>
            <color indexed="81"/>
            <rFont val="Tahoma"/>
            <family val="2"/>
          </rPr>
          <t xml:space="preserve">People Employed on contract 092-050-F11B1
</t>
        </r>
        <r>
          <rPr>
            <u/>
            <sz val="8"/>
            <color indexed="81"/>
            <rFont val="Tahoma"/>
            <family val="2"/>
          </rPr>
          <t xml:space="preserve">
</t>
        </r>
        <r>
          <rPr>
            <sz val="8"/>
            <color indexed="81"/>
            <rFont val="Tahoma"/>
            <family val="2"/>
          </rPr>
          <t xml:space="preserve">Mzimkhulu Nkone - 7310065683084
Siphokazi Nkone - 8607266032087
Sivuyile Kete - 8211195887083
Mzoxolo Dyala - 8304105495087
Khawulezile Yani - 7210255927087
Mbulelo Soldaat - 8409076148085
Samson Hoyi - 6601265738087
Nomakhazi Sobuza - 5610100372086
Xolela Radu - 8409076143085
Thembinkosi Markus - 8308166087089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Madodandile Makhasi - 6612126415088
Vusumzi bekeweni - 9109096378088
</t>
        </r>
        <r>
          <rPr>
            <b/>
            <u/>
            <sz val="8"/>
            <color indexed="81"/>
            <rFont val="Tahoma"/>
            <family val="2"/>
          </rPr>
          <t xml:space="preserve">
People Left
</t>
        </r>
        <r>
          <rPr>
            <sz val="8"/>
            <color indexed="81"/>
            <rFont val="Tahoma"/>
            <family val="2"/>
          </rPr>
          <t xml:space="preserve">
Vuyo Njajula - 8811165512080
Ndikho Ngwane - 7808106183089
</t>
        </r>
      </text>
    </comment>
    <comment ref="H176" authorId="0" shapeId="0">
      <text>
        <r>
          <rPr>
            <sz val="8"/>
            <color indexed="81"/>
            <rFont val="Tahoma"/>
            <family val="2"/>
          </rPr>
          <t xml:space="preserve">Mbali Mzizi Induction Training for 1Day on 26 October 2007 by WFW
Mbali Mzizi First Aid Training for 3 Days from 12-14 Nov 2007 by St.John's
</t>
        </r>
      </text>
    </comment>
    <comment ref="H177" authorId="0" shapeId="0">
      <text>
        <r>
          <rPr>
            <sz val="8"/>
            <color indexed="81"/>
            <rFont val="Tahoma"/>
            <family val="2"/>
          </rPr>
          <t xml:space="preserve">Mzwanele Mkatali First Aid Training for 3 Days from 12/11/07 - 14/11/07 by St.John's.
Mzwanele Mkatali Induction Training for 1 Day on 26/10/07 by WFW.
</t>
        </r>
      </text>
    </comment>
    <comment ref="C178" authorId="0" shapeId="0">
      <text>
        <r>
          <rPr>
            <sz val="8"/>
            <color indexed="81"/>
            <rFont val="Tahoma"/>
            <family val="2"/>
          </rPr>
          <t xml:space="preserve">Contract 092-050F59 ran from 03/07/09 - 04/08/09 = 235P/Days
</t>
        </r>
      </text>
    </comment>
    <comment ref="J178" authorId="0" shapeId="0">
      <text>
        <r>
          <rPr>
            <b/>
            <u/>
            <sz val="8"/>
            <color indexed="81"/>
            <rFont val="Tahoma"/>
            <family val="2"/>
          </rPr>
          <t xml:space="preserve">People employed on contract 092-050-F59
</t>
        </r>
        <r>
          <rPr>
            <sz val="8"/>
            <color indexed="81"/>
            <rFont val="Tahoma"/>
            <family val="2"/>
          </rPr>
          <t xml:space="preserve">
Lindikhaya Nyeka - 7104046348085
Sinethemba Zonke - 8712065229082
Deon Manisi - 8711205221082
Sidwell Kopo - 6403125797084
Nomfusi May - 6807230443089
Ntombizanele Lawu - 7010080657085
Patabanye Botha - 5401245618082
Nomathemba Hermans - 5412150222083
Thembinkosi May - 6404135797084
Chumani Faltein - 8407036010089</t>
        </r>
        <r>
          <rPr>
            <sz val="8"/>
            <color indexed="81"/>
            <rFont val="Tahoma"/>
            <family val="2"/>
          </rPr>
          <t xml:space="preserve">
</t>
        </r>
        <r>
          <rPr>
            <b/>
            <u/>
            <sz val="8"/>
            <color indexed="81"/>
            <rFont val="Tahoma"/>
            <family val="2"/>
          </rPr>
          <t>New People employed</t>
        </r>
        <r>
          <rPr>
            <sz val="8"/>
            <color indexed="81"/>
            <rFont val="Tahoma"/>
            <family val="2"/>
          </rPr>
          <t xml:space="preserve">
</t>
        </r>
        <r>
          <rPr>
            <sz val="8"/>
            <color indexed="81"/>
            <rFont val="Tahoma"/>
            <family val="2"/>
          </rPr>
          <t>Ntobeko Nyengane - 8503215941084</t>
        </r>
        <r>
          <rPr>
            <sz val="8"/>
            <color indexed="81"/>
            <rFont val="Tahoma"/>
            <family val="2"/>
          </rPr>
          <t xml:space="preserve">
</t>
        </r>
        <r>
          <rPr>
            <b/>
            <u/>
            <sz val="8"/>
            <color indexed="81"/>
            <rFont val="Tahoma"/>
            <family val="2"/>
          </rPr>
          <t>People left employ of A.Quangule</t>
        </r>
        <r>
          <rPr>
            <sz val="8"/>
            <color indexed="81"/>
            <rFont val="Tahoma"/>
            <family val="2"/>
          </rPr>
          <t xml:space="preserve">
Khanyisa Quangule - 870718520108
</t>
        </r>
      </text>
    </comment>
    <comment ref="C179" authorId="0" shapeId="0">
      <text>
        <r>
          <rPr>
            <sz val="10"/>
            <color indexed="81"/>
            <rFont val="Tahoma"/>
            <family val="2"/>
          </rPr>
          <t xml:space="preserve">Contract 092-050-F59B1 ran from 06/02/12 - 14/02/12=82P/Days
</t>
        </r>
      </text>
    </comment>
    <comment ref="J179" authorId="0" shapeId="0">
      <text>
        <r>
          <rPr>
            <b/>
            <u/>
            <sz val="10"/>
            <color indexed="81"/>
            <rFont val="Tahoma"/>
            <family val="2"/>
          </rPr>
          <t>People employed on contract 008-092-F59B1</t>
        </r>
        <r>
          <rPr>
            <sz val="10"/>
            <color indexed="81"/>
            <rFont val="Tahoma"/>
            <family val="2"/>
          </rPr>
          <t xml:space="preserve">
</t>
        </r>
        <r>
          <rPr>
            <sz val="10"/>
            <color indexed="81"/>
            <rFont val="Tahoma"/>
            <family val="2"/>
          </rPr>
          <t xml:space="preserve">
Steven Nqweniso - 6003155973082
Mzoxolo Nonqulo - 7601046037089
Mlungiseleli Skina - 5706066669083
Qondiswa Wonte - 6609100515081
Thembakazi Bhungcu - 6909271007086
Vusi Matsweni - 7412115921082
Vusumzi Bedeshe - 8109155429088
Mzwanele Tatayi - 6404195878085
Luzuko Nonqulo - 9102195986083
Bulelani Nyumnka - 9301205994083
Luvuyo Ngqwamane - 8901115547086
Mzikayise Bungcu - 9206016091088</t>
        </r>
        <r>
          <rPr>
            <b/>
            <sz val="10"/>
            <color indexed="81"/>
            <rFont val="Tahoma"/>
            <family val="2"/>
          </rPr>
          <t xml:space="preserve">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Pumzile Ngqanto - 8409225508089
</t>
        </r>
        <r>
          <rPr>
            <sz val="10"/>
            <color indexed="81"/>
            <rFont val="Tahoma"/>
            <family val="2"/>
          </rPr>
          <t xml:space="preserve">
</t>
        </r>
        <r>
          <rPr>
            <b/>
            <u/>
            <sz val="10"/>
            <color indexed="81"/>
            <rFont val="Tahoma"/>
            <family val="2"/>
          </rPr>
          <t xml:space="preserve">People Left
</t>
        </r>
        <r>
          <rPr>
            <sz val="10"/>
            <color indexed="81"/>
            <rFont val="Tahoma"/>
            <family val="2"/>
          </rPr>
          <t xml:space="preserve">
</t>
        </r>
      </text>
    </comment>
    <comment ref="H180" authorId="0" shapeId="0">
      <text>
        <r>
          <rPr>
            <sz val="8"/>
            <color indexed="81"/>
            <rFont val="Tahoma"/>
            <family val="2"/>
          </rPr>
          <t xml:space="preserve">X.Ndibaza First Aid Training for 3 Days from 12/11/07 - 14/11/07 by St. John's
X.Ndibaza Induction Training for 1 Day on 26 October 2007 by WFW.
</t>
        </r>
      </text>
    </comment>
    <comment ref="C181" authorId="0" shapeId="0">
      <text>
        <r>
          <rPr>
            <sz val="10"/>
            <color indexed="81"/>
            <rFont val="Tahoma"/>
            <family val="2"/>
          </rPr>
          <t xml:space="preserve">Contract 092-050-F12B1 ran from 24/02/12 - 29/02/12 = 65P/Days
</t>
        </r>
      </text>
    </comment>
    <comment ref="J181" authorId="0" shapeId="0">
      <text>
        <r>
          <rPr>
            <b/>
            <u/>
            <sz val="8"/>
            <color indexed="81"/>
            <rFont val="Tahoma"/>
            <family val="2"/>
          </rPr>
          <t>People employed on contract 092-050-F12B1</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Fikile Mani- 7408115620088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185" authorId="0" shapeId="0">
      <text>
        <r>
          <rPr>
            <sz val="8"/>
            <color indexed="81"/>
            <rFont val="Tahoma"/>
            <family val="2"/>
          </rPr>
          <t xml:space="preserve">Contract 092-050-F66 ran from 02/02/10 - 08/03/10 = 242P/Days
</t>
        </r>
      </text>
    </comment>
    <comment ref="J185" authorId="0" shapeId="0">
      <text>
        <r>
          <rPr>
            <b/>
            <u/>
            <sz val="8"/>
            <color indexed="81"/>
            <rFont val="Tahoma"/>
            <family val="2"/>
          </rPr>
          <t xml:space="preserve">People present for Contract 092-050-F66
</t>
        </r>
        <r>
          <rPr>
            <sz val="8"/>
            <color indexed="81"/>
            <rFont val="Tahoma"/>
            <family val="2"/>
          </rPr>
          <t xml:space="preserve">Bisheni Kuneli - 5204165229082
Masibulele Tshaka - 8310145931080
Siyabulela Nkohla - 7910096017085
Mathemba Mntanywa - 7106055930083
Mandlenkosi Khamana - 8210245218083
Mbuyiselo Gojela - 7703255567085
Vuyani Mkatali - 7402075791088
Kwanele Gwejela - 7909096875088
Vusumzi Bekeweni - 9109096378088
Vumile Komsana - 6403085875086
</t>
        </r>
        <r>
          <rPr>
            <b/>
            <u/>
            <sz val="8"/>
            <color indexed="81"/>
            <rFont val="Tahoma"/>
            <family val="2"/>
          </rPr>
          <t xml:space="preserve">New People
</t>
        </r>
        <r>
          <rPr>
            <sz val="8"/>
            <color indexed="81"/>
            <rFont val="Tahoma"/>
            <family val="2"/>
          </rPr>
          <t>Cebo fulani - 6702155823086</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186" authorId="0" shapeId="0">
      <text>
        <r>
          <rPr>
            <sz val="10"/>
            <color indexed="81"/>
            <rFont val="Tahoma"/>
            <family val="2"/>
          </rPr>
          <t xml:space="preserve">Contract 092-050-F66B1 ran from 09/02/12 - 17/02/12 = 89P/Days
</t>
        </r>
      </text>
    </comment>
    <comment ref="J186" authorId="0" shapeId="0">
      <text>
        <r>
          <rPr>
            <b/>
            <u/>
            <sz val="8"/>
            <color indexed="81"/>
            <rFont val="Tahoma"/>
            <family val="2"/>
          </rPr>
          <t>People employed on contract 092-050-F66B1</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Fikile Mani- 7408115620088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A187" authorId="0" shapeId="0">
      <text>
        <r>
          <rPr>
            <sz val="10"/>
            <color indexed="81"/>
            <rFont val="Tahoma"/>
            <family val="2"/>
          </rPr>
          <t xml:space="preserve">WAGE INCENTIVE CONTRACT
</t>
        </r>
      </text>
    </comment>
    <comment ref="C187" authorId="0" shapeId="0">
      <text>
        <r>
          <rPr>
            <sz val="10"/>
            <color indexed="81"/>
            <rFont val="Tahoma"/>
            <family val="2"/>
          </rPr>
          <t xml:space="preserve">Contract 092-050-F74 ran from 29/06/10 - 29/07/10 = 242P/Days
</t>
        </r>
      </text>
    </comment>
    <comment ref="J187" authorId="0" shapeId="0">
      <text>
        <r>
          <rPr>
            <b/>
            <u/>
            <sz val="8"/>
            <color indexed="81"/>
            <rFont val="Tahoma"/>
            <family val="2"/>
          </rPr>
          <t xml:space="preserve">People Employed on contract 092-050-F74
</t>
        </r>
        <r>
          <rPr>
            <u/>
            <sz val="8"/>
            <color indexed="81"/>
            <rFont val="Tahoma"/>
            <family val="2"/>
          </rPr>
          <t xml:space="preserve">
</t>
        </r>
        <r>
          <rPr>
            <sz val="8"/>
            <color indexed="81"/>
            <rFont val="Tahoma"/>
            <family val="2"/>
          </rPr>
          <t>Ntombekhaya Menemene - 6909020873085
Thandiwe Matiwane - 7911111440088
Nomfusi Nogule - 6706170587089
Vuyo Galela - 8810216031082
Bulelwa Mbilini - 7705080431080
Nosipho Xelo - 7009230935086
Mtetho Jezile - 73040157790081
Fundile Nela - 6801018124086
Vuyani Galela - 7305106109081
Zanoxolo Nguqu - 8305057106085</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Sivuyile Kete -8211195887083
Sonwabo Vazi - 8203037085083</t>
        </r>
        <r>
          <rPr>
            <u/>
            <sz val="8"/>
            <color indexed="81"/>
            <rFont val="Tahoma"/>
            <family val="2"/>
          </rPr>
          <t xml:space="preserve">
</t>
        </r>
        <r>
          <rPr>
            <b/>
            <u/>
            <sz val="8"/>
            <color indexed="81"/>
            <rFont val="Tahoma"/>
            <family val="2"/>
          </rPr>
          <t xml:space="preserve">
People Left
</t>
        </r>
        <r>
          <rPr>
            <sz val="8"/>
            <color indexed="81"/>
            <rFont val="Tahoma"/>
            <family val="2"/>
          </rPr>
          <t>Selina Vazi - 8905161065088
Lonwabo Ngcingci - 8905245456</t>
        </r>
      </text>
    </comment>
    <comment ref="C188" authorId="0" shapeId="0">
      <text>
        <r>
          <rPr>
            <sz val="10"/>
            <color indexed="81"/>
            <rFont val="Tahoma"/>
            <family val="2"/>
          </rPr>
          <t xml:space="preserve">Contract 092-050-F86B1 ran from 22/02/12 - 28/02/12 = 60P/Days
</t>
        </r>
      </text>
    </comment>
    <comment ref="J188" authorId="0" shapeId="0">
      <text>
        <r>
          <rPr>
            <b/>
            <u/>
            <sz val="8"/>
            <color indexed="81"/>
            <rFont val="Tahoma"/>
            <family val="2"/>
          </rPr>
          <t xml:space="preserve">People Employed on contract 092-050-F86B1
</t>
        </r>
        <r>
          <rPr>
            <u/>
            <sz val="8"/>
            <color indexed="81"/>
            <rFont val="Tahoma"/>
            <family val="2"/>
          </rPr>
          <t xml:space="preserve">
</t>
        </r>
        <r>
          <rPr>
            <sz val="8"/>
            <color indexed="81"/>
            <rFont val="Tahoma"/>
            <family val="2"/>
          </rPr>
          <t>Bongani Ruselo - 8402036118081
Pumeza Mani - 7510180453087
Vuyo Njajula - 8811165512080
Ncediwe Nqwata - 6811260853084
Tsepo Campbell - 8707165452089
Msondezi Gojela - 8308246093081
Siyabonga Mgangato - 8502265704087
Olwethu Singata - 8504266029084
Pumlani Gola - 8602085336084
Vumile Ruselo - 8807185516085
Bathini Tshitsho - 7601305744086
Mziwonakele Basi - 5510055217080</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89" authorId="0" shapeId="0">
      <text>
        <r>
          <rPr>
            <sz val="10"/>
            <color indexed="81"/>
            <rFont val="Tahoma"/>
            <family val="2"/>
          </rPr>
          <t xml:space="preserve">Contract 092-050FB1-218 = 008-092-F008B1  ran from 09/07/12 - 13/07/12 = 49P/Days
</t>
        </r>
      </text>
    </comment>
    <comment ref="J189" authorId="0" shapeId="0">
      <text>
        <r>
          <rPr>
            <b/>
            <u/>
            <sz val="8"/>
            <color indexed="81"/>
            <rFont val="Tahoma"/>
            <family val="2"/>
          </rPr>
          <t xml:space="preserve">People Employed on contract 092-050FB1-218
</t>
        </r>
        <r>
          <rPr>
            <sz val="8"/>
            <color indexed="81"/>
            <rFont val="Tahoma"/>
            <family val="2"/>
          </rPr>
          <t xml:space="preserve">Mzimkhulu Nkone - 7310065683084
Siphokazi Nkone - 8607266032087
Madondile Makasi - 6612126415088
Sivuyile Kete - 8211195887083
Mzoxolo Dyala - 8304105495087
Khawulezile Yani - 7210255927087
Nomfusa Nogcune - 6706170587089
Samson Hoyi - 6601265738087
Nomakhazi Sobhuza - 5610100372086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Vusumzi Bekeweni - 9109096378088
Deon Bruintjies - 8903315245081
Mbulelo Soldaat - 8409076148085
</t>
        </r>
        <r>
          <rPr>
            <b/>
            <u/>
            <sz val="8"/>
            <color indexed="81"/>
            <rFont val="Tahoma"/>
            <family val="2"/>
          </rPr>
          <t xml:space="preserve">
People Left
</t>
        </r>
        <r>
          <rPr>
            <sz val="8"/>
            <color indexed="81"/>
            <rFont val="Tahoma"/>
            <family val="2"/>
          </rPr>
          <t xml:space="preserve">
Vuyo Njajula - 8811165512080
Ndikho Ngwane - 7808106183089
Themkosi Markus - 8308166087089
</t>
        </r>
      </text>
    </comment>
    <comment ref="C190" authorId="0" shapeId="0">
      <text>
        <r>
          <rPr>
            <sz val="10"/>
            <color indexed="81"/>
            <rFont val="Tahoma"/>
            <family val="2"/>
          </rPr>
          <t xml:space="preserve">Contract 092-050-F73 ran from 10/08/10 - 07/09/10 = 230P/Days
</t>
        </r>
      </text>
    </comment>
    <comment ref="J190" authorId="0" shapeId="0">
      <text>
        <r>
          <rPr>
            <b/>
            <u/>
            <sz val="8"/>
            <color indexed="81"/>
            <rFont val="Tahoma"/>
            <family val="2"/>
          </rPr>
          <t xml:space="preserve">
People present for Contract 092-050-F73
</t>
        </r>
        <r>
          <rPr>
            <u/>
            <sz val="8"/>
            <color indexed="81"/>
            <rFont val="Tahoma"/>
            <family val="2"/>
          </rPr>
          <t xml:space="preserve">
</t>
        </r>
        <r>
          <rPr>
            <sz val="8"/>
            <color indexed="81"/>
            <rFont val="Tahoma"/>
            <family val="2"/>
          </rPr>
          <t>Ntsikelelo Mfundisi - 7603046195081
Masibulele Tshaka - 8310145931080
Siyabulela Nkohla - 7910096017085
Mathemba Mntanywa - 7106055930083
Mandlenkosi Khamana - 8210245218083
Mbuyiselo Gojela - 7703255567085
Vuyani Mkatali - 7402075791088
Kwanele Gwejela - 7909096875088
Vusumzi Bekeweni - 9109096378088
Vumile Komsana - 6403085875086
Cebo Fulani - 6702155823086
Misile Mkatali - 6712246006088</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191" authorId="0" shapeId="0">
      <text>
        <r>
          <rPr>
            <sz val="10"/>
            <color indexed="81"/>
            <rFont val="Tahoma"/>
            <family val="2"/>
          </rPr>
          <t xml:space="preserve">Contract 092-050FB1-221 ran from 16/04/12 - 18/04/12=35P/Days = Contract 008-092-F010B1.
</t>
        </r>
      </text>
    </comment>
    <comment ref="J191" authorId="0" shapeId="0">
      <text>
        <r>
          <rPr>
            <b/>
            <u/>
            <sz val="10"/>
            <color indexed="81"/>
            <rFont val="Tahoma"/>
            <family val="2"/>
          </rPr>
          <t>People employed on contract 092-050FB1-221</t>
        </r>
        <r>
          <rPr>
            <sz val="10"/>
            <color indexed="81"/>
            <rFont val="Tahoma"/>
            <family val="2"/>
          </rPr>
          <t xml:space="preserve">
</t>
        </r>
        <r>
          <rPr>
            <sz val="10"/>
            <color indexed="81"/>
            <rFont val="Tahoma"/>
            <family val="2"/>
          </rPr>
          <t xml:space="preserve">
Mzuyanda Kondile - 7905085685082
Mzoxolo Nonqulo - 7601046037089
Mlungiseleli Skina - 5706066669083
Qondiswa Wonte - 6609100515081
Thembakazi Bhungcu - 6909271007086
Vusi Matsweni - 7412115921082
Vusumzi Bedeshe - 8109155429088
Mzwanele Tatayi - 6404195878085
Luzuko Nonqulo - 9102195986083
Bulelani Nyumnka - 9301205994083
Mzikayise Bungcu - 9206016091088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t>
        </r>
        <r>
          <rPr>
            <sz val="10"/>
            <color indexed="81"/>
            <rFont val="Tahoma"/>
            <family val="2"/>
          </rPr>
          <t xml:space="preserve">
</t>
        </r>
        <r>
          <rPr>
            <b/>
            <u/>
            <sz val="10"/>
            <color indexed="81"/>
            <rFont val="Tahoma"/>
            <family val="2"/>
          </rPr>
          <t xml:space="preserve">People Left
</t>
        </r>
      </text>
    </comment>
    <comment ref="C192" authorId="0" shapeId="0">
      <text>
        <r>
          <rPr>
            <sz val="10"/>
            <color indexed="81"/>
            <rFont val="Tahoma"/>
            <family val="2"/>
          </rPr>
          <t xml:space="preserve">Contract 092-050-F79 ran from 29/07/10 - 06/09/10 = 248P/Days
</t>
        </r>
      </text>
    </comment>
    <comment ref="J192" authorId="0" shapeId="0">
      <text>
        <r>
          <rPr>
            <b/>
            <u/>
            <sz val="10"/>
            <color indexed="81"/>
            <rFont val="Tahoma"/>
            <family val="2"/>
          </rPr>
          <t>People employed on contract 092-050-F79</t>
        </r>
        <r>
          <rPr>
            <sz val="10"/>
            <color indexed="81"/>
            <rFont val="Tahoma"/>
            <family val="2"/>
          </rPr>
          <t xml:space="preserve">
Nomvuyo Nkothobe - 7105080706085
Phakamisa Woza - 8802265751082
Mzoxolo Nonqulo - 7601046037089
Siseko Ndayi - 8507315515086
Mlungiseleli Skina - 5706066669083
Qondiswa Wonte - 6609100515081
Vusile Singaphi - 6310255724087
Siphokazi Ndayi - 7610240832088
Thembakazi Bhungcu - 6909271007086
Mzwanele Tatayi - 6404195878085
Xolela Pali - 8810215468087
Lindile Mbilana - 4502245158085
Xolisile Mhlekwa - 6112065713080</t>
        </r>
      </text>
    </comment>
    <comment ref="C193" authorId="0" shapeId="0">
      <text>
        <r>
          <rPr>
            <sz val="10"/>
            <color indexed="81"/>
            <rFont val="Tahoma"/>
            <family val="2"/>
          </rPr>
          <t xml:space="preserve">Contract 092-050-F81B1 ran from 06/02/12 - 14/02/12 = 84P/Days
</t>
        </r>
      </text>
    </comment>
    <comment ref="J193" authorId="0" shapeId="0">
      <text>
        <r>
          <rPr>
            <b/>
            <u/>
            <sz val="8"/>
            <color indexed="81"/>
            <rFont val="Tahoma"/>
            <family val="2"/>
          </rPr>
          <t xml:space="preserve">People Employed on contract 092-050-F81B1
</t>
        </r>
        <r>
          <rPr>
            <sz val="8"/>
            <color indexed="81"/>
            <rFont val="Tahoma"/>
            <family val="2"/>
          </rPr>
          <t xml:space="preserve">Bongani Ruselo - 8402036118081
Pumeza Mani - 7510180453087
Vuyo Njajula - 8811165512080
Ncediwe Nqwata - 6811260853084
Tsepo Campbell - 8707165452089
Msondezi Gojela - 8308246093081
Siyabonga Mgangato - 8502265704087
Olwethu Singata - 8504266029084
Pumlani Gola - 8602085336084
Vumile Ruselo - 8807185516085
Bathini Tshitsho - 7601305744086
Mziwonakele Basi - 5510055217080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A194" authorId="0" shapeId="0">
      <text>
        <r>
          <rPr>
            <sz val="10"/>
            <color indexed="81"/>
            <rFont val="Tahoma"/>
            <family val="2"/>
          </rPr>
          <t xml:space="preserve">Wage incentive contract
</t>
        </r>
      </text>
    </comment>
    <comment ref="J194" authorId="0" shapeId="0">
      <text>
        <r>
          <rPr>
            <b/>
            <u/>
            <sz val="8"/>
            <color indexed="81"/>
            <rFont val="Tahoma"/>
            <family val="2"/>
          </rPr>
          <t>People employed on contract 092-050-F83</t>
        </r>
        <r>
          <rPr>
            <sz val="8"/>
            <color indexed="81"/>
            <rFont val="Tahoma"/>
            <family val="2"/>
          </rPr>
          <t xml:space="preserve">
Ntombentsha Siyazi - 6503280753085
Nomfusi May - 6807230443089
Nomathemba Hermans - 5412150222083
Kholiswa Maki - 6812250665082
Bukelwa Kanana - 6410010581085
Misile Zilani - 9005305711087
Bonga Njadayi - 8308166249085
Johnson Maki - 7507165452084
Monde Galelimali - 8801065796081
Michael Botha - 5401245618082
Nkululeko Mfecane - 5304145559085
</t>
        </r>
        <r>
          <rPr>
            <b/>
            <u/>
            <sz val="8"/>
            <color indexed="81"/>
            <rFont val="Tahoma"/>
            <family val="2"/>
          </rPr>
          <t xml:space="preserve">New People
</t>
        </r>
        <r>
          <rPr>
            <sz val="8"/>
            <color indexed="81"/>
            <rFont val="Tahoma"/>
            <family val="2"/>
          </rPr>
          <t>Michael Mtyobeli - 8606015456086</t>
        </r>
        <r>
          <rPr>
            <b/>
            <sz val="8"/>
            <color indexed="81"/>
            <rFont val="Tahoma"/>
            <family val="2"/>
          </rPr>
          <t xml:space="preserve">
</t>
        </r>
        <r>
          <rPr>
            <b/>
            <u/>
            <sz val="8"/>
            <color indexed="81"/>
            <rFont val="Tahoma"/>
            <family val="2"/>
          </rPr>
          <t xml:space="preserve">
People Left
</t>
        </r>
        <r>
          <rPr>
            <sz val="8"/>
            <color indexed="81"/>
            <rFont val="Tahoma"/>
            <family val="2"/>
          </rPr>
          <t>Nozipho Zilani - 7112252286089</t>
        </r>
      </text>
    </comment>
    <comment ref="C195" authorId="0" shapeId="0">
      <text>
        <r>
          <rPr>
            <sz val="10"/>
            <color indexed="81"/>
            <rFont val="Tahoma"/>
            <family val="2"/>
          </rPr>
          <t xml:space="preserve">Contract 092-050-F83 B1 ran from 16/01/12 - 25/01/12 = 103P/Days
</t>
        </r>
      </text>
    </comment>
    <comment ref="J195" authorId="0" shapeId="0">
      <text>
        <r>
          <rPr>
            <b/>
            <u/>
            <sz val="8"/>
            <color indexed="81"/>
            <rFont val="Tahoma"/>
            <family val="2"/>
          </rPr>
          <t xml:space="preserve">People Employed on contract 092-050-F83B1
</t>
        </r>
        <r>
          <rPr>
            <u/>
            <sz val="8"/>
            <color indexed="81"/>
            <rFont val="Tahoma"/>
            <family val="2"/>
          </rPr>
          <t xml:space="preserve">
</t>
        </r>
        <r>
          <rPr>
            <sz val="8"/>
            <color indexed="81"/>
            <rFont val="Tahoma"/>
            <family val="2"/>
          </rPr>
          <t xml:space="preserve">Ntombekhaya Menemene - 6909020873085
Siphokazi Nkone - 8607266032087
Sonwabo Vazi - 8203037085083
Mzoxolo Dyala - 8304105495087
Samson Hoyi - 6601265738087
Thembinkosi Markus - 8308166087089
Nomfusi Nogcune - 6706170587089
Nosipho Xelo - 7009230935086
Xolela Radu - 8409076143085
Lulama Bennie - 7809226085089
</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 xml:space="preserve">
</t>
        </r>
        <r>
          <rPr>
            <sz val="8"/>
            <color indexed="81"/>
            <rFont val="Tahoma"/>
            <family val="2"/>
          </rPr>
          <t xml:space="preserve">Khawulezile Yani - 7210255927087
Lindani Myali - 8402065480089
</t>
        </r>
        <r>
          <rPr>
            <b/>
            <sz val="8"/>
            <color indexed="81"/>
            <rFont val="Tahoma"/>
            <family val="2"/>
          </rPr>
          <t xml:space="preserve">
</t>
        </r>
        <r>
          <rPr>
            <b/>
            <u/>
            <sz val="8"/>
            <color indexed="81"/>
            <rFont val="Tahoma"/>
            <family val="2"/>
          </rPr>
          <t xml:space="preserve">
People Left
</t>
        </r>
        <r>
          <rPr>
            <sz val="8"/>
            <color indexed="81"/>
            <rFont val="Tahoma"/>
            <family val="2"/>
          </rPr>
          <t>Phumzile Daba - 8301106576089</t>
        </r>
      </text>
    </comment>
    <comment ref="A196" authorId="0" shapeId="0">
      <text>
        <r>
          <rPr>
            <sz val="10"/>
            <color indexed="81"/>
            <rFont val="Tahoma"/>
            <family val="2"/>
          </rPr>
          <t xml:space="preserve">WAGE INCENTIVE CONTRACT
</t>
        </r>
      </text>
    </comment>
    <comment ref="C196" authorId="0" shapeId="0">
      <text>
        <r>
          <rPr>
            <sz val="10"/>
            <color indexed="81"/>
            <rFont val="Tahoma"/>
            <family val="2"/>
          </rPr>
          <t xml:space="preserve">Contract 092-050-F77 ran from 30/07/10 - 26/08/10 = 257P/Days
</t>
        </r>
      </text>
    </comment>
    <comment ref="J196" authorId="0" shapeId="0">
      <text>
        <r>
          <rPr>
            <b/>
            <u/>
            <sz val="8"/>
            <color indexed="81"/>
            <rFont val="Tahoma"/>
            <family val="2"/>
          </rPr>
          <t xml:space="preserve">People Employed on contract 092-050-F77
</t>
        </r>
        <r>
          <rPr>
            <sz val="8"/>
            <color indexed="81"/>
            <rFont val="Tahoma"/>
            <family val="2"/>
          </rPr>
          <t>Vusumzi Bhedeshe - 8109155429088
Nobengazi Tali - 6207040934080
Xolisa Kula - 6804241044089
Bongani Kuselo - 8402036118081
Pumzile Daba - 8301106576089
Tembisa Aplein - 8601150233085
Siphokazi Nkone - 8607260328087
Bulelani Yose - 8909125724082
Ndiseka Mafani - 6607050588082</t>
        </r>
        <r>
          <rPr>
            <b/>
            <sz val="8"/>
            <color indexed="81"/>
            <rFont val="Tahoma"/>
            <family val="2"/>
          </rPr>
          <t xml:space="preserve">
</t>
        </r>
        <r>
          <rPr>
            <sz val="8"/>
            <color indexed="81"/>
            <rFont val="Tahoma"/>
            <family val="2"/>
          </rPr>
          <t xml:space="preserve">Trashile Peter - 5106065736084
</t>
        </r>
        <r>
          <rPr>
            <b/>
            <u/>
            <sz val="8"/>
            <color indexed="81"/>
            <rFont val="Tahoma"/>
            <family val="2"/>
          </rPr>
          <t>New People</t>
        </r>
        <r>
          <rPr>
            <sz val="8"/>
            <color indexed="81"/>
            <rFont val="Tahoma"/>
            <family val="2"/>
          </rPr>
          <t xml:space="preserve">
Siyabonga Mgangato - 8502265704087
Siyabulela Galela - 8904106394888
</t>
        </r>
        <r>
          <rPr>
            <b/>
            <u/>
            <sz val="8"/>
            <color indexed="81"/>
            <rFont val="Tahoma"/>
            <family val="2"/>
          </rPr>
          <t>People Left</t>
        </r>
        <r>
          <rPr>
            <sz val="8"/>
            <color indexed="81"/>
            <rFont val="Tahoma"/>
            <family val="2"/>
          </rPr>
          <t xml:space="preserve">
</t>
        </r>
      </text>
    </comment>
    <comment ref="C197" authorId="0" shapeId="0">
      <text>
        <r>
          <rPr>
            <sz val="10"/>
            <color indexed="81"/>
            <rFont val="Tahoma"/>
            <family val="2"/>
          </rPr>
          <t xml:space="preserve">Contract 092-050-F75B1 ran from 27/03/12 - 28/03/12=24P/Days
</t>
        </r>
      </text>
    </comment>
    <comment ref="J197" authorId="0" shapeId="0">
      <text>
        <r>
          <rPr>
            <b/>
            <u/>
            <sz val="10"/>
            <color indexed="81"/>
            <rFont val="Tahoma"/>
            <family val="2"/>
          </rPr>
          <t>People employed on contract 092-050-F75B1</t>
        </r>
        <r>
          <rPr>
            <sz val="10"/>
            <color indexed="81"/>
            <rFont val="Tahoma"/>
            <family val="2"/>
          </rPr>
          <t xml:space="preserve">
</t>
        </r>
        <r>
          <rPr>
            <sz val="10"/>
            <color indexed="81"/>
            <rFont val="Tahoma"/>
            <family val="2"/>
          </rPr>
          <t xml:space="preserve">
Mzoxolo Nonqulo - 7601046037089
Mlungiseleli Skina - 5706066669083
Qondiswa Wonte - 6609100515081
Thembakazi Bhungcu - 6909271007086
Vusi Matsweni - 7412115921082
Vusumzi Bedeshe - 8109155429088
Mzwanele Tatayi - 6404195878085
Luzuko Nonqulo - 9102195986083
Bulelani Nyumnka - 9301205994083
Mzikayise Bungcu - 9206016091088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t>
        </r>
        <r>
          <rPr>
            <sz val="10"/>
            <color indexed="81"/>
            <rFont val="Tahoma"/>
            <family val="2"/>
          </rPr>
          <t xml:space="preserve">
</t>
        </r>
        <r>
          <rPr>
            <b/>
            <u/>
            <sz val="10"/>
            <color indexed="81"/>
            <rFont val="Tahoma"/>
            <family val="2"/>
          </rPr>
          <t xml:space="preserve">People Left
</t>
        </r>
        <r>
          <rPr>
            <sz val="10"/>
            <color indexed="81"/>
            <rFont val="Tahoma"/>
            <family val="2"/>
          </rPr>
          <t>Pumzile Ngqanto - 8409225508089</t>
        </r>
      </text>
    </comment>
    <comment ref="A198" authorId="0" shapeId="0">
      <text>
        <r>
          <rPr>
            <sz val="10"/>
            <color indexed="81"/>
            <rFont val="Tahoma"/>
            <family val="2"/>
          </rPr>
          <t xml:space="preserve">WAGE INCENTIVE CONTRACT
</t>
        </r>
      </text>
    </comment>
    <comment ref="C198" authorId="0" shapeId="0">
      <text>
        <r>
          <rPr>
            <sz val="10"/>
            <color indexed="81"/>
            <rFont val="Tahoma"/>
            <family val="2"/>
          </rPr>
          <t xml:space="preserve">Contract 092-050-F75 ran from 29/07/10 - 27/08/10 = 247P/Days
</t>
        </r>
      </text>
    </comment>
    <comment ref="J198" authorId="0" shapeId="0">
      <text>
        <r>
          <rPr>
            <b/>
            <u/>
            <sz val="8"/>
            <color indexed="81"/>
            <rFont val="Tahoma"/>
            <family val="2"/>
          </rPr>
          <t xml:space="preserve">People Employed on contract 092-050-F75
</t>
        </r>
        <r>
          <rPr>
            <sz val="8"/>
            <color indexed="81"/>
            <rFont val="Tahoma"/>
            <family val="2"/>
          </rPr>
          <t xml:space="preserve">Ntombekhaya Menemene - 6909020873085
Sivuyile Kete -8211195887083
Thandiwe Matiwane - 7911111440088
Nomfusi Nogule - 6706170587089
Vuyo Galela - 8810216031082
Sonwabo Vazi - 8203037085083
Bulelwa Mbilini - 7705080431080
Nosipho Xelo - 7009230935086
Fundile Nela - 6801018124086
Zanoxolo Nguqu - 8305057106085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Khawulezile Yani - 7210255927087
Vuyo Njajula - 8811165512080</t>
        </r>
        <r>
          <rPr>
            <u/>
            <sz val="8"/>
            <color indexed="81"/>
            <rFont val="Tahoma"/>
            <family val="2"/>
          </rPr>
          <t xml:space="preserve">
</t>
        </r>
        <r>
          <rPr>
            <b/>
            <u/>
            <sz val="8"/>
            <color indexed="81"/>
            <rFont val="Tahoma"/>
            <family val="2"/>
          </rPr>
          <t xml:space="preserve">
People Left
</t>
        </r>
        <r>
          <rPr>
            <sz val="8"/>
            <color indexed="81"/>
            <rFont val="Tahoma"/>
            <family val="2"/>
          </rPr>
          <t>Mtetho Jezile - 73040157790081
Vuyani Galela - 7305106109081</t>
        </r>
      </text>
    </comment>
    <comment ref="C199" authorId="0" shapeId="0">
      <text>
        <r>
          <rPr>
            <sz val="10"/>
            <color indexed="81"/>
            <rFont val="Tahoma"/>
            <family val="2"/>
          </rPr>
          <t xml:space="preserve">Contract 092-050-F80B1 ran from 10/04/12 - 13/04/12 = 52P/Days
</t>
        </r>
      </text>
    </comment>
    <comment ref="J199" authorId="0" shapeId="0">
      <text>
        <r>
          <rPr>
            <b/>
            <u/>
            <sz val="8"/>
            <color indexed="81"/>
            <rFont val="Tahoma"/>
            <family val="2"/>
          </rPr>
          <t xml:space="preserve">
People present for Contract 092-050-F80B1
</t>
        </r>
        <r>
          <rPr>
            <u/>
            <sz val="8"/>
            <color indexed="81"/>
            <rFont val="Tahoma"/>
            <family val="2"/>
          </rPr>
          <t xml:space="preserve">
</t>
        </r>
        <r>
          <rPr>
            <sz val="8"/>
            <color indexed="81"/>
            <rFont val="Tahoma"/>
            <family val="2"/>
          </rPr>
          <t xml:space="preserve">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
Misile Mkatali - 6712246006088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200" authorId="0" shapeId="0">
      <text>
        <r>
          <rPr>
            <sz val="10"/>
            <color indexed="81"/>
            <rFont val="Tahoma"/>
            <family val="2"/>
          </rPr>
          <t xml:space="preserve">Contract 092-050-F80- ran from 28/06/10 - 26/07/10 = 253P/Days
</t>
        </r>
      </text>
    </comment>
    <comment ref="J200" authorId="0" shapeId="0">
      <text>
        <r>
          <rPr>
            <b/>
            <u/>
            <sz val="8"/>
            <color indexed="81"/>
            <rFont val="Tahoma"/>
            <family val="2"/>
          </rPr>
          <t>People employed on contract 092-050-F80</t>
        </r>
        <r>
          <rPr>
            <sz val="10"/>
            <color indexed="81"/>
            <rFont val="Tahoma"/>
            <family val="2"/>
          </rPr>
          <t xml:space="preserve">
Ntombentsha Siyazi - 6503280753085
Nomfusi May - 6807230443089
Nomathemba Hermans - 5412150222083
Kholiswa Maki - 6812250665082
Nozipho Zilani - 7112252286089
Bukelwa Kanana - 6410010581085
Misile Zilani - 9005305711087
Bonga Njadayi - 8308166249085
Johnson Maki - 7507165452084
Monde Galelimali - 8801065796081
Michael Botha - 5401245618082
Nkululeko Mfecane - 5304145559085</t>
        </r>
      </text>
    </comment>
    <comment ref="C201" authorId="0" shapeId="0">
      <text>
        <r>
          <rPr>
            <sz val="10"/>
            <color indexed="81"/>
            <rFont val="Tahoma"/>
            <family val="2"/>
          </rPr>
          <t xml:space="preserve">Contract 092-050-F76B1 ran from 12/01/12 - 25/01/12 = 211P/Days
</t>
        </r>
      </text>
    </comment>
    <comment ref="J201" authorId="0" shapeId="0">
      <text>
        <r>
          <rPr>
            <b/>
            <u/>
            <sz val="8"/>
            <color indexed="81"/>
            <rFont val="Tahoma"/>
            <family val="2"/>
          </rPr>
          <t>People employed on contract 092-050-F76B1</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Fikile Mani- 7408115620088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A202" authorId="0" shapeId="0">
      <text>
        <r>
          <rPr>
            <sz val="10"/>
            <color indexed="81"/>
            <rFont val="Tahoma"/>
            <family val="2"/>
          </rPr>
          <t xml:space="preserve">WAGE INCENTIVE CONTRACT
</t>
        </r>
      </text>
    </comment>
    <comment ref="C202" authorId="0" shapeId="0">
      <text>
        <r>
          <rPr>
            <sz val="10"/>
            <color indexed="81"/>
            <rFont val="Tahoma"/>
            <family val="2"/>
          </rPr>
          <t xml:space="preserve">Contract 092-050-F76 ran from 29/06/10 - 24/07/10 = 236P/Days
</t>
        </r>
      </text>
    </comment>
    <comment ref="J202" authorId="0" shapeId="0">
      <text>
        <r>
          <rPr>
            <b/>
            <u/>
            <sz val="8"/>
            <color indexed="81"/>
            <rFont val="Tahoma"/>
            <family val="2"/>
          </rPr>
          <t xml:space="preserve">People Employed on contract 092-050-F76
</t>
        </r>
        <r>
          <rPr>
            <sz val="8"/>
            <color indexed="81"/>
            <rFont val="Tahoma"/>
            <family val="2"/>
          </rPr>
          <t xml:space="preserve">
Nobengazi Tali - 6207040934080
Xolisa Kula - 6804241044089
Bongani Kuselo - 8402036118081
Pumzile Daba - 8301106576089
Tembisa Aplein - 8601150233085
Siphokazi Nkone - 8607260328087
Bulelani Yose - 8909125724082
Ndiseka Mafani - 6607050588082</t>
        </r>
        <r>
          <rPr>
            <b/>
            <sz val="8"/>
            <color indexed="81"/>
            <rFont val="Tahoma"/>
            <family val="2"/>
          </rPr>
          <t xml:space="preserve">
</t>
        </r>
        <r>
          <rPr>
            <sz val="8"/>
            <color indexed="81"/>
            <rFont val="Tahoma"/>
            <family val="2"/>
          </rPr>
          <t xml:space="preserve">Trashile Peter - 5106065736084
</t>
        </r>
        <r>
          <rPr>
            <b/>
            <u/>
            <sz val="8"/>
            <color indexed="81"/>
            <rFont val="Tahoma"/>
            <family val="2"/>
          </rPr>
          <t>New People</t>
        </r>
        <r>
          <rPr>
            <sz val="8"/>
            <color indexed="81"/>
            <rFont val="Tahoma"/>
            <family val="2"/>
          </rPr>
          <t xml:space="preserve">
Vusumzi Bhedeshe - 8109155429088
</t>
        </r>
        <r>
          <rPr>
            <b/>
            <u/>
            <sz val="8"/>
            <color indexed="81"/>
            <rFont val="Tahoma"/>
            <family val="2"/>
          </rPr>
          <t>People Left</t>
        </r>
        <r>
          <rPr>
            <sz val="8"/>
            <color indexed="81"/>
            <rFont val="Tahoma"/>
            <family val="2"/>
          </rPr>
          <t xml:space="preserve">
Siyabonga Mgangato - 8502265704087
Kayalethu Klaas - 6805015968080
Vuyiseka Dyubhele - 8112050290084</t>
        </r>
      </text>
    </comment>
    <comment ref="A206" authorId="0" shapeId="0">
      <text>
        <r>
          <rPr>
            <sz val="10"/>
            <color indexed="81"/>
            <rFont val="Tahoma"/>
            <family val="2"/>
          </rPr>
          <t xml:space="preserve">WAGE INCENTIVE CONTRACT
</t>
        </r>
      </text>
    </comment>
    <comment ref="C206" authorId="0" shapeId="0">
      <text>
        <r>
          <rPr>
            <sz val="10"/>
            <color indexed="81"/>
            <rFont val="Tahoma"/>
            <family val="2"/>
          </rPr>
          <t xml:space="preserve">Contract 092-050-F86 ran from 02/09/10 - 01/10/10 = 241P/Days
</t>
        </r>
      </text>
    </comment>
    <comment ref="J206" authorId="0" shapeId="0">
      <text>
        <r>
          <rPr>
            <b/>
            <u/>
            <sz val="8"/>
            <color indexed="81"/>
            <rFont val="Tahoma"/>
            <family val="2"/>
          </rPr>
          <t xml:space="preserve">People Employed on contract 092-050-F86
</t>
        </r>
        <r>
          <rPr>
            <sz val="8"/>
            <color indexed="81"/>
            <rFont val="Tahoma"/>
            <family val="2"/>
          </rPr>
          <t xml:space="preserve">Ntombekhaya Menemene - 6909020873085
Sivuyile Kete -8211195887083
Thandiwe Matiwane - 7911111440088
Nomfusi Nogule - 6706170587089
Sonwabo Vazi - 8203037085083
Bulelwa Mbilini - 7705080431080
Nosipho Xelo - 7009230935086
Khawulezile Yani - 7210255927087
Fundile Nela - 6801018124086
Vuyo Njajula - 8811165512080
</t>
        </r>
        <r>
          <rPr>
            <b/>
            <u/>
            <sz val="8"/>
            <color indexed="81"/>
            <rFont val="Tahoma"/>
            <family val="2"/>
          </rPr>
          <t>New People</t>
        </r>
        <r>
          <rPr>
            <sz val="8"/>
            <color indexed="81"/>
            <rFont val="Tahoma"/>
            <family val="2"/>
          </rPr>
          <t xml:space="preserve">
</t>
        </r>
        <r>
          <rPr>
            <b/>
            <u/>
            <sz val="8"/>
            <color indexed="81"/>
            <rFont val="Tahoma"/>
            <family val="2"/>
          </rPr>
          <t xml:space="preserve">
</t>
        </r>
        <r>
          <rPr>
            <b/>
            <sz val="8"/>
            <color indexed="81"/>
            <rFont val="Tahoma"/>
            <family val="2"/>
          </rPr>
          <t xml:space="preserve">Gcobani Duda - 8807035200088 </t>
        </r>
        <r>
          <rPr>
            <b/>
            <u/>
            <sz val="8"/>
            <color indexed="81"/>
            <rFont val="Tahoma"/>
            <family val="2"/>
          </rPr>
          <t xml:space="preserve">
</t>
        </r>
        <r>
          <rPr>
            <b/>
            <sz val="8"/>
            <color indexed="81"/>
            <rFont val="Tahoma"/>
            <family val="2"/>
          </rPr>
          <t>Mzoxolo Dyala - 8304105495087</t>
        </r>
        <r>
          <rPr>
            <u/>
            <sz val="8"/>
            <color indexed="81"/>
            <rFont val="Tahoma"/>
            <family val="2"/>
          </rPr>
          <t xml:space="preserve">
</t>
        </r>
        <r>
          <rPr>
            <b/>
            <u/>
            <sz val="8"/>
            <color indexed="81"/>
            <rFont val="Tahoma"/>
            <family val="2"/>
          </rPr>
          <t xml:space="preserve">
People Left
</t>
        </r>
        <r>
          <rPr>
            <sz val="8"/>
            <color indexed="81"/>
            <rFont val="Tahoma"/>
            <family val="2"/>
          </rPr>
          <t>Zanoxolo Nguqu - 8305057106085
Vuyo Galela - 8810216031082</t>
        </r>
      </text>
    </comment>
    <comment ref="C207" authorId="0" shapeId="0">
      <text>
        <r>
          <rPr>
            <sz val="10"/>
            <color indexed="81"/>
            <rFont val="Tahoma"/>
            <family val="2"/>
          </rPr>
          <t xml:space="preserve">Contract 092-050-F87B1 ran from 12/03/12 - 14/03/12=31P/Days
</t>
        </r>
      </text>
    </comment>
    <comment ref="J207" authorId="0" shapeId="0">
      <text>
        <r>
          <rPr>
            <b/>
            <u/>
            <sz val="10"/>
            <color indexed="81"/>
            <rFont val="Tahoma"/>
            <family val="2"/>
          </rPr>
          <t>People employed on contract 092-050-F87B1</t>
        </r>
        <r>
          <rPr>
            <sz val="10"/>
            <color indexed="81"/>
            <rFont val="Tahoma"/>
            <family val="2"/>
          </rPr>
          <t xml:space="preserve">
</t>
        </r>
        <r>
          <rPr>
            <sz val="10"/>
            <color indexed="81"/>
            <rFont val="Tahoma"/>
            <family val="2"/>
          </rPr>
          <t xml:space="preserve">
Mzoxolo Nonqulo - 7601046037089
Mlungiseleli Skina - 5706066669083
Qondiswa Wonte - 6609100515081
Thembakazi Bhungcu - 6909271007086
Vusi Matsweni - 7412115921082
Vusumzi Bedeshe - 8109155429088
Mzwanele Tatayi - 6404195878085
Luzuko Nonqulo - 9102195986083
Bulelani Nyumnka - 9301205994083
Mzikayise Bungcu - 9206016091088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Pumzile Ngqanto - 8409225508089
</t>
        </r>
        <r>
          <rPr>
            <sz val="10"/>
            <color indexed="81"/>
            <rFont val="Tahoma"/>
            <family val="2"/>
          </rPr>
          <t xml:space="preserve">
</t>
        </r>
        <r>
          <rPr>
            <b/>
            <u/>
            <sz val="10"/>
            <color indexed="81"/>
            <rFont val="Tahoma"/>
            <family val="2"/>
          </rPr>
          <t xml:space="preserve">People Left
</t>
        </r>
      </text>
    </comment>
    <comment ref="C208" authorId="0" shapeId="0">
      <text>
        <r>
          <rPr>
            <sz val="10"/>
            <color indexed="81"/>
            <rFont val="Tahoma"/>
            <family val="2"/>
          </rPr>
          <t xml:space="preserve">Contract 092-050-F100B1 ran from 21/05/12 - 25/05/12 = 59P/Days = contract 
</t>
        </r>
      </text>
    </comment>
    <comment ref="J208" authorId="0" shapeId="0">
      <text>
        <r>
          <rPr>
            <b/>
            <u/>
            <sz val="8"/>
            <color indexed="81"/>
            <rFont val="Tahoma"/>
            <family val="2"/>
          </rPr>
          <t xml:space="preserve">
People present for Contract 092-050-F100B1
</t>
        </r>
        <r>
          <rPr>
            <u/>
            <sz val="8"/>
            <color indexed="81"/>
            <rFont val="Tahoma"/>
            <family val="2"/>
          </rPr>
          <t xml:space="preserve">
</t>
        </r>
        <r>
          <rPr>
            <sz val="8"/>
            <color indexed="81"/>
            <rFont val="Tahoma"/>
            <family val="2"/>
          </rPr>
          <t xml:space="preserve">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
Misile Mkatali - 6712246006088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A209" authorId="0" shapeId="0">
      <text>
        <r>
          <rPr>
            <sz val="10"/>
            <color indexed="81"/>
            <rFont val="Tahoma"/>
            <family val="2"/>
          </rPr>
          <t xml:space="preserve">Wage incentive contract
</t>
        </r>
      </text>
    </comment>
    <comment ref="J209" authorId="0" shapeId="0">
      <text>
        <r>
          <rPr>
            <b/>
            <u/>
            <sz val="8"/>
            <color indexed="81"/>
            <rFont val="Tahoma"/>
            <family val="2"/>
          </rPr>
          <t>People employed on contract 092-050-F87</t>
        </r>
        <r>
          <rPr>
            <sz val="8"/>
            <color indexed="81"/>
            <rFont val="Tahoma"/>
            <family val="2"/>
          </rPr>
          <t xml:space="preserve">
Ntombentsha Siyazi - 6503280753085
Nomfusi May - 6807230443089
Nomathemba Hermans - 5412150222083
Kholiswa Maki - 6812250665082
Michael Mtyobeli - 8606015456086
Bukelwa Kanana - 6410010581085
Misile Zilani - 9005305711087
Bonga Njadayi - 8308166249085
Johnson Maki - 7507165452084
Monde Galelimali - 8801065796081
Michael Botha - 5401245618082
Nkululeko Mfecane - 5304145559085
</t>
        </r>
        <r>
          <rPr>
            <b/>
            <u/>
            <sz val="8"/>
            <color indexed="81"/>
            <rFont val="Tahoma"/>
            <family val="2"/>
          </rPr>
          <t xml:space="preserve">New People
</t>
        </r>
        <r>
          <rPr>
            <b/>
            <sz val="8"/>
            <color indexed="81"/>
            <rFont val="Tahoma"/>
            <family val="2"/>
          </rPr>
          <t xml:space="preserve">
</t>
        </r>
        <r>
          <rPr>
            <b/>
            <u/>
            <sz val="8"/>
            <color indexed="81"/>
            <rFont val="Tahoma"/>
            <family val="2"/>
          </rPr>
          <t xml:space="preserve">
People Left
</t>
        </r>
      </text>
    </comment>
    <comment ref="C210" authorId="0" shapeId="0">
      <text>
        <r>
          <rPr>
            <sz val="10"/>
            <color indexed="81"/>
            <rFont val="Tahoma"/>
            <family val="2"/>
          </rPr>
          <t xml:space="preserve">Contract 092-050-F169 ran from 01/12/11 - 11/12/11=116P/Days
</t>
        </r>
      </text>
    </comment>
    <comment ref="G210" authorId="1" shapeId="0">
      <text>
        <r>
          <rPr>
            <sz val="8"/>
            <color indexed="81"/>
            <rFont val="Tahoma"/>
            <family val="2"/>
          </rPr>
          <t xml:space="preserve">R1 500.00 deducted from contract 092-050-F88B1 for not being on site for entire day.
</t>
        </r>
      </text>
    </comment>
    <comment ref="J210" authorId="0" shapeId="0">
      <text>
        <r>
          <rPr>
            <b/>
            <u/>
            <sz val="10"/>
            <color indexed="81"/>
            <rFont val="Tahoma"/>
            <family val="2"/>
          </rPr>
          <t>People employed on contract 008-092-F88B1</t>
        </r>
        <r>
          <rPr>
            <sz val="10"/>
            <color indexed="81"/>
            <rFont val="Tahoma"/>
            <family val="2"/>
          </rPr>
          <t xml:space="preserve">
</t>
        </r>
        <r>
          <rPr>
            <sz val="10"/>
            <color indexed="81"/>
            <rFont val="Tahoma"/>
            <family val="2"/>
          </rPr>
          <t xml:space="preserve">
Steven Nqweniso - 6003155973082
Mzoxolo Nonqulo - 7601046037089
Mlungiseleli Skina - 5706066669083
Qondiswa Wonte - 6609100515081
Thembakazi Bhungcu - 6909271007086
Vusi Matsweni - 7412115921082
Vusumzi Bedeshe - 8109155429088
Mzwanele Tatayi - 6404195878085
Luzuko Nonqulo - 9102195986083
Bulelani Nyumnka - 9301205994083
Luvuyo Ngqwamane - 8901115547086
Mzikayise Bungcu - 9206016091088</t>
        </r>
        <r>
          <rPr>
            <b/>
            <sz val="10"/>
            <color indexed="81"/>
            <rFont val="Tahoma"/>
            <family val="2"/>
          </rPr>
          <t xml:space="preserve">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t>
        </r>
        <r>
          <rPr>
            <sz val="10"/>
            <color indexed="81"/>
            <rFont val="Tahoma"/>
            <family val="2"/>
          </rPr>
          <t xml:space="preserve">
</t>
        </r>
        <r>
          <rPr>
            <b/>
            <u/>
            <sz val="10"/>
            <color indexed="81"/>
            <rFont val="Tahoma"/>
            <family val="2"/>
          </rPr>
          <t xml:space="preserve">People Left
</t>
        </r>
        <r>
          <rPr>
            <sz val="10"/>
            <color indexed="81"/>
            <rFont val="Tahoma"/>
            <family val="2"/>
          </rPr>
          <t xml:space="preserve">
</t>
        </r>
      </text>
    </comment>
    <comment ref="A211" authorId="0" shapeId="0">
      <text>
        <r>
          <rPr>
            <sz val="10"/>
            <color indexed="81"/>
            <rFont val="Tahoma"/>
            <family val="2"/>
          </rPr>
          <t xml:space="preserve">Wage incentive contract
</t>
        </r>
      </text>
    </comment>
    <comment ref="C211" authorId="0" shapeId="0">
      <text>
        <r>
          <rPr>
            <sz val="10"/>
            <color indexed="81"/>
            <rFont val="Tahoma"/>
            <family val="2"/>
          </rPr>
          <t xml:space="preserve">Contract 092-050-F89 ran from 17/09/10 - 11/10/10 = 191P/Days
</t>
        </r>
      </text>
    </comment>
    <comment ref="J211" authorId="0" shapeId="0">
      <text>
        <r>
          <rPr>
            <b/>
            <u/>
            <sz val="10"/>
            <color indexed="81"/>
            <rFont val="Tahoma"/>
            <family val="2"/>
          </rPr>
          <t>People employed on contract 092-050-F89</t>
        </r>
        <r>
          <rPr>
            <sz val="10"/>
            <color indexed="81"/>
            <rFont val="Tahoma"/>
            <family val="2"/>
          </rPr>
          <t xml:space="preserve">
Nomvuyo Nkothobe - 7105080706085
Phakamisa Woza - 8802265751082
Mzoxolo Nonqulo - 7601046037089
Siseko Ndayi - 8507315515086
Mlungiseleli Skina - 5706066669083
Qondiswa Wonte - 6609100515081
Vusile Singaphi - 6310255724087
Siphokazi Ndayi - 7610240832088
Thembakazi Bhungcu - 6909271007086
Mzwanele Tatayi - 6404195878085
Xolela Pali - 8810215468087
Lindile Mbilana - 4502245158085
Xolisile Mhlekwa - 6112065713080</t>
        </r>
      </text>
    </comment>
    <comment ref="C212" authorId="0" shapeId="0">
      <text>
        <r>
          <rPr>
            <sz val="10"/>
            <color indexed="81"/>
            <rFont val="Tahoma"/>
            <family val="2"/>
          </rPr>
          <t xml:space="preserve">Contract 092-050-F89B1 ran from 25/01/12 - 02/02/12 = 187P/Days
</t>
        </r>
      </text>
    </comment>
    <comment ref="J212" authorId="0" shapeId="0">
      <text>
        <r>
          <rPr>
            <b/>
            <u/>
            <sz val="8"/>
            <color indexed="81"/>
            <rFont val="Tahoma"/>
            <family val="2"/>
          </rPr>
          <t xml:space="preserve">People Employed on contract 092-050-F89B1
</t>
        </r>
        <r>
          <rPr>
            <sz val="8"/>
            <color indexed="81"/>
            <rFont val="Tahoma"/>
            <family val="2"/>
          </rPr>
          <t xml:space="preserve">
Pumeza Mani - 7510180453087
Vuyo Njajula - 8811165512080
Ncediwe Nqwata - 6811260853084
Tsepo Campbell - 8707165452089
Msondezi Gojela - 8308246093081
Siyabonga Mgangato - 8502265704087
Olwethu Singata - 8504266029084
Pumlani Gola - 8602085336084
Vumile Ruselo - 8807185516085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Bongani Ruselo - 8402036118081
Bathini Tshitsho - 7601305744086
Mziwonakele Basi - 5510055217080
</t>
        </r>
        <r>
          <rPr>
            <sz val="8"/>
            <color indexed="81"/>
            <rFont val="Tahoma"/>
            <family val="2"/>
          </rPr>
          <t xml:space="preserve">
</t>
        </r>
        <r>
          <rPr>
            <b/>
            <u/>
            <sz val="8"/>
            <color indexed="81"/>
            <rFont val="Tahoma"/>
            <family val="2"/>
          </rPr>
          <t>People Left</t>
        </r>
        <r>
          <rPr>
            <sz val="8"/>
            <color indexed="81"/>
            <rFont val="Tahoma"/>
            <family val="2"/>
          </rPr>
          <t xml:space="preserve">
Lulama Bennie - 7809226085089
Mzolisi Mfundisi - 6804241044089</t>
        </r>
      </text>
    </comment>
    <comment ref="C213" authorId="0" shapeId="0">
      <text>
        <r>
          <rPr>
            <sz val="10"/>
            <color indexed="81"/>
            <rFont val="Tahoma"/>
            <family val="2"/>
          </rPr>
          <t xml:space="preserve">Contract 092-050-F93 ran from 10/09/10 - 18/10/010 = 226P/Days
</t>
        </r>
      </text>
    </comment>
    <comment ref="J213" authorId="0" shapeId="0">
      <text>
        <r>
          <rPr>
            <b/>
            <u/>
            <sz val="8"/>
            <color indexed="81"/>
            <rFont val="Tahoma"/>
            <family val="2"/>
          </rPr>
          <t xml:space="preserve">
People present for Contract 092-050-F93
</t>
        </r>
        <r>
          <rPr>
            <u/>
            <sz val="8"/>
            <color indexed="81"/>
            <rFont val="Tahoma"/>
            <family val="2"/>
          </rPr>
          <t xml:space="preserve">
</t>
        </r>
        <r>
          <rPr>
            <sz val="8"/>
            <color indexed="81"/>
            <rFont val="Tahoma"/>
            <family val="2"/>
          </rPr>
          <t>Ntsikelelo Mfundisi - 7603046195081
Masibulele Tshaka - 8310145931080
Siyabulela Nkohla - 7910096017085
Mathemba Mntanywa - 7106055930083
Mandlenkosi Khamana - 8210245218083
Mbuyiselo Gojela - 7703255567085
Vuyani Mkatali - 7402075791088
Kwanele Gwejela - 7909096875088
Vusumzi Bekeweni - 9109096378088
Vumile Komsana - 6403085875086
Cebo Fulani - 6702155823086
Misile Mkatali - 6712246006088</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214" authorId="0" shapeId="0">
      <text>
        <r>
          <rPr>
            <sz val="10"/>
            <color indexed="81"/>
            <rFont val="Tahoma"/>
            <family val="2"/>
          </rPr>
          <t xml:space="preserve">Contract 092-050-F93B1 ran from 28/05/12 - 06/06/12 = 96P/Days 
</t>
        </r>
      </text>
    </comment>
    <comment ref="J214" authorId="0" shapeId="0">
      <text>
        <r>
          <rPr>
            <b/>
            <u/>
            <sz val="8"/>
            <color indexed="81"/>
            <rFont val="Tahoma"/>
            <family val="2"/>
          </rPr>
          <t xml:space="preserve">
People present for Contract 092-050-F93B1
</t>
        </r>
        <r>
          <rPr>
            <u/>
            <sz val="8"/>
            <color indexed="81"/>
            <rFont val="Tahoma"/>
            <family val="2"/>
          </rPr>
          <t xml:space="preserve">
</t>
        </r>
        <r>
          <rPr>
            <sz val="8"/>
            <color indexed="81"/>
            <rFont val="Tahoma"/>
            <family val="2"/>
          </rPr>
          <t xml:space="preserve">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
Misile Mkatali - 6712246006088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215" authorId="0" shapeId="0">
      <text>
        <r>
          <rPr>
            <sz val="10"/>
            <color indexed="81"/>
            <rFont val="Tahoma"/>
            <family val="2"/>
          </rPr>
          <t xml:space="preserve">Contract 092-050F95B1 ran from 23/04/12 - 26/04/12 = 52P/Days = contract 
</t>
        </r>
      </text>
    </comment>
    <comment ref="J215" authorId="0" shapeId="0">
      <text>
        <r>
          <rPr>
            <b/>
            <u/>
            <sz val="8"/>
            <color indexed="81"/>
            <rFont val="Tahoma"/>
            <family val="2"/>
          </rPr>
          <t xml:space="preserve">
People present for Contract 092-050F95B1
</t>
        </r>
        <r>
          <rPr>
            <u/>
            <sz val="8"/>
            <color indexed="81"/>
            <rFont val="Tahoma"/>
            <family val="2"/>
          </rPr>
          <t xml:space="preserve">
</t>
        </r>
        <r>
          <rPr>
            <sz val="8"/>
            <color indexed="81"/>
            <rFont val="Tahoma"/>
            <family val="2"/>
          </rPr>
          <t xml:space="preserve">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
Misile Mkatali - 6712246006088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A216" authorId="0" shapeId="0">
      <text>
        <r>
          <rPr>
            <sz val="10"/>
            <color indexed="81"/>
            <rFont val="Tahoma"/>
            <family val="2"/>
          </rPr>
          <t xml:space="preserve">WAGE INCENTIVE CONTRACT
</t>
        </r>
      </text>
    </comment>
    <comment ref="C216" authorId="0" shapeId="0">
      <text>
        <r>
          <rPr>
            <sz val="10"/>
            <color indexed="81"/>
            <rFont val="Tahoma"/>
            <family val="2"/>
          </rPr>
          <t xml:space="preserve">Contract 092-050-F95 ran from 06/09/10 - 01/10/10 = 248P/Days
</t>
        </r>
      </text>
    </comment>
    <comment ref="J216" authorId="0" shapeId="0">
      <text>
        <r>
          <rPr>
            <b/>
            <u/>
            <sz val="8"/>
            <color indexed="81"/>
            <rFont val="Tahoma"/>
            <family val="2"/>
          </rPr>
          <t xml:space="preserve">People Employed on contract 092-050-F95
</t>
        </r>
        <r>
          <rPr>
            <sz val="8"/>
            <color indexed="81"/>
            <rFont val="Tahoma"/>
            <family val="2"/>
          </rPr>
          <t>Vusumzi Bhedeshe - 8109155429088
Nobengazi Tali - 6207040934080
Xolisa Kula - 6804241044089
Siyabulela Galela - 8904106394888
Pumzile Daba - 8301106576089
Siphokazi Nkone - 8607260328087
Bulelani Yose - 8909125724082
Siyabonga Mgangato - 8502265704087
Ndiseka Mafani - 6607050588082
Trashile Peter - 5106065736084</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Buyelwa Futuse - 5411100289085
Galela Siyabulela - 8904106394888
</t>
        </r>
        <r>
          <rPr>
            <b/>
            <u/>
            <sz val="8"/>
            <color indexed="81"/>
            <rFont val="Tahoma"/>
            <family val="2"/>
          </rPr>
          <t>People Left</t>
        </r>
        <r>
          <rPr>
            <sz val="8"/>
            <color indexed="81"/>
            <rFont val="Tahoma"/>
            <family val="2"/>
          </rPr>
          <t xml:space="preserve">
Tembisa Aplein - 8601150233085
Bongani Kuselo - 8402036118081</t>
        </r>
      </text>
    </comment>
    <comment ref="C217" authorId="0" shapeId="0">
      <text>
        <r>
          <rPr>
            <sz val="10"/>
            <color indexed="81"/>
            <rFont val="Tahoma"/>
            <family val="2"/>
          </rPr>
          <t xml:space="preserve">Contract 092-050FB1-206 = 008-092-F012B1  ran from 26/10/12 - 29/10/12 = 33P/Days
</t>
        </r>
      </text>
    </comment>
    <comment ref="J217" authorId="0" shapeId="0">
      <text>
        <r>
          <rPr>
            <b/>
            <u/>
            <sz val="8"/>
            <color indexed="81"/>
            <rFont val="Tahoma"/>
            <family val="2"/>
          </rPr>
          <t xml:space="preserve">People Employed on contract 092-050FB1-206
</t>
        </r>
        <r>
          <rPr>
            <sz val="8"/>
            <color indexed="81"/>
            <rFont val="Tahoma"/>
            <family val="2"/>
          </rPr>
          <t xml:space="preserve">Mzimkhulu Nkone - 7310065683084
Vuyo Njajula - 8811165512080
Siphokazi Nkone - 8607266032087
Sivuyile Kete - 8211195887083
Ndikho Ngwane - 7808106183089
Mzoxolo Dyala - 8304105495087
Khawulezile Yani - 7210255927087
Mbulelo Soldaat - 8409076148085
Samson Hoyi - 6601265738087
Nomakhazi Sobuza - 5610100372086
Xolela Radu - 8409076143085
Thembinkosi Markus - 8308166087089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C218" authorId="0" shapeId="0">
      <text>
        <r>
          <rPr>
            <sz val="10"/>
            <color indexed="81"/>
            <rFont val="Tahoma"/>
            <family val="2"/>
          </rPr>
          <t xml:space="preserve">Contract 092-050-F002B1 ran from 22/02/12 - 28/02/12=57P/Days
</t>
        </r>
      </text>
    </comment>
    <comment ref="J218" authorId="0" shapeId="0">
      <text>
        <r>
          <rPr>
            <b/>
            <u/>
            <sz val="10"/>
            <color indexed="81"/>
            <rFont val="Tahoma"/>
            <family val="2"/>
          </rPr>
          <t>People employed on contract 092-050-F002B1</t>
        </r>
        <r>
          <rPr>
            <sz val="10"/>
            <color indexed="81"/>
            <rFont val="Tahoma"/>
            <family val="2"/>
          </rPr>
          <t xml:space="preserve">
</t>
        </r>
        <r>
          <rPr>
            <sz val="10"/>
            <color indexed="81"/>
            <rFont val="Tahoma"/>
            <family val="2"/>
          </rPr>
          <t xml:space="preserve">
Pumzile Ngqanto - 8409225508089
Mzoxolo Nonqulo - 7601046037089
Mlungiseleli Skina - 5706066669083
Qondiswa Wonte - 6609100515081
Thembakazi Bhungcu - 6909271007086
Vusi Matsweni - 7412115921082
Vusumzi Bedeshe - 8109155429088
Mzwanele Tatayi - 6404195878085
Luzuko Nonqulo - 9102195986083
Bulelani Nyumnka - 9301205994083
Mzikayise Bungcu - 9206016091088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t>
        </r>
        <r>
          <rPr>
            <sz val="10"/>
            <color indexed="81"/>
            <rFont val="Tahoma"/>
            <family val="2"/>
          </rPr>
          <t xml:space="preserve">
</t>
        </r>
        <r>
          <rPr>
            <b/>
            <u/>
            <sz val="10"/>
            <color indexed="81"/>
            <rFont val="Tahoma"/>
            <family val="2"/>
          </rPr>
          <t xml:space="preserve">People Left
</t>
        </r>
        <r>
          <rPr>
            <sz val="10"/>
            <color indexed="81"/>
            <rFont val="Tahoma"/>
            <family val="2"/>
          </rPr>
          <t xml:space="preserve">
Steven Nqweniso - 6003155973082
Luvuyo Ngqwamane - 8901115547086</t>
        </r>
      </text>
    </comment>
    <comment ref="C219" authorId="0" shapeId="0">
      <text>
        <r>
          <rPr>
            <sz val="10"/>
            <color indexed="81"/>
            <rFont val="Tahoma"/>
            <family val="2"/>
          </rPr>
          <t xml:space="preserve">Contract 092-050-F002B2 ran from 22/10/13 - 24/10/13 = 33P/Days
</t>
        </r>
      </text>
    </comment>
    <comment ref="J219" authorId="0" shapeId="0">
      <text>
        <r>
          <rPr>
            <b/>
            <u/>
            <sz val="8"/>
            <color indexed="81"/>
            <rFont val="Tahoma"/>
            <family val="2"/>
          </rPr>
          <t xml:space="preserve">People Employed on contract 092-050-F002B2
</t>
        </r>
        <r>
          <rPr>
            <u/>
            <sz val="8"/>
            <color indexed="81"/>
            <rFont val="Tahoma"/>
            <family val="2"/>
          </rPr>
          <t xml:space="preserve">
</t>
        </r>
        <r>
          <rPr>
            <sz val="8"/>
            <color indexed="81"/>
            <rFont val="Tahoma"/>
            <family val="2"/>
          </rPr>
          <t xml:space="preserve">Mzimkhulu Nkone - 7310065683084
Mbulelo Soldaat - 8409076148085
Sipho Ziqula - 9010215805086
Lubabalo Ndlakuse - 9205166012084
Asanda Ndwayana - 8912106282088
Madodandile Makhasi - 6612126415088
Samson Hoyi - 6601265738087
Phillipa Menemene - 6909020873085
Sivuyile Kete - 8211195887083
Sikholiw Kave - 8910035448085
Mlami Xhotyeni - 8103095596080
Aviwe Ntozini - 9007085671085
</t>
        </r>
        <r>
          <rPr>
            <b/>
            <u/>
            <sz val="8"/>
            <color indexed="81"/>
            <rFont val="Tahoma"/>
            <family val="2"/>
          </rPr>
          <t>New People</t>
        </r>
        <r>
          <rPr>
            <sz val="8"/>
            <color indexed="81"/>
            <rFont val="Tahoma"/>
            <family val="2"/>
          </rPr>
          <t xml:space="preserve">
</t>
        </r>
        <r>
          <rPr>
            <sz val="8"/>
            <color indexed="81"/>
            <rFont val="Tahoma"/>
            <family val="2"/>
          </rPr>
          <t xml:space="preserv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220" authorId="0" shapeId="0">
      <text>
        <r>
          <rPr>
            <sz val="10"/>
            <color indexed="81"/>
            <rFont val="Tahoma"/>
            <family val="2"/>
          </rPr>
          <t xml:space="preserve">Contract 092-050-F001 B1 ran from 06/02/12 - 09/02/12 = 48P/Days
</t>
        </r>
      </text>
    </comment>
    <comment ref="J220" authorId="0" shapeId="0">
      <text>
        <r>
          <rPr>
            <b/>
            <u/>
            <sz val="8"/>
            <color indexed="81"/>
            <rFont val="Tahoma"/>
            <family val="2"/>
          </rPr>
          <t xml:space="preserve">People Employed on contract 092-050-F001B1
</t>
        </r>
        <r>
          <rPr>
            <u/>
            <sz val="8"/>
            <color indexed="81"/>
            <rFont val="Tahoma"/>
            <family val="2"/>
          </rPr>
          <t xml:space="preserve">
</t>
        </r>
        <r>
          <rPr>
            <sz val="8"/>
            <color indexed="81"/>
            <rFont val="Tahoma"/>
            <family val="2"/>
          </rPr>
          <t xml:space="preserve">Ntombekhaya Menemene - 6909020873085
Siphokazi Nkone - 8607266032087
Sonwabo Vazi - 8203037085083
Mzoxolo Dyala - 8304105495087
Khawulezile Yani - 7210255927087
Samson Hoyi - 6601265738087
Nomfusi Nogcune - 6706170587089
Lindani Myali - 8402065480089
Nosipho Xelo - 7009230935086
Xolela Radu - 8409076143085
Lulama Bennie - 7809226085089
</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 xml:space="preserve">
Madondile Makasi - 6612126415088</t>
        </r>
        <r>
          <rPr>
            <b/>
            <sz val="8"/>
            <color indexed="81"/>
            <rFont val="Tahoma"/>
            <family val="2"/>
          </rPr>
          <t xml:space="preserve">
</t>
        </r>
        <r>
          <rPr>
            <b/>
            <u/>
            <sz val="8"/>
            <color indexed="81"/>
            <rFont val="Tahoma"/>
            <family val="2"/>
          </rPr>
          <t xml:space="preserve">
People Left
</t>
        </r>
        <r>
          <rPr>
            <sz val="8"/>
            <color indexed="81"/>
            <rFont val="Tahoma"/>
            <family val="2"/>
          </rPr>
          <t>Lindani Myali - 8402065480089
Thembinkosi Markus - 8308166087089</t>
        </r>
      </text>
    </comment>
    <comment ref="A221" authorId="0" shapeId="0">
      <text>
        <r>
          <rPr>
            <sz val="10"/>
            <color indexed="81"/>
            <rFont val="Tahoma"/>
            <family val="2"/>
          </rPr>
          <t xml:space="preserve">WAGE INCENTIVE CONTRACT
</t>
        </r>
      </text>
    </comment>
    <comment ref="C221" authorId="0" shapeId="0">
      <text>
        <r>
          <rPr>
            <sz val="10"/>
            <color indexed="81"/>
            <rFont val="Tahoma"/>
            <family val="2"/>
          </rPr>
          <t xml:space="preserve">Contract 008-092-F001 ran from 20/10/10 - 19/11/10 = 286P/Days
</t>
        </r>
      </text>
    </comment>
    <comment ref="J221" authorId="0" shapeId="0">
      <text>
        <r>
          <rPr>
            <b/>
            <u/>
            <sz val="8"/>
            <color indexed="81"/>
            <rFont val="Tahoma"/>
            <family val="2"/>
          </rPr>
          <t xml:space="preserve">People Employed on contract 008-092-F001
</t>
        </r>
        <r>
          <rPr>
            <sz val="8"/>
            <color indexed="81"/>
            <rFont val="Tahoma"/>
            <family val="2"/>
          </rPr>
          <t xml:space="preserve">Vusumzi Bhedeshe - 8109155429088
Nobengazi Tali - 6207040934080
Xoliswa Kula - 6804241044089
Siyabulela Galela - 8904106394888
Siphokazi Nkone - 8607260328087
Bulelani Yose - 8909125724082
Siyabonga Mgangato - 8502265704087
Ndiseka Mafani - 6607050588082
</t>
        </r>
        <r>
          <rPr>
            <b/>
            <u/>
            <sz val="8"/>
            <color indexed="81"/>
            <rFont val="Tahoma"/>
            <family val="2"/>
          </rPr>
          <t>New People</t>
        </r>
        <r>
          <rPr>
            <sz val="8"/>
            <color indexed="81"/>
            <rFont val="Tahoma"/>
            <family val="2"/>
          </rPr>
          <t xml:space="preserve">
Pumeza Mani - 7510180453087
Vuyo Njajula - 8811165512080
Ncediwe Nqwata - 6811260853084
Stephen Nqweniso - 6003155973082
</t>
        </r>
        <r>
          <rPr>
            <b/>
            <u/>
            <sz val="8"/>
            <color indexed="81"/>
            <rFont val="Tahoma"/>
            <family val="2"/>
          </rPr>
          <t>People Left</t>
        </r>
        <r>
          <rPr>
            <sz val="8"/>
            <color indexed="81"/>
            <rFont val="Tahoma"/>
            <family val="2"/>
          </rPr>
          <t xml:space="preserve">
Buyelwa Futuse - 5411100289085
Galela Siyabulela - 8904106394888
Trashile Peter - 5106065736084
Pumzile Daba - 8301106576089</t>
        </r>
      </text>
    </comment>
    <comment ref="C222" authorId="0" shapeId="0">
      <text>
        <r>
          <rPr>
            <sz val="10"/>
            <color indexed="81"/>
            <rFont val="Tahoma"/>
            <family val="2"/>
          </rPr>
          <t>Contract 092-050-F001B2 ran from 01/11/13 - 05/11/13 = 33P/Days</t>
        </r>
      </text>
    </comment>
    <comment ref="J222" authorId="0" shapeId="0">
      <text>
        <r>
          <rPr>
            <b/>
            <u/>
            <sz val="8"/>
            <color indexed="81"/>
            <rFont val="Tahoma"/>
            <family val="2"/>
          </rPr>
          <t xml:space="preserve">People Employed on contract 092-050-F185B1
</t>
        </r>
        <r>
          <rPr>
            <sz val="8"/>
            <color indexed="81"/>
            <rFont val="Tahoma"/>
            <family val="2"/>
          </rPr>
          <t xml:space="preserve">Nonkululeko Mani - 7612101148083
Pumeza Mani - 7510180453087
Tsepo Campbell - 8707165452089
Phumzile Daba - 8301106576089
Unathi Ndlakuse - 9009135418087
Akhona Khila - 8709226085089
Vumile Ruselo - 8807185516085
Mkhanyisi Ndwayana - 8912265990083
Oza Bawuti - 9203236135084
Lulama Bennie - 7809226085089
Simnikiwe Ndwayana - 9206175288087
Sinethemba Manga - 9007015677087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A223" authorId="0" shapeId="0">
      <text>
        <r>
          <rPr>
            <sz val="10"/>
            <color indexed="81"/>
            <rFont val="Tahoma"/>
            <family val="2"/>
          </rPr>
          <t xml:space="preserve">Wage incentive contract
</t>
        </r>
      </text>
    </comment>
    <comment ref="C223" authorId="0" shapeId="0">
      <text>
        <r>
          <rPr>
            <sz val="10"/>
            <color indexed="81"/>
            <rFont val="Tahoma"/>
            <family val="2"/>
          </rPr>
          <t xml:space="preserve">Contract 008-092-F003 ran from20/10/10 - 08/11/10=139P/Days
</t>
        </r>
      </text>
    </comment>
    <comment ref="J223" authorId="0" shapeId="0">
      <text>
        <r>
          <rPr>
            <b/>
            <u/>
            <sz val="10"/>
            <color indexed="81"/>
            <rFont val="Tahoma"/>
            <family val="2"/>
          </rPr>
          <t>People employed on contract 008-092-F003</t>
        </r>
        <r>
          <rPr>
            <sz val="10"/>
            <color indexed="81"/>
            <rFont val="Tahoma"/>
            <family val="2"/>
          </rPr>
          <t xml:space="preserve">
Nomvuyo Nkothobe - 7105080706085
Phakamisa Woza - 8802265751082
Mzoxolo Nonqulo - 7601046037089
Siseko Ndayi - 8507315515086
Mlungiseleli Skina - 5706066669083
Qondiswa Wonte - 6609100515081
Vusile Singaphi - 6310255724087
Siphokazi Ndayi - 7610240832088
Thembakazi Bhungcu - 6909271007086
Mzwanele Tatayi - 6404195878085
Xolela Pali - 8810215468087
Lindile Mbilana - 4502245158085
</t>
        </r>
        <r>
          <rPr>
            <b/>
            <u/>
            <sz val="10"/>
            <color indexed="81"/>
            <rFont val="Tahoma"/>
            <family val="2"/>
          </rPr>
          <t>New People</t>
        </r>
        <r>
          <rPr>
            <sz val="10"/>
            <color indexed="81"/>
            <rFont val="Tahoma"/>
            <family val="2"/>
          </rPr>
          <t xml:space="preserve">
</t>
        </r>
        <r>
          <rPr>
            <b/>
            <u/>
            <sz val="10"/>
            <color indexed="81"/>
            <rFont val="Tahoma"/>
            <family val="2"/>
          </rPr>
          <t xml:space="preserve">People Left
</t>
        </r>
        <r>
          <rPr>
            <sz val="10"/>
            <color indexed="81"/>
            <rFont val="Tahoma"/>
            <family val="2"/>
          </rPr>
          <t xml:space="preserve">
Xolisile Mhlekwa - 6112065713080</t>
        </r>
      </text>
    </comment>
    <comment ref="C224" authorId="0" shapeId="0">
      <text>
        <r>
          <rPr>
            <sz val="10"/>
            <color indexed="81"/>
            <rFont val="Tahoma"/>
            <family val="2"/>
          </rPr>
          <t xml:space="preserve">Contract 092-050FB1-217 ran from 02/04/12 - 05/04/12=47P/Days = Contract 008-092-F003B1.
</t>
        </r>
      </text>
    </comment>
    <comment ref="J224" authorId="0" shapeId="0">
      <text>
        <r>
          <rPr>
            <b/>
            <u/>
            <sz val="10"/>
            <color indexed="81"/>
            <rFont val="Tahoma"/>
            <family val="2"/>
          </rPr>
          <t>People employed on contract 092-050FB1-217</t>
        </r>
        <r>
          <rPr>
            <sz val="10"/>
            <color indexed="81"/>
            <rFont val="Tahoma"/>
            <family val="2"/>
          </rPr>
          <t xml:space="preserve">
</t>
        </r>
        <r>
          <rPr>
            <sz val="10"/>
            <color indexed="81"/>
            <rFont val="Tahoma"/>
            <family val="2"/>
          </rPr>
          <t xml:space="preserve">
Mzoxolo Nonqulo - 7601046037089
Mlungiseleli Skina - 5706066669083
Qondiswa Wonte - 6609100515081
Thembakazi Bhungcu - 6909271007086
Vusi Matsweni - 7412115921082
Vusumzi Bedeshe - 8109155429088
Mzwanele Tatayi - 6404195878085
Luzuko Nonqulo - 9102195986083
Bulelani Nyumnka - 9301205994083
Mzikayise Bungcu - 9206016091088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Mzuyanda Kondile - 7905085685082
</t>
        </r>
        <r>
          <rPr>
            <sz val="10"/>
            <color indexed="81"/>
            <rFont val="Tahoma"/>
            <family val="2"/>
          </rPr>
          <t xml:space="preserve">
</t>
        </r>
        <r>
          <rPr>
            <b/>
            <u/>
            <sz val="10"/>
            <color indexed="81"/>
            <rFont val="Tahoma"/>
            <family val="2"/>
          </rPr>
          <t xml:space="preserve">People Left
</t>
        </r>
        <r>
          <rPr>
            <sz val="10"/>
            <color indexed="81"/>
            <rFont val="Tahoma"/>
            <family val="2"/>
          </rPr>
          <t>Pumzile Ngqanto - 8409225508089</t>
        </r>
      </text>
    </comment>
    <comment ref="C225" authorId="0" shapeId="0">
      <text>
        <r>
          <rPr>
            <sz val="10"/>
            <color indexed="81"/>
            <rFont val="Tahoma"/>
            <family val="2"/>
          </rPr>
          <t xml:space="preserve">Contract 092-050-F217 ran from 19/06/12 - 05/07/12 = 175P/Days
</t>
        </r>
      </text>
    </comment>
    <comment ref="J225" authorId="0" shapeId="0">
      <text>
        <r>
          <rPr>
            <b/>
            <u/>
            <sz val="8"/>
            <color indexed="81"/>
            <rFont val="Tahoma"/>
            <family val="2"/>
          </rPr>
          <t>People employed on contract 092-050-F217</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Fikile Mani- 7408115620088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J226" authorId="0" shapeId="0">
      <text>
        <r>
          <rPr>
            <b/>
            <u/>
            <sz val="8"/>
            <color indexed="81"/>
            <rFont val="Tahoma"/>
            <family val="2"/>
          </rPr>
          <t>People employed on contract 092-050-F103</t>
        </r>
        <r>
          <rPr>
            <sz val="8"/>
            <color indexed="81"/>
            <rFont val="Tahoma"/>
            <family val="2"/>
          </rPr>
          <t xml:space="preserve">
Ntombentsha Siyazi - 6503280753085
Nomfusi May - 6807230443089
Nomathemba Hermans - 5412150222083
Kholiswa Maki - 6812250665082
Michael Mtyobeli - 8606015456086
Bukelwa Kanana - 6410010581085
Misile Zilani - 9005305711087
Bonga Njadayi - 8308166249085
Johnson Maki - 7507165452084
Monde Galelimali - 8801065796081
Michael Botha - 5401245618082
Nkululeko Mfecane - 5304145559085
</t>
        </r>
        <r>
          <rPr>
            <b/>
            <u/>
            <sz val="8"/>
            <color indexed="81"/>
            <rFont val="Tahoma"/>
            <family val="2"/>
          </rPr>
          <t xml:space="preserve">New People
</t>
        </r>
        <r>
          <rPr>
            <b/>
            <sz val="8"/>
            <color indexed="81"/>
            <rFont val="Tahoma"/>
            <family val="2"/>
          </rPr>
          <t xml:space="preserve">
</t>
        </r>
        <r>
          <rPr>
            <b/>
            <u/>
            <sz val="8"/>
            <color indexed="81"/>
            <rFont val="Tahoma"/>
            <family val="2"/>
          </rPr>
          <t xml:space="preserve">
People Left
</t>
        </r>
      </text>
    </comment>
    <comment ref="C227" authorId="0" shapeId="0">
      <text>
        <r>
          <rPr>
            <sz val="10"/>
            <color indexed="81"/>
            <rFont val="Tahoma"/>
            <family val="2"/>
          </rPr>
          <t xml:space="preserve">Contract 092-050-F103B1 ran from 24/02/12 - 29/02/12 = 65P/Days
</t>
        </r>
      </text>
    </comment>
    <comment ref="J227" authorId="0" shapeId="0">
      <text>
        <r>
          <rPr>
            <b/>
            <u/>
            <sz val="8"/>
            <color indexed="81"/>
            <rFont val="Tahoma"/>
            <family val="2"/>
          </rPr>
          <t>People employed on contract 092-050-F103B1</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Fikile Mani- 7408115620088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228" authorId="0" shapeId="0">
      <text>
        <r>
          <rPr>
            <sz val="10"/>
            <color indexed="81"/>
            <rFont val="Tahoma"/>
            <family val="2"/>
          </rPr>
          <t xml:space="preserve">Contract 092-050-F105 ran from 23/11/10 - 15/12/10 = 242P/Days
</t>
        </r>
      </text>
    </comment>
    <comment ref="J228" authorId="0" shapeId="0">
      <text>
        <r>
          <rPr>
            <b/>
            <u/>
            <sz val="8"/>
            <color indexed="81"/>
            <rFont val="Tahoma"/>
            <family val="2"/>
          </rPr>
          <t>People employed on contract 092-050-F105</t>
        </r>
        <r>
          <rPr>
            <sz val="8"/>
            <color indexed="81"/>
            <rFont val="Tahoma"/>
            <family val="2"/>
          </rPr>
          <t xml:space="preserve">
Ntombentsha Siyazi - 6503280753085
Nomfusi May - 6807230443089
Nomathemba Hermans - 5412150222083
Kholiswa Maki - 6812250665082
Johnson Maki - 7507165452084
Monde Galelimali - 8801065796081
Michael Botha - 5401245618082
Nkululeko Mfecane - 5304145559085
</t>
        </r>
        <r>
          <rPr>
            <b/>
            <u/>
            <sz val="8"/>
            <color indexed="81"/>
            <rFont val="Tahoma"/>
            <family val="2"/>
          </rPr>
          <t xml:space="preserve">New People
</t>
        </r>
        <r>
          <rPr>
            <sz val="8"/>
            <color indexed="81"/>
            <rFont val="Tahoma"/>
            <family val="2"/>
          </rPr>
          <t xml:space="preserve">Nogamfula Khulile - 8507153656083
Zandisile Ngqina - 8501155494080
Ncedisile Dayimani - 8811195254083
Bulelani Ngcina - 6903165424085
</t>
        </r>
        <r>
          <rPr>
            <b/>
            <u/>
            <sz val="8"/>
            <color indexed="81"/>
            <rFont val="Tahoma"/>
            <family val="2"/>
          </rPr>
          <t xml:space="preserve">
People Left
</t>
        </r>
        <r>
          <rPr>
            <sz val="8"/>
            <color indexed="81"/>
            <rFont val="Tahoma"/>
            <family val="2"/>
          </rPr>
          <t>Michael Mtyobeli - 8606015456086
Bukelwa Kanana - 6410010581085
Misile Zilani - 9005305711087
Bonga Njadayi - 8308166249085</t>
        </r>
      </text>
    </comment>
    <comment ref="C229" authorId="0" shapeId="0">
      <text>
        <r>
          <rPr>
            <sz val="10"/>
            <color indexed="81"/>
            <rFont val="Tahoma"/>
            <family val="2"/>
          </rPr>
          <t xml:space="preserve">Contract 092-050-F105B1 ran from 26/05/12 - 29/05/12 = 52P/Days
</t>
        </r>
      </text>
    </comment>
    <comment ref="J229" authorId="0" shapeId="0">
      <text>
        <r>
          <rPr>
            <b/>
            <u/>
            <sz val="8"/>
            <color indexed="81"/>
            <rFont val="Tahoma"/>
            <family val="2"/>
          </rPr>
          <t>People employed on contract 092-050-F105B1</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Fikile Mani- 7408115620088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230" authorId="0" shapeId="0">
      <text>
        <r>
          <rPr>
            <sz val="10"/>
            <color indexed="81"/>
            <rFont val="Tahoma"/>
            <family val="2"/>
          </rPr>
          <t xml:space="preserve">Contract 092-050-F106 ran from 07/03/11 - 04/04/011 = 241P/Days
</t>
        </r>
      </text>
    </comment>
    <comment ref="G230" authorId="0" shapeId="0">
      <text>
        <r>
          <rPr>
            <sz val="10"/>
            <color indexed="81"/>
            <rFont val="Tahoma"/>
            <family val="2"/>
          </rPr>
          <t xml:space="preserve">R500.00 deducted from contract 092-050-F106 Leaving cut spekkies without usage and subsequent wastage.
</t>
        </r>
      </text>
    </comment>
    <comment ref="J230" authorId="0" shapeId="0">
      <text>
        <r>
          <rPr>
            <b/>
            <u/>
            <sz val="8"/>
            <color indexed="81"/>
            <rFont val="Tahoma"/>
            <family val="2"/>
          </rPr>
          <t xml:space="preserve">
People present for Contract 092-050-F106
</t>
        </r>
        <r>
          <rPr>
            <u/>
            <sz val="8"/>
            <color indexed="81"/>
            <rFont val="Tahoma"/>
            <family val="2"/>
          </rPr>
          <t xml:space="preserve">
</t>
        </r>
        <r>
          <rPr>
            <sz val="8"/>
            <color indexed="81"/>
            <rFont val="Tahoma"/>
            <family val="2"/>
          </rPr>
          <t xml:space="preserve">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
Misile Mkatali - 6712246006088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231" authorId="0" shapeId="0">
      <text>
        <r>
          <rPr>
            <sz val="10"/>
            <color indexed="81"/>
            <rFont val="Tahoma"/>
            <family val="2"/>
          </rPr>
          <t xml:space="preserve">Contract 092-050-F106B1 ran from 15/02/12 - 21/02/12 = 50P/Days
</t>
        </r>
      </text>
    </comment>
    <comment ref="J231" authorId="0" shapeId="0">
      <text>
        <r>
          <rPr>
            <b/>
            <u/>
            <sz val="8"/>
            <color indexed="81"/>
            <rFont val="Tahoma"/>
            <family val="2"/>
          </rPr>
          <t xml:space="preserve">
People present for Contract 092-050-F106B1
</t>
        </r>
        <r>
          <rPr>
            <u/>
            <sz val="8"/>
            <color indexed="81"/>
            <rFont val="Tahoma"/>
            <family val="2"/>
          </rPr>
          <t xml:space="preserve">
</t>
        </r>
        <r>
          <rPr>
            <sz val="8"/>
            <color indexed="81"/>
            <rFont val="Tahoma"/>
            <family val="2"/>
          </rPr>
          <t>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t>
        </r>
        <r>
          <rPr>
            <sz val="8"/>
            <color indexed="81"/>
            <rFont val="Tahoma"/>
            <family val="2"/>
          </rPr>
          <t xml:space="preserve">
Misile Mkatali - 6712246006088</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A232" authorId="0" shapeId="0">
      <text>
        <r>
          <rPr>
            <sz val="10"/>
            <color indexed="81"/>
            <rFont val="Tahoma"/>
            <family val="2"/>
          </rPr>
          <t xml:space="preserve">Wage incentive contract
</t>
        </r>
      </text>
    </comment>
    <comment ref="C232" authorId="0" shapeId="0">
      <text>
        <r>
          <rPr>
            <sz val="10"/>
            <color indexed="81"/>
            <rFont val="Tahoma"/>
            <family val="2"/>
          </rPr>
          <t xml:space="preserve">Contract 008-092-F004 ran from 17/11/10 - 03/12/10=156P/Days
</t>
        </r>
      </text>
    </comment>
    <comment ref="J232" authorId="0" shapeId="0">
      <text>
        <r>
          <rPr>
            <b/>
            <u/>
            <sz val="10"/>
            <color indexed="81"/>
            <rFont val="Tahoma"/>
            <family val="2"/>
          </rPr>
          <t>People employed on contract 008-092-F004</t>
        </r>
        <r>
          <rPr>
            <sz val="10"/>
            <color indexed="81"/>
            <rFont val="Tahoma"/>
            <family val="2"/>
          </rPr>
          <t xml:space="preserve">
</t>
        </r>
        <r>
          <rPr>
            <b/>
            <sz val="10"/>
            <color indexed="81"/>
            <rFont val="Tahoma"/>
            <family val="2"/>
          </rPr>
          <t xml:space="preserve">
</t>
        </r>
        <r>
          <rPr>
            <sz val="10"/>
            <color indexed="81"/>
            <rFont val="Tahoma"/>
            <family val="2"/>
          </rPr>
          <t>Nomvuyo Nkothobe - 7105080706085
Phakamisa Woza - 8802265751082
Mzoxolo Nonqulo - 7601046037089
Siseko Ndayi - 8507315515086
Mlungiseleli Skina - 5706066669083
Qondiswa Wonte - 6609100515081
Vusile Singaphi - 6310255724087
Siphokazi Ndayi - 7610240832088
Thembakazi Bhungcu - 6909271007086
Mzwanele Tatayi - 6404195878085
Xolela Pali - 8810215468087
Lindile Mbilana - 4502245158085</t>
        </r>
        <r>
          <rPr>
            <sz val="10"/>
            <color indexed="81"/>
            <rFont val="Tahoma"/>
            <family val="2"/>
          </rPr>
          <t xml:space="preserve">
</t>
        </r>
        <r>
          <rPr>
            <b/>
            <u/>
            <sz val="10"/>
            <color indexed="81"/>
            <rFont val="Tahoma"/>
            <family val="2"/>
          </rPr>
          <t>New People</t>
        </r>
        <r>
          <rPr>
            <sz val="10"/>
            <color indexed="81"/>
            <rFont val="Tahoma"/>
            <family val="2"/>
          </rPr>
          <t xml:space="preserve">
</t>
        </r>
        <r>
          <rPr>
            <b/>
            <u/>
            <sz val="10"/>
            <color indexed="81"/>
            <rFont val="Tahoma"/>
            <family val="2"/>
          </rPr>
          <t xml:space="preserve">People Left
</t>
        </r>
        <r>
          <rPr>
            <sz val="10"/>
            <color indexed="81"/>
            <rFont val="Tahoma"/>
            <family val="2"/>
          </rPr>
          <t xml:space="preserve">
</t>
        </r>
      </text>
    </comment>
    <comment ref="C233" authorId="0" shapeId="0">
      <text>
        <r>
          <rPr>
            <sz val="10"/>
            <color indexed="81"/>
            <rFont val="Tahoma"/>
            <family val="2"/>
          </rPr>
          <t xml:space="preserve">Contract 092-050FB1-224 ran from 06/07/12 - 10/07/12 = 35P/Days = contract 008-092-F004B1
</t>
        </r>
      </text>
    </comment>
    <comment ref="J233" authorId="0" shapeId="0">
      <text>
        <r>
          <rPr>
            <b/>
            <u/>
            <sz val="8"/>
            <color indexed="81"/>
            <rFont val="Tahoma"/>
            <family val="2"/>
          </rPr>
          <t>People employed on contract 092-050FB1-224</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Fikile Mani- 7408115620088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A234" authorId="0" shapeId="0">
      <text>
        <r>
          <rPr>
            <sz val="10"/>
            <color indexed="81"/>
            <rFont val="Tahoma"/>
            <family val="2"/>
          </rPr>
          <t xml:space="preserve">Wage incentive contract
</t>
        </r>
      </text>
    </comment>
    <comment ref="C234" authorId="0" shapeId="0">
      <text>
        <r>
          <rPr>
            <sz val="10"/>
            <color indexed="81"/>
            <rFont val="Tahoma"/>
            <family val="2"/>
          </rPr>
          <t xml:space="preserve">Contract 008-092-F006 ran from 15/11/10 - 30/11/10 = 144P/Days
</t>
        </r>
      </text>
    </comment>
    <comment ref="J234" authorId="0" shapeId="0">
      <text>
        <r>
          <rPr>
            <b/>
            <u/>
            <sz val="8"/>
            <color indexed="81"/>
            <rFont val="Tahoma"/>
            <family val="2"/>
          </rPr>
          <t xml:space="preserve">People employed on contract 008-092-F006
</t>
        </r>
        <r>
          <rPr>
            <u/>
            <sz val="8"/>
            <color indexed="81"/>
            <rFont val="Tahoma"/>
            <family val="2"/>
          </rPr>
          <t xml:space="preserve">
</t>
        </r>
        <r>
          <rPr>
            <sz val="8"/>
            <color indexed="81"/>
            <rFont val="Tahoma"/>
            <family val="2"/>
          </rPr>
          <t xml:space="preserve">
Madondandile Makasi - 6612126415088
Malamli Jafta  - 7409055800086
Akhona Khila  - 8710025637089
Mzwandile Xhotyeni  - 5108255580082
Ndoda Gidane  - 5306135582084
Mbongi Hani - 5807105865086
Nondoyisile Kunqwana - 65060208085
Matipekhya Gidane - 7603037645086
Mzuyanda Kondile - 7905085685082
Sithelwa Somkhe - 6506151062080
</t>
        </r>
        <r>
          <rPr>
            <b/>
            <u/>
            <sz val="8"/>
            <color indexed="81"/>
            <rFont val="Tahoma"/>
            <family val="2"/>
          </rPr>
          <t>New People</t>
        </r>
        <r>
          <rPr>
            <sz val="8"/>
            <color indexed="81"/>
            <rFont val="Tahoma"/>
            <family val="2"/>
          </rPr>
          <t xml:space="preserve">
</t>
        </r>
        <r>
          <rPr>
            <b/>
            <u/>
            <sz val="8"/>
            <color indexed="81"/>
            <rFont val="Tahoma"/>
            <family val="2"/>
          </rPr>
          <t xml:space="preserve">
</t>
        </r>
        <r>
          <rPr>
            <sz val="8"/>
            <color indexed="81"/>
            <rFont val="Tahoma"/>
            <family val="2"/>
          </rPr>
          <t xml:space="preserve">
Sindiswa Yamile - 7502030637084</t>
        </r>
        <r>
          <rPr>
            <u/>
            <sz val="8"/>
            <color indexed="81"/>
            <rFont val="Tahoma"/>
            <family val="2"/>
          </rPr>
          <t xml:space="preserve">
</t>
        </r>
        <r>
          <rPr>
            <b/>
            <u/>
            <sz val="8"/>
            <color indexed="81"/>
            <rFont val="Tahoma"/>
            <family val="2"/>
          </rPr>
          <t xml:space="preserve">
People Left
</t>
        </r>
        <r>
          <rPr>
            <sz val="8"/>
            <color indexed="81"/>
            <rFont val="Tahoma"/>
            <family val="2"/>
          </rPr>
          <t>Zamikhaya Singapi - 6709275241088</t>
        </r>
      </text>
    </comment>
    <comment ref="C235" authorId="0" shapeId="0">
      <text>
        <r>
          <rPr>
            <sz val="10"/>
            <color indexed="81"/>
            <rFont val="Tahoma"/>
            <family val="2"/>
          </rPr>
          <t xml:space="preserve">Contract 092-050FB1-223 ran from 12/04/12 - 18/04/12 = 48P/Days = Contract 008-092-F006B1
</t>
        </r>
      </text>
    </comment>
    <comment ref="J235" authorId="0" shapeId="0">
      <text>
        <r>
          <rPr>
            <b/>
            <u/>
            <sz val="8"/>
            <color indexed="81"/>
            <rFont val="Tahoma"/>
            <family val="2"/>
          </rPr>
          <t xml:space="preserve">People Employed on contract 092-050FB1 - 223
</t>
        </r>
        <r>
          <rPr>
            <u/>
            <sz val="8"/>
            <color indexed="81"/>
            <rFont val="Tahoma"/>
            <family val="2"/>
          </rPr>
          <t xml:space="preserve">
</t>
        </r>
        <r>
          <rPr>
            <sz val="8"/>
            <color indexed="81"/>
            <rFont val="Tahoma"/>
            <family val="2"/>
          </rPr>
          <t xml:space="preserve">Ntombekhaya Menemene - 6909020873085
Siphokazi Nkone - 8607266032087
Sonwabo Vazi - 8203037085083
Madondile Makasi - 6612126415088
Mzoxolo Dyala - 8304105495087
Khawulezile Yani - 7210255927087
Samson Hoyi - 6601265738087
Xolela Radu - 8409076143085
</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 xml:space="preserve">Nomfusi Nogcune - 6706170587089
Mbulelo Soldat - 8409076148085
</t>
        </r>
        <r>
          <rPr>
            <b/>
            <u/>
            <sz val="8"/>
            <color indexed="81"/>
            <rFont val="Tahoma"/>
            <family val="2"/>
          </rPr>
          <t xml:space="preserve">
People Left
</t>
        </r>
        <r>
          <rPr>
            <sz val="8"/>
            <color indexed="81"/>
            <rFont val="Tahoma"/>
            <family val="2"/>
          </rPr>
          <t>Matiphekhaya Gidane - 7603037645086
Lindani Myali - 8402065480089</t>
        </r>
      </text>
    </comment>
    <comment ref="C236" authorId="0" shapeId="0">
      <text>
        <r>
          <rPr>
            <sz val="10"/>
            <color indexed="81"/>
            <rFont val="Tahoma"/>
            <family val="2"/>
          </rPr>
          <t>Contract 092-050-FB1- 219 ran from 07/04/12 - 08/04/12 = 21P/Days
Contract = 008-092-F007B1.</t>
        </r>
      </text>
    </comment>
    <comment ref="J236" authorId="0" shapeId="0">
      <text>
        <r>
          <rPr>
            <b/>
            <u/>
            <sz val="8"/>
            <color indexed="81"/>
            <rFont val="Tahoma"/>
            <family val="2"/>
          </rPr>
          <t>People employed on contract 092-050FB1-219</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Fikile Mani- 7408115620088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237" authorId="0" shapeId="0">
      <text>
        <r>
          <rPr>
            <sz val="10"/>
            <color indexed="81"/>
            <rFont val="Tahoma"/>
            <family val="2"/>
          </rPr>
          <t xml:space="preserve">Contract 092-050-F219 ran from 20/07/12 - 07/08/12 = 180P/Days 
</t>
        </r>
      </text>
    </comment>
    <comment ref="J237" authorId="0" shapeId="0">
      <text>
        <r>
          <rPr>
            <b/>
            <u/>
            <sz val="8"/>
            <color indexed="81"/>
            <rFont val="Tahoma"/>
            <family val="2"/>
          </rPr>
          <t>People employed on contract 092-050-F219</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Fikile Mani- 7408115620088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A238" authorId="0" shapeId="0">
      <text>
        <r>
          <rPr>
            <sz val="10"/>
            <color indexed="81"/>
            <rFont val="Tahoma"/>
            <family val="2"/>
          </rPr>
          <t xml:space="preserve">WAGE INCENTIVE CONTRACT
</t>
        </r>
      </text>
    </comment>
    <comment ref="C238" authorId="0" shapeId="0">
      <text>
        <r>
          <rPr>
            <sz val="10"/>
            <color indexed="81"/>
            <rFont val="Tahoma"/>
            <family val="2"/>
          </rPr>
          <t xml:space="preserve">Contract 008-092-F008 ran from 12/11/10 - 06/12/10 = 248P/Days
</t>
        </r>
      </text>
    </comment>
    <comment ref="J238" authorId="0" shapeId="0">
      <text>
        <r>
          <rPr>
            <b/>
            <u/>
            <sz val="8"/>
            <color indexed="81"/>
            <rFont val="Tahoma"/>
            <family val="2"/>
          </rPr>
          <t xml:space="preserve">People Employed on contract 008-092-F008
</t>
        </r>
        <r>
          <rPr>
            <sz val="8"/>
            <color indexed="81"/>
            <rFont val="Tahoma"/>
            <family val="2"/>
          </rPr>
          <t xml:space="preserve">Ntombekhaya Menemene - 6909020873085
Sivuyile Kete -8211195887083
Thandiwe Matiwane - 7911111440088
Nomfusi Nogule - 6706170587089
Sonwabo Vazi - 8203037085083
Khawulezile Yani - 7210255927087
Mzoxolo Dyala - 8304105495087
Bonisile Jantjies - 6903165973081
Gcobani Duda - 8807035200088 
Samson Hoyi - 6601265738087
Nosipho Xelo - 7009230935086
</t>
        </r>
        <r>
          <rPr>
            <b/>
            <u/>
            <sz val="8"/>
            <color indexed="81"/>
            <rFont val="Tahoma"/>
            <family val="2"/>
          </rPr>
          <t>New People</t>
        </r>
        <r>
          <rPr>
            <sz val="8"/>
            <color indexed="81"/>
            <rFont val="Tahoma"/>
            <family val="2"/>
          </rPr>
          <t xml:space="preserve">
</t>
        </r>
        <r>
          <rPr>
            <b/>
            <sz val="8"/>
            <color indexed="81"/>
            <rFont val="Tahoma"/>
            <family val="2"/>
          </rPr>
          <t xml:space="preserve">
</t>
        </r>
        <r>
          <rPr>
            <sz val="8"/>
            <color indexed="81"/>
            <rFont val="Tahoma"/>
            <family val="2"/>
          </rPr>
          <t>Noluthando Daba - 6308281196080</t>
        </r>
        <r>
          <rPr>
            <u/>
            <sz val="8"/>
            <color indexed="81"/>
            <rFont val="Tahoma"/>
            <family val="2"/>
          </rPr>
          <t xml:space="preserve">
</t>
        </r>
        <r>
          <rPr>
            <b/>
            <u/>
            <sz val="8"/>
            <color indexed="81"/>
            <rFont val="Tahoma"/>
            <family val="2"/>
          </rPr>
          <t xml:space="preserve">
People Left
</t>
        </r>
        <r>
          <rPr>
            <sz val="8"/>
            <color indexed="81"/>
            <rFont val="Tahoma"/>
            <family val="2"/>
          </rPr>
          <t xml:space="preserve">
Vuyo Galela - 8810216031082</t>
        </r>
      </text>
    </comment>
    <comment ref="C239" authorId="0" shapeId="0">
      <text>
        <r>
          <rPr>
            <sz val="10"/>
            <color indexed="81"/>
            <rFont val="Tahoma"/>
            <family val="2"/>
          </rPr>
          <t xml:space="preserve">Contract 092-050-F108B1 ran from 08/07/13 - 16/07/13 = 72P/Days 
</t>
        </r>
      </text>
    </comment>
    <comment ref="J239" authorId="0" shapeId="0">
      <text>
        <r>
          <rPr>
            <b/>
            <u/>
            <sz val="8"/>
            <color indexed="81"/>
            <rFont val="Tahoma"/>
            <family val="2"/>
          </rPr>
          <t>People employed on contract 092-050-F108B1</t>
        </r>
        <r>
          <rPr>
            <b/>
            <sz val="8"/>
            <color indexed="81"/>
            <rFont val="Tahoma"/>
            <family val="2"/>
          </rPr>
          <t xml:space="preserve">
</t>
        </r>
        <r>
          <rPr>
            <sz val="8"/>
            <color indexed="81"/>
            <rFont val="Tahoma"/>
            <family val="2"/>
          </rPr>
          <t xml:space="preserve">
Liyanda Mgilane - 8003100635081
Ntombentsha Siyazi - 6503280753085
Nongazi Ngudu - 7006040773087
Luxolo Limba - 8202206223087
Zanoxolo Bam - 7909056351088
Vusumzi Seiti - 8404295301085
Simphiwe January - 8705045336084
Sipho Yoli - 6510135618082
Belelani Ngqina - 6903164247084
Mzingisi Yoli - 9004095536085
Zitobele Zekevu - 5208215732086
</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Sindile Fanga - 6112035642088
</t>
        </r>
        <r>
          <rPr>
            <b/>
            <u/>
            <sz val="8"/>
            <color indexed="81"/>
            <rFont val="Tahoma"/>
            <family val="2"/>
          </rPr>
          <t xml:space="preserve">
People Left
</t>
        </r>
        <r>
          <rPr>
            <sz val="8"/>
            <color indexed="81"/>
            <rFont val="Tahoma"/>
            <family val="2"/>
          </rPr>
          <t xml:space="preserve">
Khulile Nogampula - 8507155636083</t>
        </r>
      </text>
    </comment>
    <comment ref="C240" authorId="0" shapeId="0">
      <text>
        <r>
          <rPr>
            <sz val="10"/>
            <color indexed="81"/>
            <rFont val="Tahoma"/>
            <family val="2"/>
          </rPr>
          <t xml:space="preserve">Contract 092-050-F103 ran from 26/10/10 - 26/11/010 = 284P/Days
</t>
        </r>
      </text>
    </comment>
    <comment ref="J240" authorId="0" shapeId="0">
      <text>
        <r>
          <rPr>
            <b/>
            <u/>
            <sz val="8"/>
            <color indexed="81"/>
            <rFont val="Tahoma"/>
            <family val="2"/>
          </rPr>
          <t xml:space="preserve">
People present for Contract 092-050-F102
</t>
        </r>
        <r>
          <rPr>
            <u/>
            <sz val="8"/>
            <color indexed="81"/>
            <rFont val="Tahoma"/>
            <family val="2"/>
          </rPr>
          <t xml:space="preserve">
</t>
        </r>
        <r>
          <rPr>
            <sz val="8"/>
            <color indexed="81"/>
            <rFont val="Tahoma"/>
            <family val="2"/>
          </rPr>
          <t xml:space="preserve">Ntsikelelo Mfundisi - 7603046195081
Masibulele Tshaka - 8310145931080
Siyabulela Nkohla - 7910096017085
Mathemba Mntanywa - 7106055930083
Mandlenkosi Khamana - 8210245218083
Mbuyiselo Gojela - 7703255567085
Vuyani Mkatali - 7402075791088
Kwanele Gwejela - 7909096875088
Vusumzi Bekeweni - 9109096378088
Vumile Komsana - 6403085875086
Cebo Fulani - 6702155823086
</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Luzuko Xelo - 8806145938082
</t>
        </r>
        <r>
          <rPr>
            <b/>
            <u/>
            <sz val="8"/>
            <color indexed="81"/>
            <rFont val="Tahoma"/>
            <family val="2"/>
          </rPr>
          <t xml:space="preserve">
People Left</t>
        </r>
        <r>
          <rPr>
            <sz val="8"/>
            <color indexed="81"/>
            <rFont val="Tahoma"/>
            <family val="2"/>
          </rPr>
          <t xml:space="preserve">
Misile Mkatali - 6712246006088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245" authorId="0" shapeId="0">
      <text>
        <r>
          <rPr>
            <sz val="8"/>
            <color indexed="81"/>
            <rFont val="Tahoma"/>
            <family val="2"/>
          </rPr>
          <t xml:space="preserve">R300.00 deducted from this contract for not having proper demarcations.
</t>
        </r>
      </text>
    </comment>
    <comment ref="G245" authorId="0" shapeId="0">
      <text>
        <r>
          <rPr>
            <sz val="8"/>
            <color indexed="81"/>
            <rFont val="Tahoma"/>
            <family val="2"/>
          </rPr>
          <t xml:space="preserve">R300.00 deducted from this contract for not having proper demarcations.
</t>
        </r>
      </text>
    </comment>
    <comment ref="H246" authorId="0" shapeId="0">
      <text>
        <r>
          <rPr>
            <sz val="8"/>
            <color indexed="81"/>
            <rFont val="Tahoma"/>
            <family val="2"/>
          </rPr>
          <t xml:space="preserve">Mbali Mzizi 1 Day Environmental Training on 26 September 2008 by Basil Mills.
</t>
        </r>
      </text>
    </comment>
    <comment ref="H254" authorId="0" shapeId="0">
      <text>
        <r>
          <rPr>
            <sz val="8"/>
            <color indexed="81"/>
            <rFont val="Tahoma"/>
            <family val="2"/>
          </rPr>
          <t xml:space="preserve">M.Mkatali 1 Day Environmental Awreness Training on 26 september 2008 by Basil Mills
M.Mkatali 1 Day Vehicle Safety Campaign Training on 17 September 2008 by Traffic Safety Department
</t>
        </r>
      </text>
    </comment>
    <comment ref="G256" authorId="0" shapeId="0">
      <text>
        <r>
          <rPr>
            <sz val="8"/>
            <color indexed="81"/>
            <rFont val="Tahoma"/>
            <family val="2"/>
          </rPr>
          <t xml:space="preserve">R1 623.09 Deducted for training that did not take place and were not recorded.
</t>
        </r>
      </text>
    </comment>
    <comment ref="J256" authorId="0" shapeId="0">
      <text>
        <r>
          <rPr>
            <b/>
            <u/>
            <sz val="8"/>
            <color indexed="81"/>
            <rFont val="Tahoma"/>
            <family val="2"/>
          </rPr>
          <t xml:space="preserve">People present for Contract 092-050-F49
</t>
        </r>
        <r>
          <rPr>
            <sz val="8"/>
            <color indexed="81"/>
            <rFont val="Tahoma"/>
            <family val="2"/>
          </rPr>
          <t>Bisheni Kuneli - 5204165229082
Masibulele Tshaka - 8310145931080
Mathemba Mntanywa - 7106055930083
Mandlenkai Khamana - 8210245218083
Siyabulela Nkohla - 7910096017085
Mbuyiselo Gojela - 7703255567085
Vuyani Nkhathali - 7402075791088
Vusumzi Bekeweni - 9109096378088
Misile Mkatali - 6712246006088
Kwanele Gwejela - 7909096875088
Vumile Komana - 6403085875086</t>
        </r>
        <r>
          <rPr>
            <sz val="8"/>
            <color indexed="81"/>
            <rFont val="Tahoma"/>
            <family val="2"/>
          </rPr>
          <t xml:space="preserve">
</t>
        </r>
      </text>
    </comment>
    <comment ref="C257" authorId="0" shapeId="0">
      <text>
        <r>
          <rPr>
            <sz val="8"/>
            <color indexed="81"/>
            <rFont val="Tahoma"/>
            <family val="2"/>
          </rPr>
          <t xml:space="preserve">Contract 092-050-F50 ran from 03/04/09 - 16/04/09 158P/Days
</t>
        </r>
      </text>
    </comment>
    <comment ref="G257" authorId="0" shapeId="0">
      <text>
        <r>
          <rPr>
            <sz val="8"/>
            <color indexed="81"/>
            <rFont val="Tahoma"/>
            <family val="2"/>
          </rPr>
          <t xml:space="preserve">R1 620.00 deducted for unreturned fencing material from contract 092-050-F50
</t>
        </r>
      </text>
    </comment>
    <comment ref="H257" authorId="0" shapeId="0">
      <text>
        <r>
          <rPr>
            <sz val="8"/>
            <color indexed="81"/>
            <rFont val="Tahoma"/>
            <family val="2"/>
          </rPr>
          <t xml:space="preserve">M.Mkatali 3 Days Induction Training from 3 - 5 March 2009 by A and N Enterprises
M.Mkatali 1 Day Induction Training on 28 January 2009 by WFW
M.Mkatali 1 Day HIV Training on 7 March 2009 by Department of Health
</t>
        </r>
      </text>
    </comment>
    <comment ref="J257" authorId="0" shapeId="0">
      <text>
        <r>
          <rPr>
            <b/>
            <u/>
            <sz val="8"/>
            <color indexed="81"/>
            <rFont val="Tahoma"/>
            <family val="2"/>
          </rPr>
          <t xml:space="preserve">People present for Contract 092-050-F50
</t>
        </r>
        <r>
          <rPr>
            <sz val="8"/>
            <color indexed="81"/>
            <rFont val="Tahoma"/>
            <family val="2"/>
          </rPr>
          <t xml:space="preserve">Bisheni Kuneli - 5204165229082
Masibulele Tshaka - 8310145931080
Mathemba Mntanywa - 7106055930083
Mandlenkosi Khamana - 8210245218083
Siyabulela Nkohla - 7910096017085
Mbuyiselo Gojela - 7703255567085
Vuyani Mkatali - 7402075791088
Vusumzi Bekeweni - 9109096378088
Misile Mkatali - 6712246006088
Kwanele Gwejela - 7909096875088
Vumile Komsana - 6403085875086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258" authorId="0" shapeId="0">
      <text>
        <r>
          <rPr>
            <sz val="8"/>
            <color indexed="81"/>
            <rFont val="Tahoma"/>
            <family val="2"/>
          </rPr>
          <t xml:space="preserve">Contract 092-050-F56 ran from 03/06/09 - 23/07/09 = 209P/Days
</t>
        </r>
      </text>
    </comment>
    <comment ref="H258" authorId="0" shapeId="0">
      <text>
        <r>
          <rPr>
            <sz val="8"/>
            <color indexed="81"/>
            <rFont val="Tahoma"/>
            <family val="2"/>
          </rPr>
          <t xml:space="preserve">M.Mkatali Soil sampling Training for 2 Days from 1 - 2 June 2009 by Anthony Mills/WFW
</t>
        </r>
      </text>
    </comment>
    <comment ref="J258" authorId="0" shapeId="0">
      <text>
        <r>
          <rPr>
            <b/>
            <u/>
            <sz val="8"/>
            <color indexed="81"/>
            <rFont val="Tahoma"/>
            <family val="2"/>
          </rPr>
          <t xml:space="preserve">People present for Contract 092-050-F56
</t>
        </r>
        <r>
          <rPr>
            <sz val="8"/>
            <color indexed="81"/>
            <rFont val="Tahoma"/>
            <family val="2"/>
          </rPr>
          <t xml:space="preserve">Bisheni Kuneli - 5204165229082
Masibulele Tshaka - 8310145931080
Mathemba Mntanywa - 7106055930083
Mandlenkosi Khamana - 8210245218083
Siyabulela Nkohla - 7910096017085
Mbuyiselo Gojela - 7703255567085
Vuyani Mkatali - 7402075791088
Vusumzi Bekeweni - 9109096378088
Misile Mkatali - 6712246006088
Kwanele Gwejela - 7909096875088
Vumile Komsana - 6403085875086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259" authorId="0" shapeId="0">
      <text>
        <r>
          <rPr>
            <sz val="8"/>
            <color indexed="81"/>
            <rFont val="Tahoma"/>
            <family val="2"/>
          </rPr>
          <t xml:space="preserve">Contract 092-050-F60 ran from 13/08/09 - 17/09/09 = 256P/Days
</t>
        </r>
      </text>
    </comment>
    <comment ref="J259" authorId="0" shapeId="0">
      <text>
        <r>
          <rPr>
            <b/>
            <u/>
            <sz val="8"/>
            <color indexed="81"/>
            <rFont val="Tahoma"/>
            <family val="2"/>
          </rPr>
          <t xml:space="preserve">People present for Contract 092-050-F60
</t>
        </r>
        <r>
          <rPr>
            <sz val="8"/>
            <color indexed="81"/>
            <rFont val="Tahoma"/>
            <family val="2"/>
          </rPr>
          <t xml:space="preserve">Bisheni Kuneli - 5204165229082
Masibulele Tshaka - 8310145931080
Siyabulela Nkohla - 7910096017085
Mathemba Mntanywa - 7106055930083
Mandlenkosi Khamana - 8210245218083
Mbuyiselo Gojela - 7703255567085
Vuyani Mkatali - 7402075791088
Kwanele Gwejela - 7909096875088
Vusumzi Bekeweni - 9109096378088
Vumile Komsana - 6403085875086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260" authorId="0" shapeId="0">
      <text>
        <r>
          <rPr>
            <sz val="10"/>
            <color indexed="81"/>
            <rFont val="Arial"/>
            <family val="2"/>
          </rPr>
          <t>Contract 092-050-F65 rasn from 06/10/09 - 20/11/09 = 205P/Days</t>
        </r>
        <r>
          <rPr>
            <sz val="8"/>
            <color indexed="81"/>
            <rFont val="Tahoma"/>
            <family val="2"/>
          </rPr>
          <t xml:space="preserve">
</t>
        </r>
      </text>
    </comment>
    <comment ref="J260" authorId="0" shapeId="0">
      <text>
        <r>
          <rPr>
            <b/>
            <u/>
            <sz val="8"/>
            <color indexed="81"/>
            <rFont val="Tahoma"/>
            <family val="2"/>
          </rPr>
          <t xml:space="preserve">People present for Contract 092-050-F65
</t>
        </r>
        <r>
          <rPr>
            <sz val="8"/>
            <color indexed="81"/>
            <rFont val="Tahoma"/>
            <family val="2"/>
          </rPr>
          <t xml:space="preserve">Bisheni Kuneli - 5204165229082
Masibulele Tshaka - 8310145931080
Siyabulela Nkohla - 7910096017085
Mathemba Mntanywa - 7106055930083
Mandlenkosi Khamana - 8210245218083
Mbuyiselo Gojela - 7703255567085
Vuyani Mkatali - 7402075791088
Kwanele Gwejela - 7909096875088
Vusumzi Bekeweni - 9109096378088
Vumile Komsana - 6403085875086
</t>
        </r>
        <r>
          <rPr>
            <b/>
            <u/>
            <sz val="8"/>
            <color indexed="81"/>
            <rFont val="Tahoma"/>
            <family val="2"/>
          </rPr>
          <t>New People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J264" authorId="0" shapeId="0">
      <text>
        <r>
          <rPr>
            <b/>
            <u/>
            <sz val="8"/>
            <color indexed="81"/>
            <rFont val="Tahoma"/>
            <family val="2"/>
          </rPr>
          <t>People employed on contract 092-050-F45</t>
        </r>
        <r>
          <rPr>
            <sz val="8"/>
            <color indexed="81"/>
            <rFont val="Tahoma"/>
            <family val="2"/>
          </rPr>
          <t xml:space="preserve">
Anele Phaphu - 8703206403082
Zandile Harmans - 8608175341082
Zukiswa Zani - 7305100911086
Thembelani Madlabati - 8502185333082
Ndodomzi Mayi - 6907085825081
Siphiwo Zilani - 7503065774081
Xoliswa Manyathi - 6808290509082
Vuyiswa Ndyolashe - 7402110575082
Qalisile Zuzani - 6401045541087
Rooi Mazondwa - 6408155888083
Nyameka Maki - 7603200527087
Xolani Maki - 8412235805081</t>
        </r>
      </text>
    </comment>
    <comment ref="C265" authorId="0" shapeId="0">
      <text>
        <r>
          <rPr>
            <sz val="8"/>
            <color indexed="81"/>
            <rFont val="Tahoma"/>
            <family val="2"/>
          </rPr>
          <t xml:space="preserve">Contract 092-050-F51 ran from 06/04/09 - 18/05/09 243P/Days
</t>
        </r>
      </text>
    </comment>
    <comment ref="G265" authorId="0" shapeId="0">
      <text>
        <r>
          <rPr>
            <sz val="8"/>
            <color indexed="81"/>
            <rFont val="Tahoma"/>
            <family val="2"/>
          </rPr>
          <t xml:space="preserve">R360.00 deducted from contract 092-050-F51 for not returning all fencing material.
</t>
        </r>
      </text>
    </comment>
    <comment ref="H265" authorId="0" shapeId="0">
      <text>
        <r>
          <rPr>
            <sz val="8"/>
            <color indexed="81"/>
            <rFont val="Arial"/>
            <family val="2"/>
          </rPr>
          <t xml:space="preserve">Arron Nxadi HIV Training for 1 Day on 7 March 2009 by Department of Health
Arron Nxadi Induction Training for 1 Day on 28 January 2009 by WFW
Arron Nxadi Induction Training for 3 Days from 3 - 6 March 2009 by A &amp; N Enterprises
Arron Nxadi First Aid Training for 3 Days from 19 - 21 January 2009 by St.John's
</t>
        </r>
        <r>
          <rPr>
            <sz val="8"/>
            <color indexed="81"/>
            <rFont val="Tahoma"/>
            <family val="2"/>
          </rPr>
          <t xml:space="preserve">
</t>
        </r>
      </text>
    </comment>
    <comment ref="J265" authorId="0" shapeId="0">
      <text>
        <r>
          <rPr>
            <b/>
            <u/>
            <sz val="8"/>
            <color indexed="81"/>
            <rFont val="Tahoma"/>
            <family val="2"/>
          </rPr>
          <t xml:space="preserve">People employed on contract 092-050-F51
</t>
        </r>
        <r>
          <rPr>
            <sz val="8"/>
            <color indexed="81"/>
            <rFont val="Tahoma"/>
            <family val="2"/>
          </rPr>
          <t xml:space="preserve">
Anele Phaphu - 8703206403082
Zandile Harmans - 8608175341082
Zukiswa Zani - 7305100911086
Thembelani Madlabati - 8502185333082
Ndodomzi Mayi - 6907085825081
Siphiwo Zilani - 7503065774081
Xoliswa Manyathi - 6808290509082
Vuyiswa Ndyolashe - 7402110575082
Qalisile Zuzani - 6401045541087
Rooi Mazondwa - 6408155888083
Nyameka Maki - 7603200527087
Xolani Maki - 8412235805081</t>
        </r>
      </text>
    </comment>
    <comment ref="J266" authorId="0" shapeId="0">
      <text>
        <r>
          <rPr>
            <b/>
            <u/>
            <sz val="8"/>
            <color indexed="81"/>
            <rFont val="Tahoma"/>
            <family val="2"/>
          </rPr>
          <t>People employed on contract 092-050-F44</t>
        </r>
        <r>
          <rPr>
            <sz val="8"/>
            <color indexed="81"/>
            <rFont val="Tahoma"/>
            <family val="2"/>
          </rPr>
          <t xml:space="preserve">
Lindikhaya Nyeka - 7104046348085
Khanyisa Quangule - 870718520108
Sinethemba Zonke - 8712065229082
Deon Manisi - 8711205221082
Sidwell Kopo - 6403125797084
Boniwe Kuselo - 5707230480084
Ntombekhaya Hermans - 7901290331083
Nomfusi May - 6807230443089
Ntombizanele Lawu - 7010080657085
Patabanye Botha - 5401245618082
Nowathemba Hermans - 5412150222083
Thembinkosi May - 6404135797084
</t>
        </r>
      </text>
    </comment>
    <comment ref="C267" authorId="0" shapeId="0">
      <text>
        <r>
          <rPr>
            <sz val="8"/>
            <color indexed="81"/>
            <rFont val="Tahoma"/>
            <family val="2"/>
          </rPr>
          <t xml:space="preserve">Contract 092-050-F52 ran from 06/04/09 - 18/05/09 217P/Days
</t>
        </r>
      </text>
    </comment>
    <comment ref="G267" authorId="0" shapeId="0">
      <text>
        <r>
          <rPr>
            <sz val="8"/>
            <color indexed="81"/>
            <rFont val="Tahoma"/>
            <family val="2"/>
          </rPr>
          <t xml:space="preserve">R638.00 deducted from contract 092-050-F52 for missing fencing equipment
</t>
        </r>
      </text>
    </comment>
    <comment ref="H267" authorId="0" shapeId="0">
      <text>
        <r>
          <rPr>
            <sz val="8"/>
            <color indexed="81"/>
            <rFont val="Arial"/>
            <family val="2"/>
          </rPr>
          <t>Andile Quangule First Aid Training for 3 Days from 19 - 21 January 2009 by St. John's</t>
        </r>
        <r>
          <rPr>
            <sz val="8"/>
            <color indexed="81"/>
            <rFont val="Tahoma"/>
            <family val="2"/>
          </rPr>
          <t xml:space="preserve">
Andile Quangule Induction Training for 1 Day on  28 January 2009 by WFW
Andile Quangule HIV Training for 1 Day on 7 March  2009 by Department of Health
Andile Quangule Induction Training for 3 Days from 3 - 6 March 2009 by A and N enterprises</t>
        </r>
      </text>
    </comment>
    <comment ref="J267" authorId="0" shapeId="0">
      <text>
        <r>
          <rPr>
            <b/>
            <u/>
            <sz val="8"/>
            <color indexed="81"/>
            <rFont val="Tahoma"/>
            <family val="2"/>
          </rPr>
          <t xml:space="preserve">People employed on contract 092-050-F52
</t>
        </r>
        <r>
          <rPr>
            <sz val="8"/>
            <color indexed="81"/>
            <rFont val="Tahoma"/>
            <family val="2"/>
          </rPr>
          <t xml:space="preserve">
</t>
        </r>
        <r>
          <rPr>
            <sz val="8"/>
            <color indexed="81"/>
            <rFont val="Tahoma"/>
            <family val="2"/>
          </rPr>
          <t>Lindikhaya Nyeka - 7104046348085
Khanyisa Quangule - 870718520108
Sinethemba Zonke - 8712065229082
Deon Manisi - 8711205221082
Sidwell Kopo - 6403125797084
Ntombekhaya Hermans - 7901290331083
Nomfusi May - 6807230443089
Ntombizanele Lawu - 7010080657085
Patabanye Botha - 5401245618082
Nomathemba Hermans - 5412150222083
Thembinkosi May - 6404135797084</t>
        </r>
        <r>
          <rPr>
            <sz val="8"/>
            <color indexed="81"/>
            <rFont val="Tahoma"/>
            <family val="2"/>
          </rPr>
          <t xml:space="preserve">
</t>
        </r>
        <r>
          <rPr>
            <b/>
            <u/>
            <sz val="8"/>
            <color indexed="81"/>
            <rFont val="Tahoma"/>
            <family val="2"/>
          </rPr>
          <t>New People employed</t>
        </r>
        <r>
          <rPr>
            <sz val="8"/>
            <color indexed="81"/>
            <rFont val="Tahoma"/>
            <family val="2"/>
          </rPr>
          <t xml:space="preserve">
Chumani Faltein - 8407036010089
</t>
        </r>
        <r>
          <rPr>
            <b/>
            <u/>
            <sz val="8"/>
            <color indexed="81"/>
            <rFont val="Tahoma"/>
            <family val="2"/>
          </rPr>
          <t>People left employ of A.Quangule</t>
        </r>
        <r>
          <rPr>
            <sz val="8"/>
            <color indexed="81"/>
            <rFont val="Tahoma"/>
            <family val="2"/>
          </rPr>
          <t xml:space="preserve">
Boniwe Kuselo - 5707230480084
</t>
        </r>
      </text>
    </comment>
    <comment ref="C268" authorId="0" shapeId="0">
      <text>
        <r>
          <rPr>
            <sz val="10"/>
            <color indexed="81"/>
            <rFont val="Tahoma"/>
            <family val="2"/>
          </rPr>
          <t>Contract 092-050- F242 ran from 08/07/13 - 02/08/13 = 220P/Days</t>
        </r>
      </text>
    </comment>
    <comment ref="J268" authorId="0" shapeId="0">
      <text>
        <r>
          <rPr>
            <b/>
            <u/>
            <sz val="8"/>
            <color indexed="81"/>
            <rFont val="Tahoma"/>
            <family val="2"/>
          </rPr>
          <t xml:space="preserve">People Employed on contract 092-050-F242
</t>
        </r>
        <r>
          <rPr>
            <sz val="8"/>
            <color indexed="81"/>
            <rFont val="Tahoma"/>
            <family val="2"/>
          </rPr>
          <t xml:space="preserve">Nonkululeko Mani - 7612101148083
Pumeza Mani - 7510180453087
Ncediwe Nqwata - 6811260853084
Tsepo Campbell - 8707165452089
Olwethu Singata - 8504266029084
Phumzile Daba - 8301106576089
Unathi Ndlakuse - 9009135418087
Akhona Kila - 8709226085089
Vumile Ruselo - 8807185516085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Thanduxolo Nombewu - 8512305524080
Phumlani Gola - 8602085336084
Mkhanyisi Ndwayana - 8912265990083
</t>
        </r>
        <r>
          <rPr>
            <sz val="8"/>
            <color indexed="81"/>
            <rFont val="Tahoma"/>
            <family val="2"/>
          </rPr>
          <t xml:space="preserve">
</t>
        </r>
        <r>
          <rPr>
            <b/>
            <u/>
            <sz val="8"/>
            <color indexed="81"/>
            <rFont val="Tahoma"/>
            <family val="2"/>
          </rPr>
          <t>People Left</t>
        </r>
        <r>
          <rPr>
            <sz val="8"/>
            <color indexed="81"/>
            <rFont val="Tahoma"/>
            <family val="2"/>
          </rPr>
          <t xml:space="preserve">
Nkosinathi Sikani - 8302185591080
Siyabonga Mgangato - 8502265704087
Vuyo Njajula - 8811165512085
</t>
        </r>
      </text>
    </comment>
    <comment ref="C269" authorId="0" shapeId="0">
      <text>
        <r>
          <rPr>
            <sz val="10"/>
            <color indexed="81"/>
            <rFont val="Tahoma"/>
            <family val="2"/>
          </rPr>
          <t xml:space="preserve">Contract 092-050-F122 ran from 26/04/11 - 06/05/011 = 101P/Days
</t>
        </r>
      </text>
    </comment>
    <comment ref="G269" authorId="0" shapeId="0">
      <text>
        <r>
          <rPr>
            <sz val="10"/>
            <color indexed="81"/>
            <rFont val="Tahoma"/>
            <family val="2"/>
          </rPr>
          <t>R800.00 deducted from contract 092-050-F122 for not having secured benches.</t>
        </r>
      </text>
    </comment>
    <comment ref="J269" authorId="0" shapeId="0">
      <text>
        <r>
          <rPr>
            <b/>
            <u/>
            <sz val="8"/>
            <color indexed="81"/>
            <rFont val="Tahoma"/>
            <family val="2"/>
          </rPr>
          <t xml:space="preserve">
People present for Contract 092-050-F122
</t>
        </r>
        <r>
          <rPr>
            <u/>
            <sz val="8"/>
            <color indexed="81"/>
            <rFont val="Tahoma"/>
            <family val="2"/>
          </rPr>
          <t xml:space="preserve">
</t>
        </r>
        <r>
          <rPr>
            <sz val="8"/>
            <color indexed="81"/>
            <rFont val="Tahoma"/>
            <family val="2"/>
          </rPr>
          <t xml:space="preserve">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
Misile Mkatali - 6712246006088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270" authorId="0" shapeId="0">
      <text>
        <r>
          <rPr>
            <sz val="10"/>
            <color indexed="81"/>
            <rFont val="Tahoma"/>
            <family val="2"/>
          </rPr>
          <t xml:space="preserve">Contract 092-050-F228B1 ran from 17/09/12 - 21/09/12=55P/Days
</t>
        </r>
      </text>
    </comment>
    <comment ref="J270" authorId="0" shapeId="0">
      <text>
        <r>
          <rPr>
            <b/>
            <u/>
            <sz val="10"/>
            <color indexed="81"/>
            <rFont val="Tahoma"/>
            <family val="2"/>
          </rPr>
          <t>People employed on contract 092-050-F228B1</t>
        </r>
        <r>
          <rPr>
            <sz val="10"/>
            <color indexed="81"/>
            <rFont val="Tahoma"/>
            <family val="2"/>
          </rPr>
          <t xml:space="preserve">
</t>
        </r>
        <r>
          <rPr>
            <sz val="10"/>
            <color indexed="81"/>
            <rFont val="Tahoma"/>
            <family val="2"/>
          </rPr>
          <t xml:space="preserve">Nikelwa Ndwayana - 8404270363084
Bulelani Nyumnka - 9301205994083
Mlungiseleli Skina - 5706066669083
Mzoxolo Nonqulo - 7601046037089
Thembakazi Bhungcu - 6909271007086
Vusi Matsweni - 7412115921082
Vusumzi Bedeshe - 8109155429088
Qondiswa Wonte - 6609100515081
Mzwanele Tatayi - 6404195878085
Luzuko Nonqulo - 9102195986083
Namba Linje - 9102195986083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Mzikayise Bungcu - 9206016091088
</t>
        </r>
        <r>
          <rPr>
            <sz val="10"/>
            <color indexed="81"/>
            <rFont val="Tahoma"/>
            <family val="2"/>
          </rPr>
          <t xml:space="preserve">
</t>
        </r>
        <r>
          <rPr>
            <b/>
            <u/>
            <sz val="10"/>
            <color indexed="81"/>
            <rFont val="Tahoma"/>
            <family val="2"/>
          </rPr>
          <t xml:space="preserve">People Left
</t>
        </r>
      </text>
    </comment>
    <comment ref="C271" authorId="0" shapeId="0">
      <text>
        <r>
          <rPr>
            <sz val="10"/>
            <color indexed="81"/>
            <rFont val="Tahoma"/>
            <family val="2"/>
          </rPr>
          <t xml:space="preserve">Contract 092-050-F122B1 ran from 28/09/15 - 14/10/15 = 55P/Days
</t>
        </r>
      </text>
    </comment>
    <comment ref="J271" authorId="0" shapeId="0">
      <text>
        <r>
          <rPr>
            <b/>
            <u/>
            <sz val="8"/>
            <color indexed="81"/>
            <rFont val="Tahoma"/>
            <family val="2"/>
          </rPr>
          <t xml:space="preserve">People Employed on contract 092-050-F122B1
</t>
        </r>
        <r>
          <rPr>
            <u/>
            <sz val="8"/>
            <color indexed="81"/>
            <rFont val="Tahoma"/>
            <family val="2"/>
          </rPr>
          <t xml:space="preserve">
</t>
        </r>
        <r>
          <rPr>
            <sz val="8"/>
            <color indexed="81"/>
            <rFont val="Tahoma"/>
            <family val="2"/>
          </rPr>
          <t xml:space="preserve">Xolisa Phongolo - 9403140504082
Unathi Busani - 9201070443085
Bulelani Ngqina - 6903165424085
Nelson Vukile Yawa - 5501255648083
Lindiwe Basi - 8005010623081
Nomacebiso Dayimani - 9007051114086
Noluvuyo Fandeso - 9212030513081
Simon Mafuleka - 9107015273083
Zolani Mali - 9406115768807
Noluvuyo Mali - 9508040624085
Zoliwe Ngqokoma - 6409010741087
Thobani Vubela - 9202085817081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272" authorId="0" shapeId="0">
      <text>
        <r>
          <rPr>
            <sz val="10"/>
            <color indexed="81"/>
            <rFont val="Tahoma"/>
            <family val="2"/>
          </rPr>
          <t xml:space="preserve">Contract 092-050-F136B1 ran from 03/07/13 - 12/07/13 = 84P/Days 
</t>
        </r>
      </text>
    </comment>
    <comment ref="J272" authorId="0" shapeId="0">
      <text>
        <r>
          <rPr>
            <b/>
            <u/>
            <sz val="8"/>
            <color indexed="81"/>
            <rFont val="Tahoma"/>
            <family val="2"/>
          </rPr>
          <t xml:space="preserve">People present for Contract 092-050-F136B1
</t>
        </r>
        <r>
          <rPr>
            <u/>
            <sz val="8"/>
            <color indexed="81"/>
            <rFont val="Tahoma"/>
            <family val="2"/>
          </rPr>
          <t xml:space="preserve">
</t>
        </r>
        <r>
          <rPr>
            <sz val="8"/>
            <color indexed="81"/>
            <rFont val="Tahoma"/>
            <family val="2"/>
          </rPr>
          <t xml:space="preserve">Mzwanele Mkatali - 7904105936088
Siyabulela Nkohla - 7910096017085
Kwanele Gwejela - 7909096875088
Misile Mkatali - 6712246006088
Vumile Komsana - 6403085875086
Luzuko Xelo - 8806145938082
Sivuyile Silumko - 7901017658081
Lizwi Mkatali - 8002215568088
Mbuyiselo Gojela - 7703255567085
Ntsikelelo Mfundisi - 7603046195081
Mlinganiso Mtengwana - 6306235782088
</t>
        </r>
        <r>
          <rPr>
            <sz val="8"/>
            <color indexed="81"/>
            <rFont val="Tahoma"/>
            <family val="2"/>
          </rPr>
          <t xml:space="preserve">
</t>
        </r>
        <r>
          <rPr>
            <b/>
            <u/>
            <sz val="8"/>
            <color indexed="81"/>
            <rFont val="Tahoma"/>
            <family val="2"/>
          </rPr>
          <t xml:space="preserve">New People
</t>
        </r>
        <r>
          <rPr>
            <b/>
            <sz val="8"/>
            <color indexed="81"/>
            <rFont val="Tahoma"/>
            <family val="2"/>
          </rPr>
          <t xml:space="preserve">
</t>
        </r>
        <r>
          <rPr>
            <sz val="8"/>
            <color indexed="81"/>
            <rFont val="Tahoma"/>
            <family val="2"/>
          </rPr>
          <t>Ayanda Faltein - 9106166742086</t>
        </r>
        <r>
          <rPr>
            <b/>
            <sz val="8"/>
            <color indexed="81"/>
            <rFont val="Tahoma"/>
            <family val="2"/>
          </rPr>
          <t xml:space="preserve">
</t>
        </r>
        <r>
          <rPr>
            <b/>
            <u/>
            <sz val="8"/>
            <color indexed="81"/>
            <rFont val="Tahoma"/>
            <family val="2"/>
          </rPr>
          <t xml:space="preserve">
People Left</t>
        </r>
        <r>
          <rPr>
            <sz val="8"/>
            <color indexed="81"/>
            <rFont val="Tahoma"/>
            <family val="2"/>
          </rPr>
          <t xml:space="preserve">
Michael Mfundisi - 7109136916080
Lulama Bennie - 7809226085089</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273" authorId="0" shapeId="0">
      <text>
        <r>
          <rPr>
            <sz val="10"/>
            <color indexed="81"/>
            <rFont val="Tahoma"/>
            <family val="2"/>
          </rPr>
          <t xml:space="preserve">Contract 092-050-F136 ran from 19/09/11 - 30/09/11 = 123P/Days
</t>
        </r>
      </text>
    </comment>
    <comment ref="J273" authorId="0" shapeId="0">
      <text>
        <r>
          <rPr>
            <b/>
            <u/>
            <sz val="8"/>
            <color indexed="81"/>
            <rFont val="Tahoma"/>
            <family val="2"/>
          </rPr>
          <t>People employed on contract 092-050-F136</t>
        </r>
        <r>
          <rPr>
            <b/>
            <sz val="8"/>
            <color indexed="81"/>
            <rFont val="Tahoma"/>
            <family val="2"/>
          </rPr>
          <t xml:space="preserve">
</t>
        </r>
        <r>
          <rPr>
            <sz val="8"/>
            <color indexed="81"/>
            <rFont val="Tahoma"/>
            <family val="2"/>
          </rPr>
          <t xml:space="preserve">
Ntombentsha Siyazi - 6503280753085
Nongazi Ngudu - 7006040773087
Sipho Yoli - 6510135618082
Khulile Nogampula - 8507153656083
Zandisile Ngqina - 8501155494080
Bulelani Ngqina - 6903165424085
Tobani Javu - 8502065652080
Khayalethu Peter - 8501017716084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Luvuyo Beyi - 9002125468089
Zitobele Zekevu - 5208215732086
</t>
        </r>
        <r>
          <rPr>
            <b/>
            <sz val="8"/>
            <color indexed="81"/>
            <rFont val="Tahoma"/>
            <family val="2"/>
          </rPr>
          <t xml:space="preserve">
</t>
        </r>
        <r>
          <rPr>
            <b/>
            <u/>
            <sz val="8"/>
            <color indexed="81"/>
            <rFont val="Tahoma"/>
            <family val="2"/>
          </rPr>
          <t xml:space="preserve">
People Left
</t>
        </r>
        <r>
          <rPr>
            <sz val="8"/>
            <color indexed="81"/>
            <rFont val="Tahoma"/>
            <family val="2"/>
          </rPr>
          <t>Elliot Tengwa - 6702025661088
Monde Joni - 7804235809082</t>
        </r>
      </text>
    </comment>
    <comment ref="C274" authorId="0" shapeId="0">
      <text>
        <r>
          <rPr>
            <sz val="10"/>
            <color indexed="81"/>
            <rFont val="Tahoma"/>
            <family val="2"/>
          </rPr>
          <t xml:space="preserve">Contract 092-050-F121 ran from 09/05/11 - 09/06/011 = 239P/Days
</t>
        </r>
      </text>
    </comment>
    <comment ref="J274" authorId="0" shapeId="0">
      <text>
        <r>
          <rPr>
            <b/>
            <u/>
            <sz val="8"/>
            <color indexed="81"/>
            <rFont val="Tahoma"/>
            <family val="2"/>
          </rPr>
          <t xml:space="preserve">
People present for Contract 092-050-F121
</t>
        </r>
        <r>
          <rPr>
            <u/>
            <sz val="8"/>
            <color indexed="81"/>
            <rFont val="Tahoma"/>
            <family val="2"/>
          </rPr>
          <t xml:space="preserve">
</t>
        </r>
        <r>
          <rPr>
            <sz val="8"/>
            <color indexed="81"/>
            <rFont val="Tahoma"/>
            <family val="2"/>
          </rPr>
          <t xml:space="preserve">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
Misile Mkatali - 6712246006088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275" authorId="0" shapeId="0">
      <text>
        <r>
          <rPr>
            <sz val="10"/>
            <color indexed="81"/>
            <rFont val="Tahoma"/>
            <family val="2"/>
          </rPr>
          <t xml:space="preserve">Contract 092-050-F125 ran from 25/05/11 - 24/05/11 = 182P/Days
</t>
        </r>
      </text>
    </comment>
    <comment ref="J275" authorId="0" shapeId="0">
      <text>
        <r>
          <rPr>
            <b/>
            <u/>
            <sz val="8"/>
            <color indexed="81"/>
            <rFont val="Tahoma"/>
            <family val="2"/>
          </rPr>
          <t xml:space="preserve">People employed on contract 092-050-F118
</t>
        </r>
        <r>
          <rPr>
            <u/>
            <sz val="8"/>
            <color indexed="81"/>
            <rFont val="Tahoma"/>
            <family val="2"/>
          </rPr>
          <t xml:space="preserve">
</t>
        </r>
        <r>
          <rPr>
            <sz val="8"/>
            <color indexed="81"/>
            <rFont val="Tahoma"/>
            <family val="2"/>
          </rPr>
          <t xml:space="preserve">
Madondandile Makasi - 6612126415088
Malamli Jafta  - 7409055800086
Akhona Khila  - 8710025637089
Mzwandile Xhotyeni  - 5108255580082
Nomakhwezi Gidane - 6610030777080
Mbongi Hani - 5807105865086
Nondoyisile Kunqwana - 65060208085
Matipekhya Gidane - 7603037645086
Mzuyanda Kondile - 7905085685082
Sithelwa Somkhe - 6506151062080
Mbuyiseli Mnyamana - 6603155603082
Pindile Adam - 6504095706086
</t>
        </r>
        <r>
          <rPr>
            <b/>
            <u/>
            <sz val="8"/>
            <color indexed="81"/>
            <rFont val="Tahoma"/>
            <family val="2"/>
          </rPr>
          <t>New People</t>
        </r>
        <r>
          <rPr>
            <sz val="8"/>
            <color indexed="81"/>
            <rFont val="Tahoma"/>
            <family val="2"/>
          </rPr>
          <t xml:space="preserve">
</t>
        </r>
        <r>
          <rPr>
            <u/>
            <sz val="8"/>
            <color indexed="81"/>
            <rFont val="Tahoma"/>
            <family val="2"/>
          </rPr>
          <t xml:space="preserve">
</t>
        </r>
        <r>
          <rPr>
            <b/>
            <u/>
            <sz val="8"/>
            <color indexed="81"/>
            <rFont val="Tahoma"/>
            <family val="2"/>
          </rPr>
          <t xml:space="preserve">
</t>
        </r>
        <r>
          <rPr>
            <sz val="8"/>
            <color indexed="81"/>
            <rFont val="Tahoma"/>
            <family val="2"/>
          </rPr>
          <t xml:space="preserve">
</t>
        </r>
        <r>
          <rPr>
            <u/>
            <sz val="8"/>
            <color indexed="81"/>
            <rFont val="Tahoma"/>
            <family val="2"/>
          </rPr>
          <t xml:space="preserve">
</t>
        </r>
        <r>
          <rPr>
            <b/>
            <u/>
            <sz val="8"/>
            <color indexed="81"/>
            <rFont val="Tahoma"/>
            <family val="2"/>
          </rPr>
          <t xml:space="preserve">
People Left
</t>
        </r>
      </text>
    </comment>
    <comment ref="C276" authorId="0" shapeId="0">
      <text>
        <r>
          <rPr>
            <sz val="10"/>
            <color indexed="81"/>
            <rFont val="Tahoma"/>
            <family val="2"/>
          </rPr>
          <t xml:space="preserve">Contract 092-050-F124 ran from 23/06/11 - 01/07/11 = 84P/Days
</t>
        </r>
      </text>
    </comment>
    <comment ref="J276" authorId="0" shapeId="0">
      <text>
        <r>
          <rPr>
            <b/>
            <u/>
            <sz val="8"/>
            <color indexed="81"/>
            <rFont val="Tahoma"/>
            <family val="2"/>
          </rPr>
          <t>People employed on contract 092-050-F124</t>
        </r>
        <r>
          <rPr>
            <sz val="8"/>
            <color indexed="81"/>
            <rFont val="Tahoma"/>
            <family val="2"/>
          </rPr>
          <t xml:space="preserve">
Ntombentsha Siyazi - 6503280753085
Mazwi Dyasi - 6503215625085
Bonisile Coko - 7102126013082
Bulelani Ngqina - 6903165424085
Tobani Javu - 8502065652080
Elliot Tengwa - 6702025661088
Michael Botha - 5401245618082
Nkululeko Mfecane - 5304145559085
</t>
        </r>
        <r>
          <rPr>
            <b/>
            <u/>
            <sz val="8"/>
            <color indexed="81"/>
            <rFont val="Tahoma"/>
            <family val="2"/>
          </rPr>
          <t xml:space="preserve">New People
</t>
        </r>
        <r>
          <rPr>
            <sz val="8"/>
            <color indexed="81"/>
            <rFont val="Tahoma"/>
            <family val="2"/>
          </rPr>
          <t xml:space="preserve">
Nongazi Ngudu - 7006040773087
Sipho Yoli - 6510135618082
Khulile Nogampula - 8507153656083
Zandisile Ngqina - 8501155494080
</t>
        </r>
        <r>
          <rPr>
            <b/>
            <u/>
            <sz val="8"/>
            <color indexed="81"/>
            <rFont val="Tahoma"/>
            <family val="2"/>
          </rPr>
          <t xml:space="preserve">
People Left
</t>
        </r>
        <r>
          <rPr>
            <sz val="8"/>
            <color indexed="81"/>
            <rFont val="Tahoma"/>
            <family val="2"/>
          </rPr>
          <t>Vusumzi Bam - 7511145568084
Zwelakhe Twani - 6206155676089
Johnson Maki - 7507165452084
Khulile Nogampula - 8507153656083</t>
        </r>
      </text>
    </comment>
    <comment ref="C277" authorId="0" shapeId="0">
      <text>
        <r>
          <rPr>
            <sz val="10"/>
            <color indexed="81"/>
            <rFont val="Tahoma"/>
            <family val="2"/>
          </rPr>
          <t xml:space="preserve">Contract 092-050-F126 ran from 13/05/11 - 02/06/11 = 193P/Days
</t>
        </r>
      </text>
    </comment>
    <comment ref="J277" authorId="0" shapeId="0">
      <text>
        <r>
          <rPr>
            <b/>
            <u/>
            <sz val="8"/>
            <color indexed="81"/>
            <rFont val="Tahoma"/>
            <family val="2"/>
          </rPr>
          <t xml:space="preserve">People Employed on contract 092-050-F126
</t>
        </r>
        <r>
          <rPr>
            <u/>
            <sz val="8"/>
            <color indexed="81"/>
            <rFont val="Tahoma"/>
            <family val="2"/>
          </rPr>
          <t xml:space="preserve">
</t>
        </r>
        <r>
          <rPr>
            <sz val="8"/>
            <color indexed="81"/>
            <rFont val="Tahoma"/>
            <family val="2"/>
          </rPr>
          <t xml:space="preserve">Ntombekhaya Menemene - 6909020873085
Polisa Mangele - 6808255831088
Sonwabo Vazi - 8203037085083
Khawulezile Yani - 7210255927087
Mzoxolo Dyala - 8304105495087
Bonisile Jantjies - 6903165973081
Gcobani Duda - 8807035200088 
Samson Hoyi - 6601265738087
Thembinkosi Markus - 8308166087089
Nosipho Xelo - 7009230935086
Xolela Radu - 8409076143085
Xolani Daba - 7408106389081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 xml:space="preserve">
</t>
        </r>
        <r>
          <rPr>
            <u/>
            <sz val="8"/>
            <color indexed="81"/>
            <rFont val="Tahoma"/>
            <family val="2"/>
          </rPr>
          <t xml:space="preserve">
</t>
        </r>
        <r>
          <rPr>
            <sz val="8"/>
            <color indexed="81"/>
            <rFont val="Tahoma"/>
            <family val="2"/>
          </rPr>
          <t xml:space="preserve">Xolela Radu - 8409076143085
</t>
        </r>
        <r>
          <rPr>
            <b/>
            <sz val="8"/>
            <color indexed="81"/>
            <rFont val="Tahoma"/>
            <family val="2"/>
          </rPr>
          <t xml:space="preserve">
</t>
        </r>
        <r>
          <rPr>
            <b/>
            <u/>
            <sz val="8"/>
            <color indexed="81"/>
            <rFont val="Tahoma"/>
            <family val="2"/>
          </rPr>
          <t xml:space="preserve">
People Left
</t>
        </r>
      </text>
    </comment>
    <comment ref="C278" authorId="0" shapeId="0">
      <text>
        <r>
          <rPr>
            <sz val="10"/>
            <color indexed="81"/>
            <rFont val="Tahoma"/>
            <family val="2"/>
          </rPr>
          <t xml:space="preserve">Contract 092-050-F128 ran from 18/04/11 - 17/05/11=175P/Days
</t>
        </r>
      </text>
    </comment>
    <comment ref="G278" authorId="0" shapeId="0">
      <text>
        <r>
          <rPr>
            <sz val="10"/>
            <color indexed="81"/>
            <rFont val="Tahoma"/>
            <family val="2"/>
          </rPr>
          <t xml:space="preserve">R1 200.00 deducted from contract 092-050-F128 for not having secure benches, spare wheel not acceptable, indicators not working, no fire extinguisher and driver without PDP.
</t>
        </r>
      </text>
    </comment>
    <comment ref="J278" authorId="0" shapeId="0">
      <text>
        <r>
          <rPr>
            <b/>
            <u/>
            <sz val="10"/>
            <color indexed="81"/>
            <rFont val="Tahoma"/>
            <family val="2"/>
          </rPr>
          <t>People employed on contract 092-050-F128</t>
        </r>
        <r>
          <rPr>
            <sz val="10"/>
            <color indexed="81"/>
            <rFont val="Tahoma"/>
            <family val="2"/>
          </rPr>
          <t xml:space="preserve">
</t>
        </r>
        <r>
          <rPr>
            <b/>
            <sz val="10"/>
            <color indexed="81"/>
            <rFont val="Tahoma"/>
            <family val="2"/>
          </rPr>
          <t xml:space="preserve">
</t>
        </r>
        <r>
          <rPr>
            <sz val="10"/>
            <color indexed="81"/>
            <rFont val="Tahoma"/>
            <family val="2"/>
          </rPr>
          <t>Mzoxolo Nonqulo - 7601046037089
Mlungiseleli Skina - 5706066669083
Qondiswa Wonte - 6609100515081
Thembakazi Bhungcu - 6909271007086
Mzwanele Tatayi - 6404195878085
Luzuko Nonqulo - 9102195986083</t>
        </r>
        <r>
          <rPr>
            <b/>
            <sz val="10"/>
            <color indexed="81"/>
            <rFont val="Tahoma"/>
            <family val="2"/>
          </rPr>
          <t xml:space="preserve">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Zonwabele Radu - 5108015283084
Masibonge Manyathi - 7907305669086
Vusumzi Bedeshe - 8109155429088
Thulani Funde - 8305036316086
Bulelani Nyumnka - 9301205994083
Luvuyo Ngqwamane - 8901115547086
Themba Yose - 6111035010080
</t>
        </r>
        <r>
          <rPr>
            <sz val="10"/>
            <color indexed="81"/>
            <rFont val="Tahoma"/>
            <family val="2"/>
          </rPr>
          <t xml:space="preserve">
</t>
        </r>
        <r>
          <rPr>
            <b/>
            <u/>
            <sz val="10"/>
            <color indexed="81"/>
            <rFont val="Tahoma"/>
            <family val="2"/>
          </rPr>
          <t xml:space="preserve">People Left
</t>
        </r>
        <r>
          <rPr>
            <b/>
            <sz val="10"/>
            <color indexed="81"/>
            <rFont val="Tahoma"/>
            <family val="2"/>
          </rPr>
          <t xml:space="preserve">
</t>
        </r>
        <r>
          <rPr>
            <sz val="10"/>
            <color indexed="81"/>
            <rFont val="Tahoma"/>
            <family val="2"/>
          </rPr>
          <t xml:space="preserve">Phakamisa Woza - 8802265751082
Siseko Ndayi - 8507315515086
Vusile Singaphi - 6310255724087
Xolela Pali - 8810215468087
Lindile Mbilana - 4502245158085
Stanford Skepe - 6201045580089
</t>
        </r>
      </text>
    </comment>
    <comment ref="C279" authorId="0" shapeId="0">
      <text>
        <r>
          <rPr>
            <sz val="10"/>
            <color indexed="81"/>
            <rFont val="Tahoma"/>
            <family val="2"/>
          </rPr>
          <t xml:space="preserve">Contract 092-050-F130 ran from 20/07/11 - 26/07/011 = 75P/Days
</t>
        </r>
      </text>
    </comment>
    <comment ref="J279" authorId="0" shapeId="0">
      <text>
        <r>
          <rPr>
            <b/>
            <u/>
            <sz val="8"/>
            <color indexed="81"/>
            <rFont val="Tahoma"/>
            <family val="2"/>
          </rPr>
          <t xml:space="preserve">
People present for Contract 092-050-F130
</t>
        </r>
        <r>
          <rPr>
            <u/>
            <sz val="8"/>
            <color indexed="81"/>
            <rFont val="Tahoma"/>
            <family val="2"/>
          </rPr>
          <t xml:space="preserve">
</t>
        </r>
        <r>
          <rPr>
            <sz val="8"/>
            <color indexed="81"/>
            <rFont val="Tahoma"/>
            <family val="2"/>
          </rPr>
          <t xml:space="preserve">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
Misile Mkatali - 6712246006088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280" authorId="0" shapeId="0">
      <text>
        <r>
          <rPr>
            <sz val="10"/>
            <color indexed="81"/>
            <rFont val="Tahoma"/>
            <family val="2"/>
          </rPr>
          <t xml:space="preserve">Contract 092-050-F135B1 ran from 15/07/13 - 22/07/13=65P/Days
</t>
        </r>
      </text>
    </comment>
    <comment ref="J280" authorId="0" shapeId="0">
      <text>
        <r>
          <rPr>
            <b/>
            <u/>
            <sz val="10"/>
            <color indexed="81"/>
            <rFont val="Tahoma"/>
            <family val="2"/>
          </rPr>
          <t>People employed on contract 092-050-F135B1</t>
        </r>
        <r>
          <rPr>
            <sz val="10"/>
            <color indexed="81"/>
            <rFont val="Tahoma"/>
            <family val="2"/>
          </rPr>
          <t xml:space="preserve">
</t>
        </r>
        <r>
          <rPr>
            <sz val="10"/>
            <color indexed="81"/>
            <rFont val="Tahoma"/>
            <family val="2"/>
          </rPr>
          <t xml:space="preserve">
Nikelwa Ndwayana - 8404270363084
Bulelani Nyumnka - 9301205994083
Luzuko Nonqulo - 9102195986083
Mzoxolo Nonqulo - 7601046037089
Mzwanele Tatayi - 6404195878085
Vusumzi Bedeshe - 8109155429088
Vusi Matsweni - 7412115921082
Qondiswa Wonte - 6609100515081
Mzikayise Bungcu - 9206016091088
Thembakazi Bhungcu - 6909271007086
Mlungiseleli Skina - 5706066669083
Avuyile Masewu - 9005206196081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t>
        </r>
        <r>
          <rPr>
            <sz val="10"/>
            <color indexed="81"/>
            <rFont val="Tahoma"/>
            <family val="2"/>
          </rPr>
          <t xml:space="preserve">
</t>
        </r>
        <r>
          <rPr>
            <b/>
            <u/>
            <sz val="10"/>
            <color indexed="81"/>
            <rFont val="Tahoma"/>
            <family val="2"/>
          </rPr>
          <t xml:space="preserve">People Left
</t>
        </r>
      </text>
    </comment>
    <comment ref="C281" authorId="0" shapeId="0">
      <text>
        <r>
          <rPr>
            <sz val="10"/>
            <color indexed="81"/>
            <rFont val="Tahoma"/>
            <family val="2"/>
          </rPr>
          <t xml:space="preserve">Contract 092-050FB1-229 ran from 17/05/12 - 25/05/12 = 93P/Days
</t>
        </r>
      </text>
    </comment>
    <comment ref="J281" authorId="0" shapeId="0">
      <text>
        <r>
          <rPr>
            <b/>
            <u/>
            <sz val="8"/>
            <color indexed="81"/>
            <rFont val="Tahoma"/>
            <family val="2"/>
          </rPr>
          <t>People employed on contract 092-050FB1-229</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Fikile Mani- 7408115620088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282" authorId="0" shapeId="0">
      <text>
        <r>
          <rPr>
            <sz val="10"/>
            <color indexed="81"/>
            <rFont val="Tahoma"/>
            <family val="2"/>
          </rPr>
          <t xml:space="preserve">Contract 092-050-F127 ran from 06/05/11 - 03/06/11 = 227P/Days
</t>
        </r>
      </text>
    </comment>
    <comment ref="G282" authorId="0" shapeId="0">
      <text>
        <r>
          <rPr>
            <sz val="10"/>
            <color indexed="81"/>
            <rFont val="Tahoma"/>
            <family val="2"/>
          </rPr>
          <t xml:space="preserve">R1 000.00 deducted from contract 092-050-F127 for not having secured benches in bakkie.
</t>
        </r>
      </text>
    </comment>
    <comment ref="J282" authorId="0" shapeId="0">
      <text>
        <r>
          <rPr>
            <b/>
            <u/>
            <sz val="8"/>
            <color indexed="81"/>
            <rFont val="Tahoma"/>
            <family val="2"/>
          </rPr>
          <t xml:space="preserve">People Employed on contract 092-050-F127
</t>
        </r>
        <r>
          <rPr>
            <sz val="8"/>
            <color indexed="81"/>
            <rFont val="Tahoma"/>
            <family val="2"/>
          </rPr>
          <t xml:space="preserve">
Nobengazi Tali - 6207040934080
Pumeza Mani - 7510180453087
Vuyo Njajula - 8811165512080
Ncediwe Nqwata - 6811260853084
Tsepo Campbell - 8707165452089
Msondezi Gojela - 8308246093081
Olwethu Singata - 8504266029084
Mzolisi Mfundisi - 6804241044089
</t>
        </r>
        <r>
          <rPr>
            <b/>
            <u/>
            <sz val="8"/>
            <color indexed="81"/>
            <rFont val="Tahoma"/>
            <family val="2"/>
          </rPr>
          <t>New People</t>
        </r>
        <r>
          <rPr>
            <sz val="8"/>
            <color indexed="81"/>
            <rFont val="Tahoma"/>
            <family val="2"/>
          </rPr>
          <t xml:space="preserve">
Bongani Ruselo - 8402036118081
Lulama Bennie - 7809226085089
Pumlani Gola - 8602085336084
Vumile Ruselo - 8807185516085
</t>
        </r>
        <r>
          <rPr>
            <b/>
            <u/>
            <sz val="8"/>
            <color indexed="81"/>
            <rFont val="Tahoma"/>
            <family val="2"/>
          </rPr>
          <t>People Left</t>
        </r>
        <r>
          <rPr>
            <sz val="8"/>
            <color indexed="81"/>
            <rFont val="Tahoma"/>
            <family val="2"/>
          </rPr>
          <t xml:space="preserve">
Siyabulela Simanga - 8205056070897
Mondli Ziqula - 7512165732089
Luzuko Zwelonke - 9001245741086</t>
        </r>
      </text>
    </comment>
    <comment ref="C283" authorId="0" shapeId="0">
      <text>
        <r>
          <rPr>
            <sz val="10"/>
            <color indexed="81"/>
            <rFont val="Tahoma"/>
            <family val="2"/>
          </rPr>
          <t xml:space="preserve">Contract 092-050-F141B1 ran from 24/07/13 - 01/08/13 = 72P/Days 
</t>
        </r>
      </text>
    </comment>
    <comment ref="J283" authorId="0" shapeId="0">
      <text>
        <r>
          <rPr>
            <b/>
            <u/>
            <sz val="8"/>
            <color indexed="81"/>
            <rFont val="Tahoma"/>
            <family val="2"/>
          </rPr>
          <t xml:space="preserve">People present for Contract 092-050-F141B1
</t>
        </r>
        <r>
          <rPr>
            <u/>
            <sz val="8"/>
            <color indexed="81"/>
            <rFont val="Tahoma"/>
            <family val="2"/>
          </rPr>
          <t xml:space="preserve">
</t>
        </r>
        <r>
          <rPr>
            <sz val="8"/>
            <color indexed="81"/>
            <rFont val="Tahoma"/>
            <family val="2"/>
          </rPr>
          <t xml:space="preserve">Mzwanele Mkatali - 7904105936088
Siyabulela Nkohla - 7910096017085
Kwanele Gwejela - 7909096875088
Misile Mkatali - 6712246006088
Vumile Komsana - 6403085875086
Luzuko Xelo - 8806145938082
Sivuyile Silumko - 7901017658081
Lizwi Mkatali - 8002215568088
Mbuyiselo Gojela - 7703255567085
Ayanda Faltein - 9106166742086
Ntsikelelo Mfundisi - 7603046195081
Mlinganiso Mtengwana - 6306235782088
</t>
        </r>
        <r>
          <rPr>
            <sz val="8"/>
            <color indexed="81"/>
            <rFont val="Tahoma"/>
            <family val="2"/>
          </rPr>
          <t xml:space="preserve">
</t>
        </r>
        <r>
          <rPr>
            <b/>
            <u/>
            <sz val="8"/>
            <color indexed="81"/>
            <rFont val="Tahoma"/>
            <family val="2"/>
          </rPr>
          <t xml:space="preserve">New People
</t>
        </r>
        <r>
          <rPr>
            <b/>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sz val="8"/>
            <color indexed="81"/>
            <rFont val="Tahoma"/>
            <family val="2"/>
          </rPr>
          <t xml:space="preserve">
</t>
        </r>
        <r>
          <rPr>
            <sz val="8"/>
            <color indexed="81"/>
            <rFont val="Tahoma"/>
            <family val="2"/>
          </rPr>
          <t xml:space="preserve">
</t>
        </r>
      </text>
    </comment>
    <comment ref="C284" authorId="0" shapeId="0">
      <text>
        <r>
          <rPr>
            <sz val="10"/>
            <color indexed="81"/>
            <rFont val="Tahoma"/>
            <family val="2"/>
          </rPr>
          <t xml:space="preserve">Contract 092-050-F140 ran from 05/07/11 - 15/07/11 = 114P/Days
</t>
        </r>
      </text>
    </comment>
    <comment ref="J284" authorId="0" shapeId="0">
      <text>
        <r>
          <rPr>
            <b/>
            <u/>
            <sz val="8"/>
            <color indexed="81"/>
            <rFont val="Tahoma"/>
            <family val="2"/>
          </rPr>
          <t>People employed on contract 092-050-F140</t>
        </r>
        <r>
          <rPr>
            <sz val="8"/>
            <color indexed="81"/>
            <rFont val="Tahoma"/>
            <family val="2"/>
          </rPr>
          <t xml:space="preserve">
Ntombentsha Siyazi - 6503280753085
Nongazi Ngudu - 7006040773087
Sipho Yoli - 6510135618082
Khulile Nogampula - 8507153656083
Bulelani Ngqina - 6903165424085
Tobani Javu - 8502065652080
Elliot Tengwa - 6702025661088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Monde Joni - 7804235809082
Khayalethu Peter - 8501017716084</t>
        </r>
        <r>
          <rPr>
            <b/>
            <sz val="8"/>
            <color indexed="81"/>
            <rFont val="Tahoma"/>
            <family val="2"/>
          </rPr>
          <t xml:space="preserve">
</t>
        </r>
        <r>
          <rPr>
            <b/>
            <u/>
            <sz val="8"/>
            <color indexed="81"/>
            <rFont val="Tahoma"/>
            <family val="2"/>
          </rPr>
          <t xml:space="preserve">
People Left
</t>
        </r>
        <r>
          <rPr>
            <sz val="8"/>
            <color indexed="81"/>
            <rFont val="Tahoma"/>
            <family val="2"/>
          </rPr>
          <t>Mazwi Dyasi - 6503215625085
Bonisile Coko - 7102126013082</t>
        </r>
      </text>
    </comment>
    <comment ref="C285" authorId="0" shapeId="0">
      <text>
        <r>
          <rPr>
            <sz val="10"/>
            <color indexed="81"/>
            <rFont val="Tahoma"/>
            <family val="2"/>
          </rPr>
          <t xml:space="preserve">Contract 092-050-F140B1  ran from 05/08/13 - 13/08/13 = 81P/Days
</t>
        </r>
      </text>
    </comment>
    <comment ref="J285" authorId="0" shapeId="0">
      <text>
        <r>
          <rPr>
            <b/>
            <u/>
            <sz val="8"/>
            <color indexed="81"/>
            <rFont val="Tahoma"/>
            <family val="2"/>
          </rPr>
          <t xml:space="preserve">People Employed on contract 092-050-F140B1
</t>
        </r>
        <r>
          <rPr>
            <u/>
            <sz val="8"/>
            <color indexed="81"/>
            <rFont val="Tahoma"/>
            <family val="2"/>
          </rPr>
          <t xml:space="preserve">
</t>
        </r>
        <r>
          <rPr>
            <sz val="8"/>
            <color indexed="81"/>
            <rFont val="Tahoma"/>
            <family val="2"/>
          </rPr>
          <t xml:space="preserve">Mzimkhulu Nkone - 7310065683084
Mbulelo Soldaat - 8409076148085
Sipho Ziqula - 9010215805086
Lubabalo Ndlakuse - 9205166012084
Asanda Ndwayana - 8912106282088
Khawulezile Yani - 7210255927087
Madodandile Makhasi - 6612126415088
Samson Hoyi - 6601265738087
Phillipa Menemene - 6909020873085
Ndikho Ngwane - 78081061830889
Sivuyile Kete - 8211195887083
</t>
        </r>
        <r>
          <rPr>
            <b/>
            <u/>
            <sz val="8"/>
            <color indexed="81"/>
            <rFont val="Tahoma"/>
            <family val="2"/>
          </rPr>
          <t>New People</t>
        </r>
        <r>
          <rPr>
            <sz val="8"/>
            <color indexed="81"/>
            <rFont val="Tahoma"/>
            <family val="2"/>
          </rPr>
          <t xml:space="preserve">
</t>
        </r>
        <r>
          <rPr>
            <sz val="8"/>
            <color indexed="81"/>
            <rFont val="Tahoma"/>
            <family val="2"/>
          </rPr>
          <t xml:space="preserve">
</t>
        </r>
        <r>
          <rPr>
            <b/>
            <sz val="8"/>
            <color indexed="81"/>
            <rFont val="Tahoma"/>
            <family val="2"/>
          </rPr>
          <t xml:space="preserve">
</t>
        </r>
        <r>
          <rPr>
            <sz val="8"/>
            <color indexed="81"/>
            <rFont val="Tahoma"/>
            <family val="2"/>
          </rPr>
          <t xml:space="preserve">Thembinkosi Markus - 8308166087089
</t>
        </r>
        <r>
          <rPr>
            <b/>
            <u/>
            <sz val="8"/>
            <color indexed="81"/>
            <rFont val="Tahoma"/>
            <family val="2"/>
          </rPr>
          <t xml:space="preserve">
People Left
</t>
        </r>
        <r>
          <rPr>
            <sz val="8"/>
            <color indexed="81"/>
            <rFont val="Tahoma"/>
            <family val="2"/>
          </rPr>
          <t xml:space="preserve">
Siphokazi Nkone - 8607266032087</t>
        </r>
      </text>
    </comment>
    <comment ref="C286" authorId="0" shapeId="0">
      <text>
        <r>
          <rPr>
            <sz val="10"/>
            <color indexed="81"/>
            <rFont val="Tahoma"/>
            <family val="2"/>
          </rPr>
          <t xml:space="preserve">Contract 092-050-F132 ran from 20/06/11 - 06/07/011 = 121P/Days
</t>
        </r>
      </text>
    </comment>
    <comment ref="J286" authorId="0" shapeId="0">
      <text>
        <r>
          <rPr>
            <b/>
            <u/>
            <sz val="8"/>
            <color indexed="81"/>
            <rFont val="Tahoma"/>
            <family val="2"/>
          </rPr>
          <t xml:space="preserve">
People present for Contract 092-050-F132
</t>
        </r>
        <r>
          <rPr>
            <u/>
            <sz val="8"/>
            <color indexed="81"/>
            <rFont val="Tahoma"/>
            <family val="2"/>
          </rPr>
          <t xml:space="preserve">
</t>
        </r>
        <r>
          <rPr>
            <sz val="8"/>
            <color indexed="81"/>
            <rFont val="Tahoma"/>
            <family val="2"/>
          </rPr>
          <t xml:space="preserve">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
Misile Mkatali - 6712246006088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287" authorId="0" shapeId="0">
      <text>
        <r>
          <rPr>
            <sz val="10"/>
            <color indexed="81"/>
            <rFont val="Tahoma"/>
            <family val="2"/>
          </rPr>
          <t>Contract 092-050- F132B1 ran from 06/08/13 - 15/08/13 = 88P/Days</t>
        </r>
      </text>
    </comment>
    <comment ref="J287" authorId="0" shapeId="0">
      <text>
        <r>
          <rPr>
            <b/>
            <u/>
            <sz val="8"/>
            <color indexed="81"/>
            <rFont val="Tahoma"/>
            <family val="2"/>
          </rPr>
          <t xml:space="preserve">People Employed on contract 092-050-F132B1
</t>
        </r>
        <r>
          <rPr>
            <sz val="8"/>
            <color indexed="81"/>
            <rFont val="Tahoma"/>
            <family val="2"/>
          </rPr>
          <t xml:space="preserve">Nonkululeko Mani - 7612101148083
Pumeza Mani - 7510180453087
Ncediwe Nqwata - 6811260853084
Tsepo Campbell - 8707165452089
Thanduxolo Nombewu - 8512305524080
Phumlani Gola - 8602085336084
Olwethu Singata - 8504266029084
Phumzile Daba - 8301106576089
Unathi Ndlakuse - 9009135418087
Akhona Kila - 8709226085089
Vumile Ruselo - 8807185516085
Mkhanyisi Ndwayana - 8912265990083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288" authorId="0" shapeId="0">
      <text>
        <r>
          <rPr>
            <sz val="10"/>
            <color indexed="81"/>
            <rFont val="Tahoma"/>
            <family val="2"/>
          </rPr>
          <t xml:space="preserve">Contract 008-092-F135 ran from 06/07/11 - 29/07/11 = 198P/Days
</t>
        </r>
      </text>
    </comment>
    <comment ref="J288" authorId="0" shapeId="0">
      <text>
        <r>
          <rPr>
            <b/>
            <u/>
            <sz val="8"/>
            <color indexed="81"/>
            <rFont val="Tahoma"/>
            <family val="2"/>
          </rPr>
          <t xml:space="preserve">People Employed on contract 008-092-F135
</t>
        </r>
        <r>
          <rPr>
            <sz val="8"/>
            <color indexed="81"/>
            <rFont val="Tahoma"/>
            <family val="2"/>
          </rPr>
          <t xml:space="preserve">Ntombekhaya Menemene - 6909020873085
Sonwabo Vazi - 8203037085083
Khawulezile Yani - 7210255927087
Mzoxolo Dyala - 8304105495087
Bonisile Jantjies - 6903165973081
Samson Hoyi - 6601265738087
Thembinkosi Markus - 8308166087089
Nosipho Xelo - 7009230935086
Xolela Radu - 8409076143085
Xolani Daba - 7408106389081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 xml:space="preserve">Siphokazi nkone - 8607266032087
Nomfusi Nogcune - 6706170587089
</t>
        </r>
        <r>
          <rPr>
            <u/>
            <sz val="8"/>
            <color indexed="81"/>
            <rFont val="Tahoma"/>
            <family val="2"/>
          </rPr>
          <t xml:space="preserve">
</t>
        </r>
        <r>
          <rPr>
            <sz val="8"/>
            <color indexed="81"/>
            <rFont val="Tahoma"/>
            <family val="2"/>
          </rPr>
          <t xml:space="preserve">
</t>
        </r>
        <r>
          <rPr>
            <b/>
            <sz val="8"/>
            <color indexed="81"/>
            <rFont val="Tahoma"/>
            <family val="2"/>
          </rPr>
          <t xml:space="preserve">
</t>
        </r>
        <r>
          <rPr>
            <b/>
            <u/>
            <sz val="8"/>
            <color indexed="81"/>
            <rFont val="Tahoma"/>
            <family val="2"/>
          </rPr>
          <t xml:space="preserve">
People Left
</t>
        </r>
        <r>
          <rPr>
            <sz val="8"/>
            <color indexed="81"/>
            <rFont val="Tahoma"/>
            <family val="2"/>
          </rPr>
          <t>Gcobani Duda - 8807035200088 
Polisa Mangele - 6808255831088</t>
        </r>
      </text>
    </comment>
    <comment ref="C289" authorId="0" shapeId="0">
      <text>
        <r>
          <rPr>
            <sz val="10"/>
            <color indexed="81"/>
            <rFont val="Tahoma"/>
            <family val="2"/>
          </rPr>
          <t xml:space="preserve">Contract 092-050-F131 ran from 15/08/11 - 29/08/011 = 120P/Days
</t>
        </r>
      </text>
    </comment>
    <comment ref="J289" authorId="0" shapeId="0">
      <text>
        <r>
          <rPr>
            <b/>
            <u/>
            <sz val="8"/>
            <color indexed="81"/>
            <rFont val="Tahoma"/>
            <family val="2"/>
          </rPr>
          <t xml:space="preserve">
People present for Contract 092-050-F131
</t>
        </r>
        <r>
          <rPr>
            <u/>
            <sz val="8"/>
            <color indexed="81"/>
            <rFont val="Tahoma"/>
            <family val="2"/>
          </rPr>
          <t xml:space="preserve">
</t>
        </r>
        <r>
          <rPr>
            <sz val="8"/>
            <color indexed="81"/>
            <rFont val="Tahoma"/>
            <family val="2"/>
          </rPr>
          <t>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
Misile Mkatali - 6712246006088</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290" authorId="0" shapeId="0">
      <text>
        <r>
          <rPr>
            <sz val="10"/>
            <color indexed="81"/>
            <rFont val="Tahoma"/>
            <family val="2"/>
          </rPr>
          <t xml:space="preserve">Contract 092-050-F131B1 ran from 04/07/13 - 11/07/13=62P/Days
</t>
        </r>
      </text>
    </comment>
    <comment ref="J290" authorId="0" shapeId="0">
      <text>
        <r>
          <rPr>
            <b/>
            <u/>
            <sz val="10"/>
            <color indexed="81"/>
            <rFont val="Tahoma"/>
            <family val="2"/>
          </rPr>
          <t>People employed on contract 092-050-F131B1</t>
        </r>
        <r>
          <rPr>
            <sz val="10"/>
            <color indexed="81"/>
            <rFont val="Tahoma"/>
            <family val="2"/>
          </rPr>
          <t xml:space="preserve">
</t>
        </r>
        <r>
          <rPr>
            <sz val="10"/>
            <color indexed="81"/>
            <rFont val="Tahoma"/>
            <family val="2"/>
          </rPr>
          <t xml:space="preserve">
Nikelwa Ndwayana - 8404270363084
Bulelani Nyumnka - 9301205994083
Mlungiseleli Skina - 5706066669083
Mzoxolo Nonqulo - 7601046037089
Thembakazi Bhungcu - 6909271007086
Vusi Matsweni - 7412115921082
Vusumzi Bedeshe - 8109155429088
Qondiswa Wonte - 6609100515081
Mzwanele Tatayi - 6404195878085
Mzikayise Bungcu - 9206016091088
Luzuko Nonqulo - 9102195986083
Avuyile Masewu - 9005206196081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t>
        </r>
        <r>
          <rPr>
            <sz val="10"/>
            <color indexed="81"/>
            <rFont val="Tahoma"/>
            <family val="2"/>
          </rPr>
          <t xml:space="preserve">
</t>
        </r>
        <r>
          <rPr>
            <b/>
            <u/>
            <sz val="10"/>
            <color indexed="81"/>
            <rFont val="Tahoma"/>
            <family val="2"/>
          </rPr>
          <t xml:space="preserve">People Left
</t>
        </r>
      </text>
    </comment>
    <comment ref="C291" authorId="0" shapeId="0">
      <text>
        <r>
          <rPr>
            <sz val="10"/>
            <color indexed="81"/>
            <rFont val="Tahoma"/>
            <family val="2"/>
          </rPr>
          <t xml:space="preserve">Contract 008-092-F139 ran from 14/07/11 - 03/08/11 = 175P/Days
</t>
        </r>
      </text>
    </comment>
    <comment ref="J291" authorId="0" shapeId="0">
      <text>
        <r>
          <rPr>
            <b/>
            <u/>
            <sz val="8"/>
            <color indexed="81"/>
            <rFont val="Tahoma"/>
            <family val="2"/>
          </rPr>
          <t xml:space="preserve">People employed on contract 008-092-F139
</t>
        </r>
        <r>
          <rPr>
            <u/>
            <sz val="8"/>
            <color indexed="81"/>
            <rFont val="Tahoma"/>
            <family val="2"/>
          </rPr>
          <t xml:space="preserve">
</t>
        </r>
        <r>
          <rPr>
            <sz val="8"/>
            <color indexed="81"/>
            <rFont val="Tahoma"/>
            <family val="2"/>
          </rPr>
          <t xml:space="preserve">
Madondandile Makasi - 6612126415088
Malamli Jafta  - 7409055800086
Akhona Khila  - 8710025637089
Mzwandile Xhotyeni  - 5108255580082
Nomakhwezi Gidane - 6610030777080
Mbongi Hani - 5807105865086
Nondoyisile Kunqwana - 65060208085
Matipekhya Gidane - 7603037645086
Mzuyanda Kondile - 7905085685082
Sithelwa Somkhe - 6506151062080
Pindile Adam - 6504095706086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Zonwabele Radu - 5108015283084</t>
        </r>
        <r>
          <rPr>
            <b/>
            <u/>
            <sz val="8"/>
            <color indexed="81"/>
            <rFont val="Tahoma"/>
            <family val="2"/>
          </rPr>
          <t xml:space="preserve">
</t>
        </r>
        <r>
          <rPr>
            <sz val="8"/>
            <color indexed="81"/>
            <rFont val="Tahoma"/>
            <family val="2"/>
          </rPr>
          <t xml:space="preserve">
</t>
        </r>
        <r>
          <rPr>
            <u/>
            <sz val="8"/>
            <color indexed="81"/>
            <rFont val="Tahoma"/>
            <family val="2"/>
          </rPr>
          <t xml:space="preserve">
</t>
        </r>
        <r>
          <rPr>
            <b/>
            <u/>
            <sz val="8"/>
            <color indexed="81"/>
            <rFont val="Tahoma"/>
            <family val="2"/>
          </rPr>
          <t xml:space="preserve">
People Left
</t>
        </r>
        <r>
          <rPr>
            <sz val="8"/>
            <color indexed="81"/>
            <rFont val="Tahoma"/>
            <family val="2"/>
          </rPr>
          <t>Mbuyiseli Mnyamana - 6603155603082</t>
        </r>
      </text>
    </comment>
    <comment ref="C292" authorId="0" shapeId="0">
      <text>
        <r>
          <rPr>
            <sz val="10"/>
            <color indexed="81"/>
            <rFont val="Tahoma"/>
            <family val="2"/>
          </rPr>
          <t xml:space="preserve">Contract 092-050-F139 ran from 05/09/11 - 16/09/11 = 105P/Days
</t>
        </r>
      </text>
    </comment>
    <comment ref="J292" authorId="0" shapeId="0">
      <text>
        <r>
          <rPr>
            <b/>
            <u/>
            <sz val="8"/>
            <color indexed="81"/>
            <rFont val="Tahoma"/>
            <family val="2"/>
          </rPr>
          <t>People employed on contract 092-050-F139</t>
        </r>
        <r>
          <rPr>
            <sz val="8"/>
            <color indexed="81"/>
            <rFont val="Tahoma"/>
            <family val="2"/>
          </rPr>
          <t xml:space="preserve">
Ntombentsha Siyazi - 6503280753085
Nongazi Ngudu - 7006040773087
Monde Joni - 7804235809082
Sipho Yoli - 6510135618082
Khulile Nogampula - 8507153656083
Zandisile Ngqina - 8501155494080
Bulelani Ngqina - 6903165424085
Tobani Javu - 8502065652080
Khayalethu Peter - 8501017716084
Elliot Tengwa - 6702025661088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sz val="8"/>
            <color indexed="81"/>
            <rFont val="Tahoma"/>
            <family val="2"/>
          </rPr>
          <t xml:space="preserve">
</t>
        </r>
        <r>
          <rPr>
            <b/>
            <u/>
            <sz val="8"/>
            <color indexed="81"/>
            <rFont val="Tahoma"/>
            <family val="2"/>
          </rPr>
          <t xml:space="preserve">
People Left
</t>
        </r>
      </text>
    </comment>
    <comment ref="C293" authorId="0" shapeId="0">
      <text>
        <r>
          <rPr>
            <sz val="10"/>
            <color indexed="81"/>
            <rFont val="Tahoma"/>
            <family val="2"/>
          </rPr>
          <t xml:space="preserve">Contract 092-050-F137B1 ran from 02/08/13 - 09/08/13 = 70P/Days 
</t>
        </r>
      </text>
    </comment>
    <comment ref="J293" authorId="0" shapeId="0">
      <text>
        <r>
          <rPr>
            <b/>
            <u/>
            <sz val="8"/>
            <color indexed="81"/>
            <rFont val="Tahoma"/>
            <family val="2"/>
          </rPr>
          <t xml:space="preserve">People present for Contract 092-050-F137B1
</t>
        </r>
        <r>
          <rPr>
            <u/>
            <sz val="8"/>
            <color indexed="81"/>
            <rFont val="Tahoma"/>
            <family val="2"/>
          </rPr>
          <t xml:space="preserve">
</t>
        </r>
        <r>
          <rPr>
            <sz val="8"/>
            <color indexed="81"/>
            <rFont val="Tahoma"/>
            <family val="2"/>
          </rPr>
          <t xml:space="preserve">Mzwanele Mkatali - 7904105936088
Siyabulela Nkohla - 7910096017085
Kwanele Gwejela - 7909096875088
Misile Mkatali - 6712246006088
Vumile Komsana - 6403085875086
Luzuko Xelo - 8806145938082
Sivuyile Silumko - 7901017658081
Lizwi Mkatali - 8002215568088
Mbuyiselo Gojela - 7703255567085
Ayanda Faltein - 9106166742086
Ntsikelelo Mfundisi - 7603046195081
Mlinganiso Mtengwana - 6306235782088
</t>
        </r>
        <r>
          <rPr>
            <sz val="8"/>
            <color indexed="81"/>
            <rFont val="Tahoma"/>
            <family val="2"/>
          </rPr>
          <t xml:space="preserve">
</t>
        </r>
        <r>
          <rPr>
            <b/>
            <u/>
            <sz val="8"/>
            <color indexed="81"/>
            <rFont val="Tahoma"/>
            <family val="2"/>
          </rPr>
          <t xml:space="preserve">New People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sz val="8"/>
            <color indexed="81"/>
            <rFont val="Tahoma"/>
            <family val="2"/>
          </rPr>
          <t xml:space="preserve">
</t>
        </r>
      </text>
    </comment>
    <comment ref="C294" authorId="0" shapeId="0">
      <text>
        <r>
          <rPr>
            <sz val="10"/>
            <color indexed="81"/>
            <rFont val="Tahoma"/>
            <family val="2"/>
          </rPr>
          <t xml:space="preserve">Contract 008-092-F137 ran from 06/07/11 - 29/07/11 = 233P/Days
</t>
        </r>
      </text>
    </comment>
    <comment ref="G294" authorId="0" shapeId="0">
      <text>
        <r>
          <rPr>
            <sz val="10"/>
            <color indexed="81"/>
            <rFont val="Tahoma"/>
            <family val="2"/>
          </rPr>
          <t xml:space="preserve">R1 500.00 deducted from contract 008-092-F137 for not having secured benches in bakkie.
</t>
        </r>
      </text>
    </comment>
    <comment ref="J294" authorId="0" shapeId="0">
      <text>
        <r>
          <rPr>
            <b/>
            <u/>
            <sz val="8"/>
            <color indexed="81"/>
            <rFont val="Tahoma"/>
            <family val="2"/>
          </rPr>
          <t xml:space="preserve">People Employed on contract 008-092-F137
</t>
        </r>
        <r>
          <rPr>
            <sz val="8"/>
            <color indexed="81"/>
            <rFont val="Tahoma"/>
            <family val="2"/>
          </rPr>
          <t xml:space="preserve">Bongani Ruselo - 8402036118081
Pumeza Mani - 7510180453087
Vuyo Njajula - 8811165512080
Ncediwe Nqwata - 6811260853084
Tsepo Campbell - 8707165452089
Msondezi Gojela - 8308246093081
Olwethu Singata - 8504266029084
Lulama Bennie - 7809226085089
Pumlani Gola - 8602085336084
Vumile Ruselo - 8807185516085
Mzolisi Mfundisi - 6804241044089
</t>
        </r>
        <r>
          <rPr>
            <b/>
            <u/>
            <sz val="8"/>
            <color indexed="81"/>
            <rFont val="Tahoma"/>
            <family val="2"/>
          </rPr>
          <t>New People</t>
        </r>
        <r>
          <rPr>
            <sz val="8"/>
            <color indexed="81"/>
            <rFont val="Tahoma"/>
            <family val="2"/>
          </rPr>
          <t xml:space="preserve">
Siyabonga Mgangato - 8502265704087
</t>
        </r>
        <r>
          <rPr>
            <b/>
            <u/>
            <sz val="8"/>
            <color indexed="81"/>
            <rFont val="Tahoma"/>
            <family val="2"/>
          </rPr>
          <t>People Left</t>
        </r>
        <r>
          <rPr>
            <sz val="8"/>
            <color indexed="81"/>
            <rFont val="Tahoma"/>
            <family val="2"/>
          </rPr>
          <t xml:space="preserve">
Nobengazi Tali - 6207040934080</t>
        </r>
      </text>
    </comment>
    <comment ref="C295" authorId="0" shapeId="0">
      <text>
        <r>
          <rPr>
            <sz val="10"/>
            <color indexed="81"/>
            <rFont val="Tahoma"/>
            <family val="2"/>
          </rPr>
          <t xml:space="preserve">Contract 008-092-F136 ran from 02/08/11 - 29/08/11 = 180P/Days
</t>
        </r>
      </text>
    </comment>
    <comment ref="J295" authorId="0" shapeId="0">
      <text>
        <r>
          <rPr>
            <b/>
            <u/>
            <sz val="8"/>
            <color indexed="81"/>
            <rFont val="Tahoma"/>
            <family val="2"/>
          </rPr>
          <t xml:space="preserve">People Employed on contract 008-092-F136
</t>
        </r>
        <r>
          <rPr>
            <sz val="8"/>
            <color indexed="81"/>
            <rFont val="Tahoma"/>
            <family val="2"/>
          </rPr>
          <t xml:space="preserve">Ntombekhaya Menemene - 6909020873085
Siphokazi Nkone - 8607266032087
Sonwabo Vazi - 8203037085083
Khawulezile Yani - 7210255927087
Mzoxolo Dyala - 8304105495087
Bonisile Jantjies - 6903165973081
Samson Hoyi - 6601265738087
Thembinkosi Markus - 8308166087089
Nomfusi Nogcune - 6706170587089
Nosipho Xelo - 7009230935086
Xolela Radu - 8409076143085
Xolani Daba - 7408106389081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 xml:space="preserve">
</t>
        </r>
        <r>
          <rPr>
            <u/>
            <sz val="8"/>
            <color indexed="81"/>
            <rFont val="Tahoma"/>
            <family val="2"/>
          </rPr>
          <t xml:space="preserve">
</t>
        </r>
        <r>
          <rPr>
            <sz val="8"/>
            <color indexed="81"/>
            <rFont val="Tahoma"/>
            <family val="2"/>
          </rPr>
          <t xml:space="preserve">
</t>
        </r>
        <r>
          <rPr>
            <b/>
            <sz val="8"/>
            <color indexed="81"/>
            <rFont val="Tahoma"/>
            <family val="2"/>
          </rPr>
          <t xml:space="preserve">
</t>
        </r>
        <r>
          <rPr>
            <b/>
            <u/>
            <sz val="8"/>
            <color indexed="81"/>
            <rFont val="Tahoma"/>
            <family val="2"/>
          </rPr>
          <t xml:space="preserve">
People Left
</t>
        </r>
      </text>
    </comment>
    <comment ref="C296" authorId="0" shapeId="0">
      <text>
        <r>
          <rPr>
            <sz val="10"/>
            <color indexed="81"/>
            <rFont val="Tahoma"/>
            <family val="2"/>
          </rPr>
          <t xml:space="preserve">Contract 008-092-F141 ran from 12/09/11 - 23/09/11=114P/Days
</t>
        </r>
      </text>
    </comment>
    <comment ref="J296" authorId="0" shapeId="0">
      <text>
        <r>
          <rPr>
            <b/>
            <u/>
            <sz val="10"/>
            <color indexed="81"/>
            <rFont val="Tahoma"/>
            <family val="2"/>
          </rPr>
          <t>People employed on contract 008-092-F141</t>
        </r>
        <r>
          <rPr>
            <sz val="10"/>
            <color indexed="81"/>
            <rFont val="Tahoma"/>
            <family val="2"/>
          </rPr>
          <t xml:space="preserve">
</t>
        </r>
        <r>
          <rPr>
            <sz val="10"/>
            <color indexed="81"/>
            <rFont val="Tahoma"/>
            <family val="2"/>
          </rPr>
          <t xml:space="preserve">
Mzoxolo Nonqulo - 7601046037089
Mlungiseleli Skina - 5706066669083
Qondiswa Wonte - 6609100515081
Thembakazi Bhungcu - 6909271007086
Vusi Matsweni - 7412115921082
Vusumzi Bedeshe - 8109155429088
Mzwanele Tatayi - 6404195878085
Thulani Funde - 8305036316086
Luzuko Nonqulo - 9102195986083
Bulelani Nyumnka - 9301205994083
Luvuyo Ngqwamane - 8901115547086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Steven Nqweniso - 6003155973082
</t>
        </r>
        <r>
          <rPr>
            <sz val="10"/>
            <color indexed="81"/>
            <rFont val="Tahoma"/>
            <family val="2"/>
          </rPr>
          <t xml:space="preserve">
</t>
        </r>
        <r>
          <rPr>
            <b/>
            <u/>
            <sz val="10"/>
            <color indexed="81"/>
            <rFont val="Tahoma"/>
            <family val="2"/>
          </rPr>
          <t xml:space="preserve">People Left
</t>
        </r>
        <r>
          <rPr>
            <sz val="10"/>
            <color indexed="81"/>
            <rFont val="Tahoma"/>
            <family val="2"/>
          </rPr>
          <t xml:space="preserve">
Zonwabele Radu - 5108015283084
</t>
        </r>
      </text>
    </comment>
    <comment ref="C297" authorId="0" shapeId="0">
      <text>
        <r>
          <rPr>
            <sz val="10"/>
            <color indexed="81"/>
            <rFont val="Tahoma"/>
            <family val="2"/>
          </rPr>
          <t xml:space="preserve">Contract 092-050-F131 ran from 11/07/11 - 21/07/11 = 66P/Days
</t>
        </r>
      </text>
    </comment>
    <comment ref="J297" authorId="0" shapeId="0">
      <text>
        <r>
          <rPr>
            <b/>
            <u/>
            <sz val="8"/>
            <color indexed="81"/>
            <rFont val="Tahoma"/>
            <family val="2"/>
          </rPr>
          <t>People employed on contract 092-050-F131</t>
        </r>
        <r>
          <rPr>
            <sz val="8"/>
            <color indexed="81"/>
            <rFont val="Tahoma"/>
            <family val="2"/>
          </rPr>
          <t xml:space="preserve">
</t>
        </r>
        <r>
          <rPr>
            <b/>
            <sz val="8"/>
            <color indexed="81"/>
            <rFont val="Tahoma"/>
            <family val="2"/>
          </rPr>
          <t xml:space="preserve">
</t>
        </r>
        <r>
          <rPr>
            <sz val="8"/>
            <color indexed="81"/>
            <rFont val="Tahoma"/>
            <family val="2"/>
          </rPr>
          <t xml:space="preserve">Ntombentsha Siyazi - 6503280753085
Nongazi Ngudu - 7006040773087
Monde Joni - 7804235809082
Sipho Yoli - 6510135618082
Khulile Nogampula - 8507153656083
Bulelani Ngqina - 6903165424085
Tobani Javu - 8502065652080
Khayalethu Peter - 8501017716084
Elliot Tengwa - 6702025661088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sz val="8"/>
            <color indexed="81"/>
            <rFont val="Tahoma"/>
            <family val="2"/>
          </rPr>
          <t xml:space="preserve">
</t>
        </r>
        <r>
          <rPr>
            <sz val="8"/>
            <color indexed="81"/>
            <rFont val="Tahoma"/>
            <family val="2"/>
          </rPr>
          <t>Zandisile Ngqina - 8501155494080</t>
        </r>
        <r>
          <rPr>
            <b/>
            <sz val="8"/>
            <color indexed="81"/>
            <rFont val="Tahoma"/>
            <family val="2"/>
          </rPr>
          <t xml:space="preserve">
</t>
        </r>
        <r>
          <rPr>
            <b/>
            <u/>
            <sz val="8"/>
            <color indexed="81"/>
            <rFont val="Tahoma"/>
            <family val="2"/>
          </rPr>
          <t xml:space="preserve">
People Left
</t>
        </r>
      </text>
    </comment>
    <comment ref="C298" authorId="0" shapeId="0">
      <text>
        <r>
          <rPr>
            <sz val="10"/>
            <color indexed="81"/>
            <rFont val="Tahoma"/>
            <family val="2"/>
          </rPr>
          <t xml:space="preserve">Contract 008-092-F140 ran from 17/08/11 - 30/08/11 = 110P/Days
</t>
        </r>
      </text>
    </comment>
    <comment ref="J298" authorId="0" shapeId="0">
      <text>
        <r>
          <rPr>
            <b/>
            <u/>
            <sz val="8"/>
            <color indexed="81"/>
            <rFont val="Tahoma"/>
            <family val="2"/>
          </rPr>
          <t xml:space="preserve">People employed on contract 008-092-F140
</t>
        </r>
        <r>
          <rPr>
            <u/>
            <sz val="8"/>
            <color indexed="81"/>
            <rFont val="Tahoma"/>
            <family val="2"/>
          </rPr>
          <t xml:space="preserve">
</t>
        </r>
        <r>
          <rPr>
            <b/>
            <sz val="8"/>
            <color indexed="81"/>
            <rFont val="Tahoma"/>
            <family val="2"/>
          </rPr>
          <t xml:space="preserve">
</t>
        </r>
        <r>
          <rPr>
            <sz val="8"/>
            <color indexed="81"/>
            <rFont val="Tahoma"/>
            <family val="2"/>
          </rPr>
          <t xml:space="preserve">Madondandile Makasi - 6612126415088
Malamli Jafta  - 7409055800086
Akhona Khila  - 8710025637089
Mzwandile Xhotyeni  - 5108255580082
Nomakhwezi Gidane - 6610030777080
Mbongi Hani - 5807105865086
Nondoyisile Kunqwana - 65060208085
Matipekhya Gidane - 7603037645086
Mzuyanda Kondile - 7905085685082
Sithelwa Somkhe - 6506151062080
Pindile Adam - 6504095706086
</t>
        </r>
        <r>
          <rPr>
            <b/>
            <u/>
            <sz val="8"/>
            <color indexed="81"/>
            <rFont val="Tahoma"/>
            <family val="2"/>
          </rPr>
          <t>New People</t>
        </r>
        <r>
          <rPr>
            <sz val="8"/>
            <color indexed="81"/>
            <rFont val="Tahoma"/>
            <family val="2"/>
          </rPr>
          <t xml:space="preserve">
</t>
        </r>
        <r>
          <rPr>
            <b/>
            <u/>
            <sz val="8"/>
            <color indexed="81"/>
            <rFont val="Tahoma"/>
            <family val="2"/>
          </rPr>
          <t xml:space="preserve">
</t>
        </r>
        <r>
          <rPr>
            <sz val="8"/>
            <color indexed="81"/>
            <rFont val="Tahoma"/>
            <family val="2"/>
          </rPr>
          <t xml:space="preserve">Phakamani Gidane - 8812045602083
</t>
        </r>
        <r>
          <rPr>
            <u/>
            <sz val="8"/>
            <color indexed="81"/>
            <rFont val="Tahoma"/>
            <family val="2"/>
          </rPr>
          <t xml:space="preserve">
</t>
        </r>
        <r>
          <rPr>
            <b/>
            <u/>
            <sz val="8"/>
            <color indexed="81"/>
            <rFont val="Tahoma"/>
            <family val="2"/>
          </rPr>
          <t xml:space="preserve">
People Left
</t>
        </r>
        <r>
          <rPr>
            <sz val="8"/>
            <color indexed="81"/>
            <rFont val="Tahoma"/>
            <family val="2"/>
          </rPr>
          <t>Zonwabele Radu - 5108015283084</t>
        </r>
      </text>
    </comment>
    <comment ref="C299" authorId="0" shapeId="0">
      <text>
        <r>
          <rPr>
            <sz val="10"/>
            <color indexed="81"/>
            <rFont val="Tahoma"/>
            <family val="2"/>
          </rPr>
          <t xml:space="preserve">Contract 008-092-F148 ran from 05/08/11 - 19/08/11 = 169P/Days
</t>
        </r>
      </text>
    </comment>
    <comment ref="J299" authorId="0" shapeId="0">
      <text>
        <r>
          <rPr>
            <b/>
            <u/>
            <sz val="8"/>
            <color indexed="81"/>
            <rFont val="Tahoma"/>
            <family val="2"/>
          </rPr>
          <t xml:space="preserve">People Employed on contract 008-092-F148
</t>
        </r>
        <r>
          <rPr>
            <sz val="8"/>
            <color indexed="81"/>
            <rFont val="Tahoma"/>
            <family val="2"/>
          </rPr>
          <t xml:space="preserve">Bongani Ruselo - 8402036118081
Pumeza Mani - 7510180453087
Vuyo Njajula - 8811165512080
Ncediwe Nqwata - 6811260853084
Tsepo Campbell - 8707165452089
Msondezi Gojela - 8308246093081
Siyabonga Mgangato - 8502265704087
Olwethu Singata - 8504266029084
Lulama Bennie - 7809226085089
Pumlani Gola - 8602085336084
Vumile Ruselo - 8807185516085
Mzolisi Mfundisi - 6804241044089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300" authorId="0" shapeId="0">
      <text>
        <r>
          <rPr>
            <sz val="10"/>
            <color indexed="81"/>
            <rFont val="Tahoma"/>
            <family val="2"/>
          </rPr>
          <t xml:space="preserve">Contract 092-050-F134 ran from 01/08/11 - 13/08/011 = 132P/Days
</t>
        </r>
      </text>
    </comment>
    <comment ref="J300" authorId="0" shapeId="0">
      <text>
        <r>
          <rPr>
            <b/>
            <u/>
            <sz val="8"/>
            <color indexed="81"/>
            <rFont val="Tahoma"/>
            <family val="2"/>
          </rPr>
          <t xml:space="preserve">
People present for Contract 092-050-F134
</t>
        </r>
        <r>
          <rPr>
            <u/>
            <sz val="8"/>
            <color indexed="81"/>
            <rFont val="Tahoma"/>
            <family val="2"/>
          </rPr>
          <t xml:space="preserve">
</t>
        </r>
        <r>
          <rPr>
            <sz val="8"/>
            <color indexed="81"/>
            <rFont val="Tahoma"/>
            <family val="2"/>
          </rPr>
          <t>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
Misile Mkatali - 6712246006088</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301" authorId="0" shapeId="0">
      <text>
        <r>
          <rPr>
            <sz val="10"/>
            <color indexed="81"/>
            <rFont val="Tahoma"/>
            <family val="2"/>
          </rPr>
          <t xml:space="preserve">Contract 092-050-F134B1 ran from 17/07/13 - 23/07/13 = 62P/Days 
</t>
        </r>
      </text>
    </comment>
    <comment ref="J301" authorId="0" shapeId="0">
      <text>
        <r>
          <rPr>
            <b/>
            <u/>
            <sz val="8"/>
            <color indexed="81"/>
            <rFont val="Tahoma"/>
            <family val="2"/>
          </rPr>
          <t>People employed on contract 092-050-F134B1</t>
        </r>
        <r>
          <rPr>
            <b/>
            <sz val="8"/>
            <color indexed="81"/>
            <rFont val="Tahoma"/>
            <family val="2"/>
          </rPr>
          <t xml:space="preserve">
</t>
        </r>
        <r>
          <rPr>
            <sz val="8"/>
            <color indexed="81"/>
            <rFont val="Tahoma"/>
            <family val="2"/>
          </rPr>
          <t xml:space="preserve">
Liyanda Mgilane - 8003100635081
Ntombentsha Siyazi - 6503280753085
Nongazi Ngudu - 7006040773087
Zanoxolo Bam - 7909056351088
Vusumzi Seiti - 8404295301085
Simphiwe January - 8705045336084
Sipho Yoli - 6510135618082
Belelani Ngqina - 6903164247084
Zitobele Zekevu - 5208215732086
</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Luxolo Limba - 8202206223087
Khulile Nogampula - 8507155636083
Mzingisi Yoli - 9004095536085
</t>
        </r>
        <r>
          <rPr>
            <b/>
            <u/>
            <sz val="8"/>
            <color indexed="81"/>
            <rFont val="Tahoma"/>
            <family val="2"/>
          </rPr>
          <t xml:space="preserve">
People Left
</t>
        </r>
        <r>
          <rPr>
            <sz val="8"/>
            <color indexed="81"/>
            <rFont val="Tahoma"/>
            <family val="2"/>
          </rPr>
          <t xml:space="preserve">
Siyabonga Qutywa - 8305185322083
Sindile Fanga - 6112035642088
Phumelele Matshamba - 8303105679088
Nkululeko Mfecane - 5304145559085</t>
        </r>
      </text>
    </comment>
    <comment ref="C302" authorId="0" shapeId="0">
      <text>
        <r>
          <rPr>
            <sz val="10"/>
            <color indexed="81"/>
            <rFont val="Tahoma"/>
            <family val="2"/>
          </rPr>
          <t xml:space="preserve">Contract 092-050-F232B1 ran from 25/10/13 - 30/10/13 = 44P/Days
</t>
        </r>
      </text>
    </comment>
    <comment ref="J302" authorId="0" shapeId="0">
      <text>
        <r>
          <rPr>
            <b/>
            <u/>
            <sz val="8"/>
            <color indexed="81"/>
            <rFont val="Tahoma"/>
            <family val="2"/>
          </rPr>
          <t xml:space="preserve">People Employed on contract 092-050-F232B1
</t>
        </r>
        <r>
          <rPr>
            <u/>
            <sz val="8"/>
            <color indexed="81"/>
            <rFont val="Tahoma"/>
            <family val="2"/>
          </rPr>
          <t xml:space="preserve">
</t>
        </r>
        <r>
          <rPr>
            <sz val="8"/>
            <color indexed="81"/>
            <rFont val="Tahoma"/>
            <family val="2"/>
          </rPr>
          <t xml:space="preserve">Mzimkhulu Nkone - 7310065683084
Mbulelo Soldaat - 8409076148085
Sipho Ziqula - 9010215805086
Lubabalo Ndlakuse - 9205166012084
Asanda Ndwayana - 8912106282088
Madodandile Makhasi - 6612126415088
Samson Hoyi - 6601265738087
Phillipa Menemene - 6909020873085
Sivuyile Kete - 8211195887083
</t>
        </r>
        <r>
          <rPr>
            <b/>
            <u/>
            <sz val="8"/>
            <color indexed="81"/>
            <rFont val="Tahoma"/>
            <family val="2"/>
          </rPr>
          <t>New People</t>
        </r>
        <r>
          <rPr>
            <sz val="8"/>
            <color indexed="81"/>
            <rFont val="Tahoma"/>
            <family val="2"/>
          </rPr>
          <t xml:space="preserve">
</t>
        </r>
        <r>
          <rPr>
            <sz val="8"/>
            <color indexed="81"/>
            <rFont val="Tahoma"/>
            <family val="2"/>
          </rPr>
          <t xml:space="preserve">
Sikholiw Kave - 8910035448085
Mlami Xhotyeni - 8103095596080
Aviwe Ntozini - 9007085671085</t>
        </r>
        <r>
          <rPr>
            <b/>
            <sz val="8"/>
            <color indexed="81"/>
            <rFont val="Tahoma"/>
            <family val="2"/>
          </rPr>
          <t xml:space="preserve">
</t>
        </r>
        <r>
          <rPr>
            <sz val="8"/>
            <color indexed="81"/>
            <rFont val="Tahoma"/>
            <family val="2"/>
          </rPr>
          <t xml:space="preserve">
</t>
        </r>
        <r>
          <rPr>
            <b/>
            <u/>
            <sz val="8"/>
            <color indexed="81"/>
            <rFont val="Tahoma"/>
            <family val="2"/>
          </rPr>
          <t xml:space="preserve">
People Left
</t>
        </r>
        <r>
          <rPr>
            <sz val="8"/>
            <color indexed="81"/>
            <rFont val="Tahoma"/>
            <family val="2"/>
          </rPr>
          <t>Thembinkosi Markus - 8308166087089
Khawulezile Yani - 7210255927087
Ndikho Ngwane - 78081061830889</t>
        </r>
      </text>
    </comment>
    <comment ref="C303" authorId="0" shapeId="0">
      <text>
        <r>
          <rPr>
            <sz val="10"/>
            <color indexed="81"/>
            <rFont val="Tahoma"/>
            <family val="2"/>
          </rPr>
          <t xml:space="preserve">Contract 092-050-F138 ran from 11/08/11 - 22/08/11 = 125P/Days
</t>
        </r>
      </text>
    </comment>
    <comment ref="J303" authorId="0" shapeId="0">
      <text>
        <r>
          <rPr>
            <b/>
            <u/>
            <sz val="8"/>
            <color indexed="81"/>
            <rFont val="Tahoma"/>
            <family val="2"/>
          </rPr>
          <t>People employed on contract 092-050-F138</t>
        </r>
        <r>
          <rPr>
            <sz val="8"/>
            <color indexed="81"/>
            <rFont val="Tahoma"/>
            <family val="2"/>
          </rPr>
          <t xml:space="preserve">
Ntombentsha Siyazi - 6503280753085
Nongazi Ngudu - 7006040773087
Monde Joni - 7804235809082
Sipho Yoli - 6510135618082
Khulile Nogampula - 8507153656083
Zandisile Ngqina - 8501155494080
Bulelani Ngqina - 6903165424085
Tobani Javu - 8502065652080
Khayalethu Peter - 8501017716084
Elliot Tengwa - 6702025661088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sz val="8"/>
            <color indexed="81"/>
            <rFont val="Tahoma"/>
            <family val="2"/>
          </rPr>
          <t xml:space="preserve">
</t>
        </r>
        <r>
          <rPr>
            <b/>
            <u/>
            <sz val="8"/>
            <color indexed="81"/>
            <rFont val="Tahoma"/>
            <family val="2"/>
          </rPr>
          <t xml:space="preserve">
People Left
</t>
        </r>
      </text>
    </comment>
    <comment ref="C304" authorId="0" shapeId="0">
      <text>
        <r>
          <rPr>
            <sz val="10"/>
            <color indexed="81"/>
            <rFont val="Tahoma"/>
            <family val="2"/>
          </rPr>
          <t xml:space="preserve">Contract 092-050-F138B1 ran from 24/07/13 - 31/07/13 = 77P/Days 
</t>
        </r>
      </text>
    </comment>
    <comment ref="J304" authorId="0" shapeId="0">
      <text>
        <r>
          <rPr>
            <b/>
            <u/>
            <sz val="8"/>
            <color indexed="81"/>
            <rFont val="Tahoma"/>
            <family val="2"/>
          </rPr>
          <t>People employed on contract 092-050-F138B1</t>
        </r>
        <r>
          <rPr>
            <b/>
            <sz val="8"/>
            <color indexed="81"/>
            <rFont val="Tahoma"/>
            <family val="2"/>
          </rPr>
          <t xml:space="preserve">
</t>
        </r>
        <r>
          <rPr>
            <sz val="8"/>
            <color indexed="81"/>
            <rFont val="Tahoma"/>
            <family val="2"/>
          </rPr>
          <t xml:space="preserve">Liyanda Mgilane - 8003100635081
Ntombentsha Siyazi - 6503280753085
Nongazi Ngudu - 7006040773087
Luxolo Limba - 8202206223087
Zanoxolo Bam - 7909056351088
Khulile Nogampula - 8507155636083
Vusumzi Seiti - 8404295301085
Simphiwe January - 8705045336084
Sipho Yoli - 6510135618082
Belelani Ngqina - 6903164247084
Mzingisi Yoli - 9004095536085
Zitobele Zekevu - 5208215732086
</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C305" authorId="0" shapeId="0">
      <text>
        <r>
          <rPr>
            <sz val="10"/>
            <color indexed="81"/>
            <rFont val="Tahoma"/>
            <family val="2"/>
          </rPr>
          <t xml:space="preserve">Contract 092-050-F137 ran from 29/07/11 - 10/08/11 = 121P/Days
</t>
        </r>
      </text>
    </comment>
    <comment ref="J305" authorId="0" shapeId="0">
      <text>
        <r>
          <rPr>
            <b/>
            <u/>
            <sz val="8"/>
            <color indexed="81"/>
            <rFont val="Tahoma"/>
            <family val="2"/>
          </rPr>
          <t>People employed on contract 092-050-F137</t>
        </r>
        <r>
          <rPr>
            <sz val="8"/>
            <color indexed="81"/>
            <rFont val="Tahoma"/>
            <family val="2"/>
          </rPr>
          <t xml:space="preserve">
Ntombentsha Siyazi - 6503280753085
Nongazi Ngudu - 7006040773087
Monde Joni - 7804235809082
Sipho Yoli - 6510135618082
Khulile Nogampula - 8507153656083
Zandisile Ngqina - 8501155494080
Bulelani Ngqina - 6903165424085
Tobani Javu - 8502065652080
Khayalethu Peter - 8501017716084
Elliot Tengwa - 6702025661088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sz val="8"/>
            <color indexed="81"/>
            <rFont val="Tahoma"/>
            <family val="2"/>
          </rPr>
          <t xml:space="preserve">
</t>
        </r>
        <r>
          <rPr>
            <b/>
            <u/>
            <sz val="8"/>
            <color indexed="81"/>
            <rFont val="Tahoma"/>
            <family val="2"/>
          </rPr>
          <t xml:space="preserve">
People Left
</t>
        </r>
      </text>
    </comment>
    <comment ref="C306" authorId="0" shapeId="0">
      <text>
        <r>
          <rPr>
            <sz val="10"/>
            <color indexed="81"/>
            <rFont val="Tahoma"/>
            <family val="2"/>
          </rPr>
          <t xml:space="preserve">Contract 092-050-F149B1 ran from 29/10/13 - 04/11/13 = 53P/Days 
</t>
        </r>
      </text>
    </comment>
    <comment ref="J306" authorId="0" shapeId="0">
      <text>
        <r>
          <rPr>
            <b/>
            <u/>
            <sz val="8"/>
            <color indexed="81"/>
            <rFont val="Tahoma"/>
            <family val="2"/>
          </rPr>
          <t>People employed on contract 092-050-F176B2</t>
        </r>
        <r>
          <rPr>
            <b/>
            <sz val="8"/>
            <color indexed="81"/>
            <rFont val="Tahoma"/>
            <family val="2"/>
          </rPr>
          <t xml:space="preserve">
</t>
        </r>
        <r>
          <rPr>
            <sz val="8"/>
            <color indexed="81"/>
            <rFont val="Tahoma"/>
            <family val="2"/>
          </rPr>
          <t xml:space="preserve">
Liyanda Mgilane - 8003100635081
Ntombentsha Siyazi - 6503280753085
Nongazi Ngudu - 7006040773087
Zanoxolo Bam - 7909056351088
Vusumzi Seiti - 8404295301085
Simphiwe January - 8705045336084
Sipho Yoli - 6510135618082
Bulelani Ngqina - 6903164247084
Zitobele Zekevu - 5208215732086
Khulile Nogampula - 8507155636083</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Thembinkosi Tshunungwa - 7608286092088
Nkululeko Mfecane - 5304145559085
</t>
        </r>
        <r>
          <rPr>
            <b/>
            <u/>
            <sz val="8"/>
            <color indexed="81"/>
            <rFont val="Tahoma"/>
            <family val="2"/>
          </rPr>
          <t xml:space="preserve">
People Left
</t>
        </r>
        <r>
          <rPr>
            <sz val="8"/>
            <color indexed="81"/>
            <rFont val="Tahoma"/>
            <family val="2"/>
          </rPr>
          <t xml:space="preserve">
Luxolo Limba - 8202206223087
Mzingisi Yoli - 9004095536085</t>
        </r>
      </text>
    </comment>
    <comment ref="C307" authorId="0" shapeId="0">
      <text>
        <r>
          <rPr>
            <sz val="10"/>
            <color indexed="81"/>
            <rFont val="Tahoma"/>
            <family val="2"/>
          </rPr>
          <t xml:space="preserve">Contract 008-092-F149 ran from 06/09/11 - 04/10/11 = 169P/Days
</t>
        </r>
      </text>
    </comment>
    <comment ref="J307" authorId="0" shapeId="0">
      <text>
        <r>
          <rPr>
            <b/>
            <u/>
            <sz val="8"/>
            <color indexed="81"/>
            <rFont val="Tahoma"/>
            <family val="2"/>
          </rPr>
          <t xml:space="preserve">People Employed on contract 008-092-F149
</t>
        </r>
        <r>
          <rPr>
            <sz val="8"/>
            <color indexed="81"/>
            <rFont val="Tahoma"/>
            <family val="2"/>
          </rPr>
          <t>Ntombekhaya Menemene - 6909020873085
Siphokazi Nkone - 8607266032087
Sonwabo Vazi - 8203037085083
Khawulezile Yani - 7210255927087
Mzoxolo Dyala - 8304105495087
Bonisile Jantjies - 6903165973081
Samson Hoyi - 6601265738087
Thembinkosi Markus - 8308166087089
Nomfusi Nogcune - 6706170587089
Nosipho Xelo - 7009230935086
Xolela Radu - 8409076143085
Xolani Daba - 7408106389081</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 xml:space="preserve">
</t>
        </r>
        <r>
          <rPr>
            <u/>
            <sz val="8"/>
            <color indexed="81"/>
            <rFont val="Tahoma"/>
            <family val="2"/>
          </rPr>
          <t xml:space="preserve">
</t>
        </r>
        <r>
          <rPr>
            <sz val="8"/>
            <color indexed="81"/>
            <rFont val="Tahoma"/>
            <family val="2"/>
          </rPr>
          <t xml:space="preserve">
</t>
        </r>
        <r>
          <rPr>
            <b/>
            <sz val="8"/>
            <color indexed="81"/>
            <rFont val="Tahoma"/>
            <family val="2"/>
          </rPr>
          <t xml:space="preserve">
</t>
        </r>
        <r>
          <rPr>
            <b/>
            <u/>
            <sz val="8"/>
            <color indexed="81"/>
            <rFont val="Tahoma"/>
            <family val="2"/>
          </rPr>
          <t xml:space="preserve">
People Left
</t>
        </r>
      </text>
    </comment>
    <comment ref="C308" authorId="0" shapeId="0">
      <text>
        <r>
          <rPr>
            <sz val="10"/>
            <color indexed="81"/>
            <rFont val="Tahoma"/>
            <family val="2"/>
          </rPr>
          <t xml:space="preserve">Contract 092-050-F141 ran from 22/08/11 - 02/09/11 = 126P/Days
</t>
        </r>
      </text>
    </comment>
    <comment ref="J308" authorId="0" shapeId="0">
      <text>
        <r>
          <rPr>
            <b/>
            <u/>
            <sz val="8"/>
            <color indexed="81"/>
            <rFont val="Tahoma"/>
            <family val="2"/>
          </rPr>
          <t>People employed on contract 092-050-F141</t>
        </r>
        <r>
          <rPr>
            <sz val="8"/>
            <color indexed="81"/>
            <rFont val="Tahoma"/>
            <family val="2"/>
          </rPr>
          <t xml:space="preserve">
Ntombentsha Siyazi - 6503280753085
Nongazi Ngudu - 7006040773087
Monde Joni - 7804235809082
Sipho Yoli - 6510135618082
Khulile Nogampula - 8507153656083
Zandisile Ngqina - 8501155494080
Bulelani Ngqina - 6903165424085
Tobani Javu - 8502065652080
Khayalethu Peter - 8501017716084
Elliot Tengwa - 6702025661088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sz val="8"/>
            <color indexed="81"/>
            <rFont val="Tahoma"/>
            <family val="2"/>
          </rPr>
          <t xml:space="preserve">
</t>
        </r>
        <r>
          <rPr>
            <b/>
            <u/>
            <sz val="8"/>
            <color indexed="81"/>
            <rFont val="Tahoma"/>
            <family val="2"/>
          </rPr>
          <t xml:space="preserve">
People Left
</t>
        </r>
      </text>
    </comment>
    <comment ref="C309" authorId="0" shapeId="0">
      <text>
        <r>
          <rPr>
            <sz val="10"/>
            <color indexed="81"/>
            <rFont val="Tahoma"/>
            <family val="2"/>
          </rPr>
          <t>Contract 092-050- F139B1 ran from 19/08/13 - 28/08/13 = 88P/Days</t>
        </r>
      </text>
    </comment>
    <comment ref="J309" authorId="0" shapeId="0">
      <text>
        <r>
          <rPr>
            <b/>
            <u/>
            <sz val="8"/>
            <color indexed="81"/>
            <rFont val="Tahoma"/>
            <family val="2"/>
          </rPr>
          <t xml:space="preserve">People Employed on contract 092-050-F139B1
</t>
        </r>
        <r>
          <rPr>
            <sz val="8"/>
            <color indexed="81"/>
            <rFont val="Tahoma"/>
            <family val="2"/>
          </rPr>
          <t xml:space="preserve">Nonkululeko Mani - 7612101148083
Pumeza Mani - 7510180453087
Ncediwe Nqwata - 6811260853084
Tsepo Campbell - 8707165452089
Thanduxolo Nombewu - 8512305524080
Phumlani Gola - 8602085336084
Olwethu Singata - 8504266029084
Phumzile Daba - 8301106576089
Unathi Ndlakuse - 9009135418087
Akhona Kila - 8709226085089
Vumile Ruselo - 8807185516085
Mkhanyisi Ndwayana - 8912265990083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310" authorId="0" shapeId="0">
      <text>
        <r>
          <rPr>
            <sz val="10"/>
            <color indexed="81"/>
            <rFont val="Tahoma"/>
            <family val="2"/>
          </rPr>
          <t xml:space="preserve">Contract 092-050-F133B1 ran from 24/07/13 - 02/08/13 = 79P/Days
</t>
        </r>
      </text>
    </comment>
    <comment ref="J310" authorId="0" shapeId="0">
      <text>
        <r>
          <rPr>
            <b/>
            <u/>
            <sz val="8"/>
            <color indexed="81"/>
            <rFont val="Tahoma"/>
            <family val="2"/>
          </rPr>
          <t xml:space="preserve">People Employed on contract 092-050-F133B1
</t>
        </r>
        <r>
          <rPr>
            <u/>
            <sz val="8"/>
            <color indexed="81"/>
            <rFont val="Tahoma"/>
            <family val="2"/>
          </rPr>
          <t xml:space="preserve">
</t>
        </r>
        <r>
          <rPr>
            <sz val="8"/>
            <color indexed="81"/>
            <rFont val="Tahoma"/>
            <family val="2"/>
          </rPr>
          <t xml:space="preserve">Mzimkhulu Nkone - 7310065683084
Mbulelo Soldaat - 8409076148085
Sipho Ziqula - 9010215805086
Lubabalo Ndlakuse - 9205166012084
Thembinkosi Markus - 8308166087089
Asanda Ndwayana - 8912106282088
Khawulezile Yani - 7210255927087
Madodandile Makhasi - 6612126415088
Samson Hoyi - 6601265738087
Phillipa Menemene - 6909020873085
Ndikho Ngwane - 78081061830889
Sivuyile Kete - 8211195887083
</t>
        </r>
        <r>
          <rPr>
            <b/>
            <u/>
            <sz val="8"/>
            <color indexed="81"/>
            <rFont val="Tahoma"/>
            <family val="2"/>
          </rPr>
          <t>New People</t>
        </r>
        <r>
          <rPr>
            <sz val="8"/>
            <color indexed="81"/>
            <rFont val="Tahoma"/>
            <family val="2"/>
          </rPr>
          <t xml:space="preserve">
</t>
        </r>
        <r>
          <rPr>
            <sz val="8"/>
            <color indexed="81"/>
            <rFont val="Tahoma"/>
            <family val="2"/>
          </rPr>
          <t xml:space="preserv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311" authorId="0" shapeId="0">
      <text>
        <r>
          <rPr>
            <sz val="10"/>
            <color indexed="81"/>
            <rFont val="Tahoma"/>
            <family val="2"/>
          </rPr>
          <t xml:space="preserve">Contract 092-050-F185 ran from 11/10/11 - 26/10/11 = 156P/Days
</t>
        </r>
      </text>
    </comment>
    <comment ref="J311" authorId="0" shapeId="0">
      <text>
        <r>
          <rPr>
            <b/>
            <u/>
            <sz val="8"/>
            <color indexed="81"/>
            <rFont val="Tahoma"/>
            <family val="2"/>
          </rPr>
          <t xml:space="preserve">People employed on contract 092-050-F185
</t>
        </r>
        <r>
          <rPr>
            <u/>
            <sz val="8"/>
            <color indexed="81"/>
            <rFont val="Tahoma"/>
            <family val="2"/>
          </rPr>
          <t xml:space="preserve">
</t>
        </r>
        <r>
          <rPr>
            <b/>
            <sz val="8"/>
            <color indexed="81"/>
            <rFont val="Tahoma"/>
            <family val="2"/>
          </rPr>
          <t xml:space="preserve">
</t>
        </r>
        <r>
          <rPr>
            <sz val="8"/>
            <color indexed="81"/>
            <rFont val="Tahoma"/>
            <family val="2"/>
          </rPr>
          <t xml:space="preserve">Madondandile Makasi - 6612126415088
Malamli Jafta  - 7409055800086
Akhona Khila  - 8710025637089
Mzwandile Xhotyeni  - 5108255580082
Nomakhwezi Gidane - 6610030777080
Mbongi Hani - 5807105865086
Nondoyisile Kunqwana - 65060208085
Matipekhya Gidane - 7603037645086
Mzuyanda Kondile - 7905085685082
Sithelwa Somkhe - 6506151062080
Pindile Adam - 6504095706086
Phakamani Gidane - 8812045602083
</t>
        </r>
        <r>
          <rPr>
            <b/>
            <u/>
            <sz val="8"/>
            <color indexed="81"/>
            <rFont val="Tahoma"/>
            <family val="2"/>
          </rPr>
          <t>New People</t>
        </r>
        <r>
          <rPr>
            <sz val="8"/>
            <color indexed="81"/>
            <rFont val="Tahoma"/>
            <family val="2"/>
          </rPr>
          <t xml:space="preserve">
</t>
        </r>
        <r>
          <rPr>
            <b/>
            <u/>
            <sz val="8"/>
            <color indexed="81"/>
            <rFont val="Tahoma"/>
            <family val="2"/>
          </rPr>
          <t xml:space="preserve">
</t>
        </r>
        <r>
          <rPr>
            <sz val="8"/>
            <color indexed="81"/>
            <rFont val="Tahoma"/>
            <family val="2"/>
          </rPr>
          <t xml:space="preserve">
</t>
        </r>
        <r>
          <rPr>
            <u/>
            <sz val="8"/>
            <color indexed="81"/>
            <rFont val="Tahoma"/>
            <family val="2"/>
          </rPr>
          <t xml:space="preserve">
</t>
        </r>
        <r>
          <rPr>
            <b/>
            <u/>
            <sz val="8"/>
            <color indexed="81"/>
            <rFont val="Tahoma"/>
            <family val="2"/>
          </rPr>
          <t xml:space="preserve">
People Left
</t>
        </r>
      </text>
    </comment>
    <comment ref="C312" authorId="0" shapeId="0">
      <text>
        <r>
          <rPr>
            <sz val="10"/>
            <color indexed="81"/>
            <rFont val="Tahoma"/>
            <family val="2"/>
          </rPr>
          <t>Contract 092-050- F185B1 ran from 25/04/13 - 03/05/13 = 88P/Days</t>
        </r>
      </text>
    </comment>
    <comment ref="J312" authorId="0" shapeId="0">
      <text>
        <r>
          <rPr>
            <b/>
            <u/>
            <sz val="8"/>
            <color indexed="81"/>
            <rFont val="Tahoma"/>
            <family val="2"/>
          </rPr>
          <t xml:space="preserve">People Employed on contract 092-050-F185B1
</t>
        </r>
        <r>
          <rPr>
            <sz val="8"/>
            <color indexed="81"/>
            <rFont val="Tahoma"/>
            <family val="2"/>
          </rPr>
          <t xml:space="preserve">Nonkululeko Mani - 7612101148083
Pumeza Mani - 7510180453087
Tsepo Campbell - 8707165452089
Phumzile Daba - 8301106576089
Unathi Ndlakuse - 9009135418087
Akhona Khila - 8709226085089
Vumile Ruselo - 8807185516085
Mkhanyisi Ndwayana - 8912265990083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Oza Bawuti - 9203236135084
Lulama Bennie - 7809226085089
Simnikiwe Ndwayana - 9206175288087
Sinethemba Manga - 9007015677087
</t>
        </r>
        <r>
          <rPr>
            <sz val="8"/>
            <color indexed="81"/>
            <rFont val="Tahoma"/>
            <family val="2"/>
          </rPr>
          <t xml:space="preserve">
</t>
        </r>
        <r>
          <rPr>
            <b/>
            <u/>
            <sz val="8"/>
            <color indexed="81"/>
            <rFont val="Tahoma"/>
            <family val="2"/>
          </rPr>
          <t>People Left</t>
        </r>
        <r>
          <rPr>
            <sz val="8"/>
            <color indexed="81"/>
            <rFont val="Tahoma"/>
            <family val="2"/>
          </rPr>
          <t xml:space="preserve">
Ncediwe Nqwata - 6811260853084
Thanduxolo Nombewu - 8512305524080
Phumlani Gola - 8602085336084
Olwethu Singata - 8504266029084</t>
        </r>
      </text>
    </comment>
    <comment ref="C313" authorId="0" shapeId="0">
      <text>
        <r>
          <rPr>
            <sz val="10"/>
            <color indexed="81"/>
            <rFont val="Tahoma"/>
            <family val="2"/>
          </rPr>
          <t xml:space="preserve">Contract 092-050-F151 ran from 03/10/11 - 26/10/11 = 214P/Days
</t>
        </r>
      </text>
    </comment>
    <comment ref="J313" authorId="0" shapeId="0">
      <text>
        <r>
          <rPr>
            <b/>
            <u/>
            <sz val="8"/>
            <color indexed="81"/>
            <rFont val="Tahoma"/>
            <family val="2"/>
          </rPr>
          <t>People employed on contract 092-050-F151</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Tobani Javu - 8502065652080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sz val="8"/>
            <color indexed="81"/>
            <rFont val="Tahoma"/>
            <family val="2"/>
          </rPr>
          <t xml:space="preserve">
</t>
        </r>
        <r>
          <rPr>
            <b/>
            <u/>
            <sz val="8"/>
            <color indexed="81"/>
            <rFont val="Tahoma"/>
            <family val="2"/>
          </rPr>
          <t xml:space="preserve">
People Left
</t>
        </r>
      </text>
    </comment>
    <comment ref="C314" authorId="0" shapeId="0">
      <text>
        <r>
          <rPr>
            <sz val="10"/>
            <color indexed="81"/>
            <rFont val="Tahoma"/>
            <family val="2"/>
          </rPr>
          <t xml:space="preserve">Contract 092-050-F151B1 ran from 01/11/13 - 06/11/13 = 44P/Days
</t>
        </r>
      </text>
    </comment>
    <comment ref="J314" authorId="0" shapeId="0">
      <text>
        <r>
          <rPr>
            <b/>
            <u/>
            <sz val="8"/>
            <color indexed="81"/>
            <rFont val="Tahoma"/>
            <family val="2"/>
          </rPr>
          <t xml:space="preserve">People Employed on contract 092-050-F151B1
</t>
        </r>
        <r>
          <rPr>
            <u/>
            <sz val="8"/>
            <color indexed="81"/>
            <rFont val="Tahoma"/>
            <family val="2"/>
          </rPr>
          <t xml:space="preserve">
</t>
        </r>
        <r>
          <rPr>
            <sz val="8"/>
            <color indexed="81"/>
            <rFont val="Tahoma"/>
            <family val="2"/>
          </rPr>
          <t xml:space="preserve">Mzimkhulu Nkone - 7310065683084
Mbulelo Soldaat - 8409076148085
Sipho Ziqula - 9010215805086
Lubabalo Ndlakuse - 9205166012084
Asanda Ndwayana - 8912106282088
Madodandile Makhasi - 6612126415088
Samson Hoyi - 6601265738087
Phillipa Menemene - 6909020873085
Sivuyile Kete - 8211195887083
Sikholiw Kave - 8910035448085
Mlami Xhotyeni - 8103095596080
Aviwe Ntozini - 9007085671085
</t>
        </r>
        <r>
          <rPr>
            <b/>
            <u/>
            <sz val="8"/>
            <color indexed="81"/>
            <rFont val="Tahoma"/>
            <family val="2"/>
          </rPr>
          <t>New People</t>
        </r>
        <r>
          <rPr>
            <sz val="8"/>
            <color indexed="81"/>
            <rFont val="Tahoma"/>
            <family val="2"/>
          </rPr>
          <t xml:space="preserve">
</t>
        </r>
        <r>
          <rPr>
            <sz val="8"/>
            <color indexed="81"/>
            <rFont val="Tahoma"/>
            <family val="2"/>
          </rPr>
          <t xml:space="preserv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315" authorId="0" shapeId="0">
      <text>
        <r>
          <rPr>
            <sz val="10"/>
            <color indexed="81"/>
            <rFont val="Tahoma"/>
            <family val="2"/>
          </rPr>
          <t xml:space="preserve">Contract 092-050-F150 ran from 29/09/11 - 25/10/11 = 242P/Days
</t>
        </r>
      </text>
    </comment>
    <comment ref="J315" authorId="0" shapeId="0">
      <text>
        <r>
          <rPr>
            <b/>
            <u/>
            <sz val="8"/>
            <color indexed="81"/>
            <rFont val="Tahoma"/>
            <family val="2"/>
          </rPr>
          <t xml:space="preserve">
People present for Contract 092-050-F150
</t>
        </r>
        <r>
          <rPr>
            <u/>
            <sz val="8"/>
            <color indexed="81"/>
            <rFont val="Tahoma"/>
            <family val="2"/>
          </rPr>
          <t xml:space="preserve">
</t>
        </r>
        <r>
          <rPr>
            <sz val="8"/>
            <color indexed="81"/>
            <rFont val="Tahoma"/>
            <family val="2"/>
          </rPr>
          <t>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
Misile Mkatali - 6712246006088</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316" authorId="0" shapeId="0">
      <text>
        <r>
          <rPr>
            <sz val="10"/>
            <color indexed="81"/>
            <rFont val="Tahoma"/>
            <family val="2"/>
          </rPr>
          <t xml:space="preserve">Contract 092-050-F160 ran from 27/10/11 - 03/11/11 = 95P/Days
</t>
        </r>
      </text>
    </comment>
    <comment ref="J316" authorId="0" shapeId="0">
      <text>
        <r>
          <rPr>
            <b/>
            <u/>
            <sz val="8"/>
            <color indexed="81"/>
            <rFont val="Tahoma"/>
            <family val="2"/>
          </rPr>
          <t>People employed on contract 092-050-F160</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Fikile Mani- 7408115620088
</t>
        </r>
        <r>
          <rPr>
            <b/>
            <u/>
            <sz val="8"/>
            <color indexed="81"/>
            <rFont val="Tahoma"/>
            <family val="2"/>
          </rPr>
          <t xml:space="preserve">
People Left
</t>
        </r>
        <r>
          <rPr>
            <sz val="8"/>
            <color indexed="81"/>
            <rFont val="Tahoma"/>
            <family val="2"/>
          </rPr>
          <t>Tobani Javu - 8502065652080</t>
        </r>
      </text>
    </comment>
    <comment ref="C317" authorId="0" shapeId="0">
      <text>
        <r>
          <rPr>
            <sz val="10"/>
            <color indexed="81"/>
            <rFont val="Tahoma"/>
            <family val="2"/>
          </rPr>
          <t xml:space="preserve">Contract 092-050-F160B1 ran from 18/08/15 - 27/08/15 = 66P/Days
</t>
        </r>
      </text>
    </comment>
    <comment ref="J317" authorId="0" shapeId="0">
      <text>
        <r>
          <rPr>
            <b/>
            <u/>
            <sz val="8"/>
            <color indexed="81"/>
            <rFont val="Tahoma"/>
            <family val="2"/>
          </rPr>
          <t xml:space="preserve">People Employed on contract 092-050-F160B1
</t>
        </r>
        <r>
          <rPr>
            <sz val="8"/>
            <color indexed="81"/>
            <rFont val="Tahoma"/>
            <family val="2"/>
          </rPr>
          <t xml:space="preserve">Xolisa Phongolo - 9403140504082
Unathi Busani - 9201070443085
Bulelani Ngqina - 6903165424085
Nelson Vukile Yawa - 5501255648083
Lindiwe Basi - 8005010623081
Nomacebiso Dayimani - 9007051114086
Noluvuyo Fandeso - 9212030513081
Simon Mafuleka - 9107015273083
Zolani Mali - 9406115768807
Noluvuyo Mali - 9508040624085
Zoliwe Ngqokoma - 6409010741087
Thobani Vubela - 9202085817081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318" authorId="0" shapeId="0">
      <text>
        <r>
          <rPr>
            <sz val="10"/>
            <color indexed="81"/>
            <rFont val="Tahoma"/>
            <family val="2"/>
          </rPr>
          <t xml:space="preserve">Contract 092-050-F161 ran from 27/10/11 - 03/11/011 = 118P/Days
</t>
        </r>
      </text>
    </comment>
    <comment ref="J318" authorId="0" shapeId="0">
      <text>
        <r>
          <rPr>
            <b/>
            <u/>
            <sz val="8"/>
            <color indexed="81"/>
            <rFont val="Tahoma"/>
            <family val="2"/>
          </rPr>
          <t xml:space="preserve">
People present for Contract 092-050-F161
</t>
        </r>
        <r>
          <rPr>
            <u/>
            <sz val="8"/>
            <color indexed="81"/>
            <rFont val="Tahoma"/>
            <family val="2"/>
          </rPr>
          <t xml:space="preserve">
</t>
        </r>
        <r>
          <rPr>
            <sz val="8"/>
            <color indexed="81"/>
            <rFont val="Tahoma"/>
            <family val="2"/>
          </rPr>
          <t>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
Misile Mkatali - 6712246006088</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319" authorId="0" shapeId="0">
      <text>
        <r>
          <rPr>
            <sz val="10"/>
            <color indexed="81"/>
            <rFont val="Tahoma"/>
            <family val="2"/>
          </rPr>
          <t xml:space="preserve">Contract 092-050-F162 ran from 26/09/11 - 14/10/11 = 185P/Days
</t>
        </r>
      </text>
    </comment>
    <comment ref="J319" authorId="0" shapeId="0">
      <text>
        <r>
          <rPr>
            <b/>
            <u/>
            <sz val="8"/>
            <color indexed="81"/>
            <rFont val="Tahoma"/>
            <family val="2"/>
          </rPr>
          <t xml:space="preserve">People Employed on contract 092-050-F162
</t>
        </r>
        <r>
          <rPr>
            <sz val="8"/>
            <color indexed="81"/>
            <rFont val="Tahoma"/>
            <family val="2"/>
          </rPr>
          <t xml:space="preserve">Bongani Ruselo - 8402036118081
Pumeza Mani - 7510180453087
Vuyo Njajula - 8811165512080
Ncediwe Nqwata - 6811260853084
Tsepo Campbell - 8707165452089
Msondezi Gojela - 8308246093081
Siyabonga Mgangato - 8502265704087
Olwethu Singata - 8504266029084
Lulama Bennie - 7809226085089
Pumlani Gola - 8602085336084
Vumile Ruselo - 8807185516085
Mzolisi Mfundisi - 6804241044089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320" authorId="0" shapeId="0">
      <text>
        <r>
          <rPr>
            <sz val="10"/>
            <color indexed="81"/>
            <rFont val="Tahoma"/>
            <family val="2"/>
          </rPr>
          <t xml:space="preserve">Contract 092-050-F165 ran from 27/09/11 - 10/10/11=128P/Days
</t>
        </r>
      </text>
    </comment>
    <comment ref="J320" authorId="0" shapeId="0">
      <text>
        <r>
          <rPr>
            <b/>
            <u/>
            <sz val="10"/>
            <color indexed="81"/>
            <rFont val="Tahoma"/>
            <family val="2"/>
          </rPr>
          <t>People employed on contract 008-092-F165</t>
        </r>
        <r>
          <rPr>
            <sz val="10"/>
            <color indexed="81"/>
            <rFont val="Tahoma"/>
            <family val="2"/>
          </rPr>
          <t xml:space="preserve">
</t>
        </r>
        <r>
          <rPr>
            <sz val="10"/>
            <color indexed="81"/>
            <rFont val="Tahoma"/>
            <family val="2"/>
          </rPr>
          <t xml:space="preserve">
Steven Nqweniso - 6003155973082
Mzoxolo Nonqulo - 7601046037089
Mlungiseleli Skina - 5706066669083
Qondiswa Wonte - 6609100515081
Thembakazi Bhungcu - 6909271007086
Vusi Matsweni - 7412115921082
Vusumzi Bedeshe - 8109155429088
Mzwanele Tatayi - 6404195878085
Luzuko Nonqulo - 9102195986083
Bulelani Nyumnka - 9301205994083
Luvuyo Ngqwamane - 8901115547086
Mzikayise Bungcu - 9206016091088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t>
        </r>
        <r>
          <rPr>
            <sz val="10"/>
            <color indexed="81"/>
            <rFont val="Tahoma"/>
            <family val="2"/>
          </rPr>
          <t xml:space="preserve">
</t>
        </r>
        <r>
          <rPr>
            <b/>
            <u/>
            <sz val="10"/>
            <color indexed="81"/>
            <rFont val="Tahoma"/>
            <family val="2"/>
          </rPr>
          <t xml:space="preserve">People Left
</t>
        </r>
        <r>
          <rPr>
            <sz val="10"/>
            <color indexed="81"/>
            <rFont val="Tahoma"/>
            <family val="2"/>
          </rPr>
          <t xml:space="preserve">
</t>
        </r>
      </text>
    </comment>
    <comment ref="C321" authorId="0" shapeId="0">
      <text>
        <r>
          <rPr>
            <sz val="10"/>
            <color indexed="81"/>
            <rFont val="Tahoma"/>
            <family val="2"/>
          </rPr>
          <t xml:space="preserve">Contract 092-050-F165B1 ran from 14/09/15 - 22/09/15 = 66P/Days
</t>
        </r>
      </text>
    </comment>
    <comment ref="J321" authorId="0" shapeId="0">
      <text>
        <r>
          <rPr>
            <b/>
            <u/>
            <sz val="8"/>
            <color indexed="81"/>
            <rFont val="Tahoma"/>
            <family val="2"/>
          </rPr>
          <t xml:space="preserve">People Employed on contract 092-050-F165B1
</t>
        </r>
        <r>
          <rPr>
            <sz val="8"/>
            <color indexed="81"/>
            <rFont val="Tahoma"/>
            <family val="2"/>
          </rPr>
          <t xml:space="preserve">Xolisa Phongolo - 9403140504082
Unathi Busani - 9201070443085
Bulelani Ngqina - 6903165424085
Nelson Vukile Yawa - 5501255648083
Lindiwe Basi - 8005010623081
Nomacebiso Dayimani - 9007051114086
Noluvuyo Fandeso - 9212030513081
Simon Mafuleka - 9107015273083
Zolani Mali - 9406115768807
Noluvuyo Mali - 9508040624085
Zoliwe Ngqokoma - 6409010741087
Thobani Vubela - 9202085817081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322" authorId="0" shapeId="0">
      <text>
        <r>
          <rPr>
            <sz val="10"/>
            <color indexed="81"/>
            <rFont val="Tahoma"/>
            <family val="2"/>
          </rPr>
          <t xml:space="preserve">Contract 092-050-F163 ran from 05/10/11 - 20/10/11 = 133P/Days
</t>
        </r>
      </text>
    </comment>
    <comment ref="J322" authorId="0" shapeId="0">
      <text>
        <r>
          <rPr>
            <b/>
            <u/>
            <sz val="8"/>
            <color indexed="81"/>
            <rFont val="Tahoma"/>
            <family val="2"/>
          </rPr>
          <t xml:space="preserve">People Employed on contract 092-050-F163
</t>
        </r>
        <r>
          <rPr>
            <sz val="8"/>
            <color indexed="81"/>
            <rFont val="Tahoma"/>
            <family val="2"/>
          </rPr>
          <t>Ntombekhaya Menemene - 6909020873085
Siphokazi Nkone - 8607266032087
Sonwabo Vazi - 8203037085083
Khawulezile Yani - 7210255927087
Mzoxolo Dyala - 8304105495087
Bonisile Jantjies - 6903165973081
Samson Hoyi - 6601265738087
Thembinkosi Markus - 8308166087089
Nomfusi Nogcune - 6706170587089
Nosipho Xelo - 7009230935086
Xolela Radu - 8409076143085
Xolani Daba - 7408106389081</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 xml:space="preserve">
</t>
        </r>
        <r>
          <rPr>
            <u/>
            <sz val="8"/>
            <color indexed="81"/>
            <rFont val="Tahoma"/>
            <family val="2"/>
          </rPr>
          <t xml:space="preserve">
</t>
        </r>
        <r>
          <rPr>
            <sz val="8"/>
            <color indexed="81"/>
            <rFont val="Tahoma"/>
            <family val="2"/>
          </rPr>
          <t xml:space="preserve">
</t>
        </r>
        <r>
          <rPr>
            <b/>
            <sz val="8"/>
            <color indexed="81"/>
            <rFont val="Tahoma"/>
            <family val="2"/>
          </rPr>
          <t xml:space="preserve">
</t>
        </r>
        <r>
          <rPr>
            <b/>
            <u/>
            <sz val="8"/>
            <color indexed="81"/>
            <rFont val="Tahoma"/>
            <family val="2"/>
          </rPr>
          <t xml:space="preserve">
People Left
</t>
        </r>
      </text>
    </comment>
    <comment ref="C323" authorId="0" shapeId="0">
      <text>
        <r>
          <rPr>
            <sz val="10"/>
            <color indexed="81"/>
            <rFont val="Tahoma"/>
            <family val="2"/>
          </rPr>
          <t xml:space="preserve">Contract 092-050-F163B1 ran from 27/07/15 - 03/08/15 = 55P/Days
</t>
        </r>
      </text>
    </comment>
    <comment ref="J323" authorId="0" shapeId="0">
      <text>
        <r>
          <rPr>
            <b/>
            <u/>
            <sz val="8"/>
            <color indexed="81"/>
            <rFont val="Tahoma"/>
            <family val="2"/>
          </rPr>
          <t xml:space="preserve">People Employed on contract 092-050-F163B1
</t>
        </r>
        <r>
          <rPr>
            <sz val="8"/>
            <color indexed="81"/>
            <rFont val="Tahoma"/>
            <family val="2"/>
          </rPr>
          <t xml:space="preserve">Xolisa Phongolo - 9403140504082
Bulelani Ngqina - 6903165424085
Nelson Vukile Yawa - 5501255648083
Lindiwe Basi - 8005010623081
Nomacebiso Dayimani - 9007051114086
Zolani Mali - 9406115768807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Ayanda Busani - 9201070443085
Noluvuyo Fandeso - 9212030513081
Simon Mafuleka - 9107015273083
Noluvuyo Mali - 9508040624085
Zoliwe Ngqokoma - 6409010741087
Thobani Vubela - 9202085817081
</t>
        </r>
        <r>
          <rPr>
            <sz val="8"/>
            <color indexed="81"/>
            <rFont val="Tahoma"/>
            <family val="2"/>
          </rPr>
          <t xml:space="preserve">
</t>
        </r>
        <r>
          <rPr>
            <b/>
            <u/>
            <sz val="8"/>
            <color indexed="81"/>
            <rFont val="Tahoma"/>
            <family val="2"/>
          </rPr>
          <t>People Left</t>
        </r>
        <r>
          <rPr>
            <sz val="8"/>
            <color indexed="81"/>
            <rFont val="Tahoma"/>
            <family val="2"/>
          </rPr>
          <t xml:space="preserve">
Ntombekhaya Ntamo - 7707080990081
Liziwe Tengwa - 6506100638089
Nomthandazo Msila - 8812200567089
Zukisile Twani - 7403156488081
Ncedisile Dayimani - 8811195254083</t>
        </r>
      </text>
    </comment>
    <comment ref="C324" authorId="0" shapeId="0">
      <text>
        <r>
          <rPr>
            <sz val="10"/>
            <color indexed="81"/>
            <rFont val="Tahoma"/>
            <family val="2"/>
          </rPr>
          <t xml:space="preserve">Contract 092-050-F198 ran from 26/01/12 - 08/02/12 = 129P/Days
</t>
        </r>
      </text>
    </comment>
    <comment ref="J324" authorId="0" shapeId="0">
      <text>
        <r>
          <rPr>
            <b/>
            <u/>
            <sz val="8"/>
            <color indexed="81"/>
            <rFont val="Tahoma"/>
            <family val="2"/>
          </rPr>
          <t>People employed on contract 092-050-F198</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Fikile Mani- 7408115620088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325" authorId="0" shapeId="0">
      <text>
        <r>
          <rPr>
            <sz val="10"/>
            <color indexed="81"/>
            <rFont val="Tahoma"/>
            <family val="2"/>
          </rPr>
          <t xml:space="preserve">Contract 092-050-F169 ran from 01/12/11 - 11/12/11=116P/Days
</t>
        </r>
      </text>
    </comment>
    <comment ref="J325" authorId="0" shapeId="0">
      <text>
        <r>
          <rPr>
            <b/>
            <u/>
            <sz val="10"/>
            <color indexed="81"/>
            <rFont val="Tahoma"/>
            <family val="2"/>
          </rPr>
          <t>People employed on contract 008-092-F169</t>
        </r>
        <r>
          <rPr>
            <sz val="10"/>
            <color indexed="81"/>
            <rFont val="Tahoma"/>
            <family val="2"/>
          </rPr>
          <t xml:space="preserve">
</t>
        </r>
        <r>
          <rPr>
            <sz val="10"/>
            <color indexed="81"/>
            <rFont val="Tahoma"/>
            <family val="2"/>
          </rPr>
          <t xml:space="preserve">
Steven Nqweniso - 6003155973082
Mzoxolo Nonqulo - 7601046037089
Mlungiseleli Skina - 5706066669083
Qondiswa Wonte - 6609100515081
Thembakazi Bhungcu - 6909271007086
Vusi Matsweni - 7412115921082
Vusumzi Bedeshe - 8109155429088
Mzwanele Tatayi - 6404195878085
Luzuko Nonqulo - 9102195986083
Bulelani Nyumnka - 9301205994083
Luvuyo Ngqwamane - 8901115547086
Mzikayise Bungcu - 9206016091088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t>
        </r>
        <r>
          <rPr>
            <sz val="10"/>
            <color indexed="81"/>
            <rFont val="Tahoma"/>
            <family val="2"/>
          </rPr>
          <t xml:space="preserve">
</t>
        </r>
        <r>
          <rPr>
            <b/>
            <u/>
            <sz val="10"/>
            <color indexed="81"/>
            <rFont val="Tahoma"/>
            <family val="2"/>
          </rPr>
          <t xml:space="preserve">People Left
</t>
        </r>
        <r>
          <rPr>
            <sz val="10"/>
            <color indexed="81"/>
            <rFont val="Tahoma"/>
            <family val="2"/>
          </rPr>
          <t xml:space="preserve">
</t>
        </r>
      </text>
    </comment>
    <comment ref="C326" authorId="0" shapeId="0">
      <text>
        <r>
          <rPr>
            <sz val="10"/>
            <color indexed="81"/>
            <rFont val="Tahoma"/>
            <family val="2"/>
          </rPr>
          <t xml:space="preserve">Contract 092-050-F176B2 ran from 18/10/13 - 22/10/13 = 28P/Days 
</t>
        </r>
      </text>
    </comment>
    <comment ref="J326" authorId="0" shapeId="0">
      <text>
        <r>
          <rPr>
            <b/>
            <u/>
            <sz val="8"/>
            <color indexed="81"/>
            <rFont val="Tahoma"/>
            <family val="2"/>
          </rPr>
          <t>People employed on contract 092-050-F176B2</t>
        </r>
        <r>
          <rPr>
            <b/>
            <sz val="8"/>
            <color indexed="81"/>
            <rFont val="Tahoma"/>
            <family val="2"/>
          </rPr>
          <t xml:space="preserve">
</t>
        </r>
        <r>
          <rPr>
            <sz val="8"/>
            <color indexed="81"/>
            <rFont val="Tahoma"/>
            <family val="2"/>
          </rPr>
          <t xml:space="preserve">
Liyanda Mgilane - 8003100635081
Ntombentsha Siyazi - 6503280753085
Nongazi Ngudu - 7006040773087
Luxolo Limba - 8202206223087
Zanoxolo Bam - 7909056351088
Vusumzi Seiti - 8404295301085
Simphiwe January - 8705045336084
Sipho Yoli - 6510135618082
Belelani Ngqina - 6903164247084
Mzingisi Yoli - 9004095536085
Zitobele Zekevu - 5208215732086
</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Khulile Nogampula - 8507155636083
</t>
        </r>
        <r>
          <rPr>
            <b/>
            <u/>
            <sz val="8"/>
            <color indexed="81"/>
            <rFont val="Tahoma"/>
            <family val="2"/>
          </rPr>
          <t xml:space="preserve">
People Left
</t>
        </r>
        <r>
          <rPr>
            <sz val="8"/>
            <color indexed="81"/>
            <rFont val="Tahoma"/>
            <family val="2"/>
          </rPr>
          <t xml:space="preserve">
Sindile Fanga - 6112035642088</t>
        </r>
      </text>
    </comment>
    <comment ref="C327" authorId="0" shapeId="0">
      <text>
        <r>
          <rPr>
            <sz val="10"/>
            <color indexed="81"/>
            <rFont val="Tahoma"/>
            <family val="2"/>
          </rPr>
          <t xml:space="preserve">Contract 092-050-F167 ran from 14/11/11 - 24/11/11=124P/Days
</t>
        </r>
      </text>
    </comment>
    <comment ref="G327" authorId="1" shapeId="0">
      <text>
        <r>
          <rPr>
            <sz val="8"/>
            <color indexed="81"/>
            <rFont val="Tahoma"/>
            <family val="2"/>
          </rPr>
          <t xml:space="preserve">R1 500.00 deducted from contract 092-050-F167 for transporting workers in a bakkie with an expired license disk.
</t>
        </r>
      </text>
    </comment>
    <comment ref="J327" authorId="0" shapeId="0">
      <text>
        <r>
          <rPr>
            <b/>
            <u/>
            <sz val="10"/>
            <color indexed="81"/>
            <rFont val="Tahoma"/>
            <family val="2"/>
          </rPr>
          <t>People employed on contract 008-092-F167</t>
        </r>
        <r>
          <rPr>
            <sz val="10"/>
            <color indexed="81"/>
            <rFont val="Tahoma"/>
            <family val="2"/>
          </rPr>
          <t xml:space="preserve">
</t>
        </r>
        <r>
          <rPr>
            <sz val="10"/>
            <color indexed="81"/>
            <rFont val="Tahoma"/>
            <family val="2"/>
          </rPr>
          <t xml:space="preserve">
Steven Nqweniso - 6003155973082
Mzoxolo Nonqulo - 7601046037089
Mlungiseleli Skina - 5706066669083
Qondiswa Wonte - 6609100515081
Thembakazi Bhungcu - 6909271007086
Vusi Matsweni - 7412115921082
Vusumzi Bedeshe - 8109155429088
Mzwanele Tatayi - 6404195878085
Luzuko Nonqulo - 9102195986083
Bulelani Nyumnka - 9301205994083
Luvuyo Ngqwamane - 8901115547086
Mzikayise Bungcu - 9206016091088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t>
        </r>
        <r>
          <rPr>
            <sz val="10"/>
            <color indexed="81"/>
            <rFont val="Tahoma"/>
            <family val="2"/>
          </rPr>
          <t xml:space="preserve">
</t>
        </r>
        <r>
          <rPr>
            <b/>
            <u/>
            <sz val="10"/>
            <color indexed="81"/>
            <rFont val="Tahoma"/>
            <family val="2"/>
          </rPr>
          <t xml:space="preserve">People Left
</t>
        </r>
        <r>
          <rPr>
            <sz val="10"/>
            <color indexed="81"/>
            <rFont val="Tahoma"/>
            <family val="2"/>
          </rPr>
          <t xml:space="preserve">
</t>
        </r>
      </text>
    </comment>
    <comment ref="C328" authorId="0" shapeId="0">
      <text>
        <r>
          <rPr>
            <sz val="10"/>
            <color indexed="81"/>
            <rFont val="Tahoma"/>
            <family val="2"/>
          </rPr>
          <t xml:space="preserve">Contract 092-050-F70B1 ran from 26/03/12 - 30/03/12 = 60P/Days
</t>
        </r>
      </text>
    </comment>
    <comment ref="J328" authorId="0" shapeId="0">
      <text>
        <r>
          <rPr>
            <b/>
            <u/>
            <sz val="8"/>
            <color indexed="81"/>
            <rFont val="Tahoma"/>
            <family val="2"/>
          </rPr>
          <t xml:space="preserve">
People present for Contract 092-050-F70B1
</t>
        </r>
        <r>
          <rPr>
            <u/>
            <sz val="8"/>
            <color indexed="81"/>
            <rFont val="Tahoma"/>
            <family val="2"/>
          </rPr>
          <t xml:space="preserve">
</t>
        </r>
        <r>
          <rPr>
            <sz val="8"/>
            <color indexed="81"/>
            <rFont val="Tahoma"/>
            <family val="2"/>
          </rPr>
          <t>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t>
        </r>
        <r>
          <rPr>
            <sz val="8"/>
            <color indexed="81"/>
            <rFont val="Tahoma"/>
            <family val="2"/>
          </rPr>
          <t xml:space="preserve">
Misile Mkatali - 6712246006088</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329" authorId="0" shapeId="0">
      <text>
        <r>
          <rPr>
            <sz val="10"/>
            <color indexed="81"/>
            <rFont val="Tahoma"/>
            <family val="2"/>
          </rPr>
          <t xml:space="preserve">Contract 092-050-F180 ran from 07/11/11 - 18/11/11 = 121P/Days
</t>
        </r>
      </text>
    </comment>
    <comment ref="G329" authorId="1" shapeId="0">
      <text>
        <r>
          <rPr>
            <sz val="8"/>
            <color indexed="81"/>
            <rFont val="Tahoma"/>
            <family val="2"/>
          </rPr>
          <t xml:space="preserve">R1 500 deducted from contract 092-050-F180 for using unauthorised vehicle on site.
</t>
        </r>
      </text>
    </comment>
    <comment ref="J329" authorId="0" shapeId="0">
      <text>
        <r>
          <rPr>
            <b/>
            <u/>
            <sz val="8"/>
            <color indexed="81"/>
            <rFont val="Tahoma"/>
            <family val="2"/>
          </rPr>
          <t xml:space="preserve">People Employed on contract 092-050-F180
</t>
        </r>
        <r>
          <rPr>
            <sz val="8"/>
            <color indexed="81"/>
            <rFont val="Tahoma"/>
            <family val="2"/>
          </rPr>
          <t xml:space="preserve">Bongani Ruselo - 8402036118081
Pumeza Mani - 7510180453087
Vuyo Njajula - 8811165512080
Ncediwe Nqwata - 6811260853084
Tsepo Campbell - 8707165452089
Msondezi Gojela - 8308246093081
Siyabonga Mgangato - 8502265704087
Olwethu Singata - 8504266029084
Pumlani Gola - 8602085336084
Vumile Ruselo - 8807185516085
Mzolisi Mfundisi - 6804241044089
</t>
        </r>
        <r>
          <rPr>
            <b/>
            <u/>
            <sz val="8"/>
            <color indexed="81"/>
            <rFont val="Tahoma"/>
            <family val="2"/>
          </rPr>
          <t>New People</t>
        </r>
        <r>
          <rPr>
            <sz val="8"/>
            <color indexed="81"/>
            <rFont val="Tahoma"/>
            <family val="2"/>
          </rPr>
          <t xml:space="preserve">
Bathini Tshitsho</t>
        </r>
        <r>
          <rPr>
            <b/>
            <sz val="8"/>
            <color indexed="81"/>
            <rFont val="Tahoma"/>
            <family val="2"/>
          </rPr>
          <t xml:space="preserve"> -</t>
        </r>
        <r>
          <rPr>
            <sz val="8"/>
            <color indexed="81"/>
            <rFont val="Tahoma"/>
            <family val="2"/>
          </rPr>
          <t xml:space="preserve"> 7601305744086
</t>
        </r>
        <r>
          <rPr>
            <b/>
            <u/>
            <sz val="8"/>
            <color indexed="81"/>
            <rFont val="Tahoma"/>
            <family val="2"/>
          </rPr>
          <t>People Left</t>
        </r>
        <r>
          <rPr>
            <sz val="8"/>
            <color indexed="81"/>
            <rFont val="Tahoma"/>
            <family val="2"/>
          </rPr>
          <t xml:space="preserve">
Lulama Bennie - 7809226085089</t>
        </r>
      </text>
    </comment>
    <comment ref="C330" authorId="0" shapeId="0">
      <text>
        <r>
          <rPr>
            <sz val="10"/>
            <color indexed="81"/>
            <rFont val="Tahoma"/>
            <family val="2"/>
          </rPr>
          <t>Contract 092-050- F180B1 ran from 20/05/13 - 30/05/13 = 88P/Days</t>
        </r>
      </text>
    </comment>
    <comment ref="J330" authorId="0" shapeId="0">
      <text>
        <r>
          <rPr>
            <b/>
            <u/>
            <sz val="8"/>
            <color indexed="81"/>
            <rFont val="Tahoma"/>
            <family val="2"/>
          </rPr>
          <t xml:space="preserve">People Employed on contract 092-050-F181B1
</t>
        </r>
        <r>
          <rPr>
            <sz val="8"/>
            <color indexed="81"/>
            <rFont val="Tahoma"/>
            <family val="2"/>
          </rPr>
          <t xml:space="preserve">Nonkululeko Mani - 7612101148083
Akhona Kila - 8709226085089
Tsepo Campbell - 8707165452089
Nkosinathi Sikani - 8302185591080
Siyabonga Mgangato - 8502265704087
Olwethu Singata - 8504266029084
Pumeza Mani - 7510180453087
Phumzile Daba - 8301106576089
Unathi Ndlakuse - 9009135418087
Vumile Ruselo - 8807185516085
Vuyo Njajula - 8811165512085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Ncediwe Nqwata - 6811260853084
</t>
        </r>
        <r>
          <rPr>
            <sz val="8"/>
            <color indexed="81"/>
            <rFont val="Tahoma"/>
            <family val="2"/>
          </rPr>
          <t xml:space="preserve">
</t>
        </r>
        <r>
          <rPr>
            <b/>
            <u/>
            <sz val="8"/>
            <color indexed="81"/>
            <rFont val="Tahoma"/>
            <family val="2"/>
          </rPr>
          <t>People Left</t>
        </r>
        <r>
          <rPr>
            <sz val="8"/>
            <color indexed="81"/>
            <rFont val="Tahoma"/>
            <family val="2"/>
          </rPr>
          <t xml:space="preserve">
Lulama Bennie - 7809226085089
</t>
        </r>
      </text>
    </comment>
    <comment ref="C331" authorId="0" shapeId="0">
      <text>
        <r>
          <rPr>
            <sz val="10"/>
            <color indexed="81"/>
            <rFont val="Tahoma"/>
            <family val="2"/>
          </rPr>
          <t xml:space="preserve">Contract 092-050-F187 ran from 08/11/11 - 23/11/11 = 144P/Days
</t>
        </r>
      </text>
    </comment>
    <comment ref="J331" authorId="0" shapeId="0">
      <text>
        <r>
          <rPr>
            <b/>
            <u/>
            <sz val="8"/>
            <color indexed="81"/>
            <rFont val="Tahoma"/>
            <family val="2"/>
          </rPr>
          <t>People employed on contract 092-050-F187</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Fikile Mani- 7408115620088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r>
          <rPr>
            <sz val="8"/>
            <color indexed="81"/>
            <rFont val="Tahoma"/>
            <family val="2"/>
          </rPr>
          <t>Tobani Javu - 8502065652080</t>
        </r>
      </text>
    </comment>
    <comment ref="C332" authorId="0" shapeId="0">
      <text>
        <r>
          <rPr>
            <sz val="10"/>
            <color indexed="81"/>
            <rFont val="Tahoma"/>
            <family val="2"/>
          </rPr>
          <t xml:space="preserve">Contract 092-050-F187B1 ran from 16/01/13 - 23/01/13 = 95P/Days 
</t>
        </r>
      </text>
    </comment>
    <comment ref="J332" authorId="0" shapeId="0">
      <text>
        <r>
          <rPr>
            <b/>
            <u/>
            <sz val="8"/>
            <color indexed="81"/>
            <rFont val="Tahoma"/>
            <family val="2"/>
          </rPr>
          <t>People employed on contract 092-050-F187B1</t>
        </r>
        <r>
          <rPr>
            <b/>
            <sz val="8"/>
            <color indexed="81"/>
            <rFont val="Tahoma"/>
            <family val="2"/>
          </rPr>
          <t xml:space="preserve">
</t>
        </r>
        <r>
          <rPr>
            <sz val="8"/>
            <color indexed="81"/>
            <rFont val="Tahoma"/>
            <family val="2"/>
          </rPr>
          <t xml:space="preserve">Liyanda Mgilane - 8003100635081
Ntombentsha Siyazi - 6503280753085
Nongazi Ngudu - 7006040773087
Bulelani Ngqina - 6903165424085
Luvuyo Beyi - 9002125468089
Khulile Nogampula - 8507153656083
Khayalethu Peter - 8501017716084
Fikile Mali- 7408115620088
Sipho Yoli - 6510135618082
Zandisile Ngqina - 8501155494080
Sibusile Issac - 8708035274083
Zitobele Zekevu - 5208215732086
Nkululeko Mfecane - 5304145559085
</t>
        </r>
        <r>
          <rPr>
            <sz val="8"/>
            <color indexed="81"/>
            <rFont val="Tahoma"/>
            <family val="2"/>
          </rPr>
          <t xml:space="preserve">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333" authorId="0" shapeId="0">
      <text>
        <r>
          <rPr>
            <sz val="10"/>
            <color indexed="81"/>
            <rFont val="Tahoma"/>
            <family val="2"/>
          </rPr>
          <t xml:space="preserve">Contract 092-050-F195 ran from 07/11/11 - 23/11/011 = 119P/Days
</t>
        </r>
      </text>
    </comment>
    <comment ref="J333" authorId="0" shapeId="0">
      <text>
        <r>
          <rPr>
            <b/>
            <u/>
            <sz val="8"/>
            <color indexed="81"/>
            <rFont val="Tahoma"/>
            <family val="2"/>
          </rPr>
          <t xml:space="preserve">
People present for Contract 092-050-F195
</t>
        </r>
        <r>
          <rPr>
            <u/>
            <sz val="8"/>
            <color indexed="81"/>
            <rFont val="Tahoma"/>
            <family val="2"/>
          </rPr>
          <t xml:space="preserve">
</t>
        </r>
        <r>
          <rPr>
            <sz val="8"/>
            <color indexed="81"/>
            <rFont val="Tahoma"/>
            <family val="2"/>
          </rPr>
          <t>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
Misile Mkatali - 6712246006088</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334" authorId="0" shapeId="0">
      <text>
        <r>
          <rPr>
            <sz val="10"/>
            <color indexed="81"/>
            <rFont val="Tahoma"/>
            <family val="2"/>
          </rPr>
          <t xml:space="preserve">Contract 092-050-F195B1 ran from 10/04/13 - 16/04/13 = 54P/Days 
</t>
        </r>
      </text>
    </comment>
    <comment ref="J334" authorId="0" shapeId="0">
      <text>
        <r>
          <rPr>
            <b/>
            <u/>
            <sz val="8"/>
            <color indexed="81"/>
            <rFont val="Tahoma"/>
            <family val="2"/>
          </rPr>
          <t xml:space="preserve">People present for Contract 092-050-F195B1
</t>
        </r>
        <r>
          <rPr>
            <sz val="8"/>
            <color indexed="81"/>
            <rFont val="Tahoma"/>
            <family val="2"/>
          </rPr>
          <t>Mzwanele Mkatali - 7904105936088
Siyabulela Nkohla - 7910096017085
Kwanele Gwejela - 7909096875088
Misile Mkatali - 6712246006088
Vumile Komsana - 6403085875086
Luzuko Xelo - 8806145938082
Sivuyile Silumko - 7901017658081
Lizwi Mkatali - 8002215568088
Mbuyiselo Gojela - 7703255567085
Lulama Bennie - 7809226085089
Ntsikelelo Mfundisi - 7603046195081
Mlinganiso Mtengwana - 6306235782088</t>
        </r>
        <r>
          <rPr>
            <b/>
            <sz val="8"/>
            <color indexed="81"/>
            <rFont val="Tahoma"/>
            <family val="2"/>
          </rPr>
          <t xml:space="preserve">
</t>
        </r>
        <r>
          <rPr>
            <sz val="8"/>
            <color indexed="81"/>
            <rFont val="Tahoma"/>
            <family val="2"/>
          </rPr>
          <t xml:space="preserve">Michael Mfundisi - 7109136916080
</t>
        </r>
        <r>
          <rPr>
            <sz val="8"/>
            <color indexed="81"/>
            <rFont val="Tahoma"/>
            <family val="2"/>
          </rPr>
          <t xml:space="preserve">
</t>
        </r>
        <r>
          <rPr>
            <b/>
            <u/>
            <sz val="8"/>
            <color indexed="81"/>
            <rFont val="Tahoma"/>
            <family val="2"/>
          </rPr>
          <t xml:space="preserve">New People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335" authorId="0" shapeId="0">
      <text>
        <r>
          <rPr>
            <sz val="10"/>
            <color indexed="81"/>
            <rFont val="Tahoma"/>
            <family val="2"/>
          </rPr>
          <t>Contract 092-050- F190B1 ran from 03/05/13 - 12/05/13 = 88P/Days</t>
        </r>
      </text>
    </comment>
    <comment ref="J335" authorId="0" shapeId="0">
      <text>
        <r>
          <rPr>
            <b/>
            <u/>
            <sz val="8"/>
            <color indexed="81"/>
            <rFont val="Tahoma"/>
            <family val="2"/>
          </rPr>
          <t xml:space="preserve">People Employed on contract 092-050-F190B1
</t>
        </r>
        <r>
          <rPr>
            <sz val="8"/>
            <color indexed="81"/>
            <rFont val="Tahoma"/>
            <family val="2"/>
          </rPr>
          <t xml:space="preserve">Nonkululeko Mani - 7612101148083
Ncediwe Nqwata - 6811260853084
Akhona Kila - 8709226085089
Tsepo Campbell - 8707165452089
Nkosinathi Sikani - 8302185591080
Siyabonga Mgangato - 8502265704087
Olwethu Singata - 8504266029084
Pumeza Mani - 7510180453087
Phumzile Daba - 8301106576089
Unathi Ndlakuse - 9009135418087
Vumile Ruselo - 8807185516085
Vuyo Njajula - 8811165512085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336" authorId="0" shapeId="0">
      <text>
        <r>
          <rPr>
            <sz val="10"/>
            <color indexed="81"/>
            <rFont val="Tahoma"/>
            <family val="2"/>
          </rPr>
          <t xml:space="preserve">Contract 092-050-F181B1 ran from 25/04/13 - 30/04/13 = 48P/Days 
</t>
        </r>
      </text>
    </comment>
    <comment ref="J336" authorId="0" shapeId="0">
      <text>
        <r>
          <rPr>
            <b/>
            <u/>
            <sz val="8"/>
            <color indexed="81"/>
            <rFont val="Tahoma"/>
            <family val="2"/>
          </rPr>
          <t xml:space="preserve">People present for Contract 092-050-F181B1
</t>
        </r>
        <r>
          <rPr>
            <sz val="8"/>
            <color indexed="81"/>
            <rFont val="Tahoma"/>
            <family val="2"/>
          </rPr>
          <t xml:space="preserve">Mzwanele Mkatali - 7904105936088
Siyabulela Nkohla - 7910096017085
Kwanele Gwejela - 7909096875088
Misile Mkatali - 6712246006088
Vumile Komsana - 6403085875086
Luzuko Xelo - 8806145938082
Sivuyile Silumko - 7901017658081
Lizwi Mkatali - 8002215568088
Mbuyiselo Gojela - 7703255567085
Ntsikelelo Mfundisi - 7603046195081
Mlinganiso Mtengwana - 6306235782088
Michael Mfundisi - 7109136916080
</t>
        </r>
        <r>
          <rPr>
            <sz val="8"/>
            <color indexed="81"/>
            <rFont val="Tahoma"/>
            <family val="2"/>
          </rPr>
          <t xml:space="preserve">
</t>
        </r>
        <r>
          <rPr>
            <b/>
            <u/>
            <sz val="8"/>
            <color indexed="81"/>
            <rFont val="Tahoma"/>
            <family val="2"/>
          </rPr>
          <t xml:space="preserve">New People
</t>
        </r>
        <r>
          <rPr>
            <b/>
            <sz val="8"/>
            <color indexed="81"/>
            <rFont val="Tahoma"/>
            <family val="2"/>
          </rPr>
          <t xml:space="preserve">
</t>
        </r>
        <r>
          <rPr>
            <b/>
            <u/>
            <sz val="8"/>
            <color indexed="81"/>
            <rFont val="Tahoma"/>
            <family val="2"/>
          </rPr>
          <t xml:space="preserve">
People Left</t>
        </r>
        <r>
          <rPr>
            <sz val="8"/>
            <color indexed="81"/>
            <rFont val="Tahoma"/>
            <family val="2"/>
          </rPr>
          <t xml:space="preserve">
Lulama Bennie - 7809226085089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337" authorId="0" shapeId="0">
      <text>
        <r>
          <rPr>
            <sz val="10"/>
            <color indexed="81"/>
            <rFont val="Tahoma"/>
            <family val="2"/>
          </rPr>
          <t xml:space="preserve">Contract 092-050-F177 ran from 21/10/11 - 04/11/11 = 119P/Days
</t>
        </r>
      </text>
    </comment>
    <comment ref="G337" authorId="1" shapeId="0">
      <text>
        <r>
          <rPr>
            <sz val="8"/>
            <color indexed="81"/>
            <rFont val="Tahoma"/>
            <family val="2"/>
          </rPr>
          <t xml:space="preserve">R1 200 deducted from contract 092-050-F177 for using unauthorised vehicle on site.
</t>
        </r>
      </text>
    </comment>
    <comment ref="J337" authorId="0" shapeId="0">
      <text>
        <r>
          <rPr>
            <b/>
            <u/>
            <sz val="8"/>
            <color indexed="81"/>
            <rFont val="Tahoma"/>
            <family val="2"/>
          </rPr>
          <t xml:space="preserve">People Employed on contract 092-050-F177
</t>
        </r>
        <r>
          <rPr>
            <sz val="8"/>
            <color indexed="81"/>
            <rFont val="Tahoma"/>
            <family val="2"/>
          </rPr>
          <t xml:space="preserve">Bongani Ruselo - 8402036118081
Pumeza Mani - 7510180453087
Vuyo Njajula - 8811165512080
Ncediwe Nqwata - 6811260853084
Tsepo Campbell - 8707165452089
Msondezi Gojela - 8308246093081
Siyabonga Mgangato - 8502265704087
Olwethu Singata - 8504266029084
Lulama Bennie - 7809226085089
Pumlani Gola - 8602085336084
Vumile Ruselo - 8807185516085
Mzolisi Mfundisi - 6804241044089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338" authorId="0" shapeId="0">
      <text>
        <r>
          <rPr>
            <sz val="10"/>
            <color indexed="81"/>
            <rFont val="Tahoma"/>
            <family val="2"/>
          </rPr>
          <t xml:space="preserve">Contract 092-050-F190 ran from 05/12/11 - 13/12/11 = 117P/Days
</t>
        </r>
      </text>
    </comment>
    <comment ref="J338" authorId="0" shapeId="0">
      <text>
        <r>
          <rPr>
            <b/>
            <u/>
            <sz val="8"/>
            <color indexed="81"/>
            <rFont val="Tahoma"/>
            <family val="2"/>
          </rPr>
          <t>People employed on contract 092-050-F190</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Fikile Mani- 7408115620088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339" authorId="0" shapeId="0">
      <text>
        <r>
          <rPr>
            <sz val="10"/>
            <color indexed="81"/>
            <rFont val="Tahoma"/>
            <family val="2"/>
          </rPr>
          <t xml:space="preserve">Contract 092-050-F182 ran from 21/11/11 - 07/12/11 = 143P/Days
</t>
        </r>
      </text>
    </comment>
    <comment ref="J339" authorId="0" shapeId="0">
      <text>
        <r>
          <rPr>
            <b/>
            <u/>
            <sz val="8"/>
            <color indexed="81"/>
            <rFont val="Tahoma"/>
            <family val="2"/>
          </rPr>
          <t xml:space="preserve">People employed on contract 092-050-F182
</t>
        </r>
        <r>
          <rPr>
            <u/>
            <sz val="8"/>
            <color indexed="81"/>
            <rFont val="Tahoma"/>
            <family val="2"/>
          </rPr>
          <t xml:space="preserve">
</t>
        </r>
        <r>
          <rPr>
            <b/>
            <sz val="8"/>
            <color indexed="81"/>
            <rFont val="Tahoma"/>
            <family val="2"/>
          </rPr>
          <t xml:space="preserve">
</t>
        </r>
        <r>
          <rPr>
            <sz val="8"/>
            <color indexed="81"/>
            <rFont val="Tahoma"/>
            <family val="2"/>
          </rPr>
          <t xml:space="preserve">Madondandile Makasi - 6612126415088
Malamli Jafta  - 7409055800086
Akhona Khila  - 8710025637089
Mzwandile Xhotyeni  - 5108255580082
Nomakhwezi Gidane - 6610030777080
Mbongi Hani - 5807105865086
Nondoyisile Kunqwana - 65060208085
Matipekhya Gidane - 7603037645086
Mzuyanda Kondile - 7905085685082
Sithelwa Somkhe - 6506151062080
Pindile Adam - 6504095706086
Phakamani Gidane - 8812045602083
</t>
        </r>
        <r>
          <rPr>
            <b/>
            <u/>
            <sz val="8"/>
            <color indexed="81"/>
            <rFont val="Tahoma"/>
            <family val="2"/>
          </rPr>
          <t>New People</t>
        </r>
        <r>
          <rPr>
            <sz val="8"/>
            <color indexed="81"/>
            <rFont val="Tahoma"/>
            <family val="2"/>
          </rPr>
          <t xml:space="preserve">
</t>
        </r>
        <r>
          <rPr>
            <b/>
            <u/>
            <sz val="8"/>
            <color indexed="81"/>
            <rFont val="Tahoma"/>
            <family val="2"/>
          </rPr>
          <t xml:space="preserve">
</t>
        </r>
        <r>
          <rPr>
            <sz val="8"/>
            <color indexed="81"/>
            <rFont val="Tahoma"/>
            <family val="2"/>
          </rPr>
          <t xml:space="preserve">
</t>
        </r>
        <r>
          <rPr>
            <u/>
            <sz val="8"/>
            <color indexed="81"/>
            <rFont val="Tahoma"/>
            <family val="2"/>
          </rPr>
          <t xml:space="preserve">
</t>
        </r>
        <r>
          <rPr>
            <b/>
            <u/>
            <sz val="8"/>
            <color indexed="81"/>
            <rFont val="Tahoma"/>
            <family val="2"/>
          </rPr>
          <t xml:space="preserve">
People Left
</t>
        </r>
      </text>
    </comment>
    <comment ref="C340" authorId="0" shapeId="0">
      <text>
        <r>
          <rPr>
            <sz val="10"/>
            <color indexed="81"/>
            <rFont val="Tahoma"/>
            <family val="2"/>
          </rPr>
          <t xml:space="preserve">Contract 092-050-F182B1 ran from 06/06/13 - 10/06/13=44P/Days
</t>
        </r>
      </text>
    </comment>
    <comment ref="J340" authorId="0" shapeId="0">
      <text>
        <r>
          <rPr>
            <b/>
            <u/>
            <sz val="10"/>
            <color indexed="81"/>
            <rFont val="Tahoma"/>
            <family val="2"/>
          </rPr>
          <t>People employed on contract 092-050-F182B1</t>
        </r>
        <r>
          <rPr>
            <sz val="10"/>
            <color indexed="81"/>
            <rFont val="Tahoma"/>
            <family val="2"/>
          </rPr>
          <t xml:space="preserve">
</t>
        </r>
        <r>
          <rPr>
            <sz val="10"/>
            <color indexed="81"/>
            <rFont val="Tahoma"/>
            <family val="2"/>
          </rPr>
          <t xml:space="preserve">Nikelwa Ndwayana - 8404270363084
Bulelani Nyumnka - 9301205994083
Mlungiseleli Skina - 5706066669083
Mzoxolo Nonqulo - 7601046037089
Thembakazi Bhungcu - 6909271007086
Vusi Matsweni - 7412115921082
Vusumzi Bedeshe - 8109155429088
Qondiswa Wonte - 6609100515081
Mzwanele Tatayi - 6404195878085
Mzikayise Bungcu - 9206016091088
Luzuko Nonqulo - 9102195986083
Avuyile Masewu - 9005206196081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t>
        </r>
        <r>
          <rPr>
            <sz val="10"/>
            <color indexed="81"/>
            <rFont val="Tahoma"/>
            <family val="2"/>
          </rPr>
          <t xml:space="preserve">
</t>
        </r>
        <r>
          <rPr>
            <b/>
            <u/>
            <sz val="10"/>
            <color indexed="81"/>
            <rFont val="Tahoma"/>
            <family val="2"/>
          </rPr>
          <t xml:space="preserve">People Left
</t>
        </r>
      </text>
    </comment>
    <comment ref="C341" authorId="0" shapeId="0">
      <text>
        <r>
          <rPr>
            <sz val="10"/>
            <color indexed="81"/>
            <rFont val="Tahoma"/>
            <family val="2"/>
          </rPr>
          <t xml:space="preserve">Contract 092-050-F177B1 ran from 26/03/13 - 28/03/13 = 36P/Days 
</t>
        </r>
      </text>
    </comment>
    <comment ref="J341" authorId="0" shapeId="0">
      <text>
        <r>
          <rPr>
            <b/>
            <u/>
            <sz val="8"/>
            <color indexed="81"/>
            <rFont val="Tahoma"/>
            <family val="2"/>
          </rPr>
          <t>People employed on contract 092-050-F177B1</t>
        </r>
        <r>
          <rPr>
            <b/>
            <sz val="8"/>
            <color indexed="81"/>
            <rFont val="Tahoma"/>
            <family val="2"/>
          </rPr>
          <t xml:space="preserve">
</t>
        </r>
        <r>
          <rPr>
            <sz val="8"/>
            <color indexed="81"/>
            <rFont val="Tahoma"/>
            <family val="2"/>
          </rPr>
          <t xml:space="preserve">
Liyanda Mgilane - 8003100635081
Ntombentsha Siyazi - 6503280753085
Nongazi Ngudu - 7006040773087
Siyabonga Qutywa - 8305185322083
Zanoxolo Bam - 7909056351088
Sindile Fanga - 6112035642088
Vusumzi Seiti - 8404295301085
Simphiwe January - 8705045336084
Sipho Yoli - 6510135618082
Belelani Ngqina - 6903164247084
Phumelele Matshamba - 8303105679088
Zitobele Zekevu - 5208215732086
Nkululeko Mfecane - 5304145559085</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C342" authorId="0" shapeId="0">
      <text>
        <r>
          <rPr>
            <sz val="10"/>
            <color indexed="81"/>
            <rFont val="Tahoma"/>
            <family val="2"/>
          </rPr>
          <t xml:space="preserve">Contract 092-050-F172 ran from 25/10/11 - 21/11/11 = 258P/Days
</t>
        </r>
      </text>
    </comment>
    <comment ref="J342" authorId="0" shapeId="0">
      <text>
        <r>
          <rPr>
            <b/>
            <u/>
            <sz val="8"/>
            <color indexed="81"/>
            <rFont val="Tahoma"/>
            <family val="2"/>
          </rPr>
          <t xml:space="preserve">People Employed on contract 092-050-F172
</t>
        </r>
        <r>
          <rPr>
            <u/>
            <sz val="8"/>
            <color indexed="81"/>
            <rFont val="Tahoma"/>
            <family val="2"/>
          </rPr>
          <t xml:space="preserve">
</t>
        </r>
        <r>
          <rPr>
            <sz val="8"/>
            <color indexed="81"/>
            <rFont val="Tahoma"/>
            <family val="2"/>
          </rPr>
          <t xml:space="preserve">Ntombekhaya Menemene - 6909020873085
Siphokazi Nkone - 8607266032087
Sonwabo Vazi - 8203037085083
Khawulezile Yani - 7210255927087
Mzoxolo Dyala - 8304105495087
Bonisile Jantjies - 6903165973081
Samson Hoyi - 6601265738087
Thembinkosi Markus - 8308166087089
Nomfusi Nogcune - 6706170587089
Nosipho Xelo - 7009230935086
Xolela Radu - 8409076143085
</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 xml:space="preserve">
Lulama bennie - 7809226085089
</t>
        </r>
        <r>
          <rPr>
            <u/>
            <sz val="8"/>
            <color indexed="81"/>
            <rFont val="Tahoma"/>
            <family val="2"/>
          </rPr>
          <t xml:space="preserve">
</t>
        </r>
        <r>
          <rPr>
            <sz val="8"/>
            <color indexed="81"/>
            <rFont val="Tahoma"/>
            <family val="2"/>
          </rPr>
          <t xml:space="preserve">
</t>
        </r>
        <r>
          <rPr>
            <b/>
            <sz val="8"/>
            <color indexed="81"/>
            <rFont val="Tahoma"/>
            <family val="2"/>
          </rPr>
          <t xml:space="preserve">
</t>
        </r>
        <r>
          <rPr>
            <b/>
            <u/>
            <sz val="8"/>
            <color indexed="81"/>
            <rFont val="Tahoma"/>
            <family val="2"/>
          </rPr>
          <t xml:space="preserve">
People Left
</t>
        </r>
        <r>
          <rPr>
            <sz val="8"/>
            <color indexed="81"/>
            <rFont val="Tahoma"/>
            <family val="2"/>
          </rPr>
          <t>Xolani Daba - 7408106389081</t>
        </r>
        <r>
          <rPr>
            <b/>
            <u/>
            <sz val="8"/>
            <color indexed="81"/>
            <rFont val="Tahoma"/>
            <family val="2"/>
          </rPr>
          <t xml:space="preserve">
</t>
        </r>
      </text>
    </comment>
    <comment ref="C343" authorId="0" shapeId="0">
      <text>
        <r>
          <rPr>
            <sz val="10"/>
            <color indexed="81"/>
            <rFont val="Tahoma"/>
            <family val="2"/>
          </rPr>
          <t xml:space="preserve">Contract 092-050-F191 ran from 24/11/11 - 03/12/11 = 130P/Days
</t>
        </r>
      </text>
    </comment>
    <comment ref="J343" authorId="0" shapeId="0">
      <text>
        <r>
          <rPr>
            <b/>
            <u/>
            <sz val="8"/>
            <color indexed="81"/>
            <rFont val="Tahoma"/>
            <family val="2"/>
          </rPr>
          <t>People employed on contract 092-050-F191</t>
        </r>
        <r>
          <rPr>
            <b/>
            <sz val="8"/>
            <color indexed="81"/>
            <rFont val="Tahoma"/>
            <family val="2"/>
          </rPr>
          <t xml:space="preserve">
</t>
        </r>
        <r>
          <rPr>
            <sz val="8"/>
            <color indexed="81"/>
            <rFont val="Tahoma"/>
            <family val="2"/>
          </rPr>
          <t xml:space="preserve">Ntombentsha Siyazi - 6503280753085
Nongazi Ngudu - 7006040773087
Sipho Yoli - 6510135618082
Bulelani Ngqina - 6903165424085
Luvuyo Beyi - 9002125468089
Zandisile Ngqina - 8501155494080
Fikile Mani- 7408115620088
Khulile Nogampula - 8507153656083
Khayalethu Peter - 8501017716084
Zitobele Zekevu - 5208215732086
Michael Botha - 5401245618082
Nkululeko Mfecane - 5304145559085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344" authorId="0" shapeId="0">
      <text>
        <r>
          <rPr>
            <sz val="10"/>
            <color indexed="81"/>
            <rFont val="Tahoma"/>
            <family val="2"/>
          </rPr>
          <t xml:space="preserve">Contract 092-050-F193 ran from 24/11/11 - 06/12/011 = 126P/Days
</t>
        </r>
      </text>
    </comment>
    <comment ref="J344" authorId="0" shapeId="0">
      <text>
        <r>
          <rPr>
            <b/>
            <u/>
            <sz val="8"/>
            <color indexed="81"/>
            <rFont val="Tahoma"/>
            <family val="2"/>
          </rPr>
          <t xml:space="preserve">
People present for Contract 092-050-F193
</t>
        </r>
        <r>
          <rPr>
            <u/>
            <sz val="8"/>
            <color indexed="81"/>
            <rFont val="Tahoma"/>
            <family val="2"/>
          </rPr>
          <t xml:space="preserve">
</t>
        </r>
        <r>
          <rPr>
            <sz val="8"/>
            <color indexed="81"/>
            <rFont val="Tahoma"/>
            <family val="2"/>
          </rPr>
          <t>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
Misile Mkatali - 6712246006088</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345" authorId="0" shapeId="0">
      <text>
        <r>
          <rPr>
            <sz val="10"/>
            <color indexed="81"/>
            <rFont val="Tahoma"/>
            <family val="2"/>
          </rPr>
          <t xml:space="preserve">Contract 092-050-F193B1 ran from 16/05/13 - 23/05/13=63P/Days
</t>
        </r>
      </text>
    </comment>
    <comment ref="J345" authorId="0" shapeId="0">
      <text>
        <r>
          <rPr>
            <b/>
            <u/>
            <sz val="10"/>
            <color indexed="81"/>
            <rFont val="Tahoma"/>
            <family val="2"/>
          </rPr>
          <t>People employed on contract 092-050-F193B1</t>
        </r>
        <r>
          <rPr>
            <sz val="10"/>
            <color indexed="81"/>
            <rFont val="Tahoma"/>
            <family val="2"/>
          </rPr>
          <t xml:space="preserve">
</t>
        </r>
        <r>
          <rPr>
            <sz val="10"/>
            <color indexed="81"/>
            <rFont val="Tahoma"/>
            <family val="2"/>
          </rPr>
          <t xml:space="preserve">Nikelwa Ndwayana - 8404270363084
Bulelani Nyumnka - 9301205994083
Mlungiseleli Skina - 5706066669083
Mzoxolo Nonqulo - 7601046037089
Thembakazi Bhungcu - 6909271007086
Vusi Matsweni - 7412115921082
Vusumzi Bedeshe - 8109155429088
Qondiswa Wonte - 6609100515081
Mzwanele Tatayi - 6404195878085
Mzikayise Bungcu - 9206016091088
Luzuko Nonqulo - 9102195986083
Avuyile Masewu - 9005206196081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t>
        </r>
        <r>
          <rPr>
            <sz val="10"/>
            <color indexed="81"/>
            <rFont val="Tahoma"/>
            <family val="2"/>
          </rPr>
          <t xml:space="preserve">
</t>
        </r>
        <r>
          <rPr>
            <b/>
            <u/>
            <sz val="10"/>
            <color indexed="81"/>
            <rFont val="Tahoma"/>
            <family val="2"/>
          </rPr>
          <t xml:space="preserve">People Left
</t>
        </r>
        <r>
          <rPr>
            <b/>
            <u/>
            <sz val="10"/>
            <color indexed="81"/>
            <rFont val="Tahoma"/>
            <family val="2"/>
          </rPr>
          <t xml:space="preserve">
</t>
        </r>
      </text>
    </comment>
    <comment ref="C346" authorId="0" shapeId="0">
      <text>
        <r>
          <rPr>
            <sz val="10"/>
            <color indexed="81"/>
            <rFont val="Tahoma"/>
            <family val="2"/>
          </rPr>
          <t xml:space="preserve">Contract 092-050-F191B1 ran from 15/04/13 - 18/04/13 = 52P/Days 
</t>
        </r>
      </text>
    </comment>
    <comment ref="J346" authorId="0" shapeId="0">
      <text>
        <r>
          <rPr>
            <b/>
            <u/>
            <sz val="8"/>
            <color indexed="81"/>
            <rFont val="Tahoma"/>
            <family val="2"/>
          </rPr>
          <t>People employed on contract 092-050-F191B1</t>
        </r>
        <r>
          <rPr>
            <b/>
            <sz val="8"/>
            <color indexed="81"/>
            <rFont val="Tahoma"/>
            <family val="2"/>
          </rPr>
          <t xml:space="preserve">
</t>
        </r>
        <r>
          <rPr>
            <sz val="8"/>
            <color indexed="81"/>
            <rFont val="Tahoma"/>
            <family val="2"/>
          </rPr>
          <t xml:space="preserve">
Liyanda Mgilane - 8003100635081
Ntombentsha Siyazi - 6503280753085
Nongazi Ngudu - 7006040773087
Siyabonga Qutywa - 8305185322083
Zanoxolo Bam - 7909056351088
Sindile Fanga - 6112035642088
Vusumzi Seiti - 8404295301085
Simphiwe January - 8705045336084
Sipho Yoli - 6510135618082
Phumelele Matshamba - 8303105679088
Zitobele Zekevu - 5208215732086
Nkululeko Mfecane - 5304145559085</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Belelani Ngqina - 6903164247084
</t>
        </r>
        <r>
          <rPr>
            <b/>
            <u/>
            <sz val="8"/>
            <color indexed="81"/>
            <rFont val="Tahoma"/>
            <family val="2"/>
          </rPr>
          <t xml:space="preserve">
People Left
</t>
        </r>
        <r>
          <rPr>
            <sz val="8"/>
            <color indexed="81"/>
            <rFont val="Tahoma"/>
            <family val="2"/>
          </rPr>
          <t xml:space="preserve">
Bongani Vazi - 880626524708</t>
        </r>
      </text>
    </comment>
    <comment ref="C347" authorId="0" shapeId="0">
      <text>
        <r>
          <rPr>
            <sz val="10"/>
            <color indexed="81"/>
            <rFont val="Tahoma"/>
            <family val="2"/>
          </rPr>
          <t xml:space="preserve">Contract 092-050-F183 ran from 26/10/11 - 18/11/11 = 122P/Days
</t>
        </r>
      </text>
    </comment>
    <comment ref="J347" authorId="0" shapeId="0">
      <text>
        <r>
          <rPr>
            <b/>
            <u/>
            <sz val="8"/>
            <color indexed="81"/>
            <rFont val="Tahoma"/>
            <family val="2"/>
          </rPr>
          <t xml:space="preserve">People employed on contract 092-050-F183
</t>
        </r>
        <r>
          <rPr>
            <u/>
            <sz val="8"/>
            <color indexed="81"/>
            <rFont val="Tahoma"/>
            <family val="2"/>
          </rPr>
          <t xml:space="preserve">
</t>
        </r>
        <r>
          <rPr>
            <b/>
            <sz val="8"/>
            <color indexed="81"/>
            <rFont val="Tahoma"/>
            <family val="2"/>
          </rPr>
          <t xml:space="preserve">
</t>
        </r>
        <r>
          <rPr>
            <sz val="8"/>
            <color indexed="81"/>
            <rFont val="Tahoma"/>
            <family val="2"/>
          </rPr>
          <t xml:space="preserve">Madondandile Makasi - 6612126415088
Malamli Jafta  - 7409055800086
Akhona Khila  - 8710025637089
Mzwandile Xhotyeni  - 5108255580082
Nomakhwezi Gidane - 6610030777080
Mbongi Hani - 5807105865086
Nondoyisile Kunqwana - 65060208085
Matipekhya Gidane - 7603037645086
Mzuyanda Kondile - 7905085685082
Sithelwa Somkhe - 6506151062080
Pindile Adam - 6504095706086
Phakamani Gidane - 8812045602083
</t>
        </r>
        <r>
          <rPr>
            <b/>
            <u/>
            <sz val="8"/>
            <color indexed="81"/>
            <rFont val="Tahoma"/>
            <family val="2"/>
          </rPr>
          <t>New People</t>
        </r>
        <r>
          <rPr>
            <sz val="8"/>
            <color indexed="81"/>
            <rFont val="Tahoma"/>
            <family val="2"/>
          </rPr>
          <t xml:space="preserve">
</t>
        </r>
        <r>
          <rPr>
            <b/>
            <u/>
            <sz val="8"/>
            <color indexed="81"/>
            <rFont val="Tahoma"/>
            <family val="2"/>
          </rPr>
          <t xml:space="preserve">
</t>
        </r>
        <r>
          <rPr>
            <sz val="8"/>
            <color indexed="81"/>
            <rFont val="Tahoma"/>
            <family val="2"/>
          </rPr>
          <t xml:space="preserve">
</t>
        </r>
        <r>
          <rPr>
            <u/>
            <sz val="8"/>
            <color indexed="81"/>
            <rFont val="Tahoma"/>
            <family val="2"/>
          </rPr>
          <t xml:space="preserve">
</t>
        </r>
        <r>
          <rPr>
            <b/>
            <u/>
            <sz val="8"/>
            <color indexed="81"/>
            <rFont val="Tahoma"/>
            <family val="2"/>
          </rPr>
          <t xml:space="preserve">
People Left
</t>
        </r>
      </text>
    </comment>
    <comment ref="C348" authorId="0" shapeId="0">
      <text>
        <r>
          <rPr>
            <sz val="10"/>
            <color indexed="81"/>
            <rFont val="Tahoma"/>
            <family val="2"/>
          </rPr>
          <t xml:space="preserve">Contract 092-050-F183B1 ran from 24/05/13 - 30/05/13=55P/Days
</t>
        </r>
      </text>
    </comment>
    <comment ref="J348" authorId="0" shapeId="0">
      <text>
        <r>
          <rPr>
            <b/>
            <u/>
            <sz val="10"/>
            <color indexed="81"/>
            <rFont val="Tahoma"/>
            <family val="2"/>
          </rPr>
          <t>People employed on contract 092-050-F183B1</t>
        </r>
        <r>
          <rPr>
            <sz val="10"/>
            <color indexed="81"/>
            <rFont val="Tahoma"/>
            <family val="2"/>
          </rPr>
          <t xml:space="preserve">
</t>
        </r>
        <r>
          <rPr>
            <sz val="10"/>
            <color indexed="81"/>
            <rFont val="Tahoma"/>
            <family val="2"/>
          </rPr>
          <t xml:space="preserve">Nikelwa Ndwayana - 8404270363084
Bulelani Nyumnka - 9301205994083
Mlungiseleli Skina - 5706066669083
Mzoxolo Nonqulo - 7601046037089
Thembakazi Bhungcu - 6909271007086
Vusi Matsweni - 7412115921082
Vusumzi Bedeshe - 8109155429088
Qondiswa Wonte - 6609100515081
Mzwanele Tatayi - 6404195878085
Mzikayise Bungcu - 9206016091088
Luzuko Nonqulo - 9102195986083
Avuyile Masewu - 9005206196081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t>
        </r>
        <r>
          <rPr>
            <sz val="10"/>
            <color indexed="81"/>
            <rFont val="Tahoma"/>
            <family val="2"/>
          </rPr>
          <t xml:space="preserve">
</t>
        </r>
        <r>
          <rPr>
            <b/>
            <u/>
            <sz val="10"/>
            <color indexed="81"/>
            <rFont val="Tahoma"/>
            <family val="2"/>
          </rPr>
          <t xml:space="preserve">People Left
</t>
        </r>
        <r>
          <rPr>
            <sz val="10"/>
            <color indexed="81"/>
            <rFont val="Tahoma"/>
            <family val="2"/>
          </rPr>
          <t>Namba Linje - 9102195986083</t>
        </r>
        <r>
          <rPr>
            <b/>
            <u/>
            <sz val="10"/>
            <color indexed="81"/>
            <rFont val="Tahoma"/>
            <family val="2"/>
          </rPr>
          <t xml:space="preserve">
</t>
        </r>
      </text>
    </comment>
    <comment ref="C349" authorId="0" shapeId="0">
      <text>
        <r>
          <rPr>
            <sz val="10"/>
            <color indexed="81"/>
            <rFont val="Tahoma"/>
            <family val="2"/>
          </rPr>
          <t xml:space="preserve">Contract 092-050-F179B1  ran from 27/05/13 - 30/05/13 = 44P/Days
</t>
        </r>
      </text>
    </comment>
    <comment ref="J349" authorId="0" shapeId="0">
      <text>
        <r>
          <rPr>
            <b/>
            <u/>
            <sz val="8"/>
            <color indexed="81"/>
            <rFont val="Tahoma"/>
            <family val="2"/>
          </rPr>
          <t xml:space="preserve">People Employed on contract 092-050-F179B1
</t>
        </r>
        <r>
          <rPr>
            <u/>
            <sz val="8"/>
            <color indexed="81"/>
            <rFont val="Tahoma"/>
            <family val="2"/>
          </rPr>
          <t xml:space="preserve">
</t>
        </r>
        <r>
          <rPr>
            <sz val="8"/>
            <color indexed="81"/>
            <rFont val="Tahoma"/>
            <family val="2"/>
          </rPr>
          <t xml:space="preserve">Mzimkhulu Nkone - 7310065683084
Siphokazi Nkone - 8607266032087
Sivuyile Kete - 8211195887083
Madodandile Makhasi - 6612126415088
Mzoxolo Dyala - 8304105495087
Khawulezile Yani - 7210255927087
Mbulelo Soldaat - 8409076148085
Samson Hoyi - 6601265738087
Xolela Radu - 8409076143085
Vusumzi Bekeweni - 9109096378088
</t>
        </r>
        <r>
          <rPr>
            <b/>
            <u/>
            <sz val="8"/>
            <color indexed="81"/>
            <rFont val="Tahoma"/>
            <family val="2"/>
          </rPr>
          <t>New People</t>
        </r>
        <r>
          <rPr>
            <sz val="8"/>
            <color indexed="81"/>
            <rFont val="Tahoma"/>
            <family val="2"/>
          </rPr>
          <t xml:space="preserve">
</t>
        </r>
        <r>
          <rPr>
            <sz val="8"/>
            <color indexed="81"/>
            <rFont val="Tahoma"/>
            <family val="2"/>
          </rPr>
          <t xml:space="preserve">
Phillipa Menemene - 6909020873085
Ndikho Ngwane - 78081061830889
</t>
        </r>
        <r>
          <rPr>
            <b/>
            <u/>
            <sz val="8"/>
            <color indexed="81"/>
            <rFont val="Tahoma"/>
            <family val="2"/>
          </rPr>
          <t xml:space="preserve">
People Left
</t>
        </r>
        <r>
          <rPr>
            <sz val="8"/>
            <color indexed="81"/>
            <rFont val="Tahoma"/>
            <family val="2"/>
          </rPr>
          <t xml:space="preserve">
Nomakhazi Sobuza - 5610100372086
Thembinkosi Markus - 8308166087089
</t>
        </r>
      </text>
    </comment>
    <comment ref="C350" authorId="0" shapeId="0">
      <text>
        <r>
          <rPr>
            <sz val="10"/>
            <color indexed="81"/>
            <rFont val="Tahoma"/>
            <family val="2"/>
          </rPr>
          <t xml:space="preserve">Contract 092-050-F168 ran from 19/10/11 - 02/11/11=124P/Days
</t>
        </r>
      </text>
    </comment>
    <comment ref="J350" authorId="0" shapeId="0">
      <text>
        <r>
          <rPr>
            <b/>
            <u/>
            <sz val="10"/>
            <color indexed="81"/>
            <rFont val="Tahoma"/>
            <family val="2"/>
          </rPr>
          <t>People employed on contract 008-092-F168</t>
        </r>
        <r>
          <rPr>
            <sz val="10"/>
            <color indexed="81"/>
            <rFont val="Tahoma"/>
            <family val="2"/>
          </rPr>
          <t xml:space="preserve">
</t>
        </r>
        <r>
          <rPr>
            <b/>
            <sz val="10"/>
            <color indexed="81"/>
            <rFont val="Tahoma"/>
            <family val="2"/>
          </rPr>
          <t xml:space="preserve">
</t>
        </r>
        <r>
          <rPr>
            <sz val="10"/>
            <color indexed="81"/>
            <rFont val="Tahoma"/>
            <family val="2"/>
          </rPr>
          <t xml:space="preserve">Steven Nqweniso - 6003155973082
Mzoxolo Nonqulo - 7601046037089
Mlungiseleli Skina - 5706066669083
Qondiswa Wonte - 6609100515081
Thembakazi Bhungcu - 6909271007086
Vusi Matsweni - 7412115921082
Vusumzi Bedeshe - 8109155429088
Mzwanele Tatayi - 6404195878085
Luzuko Nonqulo - 9102195986083
Bulelani Nyumnka - 9301205994083
Luvuyo Ngqwamane - 8901115547086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Mzikayise Bungcu - 9206016091088
</t>
        </r>
        <r>
          <rPr>
            <sz val="10"/>
            <color indexed="81"/>
            <rFont val="Tahoma"/>
            <family val="2"/>
          </rPr>
          <t xml:space="preserve">
</t>
        </r>
        <r>
          <rPr>
            <b/>
            <u/>
            <sz val="10"/>
            <color indexed="81"/>
            <rFont val="Tahoma"/>
            <family val="2"/>
          </rPr>
          <t xml:space="preserve">People Left
</t>
        </r>
        <r>
          <rPr>
            <sz val="10"/>
            <color indexed="81"/>
            <rFont val="Tahoma"/>
            <family val="2"/>
          </rPr>
          <t xml:space="preserve">
Thulani Funde - 8305036316086</t>
        </r>
      </text>
    </comment>
    <comment ref="C351" authorId="0" shapeId="0">
      <text>
        <r>
          <rPr>
            <sz val="10"/>
            <color indexed="81"/>
            <rFont val="Tahoma"/>
            <family val="2"/>
          </rPr>
          <t xml:space="preserve">Contract 092-050-F168B1 ran from 11/06/13 - 17/06/13=66P/Days
</t>
        </r>
      </text>
    </comment>
    <comment ref="J351" authorId="0" shapeId="0">
      <text>
        <r>
          <rPr>
            <b/>
            <u/>
            <sz val="10"/>
            <color indexed="81"/>
            <rFont val="Tahoma"/>
            <family val="2"/>
          </rPr>
          <t>People employed on contract 092-050-F168B1</t>
        </r>
        <r>
          <rPr>
            <sz val="10"/>
            <color indexed="81"/>
            <rFont val="Tahoma"/>
            <family val="2"/>
          </rPr>
          <t xml:space="preserve">
</t>
        </r>
        <r>
          <rPr>
            <sz val="10"/>
            <color indexed="81"/>
            <rFont val="Tahoma"/>
            <family val="2"/>
          </rPr>
          <t xml:space="preserve">Nikelwa Ndwayana - 8404270363084
Bulelani Nyumnka - 9301205994083
Mlungiseleli Skina - 5706066669083
Mzoxolo Nonqulo - 7601046037089
Thembakazi Bhungcu - 6909271007086
Vusi Matsweni - 7412115921082
Vusumzi Bedeshe - 8109155429088
Qondiswa Wonte - 6609100515081
Mzwanele Tatayi - 6404195878085
Mzikayise Bungcu - 9206016091088
Luzuko Nonqulo - 9102195986083
Avuyile Masewu - 9005206196081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t>
        </r>
        <r>
          <rPr>
            <sz val="10"/>
            <color indexed="81"/>
            <rFont val="Tahoma"/>
            <family val="2"/>
          </rPr>
          <t xml:space="preserve">
</t>
        </r>
        <r>
          <rPr>
            <b/>
            <u/>
            <sz val="10"/>
            <color indexed="81"/>
            <rFont val="Tahoma"/>
            <family val="2"/>
          </rPr>
          <t xml:space="preserve">People Left
</t>
        </r>
      </text>
    </comment>
    <comment ref="C352" authorId="0" shapeId="0">
      <text>
        <r>
          <rPr>
            <sz val="10"/>
            <color indexed="81"/>
            <rFont val="Tahoma"/>
            <family val="2"/>
          </rPr>
          <t xml:space="preserve">Contract 092-050-F173B1 ran from 23/04/13 - 26/04/13 = 44P/Days 
</t>
        </r>
      </text>
    </comment>
    <comment ref="J352" authorId="0" shapeId="0">
      <text>
        <r>
          <rPr>
            <b/>
            <u/>
            <sz val="8"/>
            <color indexed="81"/>
            <rFont val="Tahoma"/>
            <family val="2"/>
          </rPr>
          <t>People employed on contract 092-050-F173B1</t>
        </r>
        <r>
          <rPr>
            <b/>
            <sz val="8"/>
            <color indexed="81"/>
            <rFont val="Tahoma"/>
            <family val="2"/>
          </rPr>
          <t xml:space="preserve">
</t>
        </r>
        <r>
          <rPr>
            <sz val="8"/>
            <color indexed="81"/>
            <rFont val="Tahoma"/>
            <family val="2"/>
          </rPr>
          <t xml:space="preserve">
Liyanda Mgilane - 8003100635081
Ntombentsha Siyazi - 6503280753085
Nongazi Ngudu - 7006040773087
Siyabonga Qutywa - 8305185322083
Zanoxolo Bam - 7909056351088
Sindile Fanga - 6112035642088
Vusumzi Seiti - 8404295301085
Simphiwe January - 8705045336084
Sipho Yoli - 6510135618082
Belelani Ngqina - 6903164247084
Phumelele Matshamba - 8303105679088
Zitobele Zekevu - 5208215732086
</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u/>
            <sz val="8"/>
            <color indexed="81"/>
            <rFont val="Tahoma"/>
            <family val="2"/>
          </rPr>
          <t xml:space="preserve">
People Left
</t>
        </r>
        <r>
          <rPr>
            <sz val="8"/>
            <color indexed="81"/>
            <rFont val="Tahoma"/>
            <family val="2"/>
          </rPr>
          <t xml:space="preserve">
Nkululeko Mfecane - 5304145559085
</t>
        </r>
      </text>
    </comment>
    <comment ref="C353" authorId="0" shapeId="0">
      <text>
        <r>
          <rPr>
            <sz val="10"/>
            <color indexed="81"/>
            <rFont val="Tahoma"/>
            <family val="2"/>
          </rPr>
          <t xml:space="preserve">Contract 092-050-F173 ran from 21/11/11 - 01/12/11 = 119P/Days
</t>
        </r>
      </text>
    </comment>
    <comment ref="J353" authorId="0" shapeId="0">
      <text>
        <r>
          <rPr>
            <b/>
            <u/>
            <sz val="8"/>
            <color indexed="81"/>
            <rFont val="Tahoma"/>
            <family val="2"/>
          </rPr>
          <t xml:space="preserve">People Employed on contract 092-050-F173
</t>
        </r>
        <r>
          <rPr>
            <u/>
            <sz val="8"/>
            <color indexed="81"/>
            <rFont val="Tahoma"/>
            <family val="2"/>
          </rPr>
          <t xml:space="preserve">
</t>
        </r>
        <r>
          <rPr>
            <sz val="8"/>
            <color indexed="81"/>
            <rFont val="Tahoma"/>
            <family val="2"/>
          </rPr>
          <t xml:space="preserve">Ntombekhaya Menemene - 6909020873085
Siphokazi Nkone - 8607266032087
Sonwabo Vazi - 8203037085083
Mzoxolo Dyala - 8304105495087
Samson Hoyi - 6601265738087
Thembinkosi Markus - 8308166087089
Nomfusi Nogcune - 6706170587089
Nosipho Xelo - 7009230935086
Xolela Radu - 8409076143085
Lulama Bennie - 7809226085089
</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 xml:space="preserve">
Phumzile Daba - 8301106576089</t>
        </r>
        <r>
          <rPr>
            <u/>
            <sz val="8"/>
            <color indexed="81"/>
            <rFont val="Tahoma"/>
            <family val="2"/>
          </rPr>
          <t xml:space="preserve">
</t>
        </r>
        <r>
          <rPr>
            <sz val="8"/>
            <color indexed="81"/>
            <rFont val="Tahoma"/>
            <family val="2"/>
          </rPr>
          <t xml:space="preserve">
</t>
        </r>
        <r>
          <rPr>
            <b/>
            <sz val="8"/>
            <color indexed="81"/>
            <rFont val="Tahoma"/>
            <family val="2"/>
          </rPr>
          <t xml:space="preserve">
</t>
        </r>
        <r>
          <rPr>
            <b/>
            <u/>
            <sz val="8"/>
            <color indexed="81"/>
            <rFont val="Tahoma"/>
            <family val="2"/>
          </rPr>
          <t xml:space="preserve">
People Left
</t>
        </r>
        <r>
          <rPr>
            <sz val="8"/>
            <color indexed="81"/>
            <rFont val="Tahoma"/>
            <family val="2"/>
          </rPr>
          <t xml:space="preserve">Bonisile Jantjies - 6903165973081
Khawulezile Yani - 7210255927087
</t>
        </r>
        <r>
          <rPr>
            <b/>
            <u/>
            <sz val="8"/>
            <color indexed="81"/>
            <rFont val="Tahoma"/>
            <family val="2"/>
          </rPr>
          <t xml:space="preserve">
</t>
        </r>
      </text>
    </comment>
    <comment ref="C354" authorId="0" shapeId="0">
      <text>
        <r>
          <rPr>
            <sz val="10"/>
            <color indexed="81"/>
            <rFont val="Tahoma"/>
            <family val="2"/>
          </rPr>
          <t xml:space="preserve">Contract 092-050-F178 ran from 21/11/11 - 02/12/11 = 127P/Days
</t>
        </r>
      </text>
    </comment>
    <comment ref="J354" authorId="0" shapeId="0">
      <text>
        <r>
          <rPr>
            <b/>
            <u/>
            <sz val="8"/>
            <color indexed="81"/>
            <rFont val="Tahoma"/>
            <family val="2"/>
          </rPr>
          <t xml:space="preserve">People Employed on contract 092-050-F178
</t>
        </r>
        <r>
          <rPr>
            <sz val="8"/>
            <color indexed="81"/>
            <rFont val="Tahoma"/>
            <family val="2"/>
          </rPr>
          <t xml:space="preserve">
Pumeza Mani - 7510180453087
Vuyo Njajula - 8811165512080
Ncediwe Nqwata - 6811260853084
Tsepo Campbell - 8707165452089
Msondezi Gojela - 8308246093081
Siyabonga Mgangato - 8502265704087
Olwethu Singata - 8504266029084
Pumlani Gola - 8602085336084
Vumile Ruselo - 8807185516085
Mzolisi Mfundisi - 6804241044089
</t>
        </r>
        <r>
          <rPr>
            <b/>
            <u/>
            <sz val="8"/>
            <color indexed="81"/>
            <rFont val="Tahoma"/>
            <family val="2"/>
          </rPr>
          <t>New People</t>
        </r>
        <r>
          <rPr>
            <sz val="8"/>
            <color indexed="81"/>
            <rFont val="Tahoma"/>
            <family val="2"/>
          </rPr>
          <t xml:space="preserve">
Lulama Bennie - 7809226085089
</t>
        </r>
        <r>
          <rPr>
            <b/>
            <u/>
            <sz val="8"/>
            <color indexed="81"/>
            <rFont val="Tahoma"/>
            <family val="2"/>
          </rPr>
          <t>People Left</t>
        </r>
        <r>
          <rPr>
            <sz val="8"/>
            <color indexed="81"/>
            <rFont val="Tahoma"/>
            <family val="2"/>
          </rPr>
          <t xml:space="preserve">
Bongani Ruselo - 8402036118081
Bathini Tshitsho - 7601305744086</t>
        </r>
      </text>
    </comment>
    <comment ref="C355" authorId="0" shapeId="0">
      <text>
        <r>
          <rPr>
            <sz val="10"/>
            <color indexed="81"/>
            <rFont val="Tahoma"/>
            <family val="2"/>
          </rPr>
          <t xml:space="preserve">Contract 092-050-F212 ran from 02/07/12 - 27/07/12 = 226P/Days 
</t>
        </r>
      </text>
    </comment>
    <comment ref="J355" authorId="0" shapeId="0">
      <text>
        <r>
          <rPr>
            <b/>
            <u/>
            <sz val="8"/>
            <color indexed="81"/>
            <rFont val="Tahoma"/>
            <family val="2"/>
          </rPr>
          <t xml:space="preserve">People present for Contract 092-050-F212
</t>
        </r>
        <r>
          <rPr>
            <u/>
            <sz val="8"/>
            <color indexed="81"/>
            <rFont val="Tahoma"/>
            <family val="2"/>
          </rPr>
          <t xml:space="preserve">
</t>
        </r>
        <r>
          <rPr>
            <sz val="8"/>
            <color indexed="81"/>
            <rFont val="Tahoma"/>
            <family val="2"/>
          </rPr>
          <t xml:space="preserve">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
Misile Mkatali - 6712246006088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356" authorId="0" shapeId="0">
      <text>
        <r>
          <rPr>
            <sz val="10"/>
            <color indexed="81"/>
            <rFont val="Tahoma"/>
            <family val="2"/>
          </rPr>
          <t xml:space="preserve">Contract 092-050-F200 ran from 25/06/12 - 18/07/12 = 183P/Days
</t>
        </r>
      </text>
    </comment>
    <comment ref="J356" authorId="0" shapeId="0">
      <text>
        <r>
          <rPr>
            <b/>
            <u/>
            <sz val="8"/>
            <color indexed="81"/>
            <rFont val="Tahoma"/>
            <family val="2"/>
          </rPr>
          <t xml:space="preserve">People Employed on contract 092-050-F200
</t>
        </r>
        <r>
          <rPr>
            <sz val="8"/>
            <color indexed="81"/>
            <rFont val="Tahoma"/>
            <family val="2"/>
          </rPr>
          <t>Ntombekhaya Menemene - 6909020873085
Siphokazi Nkone - 8607266032087
Madondile Makasi - 6612126415088
Mzoxolo Dyala - 8304105495087
Khawulezile Yani - 7210255927087
Nomfusa Nogcune - 6706170587089
Samson Hoyi - 6601265738087
Xolela Radu - 8409076143085
Mbulelo Soldaat - 8409076148085
Vusumzi Bekeweni - 9109096378088</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 xml:space="preserve">Deon Bruintjies - 8903315245081
</t>
        </r>
        <r>
          <rPr>
            <b/>
            <u/>
            <sz val="8"/>
            <color indexed="81"/>
            <rFont val="Tahoma"/>
            <family val="2"/>
          </rPr>
          <t xml:space="preserve">
People Left
</t>
        </r>
        <r>
          <rPr>
            <sz val="8"/>
            <color indexed="81"/>
            <rFont val="Tahoma"/>
            <family val="2"/>
          </rPr>
          <t xml:space="preserve">
Sonwabo Vazi - 8203037085083</t>
        </r>
      </text>
    </comment>
    <comment ref="C357" authorId="0" shapeId="0">
      <text>
        <r>
          <rPr>
            <sz val="10"/>
            <color indexed="81"/>
            <rFont val="Tahoma"/>
            <family val="2"/>
          </rPr>
          <t xml:space="preserve">Contract 092-050-F218 ran from 08/08/12 - 24/08/12 = 168P/Days 
</t>
        </r>
      </text>
    </comment>
    <comment ref="J357" authorId="0" shapeId="0">
      <text>
        <r>
          <rPr>
            <b/>
            <u/>
            <sz val="8"/>
            <color indexed="81"/>
            <rFont val="Tahoma"/>
            <family val="2"/>
          </rPr>
          <t>People employed on contract 092-050-F218</t>
        </r>
        <r>
          <rPr>
            <b/>
            <sz val="8"/>
            <color indexed="81"/>
            <rFont val="Tahoma"/>
            <family val="2"/>
          </rPr>
          <t xml:space="preserve">
</t>
        </r>
        <r>
          <rPr>
            <sz val="8"/>
            <color indexed="81"/>
            <rFont val="Tahoma"/>
            <family val="2"/>
          </rPr>
          <t xml:space="preserve">Liyanda Mgilane - 8003100635081
Ntombentsha Siyazi - 6503280753085
Nongazi Ngudu - 7006040773087
Sipho Yoli - 6510135618082
Bulelani Ngqina - 6903165424085
Luvuyo Beyi - 9002125468089
Zandisile Ngqina - 8501155494080
Fikile Mani- 7408115620088
Khulile Nogampula - 8507153656083
Khayalethu Peter - 8501017716084
Zitobele Zekevu - 5208215732086
Nkululeko Mfecane - 5304145559085
</t>
        </r>
        <r>
          <rPr>
            <sz val="8"/>
            <color indexed="81"/>
            <rFont val="Tahoma"/>
            <family val="2"/>
          </rPr>
          <t xml:space="preserve">
</t>
        </r>
        <r>
          <rPr>
            <b/>
            <u/>
            <sz val="8"/>
            <color indexed="81"/>
            <rFont val="Tahoma"/>
            <family val="2"/>
          </rPr>
          <t xml:space="preserve">New People
</t>
        </r>
        <r>
          <rPr>
            <b/>
            <sz val="8"/>
            <color indexed="81"/>
            <rFont val="Tahoma"/>
            <family val="2"/>
          </rPr>
          <t xml:space="preserve">
</t>
        </r>
        <r>
          <rPr>
            <sz val="8"/>
            <color indexed="81"/>
            <rFont val="Tahoma"/>
            <family val="2"/>
          </rPr>
          <t xml:space="preserve">
Sibusile Issac - 8708035274083</t>
        </r>
        <r>
          <rPr>
            <b/>
            <u/>
            <sz val="8"/>
            <color indexed="81"/>
            <rFont val="Tahoma"/>
            <family val="2"/>
          </rPr>
          <t xml:space="preserve">
People Left
</t>
        </r>
        <r>
          <rPr>
            <sz val="8"/>
            <color indexed="81"/>
            <rFont val="Tahoma"/>
            <family val="2"/>
          </rPr>
          <t>Michael Botha - 5401245618082</t>
        </r>
      </text>
    </comment>
    <comment ref="C358" authorId="0" shapeId="0">
      <text>
        <r>
          <rPr>
            <sz val="10"/>
            <color indexed="81"/>
            <rFont val="Tahoma"/>
            <family val="2"/>
          </rPr>
          <t>Contract 092-050-F208 ran from 01/10/12 - 12/10/12 = 10P/Days</t>
        </r>
      </text>
    </comment>
    <comment ref="J358" authorId="0" shapeId="0">
      <text>
        <r>
          <rPr>
            <b/>
            <u/>
            <sz val="8"/>
            <color indexed="81"/>
            <rFont val="Tahoma"/>
            <family val="2"/>
          </rPr>
          <t xml:space="preserve">People Employed on contract 092-050-F208
</t>
        </r>
        <r>
          <rPr>
            <sz val="8"/>
            <color indexed="81"/>
            <rFont val="Tahoma"/>
            <family val="2"/>
          </rPr>
          <t xml:space="preserve">Nonkululeko Mani - 7612101148083
Ncediwe Nqwata - 6811260853084
Tsepo Campbell - 8707165452089
Nkosinathi Sikani - 8302185591080
Siyabonga Mgangato - 8502265704087
Olwethu Singata - 8504266029084
Pumeza Mani - 7510180453087
Phumzile Daba - 8301106576089
Unathi Ndlakuse - 9009135418087
Lulama Bennie - 7809226085089
Akhona Kila - 8709226085089
Vumile Ruselo - 8807185516085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359" authorId="0" shapeId="0">
      <text>
        <r>
          <rPr>
            <sz val="10"/>
            <color indexed="81"/>
            <rFont val="Tahoma"/>
            <family val="2"/>
          </rPr>
          <t xml:space="preserve">Contract 092-050-F213 ran from 06/08/12 - 24/08/12 = 161P/Days 
</t>
        </r>
      </text>
    </comment>
    <comment ref="J359" authorId="0" shapeId="0">
      <text>
        <r>
          <rPr>
            <b/>
            <u/>
            <sz val="8"/>
            <color indexed="81"/>
            <rFont val="Tahoma"/>
            <family val="2"/>
          </rPr>
          <t xml:space="preserve">People present for Contract 092-050-F213
</t>
        </r>
        <r>
          <rPr>
            <u/>
            <sz val="8"/>
            <color indexed="81"/>
            <rFont val="Tahoma"/>
            <family val="2"/>
          </rPr>
          <t xml:space="preserve">
</t>
        </r>
        <r>
          <rPr>
            <sz val="8"/>
            <color indexed="81"/>
            <rFont val="Tahoma"/>
            <family val="2"/>
          </rPr>
          <t xml:space="preserve">Ntsikelelo Mfundisi - 7603046195081
Masibulele Tshaka - 8310145931080
Siyabulela Nkohla - 7910096017085
Mbuyiselo Gojela - 7703255567085
Vuyani Mkatali - 7402075791088
Kwanele Gwejela - 7909096875088
Michael Mfundisi - 7109136916080
Cebo Fulani - 6702155823086
Mncedisi Pupuma - 7305115693083
Misile Mkatali - 6712246006088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Luzuko Xelo - 8806145938082
Vumile Komsana - 6403085875086</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360" authorId="0" shapeId="0">
      <text>
        <r>
          <rPr>
            <sz val="10"/>
            <color indexed="81"/>
            <rFont val="Tahoma"/>
            <family val="2"/>
          </rPr>
          <t>Contract 092-050-F210 ran from 18/06/12 - 06/07/12 = 143P/Days</t>
        </r>
      </text>
    </comment>
    <comment ref="J360" authorId="0" shapeId="0">
      <text>
        <r>
          <rPr>
            <b/>
            <u/>
            <sz val="8"/>
            <color indexed="81"/>
            <rFont val="Tahoma"/>
            <family val="2"/>
          </rPr>
          <t xml:space="preserve">People Employed on contract 092-050-F210
</t>
        </r>
        <r>
          <rPr>
            <u/>
            <sz val="8"/>
            <color indexed="81"/>
            <rFont val="Tahoma"/>
            <family val="2"/>
          </rPr>
          <t xml:space="preserve">
</t>
        </r>
        <r>
          <rPr>
            <sz val="8"/>
            <color indexed="81"/>
            <rFont val="Tahoma"/>
            <family val="2"/>
          </rPr>
          <t xml:space="preserve">Bongani Ruselo - 8402036118081
Tsepo Campbell - 8707165452089
Nkosinathi Sikani - 8302185591080
Siyabonga Mgangato - 8502265704087
Olwethu Singata - 8504266029084
Pumeza Mani - 7510180453087
Phumzile Daba - 8301106576089
Unathi Ndlakuse - 9009135418087
Lulama Bennie - 7809226085089
Akhona Kila - 8709226085089
Vumile Ruselo - 8807185516085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Ncediwe Nqwata - 6811260853084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361" authorId="0" shapeId="0">
      <text>
        <r>
          <rPr>
            <sz val="10"/>
            <color indexed="81"/>
            <rFont val="Tahoma"/>
            <family val="2"/>
          </rPr>
          <t xml:space="preserve">Contract 092-050-F203  ran from 30/10/12 - 23/11/12 = 199P/Days
</t>
        </r>
      </text>
    </comment>
    <comment ref="J361" authorId="0" shapeId="0">
      <text>
        <r>
          <rPr>
            <b/>
            <u/>
            <sz val="8"/>
            <color indexed="81"/>
            <rFont val="Tahoma"/>
            <family val="2"/>
          </rPr>
          <t xml:space="preserve">People Employed on contract 092-050-F203
</t>
        </r>
        <r>
          <rPr>
            <sz val="8"/>
            <color indexed="81"/>
            <rFont val="Tahoma"/>
            <family val="2"/>
          </rPr>
          <t xml:space="preserve">Mzimkhulu Nkone - 7310065683084
Vuyo Njajula - 8811165512080
Siphokazi Nkone - 8607266032087
Sivuyile Kete - 8211195887083
Ndikho Ngwane - 7808106183089
Mzoxolo Dyala - 8304105495087
Khawulezile Yani - 7210255927087
Mbulelo Soldaat - 8409076148085
Samson Hoyi - 6601265738087
Nomakhazi Sobuza - 5610100372086
Xolela Radu - 8409076143085
Thembinkosi Markus - 8308166087089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C362" authorId="0" shapeId="0">
      <text>
        <r>
          <rPr>
            <sz val="10"/>
            <color indexed="81"/>
            <rFont val="Tahoma"/>
            <family val="2"/>
          </rPr>
          <t xml:space="preserve">Contract 092-050-F202   ran from 26/11/12 - 13/12/12 = 141P/Days
</t>
        </r>
      </text>
    </comment>
    <comment ref="J362" authorId="0" shapeId="0">
      <text>
        <r>
          <rPr>
            <b/>
            <u/>
            <sz val="8"/>
            <color indexed="81"/>
            <rFont val="Tahoma"/>
            <family val="2"/>
          </rPr>
          <t xml:space="preserve">People Employed on contract 092-050-F202
</t>
        </r>
        <r>
          <rPr>
            <sz val="8"/>
            <color indexed="81"/>
            <rFont val="Tahoma"/>
            <family val="2"/>
          </rPr>
          <t xml:space="preserve">Mzimkhulu Nkone - 7310065683084
Vuyo Njajula - 8811165512080
Siphokazi Nkone - 8607266032087
Sivuyile Kete - 8211195887083
Ndikho Ngwane - 7808106183089
Mzoxolo Dyala - 8304105495087
Khawulezile Yani - 7210255927087
Mbulelo Soldaat - 8409076148085
Samson Hoyi - 6601265738087
Nomakhazi Sobuza - 5610100372086
Xolela Radu - 8409076143085
Thembinkosi Markus - 8308166087089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C363" authorId="0" shapeId="0">
      <text>
        <r>
          <rPr>
            <sz val="10"/>
            <color indexed="81"/>
            <rFont val="Tahoma"/>
            <family val="2"/>
          </rPr>
          <t xml:space="preserve">Contract 092-050-F204 ran from 19/06/12 - 10/07/12=125P/Days
</t>
        </r>
      </text>
    </comment>
    <comment ref="J363" authorId="0" shapeId="0">
      <text>
        <r>
          <rPr>
            <b/>
            <u/>
            <sz val="10"/>
            <color indexed="81"/>
            <rFont val="Tahoma"/>
            <family val="2"/>
          </rPr>
          <t>People employed on contract 092-050-F205</t>
        </r>
        <r>
          <rPr>
            <sz val="10"/>
            <color indexed="81"/>
            <rFont val="Tahoma"/>
            <family val="2"/>
          </rPr>
          <t xml:space="preserve">
</t>
        </r>
        <r>
          <rPr>
            <sz val="10"/>
            <color indexed="81"/>
            <rFont val="Tahoma"/>
            <family val="2"/>
          </rPr>
          <t xml:space="preserve">
Mzoxolo Nonqulo - 7601046037089
Mlungiseleli Skina - 5706066669083
Qondiswa Wonte - 6609100515081
Thembakazi Bhungcu - 6909271007086
Vusi Matsweni - 7412115921082
Vusumzi Bedeshe - 8109155429088
Mzwanele Tatayi - 6404195878085
Luzuko Nonqulo - 9102195986083
Bulelani Nyumnka - 9301205994083
Mzikayise Bungcu - 9206016091088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t>
        </r>
        <r>
          <rPr>
            <sz val="10"/>
            <color indexed="81"/>
            <rFont val="Tahoma"/>
            <family val="2"/>
          </rPr>
          <t xml:space="preserve">
</t>
        </r>
        <r>
          <rPr>
            <b/>
            <u/>
            <sz val="10"/>
            <color indexed="81"/>
            <rFont val="Tahoma"/>
            <family val="2"/>
          </rPr>
          <t xml:space="preserve">People Left
</t>
        </r>
        <r>
          <rPr>
            <sz val="10"/>
            <color indexed="81"/>
            <rFont val="Tahoma"/>
            <family val="2"/>
          </rPr>
          <t>Mzuyanda Kondile - 7905085685082</t>
        </r>
      </text>
    </comment>
    <comment ref="C364" authorId="0" shapeId="0">
      <text>
        <r>
          <rPr>
            <sz val="10"/>
            <color indexed="81"/>
            <rFont val="Tahoma"/>
            <family val="2"/>
          </rPr>
          <t xml:space="preserve">Contract 092-050-F206 ran from 01/10/12 - 19/10/12=153P/Days
</t>
        </r>
      </text>
    </comment>
    <comment ref="J364" authorId="0" shapeId="0">
      <text>
        <r>
          <rPr>
            <b/>
            <u/>
            <sz val="10"/>
            <color indexed="81"/>
            <rFont val="Tahoma"/>
            <family val="2"/>
          </rPr>
          <t>People employed on contract 092-050-F206</t>
        </r>
        <r>
          <rPr>
            <sz val="10"/>
            <color indexed="81"/>
            <rFont val="Tahoma"/>
            <family val="2"/>
          </rPr>
          <t xml:space="preserve">
</t>
        </r>
        <r>
          <rPr>
            <sz val="10"/>
            <color indexed="81"/>
            <rFont val="Tahoma"/>
            <family val="2"/>
          </rPr>
          <t xml:space="preserve">Nikelwa Ndwayana - 8404270363084
Bulelani Nyumnka - 9301205994083
Mlungiseleli Skina - 5706066669083
Mzoxolo Nonqulo - 7601046037089
Thembakazi Bhungcu - 6909271007086
Vusi Matsweni - 7412115921082
Vusumzi Bedeshe - 8109155429088
Qondiswa Wonte - 6609100515081
Mzwanele Tatayi - 6404195878085
Mzikayise Bungcu - 9206016091088
Luzuko Nonqulo - 9102195986083
Namba Linje - 9102195986083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t>
        </r>
        <r>
          <rPr>
            <sz val="10"/>
            <color indexed="81"/>
            <rFont val="Tahoma"/>
            <family val="2"/>
          </rPr>
          <t xml:space="preserve">
</t>
        </r>
        <r>
          <rPr>
            <b/>
            <u/>
            <sz val="10"/>
            <color indexed="81"/>
            <rFont val="Tahoma"/>
            <family val="2"/>
          </rPr>
          <t xml:space="preserve">People Left
</t>
        </r>
      </text>
    </comment>
    <comment ref="C365" authorId="0" shapeId="0">
      <text>
        <r>
          <rPr>
            <sz val="10"/>
            <color indexed="81"/>
            <rFont val="Tahoma"/>
            <family val="2"/>
          </rPr>
          <t>Contract 092-050-F211 ran from 10/09/12 - 28/09/12 = 165P/Days</t>
        </r>
      </text>
    </comment>
    <comment ref="J365" authorId="0" shapeId="0">
      <text>
        <r>
          <rPr>
            <b/>
            <u/>
            <sz val="8"/>
            <color indexed="81"/>
            <rFont val="Tahoma"/>
            <family val="2"/>
          </rPr>
          <t xml:space="preserve">People Employed on contract 092-050-F211
</t>
        </r>
        <r>
          <rPr>
            <sz val="8"/>
            <color indexed="81"/>
            <rFont val="Tahoma"/>
            <family val="2"/>
          </rPr>
          <t xml:space="preserve">Nonkululeko Mani - 7612101148083
Ncediwe Nqwata - 6811260853084
Tsepo Campbell - 8707165452089
Nkosinathi Sikani - 8302185591080
Siyabonga Mgangato - 8502265704087
Olwethu Singata - 8504266029084
Pumeza Mani - 7510180453087
Phumzile Daba - 8301106576089
Unathi Ndlakuse - 9009135418087
Lulama Bennie - 7809226085089
Akhona Kila - 8709226085089
Vumile Ruselo - 8807185516085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366" authorId="0" shapeId="0">
      <text>
        <r>
          <rPr>
            <sz val="10"/>
            <color indexed="81"/>
            <rFont val="Tahoma"/>
            <family val="2"/>
          </rPr>
          <t>Contract 092-050- F211B1 ran from 18/03/13 - 20/03/13 = 33P/Days</t>
        </r>
      </text>
    </comment>
    <comment ref="J366" authorId="0" shapeId="0">
      <text>
        <r>
          <rPr>
            <b/>
            <u/>
            <sz val="8"/>
            <color indexed="81"/>
            <rFont val="Tahoma"/>
            <family val="2"/>
          </rPr>
          <t xml:space="preserve">People Employed on contract 092-050-F211B1
</t>
        </r>
        <r>
          <rPr>
            <sz val="8"/>
            <color indexed="81"/>
            <rFont val="Tahoma"/>
            <family val="2"/>
          </rPr>
          <t xml:space="preserve">Nonkululeko Mani - 7612101148083
Akhona Kila - 8709226085089
Tsepo Campbell - 8707165452089
Nkosinathi Sikani - 8302185591080
Siyabonga Mgangato - 8502265704087
Olwethu Singata - 8504266029084
Pumeza Mani - 7510180453087
Phumzile Daba - 8301106576089
Unathi Ndlakuse - 9009135418087
Lulama Bennie - 7809226085089
Vumile Ruselo - 8807185516085
Vuyo Njajula - 8811165512085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Ncediwe Nqwata - 6811260853084</t>
        </r>
      </text>
    </comment>
    <comment ref="C367" authorId="0" shapeId="0">
      <text>
        <r>
          <rPr>
            <sz val="10"/>
            <color indexed="81"/>
            <rFont val="Tahoma"/>
            <family val="2"/>
          </rPr>
          <t xml:space="preserve">Contract 092-050-F232 ran from 29/10/12 - 17/11/12 = 178P/Days 
</t>
        </r>
      </text>
    </comment>
    <comment ref="J367" authorId="0" shapeId="0">
      <text>
        <r>
          <rPr>
            <b/>
            <u/>
            <sz val="8"/>
            <color indexed="81"/>
            <rFont val="Tahoma"/>
            <family val="2"/>
          </rPr>
          <t>People employed on contract 092-050-F232</t>
        </r>
        <r>
          <rPr>
            <b/>
            <sz val="8"/>
            <color indexed="81"/>
            <rFont val="Tahoma"/>
            <family val="2"/>
          </rPr>
          <t xml:space="preserve">
</t>
        </r>
        <r>
          <rPr>
            <sz val="8"/>
            <color indexed="81"/>
            <rFont val="Tahoma"/>
            <family val="2"/>
          </rPr>
          <t xml:space="preserve">Liyanda Mgilane - 8003100635081
Ntombentsha Siyazi - 6503280753085
Nongazi Ngudu - 7006040773087
Bulelani Ngqina - 6903165424085
Luvuyo Beyi - 9002125468089
Khulile Nogampula - 8507153656083
Khayalethu Peter - 8501017716084
Fikile Mali- 7408115620088
Sipho Yoli - 6510135618082
Zandisile Ngqina - 8501155494080
Sibusile Issac - 8708035274083
Zitobele Zekevu - 5208215732086
Nkululeko Mfecane - 5304145559085
</t>
        </r>
        <r>
          <rPr>
            <sz val="8"/>
            <color indexed="81"/>
            <rFont val="Tahoma"/>
            <family val="2"/>
          </rPr>
          <t xml:space="preserve">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368" authorId="0" shapeId="0">
      <text>
        <r>
          <rPr>
            <sz val="10"/>
            <color indexed="81"/>
            <rFont val="Tahoma"/>
            <family val="2"/>
          </rPr>
          <t>Contract 092-050- F233B1 ran from 18/10/13 - 21/10/13 = 44P/Days</t>
        </r>
      </text>
    </comment>
    <comment ref="J368" authorId="0" shapeId="0">
      <text>
        <r>
          <rPr>
            <b/>
            <u/>
            <sz val="8"/>
            <color indexed="81"/>
            <rFont val="Tahoma"/>
            <family val="2"/>
          </rPr>
          <t xml:space="preserve">People Employed on contract 092-050-F185B1
</t>
        </r>
        <r>
          <rPr>
            <sz val="8"/>
            <color indexed="81"/>
            <rFont val="Tahoma"/>
            <family val="2"/>
          </rPr>
          <t xml:space="preserve">Nonkululeko Mani - 7612101148083
Pumeza Mani - 7510180453087
Tsepo Campbell - 8707165452089
Phumzile Daba - 8301106576089
Unathi Ndlakuse - 9009135418087
Akhona Khila - 8709226085089
Vumile Ruselo - 8807185516085
Mkhanyisi Ndwayana - 8912265990083
Oza Bawuti - 9203236135084
Lulama Bennie - 7809226085089
Simnikiwe Ndwayana - 9206175288087
Sinethemba Manga - 9007015677087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369" authorId="0" shapeId="0">
      <text>
        <r>
          <rPr>
            <sz val="10"/>
            <color indexed="81"/>
            <rFont val="Tahoma"/>
            <family val="2"/>
          </rPr>
          <t xml:space="preserve">Contract 092-050-F231 ran from 04/12/12 - 12/12/12 = 96P/Days 
</t>
        </r>
      </text>
    </comment>
    <comment ref="J369" authorId="0" shapeId="0">
      <text>
        <r>
          <rPr>
            <b/>
            <u/>
            <sz val="8"/>
            <color indexed="81"/>
            <rFont val="Tahoma"/>
            <family val="2"/>
          </rPr>
          <t xml:space="preserve">People present for Contract 092-050-F231
</t>
        </r>
        <r>
          <rPr>
            <u/>
            <sz val="8"/>
            <color indexed="81"/>
            <rFont val="Tahoma"/>
            <family val="2"/>
          </rPr>
          <t xml:space="preserve">
</t>
        </r>
        <r>
          <rPr>
            <sz val="8"/>
            <color indexed="81"/>
            <rFont val="Tahoma"/>
            <family val="2"/>
          </rPr>
          <t xml:space="preserve">Mzwanele Mkatali - 7904105936088
Siyabulela Nkohla - 7910096017085
Kwanele Gwejela - 7909096875088
Misile Mkatali - 6712246006088
Vumile Komsana - 6403085875086
Luzuko Xelo - 8806145938082
Vuyani Mkatali - 7402075791088
Cebo Fulani - 6702155823086
Mbuyiselo Gojela - 7703255567085
Mncedisi Pupuma - 7305115693083
Ntsikelelo Mfundisi - 7603046195081
Masibulele Tshaka - 8310145931080
Michael Mfundisi - 7109136916080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370" authorId="0" shapeId="0">
      <text>
        <r>
          <rPr>
            <sz val="10"/>
            <color indexed="81"/>
            <rFont val="Tahoma"/>
            <family val="2"/>
          </rPr>
          <t xml:space="preserve">Contract 092-050-F231B1 ran from 23/10/13 - 28/10/13=44P/Days
</t>
        </r>
      </text>
    </comment>
    <comment ref="J370" authorId="0" shapeId="0">
      <text>
        <r>
          <rPr>
            <b/>
            <u/>
            <sz val="10"/>
            <color indexed="81"/>
            <rFont val="Tahoma"/>
            <family val="2"/>
          </rPr>
          <t>People employed on contract 092-050-F135B1</t>
        </r>
        <r>
          <rPr>
            <sz val="10"/>
            <color indexed="81"/>
            <rFont val="Tahoma"/>
            <family val="2"/>
          </rPr>
          <t xml:space="preserve">
</t>
        </r>
        <r>
          <rPr>
            <sz val="10"/>
            <color indexed="81"/>
            <rFont val="Tahoma"/>
            <family val="2"/>
          </rPr>
          <t xml:space="preserve">
Nikelwa Ndwayana - 8404270363084
Bulelani Nyumnka - 9301205994083
Luzuko Nonqulo - 9102195986083
Mzoxolo Nonqulo - 7601046037089
Mzwanele Tatayi - 6404195878085
Vusumzi Bedeshe - 8109155429088
Vusi Matsweni - 7412115921082
Qondiswa Wonte - 6609100515081
Mzikayise Bungcu - 9206016091088
Thembakazi Bhungcu - 6909271007086
Mlungiseleli Skina - 5706066669083
Avuyile Masewu - 9005206196081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t>
        </r>
        <r>
          <rPr>
            <sz val="10"/>
            <color indexed="81"/>
            <rFont val="Tahoma"/>
            <family val="2"/>
          </rPr>
          <t xml:space="preserve">
</t>
        </r>
        <r>
          <rPr>
            <b/>
            <u/>
            <sz val="10"/>
            <color indexed="81"/>
            <rFont val="Tahoma"/>
            <family val="2"/>
          </rPr>
          <t xml:space="preserve">People Left
</t>
        </r>
      </text>
    </comment>
    <comment ref="C371" authorId="0" shapeId="0">
      <text>
        <r>
          <rPr>
            <sz val="10"/>
            <color indexed="81"/>
            <rFont val="Tahoma"/>
            <family val="2"/>
          </rPr>
          <t xml:space="preserve">Contract 092-050-F230 ran from 01/10/12 - 24/08/12 = 197P/Days 
</t>
        </r>
      </text>
    </comment>
    <comment ref="J371" authorId="0" shapeId="0">
      <text>
        <r>
          <rPr>
            <b/>
            <u/>
            <sz val="8"/>
            <color indexed="81"/>
            <rFont val="Tahoma"/>
            <family val="2"/>
          </rPr>
          <t>People employed on contract 092-050-F230</t>
        </r>
        <r>
          <rPr>
            <b/>
            <sz val="8"/>
            <color indexed="81"/>
            <rFont val="Tahoma"/>
            <family val="2"/>
          </rPr>
          <t xml:space="preserve">
</t>
        </r>
        <r>
          <rPr>
            <sz val="8"/>
            <color indexed="81"/>
            <rFont val="Tahoma"/>
            <family val="2"/>
          </rPr>
          <t xml:space="preserve">Liyanda Mgilane - 8003100635081
Ntombentsha Siyazi - 6503280753085
Nongazi Ngudu - 7006040773087
Sipho Yoli - 6510135618082
Bulelani Ngqina - 6903165424085
Luvuyo Beyi - 9002125468089
Zandisile Ngqina - 8501155494080
Fikile Mani- 7408115620088
Khulile Nogampula - 8507153656083
Khayalethu Peter - 8501017716084
Sibusile Issac - 8708035274083
Zitobele Zekevu - 5208215732086
Nkululeko Mfecane - 5304145559085
</t>
        </r>
        <r>
          <rPr>
            <sz val="8"/>
            <color indexed="81"/>
            <rFont val="Tahoma"/>
            <family val="2"/>
          </rPr>
          <t xml:space="preserve">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372" authorId="0" shapeId="0">
      <text>
        <r>
          <rPr>
            <sz val="10"/>
            <color indexed="81"/>
            <rFont val="Tahoma"/>
            <family val="2"/>
          </rPr>
          <t xml:space="preserve">Contract 092-050-F230B1 ran from 23/10/13 - 28/10/13 = 37P/Days 
</t>
        </r>
      </text>
    </comment>
    <comment ref="J372" authorId="0" shapeId="0">
      <text>
        <r>
          <rPr>
            <b/>
            <u/>
            <sz val="8"/>
            <color indexed="81"/>
            <rFont val="Tahoma"/>
            <family val="2"/>
          </rPr>
          <t>People employed on contract 092-050-F176B2</t>
        </r>
        <r>
          <rPr>
            <b/>
            <sz val="8"/>
            <color indexed="81"/>
            <rFont val="Tahoma"/>
            <family val="2"/>
          </rPr>
          <t xml:space="preserve">
</t>
        </r>
        <r>
          <rPr>
            <sz val="8"/>
            <color indexed="81"/>
            <rFont val="Tahoma"/>
            <family val="2"/>
          </rPr>
          <t xml:space="preserve">
Liyanda Mgilane - 8003100635081
Ntombentsha Siyazi - 6503280753085
Nongazi Ngudu - 7006040773087
Luxolo Limba - 8202206223087
Zanoxolo Bam - 7909056351088
Vusumzi Seiti - 8404295301085
Simphiwe January - 8705045336084
Sipho Yoli - 6510135618082
Belelani Ngqina - 6903164247084
Mzingisi Yoli - 9004095536085
Zitobele Zekevu - 5208215732086
Khulile Nogampula - 8507155636083</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C373" authorId="0" shapeId="0">
      <text>
        <r>
          <rPr>
            <sz val="10"/>
            <color indexed="81"/>
            <rFont val="Tahoma"/>
            <family val="2"/>
          </rPr>
          <t xml:space="preserve">Contract 092-050-F236 ran from 01/03/13 - 25/03/13 = 220P/Days 
</t>
        </r>
      </text>
    </comment>
    <comment ref="J373" authorId="0" shapeId="0">
      <text>
        <r>
          <rPr>
            <b/>
            <u/>
            <sz val="8"/>
            <color indexed="81"/>
            <rFont val="Tahoma"/>
            <family val="2"/>
          </rPr>
          <t>People employed on contract 092-050-F236</t>
        </r>
        <r>
          <rPr>
            <b/>
            <sz val="8"/>
            <color indexed="81"/>
            <rFont val="Tahoma"/>
            <family val="2"/>
          </rPr>
          <t xml:space="preserve">
</t>
        </r>
        <r>
          <rPr>
            <sz val="8"/>
            <color indexed="81"/>
            <rFont val="Tahoma"/>
            <family val="2"/>
          </rPr>
          <t xml:space="preserve">Liyanda Mgilane - 8003100635081
Ntombentsha Siyazi - 6503280753085
Nongazi Ngudu - 7006040773087
Sipho Yoli - 6510135618082
Zitobele Zekevu - 5208215732086
Nkululeko Mfecane - 5304145559085
</t>
        </r>
        <r>
          <rPr>
            <sz val="8"/>
            <color indexed="81"/>
            <rFont val="Tahoma"/>
            <family val="2"/>
          </rPr>
          <t xml:space="preserve">
</t>
        </r>
        <r>
          <rPr>
            <b/>
            <u/>
            <sz val="8"/>
            <color indexed="81"/>
            <rFont val="Tahoma"/>
            <family val="2"/>
          </rPr>
          <t xml:space="preserve">New People
</t>
        </r>
        <r>
          <rPr>
            <b/>
            <sz val="8"/>
            <color indexed="81"/>
            <rFont val="Tahoma"/>
            <family val="2"/>
          </rPr>
          <t xml:space="preserve">
</t>
        </r>
        <r>
          <rPr>
            <sz val="8"/>
            <color indexed="81"/>
            <rFont val="Tahoma"/>
            <family val="2"/>
          </rPr>
          <t xml:space="preserve">Siyabonga Qutywa - 8305185322083
Zanoxolo Bam - 7909056351088
Sindile Fanga - 6112035642088
Vusumzi Seiti - 8404295301085
Simphiwe January - 8705045336084
Bongani Vazi - 8806265247082
Phumelele Matshamba - 8303105679088
</t>
        </r>
        <r>
          <rPr>
            <b/>
            <u/>
            <sz val="8"/>
            <color indexed="81"/>
            <rFont val="Tahoma"/>
            <family val="2"/>
          </rPr>
          <t xml:space="preserve">
People Left
</t>
        </r>
        <r>
          <rPr>
            <sz val="8"/>
            <color indexed="81"/>
            <rFont val="Tahoma"/>
            <family val="2"/>
          </rPr>
          <t xml:space="preserve">
Bulelani Ngqina - 6903165424085
Luvuyo Beyi - 9002125468089
Khulile Nogampula - 8507153656083
Khayalethu Peter - 8501017716084
Fikile Mali- 7408115620088
Zandisile Ngqina - 8501155494080
Sibusile Issac - 8708035274083</t>
        </r>
      </text>
    </comment>
    <comment ref="C374" authorId="0" shapeId="0">
      <text>
        <r>
          <rPr>
            <sz val="10"/>
            <color indexed="81"/>
            <rFont val="Tahoma"/>
            <family val="2"/>
          </rPr>
          <t xml:space="preserve">Contract 092-050-F236B1 ran from 08/02/16 - 15/03/16 = 341P/Days
</t>
        </r>
      </text>
    </comment>
    <comment ref="J374" authorId="0" shapeId="0">
      <text>
        <r>
          <rPr>
            <b/>
            <u/>
            <sz val="8"/>
            <color indexed="81"/>
            <rFont val="Tahoma"/>
            <family val="2"/>
          </rPr>
          <t xml:space="preserve">People Employed on contract 092-050-F236B1
</t>
        </r>
        <r>
          <rPr>
            <u/>
            <sz val="8"/>
            <color indexed="81"/>
            <rFont val="Tahoma"/>
            <family val="2"/>
          </rPr>
          <t xml:space="preserve">
</t>
        </r>
        <r>
          <rPr>
            <sz val="8"/>
            <color indexed="81"/>
            <rFont val="Tahoma"/>
            <family val="2"/>
          </rPr>
          <t xml:space="preserve">Xolisa Phongolo - 9403140504082
Simon Mafuleka - 9107015273083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Lumama Fatyi - 70060604368082
Winica Hempe - 6610101033082
Vuyisile Jafta - 7911155246086
Thobeka Kleinbooi - 6301011120082
Luzuko Lambani - 9104065334089
Simphiwe Mani - 9002036103080
Nkosinathi Mpokelo - 7810225549083
Zoliwe Ngqokoma - 6409010741087
Vuyokazi Pongolo - 9212060745082
Liziwe Tengwa - 6506100638089
</t>
        </r>
        <r>
          <rPr>
            <sz val="8"/>
            <color indexed="81"/>
            <rFont val="Tahoma"/>
            <family val="2"/>
          </rPr>
          <t xml:space="preserve">
</t>
        </r>
        <r>
          <rPr>
            <b/>
            <u/>
            <sz val="8"/>
            <color indexed="81"/>
            <rFont val="Tahoma"/>
            <family val="2"/>
          </rPr>
          <t>People Left</t>
        </r>
        <r>
          <rPr>
            <sz val="8"/>
            <color indexed="81"/>
            <rFont val="Tahoma"/>
            <family val="2"/>
          </rPr>
          <t xml:space="preserve">
Zolani Mali - 9406115768807
Noluvuyo Mali - 9508040624085
Zoliwe Ngqokoma - 6409010741087
Thobani Vubela - 9202085817081
Unathi Busani - 9201070443085
Bulelani Ngqina - 6903165424085
Nelson Vukile Yawa - 5501255648083
Lindiwe Basi - 8005010623081
Nomacebiso Dayimani - 9007051114086
Noluvuyo Fandeso - 9212030513081
</t>
        </r>
      </text>
    </comment>
    <comment ref="C375" authorId="0" shapeId="0">
      <text>
        <r>
          <rPr>
            <sz val="10"/>
            <color indexed="81"/>
            <rFont val="Tahoma"/>
            <family val="2"/>
          </rPr>
          <t xml:space="preserve">Contract 092-050-F239 ran from 21/01/13 - 13/02/13 = 177P/Days 
</t>
        </r>
      </text>
    </comment>
    <comment ref="J375" authorId="0" shapeId="0">
      <text>
        <r>
          <rPr>
            <b/>
            <u/>
            <sz val="8"/>
            <color indexed="81"/>
            <rFont val="Tahoma"/>
            <family val="2"/>
          </rPr>
          <t xml:space="preserve">People present for Contract 092-050-F239
</t>
        </r>
        <r>
          <rPr>
            <sz val="8"/>
            <color indexed="81"/>
            <rFont val="Tahoma"/>
            <family val="2"/>
          </rPr>
          <t xml:space="preserve">Mzwanele Mkatali - 7904105936088
Ntsikelelo Mfundisi - 7603046195081
Siyabulela Nkohla - 7910096017085
Kwanele Gwejela - 7909096875088
Vuyani Mkatali - 7402075791088
Mbuyiselo Gojela - 7703255567085
Luzuko Xelo - 8806145938082
Vumile Komsana - 6403085875086
Michael Mfundisi - 7109136916080
Misile Mkatali - 6712246006088
Cebo Fulani - 6702155823086
</t>
        </r>
        <r>
          <rPr>
            <sz val="8"/>
            <color indexed="81"/>
            <rFont val="Tahoma"/>
            <family val="2"/>
          </rPr>
          <t xml:space="preserve">
</t>
        </r>
        <r>
          <rPr>
            <b/>
            <u/>
            <sz val="8"/>
            <color indexed="81"/>
            <rFont val="Tahoma"/>
            <family val="2"/>
          </rPr>
          <t xml:space="preserve">New People
</t>
        </r>
        <r>
          <rPr>
            <sz val="8"/>
            <color indexed="81"/>
            <rFont val="Tahoma"/>
            <family val="2"/>
          </rPr>
          <t xml:space="preserve">Mlinganiso Mtengwana - 6306235782088
Sivuyile Silumko - 7901017658081
</t>
        </r>
        <r>
          <rPr>
            <b/>
            <u/>
            <sz val="8"/>
            <color indexed="81"/>
            <rFont val="Tahoma"/>
            <family val="2"/>
          </rPr>
          <t xml:space="preserve">
People Left</t>
        </r>
        <r>
          <rPr>
            <sz val="8"/>
            <color indexed="81"/>
            <rFont val="Tahoma"/>
            <family val="2"/>
          </rPr>
          <t xml:space="preserve">
Masibulele Tshaka - 8310145931080
Mncedisi Pupuma - 7305115693083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376" authorId="1" shapeId="0">
      <text>
        <r>
          <rPr>
            <sz val="9"/>
            <color indexed="81"/>
            <rFont val="Tahoma"/>
            <charset val="1"/>
          </rPr>
          <t xml:space="preserve">Contract 092-050-F239B1A ran from 12/02/2016 - 26/02/2016 = 141P/Days
</t>
        </r>
      </text>
    </comment>
    <comment ref="J376" authorId="0" shapeId="0">
      <text>
        <r>
          <rPr>
            <b/>
            <u/>
            <sz val="8"/>
            <color indexed="81"/>
            <rFont val="Tahoma"/>
            <family val="2"/>
          </rPr>
          <t xml:space="preserve">People employed on contract 092-050-F239B1A
</t>
        </r>
        <r>
          <rPr>
            <u/>
            <sz val="8"/>
            <color indexed="81"/>
            <rFont val="Tahoma"/>
            <family val="2"/>
          </rPr>
          <t xml:space="preserve">
</t>
        </r>
        <r>
          <rPr>
            <sz val="8"/>
            <color indexed="81"/>
            <rFont val="Tahoma"/>
            <family val="2"/>
          </rPr>
          <t>Wiseman Gidane - 7303165859084
Akhona Khila  - 8710025637089
Nomakhwezi Gidane - 6610030777080
Nondoyisile Kunqwana - 65060208085
Matipekhaya Gidane - 7603037645086
Sithelwa Somkhe - 6506151062080
Phakamani Gidane - 8812045602083</t>
        </r>
        <r>
          <rPr>
            <sz val="8"/>
            <color indexed="81"/>
            <rFont val="Tahoma"/>
            <family val="2"/>
          </rPr>
          <t xml:space="preserve">
</t>
        </r>
        <r>
          <rPr>
            <b/>
            <u/>
            <sz val="8"/>
            <color indexed="81"/>
            <rFont val="Tahoma"/>
            <family val="2"/>
          </rPr>
          <t>New People</t>
        </r>
        <r>
          <rPr>
            <sz val="8"/>
            <color indexed="81"/>
            <rFont val="Tahoma"/>
            <family val="2"/>
          </rPr>
          <t xml:space="preserve">
</t>
        </r>
        <r>
          <rPr>
            <u/>
            <sz val="8"/>
            <color indexed="81"/>
            <rFont val="Tahoma"/>
            <family val="2"/>
          </rPr>
          <t xml:space="preserve">
</t>
        </r>
        <r>
          <rPr>
            <sz val="8"/>
            <color indexed="81"/>
            <rFont val="Tahoma"/>
            <family val="2"/>
          </rPr>
          <t>Mantombi Gojela - 7912070700082
Thembisa Landu - 8406281331083
Nondumiso Notshokovu - 7102010840087
Xhanti Xotyeni - 8801056042081
Nombuzo Ziqula - 85043011111087</t>
        </r>
        <r>
          <rPr>
            <u/>
            <sz val="8"/>
            <color indexed="81"/>
            <rFont val="Tahoma"/>
            <family val="2"/>
          </rPr>
          <t xml:space="preserve">
</t>
        </r>
        <r>
          <rPr>
            <b/>
            <u/>
            <sz val="8"/>
            <color indexed="81"/>
            <rFont val="Tahoma"/>
            <family val="2"/>
          </rPr>
          <t xml:space="preserve">
People Left
</t>
        </r>
        <r>
          <rPr>
            <sz val="8"/>
            <color indexed="81"/>
            <rFont val="Tahoma"/>
            <family val="2"/>
          </rPr>
          <t xml:space="preserve">
Pindile Adam - 6504095706086
Mzuyanda Kondile - 7905085685082
Mbongi Hani - 5807105865086
Mzwandile Xhotyeni  - 5108255580082
Madondandile Makasi - 6612126415088
Malamli Jafta  - 7409055800086
</t>
        </r>
      </text>
    </comment>
    <comment ref="C377" authorId="0" shapeId="0">
      <text>
        <r>
          <rPr>
            <sz val="10"/>
            <color indexed="81"/>
            <rFont val="Tahoma"/>
            <family val="2"/>
          </rPr>
          <t xml:space="preserve">Contract 092-050-F238 ran from 13/02/13 - 27/02/13 = 158P/Days 
</t>
        </r>
      </text>
    </comment>
    <comment ref="J377" authorId="0" shapeId="0">
      <text>
        <r>
          <rPr>
            <b/>
            <u/>
            <sz val="8"/>
            <color indexed="81"/>
            <rFont val="Tahoma"/>
            <family val="2"/>
          </rPr>
          <t>People employed on contract 092-050-F238</t>
        </r>
        <r>
          <rPr>
            <b/>
            <sz val="8"/>
            <color indexed="81"/>
            <rFont val="Tahoma"/>
            <family val="2"/>
          </rPr>
          <t xml:space="preserve">
</t>
        </r>
        <r>
          <rPr>
            <sz val="8"/>
            <color indexed="81"/>
            <rFont val="Tahoma"/>
            <family val="2"/>
          </rPr>
          <t xml:space="preserve">Liyanda Mgilane - 8003100635081
Ntombentsha Siyazi - 6503280753085
Nongazi Ngudu - 7006040773087
Bulelani Ngqina - 6903165424085
Luvuyo Beyi - 9002125468089
Khulile Nogampula - 8507153656083
Khayalethu Peter - 8501017716084
Fikile Mali- 7408115620088
Sipho Yoli - 6510135618082
Zandisile Ngqina - 8501155494080
Sibusile Issac - 8708035274083
Zitobele Zekevu - 5208215732086
Nkululeko Mfecane - 5304145559085
</t>
        </r>
        <r>
          <rPr>
            <sz val="8"/>
            <color indexed="81"/>
            <rFont val="Tahoma"/>
            <family val="2"/>
          </rPr>
          <t xml:space="preserve">
</t>
        </r>
        <r>
          <rPr>
            <b/>
            <u/>
            <sz val="8"/>
            <color indexed="81"/>
            <rFont val="Tahoma"/>
            <family val="2"/>
          </rPr>
          <t xml:space="preserve">New People
</t>
        </r>
        <r>
          <rPr>
            <b/>
            <sz val="8"/>
            <color indexed="81"/>
            <rFont val="Tahoma"/>
            <family val="2"/>
          </rPr>
          <t xml:space="preserve">
</t>
        </r>
        <r>
          <rPr>
            <sz val="8"/>
            <color indexed="81"/>
            <rFont val="Tahoma"/>
            <family val="2"/>
          </rPr>
          <t xml:space="preserve">
</t>
        </r>
        <r>
          <rPr>
            <b/>
            <u/>
            <sz val="8"/>
            <color indexed="81"/>
            <rFont val="Tahoma"/>
            <family val="2"/>
          </rPr>
          <t xml:space="preserve">
People Left
</t>
        </r>
      </text>
    </comment>
    <comment ref="C378" authorId="0" shapeId="0">
      <text>
        <r>
          <rPr>
            <sz val="10"/>
            <color indexed="81"/>
            <rFont val="Tahoma"/>
            <family val="2"/>
          </rPr>
          <t xml:space="preserve">Contract 092-050-F239B1 ran from 19/10/15 - 26/11/15 = 242P/Days
</t>
        </r>
      </text>
    </comment>
    <comment ref="J378" authorId="0" shapeId="0">
      <text>
        <r>
          <rPr>
            <b/>
            <u/>
            <sz val="8"/>
            <color indexed="81"/>
            <rFont val="Tahoma"/>
            <family val="2"/>
          </rPr>
          <t xml:space="preserve">People Employed on contract 092-050-F239B1
</t>
        </r>
        <r>
          <rPr>
            <u/>
            <sz val="8"/>
            <color indexed="81"/>
            <rFont val="Tahoma"/>
            <family val="2"/>
          </rPr>
          <t xml:space="preserve">
</t>
        </r>
        <r>
          <rPr>
            <sz val="8"/>
            <color indexed="81"/>
            <rFont val="Tahoma"/>
            <family val="2"/>
          </rPr>
          <t xml:space="preserve">Xolisa Phongolo - 9403140504082
Unathi Busani - 9201070443085
Bulelani Ngqina - 6903165424085
Nelson Vukile Yawa - 5501255648083
Lindiwe Basi - 8005010623081
Nomacebiso Dayimani - 9007051114086
Noluvuyo Fandeso - 9212030513081
Simon Mafuleka - 9107015273083
Zolani Mali - 9406115768807
Noluvuyo Mali - 9508040624085
Zoliwe Ngqokoma - 6409010741087
Thobani Vubela - 9202085817081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379" authorId="0" shapeId="0">
      <text>
        <r>
          <rPr>
            <sz val="10"/>
            <color indexed="81"/>
            <rFont val="Tahoma"/>
            <family val="2"/>
          </rPr>
          <t xml:space="preserve">Contract 092-050-F241 ran from 01/03/13 - 25/03/13=238P/Days
</t>
        </r>
      </text>
    </comment>
    <comment ref="J379" authorId="0" shapeId="0">
      <text>
        <r>
          <rPr>
            <b/>
            <u/>
            <sz val="10"/>
            <color indexed="81"/>
            <rFont val="Tahoma"/>
            <family val="2"/>
          </rPr>
          <t>People employed on contract 092-050-F241</t>
        </r>
        <r>
          <rPr>
            <sz val="10"/>
            <color indexed="81"/>
            <rFont val="Tahoma"/>
            <family val="2"/>
          </rPr>
          <t xml:space="preserve">
</t>
        </r>
        <r>
          <rPr>
            <sz val="10"/>
            <color indexed="81"/>
            <rFont val="Tahoma"/>
            <family val="2"/>
          </rPr>
          <t xml:space="preserve">Nikelwa Ndwayana - 8404270363084
Bulelani Nyumnka - 9301205994083
Mlungiseleli Skina - 5706066669083
Mzoxolo Nonqulo - 7601046037089
Thembakazi Bhungcu - 6909271007086
Vusi Matsweni - 7412115921082
Vusumzi Bedeshe - 8109155429088
Qondiswa Wonte - 6609100515081
Mzwanele Tatayi - 6404195878085
Mzikayise Bungcu - 9206016091088
Luzuko Nonqulo - 9102195986083
Namba Linje - 9102195986083
Masewu Avuyile - 9005206196081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t>
        </r>
        <r>
          <rPr>
            <sz val="10"/>
            <color indexed="81"/>
            <rFont val="Tahoma"/>
            <family val="2"/>
          </rPr>
          <t xml:space="preserve">
</t>
        </r>
        <r>
          <rPr>
            <b/>
            <u/>
            <sz val="10"/>
            <color indexed="81"/>
            <rFont val="Tahoma"/>
            <family val="2"/>
          </rPr>
          <t xml:space="preserve">People Left
</t>
        </r>
      </text>
    </comment>
    <comment ref="C380" authorId="0" shapeId="0">
      <text>
        <r>
          <rPr>
            <sz val="10"/>
            <color indexed="81"/>
            <rFont val="Tahoma"/>
            <family val="2"/>
          </rPr>
          <t>Contract 092-050-F243 ran from 28/01/13 - 22/02/13 = 225P/Days</t>
        </r>
      </text>
    </comment>
    <comment ref="J380" authorId="0" shapeId="0">
      <text>
        <r>
          <rPr>
            <b/>
            <u/>
            <sz val="8"/>
            <color indexed="81"/>
            <rFont val="Tahoma"/>
            <family val="2"/>
          </rPr>
          <t xml:space="preserve">People Employed on contract 092-050-F243
</t>
        </r>
        <r>
          <rPr>
            <sz val="8"/>
            <color indexed="81"/>
            <rFont val="Tahoma"/>
            <family val="2"/>
          </rPr>
          <t xml:space="preserve">Nonkululeko Mani - 7612101148083
Akhona Kila - 8709226085089
Tsepo Campbell - 8707165452089
Nkosinathi Sikani - 8302185591080
Siyabonga Mgangato - 8502265704087
Olwethu Singata - 8504266029084
Pumeza Mani - 7510180453087
Phumzile Daba - 8301106576089
Unathi Ndlakuse - 9009135418087
Lulama Bennie - 7809226085089
Vumile Ruselo - 8807185516085
Ncediwe Nqwata - 6811260853084
</t>
        </r>
        <r>
          <rPr>
            <sz val="8"/>
            <color indexed="81"/>
            <rFont val="Tahoma"/>
            <family val="2"/>
          </rPr>
          <t xml:space="preserve">
</t>
        </r>
        <r>
          <rPr>
            <b/>
            <u/>
            <sz val="8"/>
            <color indexed="81"/>
            <rFont val="Tahoma"/>
            <family val="2"/>
          </rPr>
          <t>New People</t>
        </r>
        <r>
          <rPr>
            <sz val="8"/>
            <color indexed="81"/>
            <rFont val="Tahoma"/>
            <family val="2"/>
          </rPr>
          <t xml:space="preserve">
Vuyo Njajula - 8811165512085</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381" authorId="0" shapeId="0">
      <text>
        <r>
          <rPr>
            <sz val="10"/>
            <color indexed="81"/>
            <rFont val="Tahoma"/>
            <family val="2"/>
          </rPr>
          <t xml:space="preserve">Contract 092-050-F235  ran from 15/03/13 - 10/04/13 = 200P/Days
</t>
        </r>
      </text>
    </comment>
    <comment ref="J381" authorId="0" shapeId="0">
      <text>
        <r>
          <rPr>
            <b/>
            <u/>
            <sz val="8"/>
            <color indexed="81"/>
            <rFont val="Tahoma"/>
            <family val="2"/>
          </rPr>
          <t xml:space="preserve">People Employed on contract 092-050-F235
</t>
        </r>
        <r>
          <rPr>
            <u/>
            <sz val="8"/>
            <color indexed="81"/>
            <rFont val="Tahoma"/>
            <family val="2"/>
          </rPr>
          <t xml:space="preserve">
</t>
        </r>
        <r>
          <rPr>
            <sz val="8"/>
            <color indexed="81"/>
            <rFont val="Tahoma"/>
            <family val="2"/>
          </rPr>
          <t xml:space="preserve">Mzimkhulu Nkone - 7310065683084
Siphokazi Nkone - 8607266032087
Sivuyile Kete - 8211195887083
Madodandile Makhasi - 6612126415088
Mzoxolo Dyala - 8304105495087
Khawulezile Yani - 7210255927087
Mbulelo Soldaat - 8409076148085
Samson Hoyi - 6601265738087
Nomakhazi Sobuza - 5610100372086
Xolela Radu - 8409076143085
Thembinkosi Markus - 8308166087089
Vusumzi Bekeweni - 9109096378088
</t>
        </r>
        <r>
          <rPr>
            <b/>
            <u/>
            <sz val="8"/>
            <color indexed="81"/>
            <rFont val="Tahoma"/>
            <family val="2"/>
          </rPr>
          <t>New People</t>
        </r>
        <r>
          <rPr>
            <sz val="8"/>
            <color indexed="81"/>
            <rFont val="Tahoma"/>
            <family val="2"/>
          </rPr>
          <t xml:space="preserve">
</t>
        </r>
        <r>
          <rPr>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C382" authorId="0" shapeId="0">
      <text>
        <r>
          <rPr>
            <sz val="10"/>
            <color indexed="81"/>
            <rFont val="Tahoma"/>
            <family val="2"/>
          </rPr>
          <t xml:space="preserve">Contract 092-050-F245 ran from 14/05/13 - 08/06/13 = 212P/Days 
</t>
        </r>
      </text>
    </comment>
    <comment ref="J382" authorId="0" shapeId="0">
      <text>
        <r>
          <rPr>
            <b/>
            <u/>
            <sz val="8"/>
            <color indexed="81"/>
            <rFont val="Tahoma"/>
            <family val="2"/>
          </rPr>
          <t xml:space="preserve">People present for Contract 092-050-F245
</t>
        </r>
        <r>
          <rPr>
            <sz val="8"/>
            <color indexed="81"/>
            <rFont val="Tahoma"/>
            <family val="2"/>
          </rPr>
          <t xml:space="preserve">Mzwanele Mkatali - 7904105936088
Siyabulela Nkohla - 7910096017085
Kwanele Gwejela - 7909096875088
Misile Mkatali - 6712246006088
Vumile Komsana - 6403085875086
Luzuko Xelo - 8806145938082
Sivuyile Silumko - 7901017658081
Lizwi Mkatali - 8002215568088
Mbuyiselo Gojela - 7703255567085
Michael Mfundisi - 7109136916080
Ntsikelelo Mfundisi - 7603046195081
Mlinganiso Mtengwana - 6306235782088
</t>
        </r>
        <r>
          <rPr>
            <sz val="8"/>
            <color indexed="81"/>
            <rFont val="Tahoma"/>
            <family val="2"/>
          </rPr>
          <t xml:space="preserve">
</t>
        </r>
        <r>
          <rPr>
            <b/>
            <u/>
            <sz val="8"/>
            <color indexed="81"/>
            <rFont val="Tahoma"/>
            <family val="2"/>
          </rPr>
          <t xml:space="preserve">New People
</t>
        </r>
        <r>
          <rPr>
            <b/>
            <sz val="8"/>
            <color indexed="81"/>
            <rFont val="Tahoma"/>
            <family val="2"/>
          </rPr>
          <t xml:space="preserve">
</t>
        </r>
        <r>
          <rPr>
            <sz val="8"/>
            <color indexed="81"/>
            <rFont val="Tahoma"/>
            <family val="2"/>
          </rPr>
          <t>Lulama Bennie - 7809226085089</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383" authorId="0" shapeId="0">
      <text>
        <r>
          <rPr>
            <sz val="10"/>
            <color indexed="81"/>
            <rFont val="Tahoma"/>
            <family val="2"/>
          </rPr>
          <t xml:space="preserve">Contract 092-050-F237  ran from 24/06/13 - 12/07/13 = 155P/Days
</t>
        </r>
      </text>
    </comment>
    <comment ref="J383" authorId="0" shapeId="0">
      <text>
        <r>
          <rPr>
            <b/>
            <u/>
            <sz val="8"/>
            <color indexed="81"/>
            <rFont val="Tahoma"/>
            <family val="2"/>
          </rPr>
          <t xml:space="preserve">People Employed on contract 092-050-F237
</t>
        </r>
        <r>
          <rPr>
            <u/>
            <sz val="8"/>
            <color indexed="81"/>
            <rFont val="Tahoma"/>
            <family val="2"/>
          </rPr>
          <t xml:space="preserve">
</t>
        </r>
        <r>
          <rPr>
            <sz val="8"/>
            <color indexed="81"/>
            <rFont val="Tahoma"/>
            <family val="2"/>
          </rPr>
          <t>Mzimkhulu Nkone - 7310065683084
Siphokazi Nkone - 8607266032087
Sivuyile Kete - 8211195887083
Madodandile Makhasi - 6612126415088
Khawulezile Yani - 7210255927087
Mbulelo Soldaat - 8409076148085
Samson Hoyi - 6601265738087</t>
        </r>
        <r>
          <rPr>
            <b/>
            <sz val="8"/>
            <color indexed="81"/>
            <rFont val="Tahoma"/>
            <family val="2"/>
          </rPr>
          <t xml:space="preserve">
</t>
        </r>
        <r>
          <rPr>
            <sz val="8"/>
            <color indexed="81"/>
            <rFont val="Tahoma"/>
            <family val="2"/>
          </rPr>
          <t xml:space="preserve">Phillipa Menemene - 6909020873085
Ndikho Ngwane - 78081061830889
</t>
        </r>
        <r>
          <rPr>
            <b/>
            <u/>
            <sz val="8"/>
            <color indexed="81"/>
            <rFont val="Tahoma"/>
            <family val="2"/>
          </rPr>
          <t>New People</t>
        </r>
        <r>
          <rPr>
            <sz val="8"/>
            <color indexed="81"/>
            <rFont val="Tahoma"/>
            <family val="2"/>
          </rPr>
          <t xml:space="preserve">
</t>
        </r>
        <r>
          <rPr>
            <sz val="8"/>
            <color indexed="81"/>
            <rFont val="Tahoma"/>
            <family val="2"/>
          </rPr>
          <t xml:space="preserve">
Sipho Ziqula - 9010215805086</t>
        </r>
        <r>
          <rPr>
            <b/>
            <sz val="8"/>
            <color indexed="81"/>
            <rFont val="Tahoma"/>
            <family val="2"/>
          </rPr>
          <t xml:space="preserve">
</t>
        </r>
        <r>
          <rPr>
            <sz val="8"/>
            <color indexed="81"/>
            <rFont val="Tahoma"/>
            <family val="2"/>
          </rPr>
          <t>Lubabalo Ndlakuse - 9205166012084</t>
        </r>
        <r>
          <rPr>
            <b/>
            <sz val="8"/>
            <color indexed="81"/>
            <rFont val="Tahoma"/>
            <family val="2"/>
          </rPr>
          <t xml:space="preserve">
</t>
        </r>
        <r>
          <rPr>
            <sz val="8"/>
            <color indexed="81"/>
            <rFont val="Tahoma"/>
            <family val="2"/>
          </rPr>
          <t>Asanda Ndwayana - 8912106282088</t>
        </r>
        <r>
          <rPr>
            <b/>
            <sz val="8"/>
            <color indexed="81"/>
            <rFont val="Tahoma"/>
            <family val="2"/>
          </rPr>
          <t xml:space="preserve">
</t>
        </r>
        <r>
          <rPr>
            <sz val="8"/>
            <color indexed="81"/>
            <rFont val="Tahoma"/>
            <family val="2"/>
          </rPr>
          <t xml:space="preserve">
</t>
        </r>
        <r>
          <rPr>
            <b/>
            <u/>
            <sz val="8"/>
            <color indexed="81"/>
            <rFont val="Tahoma"/>
            <family val="2"/>
          </rPr>
          <t xml:space="preserve">
People Left
</t>
        </r>
        <r>
          <rPr>
            <sz val="8"/>
            <color indexed="81"/>
            <rFont val="Tahoma"/>
            <family val="2"/>
          </rPr>
          <t xml:space="preserve">
Xolela Radu - 8409076143085
Vusumzi Bekeweni - 9109096378088
Mzoxolo Dyala - 8304105495087
</t>
        </r>
      </text>
    </comment>
    <comment ref="C384" authorId="0" shapeId="0">
      <text>
        <r>
          <rPr>
            <sz val="10"/>
            <color indexed="81"/>
            <rFont val="Tahoma"/>
            <family val="2"/>
          </rPr>
          <t xml:space="preserve">Contract 092-050-F244 ran from 16/05/13 - 12/06/13 = 218P/Days 
</t>
        </r>
      </text>
    </comment>
    <comment ref="J384" authorId="0" shapeId="0">
      <text>
        <r>
          <rPr>
            <b/>
            <u/>
            <sz val="8"/>
            <color indexed="81"/>
            <rFont val="Tahoma"/>
            <family val="2"/>
          </rPr>
          <t>People employed on contract 092-050-F177B1</t>
        </r>
        <r>
          <rPr>
            <b/>
            <sz val="8"/>
            <color indexed="81"/>
            <rFont val="Tahoma"/>
            <family val="2"/>
          </rPr>
          <t xml:space="preserve">
</t>
        </r>
        <r>
          <rPr>
            <sz val="8"/>
            <color indexed="81"/>
            <rFont val="Tahoma"/>
            <family val="2"/>
          </rPr>
          <t xml:space="preserve">
Liyanda Mgilane - 8003100635081
Ntombentsha Siyazi - 6503280753085
Nongazi Ngudu - 7006040773087
Siyabonga Qutywa - 8305185322083
Zanoxolo Bam - 7909056351088
Sindile Fanga - 6112035642088
Vusumzi Seiti - 8404295301085
Simphiwe January - 8705045336084
Sipho Yoli - 6510135618082
Belelani Ngqina - 6903164247084
Phumelele Matshamba - 8303105679088
Zitobele Zekevu - 5208215732086
Nkululeko Mfecane - 5304145559085</t>
        </r>
        <r>
          <rPr>
            <b/>
            <sz val="8"/>
            <color indexed="81"/>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C385" authorId="0" shapeId="0">
      <text>
        <r>
          <rPr>
            <sz val="10"/>
            <color indexed="81"/>
            <rFont val="Tahoma"/>
            <family val="2"/>
          </rPr>
          <t xml:space="preserve">Contract 092-050-F234 ran from 25/02/13 - 22/03/13 = 215P/Days 
</t>
        </r>
      </text>
    </comment>
    <comment ref="J385" authorId="0" shapeId="0">
      <text>
        <r>
          <rPr>
            <b/>
            <u/>
            <sz val="8"/>
            <color indexed="81"/>
            <rFont val="Tahoma"/>
            <family val="2"/>
          </rPr>
          <t xml:space="preserve">People present for Contract 092-050-F234
</t>
        </r>
        <r>
          <rPr>
            <sz val="8"/>
            <color indexed="81"/>
            <rFont val="Tahoma"/>
            <family val="2"/>
          </rPr>
          <t xml:space="preserve">Mzwanele Mkatali - 7904105936088
Ntsikelelo Mfundisi - 7603046195081
Siyabulela Nkohla - 7910096017085
Kwanele Gwejela - 7909096875088
Mbuyiselo Gojela - 7703255567085
Luzuko Xelo - 8806145938082
Vumile Komsana - 6403085875086
Michael Mfundisi - 7109136916080
Misile Mkatali - 6712246006088
Mlinganiso Mtengwana - 6306235782088
</t>
        </r>
        <r>
          <rPr>
            <sz val="8"/>
            <color indexed="81"/>
            <rFont val="Tahoma"/>
            <family val="2"/>
          </rPr>
          <t xml:space="preserve">
</t>
        </r>
        <r>
          <rPr>
            <b/>
            <u/>
            <sz val="8"/>
            <color indexed="81"/>
            <rFont val="Tahoma"/>
            <family val="2"/>
          </rPr>
          <t xml:space="preserve">New People
</t>
        </r>
        <r>
          <rPr>
            <sz val="8"/>
            <color indexed="81"/>
            <rFont val="Tahoma"/>
            <family val="2"/>
          </rPr>
          <t xml:space="preserve">
Masibulele Tshaka - 8310145931080
Lizwi Mkatali - 8002215568088
Mncedisi Pupuma - 7305115693083
</t>
        </r>
        <r>
          <rPr>
            <b/>
            <u/>
            <sz val="8"/>
            <color indexed="81"/>
            <rFont val="Tahoma"/>
            <family val="2"/>
          </rPr>
          <t xml:space="preserve">
People Left</t>
        </r>
        <r>
          <rPr>
            <sz val="8"/>
            <color indexed="81"/>
            <rFont val="Tahoma"/>
            <family val="2"/>
          </rPr>
          <t xml:space="preserve">
Vuyani Mkatali - 7402075791088
Cebo Fulani - 6702155823086
Sivuyile Silumko - 7901017658081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386" authorId="0" shapeId="0">
      <text>
        <r>
          <rPr>
            <sz val="10"/>
            <color indexed="81"/>
            <rFont val="Tahoma"/>
            <family val="2"/>
          </rPr>
          <t xml:space="preserve">Contract 092-050-F240 ran from 28/01/13 - 22/02/13=234P/Days
</t>
        </r>
      </text>
    </comment>
    <comment ref="J386" authorId="0" shapeId="0">
      <text>
        <r>
          <rPr>
            <b/>
            <u/>
            <sz val="10"/>
            <color indexed="81"/>
            <rFont val="Tahoma"/>
            <family val="2"/>
          </rPr>
          <t>People employed on contract 092-050-F240</t>
        </r>
        <r>
          <rPr>
            <sz val="10"/>
            <color indexed="81"/>
            <rFont val="Tahoma"/>
            <family val="2"/>
          </rPr>
          <t xml:space="preserve">
</t>
        </r>
        <r>
          <rPr>
            <sz val="10"/>
            <color indexed="81"/>
            <rFont val="Tahoma"/>
            <family val="2"/>
          </rPr>
          <t xml:space="preserve">Nikelwa Ndwayana - 8404270363084
Bulelani Nyumnka - 9301205994083
Mlungiseleli Skina - 5706066669083
Mzoxolo Nonqulo - 7601046037089
Thembakazi Bhungcu - 6909271007086
Vusi Matsweni - 7412115921082
Vusumzi Bedeshe - 8109155429088
Qondiswa Wonte - 6609100515081
Mzwanele Tatayi - 6404195878085
Mzikayise Bungcu - 9206016091088
Luzuko Nonqulo - 9102195986083
Namba Linje - 9102195986083
</t>
        </r>
        <r>
          <rPr>
            <sz val="10"/>
            <color indexed="81"/>
            <rFont val="Tahoma"/>
            <family val="2"/>
          </rPr>
          <t xml:space="preserve">
</t>
        </r>
        <r>
          <rPr>
            <b/>
            <u/>
            <sz val="10"/>
            <color indexed="81"/>
            <rFont val="Tahoma"/>
            <family val="2"/>
          </rPr>
          <t>New People</t>
        </r>
        <r>
          <rPr>
            <sz val="10"/>
            <color indexed="81"/>
            <rFont val="Tahoma"/>
            <family val="2"/>
          </rPr>
          <t xml:space="preserve">
</t>
        </r>
        <r>
          <rPr>
            <sz val="10"/>
            <color indexed="81"/>
            <rFont val="Tahoma"/>
            <family val="2"/>
          </rPr>
          <t xml:space="preserve">
Masewu Avuyile - 9005206196081
</t>
        </r>
        <r>
          <rPr>
            <sz val="10"/>
            <color indexed="81"/>
            <rFont val="Tahoma"/>
            <family val="2"/>
          </rPr>
          <t xml:space="preserve">
</t>
        </r>
        <r>
          <rPr>
            <b/>
            <u/>
            <sz val="10"/>
            <color indexed="81"/>
            <rFont val="Tahoma"/>
            <family val="2"/>
          </rPr>
          <t xml:space="preserve">People Left
</t>
        </r>
      </text>
    </comment>
    <comment ref="C387" authorId="0" shapeId="0">
      <text>
        <r>
          <rPr>
            <sz val="10"/>
            <color indexed="81"/>
            <rFont val="Tahoma"/>
            <family val="2"/>
          </rPr>
          <t xml:space="preserve">Contract 092-050-F250 ran from 30/10/13 - 21/11/13 = 187P/Days 
</t>
        </r>
      </text>
    </comment>
    <comment ref="J387" authorId="0" shapeId="0">
      <text>
        <r>
          <rPr>
            <b/>
            <u/>
            <sz val="8"/>
            <color indexed="81"/>
            <rFont val="Tahoma"/>
            <family val="2"/>
          </rPr>
          <t xml:space="preserve">People present for Contract 092-050-F137B1
</t>
        </r>
        <r>
          <rPr>
            <u/>
            <sz val="8"/>
            <color indexed="81"/>
            <rFont val="Tahoma"/>
            <family val="2"/>
          </rPr>
          <t xml:space="preserve">
</t>
        </r>
        <r>
          <rPr>
            <sz val="8"/>
            <color indexed="81"/>
            <rFont val="Tahoma"/>
            <family val="2"/>
          </rPr>
          <t xml:space="preserve">Mzwanele Mkatali - 7904105936088
Siyabulela Nkohla - 7910096017085
Kwanele Gwejela - 7909096875088
Misile Mkatali - 6712246006088
Vumile Komsana - 6403085875086
Luzuko Xelo - 8806145938082
Sivuyile Silumko - 7901017658081
Lizwi Mkatali - 8002215568088
Mbuyiselo Gojela - 7703255567085
Ayanda Faltein - 9106166742086
Ntsikelelo Mfundisi - 7603046195081
Mlinganiso Mtengwana - 6306235782088
</t>
        </r>
        <r>
          <rPr>
            <sz val="8"/>
            <color indexed="81"/>
            <rFont val="Tahoma"/>
            <family val="2"/>
          </rPr>
          <t xml:space="preserve">
</t>
        </r>
        <r>
          <rPr>
            <b/>
            <u/>
            <sz val="8"/>
            <color indexed="81"/>
            <rFont val="Tahoma"/>
            <family val="2"/>
          </rPr>
          <t xml:space="preserve">New People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sz val="8"/>
            <color indexed="81"/>
            <rFont val="Tahoma"/>
            <family val="2"/>
          </rPr>
          <t xml:space="preserve">
</t>
        </r>
      </text>
    </comment>
    <comment ref="C388" authorId="0" shapeId="0">
      <text>
        <r>
          <rPr>
            <sz val="10"/>
            <color indexed="81"/>
            <rFont val="Tahoma"/>
            <family val="2"/>
          </rPr>
          <t xml:space="preserve">Contract 092-050FB1-204 ran from 14/05/12 - 18/05/12 = 65P/Days = contract 008-092-F014B1
</t>
        </r>
      </text>
    </comment>
    <comment ref="J388" authorId="0" shapeId="0">
      <text>
        <r>
          <rPr>
            <b/>
            <u/>
            <sz val="8"/>
            <color indexed="81"/>
            <rFont val="Tahoma"/>
            <family val="2"/>
          </rPr>
          <t xml:space="preserve">
People present for Contract 092-050FB1- 204
</t>
        </r>
        <r>
          <rPr>
            <u/>
            <sz val="8"/>
            <color indexed="81"/>
            <rFont val="Tahoma"/>
            <family val="2"/>
          </rPr>
          <t xml:space="preserve">
</t>
        </r>
        <r>
          <rPr>
            <sz val="8"/>
            <color indexed="81"/>
            <rFont val="Tahoma"/>
            <family val="2"/>
          </rPr>
          <t xml:space="preserve">Ntsikelelo Mfundisi - 7603046195081
Masibulele Tshaka - 8310145931080
Siyabulela Nkohla - 7910096017085
Luzuko Xelo - 8806145938082
Mbuyiselo Gojela - 7703255567085
Vuyani Mkatali - 7402075791088
Kwanele Gwejela - 7909096875088
Vumile Komsana - 6403085875086
Michael Mfundisi - 7109136916080
Cebo Fulani - 6702155823086
Mncedisi Pupuma - 7305115693083
Misile Mkatali - 6712246006088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 ref="C389" authorId="0" shapeId="0">
      <text>
        <r>
          <rPr>
            <sz val="10"/>
            <color indexed="81"/>
            <rFont val="Tahoma"/>
            <family val="2"/>
          </rPr>
          <t xml:space="preserve">Contract 092-050-F214 ran from 25/09/12 - 08/10/12 = 132P/Days 
</t>
        </r>
      </text>
    </comment>
    <comment ref="J389" authorId="0" shapeId="0">
      <text>
        <r>
          <rPr>
            <b/>
            <u/>
            <sz val="8"/>
            <color indexed="81"/>
            <rFont val="Tahoma"/>
            <family val="2"/>
          </rPr>
          <t xml:space="preserve">People present for Contract 092-050-F214
</t>
        </r>
        <r>
          <rPr>
            <u/>
            <sz val="8"/>
            <color indexed="81"/>
            <rFont val="Tahoma"/>
            <family val="2"/>
          </rPr>
          <t xml:space="preserve">
</t>
        </r>
        <r>
          <rPr>
            <sz val="8"/>
            <color indexed="81"/>
            <rFont val="Tahoma"/>
            <family val="2"/>
          </rPr>
          <t xml:space="preserve">Mzwanele Mkatali - 7904105936088
Siyabulela Nkohla - 7910096017085
Kwanele Gwejela - 7909096875088
Misile Mkatali - 6712246006088
Vumile Komsana - 6403085875086
Luzuko Xelo - 8806145938082
Vuyani Mkatali - 7402075791088
Cebo Fulani - 6702155823086
Mbuyiselo Gojela - 7703255567085
Mncedisi Pupuma - 7305115693083
Ntsikelelo Mfundisi - 7603046195081
Masibulele Tshaka - 8310145931080
Michael Mfundisi - 7109136916080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u/>
            <sz val="8"/>
            <color indexed="81"/>
            <rFont val="Tahoma"/>
            <family val="2"/>
          </rPr>
          <t xml:space="preserve">
People Left</t>
        </r>
        <r>
          <rPr>
            <sz val="8"/>
            <color indexed="81"/>
            <rFont val="Tahoma"/>
            <family val="2"/>
          </rPr>
          <t xml:space="preserve">
</t>
        </r>
        <r>
          <rPr>
            <b/>
            <u/>
            <sz val="8"/>
            <color indexed="81"/>
            <rFont val="Tahoma"/>
            <family val="2"/>
          </rPr>
          <t xml:space="preserve">
</t>
        </r>
        <r>
          <rPr>
            <sz val="8"/>
            <color indexed="81"/>
            <rFont val="Tahoma"/>
            <family val="2"/>
          </rPr>
          <t xml:space="preserve">
</t>
        </r>
        <r>
          <rPr>
            <sz val="8"/>
            <color indexed="81"/>
            <rFont val="Tahoma"/>
            <family val="2"/>
          </rPr>
          <t xml:space="preserve">
</t>
        </r>
      </text>
    </comment>
  </commentList>
</comments>
</file>

<file path=xl/comments73.xml><?xml version="1.0" encoding="utf-8"?>
<comments xmlns="http://schemas.openxmlformats.org/spreadsheetml/2006/main">
  <authors>
    <author>James Jansen</author>
    <author>Andrew</author>
    <author>Andrew Knipe</author>
    <author>User</author>
  </authors>
  <commentList>
    <comment ref="D1" authorId="0" shapeId="0">
      <text>
        <r>
          <rPr>
            <sz val="8"/>
            <color indexed="81"/>
            <rFont val="Tahoma"/>
            <family val="2"/>
          </rPr>
          <t>Cost for Thicket Wide Plots = R562 436.50 at the end of May 2009 for 43 plots = R13 079.92 per plot
10.75Ha's is made up out of thicket wide plots</t>
        </r>
      </text>
    </comment>
    <comment ref="W1" authorId="0" shapeId="0">
      <text>
        <r>
          <rPr>
            <sz val="8"/>
            <color indexed="81"/>
            <rFont val="Tahoma"/>
            <family val="2"/>
          </rPr>
          <t xml:space="preserve">R718 672.72 spent on thicket wide plots
</t>
        </r>
      </text>
    </comment>
    <comment ref="A2" authorId="0" shapeId="0">
      <text>
        <r>
          <rPr>
            <sz val="10"/>
            <color indexed="81"/>
            <rFont val="Tahoma"/>
            <family val="2"/>
          </rPr>
          <t xml:space="preserve">Wage incentive conract
</t>
        </r>
      </text>
    </comment>
    <comment ref="C2" authorId="0" shapeId="0">
      <text>
        <r>
          <rPr>
            <sz val="10"/>
            <color indexed="81"/>
            <rFont val="Tahoma"/>
            <family val="2"/>
          </rPr>
          <t xml:space="preserve">Contract 008-092-B005 ran from 23/11/10 - 13/12/10 = 227P/Days
</t>
        </r>
      </text>
    </comment>
    <comment ref="J2" authorId="0" shapeId="0">
      <text>
        <r>
          <rPr>
            <b/>
            <u/>
            <sz val="10"/>
            <color indexed="81"/>
            <rFont val="Tahoma"/>
            <family val="2"/>
          </rPr>
          <t xml:space="preserve">People employed on Contract 008-092-B005
</t>
        </r>
        <r>
          <rPr>
            <sz val="10"/>
            <color indexed="81"/>
            <rFont val="Tahoma"/>
            <family val="2"/>
          </rPr>
          <t xml:space="preserve">
Salwyn Grootboom - 6404275835088
David Human - 6705095715080
Booi Chika - 6508075915088
Sherman Swartz - 9407205211087
Sharlene Windvogel - 8704070192082
Destemona Plaatjies - 8509290153081
Klara Plaaitjies - 6604010844085
Leentjie Swartz - 6903310195085
Cloudette Swartz - 7601140252089
Dina Swartz - 6210110938080
Booi Plaatjies - 6801115253085
</t>
        </r>
      </text>
    </comment>
    <comment ref="A3" authorId="0" shapeId="0">
      <text>
        <r>
          <rPr>
            <sz val="10"/>
            <color indexed="81"/>
            <rFont val="Tahoma"/>
            <family val="2"/>
          </rPr>
          <t xml:space="preserve">Wage incentive conract
</t>
        </r>
      </text>
    </comment>
    <comment ref="C3" authorId="0" shapeId="0">
      <text>
        <r>
          <rPr>
            <sz val="10"/>
            <color indexed="81"/>
            <rFont val="Tahoma"/>
            <family val="2"/>
          </rPr>
          <t xml:space="preserve">Contract 008-092-B009 ran from 13/01/11 - 31/01/11 = 237P/Days
</t>
        </r>
      </text>
    </comment>
    <comment ref="J3" authorId="0" shapeId="0">
      <text>
        <r>
          <rPr>
            <b/>
            <u/>
            <sz val="10"/>
            <color indexed="81"/>
            <rFont val="Tahoma"/>
            <family val="2"/>
          </rPr>
          <t xml:space="preserve">People employed on Contract 008-092-B009
</t>
        </r>
        <r>
          <rPr>
            <sz val="10"/>
            <color indexed="81"/>
            <rFont val="Tahoma"/>
            <family val="2"/>
          </rPr>
          <t xml:space="preserve">
Salwyn Grootboom - 6404275835088
David Human - 6705095715080
Booi Chika - 6508075915088
Sherman Swartz - 9407205211087
Sharlene Windvogel - 8704070192082
Destemona Plaatjies - 8509290153081
Klara Plaaitjies - 6604010844085
Leentjie Swartz - 6903310195085
Cloudette Swartz - 7601140252089
Dina Swartz - 6210110938080
Booi Plaatjies - 6801115253085
</t>
        </r>
      </text>
    </comment>
    <comment ref="C4" authorId="0" shapeId="0">
      <text>
        <r>
          <rPr>
            <sz val="8"/>
            <color indexed="81"/>
            <rFont val="Tahoma"/>
            <family val="2"/>
          </rPr>
          <t xml:space="preserve">Contract 092-001-223 ran from 09/03/10 - 01/04/10 = 215P/Days
</t>
        </r>
      </text>
    </comment>
    <comment ref="J4" authorId="0" shapeId="0">
      <text>
        <r>
          <rPr>
            <b/>
            <u/>
            <sz val="8"/>
            <color indexed="81"/>
            <rFont val="Tahoma"/>
            <family val="2"/>
          </rPr>
          <t xml:space="preserve">People Employed on contract 092-001-223
</t>
        </r>
        <r>
          <rPr>
            <sz val="8"/>
            <color indexed="81"/>
            <rFont val="Tahoma"/>
            <family val="2"/>
          </rPr>
          <t xml:space="preserve">
Gerda Benjamin - 8603170181088
Maurko Moses - 7909295143080
Elize Daniels - 8204260166087
Hendrik Dirks - 5606145115084
Marie Tarentaal - 5112030163081
Nicolene Jansen - 9108010231084
Klaas Krotz - 8010245074084
Johnnie Ruiters - 6201025058080
Jim Verwey - 5103095635089
Junetta Baartman - 8603170181088 Left and then came back</t>
        </r>
        <r>
          <rPr>
            <b/>
            <sz val="8"/>
            <color indexed="10"/>
            <rFont val="Tahoma"/>
            <family val="2"/>
          </rPr>
          <t xml:space="preserve">
</t>
        </r>
        <r>
          <rPr>
            <sz val="8"/>
            <color indexed="10"/>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Badnock Mackay - 6409215263085
</t>
        </r>
        <r>
          <rPr>
            <b/>
            <u/>
            <sz val="8"/>
            <color indexed="81"/>
            <rFont val="Tahoma"/>
            <family val="2"/>
          </rPr>
          <t xml:space="preserve">People Left
</t>
        </r>
      </text>
    </comment>
    <comment ref="A8" authorId="0" shapeId="0">
      <text>
        <r>
          <rPr>
            <sz val="10"/>
            <color indexed="81"/>
            <rFont val="Tahoma"/>
            <family val="2"/>
          </rPr>
          <t xml:space="preserve">Wage incentive conract
</t>
        </r>
      </text>
    </comment>
    <comment ref="C8" authorId="0" shapeId="0">
      <text>
        <r>
          <rPr>
            <sz val="10"/>
            <color indexed="81"/>
            <rFont val="Tahoma"/>
            <family val="2"/>
          </rPr>
          <t xml:space="preserve">Contract 008-092-B0021 ran from 25/02/11 - 03/03/11 = 83P/Days
</t>
        </r>
      </text>
    </comment>
    <comment ref="J8" authorId="0" shapeId="0">
      <text>
        <r>
          <rPr>
            <b/>
            <u/>
            <sz val="10"/>
            <color indexed="81"/>
            <rFont val="Tahoma"/>
            <family val="2"/>
          </rPr>
          <t xml:space="preserve">People employed on Contract 008-092-B0021
</t>
        </r>
        <r>
          <rPr>
            <sz val="10"/>
            <color indexed="81"/>
            <rFont val="Tahoma"/>
            <family val="2"/>
          </rPr>
          <t xml:space="preserve">
Salwyn Grootboom - 6404275835088
David Human - 6705095715080
Booi Chika - 6508075915088
Sherman Swartz - 9407205211087
Sharlene Windvogel - 8704070192082
Destemona Plaatjies - 8509290153081
Klara Plaaitjies - 6604010844085
Leentjie Swartz - 6903310195085
Cloudette Swartz - 7601140252089
Dina Swartz - 6210110938080
Booi Plaatjies - 6801115253085
</t>
        </r>
      </text>
    </comment>
    <comment ref="C19" authorId="0" shapeId="0">
      <text>
        <r>
          <rPr>
            <sz val="8"/>
            <color indexed="81"/>
            <rFont val="Tahoma"/>
            <family val="2"/>
          </rPr>
          <t xml:space="preserve">contract 092-001-210 ran from 30/11/09 - 11/12/09 = 100P/Days
</t>
        </r>
      </text>
    </comment>
    <comment ref="J19" authorId="0" shapeId="0">
      <text>
        <r>
          <rPr>
            <b/>
            <u/>
            <sz val="8"/>
            <color indexed="81"/>
            <rFont val="Tahoma"/>
            <family val="2"/>
          </rPr>
          <t xml:space="preserve">People Employed on contract 092-001-210
</t>
        </r>
        <r>
          <rPr>
            <sz val="8"/>
            <color indexed="81"/>
            <rFont val="Tahoma"/>
            <family val="2"/>
          </rPr>
          <t xml:space="preserve">
Gerda Benjamin -= 8603170181088
Johannes Benjamin - 8809295147082
Elize Daniels - 8204260166087
Hendrik Dirks - 5606145115084
Marie Tarentaal - 5112030163081
Nicolene Jansen - 9108010231084
Klaas Krotz - 8010245074084
Johnnie Ruiters - 6201025058080</t>
        </r>
        <r>
          <rPr>
            <sz val="8"/>
            <color indexed="10"/>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Maurko Moses - 7909295143080
</t>
        </r>
        <r>
          <rPr>
            <b/>
            <u/>
            <sz val="8"/>
            <color indexed="81"/>
            <rFont val="Tahoma"/>
            <family val="2"/>
          </rPr>
          <t xml:space="preserve">People Left
</t>
        </r>
        <r>
          <rPr>
            <sz val="8"/>
            <color indexed="81"/>
            <rFont val="Tahoma"/>
            <family val="2"/>
          </rPr>
          <t>Darius Moses - 7909295143080
Junetta Baartman - 8603170181088</t>
        </r>
      </text>
    </comment>
    <comment ref="C82" authorId="0" shapeId="0">
      <text>
        <r>
          <rPr>
            <sz val="8"/>
            <color indexed="81"/>
            <rFont val="Tahoma"/>
            <family val="2"/>
          </rPr>
          <t xml:space="preserve">Contract 092-001-192 ran from 25/05/09 - 15/06/09 234P/Days
</t>
        </r>
      </text>
    </comment>
    <comment ref="J82" authorId="0" shapeId="0">
      <text>
        <r>
          <rPr>
            <b/>
            <u/>
            <sz val="8"/>
            <color indexed="81"/>
            <rFont val="Tahoma"/>
            <family val="2"/>
          </rPr>
          <t xml:space="preserve">People employed on contract 092-001-192
</t>
        </r>
        <r>
          <rPr>
            <sz val="8"/>
            <color indexed="81"/>
            <rFont val="Tahoma"/>
            <family val="2"/>
          </rPr>
          <t>Johanna August - 7605080729089
Maxim Breakfast - 5804085835080
Ryan Daniels - 8202145167080
Eshey Gesswint - 8801255215081
Charlton Malgas - 8404175282082
Henrico Prins - 8601135214085
Llewellyn Swarts - 8404285226087
Elroy Swartz - 8404145318081
Monica Patti - 8203310624087
Franchwa Zana - 8512115247088
Rayno Zana - 8809205164086</t>
        </r>
        <r>
          <rPr>
            <b/>
            <u/>
            <sz val="8"/>
            <color indexed="81"/>
            <rFont val="Tahoma"/>
            <family val="2"/>
          </rPr>
          <t xml:space="preserve">
</t>
        </r>
        <r>
          <rPr>
            <sz val="8"/>
            <color indexed="81"/>
            <rFont val="Tahoma"/>
            <family val="2"/>
          </rPr>
          <t xml:space="preserve">
</t>
        </r>
      </text>
    </comment>
    <comment ref="C83" authorId="0" shapeId="0">
      <text>
        <r>
          <rPr>
            <sz val="8"/>
            <color indexed="81"/>
            <rFont val="Tahoma"/>
            <family val="2"/>
          </rPr>
          <t xml:space="preserve">Contract 092-001-204 ran from 12/10/09 - 06/11/09 = 231P/Days
</t>
        </r>
      </text>
    </comment>
    <comment ref="J83" authorId="0" shapeId="0">
      <text>
        <r>
          <rPr>
            <b/>
            <u/>
            <sz val="8"/>
            <color indexed="81"/>
            <rFont val="Tahoma"/>
            <family val="2"/>
          </rPr>
          <t xml:space="preserve">People employed on contract 092-001-204
</t>
        </r>
        <r>
          <rPr>
            <sz val="8"/>
            <color indexed="81"/>
            <rFont val="Tahoma"/>
            <family val="2"/>
          </rPr>
          <t xml:space="preserve">Johanna August - 7605080729089
Maxim Breakfast - 5804085835080
Ryan Daniels - 8202145167080
Eshey Gesswint - 8801255215081
Charlton Malgas - 8404175282082
Monica Patti - 8203310624087
Henrico Prins - 8601135214085
Llewellyn Swarts - 8404285226087
Elroy Swartz - 8404145318081
Franchwa Zana - 8512115247088
Rayno Zana - 8809205164086
</t>
        </r>
        <r>
          <rPr>
            <b/>
            <u/>
            <sz val="8"/>
            <color indexed="81"/>
            <rFont val="Tahoma"/>
            <family val="2"/>
          </rPr>
          <t>New People
People Left</t>
        </r>
        <r>
          <rPr>
            <sz val="8"/>
            <color indexed="10"/>
            <rFont val="Tahoma"/>
            <family val="2"/>
          </rPr>
          <t xml:space="preserve">
</t>
        </r>
        <r>
          <rPr>
            <b/>
            <u/>
            <sz val="8"/>
            <color indexed="81"/>
            <rFont val="Tahoma"/>
            <family val="2"/>
          </rPr>
          <t xml:space="preserve">
</t>
        </r>
        <r>
          <rPr>
            <sz val="8"/>
            <color indexed="81"/>
            <rFont val="Tahoma"/>
            <family val="2"/>
          </rPr>
          <t xml:space="preserve">
</t>
        </r>
      </text>
    </comment>
    <comment ref="C84" authorId="0" shapeId="0">
      <text>
        <r>
          <rPr>
            <sz val="10"/>
            <color indexed="81"/>
            <rFont val="Arial"/>
            <family val="2"/>
          </rPr>
          <t>Contract 092-001-209 ran fro 09/11/09 - 04/12/09 = 233P/Days</t>
        </r>
        <r>
          <rPr>
            <sz val="8"/>
            <color indexed="81"/>
            <rFont val="Tahoma"/>
            <family val="2"/>
          </rPr>
          <t xml:space="preserve">
</t>
        </r>
      </text>
    </comment>
    <comment ref="J84" authorId="0" shapeId="0">
      <text>
        <r>
          <rPr>
            <b/>
            <u/>
            <sz val="8"/>
            <color indexed="81"/>
            <rFont val="Tahoma"/>
            <family val="2"/>
          </rPr>
          <t xml:space="preserve">People employed on contract 092-001-209
</t>
        </r>
        <r>
          <rPr>
            <sz val="8"/>
            <color indexed="81"/>
            <rFont val="Tahoma"/>
            <family val="2"/>
          </rPr>
          <t xml:space="preserve">
Maxim Breakfast - 5804085835080
Ryan Daniels - 8202145167080
Charlton Malgas - 8404175282082
Monica Patti - 8203310624087
Henrico Prins - 8601135214085
Llewellyn Swarts - 8404285226087
Elroy Swartz - 8404145318081
Franchwa Zana - 8512115247088
Rayno Zana - 8809205164086
</t>
        </r>
        <r>
          <rPr>
            <b/>
            <u/>
            <sz val="8"/>
            <color indexed="81"/>
            <rFont val="Tahoma"/>
            <family val="2"/>
          </rPr>
          <t xml:space="preserve">New People
</t>
        </r>
        <r>
          <rPr>
            <sz val="8"/>
            <color indexed="81"/>
            <rFont val="Tahoma"/>
            <family val="2"/>
          </rPr>
          <t>Henrietta Malgas - 83082290288082
Stoffel Swarts - 6603255229085</t>
        </r>
        <r>
          <rPr>
            <u/>
            <sz val="8"/>
            <color indexed="81"/>
            <rFont val="Tahoma"/>
            <family val="2"/>
          </rPr>
          <t xml:space="preserve">
</t>
        </r>
        <r>
          <rPr>
            <b/>
            <u/>
            <sz val="8"/>
            <color indexed="81"/>
            <rFont val="Tahoma"/>
            <family val="2"/>
          </rPr>
          <t xml:space="preserve">
People Left
</t>
        </r>
        <r>
          <rPr>
            <sz val="8"/>
            <color indexed="81"/>
            <rFont val="Tahoma"/>
            <family val="2"/>
          </rPr>
          <t>Eshey Gesswint - 8801255215081
Johanna August - 7605080729089</t>
        </r>
        <r>
          <rPr>
            <sz val="8"/>
            <color indexed="10"/>
            <rFont val="Tahoma"/>
            <family val="2"/>
          </rPr>
          <t xml:space="preserve">
</t>
        </r>
        <r>
          <rPr>
            <b/>
            <u/>
            <sz val="8"/>
            <color indexed="81"/>
            <rFont val="Tahoma"/>
            <family val="2"/>
          </rPr>
          <t xml:space="preserve">
</t>
        </r>
        <r>
          <rPr>
            <sz val="8"/>
            <color indexed="81"/>
            <rFont val="Tahoma"/>
            <family val="2"/>
          </rPr>
          <t xml:space="preserve">
</t>
        </r>
      </text>
    </comment>
    <comment ref="C85" authorId="0" shapeId="0">
      <text>
        <r>
          <rPr>
            <sz val="8"/>
            <color indexed="81"/>
            <rFont val="Tahoma"/>
            <family val="2"/>
          </rPr>
          <t xml:space="preserve">Contract 092-001-211 ran from 07/12/09 - 17/12/09 = 117P/Days
</t>
        </r>
      </text>
    </comment>
    <comment ref="J85" authorId="0" shapeId="0">
      <text>
        <r>
          <rPr>
            <b/>
            <u/>
            <sz val="8"/>
            <color indexed="81"/>
            <rFont val="Tahoma"/>
            <family val="2"/>
          </rPr>
          <t xml:space="preserve">People employed on contract 092-001-211
</t>
        </r>
        <r>
          <rPr>
            <sz val="8"/>
            <color indexed="81"/>
            <rFont val="Tahoma"/>
            <family val="2"/>
          </rPr>
          <t xml:space="preserve">Henrietta Malgas - 83082290288082
Maxim Breakfast - 5804085835080
Ryan Daniels - 8202145167080
Stoffel Swarts - 6603255229085
Charlton Malgas - 8404175282082
Monica Patti - 8203310624087
Henrico Prins - 8601135214085
Llewellyn Swarts - 8404285226087
Elroy Swartz - 8404145318081
Franchwa Zana - 8512115247088
Rayno Zana - 8809205164086
</t>
        </r>
        <r>
          <rPr>
            <b/>
            <u/>
            <sz val="8"/>
            <color indexed="81"/>
            <rFont val="Tahoma"/>
            <family val="2"/>
          </rPr>
          <t xml:space="preserve">New People
</t>
        </r>
        <r>
          <rPr>
            <sz val="8"/>
            <color indexed="81"/>
            <rFont val="Tahoma"/>
            <family val="2"/>
          </rPr>
          <t xml:space="preserve">
</t>
        </r>
        <r>
          <rPr>
            <u/>
            <sz val="8"/>
            <color indexed="81"/>
            <rFont val="Tahoma"/>
            <family val="2"/>
          </rPr>
          <t xml:space="preserve">
</t>
        </r>
        <r>
          <rPr>
            <b/>
            <u/>
            <sz val="8"/>
            <color indexed="81"/>
            <rFont val="Tahoma"/>
            <family val="2"/>
          </rPr>
          <t xml:space="preserve">
People Left
</t>
        </r>
        <r>
          <rPr>
            <sz val="8"/>
            <color indexed="10"/>
            <rFont val="Tahoma"/>
            <family val="2"/>
          </rPr>
          <t xml:space="preserve">
</t>
        </r>
        <r>
          <rPr>
            <b/>
            <u/>
            <sz val="8"/>
            <color indexed="81"/>
            <rFont val="Tahoma"/>
            <family val="2"/>
          </rPr>
          <t xml:space="preserve">
</t>
        </r>
        <r>
          <rPr>
            <sz val="8"/>
            <color indexed="81"/>
            <rFont val="Tahoma"/>
            <family val="2"/>
          </rPr>
          <t xml:space="preserve">
</t>
        </r>
      </text>
    </comment>
    <comment ref="C86" authorId="0" shapeId="0">
      <text>
        <r>
          <rPr>
            <sz val="10"/>
            <color indexed="81"/>
            <rFont val="Tahoma"/>
            <family val="2"/>
          </rPr>
          <t xml:space="preserve">Contract 092-001-229 ran from 25/05/10 - 05/07/10 = 224P/Days
</t>
        </r>
      </text>
    </comment>
    <comment ref="J86" authorId="0" shapeId="0">
      <text>
        <r>
          <rPr>
            <b/>
            <u/>
            <sz val="8"/>
            <color indexed="81"/>
            <rFont val="Tahoma"/>
            <family val="2"/>
          </rPr>
          <t xml:space="preserve">People employed on contract 092-001-229
</t>
        </r>
        <r>
          <rPr>
            <sz val="8"/>
            <color indexed="81"/>
            <rFont val="Tahoma"/>
            <family val="2"/>
          </rPr>
          <t xml:space="preserve">
Maxim Breakfast - 5804085835080
Ryan Daniels - 8202145167080
George Hatches - 7907175180081
Charlton Malgas - 8404175282082
Patrick Zana  - 7603225541089
Henrico Prins - 8601135214085
Catherine Smit - 8404021234089
Llewellyn Swarts - 8404285226087
Edward Yoyo - 7302055915089
</t>
        </r>
        <r>
          <rPr>
            <b/>
            <u/>
            <sz val="8"/>
            <color indexed="81"/>
            <rFont val="Tahoma"/>
            <family val="2"/>
          </rPr>
          <t xml:space="preserve">New People
</t>
        </r>
        <r>
          <rPr>
            <sz val="8"/>
            <color indexed="81"/>
            <rFont val="Tahoma"/>
            <family val="2"/>
          </rPr>
          <t xml:space="preserve">
Roland Prinsloo - 8003105222088
Fransie Rossouw - 6301035189089
</t>
        </r>
        <r>
          <rPr>
            <u/>
            <sz val="8"/>
            <color indexed="81"/>
            <rFont val="Tahoma"/>
            <family val="2"/>
          </rPr>
          <t xml:space="preserve">
</t>
        </r>
        <r>
          <rPr>
            <b/>
            <u/>
            <sz val="8"/>
            <color indexed="81"/>
            <rFont val="Tahoma"/>
            <family val="2"/>
          </rPr>
          <t xml:space="preserve">
People Left
</t>
        </r>
        <r>
          <rPr>
            <sz val="8"/>
            <color indexed="10"/>
            <rFont val="Tahoma"/>
            <family val="2"/>
          </rPr>
          <t xml:space="preserve">
</t>
        </r>
        <r>
          <rPr>
            <sz val="8"/>
            <color indexed="81"/>
            <rFont val="Tahoma"/>
            <family val="2"/>
          </rPr>
          <t>Franchwa Zana - 8512115247088
Rayno Zana - 8809205164086</t>
        </r>
        <r>
          <rPr>
            <sz val="8"/>
            <color indexed="10"/>
            <rFont val="Tahoma"/>
            <family val="2"/>
          </rPr>
          <t xml:space="preserve">
</t>
        </r>
      </text>
    </comment>
    <comment ref="C87" authorId="0" shapeId="0">
      <text>
        <r>
          <rPr>
            <sz val="10"/>
            <color indexed="81"/>
            <rFont val="Tahoma"/>
            <family val="2"/>
          </rPr>
          <t xml:space="preserve">Contract 092-001-233 ran from 10/08/10 - 02/09/10 = 120P/Days
</t>
        </r>
      </text>
    </comment>
    <comment ref="J87" authorId="0" shapeId="0">
      <text>
        <r>
          <rPr>
            <b/>
            <u/>
            <sz val="8"/>
            <color indexed="81"/>
            <rFont val="Tahoma"/>
            <family val="2"/>
          </rPr>
          <t xml:space="preserve">People employed on contract 092-001-233
</t>
        </r>
        <r>
          <rPr>
            <sz val="8"/>
            <color indexed="81"/>
            <rFont val="Tahoma"/>
            <family val="2"/>
          </rPr>
          <t xml:space="preserve">
Ryan Daniels - 8202145167080
George Hatches - 7907175180081
Charlton Malgas - 8404175282082
Patrick Zana  - 7603225541089
Henrico Prins - 8601135214085
Fransie Rossouw - 6301035189089
Catherine Smit - 8404021234089
Llewellyn Swarts - 8404285226087
</t>
        </r>
        <r>
          <rPr>
            <b/>
            <u/>
            <sz val="8"/>
            <color indexed="81"/>
            <rFont val="Tahoma"/>
            <family val="2"/>
          </rPr>
          <t xml:space="preserve">New People
</t>
        </r>
        <r>
          <rPr>
            <sz val="8"/>
            <color indexed="81"/>
            <rFont val="Tahoma"/>
            <family val="2"/>
          </rPr>
          <t xml:space="preserve">
Charlton Malgas - 8404175282082</t>
        </r>
        <r>
          <rPr>
            <u/>
            <sz val="8"/>
            <color indexed="81"/>
            <rFont val="Tahoma"/>
            <family val="2"/>
          </rPr>
          <t xml:space="preserve">
</t>
        </r>
        <r>
          <rPr>
            <sz val="8"/>
            <color indexed="81"/>
            <rFont val="Tahoma"/>
            <family val="2"/>
          </rPr>
          <t>Franchwa Zana - 8512115247088
Richard Makosi - 6907095374088
Rodrick PAti - 8912316012085</t>
        </r>
        <r>
          <rPr>
            <u/>
            <sz val="8"/>
            <color indexed="81"/>
            <rFont val="Tahoma"/>
            <family val="2"/>
          </rPr>
          <t xml:space="preserve">
</t>
        </r>
        <r>
          <rPr>
            <b/>
            <u/>
            <sz val="8"/>
            <color indexed="81"/>
            <rFont val="Tahoma"/>
            <family val="2"/>
          </rPr>
          <t xml:space="preserve">
People Left
</t>
        </r>
        <r>
          <rPr>
            <sz val="8"/>
            <color indexed="10"/>
            <rFont val="Tahoma"/>
            <family val="2"/>
          </rPr>
          <t xml:space="preserve">
</t>
        </r>
        <r>
          <rPr>
            <sz val="8"/>
            <color indexed="81"/>
            <rFont val="Tahoma"/>
            <family val="2"/>
          </rPr>
          <t xml:space="preserve">
Roland Prinsloo - 8003105222088
Edward Yoyo - 7302055915089
Maxim Breakfast - 5804085835080</t>
        </r>
      </text>
    </comment>
    <comment ref="C112" authorId="0" shapeId="0">
      <text>
        <r>
          <rPr>
            <sz val="8"/>
            <color indexed="81"/>
            <rFont val="Tahoma"/>
            <family val="2"/>
          </rPr>
          <t xml:space="preserve">Contract 092-001-189 ran from 18/05/09 - 11/06/09 260P/Days
</t>
        </r>
      </text>
    </comment>
    <comment ref="J112" authorId="0" shapeId="0">
      <text>
        <r>
          <rPr>
            <b/>
            <u/>
            <sz val="8"/>
            <color indexed="81"/>
            <rFont val="Tahoma"/>
            <family val="2"/>
          </rPr>
          <t xml:space="preserve">People employed on contract 092-001-189
</t>
        </r>
        <r>
          <rPr>
            <sz val="8"/>
            <color indexed="81"/>
            <rFont val="Tahoma"/>
            <family val="2"/>
          </rPr>
          <t>Sonelle Mentoor - 8404180380887
Preston Baardman - 8708305112088
Edith Damons - 7403080059081
Pieter De Bruin - 7712265220080
Jacomyn De Bruin - 6111095190087
Joey Fischer - 6901125236086
Eleanor Hartzenberg - 7807080207088
William Jafta - 7502225557089
Jan Malgas - 6412235167013
Sanna Miggels - 8010151175081
David Olivier - 6807195110087
Gert Percy - 7810065052081
Bettie Witbooi - 7602140118080</t>
        </r>
        <r>
          <rPr>
            <sz val="8"/>
            <color indexed="81"/>
            <rFont val="Tahoma"/>
            <family val="2"/>
          </rPr>
          <t xml:space="preserve">
</t>
        </r>
      </text>
    </comment>
    <comment ref="C113" authorId="0" shapeId="0">
      <text>
        <r>
          <rPr>
            <sz val="8"/>
            <color indexed="81"/>
            <rFont val="Tahoma"/>
            <family val="2"/>
          </rPr>
          <t xml:space="preserve">Contract 092-001-193 ran from 29/06/09 - 27/07/09 = 280P/Days
</t>
        </r>
      </text>
    </comment>
    <comment ref="J113" authorId="0" shapeId="0">
      <text>
        <r>
          <rPr>
            <b/>
            <u/>
            <sz val="8"/>
            <color indexed="81"/>
            <rFont val="Tahoma"/>
            <family val="2"/>
          </rPr>
          <t xml:space="preserve">People employed on contract 092-001-193
</t>
        </r>
        <r>
          <rPr>
            <sz val="8"/>
            <color indexed="81"/>
            <rFont val="Tahoma"/>
            <family val="2"/>
          </rPr>
          <t xml:space="preserve">Sonelle Mentoor - 8404180380887
Preston Baardman - 8708305112088
Pieter De Bruin - 7712265220080
Jacomyn De Bruin - 6111095190087
William Jafta - 7502225557089
Jan Malgas - 6412235167013
Sanna Miggels - 8010151175081
David Olivier - 6807195110087
Gert Percy - 7810065052081
Bettie Witbooi - 7602140118080
</t>
        </r>
        <r>
          <rPr>
            <b/>
            <u/>
            <sz val="8"/>
            <color indexed="81"/>
            <rFont val="Tahoma"/>
            <family val="2"/>
          </rPr>
          <t xml:space="preserve">
New People</t>
        </r>
        <r>
          <rPr>
            <sz val="8"/>
            <color indexed="81"/>
            <rFont val="Tahoma"/>
            <family val="2"/>
          </rPr>
          <t xml:space="preserve">
David Dolf - 8505055280082
Celestee Plaatjies - 8311150298084
</t>
        </r>
        <r>
          <rPr>
            <b/>
            <u/>
            <sz val="8"/>
            <color indexed="81"/>
            <rFont val="Tahoma"/>
            <family val="2"/>
          </rPr>
          <t>People Left</t>
        </r>
        <r>
          <rPr>
            <sz val="8"/>
            <color indexed="81"/>
            <rFont val="Tahoma"/>
            <family val="2"/>
          </rPr>
          <t xml:space="preserve">
Joey Fischer - 6901125236086
Eleanor Hartzenberg - 7807080207088</t>
        </r>
        <r>
          <rPr>
            <sz val="8"/>
            <color indexed="81"/>
            <rFont val="Tahoma"/>
            <family val="2"/>
          </rPr>
          <t xml:space="preserve">
Edith Damons - 7403080059081</t>
        </r>
      </text>
    </comment>
    <comment ref="C114" authorId="0" shapeId="0">
      <text>
        <r>
          <rPr>
            <sz val="8"/>
            <color indexed="81"/>
            <rFont val="Tahoma"/>
            <family val="2"/>
          </rPr>
          <t xml:space="preserve">Contract 092-001-197 ran from 28/078/09 - 26/08/09 = 280P/Days
</t>
        </r>
      </text>
    </comment>
    <comment ref="J114" authorId="0" shapeId="0">
      <text>
        <r>
          <rPr>
            <b/>
            <u/>
            <sz val="8"/>
            <color indexed="81"/>
            <rFont val="Tahoma"/>
            <family val="2"/>
          </rPr>
          <t xml:space="preserve">People employed on contract 092-001-197
</t>
        </r>
        <r>
          <rPr>
            <sz val="8"/>
            <color indexed="81"/>
            <rFont val="Tahoma"/>
            <family val="2"/>
          </rPr>
          <t xml:space="preserve">Sonelle Mentoor - 8404180380887
Pieter De Bruin - 7712265220080
Jacomyn De Bruin - 6111095190087
William Jafta - 7502225557089
Jan Malgas - 6412235167013
Sanna Miggels - 8010151175081
David Olivier - 6807195110087
Gert Percy - 7810065052081
Bettie Witbooi - 7602140118080
David Dolf - 8505055280082
Eleanor Hartzenberg - 7807080207088
Celestee Plaatjies - 8311150298084
</t>
        </r>
        <r>
          <rPr>
            <b/>
            <u/>
            <sz val="8"/>
            <color indexed="81"/>
            <rFont val="Tahoma"/>
            <family val="2"/>
          </rPr>
          <t xml:space="preserve">
New People</t>
        </r>
        <r>
          <rPr>
            <sz val="8"/>
            <color indexed="81"/>
            <rFont val="Tahoma"/>
            <family val="2"/>
          </rPr>
          <t xml:space="preserve">
</t>
        </r>
        <r>
          <rPr>
            <b/>
            <u/>
            <sz val="8"/>
            <color indexed="81"/>
            <rFont val="Tahoma"/>
            <family val="2"/>
          </rPr>
          <t>People Left</t>
        </r>
        <r>
          <rPr>
            <sz val="8"/>
            <color indexed="81"/>
            <rFont val="Tahoma"/>
            <family val="2"/>
          </rPr>
          <t xml:space="preserve">
Preston Baardman - 8708305112088</t>
        </r>
      </text>
    </comment>
    <comment ref="C115" authorId="0" shapeId="0">
      <text>
        <r>
          <rPr>
            <sz val="8"/>
            <color indexed="81"/>
            <rFont val="Tahoma"/>
            <family val="2"/>
          </rPr>
          <t xml:space="preserve">Contract 092-001-199 ran from 31/08/09 - 18/09/09= 280P/Days
</t>
        </r>
      </text>
    </comment>
    <comment ref="J115" authorId="0" shapeId="0">
      <text>
        <r>
          <rPr>
            <b/>
            <u/>
            <sz val="8"/>
            <color indexed="81"/>
            <rFont val="Tahoma"/>
            <family val="2"/>
          </rPr>
          <t xml:space="preserve">People employed on contract 092-001-199
</t>
        </r>
        <r>
          <rPr>
            <b/>
            <u/>
            <sz val="8"/>
            <color indexed="10"/>
            <rFont val="Tahoma"/>
            <family val="2"/>
          </rPr>
          <t xml:space="preserve">
</t>
        </r>
        <r>
          <rPr>
            <sz val="8"/>
            <color indexed="81"/>
            <rFont val="Tahoma"/>
            <family val="2"/>
          </rPr>
          <t xml:space="preserve">Sonelle Mentoor - 8404180380887
Pieter De Bruin - 7712265220080
Jacomyn De Bruin - 6111095190087
David Dolf - 8505055280082
Eleanor Hartzenberg - 7807080207088
William Jafta - 7502225557089
Jan Malgas - 6412235167013
Sanna Miggels - 8010151175081
David Olivier - 6807195110087
Gert Percy - 7810065052081
Celestee Plaatjies - 8311150298084
Bettie Witbooi - 7602140118080
</t>
        </r>
        <r>
          <rPr>
            <b/>
            <u/>
            <sz val="8"/>
            <color indexed="81"/>
            <rFont val="Tahoma"/>
            <family val="2"/>
          </rPr>
          <t xml:space="preserve">
New People</t>
        </r>
        <r>
          <rPr>
            <sz val="8"/>
            <color indexed="81"/>
            <rFont val="Tahoma"/>
            <family val="2"/>
          </rPr>
          <t xml:space="preserve">
Preston Baardman - 8708305112088
</t>
        </r>
        <r>
          <rPr>
            <b/>
            <u/>
            <sz val="8"/>
            <color indexed="81"/>
            <rFont val="Tahoma"/>
            <family val="2"/>
          </rPr>
          <t>People Left</t>
        </r>
        <r>
          <rPr>
            <sz val="8"/>
            <color indexed="81"/>
            <rFont val="Tahoma"/>
            <family val="2"/>
          </rPr>
          <t xml:space="preserve">
</t>
        </r>
      </text>
    </comment>
    <comment ref="C116" authorId="0" shapeId="0">
      <text>
        <r>
          <rPr>
            <sz val="8"/>
            <color indexed="81"/>
            <rFont val="Tahoma"/>
            <family val="2"/>
          </rPr>
          <t xml:space="preserve">Contract 092-001-206 ran from 28/09/09 - 29/10/09
</t>
        </r>
      </text>
    </comment>
    <comment ref="J116" authorId="0" shapeId="0">
      <text>
        <r>
          <rPr>
            <b/>
            <u/>
            <sz val="8"/>
            <color indexed="81"/>
            <rFont val="Tahoma"/>
            <family val="2"/>
          </rPr>
          <t xml:space="preserve">People employed on contract 092-001-206
</t>
        </r>
        <r>
          <rPr>
            <b/>
            <u/>
            <sz val="8"/>
            <color indexed="10"/>
            <rFont val="Tahoma"/>
            <family val="2"/>
          </rPr>
          <t xml:space="preserve">
</t>
        </r>
        <r>
          <rPr>
            <sz val="8"/>
            <color indexed="81"/>
            <rFont val="Tahoma"/>
            <family val="2"/>
          </rPr>
          <t xml:space="preserve">Sonelle Mentoor - 8404180380887
Preston Baardman - 8708305112088
Pieter De Bruin - 7712265220080
Jacomyn De Bruin - 6111095190087
David Dolf - 8505055280082
Eleanor Hartzenberg - 7807080207088
William Jafta - 7502225557089
Jan Malgas - 6412235167013
Sanna Miggels - 8010151175081
David Olivier - 6807195110087
Gert Percy - 7810065052081
Celestee Plaatjies - 8311150298084
Bettie Witbooi - 7602140118080
</t>
        </r>
        <r>
          <rPr>
            <b/>
            <u/>
            <sz val="8"/>
            <color indexed="81"/>
            <rFont val="Tahoma"/>
            <family val="2"/>
          </rPr>
          <t xml:space="preserve">
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31" authorId="0" shapeId="0">
      <text>
        <r>
          <rPr>
            <sz val="8"/>
            <color indexed="81"/>
            <rFont val="Tahoma"/>
            <family val="2"/>
          </rPr>
          <t xml:space="preserve">Contract 092-001-096 ran from 13/07/09 - 11/08/09 = 240P/Days
</t>
        </r>
      </text>
    </comment>
    <comment ref="J131" authorId="0" shapeId="0">
      <text>
        <r>
          <rPr>
            <b/>
            <u/>
            <sz val="8"/>
            <color indexed="81"/>
            <rFont val="Tahoma"/>
            <family val="2"/>
          </rPr>
          <t xml:space="preserve">People employed on contract 092-001-196
</t>
        </r>
        <r>
          <rPr>
            <sz val="8"/>
            <color indexed="81"/>
            <rFont val="Tahoma"/>
            <family val="2"/>
          </rPr>
          <t>Johanna August - 7605080729089
Maxim Breakfast - 5804085835080
Ryan Daniels - 8202145167080
Eshey Gesswint - 8801255215081
Charlton Malgas - 8404175282082
Henrico Prins - 8601135214085
Llewellyn Swarts - 8404285226087
Elroy Swartz - 8404145318081
Monica Patti - 8203310624087
Franchwa Zana - 8512115247088
Rayno Zana - 8809205164086</t>
        </r>
        <r>
          <rPr>
            <sz val="8"/>
            <color indexed="10"/>
            <rFont val="Tahoma"/>
            <family val="2"/>
          </rPr>
          <t xml:space="preserve">
</t>
        </r>
        <r>
          <rPr>
            <b/>
            <u/>
            <sz val="8"/>
            <color indexed="81"/>
            <rFont val="Tahoma"/>
            <family val="2"/>
          </rPr>
          <t xml:space="preserve">
</t>
        </r>
        <r>
          <rPr>
            <sz val="8"/>
            <color indexed="81"/>
            <rFont val="Tahoma"/>
            <family val="2"/>
          </rPr>
          <t xml:space="preserve">
</t>
        </r>
      </text>
    </comment>
    <comment ref="C132" authorId="0" shapeId="0">
      <text>
        <r>
          <rPr>
            <sz val="8"/>
            <color indexed="81"/>
            <rFont val="Tahoma"/>
            <family val="2"/>
          </rPr>
          <t xml:space="preserve">Contract 092-001-198 ran from 02/09/09 - 25/09/09 = 236P/Days
</t>
        </r>
      </text>
    </comment>
    <comment ref="J132" authorId="0" shapeId="0">
      <text>
        <r>
          <rPr>
            <b/>
            <u/>
            <sz val="8"/>
            <color indexed="81"/>
            <rFont val="Tahoma"/>
            <family val="2"/>
          </rPr>
          <t xml:space="preserve">People employed on contract 092-001-198
</t>
        </r>
        <r>
          <rPr>
            <sz val="8"/>
            <color indexed="81"/>
            <rFont val="Tahoma"/>
            <family val="2"/>
          </rPr>
          <t>Johanna August - 7605080729089
Maxim Breakfast - 5804085835080
Ryan Daniels - 8202145167080
Eshey Gesswint - 8801255215081
Charlton Malgas - 8404175282082
Monica Patti - 8203310624087
Henrico Prins - 8601135214085
Llewellyn Swarts - 8404285226087
Elroy Swartz - 8404145318081
Franchwa Zana - 8512115247088
Rayno Zana - 8809205164086</t>
        </r>
        <r>
          <rPr>
            <sz val="8"/>
            <color indexed="10"/>
            <rFont val="Tahoma"/>
            <family val="2"/>
          </rPr>
          <t xml:space="preserve">
</t>
        </r>
        <r>
          <rPr>
            <b/>
            <u/>
            <sz val="8"/>
            <color indexed="81"/>
            <rFont val="Tahoma"/>
            <family val="2"/>
          </rPr>
          <t xml:space="preserve">
</t>
        </r>
        <r>
          <rPr>
            <sz val="8"/>
            <color indexed="81"/>
            <rFont val="Tahoma"/>
            <family val="2"/>
          </rPr>
          <t xml:space="preserve">
</t>
        </r>
      </text>
    </comment>
    <comment ref="C133" authorId="0" shapeId="0">
      <text>
        <r>
          <rPr>
            <sz val="8"/>
            <color indexed="81"/>
            <rFont val="Tahoma"/>
            <family val="2"/>
          </rPr>
          <t xml:space="preserve">Contract 092-001-190 ran from 19/05/09 to 09/07/09 210P/Days
</t>
        </r>
      </text>
    </comment>
    <comment ref="J133" authorId="0" shapeId="0">
      <text>
        <r>
          <rPr>
            <b/>
            <u/>
            <sz val="8"/>
            <color indexed="81"/>
            <rFont val="Tahoma"/>
            <family val="2"/>
          </rPr>
          <t xml:space="preserve">People Employed on contract 092-001-190
</t>
        </r>
        <r>
          <rPr>
            <sz val="8"/>
            <color indexed="81"/>
            <rFont val="Tahoma"/>
            <family val="2"/>
          </rPr>
          <t>Bettie Benjamin - 6012040127085
Gerda Benjamin - 8508060240086
Elize Daniels - 8204260166087
Hendrik Dirks - 5606145115084
Klaas Krotz - 8010245074084
Jan Saaiman - 510811501108088
Joseph Witbooi - 74032950087
Paul Pietersen - 6506046019089
Abrahham Jonaan - 7107305075083
Johannes willemse - 830905283085
Junetta Baartman - 8603170181088
Maria Moos - 7710280167088</t>
        </r>
      </text>
    </comment>
    <comment ref="C134" authorId="0" shapeId="0">
      <text>
        <r>
          <rPr>
            <sz val="8"/>
            <color indexed="81"/>
            <rFont val="Tahoma"/>
            <family val="2"/>
          </rPr>
          <t xml:space="preserve">Contract 092-001-194 ran from 27/07/09 - 13/08/09 = 192P/Days
</t>
        </r>
      </text>
    </comment>
    <comment ref="J134" authorId="0" shapeId="0">
      <text>
        <r>
          <rPr>
            <b/>
            <u/>
            <sz val="8"/>
            <color indexed="81"/>
            <rFont val="Tahoma"/>
            <family val="2"/>
          </rPr>
          <t xml:space="preserve">People Employed on contract 092-001-194
</t>
        </r>
        <r>
          <rPr>
            <sz val="8"/>
            <color indexed="81"/>
            <rFont val="Tahoma"/>
            <family val="2"/>
          </rPr>
          <t xml:space="preserve">Bettie Benjamin - 6012040127085
Gerda Benjamin - 8508060240086
Elize Daniels - 8204260166087
Hendrik Dirks - 5606145115084
Klaas Krotz - 8010245074084
Jan Saaiman - 510811501108088
Abrahham Jonaan - 7107305075083
Junetta Baartman - 8603170181088
</t>
        </r>
        <r>
          <rPr>
            <b/>
            <u/>
            <sz val="8"/>
            <color indexed="81"/>
            <rFont val="Tahoma"/>
            <family val="2"/>
          </rPr>
          <t>New People</t>
        </r>
        <r>
          <rPr>
            <sz val="8"/>
            <color indexed="81"/>
            <rFont val="Tahoma"/>
            <family val="2"/>
          </rPr>
          <t xml:space="preserve">
Johnnie ruiters - 6201025058080
</t>
        </r>
        <r>
          <rPr>
            <b/>
            <u/>
            <sz val="8"/>
            <color indexed="81"/>
            <rFont val="Tahoma"/>
            <family val="2"/>
          </rPr>
          <t xml:space="preserve">People Left
</t>
        </r>
        <r>
          <rPr>
            <sz val="8"/>
            <color indexed="81"/>
            <rFont val="Tahoma"/>
            <family val="2"/>
          </rPr>
          <t>Joseph Witbooi - 74032950087
Paul Pietersen - 6506046019089
Johannes Willemse - 830905283085
Maria Moos - 7710280167088</t>
        </r>
      </text>
    </comment>
    <comment ref="C135" authorId="0" shapeId="0">
      <text>
        <r>
          <rPr>
            <sz val="8"/>
            <color indexed="81"/>
            <rFont val="Tahoma"/>
            <family val="2"/>
          </rPr>
          <t xml:space="preserve">Contract 092-001-200 ran from 05/09/09 - 29/09/09 = 196P/Days
</t>
        </r>
      </text>
    </comment>
    <comment ref="J135" authorId="0" shapeId="0">
      <text>
        <r>
          <rPr>
            <b/>
            <u/>
            <sz val="8"/>
            <color indexed="81"/>
            <rFont val="Tahoma"/>
            <family val="2"/>
          </rPr>
          <t xml:space="preserve">People Employed on contract 092-001-200
</t>
        </r>
        <r>
          <rPr>
            <sz val="8"/>
            <color indexed="81"/>
            <rFont val="Tahoma"/>
            <family val="2"/>
          </rPr>
          <t xml:space="preserve">
</t>
        </r>
        <r>
          <rPr>
            <sz val="8"/>
            <color indexed="10"/>
            <rFont val="Tahoma"/>
            <family val="2"/>
          </rPr>
          <t>Gerda Benjamin - 8508060240086
Junetta Baartman - 8603170181088</t>
        </r>
        <r>
          <rPr>
            <sz val="8"/>
            <color indexed="81"/>
            <rFont val="Tahoma"/>
            <family val="2"/>
          </rPr>
          <t xml:space="preserve">
</t>
        </r>
        <r>
          <rPr>
            <sz val="8"/>
            <color indexed="10"/>
            <rFont val="Tahoma"/>
            <family val="2"/>
          </rPr>
          <t>Elize Daniels - 8204260166087
Hendrik Dirks - 5606145115084
Abrahham Jonaan - 7107305075083
Klaas Krotz - 8010245074084
Johnnie Ruiters - 6201025058080</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10"/>
            <rFont val="Tahoma"/>
            <family val="2"/>
          </rPr>
          <t>Johannes Benjamin - 8809295147082
Nicolene Jansen - 910801--------------</t>
        </r>
        <r>
          <rPr>
            <sz val="8"/>
            <color indexed="81"/>
            <rFont val="Tahoma"/>
            <family val="2"/>
          </rPr>
          <t xml:space="preserve">
</t>
        </r>
        <r>
          <rPr>
            <b/>
            <u/>
            <sz val="8"/>
            <color indexed="81"/>
            <rFont val="Tahoma"/>
            <family val="2"/>
          </rPr>
          <t xml:space="preserve">People Left
</t>
        </r>
        <r>
          <rPr>
            <sz val="8"/>
            <color indexed="81"/>
            <rFont val="Tahoma"/>
            <family val="2"/>
          </rPr>
          <t>Jan Saaiman - 510811501108088
Bettie Benjamin - 6012040127085</t>
        </r>
      </text>
    </comment>
    <comment ref="C136" authorId="0" shapeId="0">
      <text>
        <r>
          <rPr>
            <sz val="8"/>
            <color indexed="81"/>
            <rFont val="Tahoma"/>
            <family val="2"/>
          </rPr>
          <t xml:space="preserve">Contract 092-001-205 ran from 30/09/09 - 04/11/09 = 210P/Days
</t>
        </r>
      </text>
    </comment>
    <comment ref="J136" authorId="0" shapeId="0">
      <text>
        <r>
          <rPr>
            <b/>
            <u/>
            <sz val="8"/>
            <color indexed="81"/>
            <rFont val="Tahoma"/>
            <family val="2"/>
          </rPr>
          <t xml:space="preserve">People Employed on contract 092-001-200
</t>
        </r>
        <r>
          <rPr>
            <sz val="8"/>
            <color indexed="81"/>
            <rFont val="Tahoma"/>
            <family val="2"/>
          </rPr>
          <t>Junetta Baartman - 8603170181088
Gerda Benjamin -= 8603170181088
Johannes Benjamin - 8809295147082
Elize Daniels - 8204260166087
Hendrik Dirks - 5606145115084
Nicolene Jansen - 9108010231084
Klaas Krotz - 8010245074084
Johnnie Ruiters - 6201025058080</t>
        </r>
        <r>
          <rPr>
            <sz val="8"/>
            <color indexed="10"/>
            <rFont val="Tahoma"/>
            <family val="2"/>
          </rPr>
          <t xml:space="preserve">
</t>
        </r>
        <r>
          <rPr>
            <sz val="8"/>
            <color indexed="10"/>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Darius Moses - 7909295143080
Marie Tarentaal - 5112030163081
</t>
        </r>
        <r>
          <rPr>
            <b/>
            <u/>
            <sz val="8"/>
            <color indexed="81"/>
            <rFont val="Tahoma"/>
            <family val="2"/>
          </rPr>
          <t xml:space="preserve">People Left
</t>
        </r>
        <r>
          <rPr>
            <sz val="8"/>
            <color indexed="81"/>
            <rFont val="Tahoma"/>
            <family val="2"/>
          </rPr>
          <t>Elize Daniels - 8204260166087
Abrahham Jonaan - 7107305075083</t>
        </r>
        <r>
          <rPr>
            <b/>
            <u/>
            <sz val="8"/>
            <color indexed="81"/>
            <rFont val="Tahoma"/>
            <family val="2"/>
          </rPr>
          <t xml:space="preserve">
</t>
        </r>
      </text>
    </comment>
    <comment ref="A148" authorId="0" shapeId="0">
      <text>
        <r>
          <rPr>
            <sz val="8"/>
            <color indexed="81"/>
            <rFont val="Tahoma"/>
            <family val="2"/>
          </rPr>
          <t xml:space="preserve">PAID FOR BY PRESENCE
</t>
        </r>
      </text>
    </comment>
    <comment ref="C148" authorId="0" shapeId="0">
      <text>
        <r>
          <rPr>
            <sz val="8"/>
            <color indexed="81"/>
            <rFont val="Tahoma"/>
            <family val="2"/>
          </rPr>
          <t xml:space="preserve">Contract 092-001-213 ran from 11/01/10 - 05/02/10 = 229P/Days
</t>
        </r>
      </text>
    </comment>
    <comment ref="J148" authorId="0" shapeId="0">
      <text>
        <r>
          <rPr>
            <b/>
            <u/>
            <sz val="8"/>
            <color indexed="81"/>
            <rFont val="Tahoma"/>
            <family val="2"/>
          </rPr>
          <t xml:space="preserve">People employed on contract 092-001-213
</t>
        </r>
        <r>
          <rPr>
            <sz val="8"/>
            <color indexed="81"/>
            <rFont val="Tahoma"/>
            <family val="2"/>
          </rPr>
          <t xml:space="preserve">Henrietta Malgas - 83082290288082
Maxim Breakfast - 5804085835080
Ryan Daniels - 8202145167080
Stoffel Swarts - 6603255229085
Charlton Malgas - 8404175282082
cATHERINE sMIT - 8404021234089
Henrico Prins - 8601135214085
Llewellyn Swarts - 8404285226087
Elroy Swartz - 8404145318081
Franchwa Zana - 8512115247088
Rayno Zana - 8809205164086
</t>
        </r>
        <r>
          <rPr>
            <b/>
            <u/>
            <sz val="8"/>
            <color indexed="81"/>
            <rFont val="Tahoma"/>
            <family val="2"/>
          </rPr>
          <t xml:space="preserve">New People
</t>
        </r>
        <r>
          <rPr>
            <sz val="8"/>
            <color indexed="81"/>
            <rFont val="Tahoma"/>
            <family val="2"/>
          </rPr>
          <t xml:space="preserve">
</t>
        </r>
        <r>
          <rPr>
            <u/>
            <sz val="8"/>
            <color indexed="81"/>
            <rFont val="Tahoma"/>
            <family val="2"/>
          </rPr>
          <t xml:space="preserve">
</t>
        </r>
        <r>
          <rPr>
            <b/>
            <u/>
            <sz val="8"/>
            <color indexed="81"/>
            <rFont val="Tahoma"/>
            <family val="2"/>
          </rPr>
          <t xml:space="preserve">
People Left
</t>
        </r>
        <r>
          <rPr>
            <sz val="8"/>
            <color indexed="81"/>
            <rFont val="Tahoma"/>
            <family val="2"/>
          </rPr>
          <t>Monica Patti - 8203310624087</t>
        </r>
        <r>
          <rPr>
            <sz val="8"/>
            <color indexed="10"/>
            <rFont val="Tahoma"/>
            <family val="2"/>
          </rPr>
          <t xml:space="preserve">
</t>
        </r>
        <r>
          <rPr>
            <b/>
            <u/>
            <sz val="8"/>
            <color indexed="81"/>
            <rFont val="Tahoma"/>
            <family val="2"/>
          </rPr>
          <t xml:space="preserve">
</t>
        </r>
        <r>
          <rPr>
            <sz val="8"/>
            <color indexed="81"/>
            <rFont val="Tahoma"/>
            <family val="2"/>
          </rPr>
          <t xml:space="preserve">
</t>
        </r>
      </text>
    </comment>
    <comment ref="A149" authorId="0" shapeId="0">
      <text>
        <r>
          <rPr>
            <sz val="8"/>
            <color indexed="81"/>
            <rFont val="Tahoma"/>
            <family val="2"/>
          </rPr>
          <t xml:space="preserve">PAID FOR BY PRESENCE
</t>
        </r>
      </text>
    </comment>
    <comment ref="C149" authorId="0" shapeId="0">
      <text>
        <r>
          <rPr>
            <sz val="10"/>
            <color indexed="81"/>
            <rFont val="Tahoma"/>
            <family val="2"/>
          </rPr>
          <t>Contract 092-001-212 ran from 11/01/10 - 05/02/20 = 220P/Days</t>
        </r>
        <r>
          <rPr>
            <sz val="8"/>
            <color indexed="81"/>
            <rFont val="Tahoma"/>
            <family val="2"/>
          </rPr>
          <t xml:space="preserve">
</t>
        </r>
      </text>
    </comment>
    <comment ref="J149" authorId="0" shapeId="0">
      <text>
        <r>
          <rPr>
            <b/>
            <u/>
            <sz val="8"/>
            <color indexed="81"/>
            <rFont val="Tahoma"/>
            <family val="2"/>
          </rPr>
          <t xml:space="preserve">People employed on contract 092-001-212
</t>
        </r>
        <r>
          <rPr>
            <sz val="8"/>
            <color indexed="81"/>
            <rFont val="Tahoma"/>
            <family val="2"/>
          </rPr>
          <t xml:space="preserve">Marie Hendricks - 84071555176083
Philip Korkee - 6412235154086
Clarese Le Grance - 8501030187081
Maria Moos - 7710280167088
Jan Mosterd - 6511095814083
Christopher Scheepers - 7511015171084
Ellie Van Schalkwyk - 8207210175082
Hans Wanie - 5107135626081
</t>
        </r>
        <r>
          <rPr>
            <b/>
            <u/>
            <sz val="8"/>
            <color indexed="81"/>
            <rFont val="Tahoma"/>
            <family val="2"/>
          </rPr>
          <t>New People</t>
        </r>
        <r>
          <rPr>
            <sz val="8"/>
            <color indexed="81"/>
            <rFont val="Tahoma"/>
            <family val="2"/>
          </rPr>
          <t xml:space="preserve">
Salten Magielies - 8512155200088
Johannes Manewill - 6812065986087
</t>
        </r>
        <r>
          <rPr>
            <b/>
            <u/>
            <sz val="8"/>
            <color indexed="81"/>
            <rFont val="Tahoma"/>
            <family val="2"/>
          </rPr>
          <t>People Left</t>
        </r>
        <r>
          <rPr>
            <sz val="8"/>
            <color indexed="81"/>
            <rFont val="Tahoma"/>
            <family val="2"/>
          </rPr>
          <t xml:space="preserve">
Mario Grootboom - 8604145273083
Karel Van Der Ross - 8703116207086
</t>
        </r>
      </text>
    </comment>
    <comment ref="A150" authorId="0" shapeId="0">
      <text>
        <r>
          <rPr>
            <sz val="8"/>
            <color indexed="81"/>
            <rFont val="Tahoma"/>
            <family val="2"/>
          </rPr>
          <t xml:space="preserve">PAID FOR BY PRESENCE
</t>
        </r>
      </text>
    </comment>
    <comment ref="C150" authorId="0" shapeId="0">
      <text>
        <r>
          <rPr>
            <sz val="8"/>
            <color indexed="81"/>
            <rFont val="Tahoma"/>
            <family val="2"/>
          </rPr>
          <t xml:space="preserve">Contract 092-001-214 ran from 11/01/10 - 05/02/10 = 266P/Days
</t>
        </r>
      </text>
    </comment>
    <comment ref="J150" authorId="0" shapeId="0">
      <text>
        <r>
          <rPr>
            <b/>
            <u/>
            <sz val="8"/>
            <color indexed="81"/>
            <rFont val="Tahoma"/>
            <family val="2"/>
          </rPr>
          <t xml:space="preserve">People employed on contract 092-001-214
</t>
        </r>
        <r>
          <rPr>
            <b/>
            <u/>
            <sz val="8"/>
            <color indexed="10"/>
            <rFont val="Tahoma"/>
            <family val="2"/>
          </rPr>
          <t xml:space="preserve">
</t>
        </r>
        <r>
          <rPr>
            <sz val="8"/>
            <color indexed="81"/>
            <rFont val="Tahoma"/>
            <family val="2"/>
          </rPr>
          <t xml:space="preserve">Sonelle Mentoor - 8404180380887
Preston Baardman - 8708305112088
Pieter De Bruin - 7712265220080
Jacomyn De Bruin - 6111095190087
David Dolf - 8505055280082
Eleanor Hartzenberg - 7807080207088
William Jafta - 7502225557089
Jan Malgas - 6412235167013
Sanna Miggels - 8010151175081
David Olivier - 6807195110087
Gert Percy - 7810065052081
Celestee Plaatjies - 8311150298084
Bettie Witbooi - 7602140118080
</t>
        </r>
        <r>
          <rPr>
            <b/>
            <u/>
            <sz val="8"/>
            <color indexed="81"/>
            <rFont val="Tahoma"/>
            <family val="2"/>
          </rPr>
          <t xml:space="preserve">
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A151" authorId="0" shapeId="0">
      <text>
        <r>
          <rPr>
            <sz val="8"/>
            <color indexed="81"/>
            <rFont val="Tahoma"/>
            <family val="2"/>
          </rPr>
          <t xml:space="preserve">PAID FOR BY PRESENCE
</t>
        </r>
      </text>
    </comment>
    <comment ref="C151" authorId="0" shapeId="0">
      <text>
        <r>
          <rPr>
            <sz val="8"/>
            <color indexed="81"/>
            <rFont val="Tahoma"/>
            <family val="2"/>
          </rPr>
          <t xml:space="preserve">Contract 092-001-215 ran from 11/01/10 - 05/02/10 = 240P/Days
</t>
        </r>
      </text>
    </comment>
    <comment ref="J151" authorId="0" shapeId="0">
      <text>
        <r>
          <rPr>
            <b/>
            <u/>
            <sz val="8"/>
            <color indexed="81"/>
            <rFont val="Tahoma"/>
            <family val="2"/>
          </rPr>
          <t xml:space="preserve">People Employed on contract 092-001-215
</t>
        </r>
        <r>
          <rPr>
            <sz val="8"/>
            <color indexed="81"/>
            <rFont val="Tahoma"/>
            <family val="2"/>
          </rPr>
          <t xml:space="preserve">
Gerda Benjamin - 8603170181088
Maurko Moses - 7909295143080
Elize Daniels - 8204260166087
Hendrik Dirks - 5606145115084
Marie Tarentaal - 5112030163081
Nicolene Jansen - 9108010231084
Klaas Krotz - 8010245074084
Johnnie Ruiters - 6201025058080</t>
        </r>
        <r>
          <rPr>
            <sz val="8"/>
            <color indexed="10"/>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Jim Verwey - 5103095635089
Junetta Baartman - 8603170181088 Left and then came back
</t>
        </r>
        <r>
          <rPr>
            <b/>
            <u/>
            <sz val="8"/>
            <color indexed="81"/>
            <rFont val="Tahoma"/>
            <family val="2"/>
          </rPr>
          <t xml:space="preserve">People Left
</t>
        </r>
        <r>
          <rPr>
            <sz val="8"/>
            <color indexed="81"/>
            <rFont val="Tahoma"/>
            <family val="2"/>
          </rPr>
          <t>Johannes Benjamin - 8809295147082</t>
        </r>
      </text>
    </comment>
    <comment ref="D152" authorId="1" shapeId="0">
      <text>
        <r>
          <rPr>
            <sz val="8"/>
            <color indexed="81"/>
            <rFont val="Tahoma"/>
            <family val="2"/>
          </rPr>
          <t xml:space="preserve">1Ha Planting divided into 4 smaller blocks of 50m x 50m
</t>
        </r>
      </text>
    </comment>
    <comment ref="C154" authorId="0" shapeId="0">
      <text>
        <r>
          <rPr>
            <sz val="8"/>
            <color indexed="81"/>
            <rFont val="Tahoma"/>
            <family val="2"/>
          </rPr>
          <t xml:space="preserve">Contract 092-001-221 ran from 09/03/10 - 01/04/10 = 235P/Days
</t>
        </r>
      </text>
    </comment>
    <comment ref="J154" authorId="0" shapeId="0">
      <text>
        <r>
          <rPr>
            <b/>
            <u/>
            <sz val="8"/>
            <color indexed="81"/>
            <rFont val="Tahoma"/>
            <family val="2"/>
          </rPr>
          <t xml:space="preserve">People employed on contract 092-001-221
</t>
        </r>
        <r>
          <rPr>
            <sz val="8"/>
            <color indexed="81"/>
            <rFont val="Tahoma"/>
            <family val="2"/>
          </rPr>
          <t xml:space="preserve">Henrietta Malgas - 83082290288082
Maxim Breakfast - 5804085835080
Ryan Daniels - 8202145167080
Stoffel Swarts - 6603255229085
Charlton Malgas - 8404175282082
Catherine Smit - 8404021234089
Henrico Prins - 8601135214085
Llewellyn Swarts - 8404285226087
Elroy Swartz - 8404145318081
Franchwa Zana - 8512115247088
Rayno Zana - 8809205164086
</t>
        </r>
        <r>
          <rPr>
            <b/>
            <u/>
            <sz val="8"/>
            <color indexed="81"/>
            <rFont val="Tahoma"/>
            <family val="2"/>
          </rPr>
          <t xml:space="preserve">New People
</t>
        </r>
        <r>
          <rPr>
            <sz val="8"/>
            <color indexed="81"/>
            <rFont val="Tahoma"/>
            <family val="2"/>
          </rPr>
          <t xml:space="preserve">
</t>
        </r>
        <r>
          <rPr>
            <u/>
            <sz val="8"/>
            <color indexed="81"/>
            <rFont val="Tahoma"/>
            <family val="2"/>
          </rPr>
          <t xml:space="preserve">
</t>
        </r>
        <r>
          <rPr>
            <b/>
            <u/>
            <sz val="8"/>
            <color indexed="81"/>
            <rFont val="Tahoma"/>
            <family val="2"/>
          </rPr>
          <t xml:space="preserve">
People Left
</t>
        </r>
        <r>
          <rPr>
            <sz val="8"/>
            <color indexed="10"/>
            <rFont val="Tahoma"/>
            <family val="2"/>
          </rPr>
          <t xml:space="preserve">
</t>
        </r>
        <r>
          <rPr>
            <b/>
            <u/>
            <sz val="8"/>
            <color indexed="81"/>
            <rFont val="Tahoma"/>
            <family val="2"/>
          </rPr>
          <t xml:space="preserve">
</t>
        </r>
        <r>
          <rPr>
            <sz val="8"/>
            <color indexed="81"/>
            <rFont val="Tahoma"/>
            <family val="2"/>
          </rPr>
          <t xml:space="preserve">
</t>
        </r>
      </text>
    </comment>
    <comment ref="C155" authorId="0" shapeId="0">
      <text>
        <r>
          <rPr>
            <sz val="8"/>
            <color indexed="81"/>
            <rFont val="Tahoma"/>
            <family val="2"/>
          </rPr>
          <t xml:space="preserve">Contract 092-001-220 ran from 08/03/10 - 01/04/10 = 220P/Days
</t>
        </r>
      </text>
    </comment>
    <comment ref="J155" authorId="0" shapeId="0">
      <text>
        <r>
          <rPr>
            <b/>
            <u/>
            <sz val="8"/>
            <color indexed="81"/>
            <rFont val="Tahoma"/>
            <family val="2"/>
          </rPr>
          <t xml:space="preserve">People employed on contract 092-001-220
</t>
        </r>
        <r>
          <rPr>
            <sz val="8"/>
            <color indexed="81"/>
            <rFont val="Tahoma"/>
            <family val="2"/>
          </rPr>
          <t>Marie Hendricks - 84071555176083
Philip Korkee - 6412235154086
Clarese Le Grance - 8501030187081
Salten Magielies - 8512155200088
Johannes Manewill - 6812065986087
Maria Moos - 7710280167088
Jan Mosterd - 6511095814083
Christopher Scheepers - 7511015171084
Ellie Van Schalkwyk - 8207210175082
Hans Wanie - 5107135626081</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156" authorId="0" shapeId="0">
      <text>
        <r>
          <rPr>
            <sz val="8"/>
            <color indexed="81"/>
            <rFont val="Tahoma"/>
            <family val="2"/>
          </rPr>
          <t xml:space="preserve">Contract 092-001-222 ran from 09/03/10 - 01/04/10 = 260P/Days
</t>
        </r>
      </text>
    </comment>
    <comment ref="J156" authorId="0" shapeId="0">
      <text>
        <r>
          <rPr>
            <b/>
            <u/>
            <sz val="8"/>
            <color indexed="81"/>
            <rFont val="Tahoma"/>
            <family val="2"/>
          </rPr>
          <t xml:space="preserve">People employed on contract 092-001-222
</t>
        </r>
        <r>
          <rPr>
            <b/>
            <u/>
            <sz val="8"/>
            <color indexed="10"/>
            <rFont val="Tahoma"/>
            <family val="2"/>
          </rPr>
          <t xml:space="preserve">
</t>
        </r>
        <r>
          <rPr>
            <sz val="8"/>
            <color indexed="81"/>
            <rFont val="Tahoma"/>
            <family val="2"/>
          </rPr>
          <t xml:space="preserve">Sonelle Mentoor - 8404180380887
Preston Baardman - 8708305112088
Jacomyn De Bruin - 6111095190087
Jan Malgas - 6412235167013
Sanna Miggels - 8010151175081
David Olivier - 6807195110087
Gert Percy - 7810065052081
Celestee Plaatjies - 8311150298084
Bettie Witbooi - 7602140118080
</t>
        </r>
        <r>
          <rPr>
            <b/>
            <u/>
            <sz val="8"/>
            <color indexed="81"/>
            <rFont val="Tahoma"/>
            <family val="2"/>
          </rPr>
          <t xml:space="preserve">
New People</t>
        </r>
        <r>
          <rPr>
            <sz val="8"/>
            <color indexed="81"/>
            <rFont val="Tahoma"/>
            <family val="2"/>
          </rPr>
          <t xml:space="preserve">
Marco Fischer - 8708065172082
Althea Rossouw - 88102501168089
Raymond Mars - 7709255162082
Asherville Ven Der Ross - 8807285267084
</t>
        </r>
        <r>
          <rPr>
            <b/>
            <u/>
            <sz val="8"/>
            <color indexed="81"/>
            <rFont val="Tahoma"/>
            <family val="2"/>
          </rPr>
          <t>People Left</t>
        </r>
        <r>
          <rPr>
            <sz val="8"/>
            <color indexed="81"/>
            <rFont val="Tahoma"/>
            <family val="2"/>
          </rPr>
          <t xml:space="preserve">
David Dolf - 8505055280082
Eleanor Hartzenberg - 7807080207088
William Jafta - 7502225557089
Pieter De Bruin - 7712265220080</t>
        </r>
      </text>
    </comment>
    <comment ref="C158" authorId="0" shapeId="0">
      <text>
        <r>
          <rPr>
            <sz val="10"/>
            <color indexed="81"/>
            <rFont val="Tahoma"/>
            <family val="2"/>
          </rPr>
          <t xml:space="preserve">Contract 092-001-216 ran from 14/06/10 - 25/06/10 = 280P/Days
</t>
        </r>
      </text>
    </comment>
    <comment ref="J158" authorId="0" shapeId="0">
      <text>
        <r>
          <rPr>
            <b/>
            <u/>
            <sz val="8"/>
            <color indexed="81"/>
            <rFont val="Tahoma"/>
            <family val="2"/>
          </rPr>
          <t xml:space="preserve">People employed on contract 092-001-216
</t>
        </r>
        <r>
          <rPr>
            <sz val="8"/>
            <color indexed="81"/>
            <rFont val="Tahoma"/>
            <family val="2"/>
          </rPr>
          <t>Marie Hendricks - 84071555176083
Philip Korkee - 6412235154086
Clarese Le Grance - 8501030187081
Salten Magielies - 8512155200088
Willie Jansen  - 6901065260088
Maria Moos - 7710280167088
Jan Mosterd - 6511095814083
Christopher Scheepers - 7511015171084
Ellie Van Schalkwyk - 8207210175082
Hans Wanie - 5107135626081
Johannes Schoeman - 7206105374082
Johannes Plaatjies - 6212185927089</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Bramley Wildschut - 7812065217086</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Steven Swartz - 8512065274082</t>
        </r>
      </text>
    </comment>
    <comment ref="C159" authorId="2" shapeId="0">
      <text>
        <r>
          <rPr>
            <sz val="8"/>
            <color indexed="81"/>
            <rFont val="Tahoma"/>
            <family val="2"/>
          </rPr>
          <t xml:space="preserve">Contract 092-001-219B1 ran from 28/11/13 - 09/12/13  = 84P/Days
</t>
        </r>
      </text>
    </comment>
    <comment ref="J159" authorId="2" shapeId="0">
      <text>
        <r>
          <rPr>
            <b/>
            <u/>
            <sz val="8"/>
            <color indexed="81"/>
            <rFont val="Tahoma"/>
            <family val="2"/>
          </rPr>
          <t>People Employed on Contract 092-001-219B1</t>
        </r>
        <r>
          <rPr>
            <sz val="8"/>
            <color indexed="81"/>
            <rFont val="Tahoma"/>
            <family val="2"/>
          </rPr>
          <t xml:space="preserve">
Peter Swarts - 7702145141085
Evelyn Swartz - 7601060971080
Claudia Tarentaal - 8902040225087
Curlin Kleinbooi - 9705095382086
Francois van der Ross - 8304045139084
Cheslyn Umslana - 9106185405087
Heinrich Plaatjies - 7308075212084
Riaan Witbooi - 8602025177085
Jacoline Prince - 8204200043081
Mironies Tarentaal - 9411010237089
Marinda Saayman - 7502150146080
Percival Plaatjies - 8602265122080
</t>
        </r>
        <r>
          <rPr>
            <b/>
            <u/>
            <sz val="8"/>
            <color indexed="81"/>
            <rFont val="Tahoma"/>
            <family val="2"/>
          </rPr>
          <t xml:space="preserve">New People
</t>
        </r>
        <r>
          <rPr>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C160" authorId="0" shapeId="0">
      <text>
        <r>
          <rPr>
            <sz val="10"/>
            <color indexed="81"/>
            <rFont val="Tahoma"/>
            <family val="2"/>
          </rPr>
          <t xml:space="preserve">Contract 092-001-219 ran from 14/06/10 - 25/06/10 = 260P/Days
</t>
        </r>
      </text>
    </comment>
    <comment ref="J160" authorId="0" shapeId="0">
      <text>
        <r>
          <rPr>
            <b/>
            <u/>
            <sz val="8"/>
            <color indexed="81"/>
            <rFont val="Tahoma"/>
            <family val="2"/>
          </rPr>
          <t xml:space="preserve">People Employed on contract 092-001-219
</t>
        </r>
        <r>
          <rPr>
            <sz val="8"/>
            <color indexed="81"/>
            <rFont val="Tahoma"/>
            <family val="2"/>
          </rPr>
          <t xml:space="preserve">
Gerda Benjamin - 8603170181088
Maurko Moses - 7909295143080
Badnock Mackay - 6409215263085
Elize Daniels - 8204260166087
Hendrik Dirks - 5606145115084
Marie Tarentaal - 5112030163081
Klaas Krotz - 8010245074084
Johnnie Ruiters - 6201025058080
Nicolene Jansen - 9108010231084
Jim Verwey - 5103095635089
Junetta Baartman - 8603170181088</t>
        </r>
        <r>
          <rPr>
            <b/>
            <sz val="8"/>
            <color indexed="10"/>
            <rFont val="Tahoma"/>
            <family val="2"/>
          </rPr>
          <t xml:space="preserve">
</t>
        </r>
        <r>
          <rPr>
            <sz val="8"/>
            <color indexed="81"/>
            <rFont val="Tahoma"/>
            <family val="2"/>
          </rPr>
          <t>Adam Benadie - 7111215722081
Johannes Benjamin - 8809295147082</t>
        </r>
        <r>
          <rPr>
            <b/>
            <sz val="8"/>
            <color indexed="10"/>
            <rFont val="Tahoma"/>
            <family val="2"/>
          </rPr>
          <t xml:space="preserve">
</t>
        </r>
        <r>
          <rPr>
            <sz val="8"/>
            <color indexed="10"/>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 xml:space="preserve">People Left
</t>
        </r>
      </text>
    </comment>
    <comment ref="C161" authorId="2" shapeId="0">
      <text>
        <r>
          <rPr>
            <sz val="8"/>
            <color indexed="81"/>
            <rFont val="Tahoma"/>
            <family val="2"/>
          </rPr>
          <t xml:space="preserve">Contract 092-001-218B1 ran from 18/11/13 - 27/11/13  = 81P/Days
</t>
        </r>
      </text>
    </comment>
    <comment ref="J161" authorId="2" shapeId="0">
      <text>
        <r>
          <rPr>
            <b/>
            <u/>
            <sz val="8"/>
            <color indexed="81"/>
            <rFont val="Tahoma"/>
            <family val="2"/>
          </rPr>
          <t>People Employed on Contract 092-001-218B1</t>
        </r>
        <r>
          <rPr>
            <sz val="8"/>
            <color indexed="81"/>
            <rFont val="Tahoma"/>
            <family val="2"/>
          </rPr>
          <t xml:space="preserve">
Peter Swarts - 7702145141085
Evelyn Swartz - 7601060971080
Claudia Tarentaal - 8902040225087
Curlin Kleinbooi - 9705095382086
Francois van der Ross - 8304045139084
Cheslyn Umslana - 9106185405087
</t>
        </r>
        <r>
          <rPr>
            <b/>
            <u/>
            <sz val="8"/>
            <color indexed="81"/>
            <rFont val="Tahoma"/>
            <family val="2"/>
          </rPr>
          <t xml:space="preserve">New People
</t>
        </r>
        <r>
          <rPr>
            <sz val="8"/>
            <color indexed="81"/>
            <rFont val="Tahoma"/>
            <family val="2"/>
          </rPr>
          <t xml:space="preserve">Heinrich Plaatjies - 7308075212084
Riaan Witbooi - 8602025177085
Jacoline Prince - 8204200043081
Mironies Tarentaal - 9411010237089
Marinda Saayman - 7502150146080
Percival Plaatjies - 8602265122080
</t>
        </r>
        <r>
          <rPr>
            <b/>
            <u/>
            <sz val="8"/>
            <color indexed="81"/>
            <rFont val="Tahoma"/>
            <family val="2"/>
          </rPr>
          <t xml:space="preserve">
People Left
</t>
        </r>
        <r>
          <rPr>
            <sz val="8"/>
            <color indexed="81"/>
            <rFont val="Tahoma"/>
            <family val="2"/>
          </rPr>
          <t xml:space="preserve">
Abbey-Gail Lukas - 8409170228089
George Kleinbooi - 6411045187088
Brian Williams - 7009255319083
Rache Lucas - 93011210227081
Gregory Prince - 8412105182082
Isak Magielies - 9208065125080</t>
        </r>
      </text>
    </comment>
    <comment ref="C162" authorId="0" shapeId="0">
      <text>
        <r>
          <rPr>
            <sz val="10"/>
            <color indexed="81"/>
            <rFont val="Tahoma"/>
            <family val="2"/>
          </rPr>
          <t xml:space="preserve">Contract 092-001-218 ran from 14/06/10 - 25/06/10 = 260P/Days
</t>
        </r>
      </text>
    </comment>
    <comment ref="J162" authorId="0" shapeId="0">
      <text>
        <r>
          <rPr>
            <b/>
            <u/>
            <sz val="8"/>
            <color indexed="81"/>
            <rFont val="Tahoma"/>
            <family val="2"/>
          </rPr>
          <t xml:space="preserve">People employed on contract 092-001-218
</t>
        </r>
        <r>
          <rPr>
            <b/>
            <u/>
            <sz val="8"/>
            <color indexed="10"/>
            <rFont val="Tahoma"/>
            <family val="2"/>
          </rPr>
          <t xml:space="preserve">
</t>
        </r>
        <r>
          <rPr>
            <sz val="8"/>
            <color indexed="81"/>
            <rFont val="Tahoma"/>
            <family val="2"/>
          </rPr>
          <t xml:space="preserve">Sonelle Mentoor - 8404180380887
Marco Fischer - 8708065172082
Althea Rossouw - 88102501168089
Raymond Mars - 7709255162082
Asherville Ven Der Ross - 8807285267084
David Olivier - 6807195110087
Gert Percy - 7810065052081
</t>
        </r>
        <r>
          <rPr>
            <b/>
            <u/>
            <sz val="8"/>
            <color indexed="81"/>
            <rFont val="Tahoma"/>
            <family val="2"/>
          </rPr>
          <t xml:space="preserve">
New People</t>
        </r>
        <r>
          <rPr>
            <sz val="8"/>
            <color indexed="81"/>
            <rFont val="Tahoma"/>
            <family val="2"/>
          </rPr>
          <t xml:space="preserve">
Jacob Van Der Ross - 6310315718087
Manius Jacobs - 8906085427086
Elvis Human - 780822547088
Anna Hartzenberg - 7001270085088
Alwin Nell - 7512045009088
Melodene Jafta - 8910010612085
</t>
        </r>
        <r>
          <rPr>
            <b/>
            <u/>
            <sz val="8"/>
            <color indexed="81"/>
            <rFont val="Tahoma"/>
            <family val="2"/>
          </rPr>
          <t>People Left</t>
        </r>
        <r>
          <rPr>
            <sz val="8"/>
            <color indexed="81"/>
            <rFont val="Tahoma"/>
            <family val="2"/>
          </rPr>
          <t xml:space="preserve">
Celestee Plaatjies - 8311150298084
Bettie Witbooi - 7602140118080
Jan Malgas - 6412235167013
Sanna Miggels - 8010151175081
Jacomyn De Bruin - 6111095190087
Preston Baardman - 8708305112088
</t>
        </r>
      </text>
    </comment>
    <comment ref="C164" authorId="2" shapeId="0">
      <text>
        <r>
          <rPr>
            <sz val="8"/>
            <color indexed="81"/>
            <rFont val="Tahoma"/>
            <family val="2"/>
          </rPr>
          <t xml:space="preserve">Contract 092-050-B274 ran from 28/11/11 - 12/12/11  = 180P/Days
</t>
        </r>
      </text>
    </comment>
    <comment ref="J164" authorId="2" shapeId="0">
      <text>
        <r>
          <rPr>
            <b/>
            <u/>
            <sz val="8"/>
            <color indexed="81"/>
            <rFont val="Tahoma"/>
            <family val="2"/>
          </rPr>
          <t>People Employed on Contract 092-050-B274</t>
        </r>
        <r>
          <rPr>
            <sz val="8"/>
            <color indexed="81"/>
            <rFont val="Tahoma"/>
            <family val="2"/>
          </rPr>
          <t xml:space="preserve">
Zalisile Ntantiso - 6910315537088
Andile Ntantiso - 7203225934085
Jan Maya - 4810025623081
Valentinio Zana - 8901105187083
Petrus Claasen - 6603075964085
Angelo Windvoel - 8907165105089
Yandiswa Nolokwe -8710190320081
Xolelwa hanise - 8910240334088
Marie Swarts - 7105220168082
Laura mapoe - 8607020101089
Dalene Zonke - 8305140809083</t>
        </r>
      </text>
    </comment>
    <comment ref="C165" authorId="2" shapeId="0">
      <text>
        <r>
          <rPr>
            <sz val="8"/>
            <color indexed="81"/>
            <rFont val="Tahoma"/>
            <family val="2"/>
          </rPr>
          <t xml:space="preserve">Contract 092-001-104B1 ran from 14/02/13 - 01/03/13  = 121P/Days
</t>
        </r>
      </text>
    </comment>
    <comment ref="J165" authorId="2" shapeId="0">
      <text>
        <r>
          <rPr>
            <b/>
            <u/>
            <sz val="8"/>
            <color indexed="81"/>
            <rFont val="Tahoma"/>
            <family val="2"/>
          </rPr>
          <t>People Employed on Contract 092-001-104B1</t>
        </r>
        <r>
          <rPr>
            <sz val="8"/>
            <color indexed="81"/>
            <rFont val="Tahoma"/>
            <family val="2"/>
          </rPr>
          <t xml:space="preserve">
Michael Grootboom - 8608286413085
Clinton Swartbooi - 9305175572084
Granville Swartbooi - 9101215268084
</t>
        </r>
        <r>
          <rPr>
            <b/>
            <u/>
            <sz val="8"/>
            <color indexed="81"/>
            <rFont val="Tahoma"/>
            <family val="2"/>
          </rPr>
          <t xml:space="preserve">New People
</t>
        </r>
        <r>
          <rPr>
            <sz val="8"/>
            <color indexed="81"/>
            <rFont val="Tahoma"/>
            <family val="2"/>
          </rPr>
          <t xml:space="preserve">
Doney-Dewaldo Swartbooi - 9303225181084
Sakhele Maciko - 8206166911086
Lindokuhle Nkwanyana - 9205295641084
Mzwanele Hlaselo - 8603276206086
Thembakazi Nolokwe - 9009030396081
Xolani Mangakeva- 8003305849081
Barbara Murray - 9402040258088
Veranique Fortuin - 9310230721080
Nkosikeleka Mqokonyeki - 9204145388087</t>
        </r>
        <r>
          <rPr>
            <u/>
            <sz val="8"/>
            <color indexed="81"/>
            <rFont val="Tahoma"/>
            <family val="2"/>
          </rPr>
          <t xml:space="preserve">
</t>
        </r>
        <r>
          <rPr>
            <b/>
            <u/>
            <sz val="8"/>
            <color indexed="81"/>
            <rFont val="Tahoma"/>
            <family val="2"/>
          </rPr>
          <t xml:space="preserve">
People Left
</t>
        </r>
        <r>
          <rPr>
            <sz val="8"/>
            <color indexed="81"/>
            <rFont val="Tahoma"/>
            <family val="2"/>
          </rPr>
          <t xml:space="preserve">
Allen Klaasen - 8407205223083
Luzane Van niekerk - 9104031392088
Christeline Helmie - 8912270215088
Lorenzo Abrahams - 7303175028084
Veronic Magiellies - 8911090204082
Justin Rautenbach - 9009055195085
Mericia Tarentaal - 8808130782087
Althea Booyse - 8204200294080</t>
        </r>
      </text>
    </comment>
    <comment ref="C167" authorId="2" shapeId="0">
      <text>
        <r>
          <rPr>
            <sz val="8"/>
            <color indexed="81"/>
            <rFont val="Tahoma"/>
            <family val="2"/>
          </rPr>
          <t xml:space="preserve">Contract 092-001-095B1 ran from 08/04/13 - 19/04/13  = 55P/Days
</t>
        </r>
      </text>
    </comment>
    <comment ref="J167" authorId="2" shapeId="0">
      <text>
        <r>
          <rPr>
            <b/>
            <u/>
            <sz val="8"/>
            <color indexed="81"/>
            <rFont val="Tahoma"/>
            <family val="2"/>
          </rPr>
          <t>People Employed on Contract 092-001-095B1</t>
        </r>
        <r>
          <rPr>
            <sz val="8"/>
            <color indexed="81"/>
            <rFont val="Tahoma"/>
            <family val="2"/>
          </rPr>
          <t xml:space="preserve">
Michael Grootboom - 8608286413085
Sakhele Maciko - 8206166911086
Mzwanele Hlaselo - 8603276206086
Thembakazi Nolokwe - 9009030396081
Xolani Mangakeva- 8003305849081
Granville Swartbooi - 9101215268084
Nkosikeleka Mqokonyeki - 9204145388087
</t>
        </r>
        <r>
          <rPr>
            <b/>
            <u/>
            <sz val="8"/>
            <color indexed="81"/>
            <rFont val="Tahoma"/>
            <family val="2"/>
          </rPr>
          <t xml:space="preserve">New People
</t>
        </r>
        <r>
          <rPr>
            <sz val="8"/>
            <color indexed="81"/>
            <rFont val="Tahoma"/>
            <family val="2"/>
          </rPr>
          <t xml:space="preserve">
Nceba Mankumba - 8306125763089
Mzoxolo Manise - 7602036587083
Thamsanqa Nywagi - 7709105453087
Daviane Windvoel - 8802195160081
Chervonne Nobus - 9205261058081</t>
        </r>
        <r>
          <rPr>
            <u/>
            <sz val="8"/>
            <color indexed="81"/>
            <rFont val="Tahoma"/>
            <family val="2"/>
          </rPr>
          <t xml:space="preserve">
</t>
        </r>
        <r>
          <rPr>
            <b/>
            <u/>
            <sz val="8"/>
            <color indexed="81"/>
            <rFont val="Tahoma"/>
            <family val="2"/>
          </rPr>
          <t xml:space="preserve">
People Left
</t>
        </r>
        <r>
          <rPr>
            <sz val="8"/>
            <color indexed="81"/>
            <rFont val="Tahoma"/>
            <family val="2"/>
          </rPr>
          <t xml:space="preserve">
Doney-Dewaldo Swartbooi - 9303225181084
Lindokuhle Nkwanyana - 9205295641084
Barbara Murray - 9402040258088
Veranique Fortuin - 9310230721080
Nkosikeleka Mqokonyeki - 9204145388087
Clinton Swartbooi - 9305175572084</t>
        </r>
      </text>
    </comment>
    <comment ref="C171" authorId="2" shapeId="0">
      <text>
        <r>
          <rPr>
            <sz val="8"/>
            <color indexed="81"/>
            <rFont val="Tahoma"/>
            <family val="2"/>
          </rPr>
          <t xml:space="preserve">Contract 092-001-014B1 ran from 31/07/13 - 05/08/13  = 38P/Days
</t>
        </r>
      </text>
    </comment>
    <comment ref="J171" authorId="2" shapeId="0">
      <text>
        <r>
          <rPr>
            <b/>
            <u/>
            <sz val="8"/>
            <color indexed="81"/>
            <rFont val="Tahoma"/>
            <family val="2"/>
          </rPr>
          <t>People Employed on Contract 092-001-014B1</t>
        </r>
        <r>
          <rPr>
            <sz val="8"/>
            <color indexed="81"/>
            <rFont val="Tahoma"/>
            <family val="2"/>
          </rPr>
          <t xml:space="preserve">
Jonathan Magielies - 7604065740088
Elna Tarentaal - 8409260199083
Miggel De Villiers - 8011045122081
Clifton Windvogel - 8901125289083
Marius Gysman - 8910285105088
Hendrik Human - 8203125250086
Leonard Pietersen - 9008215209085
Henry Ruiters - 7412025239088
Lucinda Tarentaal - 8304120455082
Elrido Kleinbooi - 8909195205087
David Witbooi - 7705305154087
Gregory Ruiters - 9004055293081</t>
        </r>
      </text>
    </comment>
    <comment ref="C172" authorId="2" shapeId="0">
      <text>
        <r>
          <rPr>
            <sz val="8"/>
            <color indexed="81"/>
            <rFont val="Tahoma"/>
            <family val="2"/>
          </rPr>
          <t xml:space="preserve">Contract 092-050-B269B1 ran from 11/11/13 - 28/11/13  = 145P/Days
</t>
        </r>
      </text>
    </comment>
    <comment ref="J172" authorId="2" shapeId="0">
      <text>
        <r>
          <rPr>
            <b/>
            <u/>
            <sz val="8"/>
            <color indexed="81"/>
            <rFont val="Tahoma"/>
            <family val="2"/>
          </rPr>
          <t>People Employed on Contract 092-050-B269B1</t>
        </r>
        <r>
          <rPr>
            <sz val="8"/>
            <color indexed="81"/>
            <rFont val="Tahoma"/>
            <family val="2"/>
          </rPr>
          <t xml:space="preserve">
Jonathan Magielies - 7604065740088
Ragel Kleinbooi - 7209170152086
Shirmaga Lukas - 9404030192087
Marius Gysman - 8910285105088
Hendrik Human - 8203125250086
Henry Ruiters - 7412025239088
Lucinda Tarentaal - 8304120455082
David Witbooi - 7705305154087
Carl-Zon-Zack Magielies - 9411075186080
Jan Ruiters - 6308115216088
</t>
        </r>
        <r>
          <rPr>
            <b/>
            <u/>
            <sz val="8"/>
            <color indexed="81"/>
            <rFont val="Tahoma"/>
            <family val="2"/>
          </rPr>
          <t xml:space="preserve">New People
</t>
        </r>
        <r>
          <rPr>
            <sz val="8"/>
            <color indexed="81"/>
            <rFont val="Tahoma"/>
            <family val="2"/>
          </rPr>
          <t xml:space="preserve">
Sherman Swarts - 9407205211087
Afrika Michaels - 9207285215085</t>
        </r>
        <r>
          <rPr>
            <b/>
            <u/>
            <sz val="8"/>
            <color indexed="81"/>
            <rFont val="Tahoma"/>
            <family val="2"/>
          </rPr>
          <t xml:space="preserve">
People Left
</t>
        </r>
        <r>
          <rPr>
            <sz val="8"/>
            <color indexed="81"/>
            <rFont val="Tahoma"/>
            <family val="2"/>
          </rPr>
          <t>Clifton Windvogel - 8901125289083
Gregory Ruiters - 9004055293081</t>
        </r>
      </text>
    </comment>
    <comment ref="C175" authorId="2" shapeId="0">
      <text>
        <r>
          <rPr>
            <sz val="8"/>
            <color indexed="81"/>
            <rFont val="Tahoma"/>
            <family val="2"/>
          </rPr>
          <t xml:space="preserve">Contract 092-001-065B1 ran from 16/08/13 - 29/08/13  = 60P/Days
</t>
        </r>
      </text>
    </comment>
    <comment ref="J175" authorId="2" shapeId="0">
      <text>
        <r>
          <rPr>
            <b/>
            <u/>
            <sz val="8"/>
            <color indexed="81"/>
            <rFont val="Tahoma"/>
            <family val="2"/>
          </rPr>
          <t>People Employed on Contract 092-001-065B1</t>
        </r>
        <r>
          <rPr>
            <sz val="8"/>
            <color indexed="81"/>
            <rFont val="Tahoma"/>
            <family val="2"/>
          </rPr>
          <t xml:space="preserve">
Jonathan Magielies - 7604065740088
Ragel Kleinbooi - 7209170152086
Shirmaga Lukas - 9404030192087
Clifton Windvogel - 8901125289083
Marius Gysman - 8910285105088
Hendrik Human - 8203125250086
Leonard Pietersen - 9008215209085
Henry Ruiters - 7412025239088
Lucinda Tarentaal - 8304120455082
Elrido Kleinbooi - 8909195205087
David Witbooi - 7705305154087
Gregory Ruiters - 9004055293081
</t>
        </r>
        <r>
          <rPr>
            <b/>
            <u/>
            <sz val="8"/>
            <color indexed="81"/>
            <rFont val="Tahoma"/>
            <family val="2"/>
          </rPr>
          <t xml:space="preserve">New People
</t>
        </r>
        <r>
          <rPr>
            <b/>
            <u/>
            <sz val="8"/>
            <color indexed="81"/>
            <rFont val="Tahoma"/>
            <family val="2"/>
          </rPr>
          <t xml:space="preserve">
People Left
</t>
        </r>
      </text>
    </comment>
    <comment ref="C178" authorId="2" shapeId="0">
      <text>
        <r>
          <rPr>
            <sz val="8"/>
            <color indexed="81"/>
            <rFont val="Tahoma"/>
            <family val="2"/>
          </rPr>
          <t xml:space="preserve">Contract 092-001-130B2 ran from 31/07/13 - 06/08/13  = 42P/Days
</t>
        </r>
      </text>
    </comment>
    <comment ref="J178" authorId="2" shapeId="0">
      <text>
        <r>
          <rPr>
            <b/>
            <u/>
            <sz val="8"/>
            <color indexed="81"/>
            <rFont val="Tahoma"/>
            <family val="2"/>
          </rPr>
          <t>People Employed on Contract 092-001-130B2</t>
        </r>
        <r>
          <rPr>
            <sz val="8"/>
            <color indexed="81"/>
            <rFont val="Tahoma"/>
            <family val="2"/>
          </rPr>
          <t xml:space="preserve">
Patrick Swarts - 7702145141085
Ghusun Willeman - 9406035304088
Afrika Michaels - 9207285215085
George Kleinbooi - 6411045187088
Hanrietha Matheus - 9411250209087
Lester Lucas - 7901305109086
Patrick Swartz - 8912125233088
Brian Williams - 7009255319083
Rache Lucas - 93011210227081
Evelyn Swartz - 7601060971080
Claudia Tarentaal - 8902040225087
Curlin Kleinbooi - 9705095382086
</t>
        </r>
      </text>
    </comment>
    <comment ref="C181" authorId="2" shapeId="0">
      <text>
        <r>
          <rPr>
            <sz val="8"/>
            <color indexed="81"/>
            <rFont val="Tahoma"/>
            <family val="2"/>
          </rPr>
          <t xml:space="preserve">Contract 092-001-013B1 ran from 06/08/13 - 14/08/13  = 38P/Days
</t>
        </r>
      </text>
    </comment>
    <comment ref="J181" authorId="2" shapeId="0">
      <text>
        <r>
          <rPr>
            <b/>
            <u/>
            <sz val="8"/>
            <color indexed="81"/>
            <rFont val="Tahoma"/>
            <family val="2"/>
          </rPr>
          <t>People Employed on Contract 092-001-013B1</t>
        </r>
        <r>
          <rPr>
            <sz val="8"/>
            <color indexed="81"/>
            <rFont val="Tahoma"/>
            <family val="2"/>
          </rPr>
          <t xml:space="preserve">
Jonathan Magielies - 7604065740088
Elna Tarentaal - 8409260199083
Miggel De Villiers - 8011045122081
Cliton Windvogel - 8901125289083
Marius Gysman - 8910285105088
Hendrik Human - 8203125250086
Leonard Pietersen - 9008215209085
Henry Ruiters - 7412025239088
Lucinda Tarentaal - 8304120455082
Elrido Kleinbooi - 8909195205087
David Witbooi - 7705305154087
Gregory Ruiters - 9004055293081</t>
        </r>
      </text>
    </comment>
    <comment ref="C184" authorId="0" shapeId="0">
      <text>
        <r>
          <rPr>
            <sz val="10"/>
            <color indexed="81"/>
            <rFont val="Tahoma"/>
            <family val="2"/>
          </rPr>
          <t xml:space="preserve">Contract 092-001-057B1 ran from 20/03/13 - 05/04/13 = 60P/Days
</t>
        </r>
      </text>
    </comment>
    <comment ref="J184" authorId="0" shapeId="0">
      <text>
        <r>
          <rPr>
            <b/>
            <u/>
            <sz val="10"/>
            <color indexed="81"/>
            <rFont val="Tahoma"/>
            <family val="2"/>
          </rPr>
          <t>People employed on contract 092-001-057B1</t>
        </r>
        <r>
          <rPr>
            <sz val="10"/>
            <color indexed="81"/>
            <rFont val="Tahoma"/>
            <family val="2"/>
          </rPr>
          <t xml:space="preserve">
Marion Grootboom - 7502230060087
Michelle Grootboom - 8004250088089
Errol De Villiers - 8502065368083
Valerie Visser - 9001310266084
Jan Ruiters - 6110065180086
Lindry-Anne Swartz - 8707090129083
Colin Tarentaal - 8903195190084
Keith Kietas - 9009205200084
Stephanus Williams - 7412155070089
Daniel Jack - 5503205024084
Jonathan Kietas - 8008315001086
Gerrit Roman - 8803285230081
</t>
        </r>
        <r>
          <rPr>
            <b/>
            <u/>
            <sz val="10"/>
            <color indexed="81"/>
            <rFont val="Tahoma"/>
            <family val="2"/>
          </rPr>
          <t>New People</t>
        </r>
        <r>
          <rPr>
            <sz val="10"/>
            <color indexed="81"/>
            <rFont val="Tahoma"/>
            <family val="2"/>
          </rPr>
          <t xml:space="preserve">
</t>
        </r>
        <r>
          <rPr>
            <b/>
            <u/>
            <sz val="10"/>
            <color indexed="81"/>
            <rFont val="Tahoma"/>
            <family val="2"/>
          </rPr>
          <t xml:space="preserve">
People Left
</t>
        </r>
      </text>
    </comment>
    <comment ref="C185" authorId="2" shapeId="0">
      <text>
        <r>
          <rPr>
            <sz val="8"/>
            <color indexed="81"/>
            <rFont val="Tahoma"/>
            <family val="2"/>
          </rPr>
          <t xml:space="preserve">Contract 092-001-124B1 ran from 24/04/13 - 30/04/13  = 33P/Days
</t>
        </r>
      </text>
    </comment>
    <comment ref="J185" authorId="2" shapeId="0">
      <text>
        <r>
          <rPr>
            <b/>
            <u/>
            <sz val="8"/>
            <color indexed="81"/>
            <rFont val="Tahoma"/>
            <family val="2"/>
          </rPr>
          <t>People Employed on Contract 092-001-124B1</t>
        </r>
        <r>
          <rPr>
            <sz val="8"/>
            <color indexed="81"/>
            <rFont val="Tahoma"/>
            <family val="2"/>
          </rPr>
          <t xml:space="preserve">
</t>
        </r>
        <r>
          <rPr>
            <b/>
            <sz val="8"/>
            <color indexed="81"/>
            <rFont val="Tahoma"/>
            <family val="2"/>
          </rPr>
          <t xml:space="preserve">
</t>
        </r>
        <r>
          <rPr>
            <sz val="8"/>
            <color indexed="81"/>
            <rFont val="Tahoma"/>
            <family val="2"/>
          </rPr>
          <t xml:space="preserve">Michael Grootboom - 8608286413085
Sakhele Maciko - 8206166911086
Nceba Mankumba - 8306125763089
Thamsanqa Nywagi - 7709105453087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sz val="8"/>
            <color indexed="81"/>
            <rFont val="Tahoma"/>
            <family val="2"/>
          </rPr>
          <t xml:space="preserve">Mzoxolo Manise - 7602036587083
Mzwanele Hlaselo - 8603276206086
Thembakazi Nolokwe - 9009030396081
Xolani Mangakeva- 8003305849081
Granville Swartbooi - 9101215268084
Daviane Windvoel - 8802195160081
Chervonne Nobus - 9205261058081
Nkosikeleka Mqokonyeki - 9204145388087
</t>
        </r>
        <r>
          <rPr>
            <u/>
            <sz val="8"/>
            <color indexed="81"/>
            <rFont val="Tahoma"/>
            <family val="2"/>
          </rPr>
          <t xml:space="preserve">
</t>
        </r>
        <r>
          <rPr>
            <b/>
            <u/>
            <sz val="8"/>
            <color indexed="81"/>
            <rFont val="Tahoma"/>
            <family val="2"/>
          </rPr>
          <t xml:space="preserve">
People Left
</t>
        </r>
        <r>
          <rPr>
            <sz val="8"/>
            <color indexed="81"/>
            <rFont val="Tahoma"/>
            <family val="2"/>
          </rPr>
          <t xml:space="preserve">
Phumzile Msomi - 8706066328083
Msibulele Zenzile - 9305225937089
Koos Boom - 5010045041088
Kmakonen Yanta - 9307305428088
Asavela konzi - 9606025866083
Ralph Zana - 9411025264086
Nkosana Yanta - 9505295791080
Luvo Mqokozo - 9310196065084</t>
        </r>
      </text>
    </comment>
    <comment ref="C186" authorId="2" shapeId="0">
      <text>
        <r>
          <rPr>
            <sz val="8"/>
            <color indexed="81"/>
            <rFont val="Tahoma"/>
            <family val="2"/>
          </rPr>
          <t xml:space="preserve">Contract 092-001-023B2 ran from 25/06/13 - 03/07/13  = 77P/Days
</t>
        </r>
      </text>
    </comment>
    <comment ref="J186" authorId="2" shapeId="0">
      <text>
        <r>
          <rPr>
            <b/>
            <u/>
            <sz val="8"/>
            <color indexed="81"/>
            <rFont val="Tahoma"/>
            <family val="2"/>
          </rPr>
          <t>People Employed on Contract 092-001-023B2</t>
        </r>
        <r>
          <rPr>
            <sz val="8"/>
            <color indexed="81"/>
            <rFont val="Tahoma"/>
            <family val="2"/>
          </rPr>
          <t xml:space="preserve">
</t>
        </r>
        <r>
          <rPr>
            <b/>
            <sz val="8"/>
            <color indexed="81"/>
            <rFont val="Tahoma"/>
            <family val="2"/>
          </rPr>
          <t xml:space="preserve">
</t>
        </r>
        <r>
          <rPr>
            <sz val="8"/>
            <color indexed="81"/>
            <rFont val="Tahoma"/>
            <family val="2"/>
          </rPr>
          <t xml:space="preserve">Michael Grootboom - 8608286413085
Sakhele Maciko - 8206166911086
Nceba Mankumba - 8306125763089
Thamsanqa Nywagi - 7709105453087
</t>
        </r>
        <r>
          <rPr>
            <b/>
            <u/>
            <sz val="8"/>
            <color indexed="81"/>
            <rFont val="Tahoma"/>
            <family val="2"/>
          </rPr>
          <t xml:space="preserve">New People
</t>
        </r>
        <r>
          <rPr>
            <sz val="8"/>
            <color indexed="81"/>
            <rFont val="Tahoma"/>
            <family val="2"/>
          </rPr>
          <t xml:space="preserve">
Phumzile Msomi - 8706066328083
Msibulele Zenzile - 9305225937089
Koos Boom - 5010045041088
Kmakonen Yanta - 9307305428088
Asavela konzi - 9606025866083
Ralph Zana - 9411025264086
Nkosana Yanta - 9505295791080
Luvo Mqokozo - 9310196065084</t>
        </r>
        <r>
          <rPr>
            <b/>
            <sz val="8"/>
            <color indexed="81"/>
            <rFont val="Tahoma"/>
            <family val="2"/>
          </rPr>
          <t xml:space="preserve">
</t>
        </r>
        <r>
          <rPr>
            <u/>
            <sz val="8"/>
            <color indexed="81"/>
            <rFont val="Tahoma"/>
            <family val="2"/>
          </rPr>
          <t xml:space="preserve">
</t>
        </r>
        <r>
          <rPr>
            <b/>
            <u/>
            <sz val="8"/>
            <color indexed="81"/>
            <rFont val="Tahoma"/>
            <family val="2"/>
          </rPr>
          <t xml:space="preserve">
People Left
</t>
        </r>
        <r>
          <rPr>
            <sz val="8"/>
            <color indexed="81"/>
            <rFont val="Tahoma"/>
            <family val="2"/>
          </rPr>
          <t xml:space="preserve">
Mzoxolo Manise - 7602036587083
Daviane Windvoel - 8802195160081
Chervonne Nobus - 9205261058081
Mzwanele Hlaselo - 8603276206086
Thembakazi Nolokwe - 9009030396081
Xolani Mangakeva- 8003305849081
Granville Swartbooi - 9101215268084
Nkosikeleka Mqokonyeki - 9204145388087</t>
        </r>
      </text>
    </comment>
    <comment ref="C190" authorId="0" shapeId="0">
      <text>
        <r>
          <rPr>
            <sz val="10"/>
            <color indexed="81"/>
            <rFont val="Tahoma"/>
            <family val="2"/>
          </rPr>
          <t xml:space="preserve">Contract 092-050-237 ran from 09/11/10 - 17/12/10 = 258P/Days
</t>
        </r>
      </text>
    </comment>
    <comment ref="J190" authorId="0" shapeId="0">
      <text>
        <r>
          <rPr>
            <b/>
            <u/>
            <sz val="8"/>
            <color indexed="81"/>
            <rFont val="Tahoma"/>
            <family val="2"/>
          </rPr>
          <t xml:space="preserve">People employed on contract 092-050-237
</t>
        </r>
        <r>
          <rPr>
            <b/>
            <u/>
            <sz val="8"/>
            <color indexed="10"/>
            <rFont val="Tahoma"/>
            <family val="2"/>
          </rPr>
          <t xml:space="preserve">
</t>
        </r>
        <r>
          <rPr>
            <sz val="8"/>
            <color indexed="81"/>
            <rFont val="Tahoma"/>
            <family val="2"/>
          </rPr>
          <t>Andre Swartz - 8108135219080
Raymond Mars - 7709255162082
David Olivier - 6807195110087
Gert Percy - 7810065052081
Althea Rossouw - 88102501168089
Asherville Ven Der Ross - 8807285267084
Jacob Van Der Ross - 6310315718087
Manius Jacobs - 8906085427086
Pieter Dirk - 6912275219087
Alwin Nell - 7512045009088</t>
        </r>
        <r>
          <rPr>
            <b/>
            <sz val="8"/>
            <color indexed="81"/>
            <rFont val="Tahoma"/>
            <family val="2"/>
          </rPr>
          <t xml:space="preserve">
</t>
        </r>
        <r>
          <rPr>
            <sz val="8"/>
            <color indexed="81"/>
            <rFont val="Tahoma"/>
            <family val="2"/>
          </rPr>
          <t xml:space="preserve">
</t>
        </r>
        <r>
          <rPr>
            <b/>
            <u/>
            <sz val="8"/>
            <color indexed="81"/>
            <rFont val="Tahoma"/>
            <family val="2"/>
          </rPr>
          <t xml:space="preserve">
New People</t>
        </r>
        <r>
          <rPr>
            <sz val="8"/>
            <color indexed="81"/>
            <rFont val="Tahoma"/>
            <family val="2"/>
          </rPr>
          <t xml:space="preserve">
Edith Damans - 7403080059081
</t>
        </r>
        <r>
          <rPr>
            <b/>
            <u/>
            <sz val="8"/>
            <color indexed="81"/>
            <rFont val="Tahoma"/>
            <family val="2"/>
          </rPr>
          <t xml:space="preserve">People Left
</t>
        </r>
        <r>
          <rPr>
            <sz val="8"/>
            <color indexed="81"/>
            <rFont val="Tahoma"/>
            <family val="2"/>
          </rPr>
          <t xml:space="preserve">Melodene Jafta - 8910010612085
Anna Hartzenberg - 7001270085088
Marco Fischer - 8708065172082
</t>
        </r>
      </text>
    </comment>
    <comment ref="C196" authorId="0" shapeId="0">
      <text>
        <r>
          <rPr>
            <sz val="10"/>
            <color indexed="81"/>
            <rFont val="Arial"/>
            <family val="2"/>
          </rPr>
          <t>Contract 092-001-201 ran from 01/09/09 - 24/09/09 = 220P/Days</t>
        </r>
        <r>
          <rPr>
            <sz val="8"/>
            <color indexed="81"/>
            <rFont val="Tahoma"/>
            <family val="2"/>
          </rPr>
          <t xml:space="preserve">
</t>
        </r>
      </text>
    </comment>
    <comment ref="J196" authorId="0" shapeId="0">
      <text>
        <r>
          <rPr>
            <b/>
            <u/>
            <sz val="8"/>
            <color indexed="81"/>
            <rFont val="Tahoma"/>
            <family val="2"/>
          </rPr>
          <t xml:space="preserve">People employed on contract 092-001-201
</t>
        </r>
        <r>
          <rPr>
            <sz val="8"/>
            <color indexed="81"/>
            <rFont val="Tahoma"/>
            <family val="2"/>
          </rPr>
          <t xml:space="preserve">Marie Hendricks - 84071555176083
Philip Korkee - 6412235154086
Clarese Le Grance - 8501030187081
Maria Moos - 7710280167088
Jan Mosterd - 6511095814083
Christopher Scheepers - 7511015171084
Karel Van Der Ross - 8703116207086
Ellie Van Schalkwyk - 8207210175082
Hans Wanie - 5107135626081
</t>
        </r>
        <r>
          <rPr>
            <b/>
            <u/>
            <sz val="8"/>
            <color indexed="81"/>
            <rFont val="Tahoma"/>
            <family val="2"/>
          </rPr>
          <t xml:space="preserve">New People
</t>
        </r>
        <r>
          <rPr>
            <sz val="8"/>
            <color indexed="81"/>
            <rFont val="Tahoma"/>
            <family val="2"/>
          </rPr>
          <t xml:space="preserve">Mario Grootboom - 8604145273083
</t>
        </r>
        <r>
          <rPr>
            <sz val="8"/>
            <color indexed="81"/>
            <rFont val="Tahoma"/>
            <family val="2"/>
          </rPr>
          <t xml:space="preserve">
</t>
        </r>
      </text>
    </comment>
    <comment ref="C197" authorId="0" shapeId="0">
      <text>
        <r>
          <rPr>
            <sz val="8"/>
            <color indexed="81"/>
            <rFont val="Tahoma"/>
            <family val="2"/>
          </rPr>
          <t xml:space="preserve">Contract 092-001-207 ran from 12/10/09 - 11/11/09 = 240P/Days
</t>
        </r>
      </text>
    </comment>
    <comment ref="J197" authorId="0" shapeId="0">
      <text>
        <r>
          <rPr>
            <b/>
            <u/>
            <sz val="8"/>
            <color indexed="81"/>
            <rFont val="Tahoma"/>
            <family val="2"/>
          </rPr>
          <t xml:space="preserve">People employed on contract 092-001-207
</t>
        </r>
        <r>
          <rPr>
            <sz val="8"/>
            <color indexed="81"/>
            <rFont val="Tahoma"/>
            <family val="2"/>
          </rPr>
          <t xml:space="preserve">Marie Hendricks - 84071555176083
Philip Korkee - 6412235154086
Clarese Le Grance - 8501030187081
Maria Moos - 7710280167088
Jan Mosterd - 6511095814083
Christopher Scheepers - 7511015171084
Karel Van Der Ross - 8703116207086
Ellie Van Schalkwyk - 8207210175082
Hans Wanie - 5107135626081
Mario Grootboom - 8604145273083
</t>
        </r>
        <r>
          <rPr>
            <b/>
            <u/>
            <sz val="8"/>
            <color indexed="81"/>
            <rFont val="Tahoma"/>
            <family val="2"/>
          </rPr>
          <t xml:space="preserve">New People
</t>
        </r>
        <r>
          <rPr>
            <sz val="8"/>
            <color indexed="81"/>
            <rFont val="Tahoma"/>
            <family val="2"/>
          </rPr>
          <t xml:space="preserve">Salten Magielies - 8512155200088
</t>
        </r>
        <r>
          <rPr>
            <sz val="8"/>
            <color indexed="81"/>
            <rFont val="Tahoma"/>
            <family val="2"/>
          </rPr>
          <t xml:space="preserve">
</t>
        </r>
      </text>
    </comment>
    <comment ref="C198" authorId="0" shapeId="0">
      <text>
        <r>
          <rPr>
            <sz val="8"/>
            <color indexed="81"/>
            <rFont val="Tahoma"/>
            <family val="2"/>
          </rPr>
          <t xml:space="preserve">Contract 092-001-208 ran from 23/11/09 - 18/12/09 = 220P/Days
</t>
        </r>
      </text>
    </comment>
    <comment ref="J198" authorId="0" shapeId="0">
      <text>
        <r>
          <rPr>
            <b/>
            <u/>
            <sz val="8"/>
            <color indexed="81"/>
            <rFont val="Tahoma"/>
            <family val="2"/>
          </rPr>
          <t xml:space="preserve">People employed on contract 092-001-208
</t>
        </r>
        <r>
          <rPr>
            <u/>
            <sz val="8"/>
            <color indexed="81"/>
            <rFont val="Tahoma"/>
            <family val="2"/>
          </rPr>
          <t xml:space="preserve">
</t>
        </r>
        <r>
          <rPr>
            <sz val="8"/>
            <color indexed="81"/>
            <rFont val="Tahoma"/>
            <family val="2"/>
          </rPr>
          <t xml:space="preserve">Marie Hendricks - 84071555176083
Philip Korkee - 6412235154086
Clarese Le Grance - 8501030187081
Maria Moos - 7710280167088
Jan Mosterd - 6511095814083
Christopher Scheepers - 7511015171084
Karel Van Der Ross - 8703116207086
Ellie Van Schalkwyk - 8207210175082
Hans Wanie - 5107135626081
Mario Grootboom - 8604145273083
</t>
        </r>
        <r>
          <rPr>
            <b/>
            <u/>
            <sz val="8"/>
            <color indexed="81"/>
            <rFont val="Tahoma"/>
            <family val="2"/>
          </rPr>
          <t>New People</t>
        </r>
        <r>
          <rPr>
            <sz val="8"/>
            <color indexed="81"/>
            <rFont val="Tahoma"/>
            <family val="2"/>
          </rPr>
          <t xml:space="preserve">
</t>
        </r>
      </text>
    </comment>
    <comment ref="C199" authorId="0" shapeId="0">
      <text>
        <r>
          <rPr>
            <sz val="8"/>
            <color indexed="81"/>
            <rFont val="Tahoma"/>
            <family val="2"/>
          </rPr>
          <t xml:space="preserve">Contract 092-001-191 ran from 15/06/09 - 07/07/09 = 200P/Days
</t>
        </r>
      </text>
    </comment>
    <comment ref="J199" authorId="0" shapeId="0">
      <text>
        <r>
          <rPr>
            <b/>
            <u/>
            <sz val="8"/>
            <color indexed="81"/>
            <rFont val="Tahoma"/>
            <family val="2"/>
          </rPr>
          <t xml:space="preserve">People employed on contract 092-001-191
</t>
        </r>
        <r>
          <rPr>
            <sz val="8"/>
            <color indexed="81"/>
            <rFont val="Tahoma"/>
            <family val="2"/>
          </rPr>
          <t xml:space="preserve">Marie Hendricks - 84071555176083
Philip Korkee - 6412235154086
Clarese Le Grance - 8501030187081
Maria Moos - 7710280167088
Jan Mosterd - 6511095814083
Christopher Scheepers - 7511015171084
Karel Van Der Ross - 8703116207086
Ellie Van Schalkwyk - 8207210175082
Hans Wanie - 5107135626081
</t>
        </r>
        <r>
          <rPr>
            <sz val="8"/>
            <color indexed="81"/>
            <rFont val="Tahoma"/>
            <family val="2"/>
          </rPr>
          <t xml:space="preserve">
</t>
        </r>
      </text>
    </comment>
    <comment ref="C200" authorId="0" shapeId="0">
      <text>
        <r>
          <rPr>
            <sz val="8"/>
            <color indexed="81"/>
            <rFont val="Tahoma"/>
            <family val="2"/>
          </rPr>
          <t xml:space="preserve">Contract 092-001-195 ran from 20/07/09 - 14/08/09 = 200P/Days
</t>
        </r>
      </text>
    </comment>
    <comment ref="J200" authorId="0" shapeId="0">
      <text>
        <r>
          <rPr>
            <b/>
            <u/>
            <sz val="8"/>
            <color indexed="81"/>
            <rFont val="Tahoma"/>
            <family val="2"/>
          </rPr>
          <t xml:space="preserve">People employed on contract 092-001-195
</t>
        </r>
        <r>
          <rPr>
            <sz val="8"/>
            <color indexed="81"/>
            <rFont val="Tahoma"/>
            <family val="2"/>
          </rPr>
          <t xml:space="preserve">Marie Hendricks - 84071555176083
Philip Korkee - 6412235154086
Clarese Le Grance - 8501030187081
Maria Moos - 7710280167088
Jan Mosterd - 6511095814083
Christopher Scheepers - 7511015171084
Karel Van Der Ross - 8703116207086
Ellie Van Schalkwyk - 8207210175082
Hans Wanie - 5107135626081
</t>
        </r>
        <r>
          <rPr>
            <sz val="8"/>
            <color indexed="81"/>
            <rFont val="Tahoma"/>
            <family val="2"/>
          </rPr>
          <t xml:space="preserve">
</t>
        </r>
      </text>
    </comment>
    <comment ref="C201" authorId="2" shapeId="0">
      <text>
        <r>
          <rPr>
            <sz val="8"/>
            <color indexed="81"/>
            <rFont val="Tahoma"/>
            <family val="2"/>
          </rPr>
          <t xml:space="preserve">Contract 092-001-025B1 ran from 30/07/13 - 15/08/13  = 110P/Days
</t>
        </r>
      </text>
    </comment>
    <comment ref="J201" authorId="2" shapeId="0">
      <text>
        <r>
          <rPr>
            <b/>
            <u/>
            <sz val="8"/>
            <color indexed="81"/>
            <rFont val="Tahoma"/>
            <family val="2"/>
          </rPr>
          <t>People Employed on Contract 092-001-025B1</t>
        </r>
        <r>
          <rPr>
            <sz val="8"/>
            <color indexed="81"/>
            <rFont val="Tahoma"/>
            <family val="2"/>
          </rPr>
          <t xml:space="preserve">
</t>
        </r>
        <r>
          <rPr>
            <b/>
            <sz val="8"/>
            <color indexed="81"/>
            <rFont val="Tahoma"/>
            <family val="2"/>
          </rPr>
          <t xml:space="preserve">
</t>
        </r>
        <r>
          <rPr>
            <sz val="8"/>
            <color indexed="81"/>
            <rFont val="Tahoma"/>
            <family val="2"/>
          </rPr>
          <t xml:space="preserve">Michael Grootboom - 8608286413085
</t>
        </r>
        <r>
          <rPr>
            <b/>
            <u/>
            <sz val="8"/>
            <color indexed="81"/>
            <rFont val="Tahoma"/>
            <family val="2"/>
          </rPr>
          <t xml:space="preserve">New People
</t>
        </r>
        <r>
          <rPr>
            <sz val="8"/>
            <color indexed="81"/>
            <rFont val="Tahoma"/>
            <family val="2"/>
          </rPr>
          <t xml:space="preserve">
Jeffrey Kapank - 5712256192084
Charlton Adams - 9109266423086
Makonen Yanta - 9307305428088
Rubin Heeger - 9308085137089
Ester Heyns - 9002060485080
Roderick Cola - 9104075478082
Marchelle Du Plessis - 9611245737080
Ruiter Swartbooi - 8503295882083
Henrico Ben - 9310106101086
Marshall Geswindt - 8603155902086
Koos Boom - 5010045041088
</t>
        </r>
        <r>
          <rPr>
            <u/>
            <sz val="8"/>
            <color indexed="81"/>
            <rFont val="Tahoma"/>
            <family val="2"/>
          </rPr>
          <t xml:space="preserve">
</t>
        </r>
        <r>
          <rPr>
            <b/>
            <u/>
            <sz val="8"/>
            <color indexed="81"/>
            <rFont val="Tahoma"/>
            <family val="2"/>
          </rPr>
          <t xml:space="preserve">
People Left
</t>
        </r>
        <r>
          <rPr>
            <sz val="8"/>
            <color indexed="81"/>
            <rFont val="Tahoma"/>
            <family val="2"/>
          </rPr>
          <t xml:space="preserve">
Mzoxolo Manise - 7602036587083
Mzwanele Hlaselo - 8603276206086
Thembakazi Nolokwe - 9009030396081
Xolani Mangakeva- 8003305849081
Granville Swartbooi - 9101215268084
Daviane Windvoel - 8802195160081
Chervonne Nobus - 9205261058081
Nkosikeleka Mqokonyeki - 9204145388087
Sakhele Maciko - 8206166911086
Nceba Mankumba - 8306125763089
Thamsanqa Nywagi - 7709105453087
</t>
        </r>
      </text>
    </comment>
    <comment ref="C202" authorId="0" shapeId="0">
      <text>
        <r>
          <rPr>
            <sz val="10"/>
            <color indexed="81"/>
            <rFont val="Tahoma"/>
            <family val="2"/>
          </rPr>
          <t xml:space="preserve">Contract 092-001-044B2 ran from 01/07/15 - 05/08/2015 = 223P/Days
</t>
        </r>
      </text>
    </comment>
    <comment ref="J202" authorId="0" shapeId="0">
      <text>
        <r>
          <rPr>
            <b/>
            <u/>
            <sz val="10"/>
            <color indexed="81"/>
            <rFont val="Tahoma"/>
            <family val="2"/>
          </rPr>
          <t xml:space="preserve">People employed on Contract 092-001-044B2
</t>
        </r>
        <r>
          <rPr>
            <u/>
            <sz val="10"/>
            <color indexed="81"/>
            <rFont val="Tahoma"/>
            <family val="2"/>
          </rPr>
          <t xml:space="preserve">
</t>
        </r>
        <r>
          <rPr>
            <sz val="10"/>
            <color indexed="81"/>
            <rFont val="Tahoma"/>
            <family val="2"/>
          </rPr>
          <t>Elmara Swartz - 8807310105085
Marieshan Jaftha - 8112170946086
Sydney Plaatjies - 9007215141082
Nolan Chiga - 9408255217081
Marie Chiga - 69080706635089
Esme Grootboom - 7509050201089
Rodwell Human - 8710015220086
Elretha Swarts - 8509090261084
Justin Rautenbach - 9009055196085
Donoline Swartz - 9308230349084
Leentjie Swartz - 6903310195085
Granwell Williams - 780922530208</t>
        </r>
        <r>
          <rPr>
            <b/>
            <sz val="10"/>
            <color indexed="81"/>
            <rFont val="Tahoma"/>
            <family val="2"/>
          </rPr>
          <t>9</t>
        </r>
        <r>
          <rPr>
            <sz val="10"/>
            <color indexed="81"/>
            <rFont val="Tahoma"/>
            <family val="2"/>
          </rPr>
          <t xml:space="preserve">
</t>
        </r>
        <r>
          <rPr>
            <b/>
            <u/>
            <sz val="10"/>
            <color indexed="81"/>
            <rFont val="Tahoma"/>
            <family val="2"/>
          </rPr>
          <t xml:space="preserve">
New People
</t>
        </r>
        <r>
          <rPr>
            <u/>
            <sz val="10"/>
            <color indexed="81"/>
            <rFont val="Tahoma"/>
            <family val="2"/>
          </rPr>
          <t xml:space="preserve">
</t>
        </r>
        <r>
          <rPr>
            <sz val="10"/>
            <color indexed="81"/>
            <rFont val="Tahoma"/>
            <family val="2"/>
          </rPr>
          <t xml:space="preserve">
</t>
        </r>
        <r>
          <rPr>
            <b/>
            <u/>
            <sz val="10"/>
            <color indexed="81"/>
            <rFont val="Tahoma"/>
            <family val="2"/>
          </rPr>
          <t xml:space="preserve">
People Left
</t>
        </r>
      </text>
    </comment>
    <comment ref="C203" authorId="0" shapeId="0">
      <text>
        <r>
          <rPr>
            <sz val="10"/>
            <color indexed="81"/>
            <rFont val="Tahoma"/>
            <family val="2"/>
          </rPr>
          <t xml:space="preserve">Contract 092-001-044B1 ran from 13/03/13 - 12/04/13 = 191P/Days
</t>
        </r>
      </text>
    </comment>
    <comment ref="J203" authorId="0" shapeId="0">
      <text>
        <r>
          <rPr>
            <b/>
            <u/>
            <sz val="10"/>
            <color indexed="81"/>
            <rFont val="Tahoma"/>
            <family val="2"/>
          </rPr>
          <t xml:space="preserve">People Employed on Contract 092-001-044B1
</t>
        </r>
        <r>
          <rPr>
            <sz val="10"/>
            <color indexed="81"/>
            <rFont val="Tahoma"/>
            <family val="2"/>
          </rPr>
          <t xml:space="preserve">
Salten Magiellies - 8512155200088
Marius Gysman - 8910285105088
Mario Grootboom - 8604145273083
Sydney Plaatjies - 9007215141082
Derek Jafta - 8902255143082
Shaleen Windvogel - 8704070192082
Johnathan Magielies - 7604065740088
Darius Human  - 8304175071081
Marieshan Jafta - 8112170946086
</t>
        </r>
        <r>
          <rPr>
            <b/>
            <u/>
            <sz val="10"/>
            <color indexed="81"/>
            <rFont val="Tahoma"/>
            <family val="2"/>
          </rPr>
          <t>New People</t>
        </r>
        <r>
          <rPr>
            <sz val="10"/>
            <color indexed="81"/>
            <rFont val="Tahoma"/>
            <family val="2"/>
          </rPr>
          <t xml:space="preserve">
Ashwin Paulse - 950103521085
Jossay Philander - 8611285216087
Justin Rautenbach - 9009055196085
</t>
        </r>
        <r>
          <rPr>
            <b/>
            <u/>
            <sz val="10"/>
            <color indexed="81"/>
            <rFont val="Tahoma"/>
            <family val="2"/>
          </rPr>
          <t>People Left</t>
        </r>
        <r>
          <rPr>
            <sz val="10"/>
            <color indexed="81"/>
            <rFont val="Tahoma"/>
            <family val="2"/>
          </rPr>
          <t xml:space="preserve">
Peter Swartz - 7702145141085
Ricardo Schoeman - 9403055131087
Wayven Isaacs - 8903035527081</t>
        </r>
      </text>
    </comment>
    <comment ref="C206" authorId="2" shapeId="0">
      <text>
        <r>
          <rPr>
            <sz val="8"/>
            <color indexed="81"/>
            <rFont val="Tahoma"/>
            <family val="2"/>
          </rPr>
          <t xml:space="preserve">Contract 092-001-022B1 ran from 07/08/13 - 14/08/13  = 43P/Days
</t>
        </r>
      </text>
    </comment>
    <comment ref="J206" authorId="2" shapeId="0">
      <text>
        <r>
          <rPr>
            <b/>
            <u/>
            <sz val="8"/>
            <color indexed="81"/>
            <rFont val="Tahoma"/>
            <family val="2"/>
          </rPr>
          <t>People Employed on Contract 092-001-022B1</t>
        </r>
        <r>
          <rPr>
            <sz val="8"/>
            <color indexed="81"/>
            <rFont val="Tahoma"/>
            <family val="2"/>
          </rPr>
          <t xml:space="preserve">
Patrick Swarts - 7702145141085
Ghusun Willeman - 9406035304088
George Kleinbooi - 6411045187088
Hanrietha Matheus - 9411250209087
Lester Lucas - 7901305109086
Patrick Swartz - 8912125233088
Brian Williams - 7009255319083
Rache Lucas - 93011210227081
Evelyn Swartz - 7601060971080
Claudia Tarentaal - 8902040225087
Curlin Kleinbooi - 9705095382086
</t>
        </r>
        <r>
          <rPr>
            <b/>
            <u/>
            <sz val="8"/>
            <color indexed="81"/>
            <rFont val="Tahoma"/>
            <family val="2"/>
          </rPr>
          <t xml:space="preserve">New People
</t>
        </r>
        <r>
          <rPr>
            <sz val="8"/>
            <color indexed="81"/>
            <rFont val="Tahoma"/>
            <family val="2"/>
          </rPr>
          <t>Abbey-Gail Lukas - 8409170228089</t>
        </r>
        <r>
          <rPr>
            <b/>
            <u/>
            <sz val="8"/>
            <color indexed="81"/>
            <rFont val="Tahoma"/>
            <family val="2"/>
          </rPr>
          <t xml:space="preserve">
People Left
</t>
        </r>
        <r>
          <rPr>
            <sz val="8"/>
            <color indexed="81"/>
            <rFont val="Tahoma"/>
            <family val="2"/>
          </rPr>
          <t>Afrika Michaels - 9207285215085</t>
        </r>
      </text>
    </comment>
    <comment ref="C208" authorId="0" shapeId="0">
      <text>
        <r>
          <rPr>
            <sz val="10"/>
            <color indexed="81"/>
            <rFont val="Tahoma"/>
            <family val="2"/>
          </rPr>
          <t xml:space="preserve">Contract 092-050-260B1 ran from 16/04/13 - 19/04/13 = 38P/Days
</t>
        </r>
      </text>
    </comment>
    <comment ref="J208" authorId="0" shapeId="0">
      <text>
        <r>
          <rPr>
            <b/>
            <u/>
            <sz val="10"/>
            <color indexed="81"/>
            <rFont val="Tahoma"/>
            <family val="2"/>
          </rPr>
          <t>People employed on contract 092-050-237B2</t>
        </r>
        <r>
          <rPr>
            <sz val="10"/>
            <color indexed="81"/>
            <rFont val="Tahoma"/>
            <family val="2"/>
          </rPr>
          <t xml:space="preserve">
Marion Grootboom - 7502230060087
Michelle Grootboom - 8004250088089
Errol De Villiers - 8502065368083
Valerie Visser - 9001310266084
Jan Ruiters - 6110065180086
Lindry-Anne Swartz - 8707090129083
Colin Tarentaal - 8903195190084
Keith Kietas - 9009205200084
Stephanus Williams - 7412155070089
Daniel Jack - 5503205024084
Jonathan Kietas - 8008315001086
Gerrit Roman - 8803285230081
</t>
        </r>
        <r>
          <rPr>
            <b/>
            <u/>
            <sz val="10"/>
            <color indexed="81"/>
            <rFont val="Tahoma"/>
            <family val="2"/>
          </rPr>
          <t>New People</t>
        </r>
        <r>
          <rPr>
            <sz val="10"/>
            <color indexed="81"/>
            <rFont val="Tahoma"/>
            <family val="2"/>
          </rPr>
          <t xml:space="preserve">
</t>
        </r>
        <r>
          <rPr>
            <b/>
            <u/>
            <sz val="10"/>
            <color indexed="81"/>
            <rFont val="Tahoma"/>
            <family val="2"/>
          </rPr>
          <t xml:space="preserve">
People Left
</t>
        </r>
      </text>
    </comment>
    <comment ref="C209" authorId="2" shapeId="0">
      <text>
        <r>
          <rPr>
            <sz val="8"/>
            <color indexed="81"/>
            <rFont val="Tahoma"/>
            <family val="2"/>
          </rPr>
          <t xml:space="preserve">Contract 092-050-237B3 ran from 10/06/15 to 14/07/15 = 207P/Days
</t>
        </r>
      </text>
    </comment>
    <comment ref="J209" authorId="2" shapeId="0">
      <text>
        <r>
          <rPr>
            <b/>
            <u/>
            <sz val="8"/>
            <color indexed="81"/>
            <rFont val="Tahoma"/>
            <family val="2"/>
          </rPr>
          <t>People Employed on Contract 092-050-237B3</t>
        </r>
        <r>
          <rPr>
            <sz val="8"/>
            <color indexed="81"/>
            <rFont val="Tahoma"/>
            <family val="2"/>
          </rPr>
          <t xml:space="preserve">
Jonathan Magielies - 7604065740088
Caroline Tarentaal - 9405210598084
Claudette Swarts - 9011020183081
Anette Umslana - 8909100226087
Hendrik Human - 8203125250086
Henry Ruiters - 7412025239088
Lucinda Tarentaal - 8304120455082
David Witbooi - 7705305154087
Carl-Zon-Zack Magielies - 9411075186080
Brunhilda Magiellies - 7807100177089
Sherodene Maia - 9511210203086
Germean Magielies - 9508280272082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C210" authorId="0" shapeId="0">
      <text>
        <r>
          <rPr>
            <sz val="10"/>
            <color indexed="81"/>
            <rFont val="Tahoma"/>
            <family val="2"/>
          </rPr>
          <t xml:space="preserve">Contract 092-001-228 ran from 26/04/10 - 27/05/10 = 316P/Days
</t>
        </r>
      </text>
    </comment>
    <comment ref="J210" authorId="0" shapeId="0">
      <text>
        <r>
          <rPr>
            <b/>
            <u/>
            <sz val="8"/>
            <color indexed="81"/>
            <rFont val="Tahoma"/>
            <family val="2"/>
          </rPr>
          <t xml:space="preserve">People employed on contract 092-001-228
</t>
        </r>
        <r>
          <rPr>
            <b/>
            <u/>
            <sz val="8"/>
            <color indexed="10"/>
            <rFont val="Tahoma"/>
            <family val="2"/>
          </rPr>
          <t xml:space="preserve">
</t>
        </r>
        <r>
          <rPr>
            <sz val="8"/>
            <color indexed="81"/>
            <rFont val="Tahoma"/>
            <family val="2"/>
          </rPr>
          <t xml:space="preserve">Sonelle Mentoor - 8404180380887
Preston Baardman - 8708305112088
Marco Fischer - 8708065172082
Jacomyn De Bruin - 6111095190087
Althea Rossouw - 88102501168089
Raymond Mars - 7709255162082
Asherville Ven Der Ross - 8807285267084
Jan Malgas - 6412235167013
Sanna Miggels - 8010151175081
David Olivier - 6807195110087
Gert Percy - 7810065052081
Celestee Plaatjies - 8311150298084
Bettie Witbooi - 7602140118080
</t>
        </r>
        <r>
          <rPr>
            <b/>
            <u/>
            <sz val="8"/>
            <color indexed="81"/>
            <rFont val="Tahoma"/>
            <family val="2"/>
          </rPr>
          <t xml:space="preserve">
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211" authorId="2" shapeId="0">
      <text>
        <r>
          <rPr>
            <sz val="8"/>
            <color indexed="81"/>
            <rFont val="Tahoma"/>
            <family val="2"/>
          </rPr>
          <t xml:space="preserve">Contract 092-001-227B1 ran from 08/05/13 - 20/05/13  = 96P/Days
</t>
        </r>
      </text>
    </comment>
    <comment ref="G211" authorId="2" shapeId="0">
      <text>
        <r>
          <rPr>
            <sz val="9"/>
            <color indexed="81"/>
            <rFont val="Tahoma"/>
            <family val="2"/>
          </rPr>
          <t xml:space="preserve">R805.00 deducted from contract 092-001-230B1 for not having trailer on site.
</t>
        </r>
      </text>
    </comment>
    <comment ref="J211" authorId="2" shapeId="0">
      <text>
        <r>
          <rPr>
            <b/>
            <u/>
            <sz val="8"/>
            <color indexed="81"/>
            <rFont val="Tahoma"/>
            <family val="2"/>
          </rPr>
          <t>People Employed on Contract 092-001-227B1</t>
        </r>
        <r>
          <rPr>
            <sz val="8"/>
            <color indexed="81"/>
            <rFont val="Tahoma"/>
            <family val="2"/>
          </rPr>
          <t xml:space="preserve">
Jeandre Erasmus - 8904215150082
Wilfred Erasmus - 5907185153088
Gareth Rautenbach - 9007205188085
Charls Roman - 8409145213083
Afrika Michaels - 9207285215085
Belvon Plaatjies - 7301025236089
Kelton Swartz - 9105055215089
Kieghen Swartz - 9306285314086
Rolin Swartz - 7809115242080
Patriano Swartz - 9301165212088
Peter Swartz - 7702145141085
</t>
        </r>
        <r>
          <rPr>
            <b/>
            <u/>
            <sz val="8"/>
            <color indexed="81"/>
            <rFont val="Tahoma"/>
            <family val="2"/>
          </rPr>
          <t xml:space="preserve">New People
</t>
        </r>
        <r>
          <rPr>
            <sz val="8"/>
            <color indexed="81"/>
            <rFont val="Tahoma"/>
            <family val="2"/>
          </rPr>
          <t xml:space="preserve">
Elcardo Magielies - 7702145141085
</t>
        </r>
        <r>
          <rPr>
            <u/>
            <sz val="8"/>
            <color indexed="81"/>
            <rFont val="Tahoma"/>
            <family val="2"/>
          </rPr>
          <t xml:space="preserve">
</t>
        </r>
        <r>
          <rPr>
            <b/>
            <u/>
            <sz val="8"/>
            <color indexed="81"/>
            <rFont val="Tahoma"/>
            <family val="2"/>
          </rPr>
          <t xml:space="preserve">
People Left
</t>
        </r>
        <r>
          <rPr>
            <sz val="8"/>
            <color indexed="81"/>
            <rFont val="Tahoma"/>
            <family val="2"/>
          </rPr>
          <t>Desmond Tarentaal - 8306155349080</t>
        </r>
      </text>
    </comment>
    <comment ref="C212" authorId="0" shapeId="0">
      <text>
        <r>
          <rPr>
            <sz val="10"/>
            <color indexed="81"/>
            <rFont val="Tahoma"/>
            <family val="2"/>
          </rPr>
          <t xml:space="preserve">Contract 092-001-227B2 ran from 01/06/15 - 30/06/15 = 220P/Days
</t>
        </r>
      </text>
    </comment>
    <comment ref="J212" authorId="0" shapeId="0">
      <text>
        <r>
          <rPr>
            <b/>
            <u/>
            <sz val="8"/>
            <color indexed="81"/>
            <rFont val="Tahoma"/>
            <family val="2"/>
          </rPr>
          <t xml:space="preserve">People Employed on contract 092-001-227B2
</t>
        </r>
        <r>
          <rPr>
            <sz val="8"/>
            <color indexed="81"/>
            <rFont val="Tahoma"/>
            <family val="2"/>
          </rPr>
          <t>Annaline Lucas - 7807240260084
Chuwayne Michaels - 9302065218084
Baveleen Statoe - 8104070091089
Ellen Michels - 6512220194086
Charles Roman - 8409145213083
Sappie Kleinbooi - 6905195246081
Afrika Michaels - 9207285215085
Harriete Kleinbooi - 9409260234087
Rache Lucas - 9301210227081
Abina Kleinbooi - 9708050268084
Curlin Kleinbooi - 9705095382086
Belinda Maia - 9101240199080</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213" authorId="0" shapeId="0">
      <text>
        <r>
          <rPr>
            <sz val="10"/>
            <color indexed="81"/>
            <rFont val="Tahoma"/>
            <family val="2"/>
          </rPr>
          <t xml:space="preserve">Contract 092-001-227 ran from 26/04/10 - 27/05/10 = 280P/Days
</t>
        </r>
      </text>
    </comment>
    <comment ref="J213" authorId="0" shapeId="0">
      <text>
        <r>
          <rPr>
            <b/>
            <u/>
            <sz val="8"/>
            <color indexed="81"/>
            <rFont val="Tahoma"/>
            <family val="2"/>
          </rPr>
          <t xml:space="preserve">People Employed on contract 092-001-227
</t>
        </r>
        <r>
          <rPr>
            <sz val="8"/>
            <color indexed="81"/>
            <rFont val="Tahoma"/>
            <family val="2"/>
          </rPr>
          <t xml:space="preserve">
Gerda Benjamin - 8603170181088
Maurko Moses - 7909295143080
Badnock Mackay - 6409215263085
Elize Daniels - 8204260166087
Hendrik Dirks - 5606145115084
Marie Tarentaal - 5112030163081
Klaas Krotz - 8010245074084
Johnnie Ruiters - 6201025058080
Nicolene Jansen - 9108010231084
Jim Verwey - 5103095635089
Junetta Baartman - 8603170181088</t>
        </r>
        <r>
          <rPr>
            <b/>
            <sz val="8"/>
            <color indexed="10"/>
            <rFont val="Tahoma"/>
            <family val="2"/>
          </rPr>
          <t xml:space="preserve">
</t>
        </r>
        <r>
          <rPr>
            <sz val="8"/>
            <color indexed="10"/>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Adam Benadie - 7111215722081
Johannes Benjamin - 8809295147082
</t>
        </r>
        <r>
          <rPr>
            <b/>
            <u/>
            <sz val="8"/>
            <color indexed="81"/>
            <rFont val="Tahoma"/>
            <family val="2"/>
          </rPr>
          <t xml:space="preserve">People Left
</t>
        </r>
      </text>
    </comment>
    <comment ref="C214" authorId="0" shapeId="0">
      <text>
        <r>
          <rPr>
            <sz val="10"/>
            <color indexed="81"/>
            <rFont val="Tahoma"/>
            <family val="2"/>
          </rPr>
          <t xml:space="preserve">Contract 092-001-226B1 ran from 15/05/13 - 11/06/13 = 183P/Days
</t>
        </r>
      </text>
    </comment>
    <comment ref="J214" authorId="0" shapeId="0">
      <text>
        <r>
          <rPr>
            <b/>
            <u/>
            <sz val="10"/>
            <color indexed="81"/>
            <rFont val="Tahoma"/>
            <family val="2"/>
          </rPr>
          <t xml:space="preserve">People Employed on Contract 092-001-226B1
</t>
        </r>
        <r>
          <rPr>
            <sz val="10"/>
            <color indexed="81"/>
            <rFont val="Tahoma"/>
            <family val="2"/>
          </rPr>
          <t xml:space="preserve">
Salten Magiellies - 8512155200088
Nolan Chiga - 9408255217081
Mario Grootboom - 8604145273083
Sydney Plaatjies - 9007215141082
Ashwin Paulse - 950103521085
Derek Jafta - 8902255143082
Shaleen Windvogel - 8704070192082
Johnathan Magielies - 7604065740088
Darius Human  - 8304175071081
Marieshan Jafta - 8112170946086
Jossay Philander - 8611285216087
Justin Rautenbach - 9009055196085
</t>
        </r>
        <r>
          <rPr>
            <b/>
            <u/>
            <sz val="10"/>
            <color indexed="81"/>
            <rFont val="Tahoma"/>
            <family val="2"/>
          </rPr>
          <t>New People</t>
        </r>
        <r>
          <rPr>
            <sz val="10"/>
            <color indexed="81"/>
            <rFont val="Tahoma"/>
            <family val="2"/>
          </rPr>
          <t xml:space="preserve">
</t>
        </r>
        <r>
          <rPr>
            <b/>
            <u/>
            <sz val="10"/>
            <color indexed="81"/>
            <rFont val="Tahoma"/>
            <family val="2"/>
          </rPr>
          <t>People Left</t>
        </r>
        <r>
          <rPr>
            <sz val="10"/>
            <color indexed="81"/>
            <rFont val="Tahoma"/>
            <family val="2"/>
          </rPr>
          <t xml:space="preserve">
</t>
        </r>
      </text>
    </comment>
    <comment ref="C215" authorId="3" shapeId="0">
      <text>
        <r>
          <rPr>
            <sz val="9"/>
            <color indexed="81"/>
            <rFont val="Tahoma"/>
            <charset val="1"/>
          </rPr>
          <t xml:space="preserve">Contract 092-001-226B2 ran from 01/06/15 - 30/06/15 = 231P/Days
</t>
        </r>
      </text>
    </comment>
    <comment ref="J215" authorId="3" shapeId="0">
      <text>
        <r>
          <rPr>
            <b/>
            <u/>
            <sz val="9"/>
            <color indexed="81"/>
            <rFont val="Tahoma"/>
            <family val="2"/>
          </rPr>
          <t>People Employed on Contract 092-001-226B2</t>
        </r>
        <r>
          <rPr>
            <b/>
            <sz val="9"/>
            <color indexed="81"/>
            <rFont val="Tahoma"/>
            <charset val="1"/>
          </rPr>
          <t xml:space="preserve">
</t>
        </r>
        <r>
          <rPr>
            <b/>
            <sz val="9"/>
            <color indexed="81"/>
            <rFont val="Tahoma"/>
            <family val="2"/>
          </rPr>
          <t xml:space="preserve">
</t>
        </r>
        <r>
          <rPr>
            <sz val="9"/>
            <color indexed="81"/>
            <rFont val="Tahoma"/>
            <family val="2"/>
          </rPr>
          <t xml:space="preserve">Peter Swarts - 7702145141085
Stephen Coetzee - 6709285170080
Valerie Visser - 9001310266084
Riaan Witbooi - 8602025117085
Cheslyn Umslana - 8912125233088
Terisia Willeman - 7207080197084
Mercia Tarentaal - 8808130782087
Benita Saayman - 8103170092088
Carlon Kleinbooi - 9705095382086
Hazel Tarentaal - 8809020106080
Claudia Tarentaal - 8902040225087
George Mapoe - 9408035181086
</t>
        </r>
        <r>
          <rPr>
            <b/>
            <sz val="9"/>
            <color indexed="81"/>
            <rFont val="Tahoma"/>
            <charset val="1"/>
          </rPr>
          <t xml:space="preserve">
</t>
        </r>
        <r>
          <rPr>
            <b/>
            <u/>
            <sz val="9"/>
            <color indexed="81"/>
            <rFont val="Tahoma"/>
            <family val="2"/>
          </rPr>
          <t>New People</t>
        </r>
        <r>
          <rPr>
            <sz val="9"/>
            <color indexed="81"/>
            <rFont val="Tahoma"/>
            <family val="2"/>
          </rPr>
          <t xml:space="preserve">
</t>
        </r>
        <r>
          <rPr>
            <b/>
            <sz val="9"/>
            <color indexed="81"/>
            <rFont val="Tahoma"/>
            <charset val="1"/>
          </rPr>
          <t xml:space="preserve">
</t>
        </r>
        <r>
          <rPr>
            <b/>
            <u/>
            <sz val="9"/>
            <color indexed="81"/>
            <rFont val="Tahoma"/>
            <family val="2"/>
          </rPr>
          <t>People Left</t>
        </r>
        <r>
          <rPr>
            <sz val="9"/>
            <color indexed="81"/>
            <rFont val="Tahoma"/>
            <charset val="1"/>
          </rPr>
          <t xml:space="preserve">
</t>
        </r>
      </text>
    </comment>
    <comment ref="C216" authorId="0" shapeId="0">
      <text>
        <r>
          <rPr>
            <sz val="10"/>
            <color indexed="81"/>
            <rFont val="Tahoma"/>
            <family val="2"/>
          </rPr>
          <t xml:space="preserve">Contract 092-001-226 ran from 26/04/10 - 25/05/10 = 280P/Days
</t>
        </r>
      </text>
    </comment>
    <comment ref="J216" authorId="0" shapeId="0">
      <text>
        <r>
          <rPr>
            <b/>
            <u/>
            <sz val="8"/>
            <color indexed="81"/>
            <rFont val="Tahoma"/>
            <family val="2"/>
          </rPr>
          <t xml:space="preserve">People employed on contract 092-001-226
</t>
        </r>
        <r>
          <rPr>
            <sz val="8"/>
            <color indexed="81"/>
            <rFont val="Tahoma"/>
            <family val="2"/>
          </rPr>
          <t>Marie Hendricks - 84071555176083
Philip Korkee - 6412235154086
Clarese Le Grance - 8501030187081
Salten Magielies - 8512155200088
Maria Moos - 7710280167088
Jan Mosterd - 6511095814083
Christopher Scheepers - 7511015171084
Ellie Van Schalkwyk - 8207210175082
Hans Wanie - 5107135626081</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Willie Jansen  - 6901065260088
Johannes Schoeman - 7206105374082
Steven Swartz - 8512065274082
Johannes Plaatjies - 6212185927089</t>
        </r>
        <r>
          <rPr>
            <sz val="8"/>
            <color indexed="81"/>
            <rFont val="Tahoma"/>
            <family val="2"/>
          </rPr>
          <t xml:space="preserve">
</t>
        </r>
        <r>
          <rPr>
            <b/>
            <u/>
            <sz val="8"/>
            <color indexed="81"/>
            <rFont val="Tahoma"/>
            <family val="2"/>
          </rPr>
          <t>People Left</t>
        </r>
        <r>
          <rPr>
            <sz val="8"/>
            <color indexed="81"/>
            <rFont val="Tahoma"/>
            <family val="2"/>
          </rPr>
          <t xml:space="preserve">
Johannes Manewill - 6812065986087</t>
        </r>
      </text>
    </comment>
    <comment ref="C219" authorId="0" shapeId="0">
      <text>
        <r>
          <rPr>
            <sz val="10"/>
            <color indexed="81"/>
            <rFont val="Tahoma"/>
            <family val="2"/>
          </rPr>
          <t xml:space="preserve">Contract 092-001-032B1 ran from 08/04/13 - 12/04/13 = 52P/Days
</t>
        </r>
      </text>
    </comment>
    <comment ref="J219" authorId="0" shapeId="0">
      <text>
        <r>
          <rPr>
            <b/>
            <u/>
            <sz val="10"/>
            <color indexed="81"/>
            <rFont val="Tahoma"/>
            <family val="2"/>
          </rPr>
          <t>People employed on contract 092-001-032B1</t>
        </r>
        <r>
          <rPr>
            <sz val="10"/>
            <color indexed="81"/>
            <rFont val="Tahoma"/>
            <family val="2"/>
          </rPr>
          <t xml:space="preserve">
Marion Grootboom - 7502230060087
Michelle Grootboom - 8004250088089
Errol De Villiers - 8502065368083
Valerie Visser - 9001310266084
Jan Ruiters - 6110065180086
Lindry-Anne Swartz - 8707090129083
Colin Tarentaal - 8903195190084
Keith Kietas - 9009205200084
Stephanus Williams - 7412155070089
Daniel Jack - 5503205024084
Jonathan Kietas - 8008315001086
Gerrit Roman - 8803285230081
</t>
        </r>
        <r>
          <rPr>
            <b/>
            <u/>
            <sz val="10"/>
            <color indexed="81"/>
            <rFont val="Tahoma"/>
            <family val="2"/>
          </rPr>
          <t>New People</t>
        </r>
        <r>
          <rPr>
            <sz val="10"/>
            <color indexed="81"/>
            <rFont val="Tahoma"/>
            <family val="2"/>
          </rPr>
          <t xml:space="preserve">
</t>
        </r>
        <r>
          <rPr>
            <b/>
            <u/>
            <sz val="10"/>
            <color indexed="81"/>
            <rFont val="Tahoma"/>
            <family val="2"/>
          </rPr>
          <t xml:space="preserve">
People Left
</t>
        </r>
      </text>
    </comment>
    <comment ref="C223" authorId="0" shapeId="0">
      <text>
        <r>
          <rPr>
            <sz val="10"/>
            <color indexed="81"/>
            <rFont val="Tahoma"/>
            <family val="2"/>
          </rPr>
          <t xml:space="preserve">Contract 092-001-232 ran from 22/06/10 - 06/08/10 = 220P/Days
</t>
        </r>
      </text>
    </comment>
    <comment ref="J223" authorId="0" shapeId="0">
      <text>
        <r>
          <rPr>
            <b/>
            <u/>
            <sz val="8"/>
            <color indexed="81"/>
            <rFont val="Tahoma"/>
            <family val="2"/>
          </rPr>
          <t xml:space="preserve">People Employed on contract 092-001-232
</t>
        </r>
        <r>
          <rPr>
            <sz val="8"/>
            <color indexed="81"/>
            <rFont val="Tahoma"/>
            <family val="2"/>
          </rPr>
          <t xml:space="preserve">
Gerda Benjamin - 8603170181088
Maurko Moses - 7909295143080
Badnock Mackay - 6409215263085
Elize Daniels - 8204260166087
Hendrik Dirks - 5606145115084
Marie Tarentaal - 5112030163081
Klaas Krotz - 8010245074084
Johnnie Ruiters - 6201025058080
Nicolene Jansen - 9108010231084
Jim Verwey - 5103095635089</t>
        </r>
        <r>
          <rPr>
            <b/>
            <sz val="8"/>
            <color indexed="10"/>
            <rFont val="Tahoma"/>
            <family val="2"/>
          </rPr>
          <t xml:space="preserve">
</t>
        </r>
        <r>
          <rPr>
            <sz val="8"/>
            <color indexed="81"/>
            <rFont val="Tahoma"/>
            <family val="2"/>
          </rPr>
          <t>Adam Benadie - 7111215722081
Johannes Benjamin - 8809295147082</t>
        </r>
        <r>
          <rPr>
            <b/>
            <sz val="8"/>
            <color indexed="10"/>
            <rFont val="Tahoma"/>
            <family val="2"/>
          </rPr>
          <t xml:space="preserve">
</t>
        </r>
        <r>
          <rPr>
            <sz val="8"/>
            <color indexed="10"/>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Gerda Benjamin - 8508060240086
</t>
        </r>
        <r>
          <rPr>
            <b/>
            <u/>
            <sz val="8"/>
            <color indexed="81"/>
            <rFont val="Tahoma"/>
            <family val="2"/>
          </rPr>
          <t xml:space="preserve">People Left
</t>
        </r>
        <r>
          <rPr>
            <sz val="8"/>
            <color indexed="81"/>
            <rFont val="Tahoma"/>
            <family val="2"/>
          </rPr>
          <t>Junetta Baartman - 8603170181088</t>
        </r>
      </text>
    </comment>
    <comment ref="C224" authorId="0" shapeId="0">
      <text>
        <r>
          <rPr>
            <sz val="10"/>
            <color indexed="81"/>
            <rFont val="Tahoma"/>
            <family val="2"/>
          </rPr>
          <t xml:space="preserve">Contract 092-001-231 ran from 22/06/10 - 05/08/10 = 280P/Days
</t>
        </r>
      </text>
    </comment>
    <comment ref="J224" authorId="0" shapeId="0">
      <text>
        <r>
          <rPr>
            <b/>
            <u/>
            <sz val="8"/>
            <color indexed="81"/>
            <rFont val="Tahoma"/>
            <family val="2"/>
          </rPr>
          <t xml:space="preserve">People employed on contract 092-001-231
</t>
        </r>
        <r>
          <rPr>
            <b/>
            <u/>
            <sz val="8"/>
            <color indexed="10"/>
            <rFont val="Tahoma"/>
            <family val="2"/>
          </rPr>
          <t xml:space="preserve">
</t>
        </r>
        <r>
          <rPr>
            <sz val="8"/>
            <color indexed="81"/>
            <rFont val="Tahoma"/>
            <family val="2"/>
          </rPr>
          <t xml:space="preserve">Sonelle Mentoor - 8404180380887
Marco Fischer - 8708065172082
Raymond Mars - 7709255162082
David Olivier - 6807195110087
Gert Percy - 7810065052081
Althea Rossouw - 88102501168089
Asherville Ven Der Ross - 8807285267084
Jacob Van Der Ross - 6310315718087
Manius Jacobs - 8906085427086
Elvis Human - 780822547088
Anna Hartzenberg - 7001270085088
Alwin Nell - 7512045009088
Melodene Jafta - 8910010612085
</t>
        </r>
        <r>
          <rPr>
            <b/>
            <u/>
            <sz val="8"/>
            <color indexed="81"/>
            <rFont val="Tahoma"/>
            <family val="2"/>
          </rPr>
          <t xml:space="preserve">
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225" authorId="0" shapeId="0">
      <text>
        <r>
          <rPr>
            <sz val="10"/>
            <color indexed="81"/>
            <rFont val="Tahoma"/>
            <family val="2"/>
          </rPr>
          <t xml:space="preserve">Contract 092-001-027B1 ran from 11/03/13 - 15/03/13 = 55P/Days
</t>
        </r>
      </text>
    </comment>
    <comment ref="J225" authorId="0" shapeId="0">
      <text>
        <r>
          <rPr>
            <b/>
            <u/>
            <sz val="10"/>
            <color indexed="81"/>
            <rFont val="Tahoma"/>
            <family val="2"/>
          </rPr>
          <t>People employed on contract 092-001-027B1</t>
        </r>
        <r>
          <rPr>
            <sz val="10"/>
            <color indexed="81"/>
            <rFont val="Tahoma"/>
            <family val="2"/>
          </rPr>
          <t xml:space="preserve">
Marion Grootboom - 7502230060087
Michelle Grootboom - 8004250088089
Errol De Villiers - 8502065368083
Valerie Visser - 9001310266084
Jan Ruiters - 6110065180086
Lindry-Anne Swartz - 8707090129083
Colin Tarentaal - 8903195190084
Keith Kietas - 9009205200084
Stephanus Williams - 7412155070089
Daniel Jack - 5503205024084
Jonathan Kietas - 8008315001086
Gerrit Roman - 8803285230081
</t>
        </r>
        <r>
          <rPr>
            <b/>
            <u/>
            <sz val="10"/>
            <color indexed="81"/>
            <rFont val="Tahoma"/>
            <family val="2"/>
          </rPr>
          <t>New People</t>
        </r>
        <r>
          <rPr>
            <sz val="10"/>
            <color indexed="81"/>
            <rFont val="Tahoma"/>
            <family val="2"/>
          </rPr>
          <t xml:space="preserve">
</t>
        </r>
        <r>
          <rPr>
            <b/>
            <u/>
            <sz val="10"/>
            <color indexed="81"/>
            <rFont val="Tahoma"/>
            <family val="2"/>
          </rPr>
          <t xml:space="preserve">
People Left
</t>
        </r>
      </text>
    </comment>
    <comment ref="C226" authorId="3" shapeId="0">
      <text>
        <r>
          <rPr>
            <sz val="9"/>
            <color indexed="81"/>
            <rFont val="Tahoma"/>
            <charset val="1"/>
          </rPr>
          <t xml:space="preserve">Contract 092-001-230B2 ran from 01/07/15 - 05/08/15 = 151P/Days
</t>
        </r>
      </text>
    </comment>
    <comment ref="J226" authorId="3" shapeId="0">
      <text>
        <r>
          <rPr>
            <b/>
            <u/>
            <sz val="9"/>
            <color indexed="81"/>
            <rFont val="Tahoma"/>
            <family val="2"/>
          </rPr>
          <t>People Employed on Contract 092-001-230B2</t>
        </r>
        <r>
          <rPr>
            <b/>
            <sz val="9"/>
            <color indexed="81"/>
            <rFont val="Tahoma"/>
            <charset val="1"/>
          </rPr>
          <t xml:space="preserve">
</t>
        </r>
        <r>
          <rPr>
            <b/>
            <sz val="9"/>
            <color indexed="81"/>
            <rFont val="Tahoma"/>
            <family val="2"/>
          </rPr>
          <t xml:space="preserve">
</t>
        </r>
        <r>
          <rPr>
            <sz val="9"/>
            <color indexed="81"/>
            <rFont val="Tahoma"/>
            <family val="2"/>
          </rPr>
          <t xml:space="preserve">Peter Swarts - 7702145141085
Stephen Coetzee - 6709285170080
Riaan Witbooi - 8602025117085
Terisia Willeman - 7207080197084
Mercia Tarentaal - 8808130782087
Carlon Kleinbooi - 9705095382086
Hazel Tarentaal - 8809020106080
Claudia Tarentaal - 8902040225087
George Mapoe - 9408035181086
</t>
        </r>
        <r>
          <rPr>
            <b/>
            <sz val="9"/>
            <color indexed="81"/>
            <rFont val="Tahoma"/>
            <charset val="1"/>
          </rPr>
          <t xml:space="preserve">
</t>
        </r>
        <r>
          <rPr>
            <b/>
            <u/>
            <sz val="9"/>
            <color indexed="81"/>
            <rFont val="Tahoma"/>
            <family val="2"/>
          </rPr>
          <t>New People</t>
        </r>
        <r>
          <rPr>
            <sz val="9"/>
            <color indexed="81"/>
            <rFont val="Tahoma"/>
            <family val="2"/>
          </rPr>
          <t xml:space="preserve">
Stanley Coetzee - 9407115206086
Candice Wyngaardt - 9001270642084
Sharon Williams - 8012020020084
</t>
        </r>
        <r>
          <rPr>
            <b/>
            <sz val="9"/>
            <color indexed="81"/>
            <rFont val="Tahoma"/>
            <charset val="1"/>
          </rPr>
          <t xml:space="preserve">
</t>
        </r>
        <r>
          <rPr>
            <b/>
            <u/>
            <sz val="9"/>
            <color indexed="81"/>
            <rFont val="Tahoma"/>
            <family val="2"/>
          </rPr>
          <t>People Left</t>
        </r>
        <r>
          <rPr>
            <sz val="9"/>
            <color indexed="81"/>
            <rFont val="Tahoma"/>
            <charset val="1"/>
          </rPr>
          <t xml:space="preserve">
Valerie Visser - 9001310266084
Cheslyn Umslana - 8912125233088
Benita Saayman - 8103170092088</t>
        </r>
      </text>
    </comment>
    <comment ref="C227" authorId="0" shapeId="0">
      <text>
        <r>
          <rPr>
            <sz val="10"/>
            <color indexed="81"/>
            <rFont val="Tahoma"/>
            <family val="2"/>
          </rPr>
          <t xml:space="preserve">Contract 092-001-230 ran from 22/06/10 - 06/08/10 = 280P/Days
</t>
        </r>
      </text>
    </comment>
    <comment ref="J227" authorId="0" shapeId="0">
      <text>
        <r>
          <rPr>
            <b/>
            <u/>
            <sz val="8"/>
            <color indexed="81"/>
            <rFont val="Tahoma"/>
            <family val="2"/>
          </rPr>
          <t xml:space="preserve">People employed on contract 092-001-230
</t>
        </r>
        <r>
          <rPr>
            <sz val="8"/>
            <color indexed="81"/>
            <rFont val="Tahoma"/>
            <family val="2"/>
          </rPr>
          <t>Marie Hendricks - 84071555176083
Philip Korkee - 6412235154086
Clarese Le Grance - 8501030187081
Salten Magielies - 8512155200088
Willie Jansen  - 6901065260088
Maria Moos - 7710280167088
Jan Mosterd - 6511095814083
Christopher Scheepers - 7511015171084
Ellie Van Schalkwyk - 8207210175082
Hans Wanie - 5107135626081
Johannes Schoeman - 7206105374082
Bramley Wildschut - 7812065217086
Johannes Plaatjies - 6212185927089</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228" authorId="0" shapeId="0">
      <text>
        <r>
          <rPr>
            <sz val="10"/>
            <color indexed="81"/>
            <rFont val="Tahoma"/>
            <family val="2"/>
          </rPr>
          <t xml:space="preserve">Contract 092-050-247 ran from 30/05/11 - 17/06/11 and 05/12/11 - 09/12/11 =  = 240P/Days
</t>
        </r>
      </text>
    </comment>
    <comment ref="J228" authorId="0" shapeId="0">
      <text>
        <r>
          <rPr>
            <b/>
            <u/>
            <sz val="8"/>
            <color indexed="81"/>
            <rFont val="Tahoma"/>
            <family val="2"/>
          </rPr>
          <t xml:space="preserve">People employed on contract 092-050-247
</t>
        </r>
        <r>
          <rPr>
            <u/>
            <sz val="8"/>
            <color indexed="81"/>
            <rFont val="Tahoma"/>
            <family val="2"/>
          </rPr>
          <t xml:space="preserve">
</t>
        </r>
        <r>
          <rPr>
            <sz val="8"/>
            <color indexed="81"/>
            <rFont val="Tahoma"/>
            <family val="2"/>
          </rPr>
          <t>Pieter De Bruyn - 7408165406081</t>
        </r>
        <r>
          <rPr>
            <u/>
            <sz val="8"/>
            <color indexed="81"/>
            <rFont val="Tahoma"/>
            <family val="2"/>
          </rPr>
          <t xml:space="preserve">
</t>
        </r>
        <r>
          <rPr>
            <sz val="8"/>
            <color indexed="81"/>
            <rFont val="Tahoma"/>
            <family val="2"/>
          </rPr>
          <t xml:space="preserve">Marie Hendricks - 84071555176083
Jolene Prins - 8110080168080
Marisa Human - 8308250223087
Willie Jansen  - 6901065260088
Maria Moos - 7710280167088
Christopher Scheepers - 7511015171084
Hans Wanie - 5107135626081
Johannes Schoeman - 7206105374082
Jan Mosterd - 6511095814083
Jeffrey Karelse - 6610045097086
</t>
        </r>
        <r>
          <rPr>
            <b/>
            <u/>
            <sz val="8"/>
            <color indexed="81"/>
            <rFont val="Tahoma"/>
            <family val="2"/>
          </rPr>
          <t>New People</t>
        </r>
        <r>
          <rPr>
            <sz val="8"/>
            <color indexed="81"/>
            <rFont val="Tahoma"/>
            <family val="2"/>
          </rPr>
          <t xml:space="preserve">
</t>
        </r>
        <r>
          <rPr>
            <sz val="8"/>
            <color indexed="81"/>
            <rFont val="Tahoma"/>
            <family val="2"/>
          </rPr>
          <t xml:space="preserve">
</t>
        </r>
        <r>
          <rPr>
            <b/>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t>
        </r>
      </text>
    </comment>
    <comment ref="A229" authorId="0" shapeId="0">
      <text>
        <r>
          <rPr>
            <sz val="10"/>
            <color indexed="81"/>
            <rFont val="Tahoma"/>
            <family val="2"/>
          </rPr>
          <t xml:space="preserve">Wage incentive contract
</t>
        </r>
      </text>
    </comment>
    <comment ref="C229" authorId="0" shapeId="0">
      <text>
        <r>
          <rPr>
            <sz val="10"/>
            <color indexed="81"/>
            <rFont val="Tahoma"/>
            <family val="2"/>
          </rPr>
          <t xml:space="preserve">Contract 008-092-B003  ran from 26/10/10 - 19/11/10 = 216P/Days
</t>
        </r>
      </text>
    </comment>
    <comment ref="J229" authorId="0" shapeId="0">
      <text>
        <r>
          <rPr>
            <b/>
            <u/>
            <sz val="8"/>
            <color indexed="81"/>
            <rFont val="Tahoma"/>
            <family val="2"/>
          </rPr>
          <t xml:space="preserve">People employed on contract 008-092-B003
</t>
        </r>
        <r>
          <rPr>
            <sz val="8"/>
            <color indexed="81"/>
            <rFont val="Tahoma"/>
            <family val="2"/>
          </rPr>
          <t xml:space="preserve">
Ryan Daniels - 8202145167080
Manie George -= 8712285241081
Charlton Malgas - 8404175282082
Patrick Zana  - 7603225541089
Fransie Rossouw - 6301035189089
Catherine Smit - 8404021234089
Richard Makosi - 6907095374088
Rodrick Pati - 8912316012085
Anderson Sobetwa - 5201255807082
</t>
        </r>
        <r>
          <rPr>
            <b/>
            <u/>
            <sz val="8"/>
            <color indexed="81"/>
            <rFont val="Tahoma"/>
            <family val="2"/>
          </rPr>
          <t xml:space="preserve">New People
</t>
        </r>
        <r>
          <rPr>
            <sz val="8"/>
            <color indexed="81"/>
            <rFont val="Tahoma"/>
            <family val="2"/>
          </rPr>
          <t xml:space="preserve">
George Plaatjies - 5108205043082
James Matrose - 6205125550086</t>
        </r>
        <r>
          <rPr>
            <b/>
            <sz val="8"/>
            <color indexed="81"/>
            <rFont val="Tahoma"/>
            <family val="2"/>
          </rPr>
          <t xml:space="preserve">
</t>
        </r>
        <r>
          <rPr>
            <b/>
            <u/>
            <sz val="8"/>
            <color indexed="81"/>
            <rFont val="Tahoma"/>
            <family val="2"/>
          </rPr>
          <t xml:space="preserve">
</t>
        </r>
        <r>
          <rPr>
            <sz val="8"/>
            <color indexed="81"/>
            <rFont val="Tahoma"/>
            <family val="2"/>
          </rPr>
          <t xml:space="preserve">
</t>
        </r>
        <r>
          <rPr>
            <u/>
            <sz val="8"/>
            <color indexed="81"/>
            <rFont val="Tahoma"/>
            <family val="2"/>
          </rPr>
          <t xml:space="preserve">
</t>
        </r>
        <r>
          <rPr>
            <b/>
            <u/>
            <sz val="8"/>
            <color indexed="81"/>
            <rFont val="Tahoma"/>
            <family val="2"/>
          </rPr>
          <t xml:space="preserve">
People Left
</t>
        </r>
        <r>
          <rPr>
            <sz val="8"/>
            <color indexed="10"/>
            <rFont val="Tahoma"/>
            <family val="2"/>
          </rPr>
          <t xml:space="preserve">
</t>
        </r>
        <r>
          <rPr>
            <sz val="8"/>
            <color indexed="81"/>
            <rFont val="Tahoma"/>
            <family val="2"/>
          </rPr>
          <t xml:space="preserve">
George Hatches - 7907175180081
Henrico Prins - 8601135214085</t>
        </r>
      </text>
    </comment>
    <comment ref="C230" authorId="2" shapeId="0">
      <text>
        <r>
          <rPr>
            <sz val="8"/>
            <color indexed="81"/>
            <rFont val="Tahoma"/>
            <family val="2"/>
          </rPr>
          <t xml:space="preserve">Contract 092-001-12B1 ran from 18/01/16 to 15/02/16 = 222P/Days
</t>
        </r>
      </text>
    </comment>
    <comment ref="J230" authorId="2" shapeId="0">
      <text>
        <r>
          <rPr>
            <b/>
            <u/>
            <sz val="8"/>
            <color indexed="81"/>
            <rFont val="Tahoma"/>
            <family val="2"/>
          </rPr>
          <t>People Employed on Contract 092-001-212B1</t>
        </r>
        <r>
          <rPr>
            <sz val="8"/>
            <color indexed="81"/>
            <rFont val="Tahoma"/>
            <family val="2"/>
          </rPr>
          <t xml:space="preserve">
Jonathan Magielies - 7604065740088
David Witbooi - 7705305154087
Brunhilda Magiellies - 7807100177089
Isak Magielies - 9208065125080
Sherodene Maia - 9511210203086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sz val="8"/>
            <color indexed="81"/>
            <rFont val="Tahoma"/>
            <family val="2"/>
          </rPr>
          <t>Keynan Breda - 9801235587088
Mariliza Gysman - 8103250109083
Rachel Human - 7204030199088
Allison Kleinbooi - 8412170193088
Jaco Rautenbach - 8308195082085
Mathilda Rautenbach - 7510101315084
Doreen Umslana - 9908090747085</t>
        </r>
        <r>
          <rPr>
            <b/>
            <sz val="8"/>
            <color indexed="81"/>
            <rFont val="Tahoma"/>
            <family val="2"/>
          </rPr>
          <t xml:space="preserve">
</t>
        </r>
        <r>
          <rPr>
            <b/>
            <u/>
            <sz val="8"/>
            <color indexed="81"/>
            <rFont val="Tahoma"/>
            <family val="2"/>
          </rPr>
          <t xml:space="preserve">
People Left
</t>
        </r>
        <r>
          <rPr>
            <sz val="8"/>
            <color indexed="81"/>
            <rFont val="Tahoma"/>
            <family val="2"/>
          </rPr>
          <t xml:space="preserve">
Caroline Tarentaal - 9405210598084
Claudette Swarts - 9011020183081
Shahida Swarts - 9202110135087
Anette Umslana - 8909100226087
Hendrik Human - 8203125250086
Lucinda Tarentaal - 8304120455082
Carl-Zon-Zack Magielies - 9411075186080
</t>
        </r>
      </text>
    </comment>
    <comment ref="C231" authorId="0" shapeId="0">
      <text>
        <r>
          <rPr>
            <sz val="10"/>
            <color indexed="81"/>
            <rFont val="Tahoma"/>
            <family val="2"/>
          </rPr>
          <t xml:space="preserve">Contract 092-001-236 ran from 29/09/10 - 08/11/10 = 280P/Days
</t>
        </r>
      </text>
    </comment>
    <comment ref="J231" authorId="0" shapeId="0">
      <text>
        <r>
          <rPr>
            <b/>
            <u/>
            <sz val="8"/>
            <color indexed="81"/>
            <rFont val="Tahoma"/>
            <family val="2"/>
          </rPr>
          <t xml:space="preserve">People employed on contract 092-001-236
</t>
        </r>
        <r>
          <rPr>
            <b/>
            <u/>
            <sz val="8"/>
            <color indexed="10"/>
            <rFont val="Tahoma"/>
            <family val="2"/>
          </rPr>
          <t xml:space="preserve">
</t>
        </r>
        <r>
          <rPr>
            <sz val="8"/>
            <color indexed="81"/>
            <rFont val="Tahoma"/>
            <family val="2"/>
          </rPr>
          <t xml:space="preserve">
Marco Fischer - 8708065172082
Raymond Mars - 7709255162082
David Olivier - 6807195110087
Gert Percy - 7810065052081
Althea Rossouw - 88102501168089
Asherville Ven Der Ross - 8807285267084
Jacob Van Der Ross - 6310315718087
Manius Jacobs - 8906085427086
Anna Hartzenberg - 7001270085088
Alwin Nell - 7512045009088
Melodene Jafta - 8910010612085</t>
        </r>
        <r>
          <rPr>
            <b/>
            <sz val="8"/>
            <color indexed="81"/>
            <rFont val="Tahoma"/>
            <family val="2"/>
          </rPr>
          <t xml:space="preserve">
</t>
        </r>
        <r>
          <rPr>
            <sz val="8"/>
            <color indexed="81"/>
            <rFont val="Tahoma"/>
            <family val="2"/>
          </rPr>
          <t xml:space="preserve">
</t>
        </r>
        <r>
          <rPr>
            <b/>
            <u/>
            <sz val="8"/>
            <color indexed="81"/>
            <rFont val="Tahoma"/>
            <family val="2"/>
          </rPr>
          <t xml:space="preserve">
New People</t>
        </r>
        <r>
          <rPr>
            <sz val="8"/>
            <color indexed="81"/>
            <rFont val="Tahoma"/>
            <family val="2"/>
          </rPr>
          <t xml:space="preserve">
Andre Swartz - 8108135219080
Pieter Dirk - 6912275219087
</t>
        </r>
        <r>
          <rPr>
            <b/>
            <u/>
            <sz val="8"/>
            <color indexed="81"/>
            <rFont val="Tahoma"/>
            <family val="2"/>
          </rPr>
          <t>People Left</t>
        </r>
        <r>
          <rPr>
            <sz val="8"/>
            <color indexed="81"/>
            <rFont val="Tahoma"/>
            <family val="2"/>
          </rPr>
          <t xml:space="preserve">
Sonelle Mentoor - 8404180380887
Elvis Human - 780822547088</t>
        </r>
      </text>
    </comment>
    <comment ref="C232" authorId="2" shapeId="0">
      <text>
        <r>
          <rPr>
            <sz val="8"/>
            <color indexed="81"/>
            <rFont val="Tahoma"/>
            <family val="2"/>
          </rPr>
          <t xml:space="preserve">Contract 092-001-230B1 ran from 11/03/13 - 28/03/13  = 154P/Days
</t>
        </r>
      </text>
    </comment>
    <comment ref="G232" authorId="2" shapeId="0">
      <text>
        <r>
          <rPr>
            <sz val="9"/>
            <color indexed="81"/>
            <rFont val="Tahoma"/>
            <family val="2"/>
          </rPr>
          <t xml:space="preserve">R805.00 deducted from contract 092-001-230B1 for not having trailer on site.
</t>
        </r>
      </text>
    </comment>
    <comment ref="J232" authorId="2" shapeId="0">
      <text>
        <r>
          <rPr>
            <b/>
            <u/>
            <sz val="8"/>
            <color indexed="81"/>
            <rFont val="Tahoma"/>
            <family val="2"/>
          </rPr>
          <t>People Employed on Contract 092-001-230B1</t>
        </r>
        <r>
          <rPr>
            <sz val="8"/>
            <color indexed="81"/>
            <rFont val="Tahoma"/>
            <family val="2"/>
          </rPr>
          <t xml:space="preserve">
</t>
        </r>
        <r>
          <rPr>
            <b/>
            <sz val="8"/>
            <color indexed="81"/>
            <rFont val="Tahoma"/>
            <family val="2"/>
          </rPr>
          <t xml:space="preserve">
</t>
        </r>
        <r>
          <rPr>
            <sz val="8"/>
            <color indexed="81"/>
            <rFont val="Tahoma"/>
            <family val="2"/>
          </rPr>
          <t xml:space="preserve">Jeandre Erasmus - 8904215150082
Wilfred Erasmus - 5907185153088
Gareth Rautenbach - 9007205188085
Charls Roman - 8409145213083
Afrika Michaels - 9207285215085
Kelton Swartz - 9105055215089
Peter Swartz - 7702145141085
Desmond Tarentaal - 8306155349080
</t>
        </r>
        <r>
          <rPr>
            <b/>
            <u/>
            <sz val="8"/>
            <color indexed="81"/>
            <rFont val="Tahoma"/>
            <family val="2"/>
          </rPr>
          <t xml:space="preserve">New People
</t>
        </r>
        <r>
          <rPr>
            <sz val="8"/>
            <color indexed="81"/>
            <rFont val="Tahoma"/>
            <family val="2"/>
          </rPr>
          <t xml:space="preserve">
Patriano Swartz - 9301165212088
Belvon Plaatjies - 7301025236089
Kieghen Swartz - 9306285314086
Rolin Swartz - 7809115242080</t>
        </r>
        <r>
          <rPr>
            <u/>
            <sz val="8"/>
            <color indexed="81"/>
            <rFont val="Tahoma"/>
            <family val="2"/>
          </rPr>
          <t xml:space="preserve">
</t>
        </r>
        <r>
          <rPr>
            <b/>
            <u/>
            <sz val="8"/>
            <color indexed="81"/>
            <rFont val="Tahoma"/>
            <family val="2"/>
          </rPr>
          <t xml:space="preserve">
People Left
</t>
        </r>
        <r>
          <rPr>
            <sz val="8"/>
            <color indexed="81"/>
            <rFont val="Tahoma"/>
            <family val="2"/>
          </rPr>
          <t>Isaak Magielies - 9208065125080
Hanrietha Matheus - 9411250209087
Jaco Rautenbach - 8308195982085</t>
        </r>
      </text>
    </comment>
    <comment ref="C233" authorId="2" shapeId="0">
      <text>
        <r>
          <rPr>
            <sz val="8"/>
            <color indexed="81"/>
            <rFont val="Tahoma"/>
            <family val="2"/>
          </rPr>
          <t xml:space="preserve">Contract 092-050-B322B1 ran from 15/08/13 - 15/08/13  = 11P/Days
</t>
        </r>
      </text>
    </comment>
    <comment ref="J233" authorId="2" shapeId="0">
      <text>
        <r>
          <rPr>
            <b/>
            <u/>
            <sz val="8"/>
            <color indexed="81"/>
            <rFont val="Tahoma"/>
            <family val="2"/>
          </rPr>
          <t>People Employed on Contract 092-050-B322B1</t>
        </r>
        <r>
          <rPr>
            <sz val="8"/>
            <color indexed="81"/>
            <rFont val="Tahoma"/>
            <family val="2"/>
          </rPr>
          <t xml:space="preserve">
Jonathan Magielies - 7604065740088
Clifton Windvogel - 8901125289083
Marius Gysman - 8910285105088
Hendrik Human - 8203125250086
Leonard Pietersen - 9008215209085
Henry Ruiters - 7412025239088
Lucinda Tarentaal - 8304120455082
Elrido Kleinbooi - 8909195205087
David Witbooi - 7705305154087
Gregory Ruiters - 9004055293081
</t>
        </r>
        <r>
          <rPr>
            <b/>
            <u/>
            <sz val="8"/>
            <color indexed="81"/>
            <rFont val="Tahoma"/>
            <family val="2"/>
          </rPr>
          <t xml:space="preserve">New People
</t>
        </r>
        <r>
          <rPr>
            <sz val="8"/>
            <color indexed="81"/>
            <rFont val="Tahoma"/>
            <family val="2"/>
          </rPr>
          <t>Ragel Kleinbooi - 7209170152086
Shirmaga Lukas - 9404030192087</t>
        </r>
        <r>
          <rPr>
            <u/>
            <sz val="8"/>
            <color indexed="81"/>
            <rFont val="Tahoma"/>
            <family val="2"/>
          </rPr>
          <t xml:space="preserve">
</t>
        </r>
        <r>
          <rPr>
            <b/>
            <u/>
            <sz val="8"/>
            <color indexed="81"/>
            <rFont val="Tahoma"/>
            <family val="2"/>
          </rPr>
          <t xml:space="preserve">
People Left
</t>
        </r>
        <r>
          <rPr>
            <sz val="8"/>
            <color indexed="81"/>
            <rFont val="Tahoma"/>
            <family val="2"/>
          </rPr>
          <t>Elna Tarentaal - 8409260199083
Miggel De Villiers - 8011045122081</t>
        </r>
      </text>
    </comment>
    <comment ref="C234" authorId="0" shapeId="0">
      <text>
        <r>
          <rPr>
            <sz val="10"/>
            <color indexed="81"/>
            <rFont val="Tahoma"/>
            <family val="2"/>
          </rPr>
          <t xml:space="preserve">Contract 092-001-235 ran from 21/09/10 - 08/11/10 = 280P/Days
</t>
        </r>
      </text>
    </comment>
    <comment ref="J234" authorId="0" shapeId="0">
      <text>
        <r>
          <rPr>
            <b/>
            <u/>
            <sz val="8"/>
            <color indexed="81"/>
            <rFont val="Tahoma"/>
            <family val="2"/>
          </rPr>
          <t xml:space="preserve">People Employed on contract 092-001-235
</t>
        </r>
        <r>
          <rPr>
            <sz val="8"/>
            <color indexed="81"/>
            <rFont val="Tahoma"/>
            <family val="2"/>
          </rPr>
          <t xml:space="preserve">
Gerda Benjamin - 8603170181088
Maurko Moses - 7909295143080
Badnock Mackay - 6409215263085
Elize Daniels - 8204260166087
Hendrik Dirks - 5606145115084
Marie Tarentaal - 5112030163081
Klaas Krotz - 8010245074084
Johnnie Ruiters - 6201025058080
Nicolene Jansen - 9108010231084
Gerda Benjamin - 8508060240086
Johannes Benjamin - 8809295147082</t>
        </r>
        <r>
          <rPr>
            <sz val="8"/>
            <color indexed="10"/>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b/>
            <sz val="8"/>
            <color indexed="81"/>
            <rFont val="Tahoma"/>
            <family val="2"/>
          </rPr>
          <t xml:space="preserve">
</t>
        </r>
        <r>
          <rPr>
            <sz val="8"/>
            <color indexed="81"/>
            <rFont val="Tahoma"/>
            <family val="2"/>
          </rPr>
          <t xml:space="preserve">
Pieter Zaayman - 7309055127086
Martin Saaiman - 7512245140089
</t>
        </r>
        <r>
          <rPr>
            <b/>
            <u/>
            <sz val="8"/>
            <color indexed="81"/>
            <rFont val="Tahoma"/>
            <family val="2"/>
          </rPr>
          <t xml:space="preserve">People Left
</t>
        </r>
        <r>
          <rPr>
            <sz val="8"/>
            <color indexed="81"/>
            <rFont val="Tahoma"/>
            <family val="2"/>
          </rPr>
          <t xml:space="preserve">
Jim Verwey - 5103095635089
Adam Benadie - 7111215722081</t>
        </r>
      </text>
    </comment>
    <comment ref="C235" authorId="2" shapeId="0">
      <text>
        <r>
          <rPr>
            <sz val="8"/>
            <color indexed="81"/>
            <rFont val="Tahoma"/>
            <family val="2"/>
          </rPr>
          <t xml:space="preserve">Contract 008-092-B001B1 ran from 06/05/13 - 07/05/13  = 22P/Days
</t>
        </r>
      </text>
    </comment>
    <comment ref="G235" authorId="2" shapeId="0">
      <text>
        <r>
          <rPr>
            <sz val="9"/>
            <color indexed="81"/>
            <rFont val="Tahoma"/>
            <family val="2"/>
          </rPr>
          <t xml:space="preserve">R805.00 deducted from contract 092-001-230B1 for not having trailer on site.
</t>
        </r>
      </text>
    </comment>
    <comment ref="J235" authorId="2" shapeId="0">
      <text>
        <r>
          <rPr>
            <b/>
            <u/>
            <sz val="8"/>
            <color indexed="81"/>
            <rFont val="Tahoma"/>
            <family val="2"/>
          </rPr>
          <t>People Employed on Contract 008-092-B001B1</t>
        </r>
        <r>
          <rPr>
            <sz val="8"/>
            <color indexed="81"/>
            <rFont val="Tahoma"/>
            <family val="2"/>
          </rPr>
          <t xml:space="preserve">
Jeandre Erasmus - 8904215150082
Wilfred Erasmus - 5907185153088
Gareth Rautenbach - 9007205188085
Charls Roman - 8409145213083
Afrika Michaels - 9207285215085
Belvon Plaatjies - 7301025236089
Kelton Swartz - 9105055215089
Kieghen Swartz - 9306285314086
Rolin Swartz - 7809115242080
Patriano Swartz - 9301165212088
Peter Swartz - 7702145141085
Elcardo Magielies - 7702145141085
</t>
        </r>
        <r>
          <rPr>
            <b/>
            <u/>
            <sz val="8"/>
            <color indexed="81"/>
            <rFont val="Tahoma"/>
            <family val="2"/>
          </rPr>
          <t xml:space="preserve">New People
</t>
        </r>
        <r>
          <rPr>
            <sz val="8"/>
            <color indexed="81"/>
            <rFont val="Tahoma"/>
            <family val="2"/>
          </rPr>
          <t xml:space="preserve">
</t>
        </r>
        <r>
          <rPr>
            <u/>
            <sz val="8"/>
            <color indexed="81"/>
            <rFont val="Tahoma"/>
            <family val="2"/>
          </rPr>
          <t xml:space="preserve">
</t>
        </r>
        <r>
          <rPr>
            <b/>
            <u/>
            <sz val="8"/>
            <color indexed="81"/>
            <rFont val="Tahoma"/>
            <family val="2"/>
          </rPr>
          <t xml:space="preserve">
People Left
</t>
        </r>
      </text>
    </comment>
    <comment ref="C236" authorId="2" shapeId="0">
      <text>
        <r>
          <rPr>
            <sz val="8"/>
            <color indexed="81"/>
            <rFont val="Tahoma"/>
            <family val="2"/>
          </rPr>
          <t xml:space="preserve">Contract 008-092-B001B2 ran from 15/07/15 to 27/07/15 = 88P/Days
</t>
        </r>
      </text>
    </comment>
    <comment ref="J236" authorId="2" shapeId="0">
      <text>
        <r>
          <rPr>
            <b/>
            <u/>
            <sz val="8"/>
            <color indexed="81"/>
            <rFont val="Tahoma"/>
            <family val="2"/>
          </rPr>
          <t>People Employed on Contract 008-092-B001B2</t>
        </r>
        <r>
          <rPr>
            <sz val="8"/>
            <color indexed="81"/>
            <rFont val="Tahoma"/>
            <family val="2"/>
          </rPr>
          <t xml:space="preserve">
Jonathan Magielies - 7604065740088
Caroline Tarentaal - 9405210598084
Claudette Swarts - 9011020183081
Anette Umslana - 8909100226087
Hendrik Human - 8203125250086
Henry Ruiters - 7412025239088
Lucinda Tarentaal - 8304120455082
David Witbooi - 7705305154087
Carl-Zon-Zack Magielies - 9411075186080
Brunhilda Magiellies - 7807100177089
Sherodene Maia - 9511210203086
Germean Magielies - 9508280272082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A237" authorId="0" shapeId="0">
      <text>
        <r>
          <rPr>
            <b/>
            <sz val="10"/>
            <color indexed="81"/>
            <rFont val="Tahoma"/>
            <family val="2"/>
          </rPr>
          <t>Wage incentive contract</t>
        </r>
      </text>
    </comment>
    <comment ref="C237" authorId="0" shapeId="0">
      <text>
        <r>
          <rPr>
            <sz val="10"/>
            <color indexed="81"/>
            <rFont val="Tahoma"/>
            <family val="2"/>
          </rPr>
          <t xml:space="preserve">Contract 008-092-B001 ran from 26/10/10 - 12/11/10 = 240P/Days
</t>
        </r>
      </text>
    </comment>
    <comment ref="J237" authorId="0" shapeId="0">
      <text>
        <r>
          <rPr>
            <b/>
            <u/>
            <sz val="10"/>
            <color indexed="81"/>
            <rFont val="Tahoma"/>
            <family val="2"/>
          </rPr>
          <t>People employed on contract 008-092-B001</t>
        </r>
        <r>
          <rPr>
            <sz val="10"/>
            <color indexed="81"/>
            <rFont val="Tahoma"/>
            <family val="2"/>
          </rPr>
          <t xml:space="preserve">
Gerely Grootboom - 8810195236082
Michelle Grootboom - 8004250088089
Sune Magielies - 8605190224087
Jonas Magielies - 5202235143085
Sharon williams - 8012020020084
Nicoleen Jacobs - 8812130131084
Lillian Coetzee - 6710120149081
Burtlen Kleinbooi - 8505105281083
Martin Mapoe - 7303015230080
Lindry-ann Swartz - 8707090129083
Heinrich Plaatjies - 7308075212084</t>
        </r>
      </text>
    </comment>
    <comment ref="C238" authorId="0" shapeId="0">
      <text>
        <r>
          <rPr>
            <sz val="10"/>
            <color indexed="81"/>
            <rFont val="Tahoma"/>
            <family val="2"/>
          </rPr>
          <t xml:space="preserve">Contract 008-092-B002B2 ran from 01/06/15 - 11/06/2015 = 88P/Days
</t>
        </r>
      </text>
    </comment>
    <comment ref="J238" authorId="0" shapeId="0">
      <text>
        <r>
          <rPr>
            <b/>
            <u/>
            <sz val="10"/>
            <color indexed="81"/>
            <rFont val="Tahoma"/>
            <family val="2"/>
          </rPr>
          <t xml:space="preserve">People employed on Contract 008-092-B002B2
</t>
        </r>
        <r>
          <rPr>
            <u/>
            <sz val="10"/>
            <color indexed="81"/>
            <rFont val="Tahoma"/>
            <family val="2"/>
          </rPr>
          <t xml:space="preserve">
</t>
        </r>
        <r>
          <rPr>
            <sz val="10"/>
            <color indexed="81"/>
            <rFont val="Tahoma"/>
            <family val="2"/>
          </rPr>
          <t xml:space="preserve">Elmara Swartz - 8807310105085
Marieshan Jaftha - 8112170946086
Sydney Plaatjies - 9007215141082
Nolan Chiga - 9408255217081
Rodwell Human - 8710015220086
Elretha Swarts - 8509090261084
Justin Rautenbach - 9009055196085
</t>
        </r>
        <r>
          <rPr>
            <b/>
            <u/>
            <sz val="10"/>
            <color indexed="81"/>
            <rFont val="Tahoma"/>
            <family val="2"/>
          </rPr>
          <t xml:space="preserve">
New People
</t>
        </r>
        <r>
          <rPr>
            <u/>
            <sz val="10"/>
            <color indexed="81"/>
            <rFont val="Tahoma"/>
            <family val="2"/>
          </rPr>
          <t xml:space="preserve">
</t>
        </r>
        <r>
          <rPr>
            <sz val="10"/>
            <color indexed="81"/>
            <rFont val="Tahoma"/>
            <family val="2"/>
          </rPr>
          <t xml:space="preserve">Donoline Swartz - 9308230349084
Esme Grootboom - 7509050201089
Marie Chiga - 69080706635089
Leentjie Swartz - 6903310195085
Granwell Williams - 7809225302089
</t>
        </r>
        <r>
          <rPr>
            <b/>
            <u/>
            <sz val="10"/>
            <color indexed="81"/>
            <rFont val="Tahoma"/>
            <family val="2"/>
          </rPr>
          <t xml:space="preserve">
People Left
</t>
        </r>
        <r>
          <rPr>
            <sz val="10"/>
            <color indexed="81"/>
            <rFont val="Tahoma"/>
            <family val="2"/>
          </rPr>
          <t>Maria Plaatjies - 7606080260083
Hesme Willeman - 9301140337083
Benrica Van Niekerk - 8212035230085
Grachada Grootboom - 9511060527089
Michandre Statu - 9601020295081</t>
        </r>
        <r>
          <rPr>
            <b/>
            <u/>
            <sz val="10"/>
            <color indexed="81"/>
            <rFont val="Tahoma"/>
            <family val="2"/>
          </rPr>
          <t xml:space="preserve">
</t>
        </r>
      </text>
    </comment>
    <comment ref="C239" authorId="0" shapeId="0">
      <text>
        <r>
          <rPr>
            <sz val="10"/>
            <color indexed="81"/>
            <rFont val="Tahoma"/>
            <family val="2"/>
          </rPr>
          <t xml:space="preserve">Contract 008-092-B002B1 ran from 26/04/13 - 07/05/13 = 77P/Days
</t>
        </r>
      </text>
    </comment>
    <comment ref="J239" authorId="0" shapeId="0">
      <text>
        <r>
          <rPr>
            <b/>
            <u/>
            <sz val="10"/>
            <color indexed="81"/>
            <rFont val="Tahoma"/>
            <family val="2"/>
          </rPr>
          <t xml:space="preserve">People Employed on Contract 008-092-B002B1
</t>
        </r>
        <r>
          <rPr>
            <sz val="10"/>
            <color indexed="81"/>
            <rFont val="Tahoma"/>
            <family val="2"/>
          </rPr>
          <t xml:space="preserve">
Salten Magiellies - 8512155200088
Mario Grootboom - 8604145273083
Sydney Plaatjies - 9007215141082
Ashwin Paulse - 950103521085
Derek Jafta - 8902255143082
Shaleen Windvogel - 8704070192082
Johnathan Magielies - 7604065740088
Darius Human  - 8304175071081
Marieshan Jafta - 8112170946086
Jossay Philander - 8611285216087
Justin Rautenbach - 9009055196085
</t>
        </r>
        <r>
          <rPr>
            <b/>
            <u/>
            <sz val="10"/>
            <color indexed="81"/>
            <rFont val="Tahoma"/>
            <family val="2"/>
          </rPr>
          <t>New People</t>
        </r>
        <r>
          <rPr>
            <sz val="10"/>
            <color indexed="81"/>
            <rFont val="Tahoma"/>
            <family val="2"/>
          </rPr>
          <t xml:space="preserve">
Nolan Chiga - 9408255217081
</t>
        </r>
        <r>
          <rPr>
            <b/>
            <u/>
            <sz val="10"/>
            <color indexed="81"/>
            <rFont val="Tahoma"/>
            <family val="2"/>
          </rPr>
          <t>People Left</t>
        </r>
        <r>
          <rPr>
            <sz val="10"/>
            <color indexed="81"/>
            <rFont val="Tahoma"/>
            <family val="2"/>
          </rPr>
          <t xml:space="preserve">
Marius Gysman - 8910285105088</t>
        </r>
      </text>
    </comment>
    <comment ref="A240" authorId="0" shapeId="0">
      <text>
        <r>
          <rPr>
            <sz val="10"/>
            <color indexed="81"/>
            <rFont val="Tahoma"/>
            <family val="2"/>
          </rPr>
          <t xml:space="preserve">Wage incentive conract
</t>
        </r>
      </text>
    </comment>
    <comment ref="C240" authorId="0" shapeId="0">
      <text>
        <r>
          <rPr>
            <sz val="10"/>
            <color indexed="81"/>
            <rFont val="Tahoma"/>
            <family val="2"/>
          </rPr>
          <t xml:space="preserve">Contract 008-092-B002 ran from 26/10/10 - 12/11/10 = 240P/Days
</t>
        </r>
      </text>
    </comment>
    <comment ref="J240" authorId="0" shapeId="0">
      <text>
        <r>
          <rPr>
            <b/>
            <u/>
            <sz val="10"/>
            <color indexed="81"/>
            <rFont val="Tahoma"/>
            <family val="2"/>
          </rPr>
          <t xml:space="preserve">People employed on Contract 008-092-B002
</t>
        </r>
        <r>
          <rPr>
            <sz val="10"/>
            <color indexed="81"/>
            <rFont val="Tahoma"/>
            <family val="2"/>
          </rPr>
          <t xml:space="preserve">
Salwyn Grootboom - 6404275835088
David Human - 6705095715080
Booi Chika - 6508075915088
Sherman Swartz - 9407205211087
Sharlene Windvogel - 8704070192082
Destemona Plaatjies - 8509290153081
Klara Plaaitjies - 6604010844085
Leentjie Swartz - 6903310195085
Cloudette Swartz - 7601140252089
Dina Swartz - 6210110938080
Booi Plaatjies - 6801115253085
</t>
        </r>
      </text>
    </comment>
    <comment ref="C241" authorId="0" shapeId="0">
      <text>
        <r>
          <rPr>
            <sz val="10"/>
            <color indexed="81"/>
            <rFont val="Tahoma"/>
            <family val="2"/>
          </rPr>
          <t xml:space="preserve">Contract 092-050-B239B1 ran from 02/11/15 - 11/12/15 = 354P/Days
</t>
        </r>
      </text>
    </comment>
    <comment ref="J241" authorId="0" shapeId="0">
      <text>
        <r>
          <rPr>
            <b/>
            <u/>
            <sz val="8"/>
            <color indexed="81"/>
            <rFont val="Tahoma"/>
            <family val="2"/>
          </rPr>
          <t xml:space="preserve">People Employed on contract 092-050-239B1
</t>
        </r>
        <r>
          <rPr>
            <sz val="8"/>
            <color indexed="81"/>
            <rFont val="Tahoma"/>
            <family val="2"/>
          </rPr>
          <t xml:space="preserve">Kelton Swarts - 9105055215089
Tiena Lukas - 7204100203083
Clarin Swarts - 7005010644088
Brendene Jonnas - 9404210289083
Els Lukas - 7801150014086
Gregory Prince - 8412105182082
Marieta Rautenbach - 9301020146083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Nicolene Jacobs - 8812310131081
Joslin jack - 8511050253085
Michael Jack - 9306015094081
Kurt Rautenbach - 9208075219089
Altudor Ruiters - 8402105117085
</t>
        </r>
        <r>
          <rPr>
            <sz val="8"/>
            <color indexed="81"/>
            <rFont val="Tahoma"/>
            <family val="2"/>
          </rPr>
          <t xml:space="preserve">
</t>
        </r>
        <r>
          <rPr>
            <b/>
            <u/>
            <sz val="8"/>
            <color indexed="81"/>
            <rFont val="Tahoma"/>
            <family val="2"/>
          </rPr>
          <t xml:space="preserve">People Left
</t>
        </r>
        <r>
          <rPr>
            <sz val="8"/>
            <color indexed="81"/>
            <rFont val="Tahoma"/>
            <family val="2"/>
          </rPr>
          <t xml:space="preserve">
Hendry Witbooi - 8003015305082
Meachon Wildeman - 9102255194084
Ragel Maganie - 9302080304083
Koos Claassen - 8304066076082
Arisha Van Niekerk - 8212130276085</t>
        </r>
      </text>
    </comment>
    <comment ref="C242" authorId="0" shapeId="0">
      <text>
        <r>
          <rPr>
            <sz val="10"/>
            <color indexed="81"/>
            <rFont val="Tahoma"/>
            <family val="2"/>
          </rPr>
          <t xml:space="preserve">Contract 092-050-239 ran from 23/11/10 - 17/12/10 = 240P/Days
</t>
        </r>
      </text>
    </comment>
    <comment ref="J242" authorId="0" shapeId="0">
      <text>
        <r>
          <rPr>
            <b/>
            <u/>
            <sz val="8"/>
            <color indexed="81"/>
            <rFont val="Tahoma"/>
            <family val="2"/>
          </rPr>
          <t xml:space="preserve">People Employed on contract 092-050-239
</t>
        </r>
        <r>
          <rPr>
            <sz val="8"/>
            <color indexed="81"/>
            <rFont val="Tahoma"/>
            <family val="2"/>
          </rPr>
          <t xml:space="preserve">
Maurko Moses - 7909295143080
Badnock Mackay - 6409215263085
Elize Daniels - 8204260166087
Hendrik Dirks - 5606145115084
Marie Tarentaal - 5112030163081
Klaas Krotz - 8010245074084
Johnnie Ruiters - 6201025058080
Nicolene Jansen - 9108010231084
Gerda Benjamin - 8508060240086
Johannes Benjamin - 8809295147082
Pieter Zaayman - 7309055127086</t>
        </r>
        <r>
          <rPr>
            <sz val="8"/>
            <color indexed="10"/>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b/>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Martin Saaiman - 7512245140089</t>
        </r>
      </text>
    </comment>
    <comment ref="C243" authorId="0" shapeId="0">
      <text>
        <r>
          <rPr>
            <sz val="10"/>
            <color indexed="81"/>
            <rFont val="Tahoma"/>
            <family val="2"/>
          </rPr>
          <t xml:space="preserve">Contract 092-050-238B1 ran from  ran from 03/11/15 - 11/12/15 = 374P/Days
</t>
        </r>
      </text>
    </comment>
    <comment ref="J243" authorId="0" shapeId="0">
      <text>
        <r>
          <rPr>
            <b/>
            <u/>
            <sz val="8"/>
            <color indexed="81"/>
            <rFont val="Tahoma"/>
            <family val="2"/>
          </rPr>
          <t xml:space="preserve">People Employed on contract 092-050-238B1
</t>
        </r>
        <r>
          <rPr>
            <sz val="8"/>
            <color indexed="81"/>
            <rFont val="Tahoma"/>
            <family val="2"/>
          </rPr>
          <t xml:space="preserve">
Martiens Kleinbooi - 6604035930083
Elna Tarentaal - 8409260199083
Bernette Ruiters - 9210160244089
Anna Prins - 7012121194086
Pieter Ruiters - 6405315731088
Glarion Grootboom - 7708240180084
Eldene Ruiters - 9407180210088
Andre Draai - 6201145094080
Michelle Grootboom - 8004250088089
Stephanus Williams - 7412155070089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Andrew Lukas - 8402085082089
Shereleen Tarentaal - 8702100112088
</t>
        </r>
        <r>
          <rPr>
            <sz val="8"/>
            <color indexed="81"/>
            <rFont val="Tahoma"/>
            <family val="2"/>
          </rPr>
          <t xml:space="preserve">
</t>
        </r>
        <r>
          <rPr>
            <b/>
            <u/>
            <sz val="8"/>
            <color indexed="81"/>
            <rFont val="Tahoma"/>
            <family val="2"/>
          </rPr>
          <t xml:space="preserve">People Left
</t>
        </r>
        <r>
          <rPr>
            <sz val="8"/>
            <color indexed="81"/>
            <rFont val="Tahoma"/>
            <family val="2"/>
          </rPr>
          <t xml:space="preserve">
Allison Kleinbooi - 9412170193088
Pieter Tarentaal - 5905015197085
</t>
        </r>
      </text>
    </comment>
    <comment ref="C244" authorId="0" shapeId="0">
      <text>
        <r>
          <rPr>
            <sz val="10"/>
            <color indexed="81"/>
            <rFont val="Tahoma"/>
            <family val="2"/>
          </rPr>
          <t xml:space="preserve">Contract 092-050-238 ran from 16/11/10 - 14/12/10 = 260P/Days
</t>
        </r>
      </text>
    </comment>
    <comment ref="J244" authorId="0" shapeId="0">
      <text>
        <r>
          <rPr>
            <b/>
            <u/>
            <sz val="8"/>
            <color indexed="81"/>
            <rFont val="Tahoma"/>
            <family val="2"/>
          </rPr>
          <t xml:space="preserve">People employed on contract 092-001-238
</t>
        </r>
        <r>
          <rPr>
            <u/>
            <sz val="8"/>
            <color indexed="81"/>
            <rFont val="Tahoma"/>
            <family val="2"/>
          </rPr>
          <t xml:space="preserve">
</t>
        </r>
        <r>
          <rPr>
            <sz val="8"/>
            <color indexed="81"/>
            <rFont val="Tahoma"/>
            <family val="2"/>
          </rPr>
          <t>Marie Hendricks - 84071555176083
Philip Korkee - 6412235154086
Clarese Le Grance - 8501030187081
Willie Jansen  - 6901065260088
Maria Moos - 7710280167088
Christopher Scheepers - 7511015171084
Hans Wanie - 5107135626081
Johannes Schoeman - 7206105374082
Bramley Wildschut - 7812065217086
Johannes Plaatjies - 6212185927089</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sz val="8"/>
            <color indexed="81"/>
            <rFont val="Tahoma"/>
            <family val="2"/>
          </rPr>
          <t xml:space="preserve">Mary-Anne Grootboom - 8605100199080
Pieter De Bruyn - 7408165406081
</t>
        </r>
        <r>
          <rPr>
            <sz val="8"/>
            <color indexed="81"/>
            <rFont val="Tahoma"/>
            <family val="2"/>
          </rPr>
          <t xml:space="preserve">
</t>
        </r>
        <r>
          <rPr>
            <b/>
            <u/>
            <sz val="8"/>
            <color indexed="81"/>
            <rFont val="Tahoma"/>
            <family val="2"/>
          </rPr>
          <t xml:space="preserve">People Left
</t>
        </r>
        <r>
          <rPr>
            <sz val="8"/>
            <color indexed="81"/>
            <rFont val="Tahoma"/>
            <family val="2"/>
          </rPr>
          <t xml:space="preserve">
Ellie Van Schalkwyk - 8207210175082
Jan Mosterd - 6511095814083
Salten Magielies - 8512155200088</t>
        </r>
      </text>
    </comment>
    <comment ref="C245" authorId="2" shapeId="0">
      <text>
        <r>
          <rPr>
            <sz val="8"/>
            <color indexed="81"/>
            <rFont val="Tahoma"/>
            <family val="2"/>
          </rPr>
          <t xml:space="preserve">Contract 008 - 092-B007B1 ran from 19/11/15 to 01/12/15 = 66P/Days
</t>
        </r>
      </text>
    </comment>
    <comment ref="J245" authorId="2" shapeId="0">
      <text>
        <r>
          <rPr>
            <b/>
            <u/>
            <sz val="8"/>
            <color indexed="81"/>
            <rFont val="Tahoma"/>
            <family val="2"/>
          </rPr>
          <t>People Employed on Contract 008-092-B007B1</t>
        </r>
        <r>
          <rPr>
            <sz val="8"/>
            <color indexed="81"/>
            <rFont val="Tahoma"/>
            <family val="2"/>
          </rPr>
          <t xml:space="preserve">
Jonathan Magielies - 7604065740088
Caroline Tarentaal - 9405210598084
Claudette Swarts - 9011020183081
Shahida Swarts - 9202110135087
Anette Umslana - 8909100226087
Hendrik Human - 8203125250086
Lucinda Tarentaal - 8304120455082
David Witbooi - 7705305154087
Carl-Zon-Zack Magielies - 9411075186080
Brunhilda Magiellies - 7807100177089
Isak Magielies - 9208065125080
Sherodene Maia - 9511210203086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A246" authorId="0" shapeId="0">
      <text>
        <r>
          <rPr>
            <b/>
            <sz val="10"/>
            <color indexed="81"/>
            <rFont val="Tahoma"/>
            <family val="2"/>
          </rPr>
          <t>Wage incentive contract</t>
        </r>
      </text>
    </comment>
    <comment ref="C246" authorId="0" shapeId="0">
      <text>
        <r>
          <rPr>
            <sz val="10"/>
            <color indexed="81"/>
            <rFont val="Tahoma"/>
            <family val="2"/>
          </rPr>
          <t xml:space="preserve">Contract 008-092-B004 ran from 16/11/10 - 10/12/10 = 240P/Days
</t>
        </r>
      </text>
    </comment>
    <comment ref="J246" authorId="0" shapeId="0">
      <text>
        <r>
          <rPr>
            <b/>
            <u/>
            <sz val="10"/>
            <color indexed="81"/>
            <rFont val="Tahoma"/>
            <family val="2"/>
          </rPr>
          <t>People employed on contract 008-092-B004</t>
        </r>
        <r>
          <rPr>
            <sz val="10"/>
            <color indexed="81"/>
            <rFont val="Tahoma"/>
            <family val="2"/>
          </rPr>
          <t xml:space="preserve">
Gerely Grootboom - 8810195236082
Michelle Grootboom - 8004250088089
Sune Magielies - 8605190224087
Jonas Magielies - 5202235143085
Sharon williams - 8012020020084
Nicoleen Jacobs - 8812130131084
Lillian Coetzee - 6710120149081
Burtlen Kleinbooi - 8505105281083
Martin Mapoe - 7303015230080
Lindry-ann Swartz - 8707090129083
Heinrich Plaatjies - 7308075212084</t>
        </r>
      </text>
    </comment>
    <comment ref="A247" authorId="0" shapeId="0">
      <text>
        <r>
          <rPr>
            <b/>
            <sz val="10"/>
            <color indexed="81"/>
            <rFont val="Tahoma"/>
            <family val="2"/>
          </rPr>
          <t>Wage incentive contract</t>
        </r>
      </text>
    </comment>
    <comment ref="C247" authorId="0" shapeId="0">
      <text>
        <r>
          <rPr>
            <sz val="10"/>
            <color indexed="81"/>
            <rFont val="Tahoma"/>
            <family val="2"/>
          </rPr>
          <t xml:space="preserve">Contract 008-092-B007 ran from 16/11/10 - 10/12/10 = 280P/Days
</t>
        </r>
      </text>
    </comment>
    <comment ref="J247" authorId="0" shapeId="0">
      <text>
        <r>
          <rPr>
            <b/>
            <u/>
            <sz val="10"/>
            <color indexed="81"/>
            <rFont val="Tahoma"/>
            <family val="2"/>
          </rPr>
          <t xml:space="preserve">People Employed on Contract 008-092-B007
</t>
        </r>
        <r>
          <rPr>
            <sz val="10"/>
            <color indexed="81"/>
            <rFont val="Tahoma"/>
            <family val="2"/>
          </rPr>
          <t xml:space="preserve">Alfonso De Villiers - 9008305335087
Marieshan Jafta - 8112170946086
Veronique Magielies - 8911090204082
Jonathan Magilies - 7604065740088
Shaun Neubos - 7710145176084
Jastine Rautenbach - 9009055196085
Suretha Reineveld - 9206280209089
Arisha Stotoe - 8212130276085
Patrick Swarts - 7702145141085
Berenice Van Niekerk - 8112210110081
Luzane Van Niekerk - 9104031392088
Salome Willeman - 8203100435082
Madelyn Windvogel - 8704140264085
</t>
        </r>
      </text>
    </comment>
    <comment ref="A248" authorId="0" shapeId="0">
      <text>
        <r>
          <rPr>
            <sz val="10"/>
            <color indexed="81"/>
            <rFont val="Tahoma"/>
            <family val="2"/>
          </rPr>
          <t xml:space="preserve">Wage incentive contract
</t>
        </r>
      </text>
    </comment>
    <comment ref="C248" authorId="0" shapeId="0">
      <text>
        <r>
          <rPr>
            <sz val="10"/>
            <color indexed="81"/>
            <rFont val="Tahoma"/>
            <family val="2"/>
          </rPr>
          <t xml:space="preserve">Contract 008-092-B006  ran from 30/11/10 - 14/12/10 = 186P/Days
</t>
        </r>
      </text>
    </comment>
    <comment ref="J248" authorId="0" shapeId="0">
      <text>
        <r>
          <rPr>
            <b/>
            <u/>
            <sz val="8"/>
            <color indexed="81"/>
            <rFont val="Tahoma"/>
            <family val="2"/>
          </rPr>
          <t xml:space="preserve">People employed on contract 008-092-B006
</t>
        </r>
        <r>
          <rPr>
            <sz val="8"/>
            <color indexed="81"/>
            <rFont val="Tahoma"/>
            <family val="2"/>
          </rPr>
          <t xml:space="preserve">
Ryan Daniels - 8202145167080
Manie George -= 8712285241081
Charlton Malgas - 8404175282082
Patrick Zana  - 7603225541089
Fransie Rossouw - 6301035189089
Catherine Smit - 8404021234089
Richard Makosi - 6907095374088
Rodrick Pati - 8912316012085
Anderson Sobetwa - 5201255807082
George Plaatjies - 5108205043082
James Matrose - 6205125550086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t>
        </r>
        <r>
          <rPr>
            <b/>
            <sz val="8"/>
            <color indexed="81"/>
            <rFont val="Tahoma"/>
            <family val="2"/>
          </rPr>
          <t xml:space="preserve">
</t>
        </r>
        <r>
          <rPr>
            <sz val="8"/>
            <color indexed="81"/>
            <rFont val="Tahoma"/>
            <family val="2"/>
          </rPr>
          <t xml:space="preserve">
</t>
        </r>
        <r>
          <rPr>
            <u/>
            <sz val="8"/>
            <color indexed="81"/>
            <rFont val="Tahoma"/>
            <family val="2"/>
          </rPr>
          <t xml:space="preserve">
</t>
        </r>
        <r>
          <rPr>
            <b/>
            <u/>
            <sz val="8"/>
            <color indexed="81"/>
            <rFont val="Tahoma"/>
            <family val="2"/>
          </rPr>
          <t xml:space="preserve">
People Left
</t>
        </r>
        <r>
          <rPr>
            <sz val="8"/>
            <color indexed="10"/>
            <rFont val="Tahoma"/>
            <family val="2"/>
          </rPr>
          <t xml:space="preserve">
</t>
        </r>
        <r>
          <rPr>
            <sz val="8"/>
            <color indexed="81"/>
            <rFont val="Tahoma"/>
            <family val="2"/>
          </rPr>
          <t xml:space="preserve">
</t>
        </r>
      </text>
    </comment>
    <comment ref="C249" authorId="2" shapeId="0">
      <text>
        <r>
          <rPr>
            <sz val="8"/>
            <color indexed="81"/>
            <rFont val="Tahoma"/>
            <family val="2"/>
          </rPr>
          <t xml:space="preserve">Contract 092-001-217B1  ran from 05/02/16 - 11/03/16  = 187P/Days
</t>
        </r>
      </text>
    </comment>
    <comment ref="J249" authorId="2" shapeId="0">
      <text>
        <r>
          <rPr>
            <b/>
            <u/>
            <sz val="8"/>
            <color indexed="81"/>
            <rFont val="Tahoma"/>
            <family val="2"/>
          </rPr>
          <t>People Employed on Contract 092-001-217B1</t>
        </r>
        <r>
          <rPr>
            <sz val="8"/>
            <color indexed="81"/>
            <rFont val="Tahoma"/>
            <family val="2"/>
          </rPr>
          <t xml:space="preserve">
Jeandre Erasmus - 8904215150082
Wilfred Erasmus - 5907185153088
Phrevon Booysen - 8802235296085
Melissa Filander - 8108310157089
Rochelle Plaatjies - 8004040181087
</t>
        </r>
        <r>
          <rPr>
            <b/>
            <u/>
            <sz val="8"/>
            <color indexed="81"/>
            <rFont val="Tahoma"/>
            <family val="2"/>
          </rPr>
          <t xml:space="preserve">New People
</t>
        </r>
        <r>
          <rPr>
            <sz val="8"/>
            <color indexed="81"/>
            <rFont val="Tahoma"/>
            <family val="2"/>
          </rPr>
          <t xml:space="preserve">
Hermia Bees - 7606100157085
Marionelle Bees - 9308290186087
Harry booysen - 7606135498084
Sharvon Booysen - 9702260205085
Temasha Jordaan - 9404220341080
Nicolene Kleinbooi - 9602020245084
Desmond Tarentaal - 8306155349080
</t>
        </r>
        <r>
          <rPr>
            <b/>
            <u/>
            <sz val="8"/>
            <color indexed="81"/>
            <rFont val="Tahoma"/>
            <family val="2"/>
          </rPr>
          <t xml:space="preserve">
People Left
</t>
        </r>
        <r>
          <rPr>
            <sz val="8"/>
            <color indexed="81"/>
            <rFont val="Tahoma"/>
            <family val="2"/>
          </rPr>
          <t xml:space="preserve">
Filicity Jackson - 8611030144089
Hanrietha Matheus - 9411250209087
Dylon Plaatjies - 9708035298081
Gerhard George - 8204245186085
Loretta Schoeman - 9008050204089
Zelrecz Erasmus - 8311200110081
Hester Claassen - 8102091010088
</t>
        </r>
      </text>
    </comment>
    <comment ref="A250" authorId="0" shapeId="0">
      <text>
        <r>
          <rPr>
            <sz val="10"/>
            <color indexed="81"/>
            <rFont val="Tahoma"/>
            <family val="2"/>
          </rPr>
          <t xml:space="preserve">Wage incentive contract
</t>
        </r>
      </text>
    </comment>
    <comment ref="C250" authorId="0" shapeId="0">
      <text>
        <r>
          <rPr>
            <sz val="10"/>
            <color indexed="81"/>
            <rFont val="Tahoma"/>
            <family val="2"/>
          </rPr>
          <t xml:space="preserve">Contract 008-092-B0011  ran from 11/01/11 - 31/01/11 = 217P/Days
</t>
        </r>
      </text>
    </comment>
    <comment ref="J250" authorId="0" shapeId="0">
      <text>
        <r>
          <rPr>
            <b/>
            <u/>
            <sz val="8"/>
            <color indexed="81"/>
            <rFont val="Tahoma"/>
            <family val="2"/>
          </rPr>
          <t xml:space="preserve">People employed on contract 008-092-B0011
</t>
        </r>
        <r>
          <rPr>
            <sz val="8"/>
            <color indexed="81"/>
            <rFont val="Tahoma"/>
            <family val="2"/>
          </rPr>
          <t xml:space="preserve">
Manie George -= 8712285241081
Charlton Malgas - 8404175282082
Fransie Rossouw - 6301035189089
Catherine Smit - 8404021234089
Richard Makosi - 6907095374088
James Matrose - 6205125550086
Rodrick Pati - 8912316012085
Anderson Sobetwa - 5201255807082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u/>
            <sz val="8"/>
            <color indexed="81"/>
            <rFont val="Tahoma"/>
            <family val="2"/>
          </rPr>
          <t xml:space="preserve">
</t>
        </r>
        <r>
          <rPr>
            <sz val="8"/>
            <color indexed="81"/>
            <rFont val="Tahoma"/>
            <family val="2"/>
          </rPr>
          <t xml:space="preserve">Willem Hermanus - 6608086042086
</t>
        </r>
        <r>
          <rPr>
            <u/>
            <sz val="8"/>
            <color indexed="81"/>
            <rFont val="Tahoma"/>
            <family val="2"/>
          </rPr>
          <t xml:space="preserve">
</t>
        </r>
        <r>
          <rPr>
            <b/>
            <u/>
            <sz val="8"/>
            <color indexed="81"/>
            <rFont val="Tahoma"/>
            <family val="2"/>
          </rPr>
          <t xml:space="preserve">
People Left
</t>
        </r>
        <r>
          <rPr>
            <sz val="8"/>
            <color indexed="81"/>
            <rFont val="Tahoma"/>
            <family val="2"/>
          </rPr>
          <t xml:space="preserve">
George Plaatjies - 5108205043082
Patrick Zana  - 7603225541089
Ryan Daniels - 8202145167080
</t>
        </r>
      </text>
    </comment>
    <comment ref="A251" authorId="0" shapeId="0">
      <text>
        <r>
          <rPr>
            <b/>
            <sz val="10"/>
            <color indexed="81"/>
            <rFont val="Tahoma"/>
            <family val="2"/>
          </rPr>
          <t>Wage incentive contract</t>
        </r>
      </text>
    </comment>
    <comment ref="C251" authorId="0" shapeId="0">
      <text>
        <r>
          <rPr>
            <sz val="10"/>
            <color indexed="81"/>
            <rFont val="Tahoma"/>
            <family val="2"/>
          </rPr>
          <t xml:space="preserve">Contract 008-092-B008 ran from 11/01/11 - 31/01/11 = 238P/Days
</t>
        </r>
      </text>
    </comment>
    <comment ref="J251" authorId="0" shapeId="0">
      <text>
        <r>
          <rPr>
            <b/>
            <u/>
            <sz val="10"/>
            <color indexed="81"/>
            <rFont val="Tahoma"/>
            <family val="2"/>
          </rPr>
          <t>People employed on contract 008-092-B008</t>
        </r>
        <r>
          <rPr>
            <sz val="10"/>
            <color indexed="81"/>
            <rFont val="Tahoma"/>
            <family val="2"/>
          </rPr>
          <t xml:space="preserve">
Gerely Grootboom - 8810195236082
Michelle Grootboom - 8004250088089
Sune Magielies - 8605190224087
Jonas Magielies - 5202235143085
Sharon williams - 8012020020084
Nicoleen Jacobs - 8812130131084
Burtlen Kleinbooi - 8505105281083
Martin Mapoe - 7303015230080
Lindry-ann Swartz - 8707090129083
Heinrich Plaatjies - 7308075212084
</t>
        </r>
        <r>
          <rPr>
            <b/>
            <u/>
            <sz val="10"/>
            <color indexed="81"/>
            <rFont val="Tahoma"/>
            <family val="2"/>
          </rPr>
          <t xml:space="preserve">New People
</t>
        </r>
        <r>
          <rPr>
            <sz val="10"/>
            <color indexed="81"/>
            <rFont val="Tahoma"/>
            <family val="2"/>
          </rPr>
          <t>Elton Lucas - 8601285242084</t>
        </r>
        <r>
          <rPr>
            <b/>
            <u/>
            <sz val="10"/>
            <color indexed="81"/>
            <rFont val="Tahoma"/>
            <family val="2"/>
          </rPr>
          <t xml:space="preserve">
People Left
</t>
        </r>
        <r>
          <rPr>
            <sz val="10"/>
            <color indexed="81"/>
            <rFont val="Tahoma"/>
            <family val="2"/>
          </rPr>
          <t>Lillian Coetzee - 6710120149081</t>
        </r>
      </text>
    </comment>
    <comment ref="A252" authorId="0" shapeId="0">
      <text>
        <r>
          <rPr>
            <b/>
            <sz val="10"/>
            <color indexed="81"/>
            <rFont val="Tahoma"/>
            <family val="2"/>
          </rPr>
          <t>Wage incentive contract</t>
        </r>
      </text>
    </comment>
    <comment ref="C252" authorId="0" shapeId="0">
      <text>
        <r>
          <rPr>
            <sz val="10"/>
            <color indexed="81"/>
            <rFont val="Tahoma"/>
            <family val="2"/>
          </rPr>
          <t xml:space="preserve">Contract 008-092-B0010 ran from 11/01/11 - 31/01/11 = 280P/Days
</t>
        </r>
      </text>
    </comment>
    <comment ref="J252" authorId="0" shapeId="0">
      <text>
        <r>
          <rPr>
            <b/>
            <u/>
            <sz val="10"/>
            <color indexed="81"/>
            <rFont val="Tahoma"/>
            <family val="2"/>
          </rPr>
          <t xml:space="preserve">People Employed on Contract 008-092-B0010
</t>
        </r>
        <r>
          <rPr>
            <sz val="10"/>
            <color indexed="81"/>
            <rFont val="Tahoma"/>
            <family val="2"/>
          </rPr>
          <t xml:space="preserve">Alfonso De Villiers - 9008305335087
Marieshan Jafta - 8112170946086
Veronique Magielies - 8911090204082
Jonathan Magilies - 7604065740088
Shaun Neubos - 7710145176084
Jastine Rautenbach - 9009055196085
Suretha Reineveld - 9206280209089
Arisha Stotoe - 8212130276085
Patrick Swarts - 7702145141085
Berenice Van Niekerk - 8112210110081
Luzane Van Niekerk - 9104031392088
Salome Willeman - 8203100435082
Madelyn Windvogel - 8704140264085
</t>
        </r>
      </text>
    </comment>
    <comment ref="A253" authorId="0" shapeId="0">
      <text>
        <r>
          <rPr>
            <sz val="10"/>
            <color indexed="81"/>
            <rFont val="Tahoma"/>
            <family val="2"/>
          </rPr>
          <t xml:space="preserve">Wage incentive contract
</t>
        </r>
      </text>
    </comment>
    <comment ref="C253" authorId="0" shapeId="0">
      <text>
        <r>
          <rPr>
            <sz val="10"/>
            <color indexed="81"/>
            <rFont val="Tahoma"/>
            <family val="2"/>
          </rPr>
          <t xml:space="preserve">Contract 008-092-B0012 ran from 12/01/11 - 31/01/11 = 220P/Days
</t>
        </r>
      </text>
    </comment>
    <comment ref="J253" authorId="0" shapeId="0">
      <text>
        <r>
          <rPr>
            <b/>
            <u/>
            <sz val="8"/>
            <color indexed="81"/>
            <rFont val="Tahoma"/>
            <family val="2"/>
          </rPr>
          <t xml:space="preserve">People Employed on contract 008-092-B0012
</t>
        </r>
        <r>
          <rPr>
            <sz val="8"/>
            <color indexed="81"/>
            <rFont val="Tahoma"/>
            <family val="2"/>
          </rPr>
          <t xml:space="preserve">
Maurko Moses - 7909295143080
Elize Daniels - 8204260166087
Hendrik Dirks - 5606145115084
Marie Tarentaal - 5112030163081
Klaas Krotz - 8010245074084
Johnnie Ruiters - 6201025058080
Nicolene Jansen - 9108010231084
Gerda Benjamin - 8508060240086
Johannes Benjamin - 8809295147082
Pieter Zaayman - 7309055127086</t>
        </r>
        <r>
          <rPr>
            <sz val="8"/>
            <color indexed="10"/>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b/>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Badnock Mackay - 6409215263085</t>
        </r>
      </text>
    </comment>
    <comment ref="A254" authorId="0" shapeId="0">
      <text>
        <r>
          <rPr>
            <sz val="10"/>
            <color indexed="81"/>
            <rFont val="Tahoma"/>
            <family val="2"/>
          </rPr>
          <t xml:space="preserve">Wage incentive contract
</t>
        </r>
      </text>
    </comment>
    <comment ref="C254" authorId="0" shapeId="0">
      <text>
        <r>
          <rPr>
            <sz val="10"/>
            <color indexed="81"/>
            <rFont val="Tahoma"/>
            <family val="2"/>
          </rPr>
          <t xml:space="preserve">Contract 008-092-B0013 ran from 12/01/11 - 31/01/11 = 240P/Days
</t>
        </r>
      </text>
    </comment>
    <comment ref="J254" authorId="0" shapeId="0">
      <text>
        <r>
          <rPr>
            <b/>
            <u/>
            <sz val="8"/>
            <color indexed="81"/>
            <rFont val="Tahoma"/>
            <family val="2"/>
          </rPr>
          <t xml:space="preserve">People employed on contract 008-092-B0013
</t>
        </r>
        <r>
          <rPr>
            <u/>
            <sz val="8"/>
            <color indexed="81"/>
            <rFont val="Tahoma"/>
            <family val="2"/>
          </rPr>
          <t xml:space="preserve">
</t>
        </r>
        <r>
          <rPr>
            <sz val="8"/>
            <color indexed="81"/>
            <rFont val="Tahoma"/>
            <family val="2"/>
          </rPr>
          <t>Pieter De Bruyn - 7408165406081
Mary-Anne Grootboom - 8605100199080</t>
        </r>
        <r>
          <rPr>
            <u/>
            <sz val="8"/>
            <color indexed="81"/>
            <rFont val="Tahoma"/>
            <family val="2"/>
          </rPr>
          <t xml:space="preserve">
</t>
        </r>
        <r>
          <rPr>
            <sz val="8"/>
            <color indexed="81"/>
            <rFont val="Tahoma"/>
            <family val="2"/>
          </rPr>
          <t xml:space="preserve">Marie Hendricks - 84071555176083
Clarese Le Grance - 8501030187081
Willie Jansen  - 6901065260088
Maria Moos - 7710280167088
Christopher Scheepers - 7511015171084
Hans Wanie - 5107135626081
Johannes Schoeman - 7206105374082
</t>
        </r>
        <r>
          <rPr>
            <b/>
            <u/>
            <sz val="8"/>
            <color indexed="81"/>
            <rFont val="Tahoma"/>
            <family val="2"/>
          </rPr>
          <t>New People</t>
        </r>
        <r>
          <rPr>
            <sz val="8"/>
            <color indexed="81"/>
            <rFont val="Tahoma"/>
            <family val="2"/>
          </rPr>
          <t xml:space="preserve">
</t>
        </r>
        <r>
          <rPr>
            <sz val="8"/>
            <color indexed="81"/>
            <rFont val="Tahoma"/>
            <family val="2"/>
          </rPr>
          <t xml:space="preserve">
</t>
        </r>
        <r>
          <rPr>
            <b/>
            <sz val="8"/>
            <color indexed="81"/>
            <rFont val="Tahoma"/>
            <family val="2"/>
          </rPr>
          <t xml:space="preserve">
Jan Mosterd - 6511095814083
Jeffrey Karelse - 6610045097086
</t>
        </r>
        <r>
          <rPr>
            <sz val="8"/>
            <color indexed="81"/>
            <rFont val="Tahoma"/>
            <family val="2"/>
          </rPr>
          <t xml:space="preserve">
</t>
        </r>
        <r>
          <rPr>
            <b/>
            <u/>
            <sz val="8"/>
            <color indexed="81"/>
            <rFont val="Tahoma"/>
            <family val="2"/>
          </rPr>
          <t xml:space="preserve">People Left
</t>
        </r>
        <r>
          <rPr>
            <sz val="8"/>
            <color indexed="81"/>
            <rFont val="Tahoma"/>
            <family val="2"/>
          </rPr>
          <t xml:space="preserve">
Bramley Wildschut - 7812065217086
Johannes Plaatjies - 6212185927089
Philip Korkee - 6412235154086</t>
        </r>
      </text>
    </comment>
    <comment ref="A255" authorId="0" shapeId="0">
      <text>
        <r>
          <rPr>
            <b/>
            <sz val="10"/>
            <color indexed="81"/>
            <rFont val="Tahoma"/>
            <family val="2"/>
          </rPr>
          <t>Wage incentive contract</t>
        </r>
      </text>
    </comment>
    <comment ref="C255" authorId="0" shapeId="0">
      <text>
        <r>
          <rPr>
            <sz val="10"/>
            <color indexed="81"/>
            <rFont val="Tahoma"/>
            <family val="2"/>
          </rPr>
          <t xml:space="preserve">Contract 008-092-B0016 ran from 02/02/11 - 18/02/11 = 260P/Days
</t>
        </r>
      </text>
    </comment>
    <comment ref="J255" authorId="0" shapeId="0">
      <text>
        <r>
          <rPr>
            <b/>
            <u/>
            <sz val="10"/>
            <color indexed="81"/>
            <rFont val="Tahoma"/>
            <family val="2"/>
          </rPr>
          <t xml:space="preserve">People Employed on Contract 008-092-B0016
</t>
        </r>
        <r>
          <rPr>
            <sz val="10"/>
            <color indexed="81"/>
            <rFont val="Tahoma"/>
            <family val="2"/>
          </rPr>
          <t xml:space="preserve">Alfonso De Villiers - 9008305335087
Marieshan Jafta - 8112170946086
Veronique Magielies - 8911090204082
Jonathan Magilies - 7604065740088
Shaun Neubos - 7710145176084
Jastine Rautenbach - 9009055196085
Suretha Reineveld - 9206280209089
Arisha Stotoe - 8212130276085
Patrick Swarts - 7702145141085
Berenice Van Niekerk - 8112210110081
Luzane Van Niekerk - 9104031392088
Salome Willeman - 8203100435082
Madelyn Windvogel - 8704140264085
</t>
        </r>
      </text>
    </comment>
    <comment ref="A256" authorId="0" shapeId="0">
      <text>
        <r>
          <rPr>
            <sz val="10"/>
            <color indexed="81"/>
            <rFont val="Tahoma"/>
            <family val="2"/>
          </rPr>
          <t xml:space="preserve">Wage incentive contract
</t>
        </r>
      </text>
    </comment>
    <comment ref="C256" authorId="0" shapeId="0">
      <text>
        <r>
          <rPr>
            <sz val="10"/>
            <color indexed="81"/>
            <rFont val="Tahoma"/>
            <family val="2"/>
          </rPr>
          <t xml:space="preserve">Contract 008-092-B0018 ran from 02/02/11 - 19/02/11 = 220P/Days
</t>
        </r>
      </text>
    </comment>
    <comment ref="J256" authorId="0" shapeId="0">
      <text>
        <r>
          <rPr>
            <b/>
            <u/>
            <sz val="8"/>
            <color indexed="81"/>
            <rFont val="Tahoma"/>
            <family val="2"/>
          </rPr>
          <t xml:space="preserve">People Employed on contract 008-092-B0018
</t>
        </r>
        <r>
          <rPr>
            <sz val="8"/>
            <color indexed="81"/>
            <rFont val="Tahoma"/>
            <family val="2"/>
          </rPr>
          <t xml:space="preserve">
Maurko Moses - 7909295143080
Elize Daniels - 8204260166087
Hendrik Dirks - 5606145115084
Marie Tarentaal - 5112030163081
Klaas Krotz - 8010245074084
Johnnie Ruiters - 6201025058080
Gerda Benjamin - 8508060240086
Johannes Benjamin - 8809295147082
Pieter Zaayman - 7309055127086</t>
        </r>
        <r>
          <rPr>
            <sz val="8"/>
            <color indexed="10"/>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b/>
            <sz val="8"/>
            <color indexed="81"/>
            <rFont val="Tahoma"/>
            <family val="2"/>
          </rPr>
          <t xml:space="preserve">
</t>
        </r>
        <r>
          <rPr>
            <sz val="8"/>
            <color indexed="81"/>
            <rFont val="Tahoma"/>
            <family val="2"/>
          </rPr>
          <t>Badnock Mackay - 6409215263085</t>
        </r>
        <r>
          <rPr>
            <b/>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Nicolene Jansen - 9108010231084</t>
        </r>
      </text>
    </comment>
    <comment ref="C257" authorId="0" shapeId="0">
      <text>
        <r>
          <rPr>
            <sz val="10"/>
            <color indexed="81"/>
            <rFont val="Tahoma"/>
            <family val="2"/>
          </rPr>
          <t xml:space="preserve">Contract 008-092-B0017B1 ran from 18/01/16 - 09/02/2016 = 66P/Days
</t>
        </r>
      </text>
    </comment>
    <comment ref="J257" authorId="0" shapeId="0">
      <text>
        <r>
          <rPr>
            <b/>
            <u/>
            <sz val="10"/>
            <color indexed="81"/>
            <rFont val="Tahoma"/>
            <family val="2"/>
          </rPr>
          <t xml:space="preserve">People employed on Contract 008-092-B0017B1
</t>
        </r>
        <r>
          <rPr>
            <u/>
            <sz val="10"/>
            <color indexed="81"/>
            <rFont val="Tahoma"/>
            <family val="2"/>
          </rPr>
          <t xml:space="preserve">
</t>
        </r>
        <r>
          <rPr>
            <sz val="10"/>
            <color indexed="81"/>
            <rFont val="Tahoma"/>
            <family val="2"/>
          </rPr>
          <t xml:space="preserve">Elmara Swartz - 8807310105085
Marieshan Jaftha - 8112170946086
Nolan Chiga - 9408255217081
Marie Chiga - 69080706635089
Rodwell Human - 8710015220086
Elretha Swarts - 8509090261084
Justin Rautenbach - 9009055196085
Donoline Swartz - 9308230349084
Leentjie Swartz - 6903310195085
Granwell Williams - 7809225302089
</t>
        </r>
        <r>
          <rPr>
            <b/>
            <u/>
            <sz val="10"/>
            <color indexed="81"/>
            <rFont val="Tahoma"/>
            <family val="2"/>
          </rPr>
          <t xml:space="preserve">
New People
</t>
        </r>
        <r>
          <rPr>
            <sz val="10"/>
            <color indexed="81"/>
            <rFont val="Tahoma"/>
            <family val="2"/>
          </rPr>
          <t>Petro Statoe - 9204100400083
Jervin Willeman - 9601265338083</t>
        </r>
        <r>
          <rPr>
            <b/>
            <u/>
            <sz val="10"/>
            <color indexed="81"/>
            <rFont val="Tahoma"/>
            <family val="2"/>
          </rPr>
          <t xml:space="preserve">
</t>
        </r>
        <r>
          <rPr>
            <u/>
            <sz val="10"/>
            <color indexed="81"/>
            <rFont val="Tahoma"/>
            <family val="2"/>
          </rPr>
          <t xml:space="preserve">
</t>
        </r>
        <r>
          <rPr>
            <sz val="10"/>
            <color indexed="81"/>
            <rFont val="Tahoma"/>
            <family val="2"/>
          </rPr>
          <t xml:space="preserve">
</t>
        </r>
        <r>
          <rPr>
            <b/>
            <u/>
            <sz val="10"/>
            <color indexed="81"/>
            <rFont val="Tahoma"/>
            <family val="2"/>
          </rPr>
          <t xml:space="preserve">
People Left
</t>
        </r>
        <r>
          <rPr>
            <sz val="10"/>
            <color indexed="81"/>
            <rFont val="Tahoma"/>
            <family val="2"/>
          </rPr>
          <t>Esme Grootboom - 7509050201089
Sydney Plaatjies - 9007215141082</t>
        </r>
      </text>
    </comment>
    <comment ref="A258" authorId="0" shapeId="0">
      <text>
        <r>
          <rPr>
            <sz val="10"/>
            <color indexed="81"/>
            <rFont val="Tahoma"/>
            <family val="2"/>
          </rPr>
          <t xml:space="preserve">Wage incentive contract
</t>
        </r>
      </text>
    </comment>
    <comment ref="C258" authorId="0" shapeId="0">
      <text>
        <r>
          <rPr>
            <sz val="10"/>
            <color indexed="81"/>
            <rFont val="Tahoma"/>
            <family val="2"/>
          </rPr>
          <t xml:space="preserve">Contract 008-092-B0017  ran from 02/02/11 - 19/02/11 = 209P/Days
</t>
        </r>
      </text>
    </comment>
    <comment ref="J258" authorId="0" shapeId="0">
      <text>
        <r>
          <rPr>
            <b/>
            <u/>
            <sz val="8"/>
            <color indexed="81"/>
            <rFont val="Tahoma"/>
            <family val="2"/>
          </rPr>
          <t xml:space="preserve">People employed on contract 008-092-B0017
</t>
        </r>
        <r>
          <rPr>
            <sz val="8"/>
            <color indexed="81"/>
            <rFont val="Tahoma"/>
            <family val="2"/>
          </rPr>
          <t xml:space="preserve">
Manie George - 8712285241081
Willem Hermanus - 6608086042086
Charlton Malgas - 8404175282082
Fransie Rossouw - 6301035189089
Catherine Smit - 8404021234089
Richard Makosi - 6907095374088
James Matrose - 6205125550086
Rodrick Pati - 8912316012085
Anderson Sobetwa - 5201255807082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sz val="8"/>
            <color indexed="81"/>
            <rFont val="Tahoma"/>
            <family val="2"/>
          </rPr>
          <t xml:space="preserve">Abigail Petrus - 9101230251081
Jacoobus Adams - 8209205270084
</t>
        </r>
        <r>
          <rPr>
            <b/>
            <u/>
            <sz val="8"/>
            <color indexed="81"/>
            <rFont val="Tahoma"/>
            <family val="2"/>
          </rPr>
          <t>People Left</t>
        </r>
      </text>
    </comment>
    <comment ref="A259" authorId="0" shapeId="0">
      <text>
        <r>
          <rPr>
            <b/>
            <sz val="10"/>
            <color indexed="81"/>
            <rFont val="Tahoma"/>
            <family val="2"/>
          </rPr>
          <t>Wage incentive contract</t>
        </r>
      </text>
    </comment>
    <comment ref="C259" authorId="0" shapeId="0">
      <text>
        <r>
          <rPr>
            <sz val="10"/>
            <color indexed="81"/>
            <rFont val="Tahoma"/>
            <family val="2"/>
          </rPr>
          <t xml:space="preserve">Contract 008-092-B0014 ran from 02/02/11 - 19/02/11 = 214P/Days
</t>
        </r>
      </text>
    </comment>
    <comment ref="J259" authorId="0" shapeId="0">
      <text>
        <r>
          <rPr>
            <b/>
            <u/>
            <sz val="10"/>
            <color indexed="81"/>
            <rFont val="Tahoma"/>
            <family val="2"/>
          </rPr>
          <t>People employed on contract 008-092-B0014</t>
        </r>
        <r>
          <rPr>
            <sz val="10"/>
            <color indexed="81"/>
            <rFont val="Tahoma"/>
            <family val="2"/>
          </rPr>
          <t xml:space="preserve">
Gerely Grootboom - 8810195236082
Michelle Grootboom - 8004250088089
Sune Magielies - 8605190224087
Jonas Magielies - 5202235143085
Sharon williams - 8012020020084
Nicoleen Jacobs - 8812130131084
Elton Lucas - 8601285242084
Burtlen Kleinbooi - 8505105281083
Martin Mapoe - 7303015230080
Lindry-ann Swartz - 8707090129083
Heinrich Plaatjies - 7308075212084
</t>
        </r>
        <r>
          <rPr>
            <b/>
            <u/>
            <sz val="10"/>
            <color indexed="81"/>
            <rFont val="Tahoma"/>
            <family val="2"/>
          </rPr>
          <t xml:space="preserve">New People
</t>
        </r>
        <r>
          <rPr>
            <b/>
            <u/>
            <sz val="10"/>
            <color indexed="81"/>
            <rFont val="Tahoma"/>
            <family val="2"/>
          </rPr>
          <t xml:space="preserve">
People Left
</t>
        </r>
      </text>
    </comment>
    <comment ref="A260" authorId="0" shapeId="0">
      <text>
        <r>
          <rPr>
            <sz val="10"/>
            <color indexed="81"/>
            <rFont val="Tahoma"/>
            <family val="2"/>
          </rPr>
          <t xml:space="preserve">Wage incentive conract
</t>
        </r>
      </text>
    </comment>
    <comment ref="C260" authorId="0" shapeId="0">
      <text>
        <r>
          <rPr>
            <sz val="10"/>
            <color indexed="81"/>
            <rFont val="Tahoma"/>
            <family val="2"/>
          </rPr>
          <t xml:space="preserve">Contract 008-092-B0015 ran from 01/02/11 - 19/02/11 = 237P/Days
</t>
        </r>
      </text>
    </comment>
    <comment ref="J260" authorId="0" shapeId="0">
      <text>
        <r>
          <rPr>
            <b/>
            <u/>
            <sz val="10"/>
            <color indexed="81"/>
            <rFont val="Tahoma"/>
            <family val="2"/>
          </rPr>
          <t xml:space="preserve">People employed on Contract 008-092-B0015
</t>
        </r>
        <r>
          <rPr>
            <sz val="10"/>
            <color indexed="81"/>
            <rFont val="Tahoma"/>
            <family val="2"/>
          </rPr>
          <t xml:space="preserve">
Salwyn Grootboom - 6404275835088
David Human - 6705095715080
Booi Chika - 6508075915088
Sherman Swartz - 9407205211087
Sharlene Windvogel - 8704070192082
Destemona Plaatjies - 8509290153081
Klara Plaaitjies - 6604010844085
Leentjie Swartz - 6903310195085
Cloudette Swartz - 7601140252089
Dina Swartz - 6210110938080
Booi Plaatjies - 6801115253085
</t>
        </r>
      </text>
    </comment>
    <comment ref="A261" authorId="0" shapeId="0">
      <text>
        <r>
          <rPr>
            <sz val="10"/>
            <color indexed="81"/>
            <rFont val="Tahoma"/>
            <family val="2"/>
          </rPr>
          <t xml:space="preserve">Wage incentive contract
</t>
        </r>
      </text>
    </comment>
    <comment ref="C261" authorId="0" shapeId="0">
      <text>
        <r>
          <rPr>
            <sz val="10"/>
            <color indexed="81"/>
            <rFont val="Tahoma"/>
            <family val="2"/>
          </rPr>
          <t xml:space="preserve">Contract 008-092-B0019 ran from 05/02/11 - 03/03/11 = 240P/Days
</t>
        </r>
      </text>
    </comment>
    <comment ref="J261" authorId="0" shapeId="0">
      <text>
        <r>
          <rPr>
            <b/>
            <u/>
            <sz val="8"/>
            <color indexed="81"/>
            <rFont val="Tahoma"/>
            <family val="2"/>
          </rPr>
          <t xml:space="preserve">People employed on contract 008-092-B0019
</t>
        </r>
        <r>
          <rPr>
            <u/>
            <sz val="8"/>
            <color indexed="81"/>
            <rFont val="Tahoma"/>
            <family val="2"/>
          </rPr>
          <t xml:space="preserve">
</t>
        </r>
        <r>
          <rPr>
            <sz val="8"/>
            <color indexed="81"/>
            <rFont val="Tahoma"/>
            <family val="2"/>
          </rPr>
          <t>Pieter De Bruyn - 7408165406081
Mary-Anne Grootboom - 8605100199080</t>
        </r>
        <r>
          <rPr>
            <u/>
            <sz val="8"/>
            <color indexed="81"/>
            <rFont val="Tahoma"/>
            <family val="2"/>
          </rPr>
          <t xml:space="preserve">
</t>
        </r>
        <r>
          <rPr>
            <sz val="8"/>
            <color indexed="81"/>
            <rFont val="Tahoma"/>
            <family val="2"/>
          </rPr>
          <t xml:space="preserve">Marie Hendricks - 84071555176083
Clarese Le Grance - 8501030187081
Willie Jansen  - 6901065260088
Maria Moos - 7710280167088
Christopher Scheepers - 7511015171084
Hans Wanie - 5107135626081
Johannes Schoeman - 7206105374082
Jan Mosterd - 6511095814083
Jeffrey Karelse - 6610045097086
</t>
        </r>
        <r>
          <rPr>
            <b/>
            <u/>
            <sz val="8"/>
            <color indexed="81"/>
            <rFont val="Tahoma"/>
            <family val="2"/>
          </rPr>
          <t>New People</t>
        </r>
        <r>
          <rPr>
            <sz val="8"/>
            <color indexed="81"/>
            <rFont val="Tahoma"/>
            <family val="2"/>
          </rPr>
          <t xml:space="preserve">
</t>
        </r>
        <r>
          <rPr>
            <sz val="8"/>
            <color indexed="81"/>
            <rFont val="Tahoma"/>
            <family val="2"/>
          </rPr>
          <t xml:space="preserve">
</t>
        </r>
        <r>
          <rPr>
            <b/>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t>
        </r>
      </text>
    </comment>
    <comment ref="C262" authorId="3" shapeId="0">
      <text>
        <r>
          <rPr>
            <sz val="9"/>
            <color indexed="81"/>
            <rFont val="Tahoma"/>
            <charset val="1"/>
          </rPr>
          <t xml:space="preserve">Contract 092-050-245B1 ran from 04/12/15 - 09/12/15 = 44P/Days
</t>
        </r>
      </text>
    </comment>
    <comment ref="J262" authorId="3" shapeId="0">
      <text>
        <r>
          <rPr>
            <b/>
            <u/>
            <sz val="9"/>
            <color indexed="81"/>
            <rFont val="Tahoma"/>
            <family val="2"/>
          </rPr>
          <t>People Employed on Contract 092-050-245B1</t>
        </r>
        <r>
          <rPr>
            <b/>
            <sz val="9"/>
            <color indexed="81"/>
            <rFont val="Tahoma"/>
            <charset val="1"/>
          </rPr>
          <t xml:space="preserve">
</t>
        </r>
        <r>
          <rPr>
            <b/>
            <sz val="9"/>
            <color indexed="81"/>
            <rFont val="Tahoma"/>
            <family val="2"/>
          </rPr>
          <t xml:space="preserve">
</t>
        </r>
        <r>
          <rPr>
            <sz val="9"/>
            <color indexed="81"/>
            <rFont val="Tahoma"/>
            <family val="2"/>
          </rPr>
          <t xml:space="preserve">Peter Swarts - 7702145141085
Stanley Coetzee - 9407115206086
Stephen Coetzee - 6709285170080
Riaan Witbooi - 8602025117085
Terisia Willeman - 7207080197084
Mercia Tarentaal - 8808130782087
Carlon Kleinbooi - 9705095382086
Hazel Tarentaal - 8809020106080
Claudia Tarentaal - 8902040225087
George Mapoe - 9408035181086
Candice Wyngaardt - 9001270642084
Sharon Williams - 8012020020084
</t>
        </r>
        <r>
          <rPr>
            <b/>
            <sz val="9"/>
            <color indexed="81"/>
            <rFont val="Tahoma"/>
            <charset val="1"/>
          </rPr>
          <t xml:space="preserve">
</t>
        </r>
        <r>
          <rPr>
            <b/>
            <u/>
            <sz val="9"/>
            <color indexed="81"/>
            <rFont val="Tahoma"/>
            <family val="2"/>
          </rPr>
          <t>New People</t>
        </r>
        <r>
          <rPr>
            <sz val="9"/>
            <color indexed="81"/>
            <rFont val="Tahoma"/>
            <family val="2"/>
          </rPr>
          <t xml:space="preserve">
</t>
        </r>
        <r>
          <rPr>
            <b/>
            <sz val="9"/>
            <color indexed="81"/>
            <rFont val="Tahoma"/>
            <charset val="1"/>
          </rPr>
          <t xml:space="preserve">
</t>
        </r>
        <r>
          <rPr>
            <b/>
            <u/>
            <sz val="9"/>
            <color indexed="81"/>
            <rFont val="Tahoma"/>
            <family val="2"/>
          </rPr>
          <t>People Left</t>
        </r>
        <r>
          <rPr>
            <sz val="9"/>
            <color indexed="81"/>
            <rFont val="Tahoma"/>
            <charset val="1"/>
          </rPr>
          <t xml:space="preserve">
</t>
        </r>
      </text>
    </comment>
    <comment ref="C263" authorId="0" shapeId="0">
      <text>
        <r>
          <rPr>
            <sz val="10"/>
            <color indexed="81"/>
            <rFont val="Tahoma"/>
            <family val="2"/>
          </rPr>
          <t xml:space="preserve">Contract 092-050-245 ran from 01/04/11 - 20/04/11 = 280P/Days
</t>
        </r>
      </text>
    </comment>
    <comment ref="J263" authorId="0" shapeId="0">
      <text>
        <r>
          <rPr>
            <b/>
            <u/>
            <sz val="10"/>
            <color indexed="81"/>
            <rFont val="Tahoma"/>
            <family val="2"/>
          </rPr>
          <t xml:space="preserve">People Employed on Contract 092-050-245
</t>
        </r>
        <r>
          <rPr>
            <sz val="10"/>
            <color indexed="81"/>
            <rFont val="Tahoma"/>
            <family val="2"/>
          </rPr>
          <t xml:space="preserve">Alfonso De Villiers - 9008305335087
Marieshan Jafta - 8112170946086
Veronique Magielies - 8911090204082
Jonathan Magilies - 7604065740088
Shaun Neubos - 7710145176084
Jastine Rautenbach - 9009055196085
Suretha Reineveld - 9206280209089
Arisha Stotoe - 8212130276085
Patrick Swarts - 7702145141085
Berenice Van Niekerk - 8112210110081
Luzane Van Niekerk - 9104031392088
Salome Willeman - 8203100435082
Madelyn Windvogel - 8704140264085
</t>
        </r>
      </text>
    </comment>
    <comment ref="C264" authorId="0" shapeId="0">
      <text>
        <r>
          <rPr>
            <sz val="10"/>
            <color indexed="81"/>
            <rFont val="Tahoma"/>
            <family val="2"/>
          </rPr>
          <t xml:space="preserve">Contract 092-050-B0020B1 ran from  ran from 18/01/16 - 25/01/16 = 44P/Days
</t>
        </r>
      </text>
    </comment>
    <comment ref="J264" authorId="0" shapeId="0">
      <text>
        <r>
          <rPr>
            <b/>
            <u/>
            <sz val="8"/>
            <color indexed="81"/>
            <rFont val="Tahoma"/>
            <family val="2"/>
          </rPr>
          <t xml:space="preserve">People Employed on contract 092-050-B0020B1
</t>
        </r>
        <r>
          <rPr>
            <b/>
            <sz val="8"/>
            <color indexed="81"/>
            <rFont val="Tahoma"/>
            <family val="2"/>
          </rPr>
          <t xml:space="preserve">
</t>
        </r>
        <r>
          <rPr>
            <sz val="8"/>
            <color indexed="81"/>
            <rFont val="Tahoma"/>
            <family val="2"/>
          </rPr>
          <t xml:space="preserve">Martiens Kleinbooi - 6604035930083
Elna Tarentaal - 8409260199083
Bernette Ruiters - 9210160244089
Anna Prins - 7012121194086
Pieter Ruiters - 6405315731088
Glarion Grootboom - 7708240180084
Eldene Ruiters - 9407180210088
Andre Draai - 6201145094080
Michelle Grootboom - 8004250088089
Andrew Lukas - 8402085082089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Claradine Peters - 9604200275089
Josef Saayman - 6909135823082
</t>
        </r>
        <r>
          <rPr>
            <sz val="8"/>
            <color indexed="81"/>
            <rFont val="Tahoma"/>
            <family val="2"/>
          </rPr>
          <t xml:space="preserve">
</t>
        </r>
        <r>
          <rPr>
            <b/>
            <u/>
            <sz val="8"/>
            <color indexed="81"/>
            <rFont val="Tahoma"/>
            <family val="2"/>
          </rPr>
          <t xml:space="preserve">People Left
</t>
        </r>
        <r>
          <rPr>
            <sz val="8"/>
            <color indexed="81"/>
            <rFont val="Tahoma"/>
            <family val="2"/>
          </rPr>
          <t xml:space="preserve">
Shereleen Tarentaal - 8702100112088
Stephanus Williams - 7412155070089</t>
        </r>
      </text>
    </comment>
    <comment ref="A265" authorId="0" shapeId="0">
      <text>
        <r>
          <rPr>
            <b/>
            <sz val="10"/>
            <color indexed="81"/>
            <rFont val="Tahoma"/>
            <family val="2"/>
          </rPr>
          <t>Wage incentive contract</t>
        </r>
      </text>
    </comment>
    <comment ref="C265" authorId="0" shapeId="0">
      <text>
        <r>
          <rPr>
            <sz val="10"/>
            <color indexed="81"/>
            <rFont val="Tahoma"/>
            <family val="2"/>
          </rPr>
          <t xml:space="preserve">Contract 008-092-B0020 ran from 25/02/11 - 03/03/11 = 80P/Days
</t>
        </r>
      </text>
    </comment>
    <comment ref="J265" authorId="0" shapeId="0">
      <text>
        <r>
          <rPr>
            <b/>
            <u/>
            <sz val="10"/>
            <color indexed="81"/>
            <rFont val="Tahoma"/>
            <family val="2"/>
          </rPr>
          <t>People employed on contract 008-092-B0020</t>
        </r>
        <r>
          <rPr>
            <sz val="10"/>
            <color indexed="81"/>
            <rFont val="Tahoma"/>
            <family val="2"/>
          </rPr>
          <t xml:space="preserve">
Gerely Grootboom - 8810195236082
Michelle Grootboom - 8004250088089
Sune Magielies - 8605190224087
Jonas Magielies - 5202235143085
Sharon williams - 8012020020084
Nicoleen Jacobs - 8812130131084
Elton Lucas - 8601285242084
Burtlen Kleinbooi - 8505105281083
Martin Mapoe - 7303015230080
Lindry-ann Swartz - 8707090129083
Heinrich Plaatjies - 7308075212084
</t>
        </r>
        <r>
          <rPr>
            <b/>
            <u/>
            <sz val="10"/>
            <color indexed="81"/>
            <rFont val="Tahoma"/>
            <family val="2"/>
          </rPr>
          <t xml:space="preserve">New People
People Left
</t>
        </r>
      </text>
    </comment>
    <comment ref="C266" authorId="0" shapeId="0">
      <text>
        <r>
          <rPr>
            <sz val="10"/>
            <color indexed="81"/>
            <rFont val="Tahoma"/>
            <family val="2"/>
          </rPr>
          <t xml:space="preserve">Contract 092-050-241 ran from 01/04/11 - 14/04/11 = 140P/Days
</t>
        </r>
      </text>
    </comment>
    <comment ref="J266" authorId="0" shapeId="0">
      <text>
        <r>
          <rPr>
            <b/>
            <u/>
            <sz val="8"/>
            <color indexed="81"/>
            <rFont val="Tahoma"/>
            <family val="2"/>
          </rPr>
          <t xml:space="preserve">People Employed on contract 092-050-241
</t>
        </r>
        <r>
          <rPr>
            <sz val="8"/>
            <color indexed="81"/>
            <rFont val="Tahoma"/>
            <family val="2"/>
          </rPr>
          <t xml:space="preserve">
Maurko Moses - 7909295143080
Elize Daniels - 8204260166087
Hendrik Dirks - 5606145115084
Marie Tarentaal - 5112030163081
Klaas Krotz - 8010245074084
Johnnie Ruiters - 6201025058080
Gerda Benjamin - 8508060240086
Badnock Mackay - 6409215263085
Pieter Zaayman - 7309055127086</t>
        </r>
        <r>
          <rPr>
            <sz val="8"/>
            <color indexed="10"/>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b/>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Johannes Benjamin - 8809295147082</t>
        </r>
      </text>
    </comment>
    <comment ref="C267" authorId="0" shapeId="0">
      <text>
        <r>
          <rPr>
            <sz val="10"/>
            <color indexed="81"/>
            <rFont val="Tahoma"/>
            <family val="2"/>
          </rPr>
          <t xml:space="preserve">Contract 092-050-240 ran from 01/04/11 - 20/04/11 = 240P/Days
</t>
        </r>
      </text>
    </comment>
    <comment ref="J267" authorId="0" shapeId="0">
      <text>
        <r>
          <rPr>
            <b/>
            <u/>
            <sz val="8"/>
            <color indexed="81"/>
            <rFont val="Tahoma"/>
            <family val="2"/>
          </rPr>
          <t xml:space="preserve">People employed on contract 092-050-240
</t>
        </r>
        <r>
          <rPr>
            <u/>
            <sz val="8"/>
            <color indexed="81"/>
            <rFont val="Tahoma"/>
            <family val="2"/>
          </rPr>
          <t xml:space="preserve">
</t>
        </r>
        <r>
          <rPr>
            <sz val="8"/>
            <color indexed="81"/>
            <rFont val="Tahoma"/>
            <family val="2"/>
          </rPr>
          <t>Pieter De Bruyn - 7408165406081
Mary-Anne Grootboom - 8605100199080</t>
        </r>
        <r>
          <rPr>
            <u/>
            <sz val="8"/>
            <color indexed="81"/>
            <rFont val="Tahoma"/>
            <family val="2"/>
          </rPr>
          <t xml:space="preserve">
</t>
        </r>
        <r>
          <rPr>
            <sz val="8"/>
            <color indexed="81"/>
            <rFont val="Tahoma"/>
            <family val="2"/>
          </rPr>
          <t xml:space="preserve">Marie Hendricks - 84071555176083
Clarese Le Grance - 8501030187081
Willie Jansen  - 6901065260088
Maria Moos - 7710280167088
Christopher Scheepers - 7511015171084
Hans Wanie - 5107135626081
Johannes Schoeman - 7206105374082
Jan Mosterd - 6511095814083
Jeffrey Karelse - 6610045097086
</t>
        </r>
        <r>
          <rPr>
            <b/>
            <u/>
            <sz val="8"/>
            <color indexed="81"/>
            <rFont val="Tahoma"/>
            <family val="2"/>
          </rPr>
          <t>New People</t>
        </r>
        <r>
          <rPr>
            <sz val="8"/>
            <color indexed="81"/>
            <rFont val="Tahoma"/>
            <family val="2"/>
          </rPr>
          <t xml:space="preserve">
</t>
        </r>
        <r>
          <rPr>
            <sz val="8"/>
            <color indexed="81"/>
            <rFont val="Tahoma"/>
            <family val="2"/>
          </rPr>
          <t xml:space="preserve">
</t>
        </r>
        <r>
          <rPr>
            <b/>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t>
        </r>
      </text>
    </comment>
    <comment ref="C268" authorId="3" shapeId="0">
      <text>
        <r>
          <rPr>
            <sz val="9"/>
            <color indexed="81"/>
            <rFont val="Tahoma"/>
            <charset val="1"/>
          </rPr>
          <t xml:space="preserve">Contract 092-050-244B1 ran from 11/08/15 - 11/09/15 = 66P/Days
</t>
        </r>
      </text>
    </comment>
    <comment ref="J268" authorId="3" shapeId="0">
      <text>
        <r>
          <rPr>
            <b/>
            <u/>
            <sz val="9"/>
            <color indexed="81"/>
            <rFont val="Tahoma"/>
            <family val="2"/>
          </rPr>
          <t>People Employed on Contract 092-050-244B1</t>
        </r>
        <r>
          <rPr>
            <b/>
            <sz val="9"/>
            <color indexed="81"/>
            <rFont val="Tahoma"/>
            <charset val="1"/>
          </rPr>
          <t xml:space="preserve">
</t>
        </r>
        <r>
          <rPr>
            <b/>
            <sz val="9"/>
            <color indexed="81"/>
            <rFont val="Tahoma"/>
            <family val="2"/>
          </rPr>
          <t xml:space="preserve">
</t>
        </r>
        <r>
          <rPr>
            <sz val="9"/>
            <color indexed="81"/>
            <rFont val="Tahoma"/>
            <family val="2"/>
          </rPr>
          <t xml:space="preserve">Peter Swarts - 7702145141085
Stanley Coetzee - 9407115206086
Stephen Coetzee - 6709285170080
Riaan Witbooi - 8602025117085
Terisia Willeman - 7207080197084
Mercia Tarentaal - 8808130782087
Carlon Kleinbooi - 9705095382086
Hazel Tarentaal - 8809020106080
Claudia Tarentaal - 8902040225087
George Mapoe - 9408035181086
Candice Wyngaardt - 9001270642084
Sharon Williams - 8012020020084
</t>
        </r>
        <r>
          <rPr>
            <b/>
            <sz val="9"/>
            <color indexed="81"/>
            <rFont val="Tahoma"/>
            <charset val="1"/>
          </rPr>
          <t xml:space="preserve">
</t>
        </r>
        <r>
          <rPr>
            <b/>
            <u/>
            <sz val="9"/>
            <color indexed="81"/>
            <rFont val="Tahoma"/>
            <family val="2"/>
          </rPr>
          <t>New People</t>
        </r>
        <r>
          <rPr>
            <sz val="9"/>
            <color indexed="81"/>
            <rFont val="Tahoma"/>
            <family val="2"/>
          </rPr>
          <t xml:space="preserve">
</t>
        </r>
        <r>
          <rPr>
            <b/>
            <sz val="9"/>
            <color indexed="81"/>
            <rFont val="Tahoma"/>
            <charset val="1"/>
          </rPr>
          <t xml:space="preserve">
</t>
        </r>
        <r>
          <rPr>
            <b/>
            <u/>
            <sz val="9"/>
            <color indexed="81"/>
            <rFont val="Tahoma"/>
            <family val="2"/>
          </rPr>
          <t>People Left</t>
        </r>
        <r>
          <rPr>
            <sz val="9"/>
            <color indexed="81"/>
            <rFont val="Tahoma"/>
            <charset val="1"/>
          </rPr>
          <t xml:space="preserve">
</t>
        </r>
      </text>
    </comment>
    <comment ref="C269" authorId="0" shapeId="0">
      <text>
        <r>
          <rPr>
            <sz val="10"/>
            <color indexed="81"/>
            <rFont val="Tahoma"/>
            <family val="2"/>
          </rPr>
          <t xml:space="preserve">Contract 008-092-B0020 ran from 25/02/11 - 03/03/11 = 80P/Days
</t>
        </r>
      </text>
    </comment>
    <comment ref="J269" authorId="0" shapeId="0">
      <text>
        <r>
          <rPr>
            <b/>
            <u/>
            <sz val="10"/>
            <color indexed="81"/>
            <rFont val="Tahoma"/>
            <family val="2"/>
          </rPr>
          <t>People employed on contract 092-050-244</t>
        </r>
        <r>
          <rPr>
            <sz val="10"/>
            <color indexed="81"/>
            <rFont val="Tahoma"/>
            <family val="2"/>
          </rPr>
          <t xml:space="preserve">
Michelle Grootboom - 8004250088089
Sune Magielies - 8605190224087
Jonas Magielies - 5202235143085
Sharon williams - 8012020020084
Elton Lucas - 8601285242084
Burtlen Kleinbooi - 8505105281083
Martin Mapoe - 7303015230080
Lindry-ann Swartz - 8707090129083
</t>
        </r>
        <r>
          <rPr>
            <b/>
            <u/>
            <sz val="10"/>
            <color indexed="81"/>
            <rFont val="Tahoma"/>
            <family val="2"/>
          </rPr>
          <t xml:space="preserve">New People
</t>
        </r>
        <r>
          <rPr>
            <u/>
            <sz val="10"/>
            <color indexed="81"/>
            <rFont val="Tahoma"/>
            <family val="2"/>
          </rPr>
          <t xml:space="preserve">
</t>
        </r>
        <r>
          <rPr>
            <sz val="10"/>
            <color indexed="81"/>
            <rFont val="Tahoma"/>
            <family val="2"/>
          </rPr>
          <t xml:space="preserve">Jonathan Kietas - 8008315001086
Edna Esau - 9105260262082
</t>
        </r>
        <r>
          <rPr>
            <b/>
            <u/>
            <sz val="10"/>
            <color indexed="81"/>
            <rFont val="Tahoma"/>
            <family val="2"/>
          </rPr>
          <t xml:space="preserve">
People Left
</t>
        </r>
        <r>
          <rPr>
            <sz val="10"/>
            <color indexed="81"/>
            <rFont val="Tahoma"/>
            <family val="2"/>
          </rPr>
          <t>Heinrich Plaatjies - 7308075212084
Nicoleen Jacobs - 8812130131084
Gerely Grootboom - 8810195236082</t>
        </r>
      </text>
    </comment>
    <comment ref="C270" authorId="0" shapeId="0">
      <text>
        <r>
          <rPr>
            <sz val="10"/>
            <color indexed="81"/>
            <rFont val="Tahoma"/>
            <family val="2"/>
          </rPr>
          <t xml:space="preserve">Contract 092-050-243B1 ran from 14/09/15 - 23/09/2015 = 62P/Days
</t>
        </r>
      </text>
    </comment>
    <comment ref="J270" authorId="0" shapeId="0">
      <text>
        <r>
          <rPr>
            <b/>
            <u/>
            <sz val="10"/>
            <color indexed="81"/>
            <rFont val="Tahoma"/>
            <family val="2"/>
          </rPr>
          <t xml:space="preserve">People employed on Contract 092-050-243B1
</t>
        </r>
        <r>
          <rPr>
            <u/>
            <sz val="10"/>
            <color indexed="81"/>
            <rFont val="Tahoma"/>
            <family val="2"/>
          </rPr>
          <t xml:space="preserve">
</t>
        </r>
        <r>
          <rPr>
            <sz val="10"/>
            <color indexed="81"/>
            <rFont val="Tahoma"/>
            <family val="2"/>
          </rPr>
          <t xml:space="preserve">Elmara Swartz - 8807310105085
Marieshan Jaftha - 8112170946086
Sydney Plaatjies - 9007215141082
Nolan Chiga - 9408255217081
Marie Chiga - 69080706635089
Esme Grootboom - 7509050201089
Rodwell Human - 8710015220086
Elretha Swarts - 8509090261084
Justin Rautenbach - 9009055196085
Donoline Swartz - 9308230349084
Leentjie Swartz - 6903310195085
Granwell Williams - 7809225302089
</t>
        </r>
        <r>
          <rPr>
            <b/>
            <u/>
            <sz val="10"/>
            <color indexed="81"/>
            <rFont val="Tahoma"/>
            <family val="2"/>
          </rPr>
          <t xml:space="preserve">
New People
</t>
        </r>
        <r>
          <rPr>
            <u/>
            <sz val="10"/>
            <color indexed="81"/>
            <rFont val="Tahoma"/>
            <family val="2"/>
          </rPr>
          <t xml:space="preserve">
</t>
        </r>
        <r>
          <rPr>
            <sz val="10"/>
            <color indexed="81"/>
            <rFont val="Tahoma"/>
            <family val="2"/>
          </rPr>
          <t xml:space="preserve">
</t>
        </r>
        <r>
          <rPr>
            <b/>
            <u/>
            <sz val="10"/>
            <color indexed="81"/>
            <rFont val="Tahoma"/>
            <family val="2"/>
          </rPr>
          <t xml:space="preserve">
People Left
</t>
        </r>
      </text>
    </comment>
    <comment ref="C271" authorId="0" shapeId="0">
      <text>
        <r>
          <rPr>
            <sz val="10"/>
            <color indexed="81"/>
            <rFont val="Tahoma"/>
            <family val="2"/>
          </rPr>
          <t xml:space="preserve">Contract 092-050-243 ran from 01/04/11 - 14/04/11 = 157P/Days
</t>
        </r>
      </text>
    </comment>
    <comment ref="J271" authorId="0" shapeId="0">
      <text>
        <r>
          <rPr>
            <b/>
            <u/>
            <sz val="10"/>
            <color indexed="81"/>
            <rFont val="Tahoma"/>
            <family val="2"/>
          </rPr>
          <t xml:space="preserve">People employed on Contract 092-050-243
</t>
        </r>
        <r>
          <rPr>
            <sz val="10"/>
            <color indexed="81"/>
            <rFont val="Tahoma"/>
            <family val="2"/>
          </rPr>
          <t xml:space="preserve">
Salwyn Grootboom - 6404275835088
David Human - 6705095715080
Booi Chika - 6508075915088
Sherman Swartz - 9407205211087
Sharlene Windvogel - 8704070192082
Destemona Plaatjies - 8509290153081
Klara Plaaitjies - 6604010844085
Leentjie Swartz - 6903310195085
Cloudette Swartz - 7601140252089
Dina Swartz - 6210110938080
Booi Plaatjies - 6801115253085
</t>
        </r>
      </text>
    </comment>
    <comment ref="C272" authorId="3" shapeId="0">
      <text>
        <r>
          <rPr>
            <sz val="9"/>
            <color indexed="81"/>
            <rFont val="Tahoma"/>
            <charset val="1"/>
          </rPr>
          <t xml:space="preserve">Contract 092-050-242B1 ran from 19/11/15 - 03/12/15 = 110P/Days
</t>
        </r>
      </text>
    </comment>
    <comment ref="J272" authorId="3" shapeId="0">
      <text>
        <r>
          <rPr>
            <b/>
            <u/>
            <sz val="9"/>
            <color indexed="81"/>
            <rFont val="Tahoma"/>
            <family val="2"/>
          </rPr>
          <t>People Employed on Contract 092-050-242B1</t>
        </r>
        <r>
          <rPr>
            <b/>
            <sz val="9"/>
            <color indexed="81"/>
            <rFont val="Tahoma"/>
            <charset val="1"/>
          </rPr>
          <t xml:space="preserve">
</t>
        </r>
        <r>
          <rPr>
            <b/>
            <sz val="9"/>
            <color indexed="81"/>
            <rFont val="Tahoma"/>
            <family val="2"/>
          </rPr>
          <t xml:space="preserve">
</t>
        </r>
        <r>
          <rPr>
            <sz val="9"/>
            <color indexed="81"/>
            <rFont val="Tahoma"/>
            <family val="2"/>
          </rPr>
          <t xml:space="preserve">Peter Swarts - 7702145141085
Stanley Coetzee - 9407115206086
Stephen Coetzee - 6709285170080
Riaan Witbooi - 8602025117085
Terisia Willeman - 7207080197084
Mercia Tarentaal - 8808130782087
Carlon Kleinbooi - 9705095382086
Hazel Tarentaal - 8809020106080
Claudia Tarentaal - 8902040225087
George Mapoe - 9408035181086
Candice Wyngaardt - 9001270642084
Sharon Williams - 8012020020084
</t>
        </r>
        <r>
          <rPr>
            <b/>
            <sz val="9"/>
            <color indexed="81"/>
            <rFont val="Tahoma"/>
            <charset val="1"/>
          </rPr>
          <t xml:space="preserve">
</t>
        </r>
        <r>
          <rPr>
            <b/>
            <u/>
            <sz val="9"/>
            <color indexed="81"/>
            <rFont val="Tahoma"/>
            <family val="2"/>
          </rPr>
          <t>New People</t>
        </r>
        <r>
          <rPr>
            <sz val="9"/>
            <color indexed="81"/>
            <rFont val="Tahoma"/>
            <family val="2"/>
          </rPr>
          <t xml:space="preserve">
</t>
        </r>
        <r>
          <rPr>
            <b/>
            <sz val="9"/>
            <color indexed="81"/>
            <rFont val="Tahoma"/>
            <charset val="1"/>
          </rPr>
          <t xml:space="preserve">
</t>
        </r>
        <r>
          <rPr>
            <b/>
            <u/>
            <sz val="9"/>
            <color indexed="81"/>
            <rFont val="Tahoma"/>
            <family val="2"/>
          </rPr>
          <t>People Left</t>
        </r>
        <r>
          <rPr>
            <sz val="9"/>
            <color indexed="81"/>
            <rFont val="Tahoma"/>
            <charset val="1"/>
          </rPr>
          <t xml:space="preserve">
</t>
        </r>
      </text>
    </comment>
    <comment ref="C273" authorId="0" shapeId="0">
      <text>
        <r>
          <rPr>
            <sz val="10"/>
            <color indexed="81"/>
            <rFont val="Tahoma"/>
            <family val="2"/>
          </rPr>
          <t xml:space="preserve">Contract 092-050-242  ran from 01/04/11 - 14/04/11 = 157P/Days
</t>
        </r>
      </text>
    </comment>
    <comment ref="J273" authorId="0" shapeId="0">
      <text>
        <r>
          <rPr>
            <b/>
            <u/>
            <sz val="8"/>
            <color indexed="81"/>
            <rFont val="Tahoma"/>
            <family val="2"/>
          </rPr>
          <t xml:space="preserve">People employed on contract 092-050-242
</t>
        </r>
        <r>
          <rPr>
            <sz val="8"/>
            <color indexed="81"/>
            <rFont val="Tahoma"/>
            <family val="2"/>
          </rPr>
          <t xml:space="preserve">
Manie George - 8712285241081
Charlton Malgas - 8404175282082
Fransie Rossouw - 6301035189089
Catherine Smit - 8404021234089
Richard Makosi - 6907095374088
Rodrick Pati - 8912316012085
Abigail Petrus - 9101230251081
Anderson Sobetwa - 5201255807082
Jacoobus Adams - 8209205270084
</t>
        </r>
        <r>
          <rPr>
            <b/>
            <u/>
            <sz val="8"/>
            <color indexed="81"/>
            <rFont val="Tahoma"/>
            <family val="2"/>
          </rPr>
          <t xml:space="preserve">New People
</t>
        </r>
        <r>
          <rPr>
            <sz val="8"/>
            <color indexed="81"/>
            <rFont val="Tahoma"/>
            <family val="2"/>
          </rPr>
          <t xml:space="preserve">
George Hatches - 7907175180081
Mario Rossouw - 8905145220085
</t>
        </r>
        <r>
          <rPr>
            <b/>
            <u/>
            <sz val="8"/>
            <color indexed="81"/>
            <rFont val="Tahoma"/>
            <family val="2"/>
          </rPr>
          <t xml:space="preserve">People Left
</t>
        </r>
        <r>
          <rPr>
            <sz val="8"/>
            <color indexed="81"/>
            <rFont val="Tahoma"/>
            <family val="2"/>
          </rPr>
          <t>Willem Hermanus - 6608086042086
James Matrose - 6205125550086</t>
        </r>
      </text>
    </comment>
    <comment ref="A274" authorId="0" shapeId="0">
      <text>
        <r>
          <rPr>
            <sz val="10"/>
            <color indexed="81"/>
            <rFont val="Tahoma"/>
            <family val="2"/>
          </rPr>
          <t xml:space="preserve">Wage incentive contract
</t>
        </r>
      </text>
    </comment>
    <comment ref="C274" authorId="0" shapeId="0">
      <text>
        <r>
          <rPr>
            <sz val="10"/>
            <color indexed="81"/>
            <rFont val="Tahoma"/>
            <family val="2"/>
          </rPr>
          <t xml:space="preserve">Contract 008-092-B0023  ran from 25/02/11 - 03/03/11 = 74P/Days
</t>
        </r>
      </text>
    </comment>
    <comment ref="J274" authorId="0" shapeId="0">
      <text>
        <r>
          <rPr>
            <b/>
            <u/>
            <sz val="8"/>
            <color indexed="81"/>
            <rFont val="Tahoma"/>
            <family val="2"/>
          </rPr>
          <t xml:space="preserve">People employed on contract 008-092-B0023
</t>
        </r>
        <r>
          <rPr>
            <sz val="8"/>
            <color indexed="81"/>
            <rFont val="Tahoma"/>
            <family val="2"/>
          </rPr>
          <t xml:space="preserve">
Manie George - 8712285241081
Willem Hermanus - 6608086042086
Charlton Malgas - 8404175282082
Fransie Rossouw - 6301035189089
Catherine Smit - 8404021234089
Richard Makosi - 6907095374088
James Matrose - 6205125550086
Rodrick Pati - 8912316012085
Abigail Petrus - 9101230251081
Anderson Sobetwa - 5201255807082
Jacoobus Adams - 8209205270084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sz val="8"/>
            <color indexed="81"/>
            <rFont val="Tahoma"/>
            <family val="2"/>
          </rPr>
          <t xml:space="preserve">
</t>
        </r>
        <r>
          <rPr>
            <b/>
            <u/>
            <sz val="8"/>
            <color indexed="81"/>
            <rFont val="Tahoma"/>
            <family val="2"/>
          </rPr>
          <t>People Left</t>
        </r>
      </text>
    </comment>
    <comment ref="A275" authorId="0" shapeId="0">
      <text>
        <r>
          <rPr>
            <sz val="10"/>
            <color indexed="81"/>
            <rFont val="Tahoma"/>
            <family val="2"/>
          </rPr>
          <t xml:space="preserve">Supposed to be wage incentive contract, but put through on regular thicket budget since wage incentive budget not yet approved.
</t>
        </r>
      </text>
    </comment>
    <comment ref="C275" authorId="0" shapeId="0">
      <text>
        <r>
          <rPr>
            <sz val="10"/>
            <color indexed="81"/>
            <rFont val="Tahoma"/>
            <family val="2"/>
          </rPr>
          <t xml:space="preserve">Contract 008-092-B0028 ran from 16/05/11 - 06/06/11 = 275P/Days
</t>
        </r>
      </text>
    </comment>
    <comment ref="J275" authorId="0" shapeId="0">
      <text>
        <r>
          <rPr>
            <b/>
            <u/>
            <sz val="10"/>
            <color indexed="81"/>
            <rFont val="Tahoma"/>
            <family val="2"/>
          </rPr>
          <t xml:space="preserve">People Employed on Contract 008-092-B0028
</t>
        </r>
        <r>
          <rPr>
            <sz val="10"/>
            <color indexed="81"/>
            <rFont val="Tahoma"/>
            <family val="2"/>
          </rPr>
          <t xml:space="preserve">Alfonso De Villiers - 9008305335087
Marieshan Jafta - 8112170946086
Veronique Magielies - 8911090204082
Jonathan Magilies - 7604065740088
Shaun Neubos - 7710145176084
Jastine Rautenbach - 9009055196085
Suretha Reineveld - 9206280209089
Arisha Stotoe - 8212130276085
Patrick Swarts - 7702145141085
Berenice Van Niekerk - 8112210110081
Luzane Van Niekerk - 9104031392088
Salome Willeman - 8203100435082
Madelyn Windvogel - 8704140264085
</t>
        </r>
      </text>
    </comment>
    <comment ref="A276" authorId="0" shapeId="0">
      <text>
        <r>
          <rPr>
            <sz val="10"/>
            <color indexed="81"/>
            <rFont val="Tahoma"/>
            <family val="2"/>
          </rPr>
          <t xml:space="preserve">Wage incentive contract
</t>
        </r>
      </text>
    </comment>
    <comment ref="C276" authorId="0" shapeId="0">
      <text>
        <r>
          <rPr>
            <sz val="10"/>
            <color indexed="81"/>
            <rFont val="Tahoma"/>
            <family val="2"/>
          </rPr>
          <t xml:space="preserve">Contract 008-092-B0024 ran from 25/02/11 - 03/03/11 = 77P/Days
</t>
        </r>
      </text>
    </comment>
    <comment ref="J276" authorId="0" shapeId="0">
      <text>
        <r>
          <rPr>
            <b/>
            <u/>
            <sz val="8"/>
            <color indexed="81"/>
            <rFont val="Tahoma"/>
            <family val="2"/>
          </rPr>
          <t xml:space="preserve">People Employed on contract 008-092-B0024
</t>
        </r>
        <r>
          <rPr>
            <sz val="8"/>
            <color indexed="81"/>
            <rFont val="Tahoma"/>
            <family val="2"/>
          </rPr>
          <t xml:space="preserve">
Maurko Moses - 7909295143080
Elize Daniels - 8204260166087
Hendrik Dirks - 5606145115084
Marie Tarentaal - 5112030163081
Klaas Krotz - 8010245074084
Johnnie Ruiters - 6201025058080
Gerda Benjamin - 8508060240086
Johannes Benjamin - 8809295147082
Badnock Mackay - 6409215263085
Pieter Zaayman - 7309055127086</t>
        </r>
        <r>
          <rPr>
            <sz val="8"/>
            <color indexed="10"/>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b/>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t>
        </r>
      </text>
    </comment>
    <comment ref="C277" authorId="0" shapeId="0">
      <text>
        <r>
          <rPr>
            <sz val="10"/>
            <color indexed="81"/>
            <rFont val="Tahoma"/>
            <family val="2"/>
          </rPr>
          <t xml:space="preserve">Contract 008-092-B0024 ran from 07/06/11 - 24/06/11 = 151P/Days
</t>
        </r>
      </text>
    </comment>
    <comment ref="J277" authorId="0" shapeId="0">
      <text>
        <r>
          <rPr>
            <b/>
            <u/>
            <sz val="10"/>
            <color indexed="81"/>
            <rFont val="Tahoma"/>
            <family val="2"/>
          </rPr>
          <t xml:space="preserve">People employed on Contract 008-092-B0024
</t>
        </r>
        <r>
          <rPr>
            <sz val="10"/>
            <color indexed="81"/>
            <rFont val="Tahoma"/>
            <family val="2"/>
          </rPr>
          <t xml:space="preserve">
Salwyn Grootboom - 6404275835088
David Human - 6705095715080
Booi Chika - 6508075915088
Sherman Swartz - 9407205211087
Sharlene Windvogel - 8704070192082
Destemona Plaatjies - 8509290153081
Klara Plaaitjies - 6604010844085
Leentjie Swartz - 6903310195085
Cloudette Swartz - 7601140252089
Dina Swartz - 6210110938080
Booi Plaatjies - 6801115253085
</t>
        </r>
      </text>
    </comment>
    <comment ref="C278" authorId="0" shapeId="0">
      <text>
        <r>
          <rPr>
            <sz val="10"/>
            <color indexed="81"/>
            <rFont val="Tahoma"/>
            <family val="2"/>
          </rPr>
          <t xml:space="preserve">Contract 092-050-246 ran from 16/05/11 - 28/05/11 = 156P/Days
</t>
        </r>
      </text>
    </comment>
    <comment ref="J278" authorId="0" shapeId="0">
      <text>
        <r>
          <rPr>
            <b/>
            <u/>
            <sz val="8"/>
            <color indexed="81"/>
            <rFont val="Tahoma"/>
            <family val="2"/>
          </rPr>
          <t xml:space="preserve">People Employed on contract 092-050-246
</t>
        </r>
        <r>
          <rPr>
            <sz val="8"/>
            <color indexed="81"/>
            <rFont val="Tahoma"/>
            <family val="2"/>
          </rPr>
          <t xml:space="preserve">
Maurko Moses - 7909295143080
Hendrik Dirks - 5606145115084
Marie Tarentaal - 5112030163081
Klaas Krotz - 8010245074084
Johnnie Ruiters - 6201025058080
Gerda Benjamin - 8508060240086
Badnock Mackay - 6409215263085
Pieter Saayman - 7309055127086</t>
        </r>
        <r>
          <rPr>
            <sz val="8"/>
            <color indexed="10"/>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Elroy Van Niekerk - 7401046152081
Florida Miggels - 8411050215087</t>
        </r>
        <r>
          <rPr>
            <b/>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Elize Daniels - 8204260166087</t>
        </r>
      </text>
    </comment>
    <comment ref="C279" authorId="0" shapeId="0">
      <text>
        <r>
          <rPr>
            <sz val="10"/>
            <color indexed="81"/>
            <rFont val="Tahoma"/>
            <family val="2"/>
          </rPr>
          <t xml:space="preserve">Contract 008-092-B0027 ran from 20/06/11 - 15/07/11 = 176P/Days
</t>
        </r>
      </text>
    </comment>
    <comment ref="J279" authorId="0" shapeId="0">
      <text>
        <r>
          <rPr>
            <b/>
            <u/>
            <sz val="10"/>
            <color indexed="81"/>
            <rFont val="Tahoma"/>
            <family val="2"/>
          </rPr>
          <t>People employed on contract 008-092-B0027</t>
        </r>
        <r>
          <rPr>
            <sz val="10"/>
            <color indexed="81"/>
            <rFont val="Tahoma"/>
            <family val="2"/>
          </rPr>
          <t xml:space="preserve">
Jonathan Kietas - 8008315001086
Michelle Grootboom - 8004250088089
Sune Magielies - 8605190224087
Jonas Magielies - 5202235143085
Sharon williams - 8012020020084
Edna Esau - 9105260262082
Elton Lucas - 8601285242084
Martin Mapoe - 7303015230080
Lindry-ann Swartz - 8707090129083
</t>
        </r>
        <r>
          <rPr>
            <b/>
            <u/>
            <sz val="10"/>
            <color indexed="81"/>
            <rFont val="Tahoma"/>
            <family val="2"/>
          </rPr>
          <t xml:space="preserve">New People
</t>
        </r>
        <r>
          <rPr>
            <u/>
            <sz val="10"/>
            <color indexed="81"/>
            <rFont val="Tahoma"/>
            <family val="2"/>
          </rPr>
          <t xml:space="preserve">
</t>
        </r>
        <r>
          <rPr>
            <sz val="10"/>
            <color indexed="81"/>
            <rFont val="Tahoma"/>
            <family val="2"/>
          </rPr>
          <t xml:space="preserve">
Erol De Villiers - 8502065368083</t>
        </r>
        <r>
          <rPr>
            <b/>
            <u/>
            <sz val="10"/>
            <color indexed="81"/>
            <rFont val="Tahoma"/>
            <family val="2"/>
          </rPr>
          <t xml:space="preserve">
People Left
</t>
        </r>
        <r>
          <rPr>
            <sz val="10"/>
            <color indexed="81"/>
            <rFont val="Tahoma"/>
            <family val="2"/>
          </rPr>
          <t>Burtlen Kleinbooi - 8505105281083</t>
        </r>
      </text>
    </comment>
    <comment ref="C280" authorId="0" shapeId="0">
      <text>
        <r>
          <rPr>
            <sz val="10"/>
            <color indexed="81"/>
            <rFont val="Tahoma"/>
            <family val="2"/>
          </rPr>
          <t xml:space="preserve">Contract 008-092-B0026  ran from 16/05/11 - 28/05/11 = 143P/Days
</t>
        </r>
      </text>
    </comment>
    <comment ref="J280" authorId="0" shapeId="0">
      <text>
        <r>
          <rPr>
            <b/>
            <u/>
            <sz val="8"/>
            <color indexed="81"/>
            <rFont val="Tahoma"/>
            <family val="2"/>
          </rPr>
          <t xml:space="preserve">People employed on contract 008-092-B0026
</t>
        </r>
        <r>
          <rPr>
            <sz val="8"/>
            <color indexed="81"/>
            <rFont val="Tahoma"/>
            <family val="2"/>
          </rPr>
          <t xml:space="preserve">
Manie George - 8712285241081
Charlton Malgas - 8404175282082
Fransie Rossouw - 6301035189089
Catherine Smit - 8404021234089
Richard Makosi - 6907095374088
Rodrick Pati - 8912316012085
Abigail Petrus - 9101230251081
Anderson Sobetwa - 5201255807082
Jacoobus Adams - 8209205270084
</t>
        </r>
        <r>
          <rPr>
            <b/>
            <u/>
            <sz val="8"/>
            <color indexed="81"/>
            <rFont val="Tahoma"/>
            <family val="2"/>
          </rPr>
          <t xml:space="preserve">New People
</t>
        </r>
        <r>
          <rPr>
            <sz val="8"/>
            <color indexed="81"/>
            <rFont val="Tahoma"/>
            <family val="2"/>
          </rPr>
          <t xml:space="preserve">
Willem Hermanus - 6608086042086
James Matrose - 6205125550086
</t>
        </r>
        <r>
          <rPr>
            <b/>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George Hatches - 7907175180081
Mario Rossouw - 8905145220085</t>
        </r>
      </text>
    </comment>
    <comment ref="A281" authorId="0" shapeId="0">
      <text>
        <r>
          <rPr>
            <b/>
            <sz val="10"/>
            <color indexed="81"/>
            <rFont val="Tahoma"/>
            <family val="2"/>
          </rPr>
          <t>Wage incentive contract</t>
        </r>
      </text>
    </comment>
    <comment ref="C281" authorId="0" shapeId="0">
      <text>
        <r>
          <rPr>
            <sz val="10"/>
            <color indexed="81"/>
            <rFont val="Tahoma"/>
            <family val="2"/>
          </rPr>
          <t xml:space="preserve">Contract 008-092-B0022 ran from 25/02/11 - 03/03/11 = 98P/Days
</t>
        </r>
      </text>
    </comment>
    <comment ref="J281" authorId="0" shapeId="0">
      <text>
        <r>
          <rPr>
            <b/>
            <u/>
            <sz val="10"/>
            <color indexed="81"/>
            <rFont val="Tahoma"/>
            <family val="2"/>
          </rPr>
          <t xml:space="preserve">People Employed on Contract 008-092-B0022
</t>
        </r>
        <r>
          <rPr>
            <sz val="10"/>
            <color indexed="81"/>
            <rFont val="Tahoma"/>
            <family val="2"/>
          </rPr>
          <t xml:space="preserve">Alfonso De Villiers - 9008305335087
Marieshan Jafta - 8112170946086
Veronique Magielies - 8911090204082
Jonathan Magilies - 7604065740088
Shaun Neubos - 7710145176084
Jastine Rautenbach - 9009055196085
Suretha Reineveld - 9206280209089
Arisha Stotoe - 8212130276085
Patrick Swarts - 7702145141085
Berenice Van Niekerk - 8112210110081
Luzane Van Niekerk - 9104031392088
Salome Willeman - 8203100435082
Madelyn Windvogel - 8704140264085
</t>
        </r>
      </text>
    </comment>
    <comment ref="C282" authorId="0" shapeId="0">
      <text>
        <r>
          <rPr>
            <sz val="10"/>
            <color indexed="81"/>
            <rFont val="Tahoma"/>
            <family val="2"/>
          </rPr>
          <t xml:space="preserve">Contract 092-050-260B1 ran from 16/04/13 - 19/04/13 = 38P/Days
</t>
        </r>
      </text>
    </comment>
    <comment ref="J282" authorId="0" shapeId="0">
      <text>
        <r>
          <rPr>
            <b/>
            <u/>
            <sz val="10"/>
            <color indexed="81"/>
            <rFont val="Tahoma"/>
            <family val="2"/>
          </rPr>
          <t>People employed on contract 092-050-260B1</t>
        </r>
        <r>
          <rPr>
            <sz val="10"/>
            <color indexed="81"/>
            <rFont val="Tahoma"/>
            <family val="2"/>
          </rPr>
          <t xml:space="preserve">
Marion Grootboom - 7502230060087
Michelle Grootboom - 8004250088089
Errol De Villiers - 8502065368083
Valerie Visser - 9001310266084
Jan Ruiters - 6110065180086
Lindry-Anne Swartz - 8707090129083
Colin Tarentaal - 8903195190084
Keith Kietas - 9009205200084
Stephanus Williams - 7412155070089
Daniel Jack - 5503205024084
Jonathan Kietas - 8008315001086
Gerrit Roman - 8803285230081
</t>
        </r>
        <r>
          <rPr>
            <b/>
            <u/>
            <sz val="10"/>
            <color indexed="81"/>
            <rFont val="Tahoma"/>
            <family val="2"/>
          </rPr>
          <t>New People</t>
        </r>
        <r>
          <rPr>
            <sz val="10"/>
            <color indexed="81"/>
            <rFont val="Tahoma"/>
            <family val="2"/>
          </rPr>
          <t xml:space="preserve">
</t>
        </r>
        <r>
          <rPr>
            <b/>
            <u/>
            <sz val="10"/>
            <color indexed="81"/>
            <rFont val="Tahoma"/>
            <family val="2"/>
          </rPr>
          <t xml:space="preserve">
People Left
</t>
        </r>
      </text>
    </comment>
    <comment ref="C283" authorId="0" shapeId="0">
      <text>
        <r>
          <rPr>
            <sz val="10"/>
            <color indexed="81"/>
            <rFont val="Tahoma"/>
            <family val="2"/>
          </rPr>
          <t xml:space="preserve">Contract 092-050-260B2 ran from 22/02/16 - 08/03/16 = 55P/Days
</t>
        </r>
      </text>
    </comment>
    <comment ref="J283" authorId="0" shapeId="0">
      <text>
        <r>
          <rPr>
            <b/>
            <u/>
            <sz val="8"/>
            <color indexed="81"/>
            <rFont val="Tahoma"/>
            <family val="2"/>
          </rPr>
          <t xml:space="preserve">People Employed on contract 092-050-260B2
</t>
        </r>
        <r>
          <rPr>
            <u/>
            <sz val="8"/>
            <color indexed="81"/>
            <rFont val="Tahoma"/>
            <family val="2"/>
          </rPr>
          <t xml:space="preserve">
</t>
        </r>
        <r>
          <rPr>
            <sz val="8"/>
            <color indexed="81"/>
            <rFont val="Tahoma"/>
            <family val="2"/>
          </rPr>
          <t xml:space="preserve">Kelton Swarts - 9105055215089
Hanro Hendricks - 9507315310081
Joslin Jack - 8511050253085
Nicolene Jacobs - 8812310131081
Tiena Lukas - 7204100203083
Clarin Swarts - 7005010644088
Brendene Jonnas - 9404210289083
Els Lukas - 7801150014086
Kurt Rautenbach - 9208075219089
Marieta Rautenbach - 9301020146083
Altudor Ruiters - 8402105117085
Gramont Swarts - 9606065268081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t>
        </r>
      </text>
    </comment>
    <comment ref="C284" authorId="0" shapeId="0">
      <text>
        <r>
          <rPr>
            <sz val="10"/>
            <color indexed="81"/>
            <rFont val="Tahoma"/>
            <family val="2"/>
          </rPr>
          <t xml:space="preserve">Contract 092-050-260 ran from 08/09/11 - 16/09/11 = 144P/Days
</t>
        </r>
      </text>
    </comment>
    <comment ref="J284" authorId="0" shapeId="0">
      <text>
        <r>
          <rPr>
            <b/>
            <u/>
            <sz val="10"/>
            <color indexed="81"/>
            <rFont val="Tahoma"/>
            <family val="2"/>
          </rPr>
          <t>People employed on contract 092-050-260</t>
        </r>
        <r>
          <rPr>
            <sz val="10"/>
            <color indexed="81"/>
            <rFont val="Tahoma"/>
            <family val="2"/>
          </rPr>
          <t xml:space="preserve">
Jonathan Kietas - 8008315001086
Michelle Grootboom - 8004250088089
Sune Magielies - 8605190224087
Jonas Magielies - 5202235143085
Sharon williams - 8012020020084
Edna Esau - 9105260262082
Elton Lucas - 8601285242084
Erol De Villiers - 8502065368083
Clifton Saayman - 8912075188084
Lindry-ann Swartz - 8707090129083
Burtlen Kleinbooi - 8505105281083
</t>
        </r>
        <r>
          <rPr>
            <b/>
            <u/>
            <sz val="10"/>
            <color indexed="81"/>
            <rFont val="Tahoma"/>
            <family val="2"/>
          </rPr>
          <t xml:space="preserve">New People
</t>
        </r>
        <r>
          <rPr>
            <u/>
            <sz val="10"/>
            <color indexed="81"/>
            <rFont val="Tahoma"/>
            <family val="2"/>
          </rPr>
          <t xml:space="preserve">
</t>
        </r>
        <r>
          <rPr>
            <sz val="10"/>
            <color indexed="81"/>
            <rFont val="Tahoma"/>
            <family val="2"/>
          </rPr>
          <t xml:space="preserve">
</t>
        </r>
        <r>
          <rPr>
            <b/>
            <u/>
            <sz val="10"/>
            <color indexed="81"/>
            <rFont val="Tahoma"/>
            <family val="2"/>
          </rPr>
          <t xml:space="preserve">
People Left
</t>
        </r>
      </text>
    </comment>
    <comment ref="C285" authorId="0" shapeId="0">
      <text>
        <r>
          <rPr>
            <sz val="10"/>
            <color indexed="81"/>
            <rFont val="Tahoma"/>
            <family val="2"/>
          </rPr>
          <t xml:space="preserve">Contract 092-050-B254B2 ran from 05/03/15 - 13/03/2015 = 58P/Days
</t>
        </r>
      </text>
    </comment>
    <comment ref="J285" authorId="0" shapeId="0">
      <text>
        <r>
          <rPr>
            <b/>
            <u/>
            <sz val="10"/>
            <color indexed="81"/>
            <rFont val="Tahoma"/>
            <family val="2"/>
          </rPr>
          <t xml:space="preserve">People employed on Contract 092-050-254B2
</t>
        </r>
        <r>
          <rPr>
            <u/>
            <sz val="10"/>
            <color indexed="81"/>
            <rFont val="Tahoma"/>
            <family val="2"/>
          </rPr>
          <t xml:space="preserve">
</t>
        </r>
        <r>
          <rPr>
            <sz val="10"/>
            <color indexed="81"/>
            <rFont val="Tahoma"/>
            <family val="2"/>
          </rPr>
          <t xml:space="preserve">Elmara Swartz - 8807310105085
Marieshan Jaftha - 8112170946086
Michandre Statu - 9601020295081
Sydney Plaatjies - 9007215141082
Nolan Chiga - 9408255217081
Rodwell Human - 8710015220086
Grachada Grootboom - 9511060527089
Elretha Swarts - 8509090261084
Justin Rautenbach - 9009055196085
Maria Plaatjies - 7606080260083
Hesme Willeman - 9301140337083
Benrica Van Niekerk - 8212035230085
</t>
        </r>
        <r>
          <rPr>
            <b/>
            <u/>
            <sz val="10"/>
            <color indexed="81"/>
            <rFont val="Tahoma"/>
            <family val="2"/>
          </rPr>
          <t xml:space="preserve">
New People
</t>
        </r>
        <r>
          <rPr>
            <sz val="10"/>
            <color indexed="81"/>
            <rFont val="Tahoma"/>
            <family val="2"/>
          </rPr>
          <t xml:space="preserve">
</t>
        </r>
        <r>
          <rPr>
            <b/>
            <u/>
            <sz val="10"/>
            <color indexed="81"/>
            <rFont val="Tahoma"/>
            <family val="2"/>
          </rPr>
          <t xml:space="preserve">
People Left
</t>
        </r>
      </text>
    </comment>
    <comment ref="C286" authorId="0" shapeId="0">
      <text>
        <r>
          <rPr>
            <sz val="10"/>
            <color indexed="81"/>
            <rFont val="Tahoma"/>
            <family val="2"/>
          </rPr>
          <t xml:space="preserve">Contract 092-050-254B3 ran from 22/02/16 - 01/03/2016 = 55P/Days
</t>
        </r>
      </text>
    </comment>
    <comment ref="J286" authorId="0" shapeId="0">
      <text>
        <r>
          <rPr>
            <b/>
            <u/>
            <sz val="10"/>
            <color indexed="81"/>
            <rFont val="Tahoma"/>
            <family val="2"/>
          </rPr>
          <t xml:space="preserve">People employed on Contract 092-050-254B3
</t>
        </r>
        <r>
          <rPr>
            <u/>
            <sz val="10"/>
            <color indexed="81"/>
            <rFont val="Tahoma"/>
            <family val="2"/>
          </rPr>
          <t xml:space="preserve">
</t>
        </r>
        <r>
          <rPr>
            <sz val="10"/>
            <color indexed="81"/>
            <rFont val="Tahoma"/>
            <family val="2"/>
          </rPr>
          <t xml:space="preserve">Elmara Swartz - 8807310105085
Marieshan Jaftha - 8112170946086
Nolan Chiga - 9408255217081
Marie Chiga - 69080706635089
Rodwell Human - 8710015220086
Elretha Swarts - 8509090261084
Justin Rautenbach - 9009055196085
Petro Statoe - 9204100400083
Donoline Swartz - 9308230349084
Leentjie Swartz - 6903310195085
Jervin Willeman - 9601265338083
Granwell Williams - 7809225302089
</t>
        </r>
        <r>
          <rPr>
            <b/>
            <u/>
            <sz val="10"/>
            <color indexed="81"/>
            <rFont val="Tahoma"/>
            <family val="2"/>
          </rPr>
          <t xml:space="preserve">
New People
</t>
        </r>
        <r>
          <rPr>
            <sz val="10"/>
            <color indexed="81"/>
            <rFont val="Tahoma"/>
            <family val="2"/>
          </rPr>
          <t xml:space="preserve">
</t>
        </r>
        <r>
          <rPr>
            <b/>
            <u/>
            <sz val="10"/>
            <color indexed="81"/>
            <rFont val="Tahoma"/>
            <family val="2"/>
          </rPr>
          <t xml:space="preserve">
</t>
        </r>
        <r>
          <rPr>
            <u/>
            <sz val="10"/>
            <color indexed="81"/>
            <rFont val="Tahoma"/>
            <family val="2"/>
          </rPr>
          <t xml:space="preserve">
</t>
        </r>
        <r>
          <rPr>
            <sz val="10"/>
            <color indexed="81"/>
            <rFont val="Tahoma"/>
            <family val="2"/>
          </rPr>
          <t xml:space="preserve">
</t>
        </r>
        <r>
          <rPr>
            <b/>
            <u/>
            <sz val="10"/>
            <color indexed="81"/>
            <rFont val="Tahoma"/>
            <family val="2"/>
          </rPr>
          <t xml:space="preserve">
People Left
</t>
        </r>
      </text>
    </comment>
    <comment ref="C287" authorId="0" shapeId="0">
      <text>
        <r>
          <rPr>
            <sz val="10"/>
            <color indexed="81"/>
            <rFont val="Tahoma"/>
            <family val="2"/>
          </rPr>
          <t xml:space="preserve">Contract 092-050-254B1 ran from 02/10/13 - 23/10/13 = 156P/Days
</t>
        </r>
      </text>
    </comment>
    <comment ref="J287" authorId="0" shapeId="0">
      <text>
        <r>
          <rPr>
            <b/>
            <u/>
            <sz val="10"/>
            <color indexed="81"/>
            <rFont val="Tahoma"/>
            <family val="2"/>
          </rPr>
          <t>People employed on contract 092-050-B319</t>
        </r>
        <r>
          <rPr>
            <sz val="10"/>
            <color indexed="81"/>
            <rFont val="Tahoma"/>
            <family val="2"/>
          </rPr>
          <t xml:space="preserve">
Marion Grootboom - 7502230060087
Michelle Grootboom - 8004250088089
Errol De Villiers - 8502065368083
Valerie Visser - 9001310266084
Jan Ruiters - 6110065180086
Lindry-Anne Swartz - 8707090129083
Colin Tarentaal - 8903195190084
Keith Kietas - 9009205200084
Stephanus Williams - 7412155070089
Daniel Jack - 5503205024084
Jonathan Kietas - 8008315001086
Gerrit Roman - 8803285230081
</t>
        </r>
        <r>
          <rPr>
            <b/>
            <u/>
            <sz val="10"/>
            <color indexed="81"/>
            <rFont val="Tahoma"/>
            <family val="2"/>
          </rPr>
          <t>New People</t>
        </r>
        <r>
          <rPr>
            <sz val="10"/>
            <color indexed="81"/>
            <rFont val="Tahoma"/>
            <family val="2"/>
          </rPr>
          <t xml:space="preserve">
</t>
        </r>
        <r>
          <rPr>
            <b/>
            <u/>
            <sz val="10"/>
            <color indexed="81"/>
            <rFont val="Tahoma"/>
            <family val="2"/>
          </rPr>
          <t xml:space="preserve">
People Left
</t>
        </r>
      </text>
    </comment>
    <comment ref="C288" authorId="0" shapeId="0">
      <text>
        <r>
          <rPr>
            <sz val="10"/>
            <color indexed="81"/>
            <rFont val="Tahoma"/>
            <family val="2"/>
          </rPr>
          <t xml:space="preserve">Contract 092-050-254 ran from 01/09/11 - 16/09/11 = 144P/Days
</t>
        </r>
      </text>
    </comment>
    <comment ref="J288" authorId="0" shapeId="0">
      <text>
        <r>
          <rPr>
            <b/>
            <u/>
            <sz val="10"/>
            <color indexed="81"/>
            <rFont val="Tahoma"/>
            <family val="2"/>
          </rPr>
          <t xml:space="preserve">People employed on Contract 092-050-254
</t>
        </r>
        <r>
          <rPr>
            <sz val="10"/>
            <color indexed="81"/>
            <rFont val="Tahoma"/>
            <family val="2"/>
          </rPr>
          <t xml:space="preserve">
Salwyn Grootboom - 6404275835088
David Human - 6705095715080
Booi Chika - 6508075915088
Sherman Swartz - 9407205211087
Sharlene Windvogel - 8704070192082
Destemona Plaatjies - 8509290153081
Klara Plaaitjies - 6604010844085
Leentjie Swartz - 6903310195085
Cloudette Swartz - 7601140252089
Rolin Swartz - 7809115242080
Booi Plaatjies - 6801115253085
</t>
        </r>
        <r>
          <rPr>
            <b/>
            <u/>
            <sz val="10"/>
            <color indexed="81"/>
            <rFont val="Tahoma"/>
            <family val="2"/>
          </rPr>
          <t xml:space="preserve">
New People
</t>
        </r>
        <r>
          <rPr>
            <sz val="10"/>
            <color indexed="81"/>
            <rFont val="Tahoma"/>
            <family val="2"/>
          </rPr>
          <t xml:space="preserve">
</t>
        </r>
        <r>
          <rPr>
            <b/>
            <u/>
            <sz val="10"/>
            <color indexed="81"/>
            <rFont val="Tahoma"/>
            <family val="2"/>
          </rPr>
          <t xml:space="preserve">
People Left
</t>
        </r>
      </text>
    </comment>
    <comment ref="C289" authorId="0" shapeId="0">
      <text>
        <r>
          <rPr>
            <sz val="10"/>
            <color indexed="81"/>
            <rFont val="Tahoma"/>
            <family val="2"/>
          </rPr>
          <t xml:space="preserve">Contract 092-050-251B2 ran from 04/05/15 - 12/05/2015 = 58P/Days
</t>
        </r>
      </text>
    </comment>
    <comment ref="J289" authorId="0" shapeId="0">
      <text>
        <r>
          <rPr>
            <b/>
            <u/>
            <sz val="10"/>
            <color indexed="81"/>
            <rFont val="Tahoma"/>
            <family val="2"/>
          </rPr>
          <t xml:space="preserve">People employed on Contract 092-050-251B2
</t>
        </r>
        <r>
          <rPr>
            <u/>
            <sz val="10"/>
            <color indexed="81"/>
            <rFont val="Tahoma"/>
            <family val="2"/>
          </rPr>
          <t xml:space="preserve">
</t>
        </r>
        <r>
          <rPr>
            <sz val="10"/>
            <color indexed="81"/>
            <rFont val="Tahoma"/>
            <family val="2"/>
          </rPr>
          <t xml:space="preserve">Elmara Swartz - 8807310105085
Marieshan Jaftha - 8112170946086
Michandre Statu - 9601020295081
Sydney Plaatjies - 9007215141082
Nolan Chiga - 9408255217081
Rodwell Human - 8710015220086
Grachada Grootboom - 9511060527089
Elretha Swarts - 8509090261084
Justin Rautenbach - 9009055196085
Maria Plaatjies - 7606080260083
Hesme Willeman - 9301140337083
Benrica Van Niekerk - 8212035230085
</t>
        </r>
        <r>
          <rPr>
            <b/>
            <u/>
            <sz val="10"/>
            <color indexed="81"/>
            <rFont val="Tahoma"/>
            <family val="2"/>
          </rPr>
          <t xml:space="preserve">
New People
</t>
        </r>
        <r>
          <rPr>
            <sz val="10"/>
            <color indexed="81"/>
            <rFont val="Tahoma"/>
            <family val="2"/>
          </rPr>
          <t xml:space="preserve">
</t>
        </r>
        <r>
          <rPr>
            <b/>
            <u/>
            <sz val="10"/>
            <color indexed="81"/>
            <rFont val="Tahoma"/>
            <family val="2"/>
          </rPr>
          <t xml:space="preserve">
People Left
</t>
        </r>
      </text>
    </comment>
    <comment ref="C290" authorId="2" shapeId="0">
      <text>
        <r>
          <rPr>
            <sz val="8"/>
            <color indexed="81"/>
            <rFont val="Tahoma"/>
            <family val="2"/>
          </rPr>
          <t xml:space="preserve">Contract 092-050-251B1 ran from 01/10/13 - 21/10/13  = 139P/Days
</t>
        </r>
      </text>
    </comment>
    <comment ref="J290" authorId="2" shapeId="0">
      <text>
        <r>
          <rPr>
            <b/>
            <u/>
            <sz val="8"/>
            <color indexed="81"/>
            <rFont val="Tahoma"/>
            <family val="2"/>
          </rPr>
          <t>People Employed on Contract 092-050-B316</t>
        </r>
        <r>
          <rPr>
            <sz val="8"/>
            <color indexed="81"/>
            <rFont val="Tahoma"/>
            <family val="2"/>
          </rPr>
          <t xml:space="preserve">
</t>
        </r>
        <r>
          <rPr>
            <b/>
            <sz val="8"/>
            <color indexed="81"/>
            <rFont val="Tahoma"/>
            <family val="2"/>
          </rPr>
          <t xml:space="preserve">
</t>
        </r>
        <r>
          <rPr>
            <sz val="8"/>
            <color indexed="81"/>
            <rFont val="Tahoma"/>
            <family val="2"/>
          </rPr>
          <t xml:space="preserve">Jeandre Erasmus - 8904215150082
Wilfred Erasmus - 5907185153088
Gareth Rautenbach - 9007205188085
Charls Roman - 8409145213083
Belvon Plaatjies - 7301025236089
Kelton Swartz - 9105055215089
Kieghen Swartz - 9306285314086
Rolin Swartz - 7809115242080
Patriano Swartz - 9301165212088
Elcardo Magielies - 7702145141085
</t>
        </r>
        <r>
          <rPr>
            <b/>
            <u/>
            <sz val="8"/>
            <color indexed="81"/>
            <rFont val="Tahoma"/>
            <family val="2"/>
          </rPr>
          <t xml:space="preserve">New People
</t>
        </r>
        <r>
          <rPr>
            <sz val="8"/>
            <color indexed="81"/>
            <rFont val="Tahoma"/>
            <family val="2"/>
          </rPr>
          <t xml:space="preserve">
Desmond Tarentaal - 8306155349080
Patrick Zaayman - 8409215271086
</t>
        </r>
        <r>
          <rPr>
            <u/>
            <sz val="8"/>
            <color indexed="81"/>
            <rFont val="Tahoma"/>
            <family val="2"/>
          </rPr>
          <t xml:space="preserve">
</t>
        </r>
        <r>
          <rPr>
            <b/>
            <u/>
            <sz val="8"/>
            <color indexed="81"/>
            <rFont val="Tahoma"/>
            <family val="2"/>
          </rPr>
          <t xml:space="preserve">
People Left
</t>
        </r>
        <r>
          <rPr>
            <sz val="8"/>
            <color indexed="81"/>
            <rFont val="Tahoma"/>
            <family val="2"/>
          </rPr>
          <t xml:space="preserve">Rodwil Human - 8710015220086
Gerald Maya - 9011306329085
</t>
        </r>
      </text>
    </comment>
    <comment ref="C291" authorId="2" shapeId="0">
      <text>
        <r>
          <rPr>
            <sz val="8"/>
            <color indexed="81"/>
            <rFont val="Tahoma"/>
            <family val="2"/>
          </rPr>
          <t xml:space="preserve">Contract 092-050-251B3 ran from 22/02/16 to 01/03/16 = 55P/Days
</t>
        </r>
      </text>
    </comment>
    <comment ref="J291" authorId="2" shapeId="0">
      <text>
        <r>
          <rPr>
            <b/>
            <u/>
            <sz val="8"/>
            <color indexed="81"/>
            <rFont val="Tahoma"/>
            <family val="2"/>
          </rPr>
          <t>People Employed on Contract 092-050-251B3</t>
        </r>
        <r>
          <rPr>
            <sz val="8"/>
            <color indexed="81"/>
            <rFont val="Tahoma"/>
            <family val="2"/>
          </rPr>
          <t xml:space="preserve">
Jonathan Magielies - 7604065740088
Keynan Breda - 9801235587088
Mariliza Gysman - 8103250109083
Allison Kleinbooi - 8412170193088
Brunhilda Magiellies - 7807100177089
Isak Magielies - 9208065125080
Sherodene Maia - 9511210203086
Jaco Rautenbach - 8308195082085
Mathilda Rautenbach - 7510101315084
Doreen Umslana - 9908090747085
David Witbooi - 7705305154087
</t>
        </r>
        <r>
          <rPr>
            <b/>
            <u/>
            <sz val="8"/>
            <color indexed="81"/>
            <rFont val="Tahoma"/>
            <family val="2"/>
          </rPr>
          <t xml:space="preserve">New People
</t>
        </r>
        <r>
          <rPr>
            <sz val="8"/>
            <color indexed="81"/>
            <rFont val="Tahoma"/>
            <family val="2"/>
          </rPr>
          <t xml:space="preserve">
Anette Umslana - 8909100226087
</t>
        </r>
        <r>
          <rPr>
            <b/>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C292" authorId="0" shapeId="0">
      <text>
        <r>
          <rPr>
            <sz val="10"/>
            <color indexed="81"/>
            <rFont val="Tahoma"/>
            <family val="2"/>
          </rPr>
          <t xml:space="preserve">Contract 092-050-251 ran from 11/08/11 - 31/08/11 = 168P/Days
</t>
        </r>
      </text>
    </comment>
    <comment ref="J292" authorId="0" shapeId="0">
      <text>
        <r>
          <rPr>
            <b/>
            <u/>
            <sz val="10"/>
            <color indexed="81"/>
            <rFont val="Tahoma"/>
            <family val="2"/>
          </rPr>
          <t>People employed on contract 092-050-251</t>
        </r>
        <r>
          <rPr>
            <sz val="10"/>
            <color indexed="81"/>
            <rFont val="Tahoma"/>
            <family val="2"/>
          </rPr>
          <t xml:space="preserve">
Jonathan Kietas - 8008315001086
Michelle Grootboom - 8004250088089
Sune Magielies - 8605190224087
Jonas Magielies - 5202235143085
Sharon williams - 8012020020084
Edna Esau - 9105260262082
Elton Lucas - 8601285242084
Erol De Villiers - 8502065368083
Lindry-ann Swartz - 8707090129083
</t>
        </r>
        <r>
          <rPr>
            <b/>
            <u/>
            <sz val="10"/>
            <color indexed="81"/>
            <rFont val="Tahoma"/>
            <family val="2"/>
          </rPr>
          <t xml:space="preserve">New People
</t>
        </r>
        <r>
          <rPr>
            <u/>
            <sz val="10"/>
            <color indexed="81"/>
            <rFont val="Tahoma"/>
            <family val="2"/>
          </rPr>
          <t xml:space="preserve">
</t>
        </r>
        <r>
          <rPr>
            <sz val="10"/>
            <color indexed="81"/>
            <rFont val="Tahoma"/>
            <family val="2"/>
          </rPr>
          <t xml:space="preserve">
Burtlen Kleinbooi - 8505105281083</t>
        </r>
        <r>
          <rPr>
            <b/>
            <u/>
            <sz val="10"/>
            <color indexed="81"/>
            <rFont val="Tahoma"/>
            <family val="2"/>
          </rPr>
          <t xml:space="preserve">
</t>
        </r>
        <r>
          <rPr>
            <sz val="10"/>
            <color indexed="81"/>
            <rFont val="Tahoma"/>
            <family val="2"/>
          </rPr>
          <t>Clifton Saayman - 8912075188084</t>
        </r>
        <r>
          <rPr>
            <b/>
            <u/>
            <sz val="10"/>
            <color indexed="81"/>
            <rFont val="Tahoma"/>
            <family val="2"/>
          </rPr>
          <t xml:space="preserve">
People Left
</t>
        </r>
        <r>
          <rPr>
            <sz val="10"/>
            <color indexed="81"/>
            <rFont val="Tahoma"/>
            <family val="2"/>
          </rPr>
          <t>Martin Mapoe - 7303015230080</t>
        </r>
      </text>
    </comment>
    <comment ref="C293" authorId="0" shapeId="0">
      <text>
        <r>
          <rPr>
            <sz val="10"/>
            <color indexed="81"/>
            <rFont val="Tahoma"/>
            <family val="2"/>
          </rPr>
          <t xml:space="preserve">Contract 008-092-B0029B2 ran from  ran from 15/04/15 - 23/04/15 = 77P/Days
</t>
        </r>
      </text>
    </comment>
    <comment ref="J293" authorId="0" shapeId="0">
      <text>
        <r>
          <rPr>
            <b/>
            <u/>
            <sz val="8"/>
            <color indexed="81"/>
            <rFont val="Tahoma"/>
            <family val="2"/>
          </rPr>
          <t xml:space="preserve">People Employed on contract 008-092-B0029B2
</t>
        </r>
        <r>
          <rPr>
            <b/>
            <sz val="8"/>
            <color indexed="81"/>
            <rFont val="Tahoma"/>
            <family val="2"/>
          </rPr>
          <t xml:space="preserve">
</t>
        </r>
        <r>
          <rPr>
            <sz val="8"/>
            <color indexed="81"/>
            <rFont val="Tahoma"/>
            <family val="2"/>
          </rPr>
          <t xml:space="preserve">Martiens Kleinbooi - 6604035930083
Martin Tarentaal - 8912285364087
Elna Tarentaal - 8409260199083
Pieter Tarentaal - 5905015197085
Bernette Ruiters - 9210160244089
Anna Prins - 7012121194086
Pieter Ruiters - 6405315731088
Glarion Grootboom - 7708240180084
Eldene Ruiters - 9407180210088
Andre Draai - 6201145094080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Allison Kleinbooi - 9412170193088
Michelle Grootboom - 8004250088089
</t>
        </r>
        <r>
          <rPr>
            <sz val="8"/>
            <color indexed="81"/>
            <rFont val="Tahoma"/>
            <family val="2"/>
          </rPr>
          <t xml:space="preserve">
</t>
        </r>
        <r>
          <rPr>
            <b/>
            <u/>
            <sz val="8"/>
            <color indexed="81"/>
            <rFont val="Tahoma"/>
            <family val="2"/>
          </rPr>
          <t xml:space="preserve">People Left
</t>
        </r>
        <r>
          <rPr>
            <sz val="8"/>
            <color indexed="81"/>
            <rFont val="Tahoma"/>
            <family val="2"/>
          </rPr>
          <t xml:space="preserve">
Sharon Williams - 8012020020084
Ellen Kleinbooi - 7404121091083</t>
        </r>
      </text>
    </comment>
    <comment ref="C294" authorId="0" shapeId="0">
      <text>
        <r>
          <rPr>
            <sz val="10"/>
            <color indexed="81"/>
            <rFont val="Tahoma"/>
            <family val="2"/>
          </rPr>
          <t xml:space="preserve">Contract 008-092-B0029B3 ran from 05/02/16 - 15/02/16 = 49P/Days
</t>
        </r>
      </text>
    </comment>
    <comment ref="J294" authorId="0" shapeId="0">
      <text>
        <r>
          <rPr>
            <b/>
            <u/>
            <sz val="8"/>
            <color indexed="81"/>
            <rFont val="Tahoma"/>
            <family val="2"/>
          </rPr>
          <t xml:space="preserve">People Employed on contract 008-092-B0029B3
</t>
        </r>
        <r>
          <rPr>
            <sz val="8"/>
            <color indexed="81"/>
            <rFont val="Tahoma"/>
            <family val="2"/>
          </rPr>
          <t xml:space="preserve">Kelton Swarts - 9105055215089
Joslin Jack - 8511050253085
Nicolene Jacobs - 8812310131081
Tiena Lukas - 7204100203083
Clarin Swarts - 7005010644088
Brendene Jonnas - 9404210289083
Els Lukas - 7801150014086
Kurt Rautenbach - 9208075219089
Marieta Rautenbach - 9301020146083
Altudor Ruiters - 8402105117085
</t>
        </r>
        <r>
          <rPr>
            <b/>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Hanro Hendricks - 9507315310081
Gramont Swarts - 9606065268081
</t>
        </r>
        <r>
          <rPr>
            <sz val="8"/>
            <color indexed="81"/>
            <rFont val="Tahoma"/>
            <family val="2"/>
          </rPr>
          <t xml:space="preserve">
</t>
        </r>
        <r>
          <rPr>
            <b/>
            <u/>
            <sz val="8"/>
            <color indexed="81"/>
            <rFont val="Tahoma"/>
            <family val="2"/>
          </rPr>
          <t xml:space="preserve">People Left
</t>
        </r>
        <r>
          <rPr>
            <sz val="8"/>
            <color indexed="81"/>
            <rFont val="Tahoma"/>
            <family val="2"/>
          </rPr>
          <t xml:space="preserve">
Michael Jack - 9306015094081
Gregory Prince - 8412105182082</t>
        </r>
      </text>
    </comment>
    <comment ref="C295" authorId="0" shapeId="0">
      <text>
        <r>
          <rPr>
            <sz val="10"/>
            <color indexed="81"/>
            <rFont val="Tahoma"/>
            <family val="2"/>
          </rPr>
          <t xml:space="preserve">Contract 008-092-B0029 ran from 10/08/11 - 31/08/11 = 172P/Days
</t>
        </r>
      </text>
    </comment>
    <comment ref="J295" authorId="0" shapeId="0">
      <text>
        <r>
          <rPr>
            <b/>
            <u/>
            <sz val="10"/>
            <color indexed="81"/>
            <rFont val="Tahoma"/>
            <family val="2"/>
          </rPr>
          <t xml:space="preserve">People employed on Contract 008-092-B0029
</t>
        </r>
        <r>
          <rPr>
            <sz val="10"/>
            <color indexed="81"/>
            <rFont val="Tahoma"/>
            <family val="2"/>
          </rPr>
          <t xml:space="preserve">
Salwyn Grootboom - 6404275835088
David Human - 6705095715080
Booi Chika - 6508075915088
Sherman Swartz - 9407205211087
Sharlene Windvogel - 8704070192082
Destemona Plaatjies - 8509290153081
Klara Plaaitjies - 6604010844085
Leentjie Swartz - 6903310195085
Cloudette Swartz - 7601140252089
Booi Plaatjies - 6801115253085
</t>
        </r>
        <r>
          <rPr>
            <b/>
            <u/>
            <sz val="10"/>
            <color indexed="81"/>
            <rFont val="Tahoma"/>
            <family val="2"/>
          </rPr>
          <t xml:space="preserve">
New People
</t>
        </r>
        <r>
          <rPr>
            <sz val="10"/>
            <color indexed="81"/>
            <rFont val="Tahoma"/>
            <family val="2"/>
          </rPr>
          <t xml:space="preserve">Rolin Swartz - 7809115242080
</t>
        </r>
        <r>
          <rPr>
            <b/>
            <u/>
            <sz val="10"/>
            <color indexed="81"/>
            <rFont val="Tahoma"/>
            <family val="2"/>
          </rPr>
          <t xml:space="preserve">
People Left
</t>
        </r>
        <r>
          <rPr>
            <sz val="10"/>
            <color indexed="81"/>
            <rFont val="Tahoma"/>
            <family val="2"/>
          </rPr>
          <t>Dina Swartz - 6210110938080</t>
        </r>
      </text>
    </comment>
    <comment ref="C296" authorId="0" shapeId="0">
      <text>
        <r>
          <rPr>
            <sz val="10"/>
            <color indexed="81"/>
            <rFont val="Tahoma"/>
            <family val="2"/>
          </rPr>
          <t xml:space="preserve">Contract 008-092-B0025B1 ran from 05/11/13 - 21/11/13 = 109P/Days
</t>
        </r>
      </text>
    </comment>
    <comment ref="J296" authorId="0" shapeId="0">
      <text>
        <r>
          <rPr>
            <b/>
            <u/>
            <sz val="10"/>
            <color indexed="81"/>
            <rFont val="Tahoma"/>
            <family val="2"/>
          </rPr>
          <t>People employed on contract 092-050-B319</t>
        </r>
        <r>
          <rPr>
            <sz val="10"/>
            <color indexed="81"/>
            <rFont val="Tahoma"/>
            <family val="2"/>
          </rPr>
          <t xml:space="preserve">
Marion Grootboom - 7502230060087
Michelle Grootboom - 8004250088089
Errol De Villiers - 8502065368083
Valerie Visser - 9001310266084
Jan Ruiters - 6110065180086
Lindry-Anne Swartz - 8707090129083
Colin Tarentaal - 8903195190084
Keith Kietas - 9009205200084
Stephanus Williams - 7412155070089
Daniel Jack - 5503205024084
Jonathan Kietas - 8008315001086
Gerrit Roman - 8803285230081
</t>
        </r>
        <r>
          <rPr>
            <b/>
            <u/>
            <sz val="10"/>
            <color indexed="81"/>
            <rFont val="Tahoma"/>
            <family val="2"/>
          </rPr>
          <t>New People</t>
        </r>
        <r>
          <rPr>
            <sz val="10"/>
            <color indexed="81"/>
            <rFont val="Tahoma"/>
            <family val="2"/>
          </rPr>
          <t xml:space="preserve">
</t>
        </r>
        <r>
          <rPr>
            <b/>
            <u/>
            <sz val="10"/>
            <color indexed="81"/>
            <rFont val="Tahoma"/>
            <family val="2"/>
          </rPr>
          <t xml:space="preserve">
People Left
</t>
        </r>
      </text>
    </comment>
    <comment ref="C297" authorId="3" shapeId="0">
      <text>
        <r>
          <rPr>
            <sz val="9"/>
            <color indexed="81"/>
            <rFont val="Tahoma"/>
            <charset val="1"/>
          </rPr>
          <t xml:space="preserve">Contract 008-092-B0025B2 ran from 20/04/15 - 08/05/15 = 112P/Days
</t>
        </r>
      </text>
    </comment>
    <comment ref="J297" authorId="3" shapeId="0">
      <text>
        <r>
          <rPr>
            <b/>
            <u/>
            <sz val="9"/>
            <color indexed="81"/>
            <rFont val="Tahoma"/>
            <family val="2"/>
          </rPr>
          <t>People Employed on Contract 008-092-B0025B2</t>
        </r>
        <r>
          <rPr>
            <b/>
            <sz val="9"/>
            <color indexed="81"/>
            <rFont val="Tahoma"/>
            <charset val="1"/>
          </rPr>
          <t xml:space="preserve">
</t>
        </r>
        <r>
          <rPr>
            <sz val="9"/>
            <color indexed="81"/>
            <rFont val="Tahoma"/>
            <family val="2"/>
          </rPr>
          <t xml:space="preserve">
Peter Swarts - 7702145141085
Stephen Coetzee - 6709285170080
Valerie Visser - 9001310266084
Riaan Witbooi - 8602025117085
Cheslyn Umslana - 8912125233088
Terisia Willeman - 7207080197084
Mercia Tarentaal - 8808130782087
Benita Saayman - 8103170092088
Carlon Kleinbooi - 9705095382086
Hazel Tarentaal - 8809020106080
Claudia Tarentaal - 8902040225087
George Mapoe - 9408035181086
</t>
        </r>
        <r>
          <rPr>
            <b/>
            <sz val="9"/>
            <color indexed="81"/>
            <rFont val="Tahoma"/>
            <charset val="1"/>
          </rPr>
          <t xml:space="preserve">
</t>
        </r>
        <r>
          <rPr>
            <b/>
            <u/>
            <sz val="9"/>
            <color indexed="81"/>
            <rFont val="Tahoma"/>
            <family val="2"/>
          </rPr>
          <t>New People</t>
        </r>
        <r>
          <rPr>
            <sz val="9"/>
            <color indexed="81"/>
            <rFont val="Tahoma"/>
            <family val="2"/>
          </rPr>
          <t xml:space="preserve">
</t>
        </r>
        <r>
          <rPr>
            <b/>
            <sz val="9"/>
            <color indexed="81"/>
            <rFont val="Tahoma"/>
            <charset val="1"/>
          </rPr>
          <t xml:space="preserve">
</t>
        </r>
        <r>
          <rPr>
            <b/>
            <u/>
            <sz val="9"/>
            <color indexed="81"/>
            <rFont val="Tahoma"/>
            <family val="2"/>
          </rPr>
          <t>People Left</t>
        </r>
        <r>
          <rPr>
            <sz val="9"/>
            <color indexed="81"/>
            <rFont val="Tahoma"/>
            <charset val="1"/>
          </rPr>
          <t xml:space="preserve">
</t>
        </r>
      </text>
    </comment>
    <comment ref="C298" authorId="0" shapeId="0">
      <text>
        <r>
          <rPr>
            <sz val="10"/>
            <color indexed="81"/>
            <rFont val="Tahoma"/>
            <family val="2"/>
          </rPr>
          <t xml:space="preserve">Contract 008-092-B0025  ran from 20/06/11 - 29/07/11 = 213P/Days
</t>
        </r>
      </text>
    </comment>
    <comment ref="J298" authorId="0" shapeId="0">
      <text>
        <r>
          <rPr>
            <b/>
            <u/>
            <sz val="8"/>
            <color indexed="81"/>
            <rFont val="Tahoma"/>
            <family val="2"/>
          </rPr>
          <t xml:space="preserve">People employed on contract 008-092-B0025
</t>
        </r>
        <r>
          <rPr>
            <sz val="8"/>
            <color indexed="81"/>
            <rFont val="Tahoma"/>
            <family val="2"/>
          </rPr>
          <t xml:space="preserve">
Manie George - 8712285241081
Charlton Malgas - 8404175282082
Fransie Rossouw - 6301035189089
Catherine Smit - 8404021234089
Richard Makosi - 6907095374088
Rodrick Pati - 8912316012085
Anderson Sobetwa - 5201255807082
</t>
        </r>
        <r>
          <rPr>
            <b/>
            <u/>
            <sz val="8"/>
            <color indexed="81"/>
            <rFont val="Tahoma"/>
            <family val="2"/>
          </rPr>
          <t xml:space="preserve">New People
</t>
        </r>
        <r>
          <rPr>
            <sz val="8"/>
            <color indexed="81"/>
            <rFont val="Tahoma"/>
            <family val="2"/>
          </rPr>
          <t xml:space="preserve">
Astonio Vogelstruis - 9101015135087
Mario Rossouw - 8905145220085
Johannes Ngwala - 8605066449081
Sebastian Rossouw - 8605085179081
</t>
        </r>
        <r>
          <rPr>
            <b/>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Willem Hermanus - 6608086042086
James Matrose - 6205125550086
Jacoobus Adams - 8209205270084
Abigail Petrus - 9101230251081
</t>
        </r>
      </text>
    </comment>
    <comment ref="C299" authorId="2" shapeId="0">
      <text>
        <r>
          <rPr>
            <sz val="8"/>
            <color indexed="81"/>
            <rFont val="Tahoma"/>
            <family val="2"/>
          </rPr>
          <t xml:space="preserve">Contract 092-050-B328B1 ran from 28/11/13 - 12/12/13  = 121P/Days
</t>
        </r>
      </text>
    </comment>
    <comment ref="J299" authorId="2" shapeId="0">
      <text>
        <r>
          <rPr>
            <b/>
            <u/>
            <sz val="8"/>
            <color indexed="81"/>
            <rFont val="Tahoma"/>
            <family val="2"/>
          </rPr>
          <t>People Employed on Contract 092-050-B328B1</t>
        </r>
        <r>
          <rPr>
            <sz val="8"/>
            <color indexed="81"/>
            <rFont val="Tahoma"/>
            <family val="2"/>
          </rPr>
          <t xml:space="preserve">
</t>
        </r>
        <r>
          <rPr>
            <b/>
            <sz val="8"/>
            <color indexed="81"/>
            <rFont val="Tahoma"/>
            <family val="2"/>
          </rPr>
          <t xml:space="preserve">
</t>
        </r>
        <r>
          <rPr>
            <sz val="8"/>
            <color indexed="81"/>
            <rFont val="Tahoma"/>
            <family val="2"/>
          </rPr>
          <t xml:space="preserve">Jeandre Erasmus - 8904215150082
Wilfred Erasmus - 5907185153088
Gareth Rautenbach - 9007205188085
Charls Roman - 8409145213083
Belvon Plaatjies - 7301025236089
Kelton Swartz - 9105055215089
Kieghen Swartz - 9306285314086
Rolin Swartz - 7809115242080
Patriano Swartz - 9301165212088
Elcardo Magielies - 7702145141085
Desmond Tarentaal - 8306155349080
Patrick Zaayman - 8409215271086
</t>
        </r>
        <r>
          <rPr>
            <b/>
            <u/>
            <sz val="8"/>
            <color indexed="81"/>
            <rFont val="Tahoma"/>
            <family val="2"/>
          </rPr>
          <t xml:space="preserve">New People
</t>
        </r>
        <r>
          <rPr>
            <sz val="8"/>
            <color indexed="81"/>
            <rFont val="Tahoma"/>
            <family val="2"/>
          </rPr>
          <t xml:space="preserve">
</t>
        </r>
        <r>
          <rPr>
            <u/>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C300" authorId="0" shapeId="0">
      <text>
        <r>
          <rPr>
            <sz val="10"/>
            <color indexed="81"/>
            <rFont val="Tahoma"/>
            <family val="2"/>
          </rPr>
          <t xml:space="preserve">Contract 092-050-B328B2 ran from  ran from 01/06/15 - 06/07/15 = 127P/Days
</t>
        </r>
      </text>
    </comment>
    <comment ref="J300" authorId="0" shapeId="0">
      <text>
        <r>
          <rPr>
            <b/>
            <u/>
            <sz val="8"/>
            <color indexed="81"/>
            <rFont val="Tahoma"/>
            <family val="2"/>
          </rPr>
          <t xml:space="preserve">People Employed on contract 092-050-B328B2
</t>
        </r>
        <r>
          <rPr>
            <b/>
            <sz val="8"/>
            <color indexed="81"/>
            <rFont val="Tahoma"/>
            <family val="2"/>
          </rPr>
          <t xml:space="preserve">
</t>
        </r>
        <r>
          <rPr>
            <sz val="8"/>
            <color indexed="81"/>
            <rFont val="Tahoma"/>
            <family val="2"/>
          </rPr>
          <t xml:space="preserve">Martiens Kleinbooi - 6604035930083
Martin Tarentaal - 8912285364087
Elna Tarentaal - 8409260199083
Pieter Tarentaal - 5905015197085
Bernette Ruiters - 9210160244089
Anna Prins - 7012121194086
Pieter Ruiters - 6405315731088
Glarion Grootboom - 7708240180084
Eldene Ruiters - 9407180210088
Andre Draai - 6201145094080
Michelle Grootboom - 8004250088089
Allison Kleinbooi - 9412170193088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 xml:space="preserve">People Left
</t>
        </r>
      </text>
    </comment>
    <comment ref="C301" authorId="0" shapeId="0">
      <text>
        <r>
          <rPr>
            <sz val="10"/>
            <color indexed="81"/>
            <rFont val="Tahoma"/>
            <family val="2"/>
          </rPr>
          <t xml:space="preserve">Contract 092-050-248 ran from 13/06/11 - 15/07/11 = 240P/Days
</t>
        </r>
      </text>
    </comment>
    <comment ref="J301" authorId="0" shapeId="0">
      <text>
        <r>
          <rPr>
            <b/>
            <u/>
            <sz val="8"/>
            <color indexed="81"/>
            <rFont val="Tahoma"/>
            <family val="2"/>
          </rPr>
          <t xml:space="preserve">People Employed on contract 092-050-248
</t>
        </r>
        <r>
          <rPr>
            <sz val="8"/>
            <color indexed="81"/>
            <rFont val="Tahoma"/>
            <family val="2"/>
          </rPr>
          <t xml:space="preserve">
Maurko Moses - 7909295143080
Hendrik Dirks - 5606145115084
Marie Tarentaal - 5112030163081
Klaas Krotz - 8010245074084
Elroy Van Niekerk - 7401046152081
Johnnie Ruiters - 6201025058080
Gerda Benjamin - 8508060240086
Badnock Mackay - 6409215263085
Pieter Saayman - 7309055127086
Florida Miggels - 8411050215087</t>
        </r>
        <r>
          <rPr>
            <sz val="8"/>
            <color indexed="10"/>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Elsabie Daniels - 8204260166087
</t>
        </r>
        <r>
          <rPr>
            <b/>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t>
        </r>
      </text>
    </comment>
    <comment ref="C302" authorId="2" shapeId="0">
      <text>
        <r>
          <rPr>
            <sz val="8"/>
            <color indexed="81"/>
            <rFont val="Tahoma"/>
            <family val="2"/>
          </rPr>
          <t xml:space="preserve">Contract 092-050-B273B2 ran from 03/08/15 - 17/09/15  = 66P/Days
</t>
        </r>
      </text>
    </comment>
    <comment ref="J302" authorId="2" shapeId="0">
      <text>
        <r>
          <rPr>
            <b/>
            <u/>
            <sz val="8"/>
            <color indexed="81"/>
            <rFont val="Tahoma"/>
            <family val="2"/>
          </rPr>
          <t>People Employed on Contract 092-050-B273B2</t>
        </r>
        <r>
          <rPr>
            <sz val="8"/>
            <color indexed="81"/>
            <rFont val="Tahoma"/>
            <family val="2"/>
          </rPr>
          <t xml:space="preserve">
Jeandre Erasmus - 8904215150082
Hester Claassen - 8102091010088
Wilfred Erasmus - 5907185153088
Phrevon Booysen - 8802235296085
Dylon Plaatjies - 9708035298081
Gerhard George - 8204245186085
Loretta Schoeman - 9008050204089
Zelrecz Erasmus - 8311200110081
Melissa Filander - 8108310157089
Rochelle Plaatjies - 8004040181087
Filicity Jackson - 8611030144089
</t>
        </r>
        <r>
          <rPr>
            <b/>
            <u/>
            <sz val="8"/>
            <color indexed="81"/>
            <rFont val="Tahoma"/>
            <family val="2"/>
          </rPr>
          <t xml:space="preserve">New People
</t>
        </r>
        <r>
          <rPr>
            <sz val="8"/>
            <color indexed="81"/>
            <rFont val="Tahoma"/>
            <family val="2"/>
          </rPr>
          <t xml:space="preserve">
Hanrietha Matheus - 9411250209087</t>
        </r>
        <r>
          <rPr>
            <u/>
            <sz val="8"/>
            <color indexed="81"/>
            <rFont val="Tahoma"/>
            <family val="2"/>
          </rPr>
          <t xml:space="preserve">
</t>
        </r>
        <r>
          <rPr>
            <b/>
            <u/>
            <sz val="8"/>
            <color indexed="81"/>
            <rFont val="Tahoma"/>
            <family val="2"/>
          </rPr>
          <t xml:space="preserve">
People Left
</t>
        </r>
        <r>
          <rPr>
            <sz val="8"/>
            <color indexed="81"/>
            <rFont val="Tahoma"/>
            <family val="2"/>
          </rPr>
          <t xml:space="preserve">
Eldene Ruiters - 9407180210088</t>
        </r>
      </text>
    </comment>
    <comment ref="C303" authorId="2" shapeId="0">
      <text>
        <r>
          <rPr>
            <sz val="8"/>
            <color indexed="81"/>
            <rFont val="Tahoma"/>
            <family val="2"/>
          </rPr>
          <t xml:space="preserve">Contract 092-050-B273B1 ran from 28/10/13 - 15/11/13  = 152P/Days
</t>
        </r>
      </text>
    </comment>
    <comment ref="J303" authorId="2" shapeId="0">
      <text>
        <r>
          <rPr>
            <b/>
            <u/>
            <sz val="8"/>
            <color indexed="81"/>
            <rFont val="Tahoma"/>
            <family val="2"/>
          </rPr>
          <t>People Employed on Contract 092-050-B318</t>
        </r>
        <r>
          <rPr>
            <sz val="8"/>
            <color indexed="81"/>
            <rFont val="Tahoma"/>
            <family val="2"/>
          </rPr>
          <t xml:space="preserve">
Peter Swarts - 7702145141085
Abbey-Gail Lukas - 8409170228089
George Kleinbooi - 6411045187088
Brian Williams - 7009255319083
Rache Lucas - 93011210227081
Evelyn Swartz - 7601060971080
Claudia Tarentaal - 8902040225087
Curlin Kleinbooi - 9705095382086
Francois van der Ross - 8304045139084
Gregory Prince - 8412105182082
</t>
        </r>
        <r>
          <rPr>
            <b/>
            <u/>
            <sz val="8"/>
            <color indexed="81"/>
            <rFont val="Tahoma"/>
            <family val="2"/>
          </rPr>
          <t xml:space="preserve">New People
</t>
        </r>
        <r>
          <rPr>
            <sz val="8"/>
            <color indexed="81"/>
            <rFont val="Tahoma"/>
            <family val="2"/>
          </rPr>
          <t>Isak Magielies - 9208065125080
Cheslyn Umslana - 9106185405087</t>
        </r>
        <r>
          <rPr>
            <b/>
            <u/>
            <sz val="8"/>
            <color indexed="81"/>
            <rFont val="Tahoma"/>
            <family val="2"/>
          </rPr>
          <t xml:space="preserve">
People Left
</t>
        </r>
        <r>
          <rPr>
            <sz val="8"/>
            <color indexed="81"/>
            <rFont val="Tahoma"/>
            <family val="2"/>
          </rPr>
          <t xml:space="preserve">
Hanrietha Matheus - 9411250209087
Patrick Swartz - 8912125233088</t>
        </r>
      </text>
    </comment>
    <comment ref="C304" authorId="0" shapeId="0">
      <text>
        <r>
          <rPr>
            <sz val="10"/>
            <color indexed="81"/>
            <rFont val="Tahoma"/>
            <family val="2"/>
          </rPr>
          <t xml:space="preserve">Contract 092-050-B273 ran from 21/11/11 - 09/12/11 = 180P/Days
</t>
        </r>
      </text>
    </comment>
    <comment ref="G304" authorId="2" shapeId="0">
      <text>
        <r>
          <rPr>
            <sz val="8"/>
            <color indexed="81"/>
            <rFont val="Tahoma"/>
            <family val="2"/>
          </rPr>
          <t xml:space="preserve">R606.23 deducted from contract 092-050-B273 as fine.
</t>
        </r>
      </text>
    </comment>
    <comment ref="J304" authorId="0" shapeId="0">
      <text>
        <r>
          <rPr>
            <b/>
            <u/>
            <sz val="10"/>
            <color indexed="81"/>
            <rFont val="Tahoma"/>
            <family val="2"/>
          </rPr>
          <t xml:space="preserve">People Employed on Contract 092-050-B273
</t>
        </r>
        <r>
          <rPr>
            <u/>
            <sz val="10"/>
            <color indexed="81"/>
            <rFont val="Tahoma"/>
            <family val="2"/>
          </rPr>
          <t xml:space="preserve">
</t>
        </r>
        <r>
          <rPr>
            <sz val="10"/>
            <color indexed="81"/>
            <rFont val="Tahoma"/>
            <family val="2"/>
          </rPr>
          <t xml:space="preserve">Alfonso De Villiers - 9008305335087
Marieshan Jafta - 8112170946086
Veronique Magielies - 8911090204082
Jonathan Magilies - 7604065740088
Salome Willeman - 8203100435082
Jastine Rautenbach - 9009055196085
Suretha Reineveld - 9206280209089
Arisha Stotoe - 8212130276085
Patrick Swarts - 7702145141085
Darius Human  - 8304175071081
Luzane Van Niekerk - 9104031392088
</t>
        </r>
        <r>
          <rPr>
            <b/>
            <u/>
            <sz val="10"/>
            <color indexed="81"/>
            <rFont val="Tahoma"/>
            <family val="2"/>
          </rPr>
          <t>New People</t>
        </r>
        <r>
          <rPr>
            <sz val="10"/>
            <color indexed="81"/>
            <rFont val="Tahoma"/>
            <family val="2"/>
          </rPr>
          <t xml:space="preserve">
</t>
        </r>
        <r>
          <rPr>
            <b/>
            <u/>
            <sz val="10"/>
            <color indexed="81"/>
            <rFont val="Tahoma"/>
            <family val="2"/>
          </rPr>
          <t>People Left</t>
        </r>
        <r>
          <rPr>
            <sz val="10"/>
            <color indexed="81"/>
            <rFont val="Tahoma"/>
            <family val="2"/>
          </rPr>
          <t xml:space="preserve">
</t>
        </r>
      </text>
    </comment>
    <comment ref="C305" authorId="0" shapeId="0">
      <text>
        <r>
          <rPr>
            <sz val="10"/>
            <color indexed="81"/>
            <rFont val="Tahoma"/>
            <family val="2"/>
          </rPr>
          <t xml:space="preserve">Contract 092-050-B271 ran from 09/01/12 - 03/02/12 = 194P/Days
</t>
        </r>
      </text>
    </comment>
    <comment ref="J305" authorId="0" shapeId="0">
      <text>
        <r>
          <rPr>
            <b/>
            <u/>
            <sz val="10"/>
            <color indexed="81"/>
            <rFont val="Tahoma"/>
            <family val="2"/>
          </rPr>
          <t xml:space="preserve">People employed on Contract 092-050-B271
</t>
        </r>
        <r>
          <rPr>
            <sz val="10"/>
            <color indexed="81"/>
            <rFont val="Tahoma"/>
            <family val="2"/>
          </rPr>
          <t xml:space="preserve">
David Human - 6705095715080
Booi Chika - 6508075915088
Sherman Swartz - 9407205211087
Sharlene Windvogel - 8704070192082
Destemona Plaatjies - 8509290153081
Klara Plaaitjies - 6604010844085
Leentjie Swartz - 6903310195085
Rolin Swartz - 7809115242080
Booi Plaatjies - 6801115253085
</t>
        </r>
        <r>
          <rPr>
            <b/>
            <u/>
            <sz val="10"/>
            <color indexed="81"/>
            <rFont val="Tahoma"/>
            <family val="2"/>
          </rPr>
          <t xml:space="preserve">
New People
</t>
        </r>
        <r>
          <rPr>
            <sz val="10"/>
            <color indexed="81"/>
            <rFont val="Tahoma"/>
            <family val="2"/>
          </rPr>
          <t xml:space="preserve">
</t>
        </r>
        <r>
          <rPr>
            <b/>
            <u/>
            <sz val="10"/>
            <color indexed="81"/>
            <rFont val="Tahoma"/>
            <family val="2"/>
          </rPr>
          <t xml:space="preserve">
People Left
</t>
        </r>
        <r>
          <rPr>
            <sz val="10"/>
            <color indexed="81"/>
            <rFont val="Tahoma"/>
            <family val="2"/>
          </rPr>
          <t>Salwyn Grootboom - 6404275835088
Cloudette Swartz - 7601140252089</t>
        </r>
      </text>
    </comment>
    <comment ref="C306" authorId="3" shapeId="0">
      <text>
        <r>
          <rPr>
            <sz val="9"/>
            <color indexed="81"/>
            <rFont val="Tahoma"/>
            <charset val="1"/>
          </rPr>
          <t xml:space="preserve">Contract 092-050-B269B1 ran from 18/01/16 - 27/01/16 = 88P/Days
</t>
        </r>
      </text>
    </comment>
    <comment ref="J306" authorId="3" shapeId="0">
      <text>
        <r>
          <rPr>
            <b/>
            <u/>
            <sz val="9"/>
            <color indexed="81"/>
            <rFont val="Tahoma"/>
            <family val="2"/>
          </rPr>
          <t>People Employed on Contract 092-050-B269B1</t>
        </r>
        <r>
          <rPr>
            <b/>
            <sz val="9"/>
            <color indexed="81"/>
            <rFont val="Tahoma"/>
            <charset val="1"/>
          </rPr>
          <t xml:space="preserve">
</t>
        </r>
        <r>
          <rPr>
            <sz val="9"/>
            <color indexed="81"/>
            <rFont val="Tahoma"/>
            <family val="2"/>
          </rPr>
          <t xml:space="preserve">
Peter Swarts - 7702145141085
Stanley Coetzee - 9407115206086
Stephen Coetzee - 6709285170080
Riaan Witbooi - 8602025117085
Mercia Tarentaal - 8808130782087
Carlon Kleinbooi - 9705095382086
Hazel Tarentaal - 8809020106080
Candice Wyngaardt - 9001270642084
Sharon Williams - 8012020020084
</t>
        </r>
        <r>
          <rPr>
            <b/>
            <sz val="9"/>
            <color indexed="81"/>
            <rFont val="Tahoma"/>
            <charset val="1"/>
          </rPr>
          <t xml:space="preserve">
</t>
        </r>
        <r>
          <rPr>
            <b/>
            <u/>
            <sz val="9"/>
            <color indexed="81"/>
            <rFont val="Tahoma"/>
            <family val="2"/>
          </rPr>
          <t>New People</t>
        </r>
        <r>
          <rPr>
            <sz val="9"/>
            <color indexed="81"/>
            <rFont val="Tahoma"/>
            <family val="2"/>
          </rPr>
          <t xml:space="preserve">
Martiens Rautenbach - 6507065196089
Mavelene Rautenbach - 8304020281083
Lowenda Swarts - 9204270237083
</t>
        </r>
        <r>
          <rPr>
            <b/>
            <sz val="9"/>
            <color indexed="81"/>
            <rFont val="Tahoma"/>
            <charset val="1"/>
          </rPr>
          <t xml:space="preserve">
</t>
        </r>
        <r>
          <rPr>
            <b/>
            <u/>
            <sz val="9"/>
            <color indexed="81"/>
            <rFont val="Tahoma"/>
            <family val="2"/>
          </rPr>
          <t>People Left</t>
        </r>
        <r>
          <rPr>
            <sz val="9"/>
            <color indexed="81"/>
            <rFont val="Tahoma"/>
            <charset val="1"/>
          </rPr>
          <t xml:space="preserve">
Claudia Tarentaal - 8902040225087
George Mapoe - 9408035181086
Terisia Willeman - 7207080197084</t>
        </r>
      </text>
    </comment>
    <comment ref="C307" authorId="2" shapeId="0">
      <text>
        <r>
          <rPr>
            <sz val="8"/>
            <color indexed="81"/>
            <rFont val="Tahoma"/>
            <family val="2"/>
          </rPr>
          <t xml:space="preserve">Contract 092-050-B266B1 ran from 02/12/13 - 19/12/13  = 143P/Days
</t>
        </r>
      </text>
    </comment>
    <comment ref="J307" authorId="2" shapeId="0">
      <text>
        <r>
          <rPr>
            <b/>
            <u/>
            <sz val="8"/>
            <color indexed="81"/>
            <rFont val="Tahoma"/>
            <family val="2"/>
          </rPr>
          <t>People Employed on Contract 092-050-B266B1</t>
        </r>
        <r>
          <rPr>
            <sz val="8"/>
            <color indexed="81"/>
            <rFont val="Tahoma"/>
            <family val="2"/>
          </rPr>
          <t xml:space="preserve">
Jonathan Magielies - 7604065740088
Shirmaga Lukas - 9404030192087
Marius Gysman - 8910285105088
Hendrik Human - 8203125250086
Henry Ruiters - 7412025239088
Lucinda Tarentaal - 8304120455082
David Witbooi - 7705305154087
Carl-Zon-Zack Magielies - 9411075186080
Jan Ruiters - 6308115216088
Sherman Swarts - 9407205211087
Afrika Michaels - 9207285215085
</t>
        </r>
        <r>
          <rPr>
            <b/>
            <u/>
            <sz val="8"/>
            <color indexed="81"/>
            <rFont val="Tahoma"/>
            <family val="2"/>
          </rPr>
          <t xml:space="preserve">New People
</t>
        </r>
        <r>
          <rPr>
            <sz val="8"/>
            <color indexed="81"/>
            <rFont val="Tahoma"/>
            <family val="2"/>
          </rPr>
          <t xml:space="preserve">
Gregory Ruiters - 9004055293081</t>
        </r>
        <r>
          <rPr>
            <b/>
            <u/>
            <sz val="8"/>
            <color indexed="81"/>
            <rFont val="Tahoma"/>
            <family val="2"/>
          </rPr>
          <t xml:space="preserve">
People Left
</t>
        </r>
        <r>
          <rPr>
            <sz val="8"/>
            <color indexed="81"/>
            <rFont val="Tahoma"/>
            <family val="2"/>
          </rPr>
          <t xml:space="preserve">Ragel Kleinbooi - 7209170152086
</t>
        </r>
      </text>
    </comment>
    <comment ref="C308" authorId="0" shapeId="0">
      <text>
        <r>
          <rPr>
            <sz val="10"/>
            <color indexed="81"/>
            <rFont val="Tahoma"/>
            <family val="2"/>
          </rPr>
          <t xml:space="preserve">Contract 092-050-B269  ran from 21/11/11 - 02/12/11 = 120P/Days
</t>
        </r>
      </text>
    </comment>
    <comment ref="G308" authorId="2" shapeId="0">
      <text>
        <r>
          <rPr>
            <sz val="8"/>
            <color indexed="81"/>
            <rFont val="Tahoma"/>
            <family val="2"/>
          </rPr>
          <t xml:space="preserve">R606.31 deducted from contract 092-050-B269 as fine.
</t>
        </r>
      </text>
    </comment>
    <comment ref="J308" authorId="0" shapeId="0">
      <text>
        <r>
          <rPr>
            <b/>
            <u/>
            <sz val="8"/>
            <color indexed="81"/>
            <rFont val="Tahoma"/>
            <family val="2"/>
          </rPr>
          <t xml:space="preserve">People employed on contract 092-050-B269
</t>
        </r>
        <r>
          <rPr>
            <sz val="8"/>
            <color indexed="81"/>
            <rFont val="Tahoma"/>
            <family val="2"/>
          </rPr>
          <t xml:space="preserve">
Manie George - 8712285241081
Astonio Vogelstruis - 9101015135087
Richard Makosi - 6907095374088
Jacobus Adams - 8209205270084
Rodrick Pati - 8912316012085
Carmen Statoe - 9004170283082
Fransie Rossouw - 6301035189089
Catherine Smit - 8404021234089
Anderson Sobetwa - 5201255807082
Sebastian Rossouw - 8605085179081
</t>
        </r>
        <r>
          <rPr>
            <b/>
            <u/>
            <sz val="8"/>
            <color indexed="81"/>
            <rFont val="Tahoma"/>
            <family val="2"/>
          </rPr>
          <t xml:space="preserve">New People
</t>
        </r>
        <r>
          <rPr>
            <sz val="8"/>
            <color indexed="81"/>
            <rFont val="Tahoma"/>
            <family val="2"/>
          </rPr>
          <t xml:space="preserve">
Mbulelo Vumazonke - 7001075919085
</t>
        </r>
        <r>
          <rPr>
            <b/>
            <u/>
            <sz val="8"/>
            <color indexed="81"/>
            <rFont val="Tahoma"/>
            <family val="2"/>
          </rPr>
          <t xml:space="preserve">People Left
</t>
        </r>
        <r>
          <rPr>
            <sz val="8"/>
            <color indexed="81"/>
            <rFont val="Tahoma"/>
            <family val="2"/>
          </rPr>
          <t xml:space="preserve">
Mario Rossouw - 8905145220085</t>
        </r>
      </text>
    </comment>
    <comment ref="C309" authorId="0" shapeId="0">
      <text>
        <r>
          <rPr>
            <sz val="10"/>
            <color indexed="81"/>
            <rFont val="Tahoma"/>
            <family val="2"/>
          </rPr>
          <t xml:space="preserve">Contract 092-050-250 ran from 22/08/11 - 16/09/11 = 235P/Days
</t>
        </r>
      </text>
    </comment>
    <comment ref="J309" authorId="0" shapeId="0">
      <text>
        <r>
          <rPr>
            <b/>
            <u/>
            <sz val="8"/>
            <color indexed="81"/>
            <rFont val="Tahoma"/>
            <family val="2"/>
          </rPr>
          <t xml:space="preserve">People Employed on contract 092-050-250
</t>
        </r>
        <r>
          <rPr>
            <sz val="8"/>
            <color indexed="81"/>
            <rFont val="Tahoma"/>
            <family val="2"/>
          </rPr>
          <t xml:space="preserve">
Maurko Moses - 7909295143080
Hendrik Dirks - 5606145115084
Marie Tarentaal - 5112030163081
Klaas Krotz - 8010245074084
Elroy Van Niekerk - 7401046152081
Johnnie Ruiters - 6201025058080
Gerda Benjamin - 8508060240086
Badnock Mackay - 6409215263085
Pieter Saayman - 7309055127086
Florida Miggels - 8411050215087</t>
        </r>
        <r>
          <rPr>
            <sz val="8"/>
            <color indexed="10"/>
            <rFont val="Tahoma"/>
            <family val="2"/>
          </rPr>
          <t xml:space="preserve">
</t>
        </r>
        <r>
          <rPr>
            <sz val="8"/>
            <color indexed="81"/>
            <rFont val="Tahoma"/>
            <family val="2"/>
          </rPr>
          <t>Elsabie Daniels - 8204260166087</t>
        </r>
        <r>
          <rPr>
            <sz val="8"/>
            <color indexed="10"/>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t>
        </r>
      </text>
    </comment>
    <comment ref="C310" authorId="0" shapeId="0">
      <text>
        <r>
          <rPr>
            <sz val="10"/>
            <color indexed="81"/>
            <rFont val="Tahoma"/>
            <family val="2"/>
          </rPr>
          <t xml:space="preserve">Contract 092-050-B252B1 ran from 18/01/16 - 16/02/16 = 232P/Days
</t>
        </r>
      </text>
    </comment>
    <comment ref="J310" authorId="0" shapeId="0">
      <text>
        <r>
          <rPr>
            <b/>
            <u/>
            <sz val="8"/>
            <color indexed="81"/>
            <rFont val="Tahoma"/>
            <family val="2"/>
          </rPr>
          <t xml:space="preserve">People Employed on contract 092-050-B252B1
</t>
        </r>
        <r>
          <rPr>
            <sz val="8"/>
            <color indexed="81"/>
            <rFont val="Tahoma"/>
            <family val="2"/>
          </rPr>
          <t xml:space="preserve">Annaline Lucas - 7807240260084
Chuwayne Michaels - 9302065218084
Charles Roman - 8409145213083
Sappie Kleinbooi - 6905195246081
Harriete Kleinbooi - 9409260234087
Rache Lucas - 9301210227081
Abina Kleinbooi - 9708050268084
Curlin Kleinbooi - 9705095382086
Belinda Maia - 9101240199080
Sovonia Michels - 9009060339084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Afrika Michaels - 9207285215085
Abbey-Gail Lukas - 8409170228089
</t>
        </r>
        <r>
          <rPr>
            <sz val="8"/>
            <color indexed="81"/>
            <rFont val="Tahoma"/>
            <family val="2"/>
          </rPr>
          <t xml:space="preserve">
</t>
        </r>
        <r>
          <rPr>
            <b/>
            <u/>
            <sz val="8"/>
            <color indexed="81"/>
            <rFont val="Tahoma"/>
            <family val="2"/>
          </rPr>
          <t>People Left</t>
        </r>
        <r>
          <rPr>
            <sz val="8"/>
            <color indexed="81"/>
            <rFont val="Tahoma"/>
            <family val="2"/>
          </rPr>
          <t xml:space="preserve">
Jaco Rautenbach - 8308195082085
Ragel Kleinbooi - 7209170152086</t>
        </r>
      </text>
    </comment>
    <comment ref="C311" authorId="0" shapeId="0">
      <text>
        <r>
          <rPr>
            <sz val="10"/>
            <color indexed="81"/>
            <rFont val="Tahoma"/>
            <family val="2"/>
          </rPr>
          <t xml:space="preserve">Contract 092-050-252 ran from 22/08/11 - 16/09/11 = 220P/Days
</t>
        </r>
      </text>
    </comment>
    <comment ref="J311" authorId="0" shapeId="0">
      <text>
        <r>
          <rPr>
            <b/>
            <u/>
            <sz val="8"/>
            <color indexed="81"/>
            <rFont val="Tahoma"/>
            <family val="2"/>
          </rPr>
          <t xml:space="preserve">People employed on contract 092-050-252
</t>
        </r>
        <r>
          <rPr>
            <u/>
            <sz val="8"/>
            <color indexed="81"/>
            <rFont val="Tahoma"/>
            <family val="2"/>
          </rPr>
          <t xml:space="preserve">
</t>
        </r>
        <r>
          <rPr>
            <sz val="8"/>
            <color indexed="81"/>
            <rFont val="Tahoma"/>
            <family val="2"/>
          </rPr>
          <t>Pieter De Bruyn - 7408165406081</t>
        </r>
        <r>
          <rPr>
            <u/>
            <sz val="8"/>
            <color indexed="81"/>
            <rFont val="Tahoma"/>
            <family val="2"/>
          </rPr>
          <t xml:space="preserve">
</t>
        </r>
        <r>
          <rPr>
            <sz val="8"/>
            <color indexed="81"/>
            <rFont val="Tahoma"/>
            <family val="2"/>
          </rPr>
          <t xml:space="preserve">Marie Hendricks - 84071555176083
Jolene Prins - 8110080168080
Marisa Human - 8308250223087
Willie Jansen  - 6901065260088
Maria Moos - 7710280167088
Christopher Scheepers - 7511015171084
Hans Wanie - 5107135626081
Johannes Schoeman - 7206105374082
Jan Mosterd - 6511095814083
Jeffrey Karelse - 6610045097086
</t>
        </r>
        <r>
          <rPr>
            <b/>
            <u/>
            <sz val="8"/>
            <color indexed="81"/>
            <rFont val="Tahoma"/>
            <family val="2"/>
          </rPr>
          <t>New People</t>
        </r>
        <r>
          <rPr>
            <sz val="8"/>
            <color indexed="81"/>
            <rFont val="Tahoma"/>
            <family val="2"/>
          </rPr>
          <t xml:space="preserve">
</t>
        </r>
        <r>
          <rPr>
            <sz val="8"/>
            <color indexed="81"/>
            <rFont val="Tahoma"/>
            <family val="2"/>
          </rPr>
          <t xml:space="preserve">
</t>
        </r>
        <r>
          <rPr>
            <b/>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t>
        </r>
      </text>
    </comment>
    <comment ref="C312" authorId="0" shapeId="0">
      <text>
        <r>
          <rPr>
            <sz val="10"/>
            <color indexed="81"/>
            <rFont val="Tahoma"/>
            <family val="2"/>
          </rPr>
          <t xml:space="preserve">Contract 092-050-B280 ran from 02/05/12 - 31/05/12 = 195P/Days
</t>
        </r>
      </text>
    </comment>
    <comment ref="J312" authorId="0" shapeId="0">
      <text>
        <r>
          <rPr>
            <b/>
            <u/>
            <sz val="10"/>
            <color indexed="81"/>
            <rFont val="Tahoma"/>
            <family val="2"/>
          </rPr>
          <t xml:space="preserve">People Employed on Contract 092-050-B280
</t>
        </r>
        <r>
          <rPr>
            <sz val="10"/>
            <color indexed="81"/>
            <rFont val="Tahoma"/>
            <family val="2"/>
          </rPr>
          <t xml:space="preserve">
Marieshan Jafta - 8112170946086
Darius Human  - 8304175071081
</t>
        </r>
        <r>
          <rPr>
            <b/>
            <u/>
            <sz val="10"/>
            <color indexed="81"/>
            <rFont val="Tahoma"/>
            <family val="2"/>
          </rPr>
          <t>New People</t>
        </r>
        <r>
          <rPr>
            <sz val="10"/>
            <color indexed="81"/>
            <rFont val="Tahoma"/>
            <family val="2"/>
          </rPr>
          <t xml:space="preserve">
Marius Gysman - 8910285105088
Mario Grootboom - 8604145273083
Sydney Plaatjies - 9007215141082
Wayven Isaacs - 8903035527081
Destimona Plaaties - 8509290192082
Nocolin De Viliers - 86099155221088
Shalene Windvogel - 8704070192082
Leentjie Swartz - 6903010195085
Conroy Maarman - 9104095266087
</t>
        </r>
        <r>
          <rPr>
            <b/>
            <u/>
            <sz val="10"/>
            <color indexed="81"/>
            <rFont val="Tahoma"/>
            <family val="2"/>
          </rPr>
          <t>People Left</t>
        </r>
        <r>
          <rPr>
            <sz val="10"/>
            <color indexed="81"/>
            <rFont val="Tahoma"/>
            <family val="2"/>
          </rPr>
          <t xml:space="preserve">
Lucan Kleinbooi - 8801275132085
Luzane Van Niekerk - 9104031392088
Veronique Magielies - 8911090204082
Jonathan Magielies - 7604065740088
Salome Willeman - 8203100435082
Justin Rautenbach - 9009055196085
Suretha Reineveld - 9206280209089
Arisha Stotoe - 8212130276085
Alfonso De Villiers - 9008305335087</t>
        </r>
      </text>
    </comment>
    <comment ref="C313" authorId="0" shapeId="0">
      <text>
        <r>
          <rPr>
            <sz val="10"/>
            <color indexed="81"/>
            <rFont val="Tahoma"/>
            <family val="2"/>
          </rPr>
          <t xml:space="preserve">Contract 008-092-B0030B1 ran from 07/11/13 - 27/11/13 = 160P/Days
</t>
        </r>
      </text>
    </comment>
    <comment ref="J313" authorId="0" shapeId="0">
      <text>
        <r>
          <rPr>
            <b/>
            <u/>
            <sz val="10"/>
            <color indexed="81"/>
            <rFont val="Tahoma"/>
            <family val="2"/>
          </rPr>
          <t xml:space="preserve">People Employed on Contract 008-092-B030B1
</t>
        </r>
        <r>
          <rPr>
            <sz val="10"/>
            <color indexed="81"/>
            <rFont val="Tahoma"/>
            <family val="2"/>
          </rPr>
          <t xml:space="preserve">
Salten Magiellies - 8512155200088
Nolan Chiga - 9408255217081
Mario Grootboom - 8604145273083
Sydney Plaatjies - 9007215141082
Derek Jafta - 8902255143082
Shaleen Windvogel - 8704070192082
Darius Human  - 8304175071081
Marieshan Jafta - 8112170946086
Jossay Philander - 8611285216087
Justin Rautenbach - 9009055196085
Jastine Noubos - 8312210166089
Dennis Adams - 7603305910089
</t>
        </r>
        <r>
          <rPr>
            <b/>
            <u/>
            <sz val="10"/>
            <color indexed="81"/>
            <rFont val="Tahoma"/>
            <family val="2"/>
          </rPr>
          <t>New People</t>
        </r>
        <r>
          <rPr>
            <sz val="10"/>
            <color indexed="81"/>
            <rFont val="Tahoma"/>
            <family val="2"/>
          </rPr>
          <t xml:space="preserve">
</t>
        </r>
        <r>
          <rPr>
            <b/>
            <u/>
            <sz val="10"/>
            <color indexed="81"/>
            <rFont val="Tahoma"/>
            <family val="2"/>
          </rPr>
          <t>People Left</t>
        </r>
        <r>
          <rPr>
            <sz val="10"/>
            <color indexed="81"/>
            <rFont val="Tahoma"/>
            <family val="2"/>
          </rPr>
          <t xml:space="preserve">
</t>
        </r>
      </text>
    </comment>
    <comment ref="C314" authorId="3" shapeId="0">
      <text>
        <r>
          <rPr>
            <sz val="9"/>
            <color indexed="81"/>
            <rFont val="Tahoma"/>
            <charset val="1"/>
          </rPr>
          <t xml:space="preserve">Contract 008-092-B0030B2 ran from 01/04/15 - 13/04/15 = 68P/Days
</t>
        </r>
      </text>
    </comment>
    <comment ref="J314" authorId="3" shapeId="0">
      <text>
        <r>
          <rPr>
            <b/>
            <u/>
            <sz val="9"/>
            <color indexed="81"/>
            <rFont val="Tahoma"/>
            <family val="2"/>
          </rPr>
          <t>People Employed on Contract 008-092-B0030B2</t>
        </r>
        <r>
          <rPr>
            <b/>
            <sz val="9"/>
            <color indexed="81"/>
            <rFont val="Tahoma"/>
            <charset val="1"/>
          </rPr>
          <t xml:space="preserve">
</t>
        </r>
        <r>
          <rPr>
            <sz val="9"/>
            <color indexed="81"/>
            <rFont val="Tahoma"/>
            <family val="2"/>
          </rPr>
          <t xml:space="preserve">
Peter Swarts - 7702145141085
Valerie Visser - 9001310266084
Riaan Witbooi - 8602025117085
Cheslyn Umslana - 8912125233088
Terisia Willeman - 7207080197084
Mercia Tarentaal - 8808130782087
Benita Saayman - 8103170092088
Carlon Kleinbooi - 9705095382086
Hazel Tarentaal - 8809020106080
Claudia Tarentaal - 8902040225087
George Mapoe - 9408035181086
</t>
        </r>
        <r>
          <rPr>
            <b/>
            <sz val="9"/>
            <color indexed="81"/>
            <rFont val="Tahoma"/>
            <charset val="1"/>
          </rPr>
          <t xml:space="preserve">
</t>
        </r>
        <r>
          <rPr>
            <b/>
            <u/>
            <sz val="9"/>
            <color indexed="81"/>
            <rFont val="Tahoma"/>
            <family val="2"/>
          </rPr>
          <t>New People</t>
        </r>
        <r>
          <rPr>
            <sz val="9"/>
            <color indexed="81"/>
            <rFont val="Tahoma"/>
            <family val="2"/>
          </rPr>
          <t xml:space="preserve">
Stephen Coetzee - 6709285170080
</t>
        </r>
        <r>
          <rPr>
            <b/>
            <sz val="9"/>
            <color indexed="81"/>
            <rFont val="Tahoma"/>
            <charset val="1"/>
          </rPr>
          <t xml:space="preserve">
</t>
        </r>
        <r>
          <rPr>
            <b/>
            <u/>
            <sz val="9"/>
            <color indexed="81"/>
            <rFont val="Tahoma"/>
            <family val="2"/>
          </rPr>
          <t>People Left</t>
        </r>
        <r>
          <rPr>
            <sz val="9"/>
            <color indexed="81"/>
            <rFont val="Tahoma"/>
            <charset val="1"/>
          </rPr>
          <t xml:space="preserve">
Micardo Wildeman - 7009305290086</t>
        </r>
      </text>
    </comment>
    <comment ref="C315" authorId="3" shapeId="0">
      <text>
        <r>
          <rPr>
            <sz val="9"/>
            <color indexed="81"/>
            <rFont val="Tahoma"/>
            <charset val="1"/>
          </rPr>
          <t xml:space="preserve">Contract 008-092-B0030B3 ran from 05/02/16 - 12/02/16 = 44P/Days
</t>
        </r>
      </text>
    </comment>
    <comment ref="J315" authorId="3" shapeId="0">
      <text>
        <r>
          <rPr>
            <b/>
            <u/>
            <sz val="9"/>
            <color indexed="81"/>
            <rFont val="Tahoma"/>
            <family val="2"/>
          </rPr>
          <t>People Employed on Contract 008-092-B0030B3</t>
        </r>
        <r>
          <rPr>
            <b/>
            <sz val="9"/>
            <color indexed="81"/>
            <rFont val="Tahoma"/>
            <charset val="1"/>
          </rPr>
          <t xml:space="preserve">
</t>
        </r>
        <r>
          <rPr>
            <b/>
            <sz val="9"/>
            <color indexed="81"/>
            <rFont val="Tahoma"/>
            <family val="2"/>
          </rPr>
          <t xml:space="preserve">
</t>
        </r>
        <r>
          <rPr>
            <sz val="9"/>
            <color indexed="81"/>
            <rFont val="Tahoma"/>
            <family val="2"/>
          </rPr>
          <t xml:space="preserve">Peter Swarts - 7702145141085
Stanley Coetzee - 9407115206086
Stephen Coetzee - 6709285170080
Riaan Witbooi - 8602025117085
Carlon Kleinbooi - 9705095382086
Martiens Rautenbach - 6507065196089
Mavelene Rautenbach - 8304020281083
Lowenda Swarts - 9204270237083
Hazel Tarentaal - 8809020106080
Candice Wyngaardt - 9001270642084
Sharon Williams - 8012020020084
</t>
        </r>
        <r>
          <rPr>
            <b/>
            <sz val="9"/>
            <color indexed="81"/>
            <rFont val="Tahoma"/>
            <charset val="1"/>
          </rPr>
          <t xml:space="preserve">
</t>
        </r>
        <r>
          <rPr>
            <b/>
            <u/>
            <sz val="9"/>
            <color indexed="81"/>
            <rFont val="Tahoma"/>
            <family val="2"/>
          </rPr>
          <t>New People</t>
        </r>
        <r>
          <rPr>
            <sz val="9"/>
            <color indexed="81"/>
            <rFont val="Tahoma"/>
            <family val="2"/>
          </rPr>
          <t xml:space="preserve">
Bonita Tarentaal - 8303250074085
</t>
        </r>
        <r>
          <rPr>
            <b/>
            <sz val="9"/>
            <color indexed="81"/>
            <rFont val="Tahoma"/>
            <charset val="1"/>
          </rPr>
          <t xml:space="preserve">
</t>
        </r>
        <r>
          <rPr>
            <b/>
            <u/>
            <sz val="9"/>
            <color indexed="81"/>
            <rFont val="Tahoma"/>
            <family val="2"/>
          </rPr>
          <t>People Left</t>
        </r>
        <r>
          <rPr>
            <sz val="9"/>
            <color indexed="81"/>
            <rFont val="Tahoma"/>
            <charset val="1"/>
          </rPr>
          <t xml:space="preserve">
Mercia Tarentaal - 8808130782087</t>
        </r>
      </text>
    </comment>
    <comment ref="A316" authorId="0" shapeId="0">
      <text>
        <r>
          <rPr>
            <sz val="10"/>
            <color indexed="81"/>
            <rFont val="Tahoma"/>
            <family val="2"/>
          </rPr>
          <t xml:space="preserve">Supposed to be wage incentive contract, but put through on regular thicket budget since wage incentive budget not yet approved.
</t>
        </r>
      </text>
    </comment>
    <comment ref="C316" authorId="0" shapeId="0">
      <text>
        <r>
          <rPr>
            <sz val="10"/>
            <color indexed="81"/>
            <rFont val="Tahoma"/>
            <family val="2"/>
          </rPr>
          <t xml:space="preserve">Contract 008-092-B0030 ran from 20/06/11 - 29/07/11 = 280P/Days
</t>
        </r>
      </text>
    </comment>
    <comment ref="J316" authorId="0" shapeId="0">
      <text>
        <r>
          <rPr>
            <b/>
            <u/>
            <sz val="10"/>
            <color indexed="81"/>
            <rFont val="Tahoma"/>
            <family val="2"/>
          </rPr>
          <t xml:space="preserve">People Employed on Contract 008-092-B0030
</t>
        </r>
        <r>
          <rPr>
            <sz val="10"/>
            <color indexed="81"/>
            <rFont val="Tahoma"/>
            <family val="2"/>
          </rPr>
          <t xml:space="preserve">Alfonso De Villiers - 9008305335087
Marieshan Jafta - 8112170946086
Veronique Magielies - 8911090204082
Jonathan Magilies - 7604065740088
Shaun Neubos - 7710145176084
Jastine Rautenbach - 9009055196085
Suretha Reineveld - 9206280209089
Arisha Stotoe - 8212130276085
Patrick Swarts - 7702145141085
Luzane Van Niekerk - 9104031392088
Salome Willeman - 8203100435082
Madelyn Windvogel - 8704140264085
</t>
        </r>
        <r>
          <rPr>
            <b/>
            <u/>
            <sz val="10"/>
            <color indexed="81"/>
            <rFont val="Tahoma"/>
            <family val="2"/>
          </rPr>
          <t>New People</t>
        </r>
        <r>
          <rPr>
            <sz val="10"/>
            <color indexed="81"/>
            <rFont val="Tahoma"/>
            <family val="2"/>
          </rPr>
          <t xml:space="preserve">
Darius Human  - 8304175071081
</t>
        </r>
        <r>
          <rPr>
            <b/>
            <u/>
            <sz val="10"/>
            <color indexed="81"/>
            <rFont val="Tahoma"/>
            <family val="2"/>
          </rPr>
          <t>People Left</t>
        </r>
        <r>
          <rPr>
            <sz val="10"/>
            <color indexed="81"/>
            <rFont val="Tahoma"/>
            <family val="2"/>
          </rPr>
          <t xml:space="preserve">
Berenice Van Niekerk - 8112210110081</t>
        </r>
      </text>
    </comment>
    <comment ref="C317" authorId="2" shapeId="0">
      <text>
        <r>
          <rPr>
            <sz val="8"/>
            <color indexed="81"/>
            <rFont val="Tahoma"/>
            <family val="2"/>
          </rPr>
          <t xml:space="preserve">Contract 092-050-249B1 ran from 03/10/13 - 22/10/13  = 131P/Days
</t>
        </r>
      </text>
    </comment>
    <comment ref="J317" authorId="2" shapeId="0">
      <text>
        <r>
          <rPr>
            <b/>
            <u/>
            <sz val="8"/>
            <color indexed="81"/>
            <rFont val="Tahoma"/>
            <family val="2"/>
          </rPr>
          <t>People Employed on Contract 092-050-B318</t>
        </r>
        <r>
          <rPr>
            <sz val="8"/>
            <color indexed="81"/>
            <rFont val="Tahoma"/>
            <family val="2"/>
          </rPr>
          <t xml:space="preserve">
Patrick Swarts - 7702145141085
Abbey-Gail Lukas - 8409170228089
George Kleinbooi - 6411045187088
Hanrietha Matheus - 9411250209087
Patrick Swartz - 8912125233088
Brian Williams - 7009255319083
Rache Lucas - 93011210227081
Evelyn Swartz - 7601060971080
Claudia Tarentaal - 8902040225087
Curlin Kleinbooi - 9705095382086
</t>
        </r>
        <r>
          <rPr>
            <b/>
            <u/>
            <sz val="8"/>
            <color indexed="81"/>
            <rFont val="Tahoma"/>
            <family val="2"/>
          </rPr>
          <t xml:space="preserve">New People
</t>
        </r>
        <r>
          <rPr>
            <sz val="8"/>
            <color indexed="81"/>
            <rFont val="Tahoma"/>
            <family val="2"/>
          </rPr>
          <t>Francois van der Ross - 8304045139084
Gregory Prince - 8412105182082</t>
        </r>
        <r>
          <rPr>
            <b/>
            <u/>
            <sz val="8"/>
            <color indexed="81"/>
            <rFont val="Tahoma"/>
            <family val="2"/>
          </rPr>
          <t xml:space="preserve">
People Left
</t>
        </r>
        <r>
          <rPr>
            <sz val="8"/>
            <color indexed="81"/>
            <rFont val="Tahoma"/>
            <family val="2"/>
          </rPr>
          <t>Ghusun Willeman - 9406035304088
Lester Lucas - 7901305109086</t>
        </r>
      </text>
    </comment>
    <comment ref="C318" authorId="0" shapeId="0">
      <text>
        <r>
          <rPr>
            <sz val="10"/>
            <color indexed="81"/>
            <rFont val="Tahoma"/>
            <family val="2"/>
          </rPr>
          <t xml:space="preserve">Contract 092-050-249B2 ran from 21/04/15 - 30/04/15 = 74P/Days
</t>
        </r>
      </text>
    </comment>
    <comment ref="J318" authorId="0" shapeId="0">
      <text>
        <r>
          <rPr>
            <b/>
            <u/>
            <sz val="8"/>
            <color indexed="81"/>
            <rFont val="Tahoma"/>
            <family val="2"/>
          </rPr>
          <t xml:space="preserve">People Employed on contract 092-050-249B2
</t>
        </r>
        <r>
          <rPr>
            <u/>
            <sz val="8"/>
            <color indexed="81"/>
            <rFont val="Tahoma"/>
            <family val="2"/>
          </rPr>
          <t xml:space="preserve">
</t>
        </r>
        <r>
          <rPr>
            <sz val="8"/>
            <color indexed="81"/>
            <rFont val="Tahoma"/>
            <family val="2"/>
          </rPr>
          <t xml:space="preserve">Annaline Lucas - 7807240260084
Chuwayne Michaels - 9302065218084
Baveleen Statoe - 8104070091089
Ellen Michels - 6512220194086
Charles Roman - 8409145213083
Sappie Kleinbooi - 6905195246081
Afrika Michaels - 9207285215085
Harriete Kleinbooi - 9409260234087
Rache Lucas - 9301210227081
Abina Kleinbooi - 9708050268084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Curlin Kleinbooi - 9705095382086
Belinda Maia - 9101240199080
</t>
        </r>
        <r>
          <rPr>
            <sz val="8"/>
            <color indexed="81"/>
            <rFont val="Tahoma"/>
            <family val="2"/>
          </rPr>
          <t xml:space="preserve">
</t>
        </r>
        <r>
          <rPr>
            <b/>
            <u/>
            <sz val="8"/>
            <color indexed="81"/>
            <rFont val="Tahoma"/>
            <family val="2"/>
          </rPr>
          <t>People Left</t>
        </r>
        <r>
          <rPr>
            <sz val="8"/>
            <color indexed="81"/>
            <rFont val="Tahoma"/>
            <family val="2"/>
          </rPr>
          <t xml:space="preserve">
Andries Rossouw - 6910205957081
Rhoda Plaatjies - 7808270714081</t>
        </r>
      </text>
    </comment>
    <comment ref="C319" authorId="0" shapeId="0">
      <text>
        <r>
          <rPr>
            <sz val="10"/>
            <color indexed="81"/>
            <rFont val="Tahoma"/>
            <family val="2"/>
          </rPr>
          <t xml:space="preserve">Contract 092-050-B249B3 ran from 22/02/16 - 01/03/16 = 55P/Days
</t>
        </r>
      </text>
    </comment>
    <comment ref="J319" authorId="0" shapeId="0">
      <text>
        <r>
          <rPr>
            <b/>
            <u/>
            <sz val="8"/>
            <color indexed="81"/>
            <rFont val="Tahoma"/>
            <family val="2"/>
          </rPr>
          <t xml:space="preserve">People Employed on contract 092-050-B249B3
</t>
        </r>
        <r>
          <rPr>
            <u/>
            <sz val="8"/>
            <color indexed="81"/>
            <rFont val="Tahoma"/>
            <family val="2"/>
          </rPr>
          <t xml:space="preserve">
</t>
        </r>
        <r>
          <rPr>
            <sz val="8"/>
            <color indexed="81"/>
            <rFont val="Tahoma"/>
            <family val="2"/>
          </rPr>
          <t xml:space="preserve">Annaline Lucas - 7807240260084
Chuwayne Michaels - 9302065218084
Charles Roman - 8409145213083
Sappie Kleinbooi - 6905195246081
Harriete Kleinbooi - 9409260234087
Rache Lucas - 9301210227081
Abina Kleinbooi - 9708050268084
Curlin Kleinbooi - 9705095382086
Afrika Michaels - 9207285215085
Belinda Maia - 9101240199080
Sovonia Michels - 9009060339084
Abbey-Gail Lukas - 8409170228089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320" authorId="0" shapeId="0">
      <text>
        <r>
          <rPr>
            <sz val="10"/>
            <color indexed="81"/>
            <rFont val="Tahoma"/>
            <family val="2"/>
          </rPr>
          <t xml:space="preserve">Contract 092-050-249 ran from 20/06/11 - 29/07/11 = 240P/Days
</t>
        </r>
      </text>
    </comment>
    <comment ref="J320" authorId="0" shapeId="0">
      <text>
        <r>
          <rPr>
            <b/>
            <u/>
            <sz val="8"/>
            <color indexed="81"/>
            <rFont val="Tahoma"/>
            <family val="2"/>
          </rPr>
          <t xml:space="preserve">People employed on contract 092-050-249
</t>
        </r>
        <r>
          <rPr>
            <u/>
            <sz val="8"/>
            <color indexed="81"/>
            <rFont val="Tahoma"/>
            <family val="2"/>
          </rPr>
          <t xml:space="preserve">
</t>
        </r>
        <r>
          <rPr>
            <sz val="8"/>
            <color indexed="81"/>
            <rFont val="Tahoma"/>
            <family val="2"/>
          </rPr>
          <t>Pieter De Bruyn - 7408165406081</t>
        </r>
        <r>
          <rPr>
            <u/>
            <sz val="8"/>
            <color indexed="81"/>
            <rFont val="Tahoma"/>
            <family val="2"/>
          </rPr>
          <t xml:space="preserve">
</t>
        </r>
        <r>
          <rPr>
            <sz val="8"/>
            <color indexed="81"/>
            <rFont val="Tahoma"/>
            <family val="2"/>
          </rPr>
          <t xml:space="preserve">Marie Hendricks - 84071555176083
Willie Jansen  - 6901065260088
Maria Moos - 7710280167088
Christopher Scheepers - 7511015171084
Hans Wanie - 5107135626081
Johannes Schoeman - 7206105374082
Jan Mosterd - 6511095814083
Jeffrey Karelse - 6610045097086
</t>
        </r>
        <r>
          <rPr>
            <b/>
            <u/>
            <sz val="8"/>
            <color indexed="81"/>
            <rFont val="Tahoma"/>
            <family val="2"/>
          </rPr>
          <t>New People</t>
        </r>
        <r>
          <rPr>
            <sz val="8"/>
            <color indexed="81"/>
            <rFont val="Tahoma"/>
            <family val="2"/>
          </rPr>
          <t xml:space="preserve">
</t>
        </r>
        <r>
          <rPr>
            <sz val="8"/>
            <color indexed="81"/>
            <rFont val="Tahoma"/>
            <family val="2"/>
          </rPr>
          <t xml:space="preserve">
Jolene Prins - 8110080168080
Marisa Human - 8308250223087
</t>
        </r>
        <r>
          <rPr>
            <b/>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Clarese Le Grance - 8501030187081
Mary-Anne Grootboom - 8605100199080</t>
        </r>
      </text>
    </comment>
    <comment ref="C321" authorId="0" shapeId="0">
      <text>
        <r>
          <rPr>
            <sz val="10"/>
            <color indexed="81"/>
            <rFont val="Tahoma"/>
            <family val="2"/>
          </rPr>
          <t xml:space="preserve">Contract 092-050-B327B2 ran from 23/03/15 - 31/03/2015 = 65P/Days
</t>
        </r>
      </text>
    </comment>
    <comment ref="J321" authorId="0" shapeId="0">
      <text>
        <r>
          <rPr>
            <b/>
            <u/>
            <sz val="10"/>
            <color indexed="81"/>
            <rFont val="Tahoma"/>
            <family val="2"/>
          </rPr>
          <t xml:space="preserve">People employed on Contract 092-050-B327B2
</t>
        </r>
        <r>
          <rPr>
            <u/>
            <sz val="10"/>
            <color indexed="81"/>
            <rFont val="Tahoma"/>
            <family val="2"/>
          </rPr>
          <t xml:space="preserve">
</t>
        </r>
        <r>
          <rPr>
            <sz val="10"/>
            <color indexed="81"/>
            <rFont val="Tahoma"/>
            <family val="2"/>
          </rPr>
          <t xml:space="preserve">Elmara Swartz - 8807310105085
Marieshan Jaftha - 8112170946086
Michandre Statu - 9601020295081
Sydney Plaatjies - 9007215141082
Nolan Chiga - 9408255217081
Rodwell Human - 8710015220086
Grachada Grootboom - 9511060527089
Elretha Swarts - 8509090261084
Justin Rautenbach - 9009055196085
Maria Plaatjies - 7606080260083
Hesme Willeman - 9301140337083
Benrica Van Niekerk - 8212035230085
</t>
        </r>
        <r>
          <rPr>
            <b/>
            <u/>
            <sz val="10"/>
            <color indexed="81"/>
            <rFont val="Tahoma"/>
            <family val="2"/>
          </rPr>
          <t xml:space="preserve">
New People
</t>
        </r>
        <r>
          <rPr>
            <sz val="10"/>
            <color indexed="81"/>
            <rFont val="Tahoma"/>
            <family val="2"/>
          </rPr>
          <t xml:space="preserve">
</t>
        </r>
        <r>
          <rPr>
            <b/>
            <u/>
            <sz val="10"/>
            <color indexed="81"/>
            <rFont val="Tahoma"/>
            <family val="2"/>
          </rPr>
          <t xml:space="preserve">
People Left
</t>
        </r>
      </text>
    </comment>
    <comment ref="C322" authorId="0" shapeId="0">
      <text>
        <r>
          <rPr>
            <sz val="10"/>
            <color indexed="81"/>
            <rFont val="Tahoma"/>
            <family val="2"/>
          </rPr>
          <t xml:space="preserve">Contract 092-050-B327B1 ran from 25/11/13 - 12/12/13 = 154P/Days
</t>
        </r>
      </text>
    </comment>
    <comment ref="J322" authorId="0" shapeId="0">
      <text>
        <r>
          <rPr>
            <b/>
            <u/>
            <sz val="10"/>
            <color indexed="81"/>
            <rFont val="Tahoma"/>
            <family val="2"/>
          </rPr>
          <t>People employed on contract 092-050-B319</t>
        </r>
        <r>
          <rPr>
            <sz val="10"/>
            <color indexed="81"/>
            <rFont val="Tahoma"/>
            <family val="2"/>
          </rPr>
          <t xml:space="preserve">
Marion Grootboom - 7502230060087
Michelle Grootboom - 8004250088089
Errol De Villiers - 8502065368083
Valerie Visser - 9001310266084
Jan Ruiters - 6110065180086
Lindry-Anne Swartz - 8707090129083
Colin Tarentaal - 8903195190084
Keith Kietas - 9009205200084
Stephanus Williams - 7412155070089
Daniel Jack - 5503205024084
Jonathan Kietas - 8008315001086
Gerrit Roman - 8803285230081
</t>
        </r>
        <r>
          <rPr>
            <b/>
            <u/>
            <sz val="10"/>
            <color indexed="81"/>
            <rFont val="Tahoma"/>
            <family val="2"/>
          </rPr>
          <t>New People</t>
        </r>
        <r>
          <rPr>
            <sz val="10"/>
            <color indexed="81"/>
            <rFont val="Tahoma"/>
            <family val="2"/>
          </rPr>
          <t xml:space="preserve">
</t>
        </r>
        <r>
          <rPr>
            <b/>
            <u/>
            <sz val="10"/>
            <color indexed="81"/>
            <rFont val="Tahoma"/>
            <family val="2"/>
          </rPr>
          <t xml:space="preserve">
People Left
</t>
        </r>
      </text>
    </comment>
    <comment ref="C323" authorId="0" shapeId="0">
      <text>
        <r>
          <rPr>
            <sz val="10"/>
            <color indexed="81"/>
            <rFont val="Tahoma"/>
            <family val="2"/>
          </rPr>
          <t xml:space="preserve">Contract 092-050-B327B3 ran from  ran from 05/02/16 - 11/02/16 = 47P/Days
</t>
        </r>
      </text>
    </comment>
    <comment ref="J323" authorId="0" shapeId="0">
      <text>
        <r>
          <rPr>
            <b/>
            <u/>
            <sz val="8"/>
            <color indexed="81"/>
            <rFont val="Tahoma"/>
            <family val="2"/>
          </rPr>
          <t xml:space="preserve">People Employed on contract 092-050-B327B3
</t>
        </r>
        <r>
          <rPr>
            <b/>
            <sz val="8"/>
            <color indexed="81"/>
            <rFont val="Tahoma"/>
            <family val="2"/>
          </rPr>
          <t xml:space="preserve">
</t>
        </r>
        <r>
          <rPr>
            <sz val="8"/>
            <color indexed="81"/>
            <rFont val="Tahoma"/>
            <family val="2"/>
          </rPr>
          <t xml:space="preserve">Martiens Kleinbooi - 6604035930083
Elna Tarentaal - 8409260199083
Bernette Ruiters - 9210160244089
Anna Prins - 7012121194086
Pieter Ruiters - 6405315731088
Glarion Grootboom - 7708240180084
Eldene Ruiters - 9407180210088
Andre Draai - 6201145094080
Michelle Grootboom - 8004250088089
Claradine Peters - 9604200275089
Josef Saayman - 6909135823082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Shereleen Tarentaal - 8702100112088
</t>
        </r>
        <r>
          <rPr>
            <sz val="8"/>
            <color indexed="81"/>
            <rFont val="Tahoma"/>
            <family val="2"/>
          </rPr>
          <t xml:space="preserve">
</t>
        </r>
        <r>
          <rPr>
            <b/>
            <u/>
            <sz val="8"/>
            <color indexed="81"/>
            <rFont val="Tahoma"/>
            <family val="2"/>
          </rPr>
          <t xml:space="preserve">People Left
</t>
        </r>
        <r>
          <rPr>
            <sz val="8"/>
            <color indexed="81"/>
            <rFont val="Tahoma"/>
            <family val="2"/>
          </rPr>
          <t xml:space="preserve">
Andrew Lukas - 8402085082089
</t>
        </r>
      </text>
    </comment>
    <comment ref="C324" authorId="0" shapeId="0">
      <text>
        <r>
          <rPr>
            <sz val="10"/>
            <color indexed="81"/>
            <rFont val="Tahoma"/>
            <family val="2"/>
          </rPr>
          <t xml:space="preserve">Contract 092-050-255 ran from 22/08/11 - 16/09/11 = 273P/Days
</t>
        </r>
      </text>
    </comment>
    <comment ref="J324" authorId="0" shapeId="0">
      <text>
        <r>
          <rPr>
            <b/>
            <u/>
            <sz val="10"/>
            <color indexed="81"/>
            <rFont val="Tahoma"/>
            <family val="2"/>
          </rPr>
          <t xml:space="preserve">People Employed on Contract 092-050-255
</t>
        </r>
        <r>
          <rPr>
            <sz val="10"/>
            <color indexed="81"/>
            <rFont val="Tahoma"/>
            <family val="2"/>
          </rPr>
          <t xml:space="preserve">Alfonso De Villiers - 9008305335087
Marieshan Jafta - 8112170946086
Veronique Magielies - 8911090204082
Jonathan Magilies - 7604065740088
Shaun Neubos - 7710145176084
Jastine Rautenbach - 9009055196085
Suretha Reineveld - 9206280209089
Arisha Stotoe - 8212130276085
Patrick Swarts - 7702145141085
Darius Human  - 8304175071081
Luzane Van Niekerk - 9104031392088
Salome Willeman - 8203100435082
Madelyn Windvogel - 8704140264085
</t>
        </r>
        <r>
          <rPr>
            <b/>
            <u/>
            <sz val="10"/>
            <color indexed="81"/>
            <rFont val="Tahoma"/>
            <family val="2"/>
          </rPr>
          <t>New People</t>
        </r>
        <r>
          <rPr>
            <sz val="10"/>
            <color indexed="81"/>
            <rFont val="Tahoma"/>
            <family val="2"/>
          </rPr>
          <t xml:space="preserve">
</t>
        </r>
        <r>
          <rPr>
            <b/>
            <u/>
            <sz val="10"/>
            <color indexed="81"/>
            <rFont val="Tahoma"/>
            <family val="2"/>
          </rPr>
          <t>People Left</t>
        </r>
        <r>
          <rPr>
            <sz val="10"/>
            <color indexed="81"/>
            <rFont val="Tahoma"/>
            <family val="2"/>
          </rPr>
          <t xml:space="preserve">
</t>
        </r>
      </text>
    </comment>
    <comment ref="C325" authorId="0" shapeId="0">
      <text>
        <r>
          <rPr>
            <sz val="10"/>
            <color indexed="81"/>
            <rFont val="Tahoma"/>
            <family val="2"/>
          </rPr>
          <t xml:space="preserve">Contract 092-050-253B2 ran from 13/04/15 - 17/04/2015 = 47P/Days
</t>
        </r>
      </text>
    </comment>
    <comment ref="J325" authorId="0" shapeId="0">
      <text>
        <r>
          <rPr>
            <b/>
            <u/>
            <sz val="10"/>
            <color indexed="81"/>
            <rFont val="Tahoma"/>
            <family val="2"/>
          </rPr>
          <t xml:space="preserve">People employed on Contract 092-050-253B2
</t>
        </r>
        <r>
          <rPr>
            <u/>
            <sz val="10"/>
            <color indexed="81"/>
            <rFont val="Tahoma"/>
            <family val="2"/>
          </rPr>
          <t xml:space="preserve">
</t>
        </r>
        <r>
          <rPr>
            <sz val="10"/>
            <color indexed="81"/>
            <rFont val="Tahoma"/>
            <family val="2"/>
          </rPr>
          <t xml:space="preserve">Elmara Swartz - 8807310105085
Marieshan Jaftha - 8112170946086
Michandre Statu - 9601020295081
Sydney Plaatjies - 9007215141082
Nolan Chiga - 9408255217081
Rodwell Human - 8710015220086
Grachada Grootboom - 9511060527089
Elretha Swarts - 8509090261084
Justin Rautenbach - 9009055196085
Maria Plaatjies - 7606080260083
Hesme Willeman - 9301140337083
Benrica Van Niekerk - 8212035230085
</t>
        </r>
        <r>
          <rPr>
            <b/>
            <u/>
            <sz val="10"/>
            <color indexed="81"/>
            <rFont val="Tahoma"/>
            <family val="2"/>
          </rPr>
          <t xml:space="preserve">
New People
</t>
        </r>
        <r>
          <rPr>
            <sz val="10"/>
            <color indexed="81"/>
            <rFont val="Tahoma"/>
            <family val="2"/>
          </rPr>
          <t xml:space="preserve">
</t>
        </r>
        <r>
          <rPr>
            <b/>
            <u/>
            <sz val="10"/>
            <color indexed="81"/>
            <rFont val="Tahoma"/>
            <family val="2"/>
          </rPr>
          <t xml:space="preserve">
People Left
</t>
        </r>
      </text>
    </comment>
    <comment ref="C326" authorId="0" shapeId="0">
      <text>
        <r>
          <rPr>
            <sz val="10"/>
            <color indexed="81"/>
            <rFont val="Tahoma"/>
            <family val="2"/>
          </rPr>
          <t xml:space="preserve">Contract 092-050-253B3 ran from 10/02/16 - 16/02/2016 = 49P/Days
</t>
        </r>
      </text>
    </comment>
    <comment ref="J326" authorId="0" shapeId="0">
      <text>
        <r>
          <rPr>
            <b/>
            <u/>
            <sz val="10"/>
            <color indexed="81"/>
            <rFont val="Tahoma"/>
            <family val="2"/>
          </rPr>
          <t xml:space="preserve">People employed on Contract 092-050-253B3
</t>
        </r>
        <r>
          <rPr>
            <u/>
            <sz val="10"/>
            <color indexed="81"/>
            <rFont val="Tahoma"/>
            <family val="2"/>
          </rPr>
          <t xml:space="preserve">
</t>
        </r>
        <r>
          <rPr>
            <sz val="10"/>
            <color indexed="81"/>
            <rFont val="Tahoma"/>
            <family val="2"/>
          </rPr>
          <t xml:space="preserve">Elmara Swartz - 8807310105085
Marieshan Jaftha - 8112170946086
Nolan Chiga - 9408255217081
Marie Chiga - 69080706635089
Rodwell Human - 8710015220086
Elretha Swarts - 8509090261084
Justin Rautenbach - 9009055196085
Petro Statoe - 9204100400083
Donoline Swartz - 9308230349084
Leentjie Swartz - 6903310195085
Jervin Willeman - 9601265338083
Granwell Williams - 7809225302089
</t>
        </r>
        <r>
          <rPr>
            <b/>
            <u/>
            <sz val="10"/>
            <color indexed="81"/>
            <rFont val="Tahoma"/>
            <family val="2"/>
          </rPr>
          <t xml:space="preserve">
New People
</t>
        </r>
        <r>
          <rPr>
            <sz val="10"/>
            <color indexed="81"/>
            <rFont val="Tahoma"/>
            <family val="2"/>
          </rPr>
          <t xml:space="preserve">
</t>
        </r>
        <r>
          <rPr>
            <b/>
            <u/>
            <sz val="10"/>
            <color indexed="81"/>
            <rFont val="Tahoma"/>
            <family val="2"/>
          </rPr>
          <t xml:space="preserve">
</t>
        </r>
        <r>
          <rPr>
            <u/>
            <sz val="10"/>
            <color indexed="81"/>
            <rFont val="Tahoma"/>
            <family val="2"/>
          </rPr>
          <t xml:space="preserve">
</t>
        </r>
        <r>
          <rPr>
            <sz val="10"/>
            <color indexed="81"/>
            <rFont val="Tahoma"/>
            <family val="2"/>
          </rPr>
          <t xml:space="preserve">
</t>
        </r>
        <r>
          <rPr>
            <b/>
            <u/>
            <sz val="10"/>
            <color indexed="81"/>
            <rFont val="Tahoma"/>
            <family val="2"/>
          </rPr>
          <t xml:space="preserve">
People Left
</t>
        </r>
      </text>
    </comment>
    <comment ref="C327" authorId="0" shapeId="0">
      <text>
        <r>
          <rPr>
            <sz val="10"/>
            <color indexed="81"/>
            <rFont val="Tahoma"/>
            <family val="2"/>
          </rPr>
          <t xml:space="preserve">Contract 092-050-253  ran from 11/08/11 - 31/08/11 = 179P/Days
</t>
        </r>
      </text>
    </comment>
    <comment ref="J327" authorId="0" shapeId="0">
      <text>
        <r>
          <rPr>
            <b/>
            <u/>
            <sz val="8"/>
            <color indexed="81"/>
            <rFont val="Tahoma"/>
            <family val="2"/>
          </rPr>
          <t xml:space="preserve">People employed on contract 092-050-253
</t>
        </r>
        <r>
          <rPr>
            <sz val="8"/>
            <color indexed="81"/>
            <rFont val="Tahoma"/>
            <family val="2"/>
          </rPr>
          <t xml:space="preserve">
Manie George - 8712285241081
Astonio Vogelstruis - 9101015135087
Richard Makosi - 6907095374088
Mario Rossouw - 8905145220085
Rodrick Pati - 8912316012085
Fransie Rossouw - 6301035189089
Catherine Smit - 8404021234089
Anderson Sobetwa - 5201255807082
Sebastian Rossouw - 8605085179081
</t>
        </r>
        <r>
          <rPr>
            <b/>
            <u/>
            <sz val="8"/>
            <color indexed="81"/>
            <rFont val="Tahoma"/>
            <family val="2"/>
          </rPr>
          <t xml:space="preserve">New People
</t>
        </r>
        <r>
          <rPr>
            <sz val="8"/>
            <color indexed="81"/>
            <rFont val="Tahoma"/>
            <family val="2"/>
          </rPr>
          <t xml:space="preserve">
Jacoobus Adams - 8209205270084
Carmen Statoe - 9004170283082
</t>
        </r>
        <r>
          <rPr>
            <b/>
            <u/>
            <sz val="8"/>
            <color indexed="81"/>
            <rFont val="Tahoma"/>
            <family val="2"/>
          </rPr>
          <t xml:space="preserve">People Left
</t>
        </r>
        <r>
          <rPr>
            <sz val="8"/>
            <color indexed="81"/>
            <rFont val="Tahoma"/>
            <family val="2"/>
          </rPr>
          <t xml:space="preserve">
Charlton Malgas - 8404175282082
Mario Rossouw - 8905145220085</t>
        </r>
      </text>
    </comment>
    <comment ref="C328" authorId="0" shapeId="0">
      <text>
        <r>
          <rPr>
            <sz val="10"/>
            <color indexed="81"/>
            <rFont val="Tahoma"/>
            <family val="2"/>
          </rPr>
          <t xml:space="preserve">Contract 092-050-B276 ran from 09/01/12 - 26/03/12 = 213P/Days
</t>
        </r>
      </text>
    </comment>
    <comment ref="J328" authorId="0" shapeId="0">
      <text>
        <r>
          <rPr>
            <b/>
            <u/>
            <sz val="10"/>
            <color indexed="81"/>
            <rFont val="Tahoma"/>
            <family val="2"/>
          </rPr>
          <t xml:space="preserve">People Employed on Contract 092-050-B276
</t>
        </r>
        <r>
          <rPr>
            <u/>
            <sz val="10"/>
            <color indexed="81"/>
            <rFont val="Tahoma"/>
            <family val="2"/>
          </rPr>
          <t xml:space="preserve">
</t>
        </r>
        <r>
          <rPr>
            <sz val="10"/>
            <color indexed="81"/>
            <rFont val="Tahoma"/>
            <family val="2"/>
          </rPr>
          <t xml:space="preserve">Alfonso De Villiers - 9008305335087
Marieshan Jafta - 8112170946086
Veronique Magielies - 8911090204082
Jonathan Magielies - 7604065740088
Salome Willeman - 8203100435082
Justin Rautenbach - 9009055196085
Suretha Reineveld - 9206280209089
Arisha Stotoe - 8212130276085
Darius Human  - 8304175071081
Luzane Van Niekerk - 9104031392088
</t>
        </r>
        <r>
          <rPr>
            <b/>
            <u/>
            <sz val="10"/>
            <color indexed="81"/>
            <rFont val="Tahoma"/>
            <family val="2"/>
          </rPr>
          <t>New People</t>
        </r>
        <r>
          <rPr>
            <sz val="10"/>
            <color indexed="81"/>
            <rFont val="Tahoma"/>
            <family val="2"/>
          </rPr>
          <t xml:space="preserve">
Lucan Kleinbooi - 8801275132085
</t>
        </r>
        <r>
          <rPr>
            <b/>
            <u/>
            <sz val="10"/>
            <color indexed="81"/>
            <rFont val="Tahoma"/>
            <family val="2"/>
          </rPr>
          <t>People Left</t>
        </r>
        <r>
          <rPr>
            <sz val="10"/>
            <color indexed="81"/>
            <rFont val="Tahoma"/>
            <family val="2"/>
          </rPr>
          <t xml:space="preserve">
Patrick Swarts - 7702145141085</t>
        </r>
      </text>
    </comment>
    <comment ref="C329" authorId="0" shapeId="0">
      <text>
        <r>
          <rPr>
            <sz val="10"/>
            <color indexed="81"/>
            <rFont val="Tahoma"/>
            <family val="2"/>
          </rPr>
          <t xml:space="preserve">Contract 092-050-B275 ran from 13/02/12 - 11/04/12 = 216P/Days
</t>
        </r>
      </text>
    </comment>
    <comment ref="J329" authorId="0" shapeId="0">
      <text>
        <r>
          <rPr>
            <b/>
            <u/>
            <sz val="10"/>
            <color indexed="81"/>
            <rFont val="Tahoma"/>
            <family val="2"/>
          </rPr>
          <t>People employed on contract 092-050-B275</t>
        </r>
        <r>
          <rPr>
            <sz val="10"/>
            <color indexed="81"/>
            <rFont val="Tahoma"/>
            <family val="2"/>
          </rPr>
          <t xml:space="preserve">
Jonathan Kietas - 8008315001086
Michelle Grootboom - 8004250088089
Sune Magielies - 8605190224087
Edna Esau - 9105260262082
Clifton Saayman - 8912075188084
Lindry-ann Swartz - 8707090129083
Burtlen Kleinbooi - 8505105281083
</t>
        </r>
        <r>
          <rPr>
            <b/>
            <u/>
            <sz val="10"/>
            <color indexed="81"/>
            <rFont val="Tahoma"/>
            <family val="2"/>
          </rPr>
          <t xml:space="preserve">New People
</t>
        </r>
        <r>
          <rPr>
            <u/>
            <sz val="10"/>
            <color indexed="81"/>
            <rFont val="Tahoma"/>
            <family val="2"/>
          </rPr>
          <t xml:space="preserve">
</t>
        </r>
        <r>
          <rPr>
            <sz val="10"/>
            <color indexed="81"/>
            <rFont val="Tahoma"/>
            <family val="2"/>
          </rPr>
          <t xml:space="preserve">Jonathan Plaaitjies - 7803165099086
Keith Kietas - 9009205200084
Martin Tarentaal - 8912285364087
Colin Tarentaal - 8903195190084
</t>
        </r>
        <r>
          <rPr>
            <b/>
            <u/>
            <sz val="10"/>
            <color indexed="81"/>
            <rFont val="Tahoma"/>
            <family val="2"/>
          </rPr>
          <t xml:space="preserve">
People Left
</t>
        </r>
        <r>
          <rPr>
            <sz val="10"/>
            <color indexed="81"/>
            <rFont val="Tahoma"/>
            <family val="2"/>
          </rPr>
          <t xml:space="preserve">
Jonas Magielies - 5202235143085
Sharon williams - 8012020020084
Elton Lucas - 8601285242084
Erol De Villiers - 8502065368083</t>
        </r>
      </text>
    </comment>
    <comment ref="C330" authorId="0" shapeId="0">
      <text>
        <r>
          <rPr>
            <sz val="10"/>
            <color indexed="81"/>
            <rFont val="Tahoma"/>
            <family val="2"/>
          </rPr>
          <t xml:space="preserve">Contract 092-050-256 ran from 26/09/11 - 21/10/11 = 195P/Days
</t>
        </r>
      </text>
    </comment>
    <comment ref="J330" authorId="0" shapeId="0">
      <text>
        <r>
          <rPr>
            <b/>
            <u/>
            <sz val="8"/>
            <color indexed="81"/>
            <rFont val="Tahoma"/>
            <family val="2"/>
          </rPr>
          <t xml:space="preserve">People Employed on contract 092-050-256
</t>
        </r>
        <r>
          <rPr>
            <sz val="8"/>
            <color indexed="81"/>
            <rFont val="Tahoma"/>
            <family val="2"/>
          </rPr>
          <t xml:space="preserve">
Maurko Moses - 7909295143080
Hendrik Dirks - 5606145115084
Marie Tarentaal - 5112030163081
Klaas Krotz - 8010245074084
Elroy Van Niekerk - 7401046152081
Johnnie Ruiters - 6201025058080
Gerda Benjamin - 8508060240086
Badnock Mackay - 6409215263085
Pieter Saayman - 7309055127086
Florida Miggels - 8411050215087</t>
        </r>
        <r>
          <rPr>
            <sz val="8"/>
            <color indexed="10"/>
            <rFont val="Tahoma"/>
            <family val="2"/>
          </rPr>
          <t xml:space="preserve">
</t>
        </r>
        <r>
          <rPr>
            <sz val="8"/>
            <color indexed="81"/>
            <rFont val="Tahoma"/>
            <family val="2"/>
          </rPr>
          <t>Elsabie Daniels - 8204260166087</t>
        </r>
        <r>
          <rPr>
            <sz val="8"/>
            <color indexed="10"/>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t>
        </r>
      </text>
    </comment>
    <comment ref="C331" authorId="0" shapeId="0">
      <text>
        <r>
          <rPr>
            <sz val="10"/>
            <color indexed="81"/>
            <rFont val="Tahoma"/>
            <family val="2"/>
          </rPr>
          <t xml:space="preserve">Contract 092-050-258 ran from 03/10/11 - 21/10/11 = 171P/Days
</t>
        </r>
      </text>
    </comment>
    <comment ref="J331" authorId="0" shapeId="0">
      <text>
        <r>
          <rPr>
            <b/>
            <u/>
            <sz val="10"/>
            <color indexed="81"/>
            <rFont val="Tahoma"/>
            <family val="2"/>
          </rPr>
          <t xml:space="preserve">People employed on Contract 092-050-258
</t>
        </r>
        <r>
          <rPr>
            <sz val="10"/>
            <color indexed="81"/>
            <rFont val="Tahoma"/>
            <family val="2"/>
          </rPr>
          <t xml:space="preserve">
Salwyn Grootboom - 6404275835088
David Human - 6705095715080
Booi Chika - 6508075915088
Sherman Swartz - 9407205211087
Sharlene Windvogel - 8704070192082
Destemona Plaatjies - 8509290153081
Klara Plaaitjies - 6604010844085
Leentjie Swartz - 6903310195085
Cloudette Swartz - 7601140252089
Rolin Swartz - 7809115242080
Booi Plaatjies - 6801115253085
</t>
        </r>
        <r>
          <rPr>
            <b/>
            <u/>
            <sz val="10"/>
            <color indexed="81"/>
            <rFont val="Tahoma"/>
            <family val="2"/>
          </rPr>
          <t xml:space="preserve">
New People
</t>
        </r>
        <r>
          <rPr>
            <sz val="10"/>
            <color indexed="81"/>
            <rFont val="Tahoma"/>
            <family val="2"/>
          </rPr>
          <t xml:space="preserve">
</t>
        </r>
        <r>
          <rPr>
            <b/>
            <u/>
            <sz val="10"/>
            <color indexed="81"/>
            <rFont val="Tahoma"/>
            <family val="2"/>
          </rPr>
          <t xml:space="preserve">
People Left
</t>
        </r>
      </text>
    </comment>
    <comment ref="C332" authorId="0" shapeId="0">
      <text>
        <r>
          <rPr>
            <sz val="10"/>
            <color indexed="81"/>
            <rFont val="Tahoma"/>
            <family val="2"/>
          </rPr>
          <t xml:space="preserve">Contract 092-050-259  ran from 22/09/11 - 06/10/11 = 132P/Days
</t>
        </r>
      </text>
    </comment>
    <comment ref="J332" authorId="0" shapeId="0">
      <text>
        <r>
          <rPr>
            <b/>
            <u/>
            <sz val="8"/>
            <color indexed="81"/>
            <rFont val="Tahoma"/>
            <family val="2"/>
          </rPr>
          <t xml:space="preserve">People employed on contract 092-050-259
</t>
        </r>
        <r>
          <rPr>
            <sz val="8"/>
            <color indexed="81"/>
            <rFont val="Tahoma"/>
            <family val="2"/>
          </rPr>
          <t xml:space="preserve">
Manie George - 8712285241081
Astonio Vogelstruis - 9101015135087
Richard Makosi - 6907095374088
Jacobus Adams - 8209205270084
Mario Rossouw - 8905145220085
Rodrick Pati - 8912316012085
Carmen Statoe - 9004170283082
Fransie Rossouw - 6301035189089
Catherine Smit - 8404021234089
Anderson Sobetwa - 5201255807082
Sebastian Rossouw - 8605085179081
</t>
        </r>
        <r>
          <rPr>
            <b/>
            <u/>
            <sz val="8"/>
            <color indexed="81"/>
            <rFont val="Tahoma"/>
            <family val="2"/>
          </rPr>
          <t xml:space="preserve">New People
</t>
        </r>
        <r>
          <rPr>
            <sz val="8"/>
            <color indexed="81"/>
            <rFont val="Tahoma"/>
            <family val="2"/>
          </rPr>
          <t xml:space="preserve">
</t>
        </r>
        <r>
          <rPr>
            <b/>
            <u/>
            <sz val="8"/>
            <color indexed="81"/>
            <rFont val="Tahoma"/>
            <family val="2"/>
          </rPr>
          <t xml:space="preserve">People Left
</t>
        </r>
        <r>
          <rPr>
            <sz val="8"/>
            <color indexed="81"/>
            <rFont val="Tahoma"/>
            <family val="2"/>
          </rPr>
          <t xml:space="preserve">
</t>
        </r>
      </text>
    </comment>
    <comment ref="C333" authorId="2" shapeId="0">
      <text>
        <r>
          <rPr>
            <sz val="8"/>
            <color indexed="81"/>
            <rFont val="Tahoma"/>
            <family val="2"/>
          </rPr>
          <t xml:space="preserve">Contract 092-050-B265B1 ran from 01/10/13 - 21/10/13  = 139P/Days
</t>
        </r>
      </text>
    </comment>
    <comment ref="J333" authorId="2" shapeId="0">
      <text>
        <r>
          <rPr>
            <b/>
            <u/>
            <sz val="8"/>
            <color indexed="81"/>
            <rFont val="Tahoma"/>
            <family val="2"/>
          </rPr>
          <t>People Employed on Contract 092-050-B265B1</t>
        </r>
        <r>
          <rPr>
            <sz val="8"/>
            <color indexed="81"/>
            <rFont val="Tahoma"/>
            <family val="2"/>
          </rPr>
          <t xml:space="preserve">
</t>
        </r>
        <r>
          <rPr>
            <b/>
            <sz val="8"/>
            <color indexed="81"/>
            <rFont val="Tahoma"/>
            <family val="2"/>
          </rPr>
          <t xml:space="preserve">
</t>
        </r>
        <r>
          <rPr>
            <sz val="8"/>
            <color indexed="81"/>
            <rFont val="Tahoma"/>
            <family val="2"/>
          </rPr>
          <t xml:space="preserve">Jeandre Erasmus - 8904215150082
Wilfred Erasmus - 5907185153088
Gareth Rautenbach - 9007205188085
Charls Roman - 8409145213083
Belvon Plaatjies - 7301025236089
Kelton Swartz - 9105055215089
Kieghen Swartz - 9306285314086
Rolin Swartz - 7809115242080
Patriano Swartz - 9301165212088
Elcardo Magielies - 7702145141085
Desmond Tarentaal - 8306155349080
Patrick Zaayman - 8409215271086
</t>
        </r>
        <r>
          <rPr>
            <b/>
            <u/>
            <sz val="8"/>
            <color indexed="81"/>
            <rFont val="Tahoma"/>
            <family val="2"/>
          </rPr>
          <t xml:space="preserve">New People
</t>
        </r>
        <r>
          <rPr>
            <sz val="8"/>
            <color indexed="81"/>
            <rFont val="Tahoma"/>
            <family val="2"/>
          </rPr>
          <t xml:space="preserve">
</t>
        </r>
        <r>
          <rPr>
            <u/>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C334" authorId="0" shapeId="0">
      <text>
        <r>
          <rPr>
            <sz val="10"/>
            <color indexed="81"/>
            <rFont val="Tahoma"/>
            <family val="2"/>
          </rPr>
          <t xml:space="preserve">Contract 092-050-265 ran from 21/11/11 - 02/12/11 = 109P/Days
</t>
        </r>
      </text>
    </comment>
    <comment ref="G334" authorId="2" shapeId="0">
      <text>
        <r>
          <rPr>
            <sz val="8"/>
            <color indexed="81"/>
            <rFont val="Tahoma"/>
            <family val="2"/>
          </rPr>
          <t xml:space="preserve">Fine of R606.23 deducted from contract 092-050-B265.
</t>
        </r>
      </text>
    </comment>
    <comment ref="J334" authorId="0" shapeId="0">
      <text>
        <r>
          <rPr>
            <b/>
            <u/>
            <sz val="10"/>
            <color indexed="81"/>
            <rFont val="Tahoma"/>
            <family val="2"/>
          </rPr>
          <t>People employed on contract 092-050-265</t>
        </r>
        <r>
          <rPr>
            <sz val="10"/>
            <color indexed="81"/>
            <rFont val="Tahoma"/>
            <family val="2"/>
          </rPr>
          <t xml:space="preserve">
Jonathan Kietas - 8008315001086
Michelle Grootboom - 8004250088089
Sune Magielies - 8605190224087
Jonas Magielies - 5202235143085
Sharon williams - 8012020020084
Edna Esau - 9105260262082
Elton Lucas - 8601285242084
Erol De Villiers - 8502065368083
Clifton Saayman - 8912075188084
Lindry-ann Swartz - 8707090129083
Burtlen Kleinbooi - 8505105281083
</t>
        </r>
        <r>
          <rPr>
            <b/>
            <u/>
            <sz val="10"/>
            <color indexed="81"/>
            <rFont val="Tahoma"/>
            <family val="2"/>
          </rPr>
          <t xml:space="preserve">New People
</t>
        </r>
        <r>
          <rPr>
            <u/>
            <sz val="10"/>
            <color indexed="81"/>
            <rFont val="Tahoma"/>
            <family val="2"/>
          </rPr>
          <t xml:space="preserve">
</t>
        </r>
        <r>
          <rPr>
            <sz val="10"/>
            <color indexed="81"/>
            <rFont val="Tahoma"/>
            <family val="2"/>
          </rPr>
          <t xml:space="preserve">
</t>
        </r>
        <r>
          <rPr>
            <b/>
            <u/>
            <sz val="10"/>
            <color indexed="81"/>
            <rFont val="Tahoma"/>
            <family val="2"/>
          </rPr>
          <t xml:space="preserve">
People Left
</t>
        </r>
      </text>
    </comment>
    <comment ref="C335" authorId="0" shapeId="0">
      <text>
        <r>
          <rPr>
            <sz val="10"/>
            <color indexed="81"/>
            <rFont val="Tahoma"/>
            <family val="2"/>
          </rPr>
          <t xml:space="preserve">Contract 092-050-B277B2 ran from 11/05/15 - 24/07/15 = 220P/Days
</t>
        </r>
      </text>
    </comment>
    <comment ref="J335" authorId="0" shapeId="0">
      <text>
        <r>
          <rPr>
            <b/>
            <u/>
            <sz val="8"/>
            <color indexed="81"/>
            <rFont val="Tahoma"/>
            <family val="2"/>
          </rPr>
          <t xml:space="preserve">People Employed on contract 092-050-B277B2
</t>
        </r>
        <r>
          <rPr>
            <sz val="8"/>
            <color indexed="81"/>
            <rFont val="Tahoma"/>
            <family val="2"/>
          </rPr>
          <t xml:space="preserve">Kelton Swarts - 9105055215089
Koos Claassen - 8304066076082
Arisha Van Niekerk - 8212130276085
Tiena Lukas - 7204100203083
Clarin Swarts - 7005010644088
Ragel Maganie - 9302080304083
Brendene Jonnas - 9404210289083
Ivano Kleinbooi - 9603165374085
Els Lukas - 7801150014086
Gregory Prince - 8412105182082
Marieta Rautenbach - 9301020146083
Meachon Wildeman - 9102255194084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336" authorId="0" shapeId="0">
      <text>
        <r>
          <rPr>
            <sz val="10"/>
            <color indexed="81"/>
            <rFont val="Tahoma"/>
            <family val="2"/>
          </rPr>
          <t xml:space="preserve">Contract 092-050-B277 ran from 12/12/11 - 01/02/12  = 240P/Days
</t>
        </r>
      </text>
    </comment>
    <comment ref="J336" authorId="0" shapeId="0">
      <text>
        <r>
          <rPr>
            <b/>
            <u/>
            <sz val="8"/>
            <color indexed="81"/>
            <rFont val="Tahoma"/>
            <family val="2"/>
          </rPr>
          <t xml:space="preserve">People employed on contract 092-050-B277
</t>
        </r>
        <r>
          <rPr>
            <u/>
            <sz val="8"/>
            <color indexed="81"/>
            <rFont val="Tahoma"/>
            <family val="2"/>
          </rPr>
          <t xml:space="preserve">
</t>
        </r>
        <r>
          <rPr>
            <sz val="8"/>
            <color indexed="81"/>
            <rFont val="Tahoma"/>
            <family val="2"/>
          </rPr>
          <t>Pieter De Bruyn - 7408165406081</t>
        </r>
        <r>
          <rPr>
            <u/>
            <sz val="8"/>
            <color indexed="81"/>
            <rFont val="Tahoma"/>
            <family val="2"/>
          </rPr>
          <t xml:space="preserve">
</t>
        </r>
        <r>
          <rPr>
            <sz val="8"/>
            <color indexed="81"/>
            <rFont val="Tahoma"/>
            <family val="2"/>
          </rPr>
          <t xml:space="preserve">Marie Hendricks - 84071555176083
Jolene Prins - 8110080168080
Marisa Human - 8308250223087
Willie Jansen  - 6901065260088
Maria Moos - 7710280167088
Christopher Scheepers - 7511015171084
Hans Wanie - 5107135626081
Johannes Schoeman - 7206105374082
Jan Mosterd - 6511095814083
Jeffrey Karelse - 6610045097086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b/>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t>
        </r>
      </text>
    </comment>
    <comment ref="C337" authorId="3" shapeId="0">
      <text>
        <r>
          <rPr>
            <sz val="9"/>
            <color indexed="81"/>
            <rFont val="Tahoma"/>
            <charset val="1"/>
          </rPr>
          <t xml:space="preserve">Contract 092-050- B268B2 ran from 10/11/14 - 05/12/14 = 188 P/Days
</t>
        </r>
      </text>
    </comment>
    <comment ref="J337" authorId="3" shapeId="0">
      <text>
        <r>
          <rPr>
            <b/>
            <u/>
            <sz val="9"/>
            <color indexed="81"/>
            <rFont val="Tahoma"/>
            <family val="2"/>
          </rPr>
          <t>People Employed on Contract 092-050-B268B2</t>
        </r>
        <r>
          <rPr>
            <b/>
            <sz val="9"/>
            <color indexed="81"/>
            <rFont val="Tahoma"/>
            <charset val="1"/>
          </rPr>
          <t xml:space="preserve">
</t>
        </r>
        <r>
          <rPr>
            <sz val="9"/>
            <color indexed="81"/>
            <rFont val="Tahoma"/>
            <family val="2"/>
          </rPr>
          <t xml:space="preserve">Peter Swarts - 7702145141085
Errol de Villiers - 8502065368083
Karen Matheuws - 8910190123085
Riaan Witbooi - 86020225177085
Colin Tarentaal - 9102055242080
Mercia Tarentaal - 8808130782087
Maveline Rautenbach - 8304020281083
Carlon Kleinbooi - 9705095382086
Evelyn Swartz - 7601060971080
Claudia Tarentaal - 8902040225087
</t>
        </r>
        <r>
          <rPr>
            <b/>
            <sz val="9"/>
            <color indexed="81"/>
            <rFont val="Tahoma"/>
            <charset val="1"/>
          </rPr>
          <t xml:space="preserve">
</t>
        </r>
        <r>
          <rPr>
            <b/>
            <u/>
            <sz val="9"/>
            <color indexed="81"/>
            <rFont val="Tahoma"/>
            <family val="2"/>
          </rPr>
          <t>New People</t>
        </r>
        <r>
          <rPr>
            <b/>
            <sz val="9"/>
            <color indexed="81"/>
            <rFont val="Tahoma"/>
            <charset val="1"/>
          </rPr>
          <t xml:space="preserve">
</t>
        </r>
        <r>
          <rPr>
            <sz val="9"/>
            <color indexed="81"/>
            <rFont val="Tahoma"/>
            <family val="2"/>
          </rPr>
          <t xml:space="preserve">
Terisia Willeman - 7207080197084
Stanley Coetzee - 9407115206086
</t>
        </r>
        <r>
          <rPr>
            <b/>
            <sz val="9"/>
            <color indexed="81"/>
            <rFont val="Tahoma"/>
            <charset val="1"/>
          </rPr>
          <t xml:space="preserve">
</t>
        </r>
        <r>
          <rPr>
            <b/>
            <u/>
            <sz val="9"/>
            <color indexed="81"/>
            <rFont val="Tahoma"/>
            <family val="2"/>
          </rPr>
          <t>People Left</t>
        </r>
        <r>
          <rPr>
            <sz val="9"/>
            <color indexed="81"/>
            <rFont val="Tahoma"/>
            <charset val="1"/>
          </rPr>
          <t xml:space="preserve">
Valerie Visser - 9001310266084
Curlin Kleinbooi - 9705095382086</t>
        </r>
      </text>
    </comment>
    <comment ref="C338" authorId="0" shapeId="0">
      <text>
        <r>
          <rPr>
            <sz val="10"/>
            <color indexed="81"/>
            <rFont val="Tahoma"/>
            <family val="2"/>
          </rPr>
          <t xml:space="preserve">Contract 092-050-B268 ran from 31/10/11 - 18/11/11 = 180P/Days
</t>
        </r>
      </text>
    </comment>
    <comment ref="J338" authorId="0" shapeId="0">
      <text>
        <r>
          <rPr>
            <b/>
            <u/>
            <sz val="8"/>
            <color indexed="81"/>
            <rFont val="Tahoma"/>
            <family val="2"/>
          </rPr>
          <t xml:space="preserve">People employed on contract 092-050-B268
</t>
        </r>
        <r>
          <rPr>
            <u/>
            <sz val="8"/>
            <color indexed="81"/>
            <rFont val="Tahoma"/>
            <family val="2"/>
          </rPr>
          <t xml:space="preserve">
</t>
        </r>
        <r>
          <rPr>
            <sz val="8"/>
            <color indexed="81"/>
            <rFont val="Tahoma"/>
            <family val="2"/>
          </rPr>
          <t>Pieter De Bruyn - 7408165406081</t>
        </r>
        <r>
          <rPr>
            <u/>
            <sz val="8"/>
            <color indexed="81"/>
            <rFont val="Tahoma"/>
            <family val="2"/>
          </rPr>
          <t xml:space="preserve">
</t>
        </r>
        <r>
          <rPr>
            <sz val="8"/>
            <color indexed="81"/>
            <rFont val="Tahoma"/>
            <family val="2"/>
          </rPr>
          <t xml:space="preserve">Marie Hendricks - 84071555176083
Jolene Prins - 8110080168080
Marisa Human - 8308250223087
Willie Jansen  - 6901065260088
Maria Moos - 7710280167088
Christopher Scheepers - 7511015171084
Hans Wanie - 5107135626081
Johannes Schoeman - 7206105374082
Jan Mosterd - 6511095814083
Jeffrey Karelse - 6610045097086
</t>
        </r>
        <r>
          <rPr>
            <b/>
            <u/>
            <sz val="8"/>
            <color indexed="81"/>
            <rFont val="Tahoma"/>
            <family val="2"/>
          </rPr>
          <t>New People</t>
        </r>
        <r>
          <rPr>
            <sz val="8"/>
            <color indexed="81"/>
            <rFont val="Tahoma"/>
            <family val="2"/>
          </rPr>
          <t xml:space="preserve">
</t>
        </r>
        <r>
          <rPr>
            <sz val="8"/>
            <color indexed="81"/>
            <rFont val="Tahoma"/>
            <family val="2"/>
          </rPr>
          <t xml:space="preserve">
</t>
        </r>
        <r>
          <rPr>
            <b/>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t>
        </r>
      </text>
    </comment>
    <comment ref="C339" authorId="3" shapeId="0">
      <text>
        <r>
          <rPr>
            <sz val="9"/>
            <color indexed="81"/>
            <rFont val="Tahoma"/>
            <charset val="1"/>
          </rPr>
          <t xml:space="preserve">Contract 092-050-261-B1 ran from01/09/14-19/9/14 = 157 P/Days
</t>
        </r>
      </text>
    </comment>
    <comment ref="J339" authorId="3" shapeId="0">
      <text>
        <r>
          <rPr>
            <b/>
            <u/>
            <sz val="9"/>
            <color indexed="81"/>
            <rFont val="Tahoma"/>
            <family val="2"/>
          </rPr>
          <t>People Employed on Contract 092-050-261B1</t>
        </r>
        <r>
          <rPr>
            <b/>
            <sz val="9"/>
            <color indexed="81"/>
            <rFont val="Tahoma"/>
            <charset val="1"/>
          </rPr>
          <t xml:space="preserve">
</t>
        </r>
        <r>
          <rPr>
            <sz val="9"/>
            <color indexed="81"/>
            <rFont val="Tahoma"/>
            <family val="2"/>
          </rPr>
          <t xml:space="preserve">Peter Swarts - 7702145141085
Evelyn Swartz - 7601060971080
Claudia Tarentaal - 8902040225087
</t>
        </r>
        <r>
          <rPr>
            <b/>
            <sz val="9"/>
            <color indexed="81"/>
            <rFont val="Tahoma"/>
            <charset val="1"/>
          </rPr>
          <t xml:space="preserve">
</t>
        </r>
        <r>
          <rPr>
            <b/>
            <u/>
            <sz val="9"/>
            <color indexed="81"/>
            <rFont val="Tahoma"/>
            <family val="2"/>
          </rPr>
          <t>New People</t>
        </r>
        <r>
          <rPr>
            <b/>
            <sz val="9"/>
            <color indexed="81"/>
            <rFont val="Tahoma"/>
            <charset val="1"/>
          </rPr>
          <t xml:space="preserve">
</t>
        </r>
        <r>
          <rPr>
            <sz val="9"/>
            <color indexed="81"/>
            <rFont val="Tahoma"/>
            <family val="2"/>
          </rPr>
          <t xml:space="preserve">Errol de Villiers - 8502065368083
Karin Matheuws - 8910190123085
Riaan Witbooi - 86020225177085
Colin Tarentaal - 9102055242080
Valerie Visser - 9001310266084
Mercia Tarentaal - 8808130782087
Mveline Rautenbach - 8304020281083
Carlon Kleinbooi - 9705095382086
Curlin Kleinbooi - 9705095382086
</t>
        </r>
        <r>
          <rPr>
            <b/>
            <sz val="9"/>
            <color indexed="81"/>
            <rFont val="Tahoma"/>
            <charset val="1"/>
          </rPr>
          <t xml:space="preserve">
</t>
        </r>
        <r>
          <rPr>
            <b/>
            <u/>
            <sz val="9"/>
            <color indexed="81"/>
            <rFont val="Tahoma"/>
            <family val="2"/>
          </rPr>
          <t>People Left</t>
        </r>
        <r>
          <rPr>
            <sz val="9"/>
            <color indexed="81"/>
            <rFont val="Tahoma"/>
            <charset val="1"/>
          </rPr>
          <t xml:space="preserve">
Francois van der Ross - 8304045139084
Cheslyn Umslana - 9106185405087
Heinrich Plaatjies - 7308075212084
Jacoline Prince - 8204200043081
Mironies Tarentaal - 9411010237089
Marinda Saayman - 7502150146080
Percival Plaatjies - 8602265122080</t>
        </r>
      </text>
    </comment>
    <comment ref="C340" authorId="0" shapeId="0">
      <text>
        <r>
          <rPr>
            <sz val="10"/>
            <color indexed="81"/>
            <rFont val="Tahoma"/>
            <family val="2"/>
          </rPr>
          <t xml:space="preserve">Contract 092-050-261 ran from 26/09/11 - 21/10/11 = 280P/Days
</t>
        </r>
      </text>
    </comment>
    <comment ref="J340" authorId="0" shapeId="0">
      <text>
        <r>
          <rPr>
            <b/>
            <u/>
            <sz val="10"/>
            <color indexed="81"/>
            <rFont val="Tahoma"/>
            <family val="2"/>
          </rPr>
          <t xml:space="preserve">People Employed on Contract 092-050-261
</t>
        </r>
        <r>
          <rPr>
            <sz val="10"/>
            <color indexed="81"/>
            <rFont val="Tahoma"/>
            <family val="2"/>
          </rPr>
          <t xml:space="preserve">Alfonso De Villiers - 9008305335087
Marieshan Jafta - 8112170946086
Veronique Magielies - 8911090204082
Jonathan Magilies - 7604065740088
Shaun Neubos - 7710145176084
Jastine Rautenbach - 9009055196085
Suretha Reineveld - 9206280209089
Arisha Stotoe - 8212130276085
Patrick Swarts - 7702145141085
Darius Human  - 8304175071081
Luzane Van Niekerk - 9104031392088
Salome Willeman - 8203100435082
Madelyn Windvogel - 8704140264085
</t>
        </r>
        <r>
          <rPr>
            <b/>
            <u/>
            <sz val="10"/>
            <color indexed="81"/>
            <rFont val="Tahoma"/>
            <family val="2"/>
          </rPr>
          <t>New People</t>
        </r>
        <r>
          <rPr>
            <sz val="10"/>
            <color indexed="81"/>
            <rFont val="Tahoma"/>
            <family val="2"/>
          </rPr>
          <t xml:space="preserve">
</t>
        </r>
        <r>
          <rPr>
            <b/>
            <u/>
            <sz val="10"/>
            <color indexed="81"/>
            <rFont val="Tahoma"/>
            <family val="2"/>
          </rPr>
          <t>People Left</t>
        </r>
        <r>
          <rPr>
            <sz val="10"/>
            <color indexed="81"/>
            <rFont val="Tahoma"/>
            <family val="2"/>
          </rPr>
          <t xml:space="preserve">
</t>
        </r>
      </text>
    </comment>
    <comment ref="C341" authorId="2" shapeId="0">
      <text>
        <r>
          <rPr>
            <sz val="8"/>
            <color indexed="81"/>
            <rFont val="Tahoma"/>
            <family val="2"/>
          </rPr>
          <t xml:space="preserve">Contract 092-050-B262B2 ran from 02/03/15 - 23/03/15  = 164P/Days
</t>
        </r>
      </text>
    </comment>
    <comment ref="J341" authorId="2" shapeId="0">
      <text>
        <r>
          <rPr>
            <b/>
            <u/>
            <sz val="8"/>
            <color indexed="81"/>
            <rFont val="Tahoma"/>
            <family val="2"/>
          </rPr>
          <t>People Employed on Contract 092-050-B262B2</t>
        </r>
        <r>
          <rPr>
            <sz val="8"/>
            <color indexed="81"/>
            <rFont val="Tahoma"/>
            <family val="2"/>
          </rPr>
          <t xml:space="preserve">
Jeandre Erasmus - 8904215150082
Wilfred Erasmus - 5907185153088
Phrevon Booysen - 8802235296085
Dylon Plaatjies - 9708035298081
Gerhard George - 8204245186085
Loretta Schoeman - 9008050204089
Zelrecz Erasmus - 8311200110081
Rochelle Plaatjies - 8004040181087
Belinda Maia - 9101240199080
Eldene Ruiters - 9407180210088
Filicity Jackson - 8611030144089
</t>
        </r>
        <r>
          <rPr>
            <b/>
            <u/>
            <sz val="8"/>
            <color indexed="81"/>
            <rFont val="Tahoma"/>
            <family val="2"/>
          </rPr>
          <t xml:space="preserve">New People
</t>
        </r>
        <r>
          <rPr>
            <sz val="8"/>
            <color indexed="81"/>
            <rFont val="Tahoma"/>
            <family val="2"/>
          </rPr>
          <t xml:space="preserve">
Hester Claassen - 8102091010088</t>
        </r>
        <r>
          <rPr>
            <u/>
            <sz val="8"/>
            <color indexed="81"/>
            <rFont val="Tahoma"/>
            <family val="2"/>
          </rPr>
          <t xml:space="preserve">
</t>
        </r>
        <r>
          <rPr>
            <b/>
            <u/>
            <sz val="8"/>
            <color indexed="81"/>
            <rFont val="Tahoma"/>
            <family val="2"/>
          </rPr>
          <t xml:space="preserve">
People Left
</t>
        </r>
        <r>
          <rPr>
            <sz val="8"/>
            <color indexed="81"/>
            <rFont val="Tahoma"/>
            <family val="2"/>
          </rPr>
          <t xml:space="preserve">
Leorika Plaatjies - 8907290047081</t>
        </r>
      </text>
    </comment>
    <comment ref="C342" authorId="3" shapeId="0">
      <text>
        <r>
          <rPr>
            <sz val="9"/>
            <color indexed="81"/>
            <rFont val="Tahoma"/>
            <charset val="1"/>
          </rPr>
          <t xml:space="preserve">Contract 092-050- B268B1 ran from 20/01/15 - 09/02/15 = 129 P/Days
</t>
        </r>
      </text>
    </comment>
    <comment ref="J342" authorId="3" shapeId="0">
      <text>
        <r>
          <rPr>
            <b/>
            <u/>
            <sz val="9"/>
            <color indexed="81"/>
            <rFont val="Tahoma"/>
            <family val="2"/>
          </rPr>
          <t>People Employed on Contract 092-050-B262B1</t>
        </r>
        <r>
          <rPr>
            <b/>
            <sz val="9"/>
            <color indexed="81"/>
            <rFont val="Tahoma"/>
            <charset val="1"/>
          </rPr>
          <t xml:space="preserve">
</t>
        </r>
        <r>
          <rPr>
            <sz val="9"/>
            <color indexed="81"/>
            <rFont val="Tahoma"/>
            <family val="2"/>
          </rPr>
          <t xml:space="preserve">Peter Swarts - 7702145141085
Valerie Visser - 9001310266084
Terisia Willeman - 7207080197084
Mercia Tarentaal - 8808130782087
Carlon Kleinbooi - 9705095382086
Claudia Tarentaal - 8902040225087
Stanley Coetzee - 9407115206086
</t>
        </r>
        <r>
          <rPr>
            <b/>
            <sz val="9"/>
            <color indexed="81"/>
            <rFont val="Tahoma"/>
            <charset val="1"/>
          </rPr>
          <t xml:space="preserve">
</t>
        </r>
        <r>
          <rPr>
            <b/>
            <u/>
            <sz val="9"/>
            <color indexed="81"/>
            <rFont val="Tahoma"/>
            <family val="2"/>
          </rPr>
          <t>New People</t>
        </r>
        <r>
          <rPr>
            <sz val="9"/>
            <color indexed="81"/>
            <rFont val="Tahoma"/>
            <family val="2"/>
          </rPr>
          <t xml:space="preserve">
Micardo Wildeman - 7009305290086
Riaan Witbooi - 8602025117085
Cheslyn Umslana - 8912125233088
Benita Saayman - 8103170092088
Hazel Tarentaal - 8809020106080
</t>
        </r>
        <r>
          <rPr>
            <b/>
            <sz val="9"/>
            <color indexed="81"/>
            <rFont val="Tahoma"/>
            <charset val="1"/>
          </rPr>
          <t xml:space="preserve">
</t>
        </r>
        <r>
          <rPr>
            <b/>
            <u/>
            <sz val="9"/>
            <color indexed="81"/>
            <rFont val="Tahoma"/>
            <family val="2"/>
          </rPr>
          <t>People Left</t>
        </r>
        <r>
          <rPr>
            <sz val="9"/>
            <color indexed="81"/>
            <rFont val="Tahoma"/>
            <charset val="1"/>
          </rPr>
          <t xml:space="preserve">
Errol de Villiers - 8502065368083
Karen Matheuws - 8910190123085
Riaan Witbooi - 86020225177085
Colin Tarentaal - 9102055242080
Maveline Rautenbach - 8304020281083
Evelyn Swartz - 7601060971080
</t>
        </r>
      </text>
    </comment>
    <comment ref="C343" authorId="0" shapeId="0">
      <text>
        <r>
          <rPr>
            <sz val="10"/>
            <color indexed="81"/>
            <rFont val="Tahoma"/>
            <family val="2"/>
          </rPr>
          <t xml:space="preserve">Contract 092-050-262 ran from 03/10/11 - 21/10/11 = 176P/Days
</t>
        </r>
      </text>
    </comment>
    <comment ref="J343" authorId="0" shapeId="0">
      <text>
        <r>
          <rPr>
            <b/>
            <u/>
            <sz val="10"/>
            <color indexed="81"/>
            <rFont val="Tahoma"/>
            <family val="2"/>
          </rPr>
          <t>People employed on contract 092-050-262</t>
        </r>
        <r>
          <rPr>
            <sz val="10"/>
            <color indexed="81"/>
            <rFont val="Tahoma"/>
            <family val="2"/>
          </rPr>
          <t xml:space="preserve">
Jonathan Kietas - 8008315001086
Michelle Grootboom - 8004250088089
Sune Magielies - 8605190224087
Jonas Magielies - 5202235143085
Sharon williams - 8012020020084
Edna Esau - 9105260262082
Elton Lucas - 8601285242084
Erol De Villiers - 8502065368083
Clifton Saayman - 8912075188084
Lindry-ann Swartz - 8707090129083
Burtlen Kleinbooi - 8505105281083
</t>
        </r>
        <r>
          <rPr>
            <b/>
            <u/>
            <sz val="10"/>
            <color indexed="81"/>
            <rFont val="Tahoma"/>
            <family val="2"/>
          </rPr>
          <t xml:space="preserve">New People
</t>
        </r>
        <r>
          <rPr>
            <u/>
            <sz val="10"/>
            <color indexed="81"/>
            <rFont val="Tahoma"/>
            <family val="2"/>
          </rPr>
          <t xml:space="preserve">
</t>
        </r>
        <r>
          <rPr>
            <sz val="10"/>
            <color indexed="81"/>
            <rFont val="Tahoma"/>
            <family val="2"/>
          </rPr>
          <t xml:space="preserve">
</t>
        </r>
        <r>
          <rPr>
            <b/>
            <u/>
            <sz val="10"/>
            <color indexed="81"/>
            <rFont val="Tahoma"/>
            <family val="2"/>
          </rPr>
          <t xml:space="preserve">
People Left
</t>
        </r>
      </text>
    </comment>
    <comment ref="C344" authorId="0" shapeId="0">
      <text>
        <r>
          <rPr>
            <sz val="10"/>
            <color indexed="81"/>
            <rFont val="Tahoma"/>
            <family val="2"/>
          </rPr>
          <t xml:space="preserve">Contract 092-050-B329B1 ran from 28/11/13 - 17/12/13 = 115P/Days
</t>
        </r>
      </text>
    </comment>
    <comment ref="J344" authorId="0" shapeId="0">
      <text>
        <r>
          <rPr>
            <b/>
            <u/>
            <sz val="10"/>
            <color indexed="81"/>
            <rFont val="Tahoma"/>
            <family val="2"/>
          </rPr>
          <t xml:space="preserve">People Employed on Contract 092-050-B329B1
</t>
        </r>
        <r>
          <rPr>
            <sz val="10"/>
            <color indexed="81"/>
            <rFont val="Tahoma"/>
            <family val="2"/>
          </rPr>
          <t xml:space="preserve">
Salten Magiellies - 8512155200088
Nolan Chiga - 9408255217081
Mario Grootboom - 8604145273083
Sydney Plaatjies - 9007215141082
Derek Jafta - 8902255143082
Shaleen Windvogel - 8704070192082
Darius Human  - 8304175071081
Marieshan Jafta - 8112170946086
Jossay Philander - 8611285216087
Justin Rautenbach - 9009055196085
Jastine Noubos - 8312210166089
Dennis Adams - 7603305910089
</t>
        </r>
        <r>
          <rPr>
            <b/>
            <u/>
            <sz val="10"/>
            <color indexed="81"/>
            <rFont val="Tahoma"/>
            <family val="2"/>
          </rPr>
          <t>New People</t>
        </r>
        <r>
          <rPr>
            <sz val="10"/>
            <color indexed="81"/>
            <rFont val="Tahoma"/>
            <family val="2"/>
          </rPr>
          <t xml:space="preserve">
</t>
        </r>
        <r>
          <rPr>
            <b/>
            <u/>
            <sz val="10"/>
            <color indexed="81"/>
            <rFont val="Tahoma"/>
            <family val="2"/>
          </rPr>
          <t>People Left</t>
        </r>
        <r>
          <rPr>
            <sz val="10"/>
            <color indexed="81"/>
            <rFont val="Tahoma"/>
            <family val="2"/>
          </rPr>
          <t xml:space="preserve">
</t>
        </r>
      </text>
    </comment>
    <comment ref="C345" authorId="3" shapeId="0">
      <text>
        <r>
          <rPr>
            <sz val="9"/>
            <color indexed="81"/>
            <rFont val="Tahoma"/>
            <charset val="1"/>
          </rPr>
          <t xml:space="preserve">Contract 092-050-B329B2 ran from 15/02/16 - 09/03/16 = 194P/Days
</t>
        </r>
      </text>
    </comment>
    <comment ref="J345" authorId="3" shapeId="0">
      <text>
        <r>
          <rPr>
            <b/>
            <u/>
            <sz val="9"/>
            <color indexed="81"/>
            <rFont val="Tahoma"/>
            <family val="2"/>
          </rPr>
          <t>People Employed on Contract 092-050-B329B2</t>
        </r>
        <r>
          <rPr>
            <b/>
            <sz val="9"/>
            <color indexed="81"/>
            <rFont val="Tahoma"/>
            <charset val="1"/>
          </rPr>
          <t xml:space="preserve">
</t>
        </r>
        <r>
          <rPr>
            <b/>
            <sz val="9"/>
            <color indexed="81"/>
            <rFont val="Tahoma"/>
            <family val="2"/>
          </rPr>
          <t xml:space="preserve">
</t>
        </r>
        <r>
          <rPr>
            <sz val="9"/>
            <color indexed="81"/>
            <rFont val="Tahoma"/>
            <family val="2"/>
          </rPr>
          <t xml:space="preserve">Peter Swarts - 7702145141085
Stanley Coetzee - 9407115206086
Stephen Coetzee - 6709285170080
Riaan Witbooi - 8602025117085
Carlon Kleinbooi - 9705095382086
Martiens Rautenbach - 6507065196089
Mavelene Rautenbach - 8304020281083
Lowenda Swarts - 9204270237083
Bonita Tarentaal - 8303250074085
Hazel Tarentaal - 8809020106080
Candice Wyngaardt - 9001270642084
Sharon Williams - 8012020020084
</t>
        </r>
        <r>
          <rPr>
            <b/>
            <sz val="9"/>
            <color indexed="81"/>
            <rFont val="Tahoma"/>
            <charset val="1"/>
          </rPr>
          <t xml:space="preserve">
</t>
        </r>
        <r>
          <rPr>
            <b/>
            <u/>
            <sz val="9"/>
            <color indexed="81"/>
            <rFont val="Tahoma"/>
            <family val="2"/>
          </rPr>
          <t>New People</t>
        </r>
        <r>
          <rPr>
            <sz val="9"/>
            <color indexed="81"/>
            <rFont val="Tahoma"/>
            <family val="2"/>
          </rPr>
          <t xml:space="preserve">
</t>
        </r>
        <r>
          <rPr>
            <b/>
            <sz val="9"/>
            <color indexed="81"/>
            <rFont val="Tahoma"/>
            <charset val="1"/>
          </rPr>
          <t xml:space="preserve">
</t>
        </r>
        <r>
          <rPr>
            <b/>
            <u/>
            <sz val="9"/>
            <color indexed="81"/>
            <rFont val="Tahoma"/>
            <family val="2"/>
          </rPr>
          <t>People Left</t>
        </r>
        <r>
          <rPr>
            <sz val="9"/>
            <color indexed="81"/>
            <rFont val="Tahoma"/>
            <charset val="1"/>
          </rPr>
          <t xml:space="preserve">
</t>
        </r>
      </text>
    </comment>
    <comment ref="C346" authorId="0" shapeId="0">
      <text>
        <r>
          <rPr>
            <sz val="10"/>
            <color indexed="81"/>
            <rFont val="Tahoma"/>
            <family val="2"/>
          </rPr>
          <t xml:space="preserve">Contract 092-050-267 ran from 07/11/11 - 02/12/11 = 220P/Days
</t>
        </r>
      </text>
    </comment>
    <comment ref="J346" authorId="0" shapeId="0">
      <text>
        <r>
          <rPr>
            <b/>
            <u/>
            <sz val="8"/>
            <color indexed="81"/>
            <rFont val="Tahoma"/>
            <family val="2"/>
          </rPr>
          <t xml:space="preserve">People Employed on contract 092-050-B267
</t>
        </r>
        <r>
          <rPr>
            <sz val="8"/>
            <color indexed="81"/>
            <rFont val="Tahoma"/>
            <family val="2"/>
          </rPr>
          <t xml:space="preserve">
Maurko Moses - 7909295143080
Hendrik Dirks - 5606145115084
Klaas Krotz - 8010245074084
Johnnie Ruiters - 6201025058080
Gerda Benjamin - 8508060240086
Badnock Mackay - 6409215263085
Pieter Saayman - 7309055127086
Florida Miggels - 8411050215087</t>
        </r>
        <r>
          <rPr>
            <sz val="8"/>
            <color indexed="10"/>
            <rFont val="Tahoma"/>
            <family val="2"/>
          </rPr>
          <t xml:space="preserve">
</t>
        </r>
        <r>
          <rPr>
            <sz val="8"/>
            <color indexed="81"/>
            <rFont val="Tahoma"/>
            <family val="2"/>
          </rPr>
          <t>Elsabie Daniels - 8204260166087</t>
        </r>
        <r>
          <rPr>
            <sz val="8"/>
            <color indexed="10"/>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Andrid De Vos - 8205190880085
Nocholas Saayman - 8012015197087
</t>
        </r>
        <r>
          <rPr>
            <b/>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Elroy Van Niekerk - 7401046152081
Marie Tarentaal - 5112030163081</t>
        </r>
      </text>
    </comment>
    <comment ref="C347" authorId="2" shapeId="0">
      <text>
        <r>
          <rPr>
            <sz val="8"/>
            <color indexed="81"/>
            <rFont val="Tahoma"/>
            <family val="2"/>
          </rPr>
          <t xml:space="preserve">Contract 092-050-B263B2  ran from 16/02/15 - 09/03/15  = 146P/Days
</t>
        </r>
      </text>
    </comment>
    <comment ref="J347" authorId="2" shapeId="0">
      <text>
        <r>
          <rPr>
            <b/>
            <u/>
            <sz val="8"/>
            <color indexed="81"/>
            <rFont val="Tahoma"/>
            <family val="2"/>
          </rPr>
          <t>People Employed on Contract 092-050-B263B2</t>
        </r>
        <r>
          <rPr>
            <sz val="8"/>
            <color indexed="81"/>
            <rFont val="Tahoma"/>
            <family val="2"/>
          </rPr>
          <t xml:space="preserve">
Jonathan Magielies - 7604065740088
Caroline Tarentaal - 9405210598084
Claudette Swarts - 9011020183081
Anette Umslana - 8909100226087
Hendrik Human - 8203125250086
Henry Ruiters - 7412025239088
Lucinda Tarentaal - 8304120455082
David Witbooi - 7705305154087
Carl-Zon-Zack Magielies - 9411075186080
Brunhilda Magiellies - 7807100177089
Sherodine Maia - 9511210203086
Germean Magielies - 9508280272082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C348" authorId="0" shapeId="0">
      <text>
        <r>
          <rPr>
            <sz val="10"/>
            <color indexed="81"/>
            <rFont val="Tahoma"/>
            <family val="2"/>
          </rPr>
          <t xml:space="preserve">Contract 092-050-259  ran from 22/09/11 - 06/10/11 = 132P/Days
</t>
        </r>
      </text>
    </comment>
    <comment ref="J348" authorId="0" shapeId="0">
      <text>
        <r>
          <rPr>
            <b/>
            <u/>
            <sz val="8"/>
            <color indexed="81"/>
            <rFont val="Tahoma"/>
            <family val="2"/>
          </rPr>
          <t xml:space="preserve">People employed on contract 092-050-B263
</t>
        </r>
        <r>
          <rPr>
            <sz val="8"/>
            <color indexed="81"/>
            <rFont val="Tahoma"/>
            <family val="2"/>
          </rPr>
          <t xml:space="preserve">
Manie George - 8712285241081
Astonio Vogelstruis - 9101015135087
Richard Makosi - 6907095374088
Jacobus Adams - 8209205270084
Mario Rossouw - 8905145220085
Rodrick Pati - 8912316012085
Carmen Statoe - 9004170283082
Fransie Rossouw - 6301035189089
Catherine Smit - 8404021234089
Anderson Sobetwa - 5201255807082
Sebastian Rossouw - 8605085179081
</t>
        </r>
        <r>
          <rPr>
            <b/>
            <u/>
            <sz val="8"/>
            <color indexed="81"/>
            <rFont val="Tahoma"/>
            <family val="2"/>
          </rPr>
          <t xml:space="preserve">New People
</t>
        </r>
        <r>
          <rPr>
            <sz val="8"/>
            <color indexed="81"/>
            <rFont val="Tahoma"/>
            <family val="2"/>
          </rPr>
          <t xml:space="preserve">
</t>
        </r>
        <r>
          <rPr>
            <b/>
            <u/>
            <sz val="8"/>
            <color indexed="81"/>
            <rFont val="Tahoma"/>
            <family val="2"/>
          </rPr>
          <t xml:space="preserve">People Left
</t>
        </r>
        <r>
          <rPr>
            <sz val="8"/>
            <color indexed="81"/>
            <rFont val="Tahoma"/>
            <family val="2"/>
          </rPr>
          <t xml:space="preserve">
</t>
        </r>
      </text>
    </comment>
    <comment ref="C349" authorId="0" shapeId="0">
      <text>
        <r>
          <rPr>
            <sz val="10"/>
            <color indexed="81"/>
            <rFont val="Tahoma"/>
            <family val="2"/>
          </rPr>
          <t xml:space="preserve">Contract 092-050-B264 ran from 24/10/11 - 18/11/11 = 218P/Days
</t>
        </r>
      </text>
    </comment>
    <comment ref="J349" authorId="0" shapeId="0">
      <text>
        <r>
          <rPr>
            <b/>
            <u/>
            <sz val="10"/>
            <color indexed="81"/>
            <rFont val="Tahoma"/>
            <family val="2"/>
          </rPr>
          <t xml:space="preserve">People employed on Contract 092-050-B264
</t>
        </r>
        <r>
          <rPr>
            <sz val="10"/>
            <color indexed="81"/>
            <rFont val="Tahoma"/>
            <family val="2"/>
          </rPr>
          <t xml:space="preserve">
Salwyn Grootboom - 6404275835088
David Human - 6705095715080
Booi Chika - 6508075915088
Sherman Swartz - 9407205211087
Sharlene Windvogel - 8704070192082
Destemona Plaatjies - 8509290153081
Klara Plaaitjies - 6604010844085
Leentjie Swartz - 6903310195085
Cloudette Swartz - 7601140252089
Rolin Swartz - 7809115242080
Booi Plaatjies - 6801115253085
</t>
        </r>
        <r>
          <rPr>
            <b/>
            <u/>
            <sz val="10"/>
            <color indexed="81"/>
            <rFont val="Tahoma"/>
            <family val="2"/>
          </rPr>
          <t xml:space="preserve">
New People
</t>
        </r>
        <r>
          <rPr>
            <sz val="10"/>
            <color indexed="81"/>
            <rFont val="Tahoma"/>
            <family val="2"/>
          </rPr>
          <t xml:space="preserve">
</t>
        </r>
        <r>
          <rPr>
            <b/>
            <u/>
            <sz val="10"/>
            <color indexed="81"/>
            <rFont val="Tahoma"/>
            <family val="2"/>
          </rPr>
          <t xml:space="preserve">
People Left
</t>
        </r>
      </text>
    </comment>
    <comment ref="C350" authorId="0" shapeId="0">
      <text>
        <r>
          <rPr>
            <sz val="10"/>
            <color indexed="81"/>
            <rFont val="Tahoma"/>
            <family val="2"/>
          </rPr>
          <t xml:space="preserve">Contract 092-050-B266 ran from 24/10/11 - 18/11/11 = 240P/Days
</t>
        </r>
      </text>
    </comment>
    <comment ref="J350" authorId="0" shapeId="0">
      <text>
        <r>
          <rPr>
            <b/>
            <u/>
            <sz val="10"/>
            <color indexed="81"/>
            <rFont val="Tahoma"/>
            <family val="2"/>
          </rPr>
          <t xml:space="preserve">People Employed on Contract 092-050-B266
</t>
        </r>
        <r>
          <rPr>
            <u/>
            <sz val="10"/>
            <color indexed="81"/>
            <rFont val="Tahoma"/>
            <family val="2"/>
          </rPr>
          <t xml:space="preserve">
</t>
        </r>
        <r>
          <rPr>
            <sz val="10"/>
            <color indexed="81"/>
            <rFont val="Tahoma"/>
            <family val="2"/>
          </rPr>
          <t xml:space="preserve">Alfonso De Villiers - 9008305335087
Marieshan Jafta - 8112170946086
Veronique Magielies - 8911090204082
Jonathan Magilies - 7604065740088
Jastine Rautenbach - 9009055196085
Suretha Reineveld - 9206280209089
Arisha Stotoe - 8212130276085
Patrick Swarts - 7702145141085
Darius Human  - 8304175071081
Luzane Van Niekerk - 9104031392088
Salome Willeman - 8203100435082
</t>
        </r>
        <r>
          <rPr>
            <b/>
            <u/>
            <sz val="10"/>
            <color indexed="81"/>
            <rFont val="Tahoma"/>
            <family val="2"/>
          </rPr>
          <t>New People</t>
        </r>
        <r>
          <rPr>
            <sz val="10"/>
            <color indexed="81"/>
            <rFont val="Tahoma"/>
            <family val="2"/>
          </rPr>
          <t xml:space="preserve">
</t>
        </r>
        <r>
          <rPr>
            <b/>
            <u/>
            <sz val="10"/>
            <color indexed="81"/>
            <rFont val="Tahoma"/>
            <family val="2"/>
          </rPr>
          <t>People Left</t>
        </r>
        <r>
          <rPr>
            <sz val="10"/>
            <color indexed="81"/>
            <rFont val="Tahoma"/>
            <family val="2"/>
          </rPr>
          <t xml:space="preserve">
Madelyn Windvogel - 8704140264085
Shaun Neubos - 7710145176084</t>
        </r>
      </text>
    </comment>
    <comment ref="C351" authorId="3" shapeId="0">
      <text>
        <r>
          <rPr>
            <sz val="9"/>
            <color indexed="81"/>
            <rFont val="Tahoma"/>
            <charset val="1"/>
          </rPr>
          <t xml:space="preserve">Contract 092-050- B331B1 ran from 01/10/14 - 28/10/14 = 195 P/Days
</t>
        </r>
      </text>
    </comment>
    <comment ref="J351" authorId="3" shapeId="0">
      <text>
        <r>
          <rPr>
            <b/>
            <u/>
            <sz val="9"/>
            <color indexed="81"/>
            <rFont val="Tahoma"/>
            <family val="2"/>
          </rPr>
          <t>People Employed on Contract 092-050-B331B1</t>
        </r>
        <r>
          <rPr>
            <b/>
            <sz val="9"/>
            <color indexed="81"/>
            <rFont val="Tahoma"/>
            <charset val="1"/>
          </rPr>
          <t xml:space="preserve">
</t>
        </r>
        <r>
          <rPr>
            <sz val="9"/>
            <color indexed="81"/>
            <rFont val="Tahoma"/>
            <family val="2"/>
          </rPr>
          <t xml:space="preserve">Peter Swarts - 7702145141085
Errol de Villiers - 8502065368083
Karin Matheuws - 8910190123085
Riaan Witbooi - 86020225177085
Colin Tarentaal - 9102055242080
Valerie Visser - 9001310266084
Mercia Tarentaal - 8808130782087
Maveline Rautenbach - 8304020281083
Carlon Kleinbooi - 9705095382086
Evelyn Swartz - 7601060971080
Claudia Tarentaal - 8902040225087
Curlin Kleinbooi - 9705095382086
</t>
        </r>
        <r>
          <rPr>
            <b/>
            <sz val="9"/>
            <color indexed="81"/>
            <rFont val="Tahoma"/>
            <charset val="1"/>
          </rPr>
          <t xml:space="preserve">
</t>
        </r>
        <r>
          <rPr>
            <b/>
            <u/>
            <sz val="9"/>
            <color indexed="81"/>
            <rFont val="Tahoma"/>
            <family val="2"/>
          </rPr>
          <t>New People</t>
        </r>
        <r>
          <rPr>
            <b/>
            <sz val="9"/>
            <color indexed="81"/>
            <rFont val="Tahoma"/>
            <charset val="1"/>
          </rPr>
          <t xml:space="preserve">
</t>
        </r>
        <r>
          <rPr>
            <sz val="9"/>
            <color indexed="81"/>
            <rFont val="Tahoma"/>
            <family val="2"/>
          </rPr>
          <t xml:space="preserve">
</t>
        </r>
        <r>
          <rPr>
            <b/>
            <sz val="9"/>
            <color indexed="81"/>
            <rFont val="Tahoma"/>
            <charset val="1"/>
          </rPr>
          <t xml:space="preserve">
</t>
        </r>
        <r>
          <rPr>
            <b/>
            <u/>
            <sz val="9"/>
            <color indexed="81"/>
            <rFont val="Tahoma"/>
            <family val="2"/>
          </rPr>
          <t>People Left</t>
        </r>
        <r>
          <rPr>
            <sz val="9"/>
            <color indexed="81"/>
            <rFont val="Tahoma"/>
            <charset val="1"/>
          </rPr>
          <t xml:space="preserve">
</t>
        </r>
      </text>
    </comment>
    <comment ref="C352" authorId="0" shapeId="0">
      <text>
        <r>
          <rPr>
            <sz val="10"/>
            <color indexed="81"/>
            <rFont val="Tahoma"/>
            <family val="2"/>
          </rPr>
          <t xml:space="preserve">Contract 092-050-B331B2 ran from  ran from 15/02/16 - 07/03/16 = 165P/Days
</t>
        </r>
      </text>
    </comment>
    <comment ref="J352" authorId="0" shapeId="0">
      <text>
        <r>
          <rPr>
            <b/>
            <u/>
            <sz val="8"/>
            <color indexed="81"/>
            <rFont val="Tahoma"/>
            <family val="2"/>
          </rPr>
          <t xml:space="preserve">People Employed on contract 092-050-B331B2
</t>
        </r>
        <r>
          <rPr>
            <b/>
            <sz val="8"/>
            <color indexed="81"/>
            <rFont val="Tahoma"/>
            <family val="2"/>
          </rPr>
          <t xml:space="preserve">
</t>
        </r>
        <r>
          <rPr>
            <sz val="8"/>
            <color indexed="81"/>
            <rFont val="Tahoma"/>
            <family val="2"/>
          </rPr>
          <t xml:space="preserve">Martiens Kleinbooi - 6604035930083
Elna Tarentaal - 8409260199083
Bernette Ruiters - 9210160244089
Anna Prins - 7012121194086
Pieter Ruiters - 6405315731088
Glarion Grootboom - 7708240180084
Eldene Ruiters - 9407180210088
Andre Draai - 6201145094080
Michelle Grootboom - 8004250088089
Claradine Peters - 9604200275089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Miggel De Villiers - 8011045122081
Henry Ruiters - 7412025239088
</t>
        </r>
        <r>
          <rPr>
            <sz val="8"/>
            <color indexed="81"/>
            <rFont val="Tahoma"/>
            <family val="2"/>
          </rPr>
          <t xml:space="preserve">
</t>
        </r>
        <r>
          <rPr>
            <b/>
            <u/>
            <sz val="8"/>
            <color indexed="81"/>
            <rFont val="Tahoma"/>
            <family val="2"/>
          </rPr>
          <t xml:space="preserve">People Left
</t>
        </r>
        <r>
          <rPr>
            <sz val="8"/>
            <color indexed="81"/>
            <rFont val="Tahoma"/>
            <family val="2"/>
          </rPr>
          <t xml:space="preserve">
Shereleen Tarentaal - 8702100112088
Josef Saayman - 6909135823082</t>
        </r>
      </text>
    </comment>
    <comment ref="C353" authorId="0" shapeId="0">
      <text>
        <r>
          <rPr>
            <sz val="10"/>
            <color indexed="81"/>
            <rFont val="Tahoma"/>
            <family val="2"/>
          </rPr>
          <t xml:space="preserve">Contract 092-050-B281 ran from 12/04/12 - 05/06/12 = 220P/Days
</t>
        </r>
      </text>
    </comment>
    <comment ref="J353" authorId="0" shapeId="0">
      <text>
        <r>
          <rPr>
            <b/>
            <u/>
            <sz val="10"/>
            <color indexed="81"/>
            <rFont val="Tahoma"/>
            <family val="2"/>
          </rPr>
          <t>People employed on contract 092-050-B281</t>
        </r>
        <r>
          <rPr>
            <sz val="10"/>
            <color indexed="81"/>
            <rFont val="Tahoma"/>
            <family val="2"/>
          </rPr>
          <t xml:space="preserve">
Jonathan Kietas - 8008315001086
Michelle Grootboom - 8004250088089
Edna Esau - 9105260262082
Clifton Saayman - 8912075188084
Lindry-Anne Swartz - 8707090129083
Jonathan Plaaitjies - 7803165099086
Keith Kietas - 9009205200084
Martin Tarentaal - 8912285364087
Colin Tarentaal - 8903195190084
</t>
        </r>
        <r>
          <rPr>
            <b/>
            <u/>
            <sz val="10"/>
            <color indexed="81"/>
            <rFont val="Tahoma"/>
            <family val="2"/>
          </rPr>
          <t>New People</t>
        </r>
        <r>
          <rPr>
            <sz val="10"/>
            <color indexed="81"/>
            <rFont val="Tahoma"/>
            <family val="2"/>
          </rPr>
          <t xml:space="preserve">
</t>
        </r>
        <r>
          <rPr>
            <b/>
            <u/>
            <sz val="10"/>
            <color indexed="81"/>
            <rFont val="Tahoma"/>
            <family val="2"/>
          </rPr>
          <t xml:space="preserve">
</t>
        </r>
        <r>
          <rPr>
            <sz val="10"/>
            <color indexed="81"/>
            <rFont val="Tahoma"/>
            <family val="2"/>
          </rPr>
          <t xml:space="preserve">Meachon Wildeman - 9102255197084
Stephanus Williams - 7412155070089
</t>
        </r>
        <r>
          <rPr>
            <b/>
            <u/>
            <sz val="10"/>
            <color indexed="81"/>
            <rFont val="Tahoma"/>
            <family val="2"/>
          </rPr>
          <t xml:space="preserve">
People Left
</t>
        </r>
        <r>
          <rPr>
            <sz val="10"/>
            <color indexed="81"/>
            <rFont val="Tahoma"/>
            <family val="2"/>
          </rPr>
          <t xml:space="preserve">
Burtlen Kleinbooi - 8505105281083
Sune Magielies - 8605190224087</t>
        </r>
      </text>
    </comment>
    <comment ref="C354" authorId="0" shapeId="0">
      <text>
        <r>
          <rPr>
            <sz val="10"/>
            <color indexed="81"/>
            <rFont val="Tahoma"/>
            <family val="2"/>
          </rPr>
          <t xml:space="preserve">Contract 092-050-B272 ran from 21/11/11 - 09/12/11 = 180P/Days
</t>
        </r>
      </text>
    </comment>
    <comment ref="G354" authorId="2" shapeId="0">
      <text>
        <r>
          <rPr>
            <sz val="8"/>
            <color indexed="81"/>
            <rFont val="Tahoma"/>
            <family val="2"/>
          </rPr>
          <t xml:space="preserve">R606.23 deducted as fine from contract 092-050-B272.
</t>
        </r>
      </text>
    </comment>
    <comment ref="J354" authorId="0" shapeId="0">
      <text>
        <r>
          <rPr>
            <b/>
            <u/>
            <sz val="10"/>
            <color indexed="81"/>
            <rFont val="Tahoma"/>
            <family val="2"/>
          </rPr>
          <t xml:space="preserve">People employed on Contract 092-050-B272
</t>
        </r>
        <r>
          <rPr>
            <sz val="10"/>
            <color indexed="81"/>
            <rFont val="Tahoma"/>
            <family val="2"/>
          </rPr>
          <t xml:space="preserve">
Salwyn Grootboom - 6404275835088
David Human - 6705095715080
Booi Chika - 6508075915088
Sherman Swartz - 9407205211087
Sharlene Windvogel - 8704070192082
Destemona Plaatjies - 8509290153081
Klara Plaaitjies - 6604010844085
Leentjie Swartz - 6903310195085
Cloudette Swartz - 7601140252089
Rolin Swartz - 7809115242080
Booi Plaatjies - 6801115253085
</t>
        </r>
        <r>
          <rPr>
            <b/>
            <u/>
            <sz val="10"/>
            <color indexed="81"/>
            <rFont val="Tahoma"/>
            <family val="2"/>
          </rPr>
          <t xml:space="preserve">
New People
</t>
        </r>
        <r>
          <rPr>
            <sz val="10"/>
            <color indexed="81"/>
            <rFont val="Tahoma"/>
            <family val="2"/>
          </rPr>
          <t xml:space="preserve">
</t>
        </r>
        <r>
          <rPr>
            <b/>
            <u/>
            <sz val="10"/>
            <color indexed="81"/>
            <rFont val="Tahoma"/>
            <family val="2"/>
          </rPr>
          <t xml:space="preserve">
People Left
</t>
        </r>
      </text>
    </comment>
    <comment ref="C355" authorId="3" shapeId="0">
      <text>
        <r>
          <rPr>
            <sz val="9"/>
            <color indexed="81"/>
            <rFont val="Tahoma"/>
            <charset val="1"/>
          </rPr>
          <t xml:space="preserve">Contract 092-050- B270B1 ran from 02/03/15 - 20/03/15 = 124 P/Days
</t>
        </r>
      </text>
    </comment>
    <comment ref="J355" authorId="3" shapeId="0">
      <text>
        <r>
          <rPr>
            <b/>
            <u/>
            <sz val="9"/>
            <color indexed="81"/>
            <rFont val="Tahoma"/>
            <family val="2"/>
          </rPr>
          <t>People Employed on Contract 092-050-B270B1</t>
        </r>
        <r>
          <rPr>
            <b/>
            <sz val="9"/>
            <color indexed="81"/>
            <rFont val="Tahoma"/>
            <charset val="1"/>
          </rPr>
          <t xml:space="preserve">
</t>
        </r>
        <r>
          <rPr>
            <sz val="9"/>
            <color indexed="81"/>
            <rFont val="Tahoma"/>
            <family val="2"/>
          </rPr>
          <t xml:space="preserve">Peter Swarts - 7702145141085
Micardo Wildeman - 7009305290086
Valerie Visser - 9001310266084
Riaan Witbooi - 8602025117085
Cheslyn Umslana - 8912125233088
Terisia Willeman - 7207080197084
Mercia Tarentaal - 8808130782087
Benita Saayman - 8103170092088
Carlon Kleinbooi - 9705095382086
Hazel Tarentaal - 8809020106080
Claudia Tarentaal - 8902040225087
George Mapoe - 9408035181086
</t>
        </r>
        <r>
          <rPr>
            <b/>
            <sz val="9"/>
            <color indexed="81"/>
            <rFont val="Tahoma"/>
            <charset val="1"/>
          </rPr>
          <t xml:space="preserve">
</t>
        </r>
        <r>
          <rPr>
            <b/>
            <u/>
            <sz val="9"/>
            <color indexed="81"/>
            <rFont val="Tahoma"/>
            <family val="2"/>
          </rPr>
          <t>New People</t>
        </r>
        <r>
          <rPr>
            <sz val="9"/>
            <color indexed="81"/>
            <rFont val="Tahoma"/>
            <family val="2"/>
          </rPr>
          <t xml:space="preserve">
</t>
        </r>
        <r>
          <rPr>
            <b/>
            <sz val="9"/>
            <color indexed="81"/>
            <rFont val="Tahoma"/>
            <charset val="1"/>
          </rPr>
          <t xml:space="preserve">
</t>
        </r>
        <r>
          <rPr>
            <b/>
            <u/>
            <sz val="9"/>
            <color indexed="81"/>
            <rFont val="Tahoma"/>
            <family val="2"/>
          </rPr>
          <t>People Left</t>
        </r>
        <r>
          <rPr>
            <sz val="9"/>
            <color indexed="81"/>
            <rFont val="Tahoma"/>
            <charset val="1"/>
          </rPr>
          <t xml:space="preserve">
</t>
        </r>
      </text>
    </comment>
    <comment ref="C356" authorId="0" shapeId="0">
      <text>
        <r>
          <rPr>
            <sz val="10"/>
            <color indexed="81"/>
            <rFont val="Tahoma"/>
            <family val="2"/>
          </rPr>
          <t xml:space="preserve">Contract 092-050-B270  ran from 03/11/11 - 13/12/11 = 132P/Days
</t>
        </r>
      </text>
    </comment>
    <comment ref="G356" authorId="2" shapeId="0">
      <text>
        <r>
          <rPr>
            <sz val="8"/>
            <color indexed="81"/>
            <rFont val="Tahoma"/>
            <family val="2"/>
          </rPr>
          <t xml:space="preserve">R606.23 deducted from contract 092-050-B270 as fine.
</t>
        </r>
      </text>
    </comment>
    <comment ref="J356" authorId="0" shapeId="0">
      <text>
        <r>
          <rPr>
            <b/>
            <u/>
            <sz val="8"/>
            <color indexed="81"/>
            <rFont val="Tahoma"/>
            <family val="2"/>
          </rPr>
          <t xml:space="preserve">People employed on contract 092-050-B270
</t>
        </r>
        <r>
          <rPr>
            <sz val="8"/>
            <color indexed="81"/>
            <rFont val="Tahoma"/>
            <family val="2"/>
          </rPr>
          <t xml:space="preserve">
Manie George - 8712285241081
Astonio Vogelstruis - 9101015135087
Richard Makosi - 6907095374088
Jacobus Adams - 8209205270084
Mbulelo Vumazonke - 7001075919085
Rodrick Pati - 8912316012085
Carmen Statoe - 9004170283082
Fransie Rossouw - 6301035189089
Catherine Smit - 8404021234089
Anderson Sobetwa - 5201255807082
Sebastian Rossouw - 8605085179081
</t>
        </r>
        <r>
          <rPr>
            <b/>
            <u/>
            <sz val="8"/>
            <color indexed="81"/>
            <rFont val="Tahoma"/>
            <family val="2"/>
          </rPr>
          <t xml:space="preserve">New People
</t>
        </r>
        <r>
          <rPr>
            <sz val="8"/>
            <color indexed="81"/>
            <rFont val="Tahoma"/>
            <family val="2"/>
          </rPr>
          <t xml:space="preserve">
</t>
        </r>
        <r>
          <rPr>
            <b/>
            <u/>
            <sz val="8"/>
            <color indexed="81"/>
            <rFont val="Tahoma"/>
            <family val="2"/>
          </rPr>
          <t xml:space="preserve">People Left
</t>
        </r>
      </text>
    </comment>
    <comment ref="C357" authorId="3" shapeId="0">
      <text>
        <r>
          <rPr>
            <sz val="9"/>
            <color indexed="81"/>
            <rFont val="Tahoma"/>
            <charset val="1"/>
          </rPr>
          <t xml:space="preserve">Contract 092-050- B268B1 ran from 20/01/15 - 09/02/15 = 129 P/Days
</t>
        </r>
      </text>
    </comment>
    <comment ref="J357" authorId="3" shapeId="0">
      <text>
        <r>
          <rPr>
            <b/>
            <u/>
            <sz val="9"/>
            <color indexed="81"/>
            <rFont val="Tahoma"/>
            <family val="2"/>
          </rPr>
          <t>People Employed on Contract 092-050-B272B1</t>
        </r>
        <r>
          <rPr>
            <b/>
            <sz val="9"/>
            <color indexed="81"/>
            <rFont val="Tahoma"/>
            <charset val="1"/>
          </rPr>
          <t xml:space="preserve">
</t>
        </r>
        <r>
          <rPr>
            <sz val="9"/>
            <color indexed="81"/>
            <rFont val="Tahoma"/>
            <family val="2"/>
          </rPr>
          <t xml:space="preserve">Peter Swarts - 7702145141085
Micardo Wildeman - 7009305290086
Valerie Visser - 9001310266084
Riaan Witbooi - 8602025117085
Cheslyn Umslana - 8912125233088
Terisia Willeman - 7207080197084
Mercia Tarentaal - 8808130782087
Benita Saayman - 8103170092088
Carlon Kleinbooi - 9705095382086
Hazel Tarentaal - 8809020106080
Claudia Tarentaal - 8902040225087
</t>
        </r>
        <r>
          <rPr>
            <b/>
            <sz val="9"/>
            <color indexed="81"/>
            <rFont val="Tahoma"/>
            <charset val="1"/>
          </rPr>
          <t xml:space="preserve">
</t>
        </r>
        <r>
          <rPr>
            <b/>
            <u/>
            <sz val="9"/>
            <color indexed="81"/>
            <rFont val="Tahoma"/>
            <family val="2"/>
          </rPr>
          <t>New People</t>
        </r>
        <r>
          <rPr>
            <sz val="9"/>
            <color indexed="81"/>
            <rFont val="Tahoma"/>
            <family val="2"/>
          </rPr>
          <t xml:space="preserve">
George Mapoe - 9408035181086
</t>
        </r>
        <r>
          <rPr>
            <b/>
            <sz val="9"/>
            <color indexed="81"/>
            <rFont val="Tahoma"/>
            <charset val="1"/>
          </rPr>
          <t xml:space="preserve">
</t>
        </r>
        <r>
          <rPr>
            <b/>
            <u/>
            <sz val="9"/>
            <color indexed="81"/>
            <rFont val="Tahoma"/>
            <family val="2"/>
          </rPr>
          <t>People Left</t>
        </r>
        <r>
          <rPr>
            <sz val="9"/>
            <color indexed="81"/>
            <rFont val="Tahoma"/>
            <charset val="1"/>
          </rPr>
          <t xml:space="preserve">
Stanley Coetzee - 9407115206086</t>
        </r>
      </text>
    </comment>
    <comment ref="C358" authorId="0" shapeId="0">
      <text>
        <r>
          <rPr>
            <sz val="10"/>
            <color indexed="81"/>
            <rFont val="Tahoma"/>
            <family val="2"/>
          </rPr>
          <t xml:space="preserve">Contract 092-050-B279 ran from 16/01/12 - 31/01/12 = 220P/Days
</t>
        </r>
      </text>
    </comment>
    <comment ref="J358" authorId="0" shapeId="0">
      <text>
        <r>
          <rPr>
            <b/>
            <u/>
            <sz val="8"/>
            <color indexed="81"/>
            <rFont val="Tahoma"/>
            <family val="2"/>
          </rPr>
          <t xml:space="preserve">People Employed on contract 092-050-B279
</t>
        </r>
        <r>
          <rPr>
            <u/>
            <sz val="8"/>
            <color indexed="81"/>
            <rFont val="Tahoma"/>
            <family val="2"/>
          </rPr>
          <t xml:space="preserve">
</t>
        </r>
        <r>
          <rPr>
            <sz val="8"/>
            <color indexed="81"/>
            <rFont val="Tahoma"/>
            <family val="2"/>
          </rPr>
          <t xml:space="preserve">Nicholas Saayman - 8012015197087
</t>
        </r>
        <r>
          <rPr>
            <b/>
            <sz val="8"/>
            <color indexed="81"/>
            <rFont val="Tahoma"/>
            <family val="2"/>
          </rPr>
          <t>Maurko Moses - 7909295143080</t>
        </r>
        <r>
          <rPr>
            <sz val="8"/>
            <color indexed="81"/>
            <rFont val="Tahoma"/>
            <family val="2"/>
          </rPr>
          <t xml:space="preserve">
Hendrik Dirks - 5606145115084
Klaas Krotz - 8010245074084
Johnnie Ruiters - 6201025058080
Gerda Benjamin - 8508060240086
Badnock Mackay - 6409215263085
Pieter Saayman - 7309055127086
Florida Miggels - 8411050215087
Andrid De Vos - 8205190880085</t>
        </r>
        <r>
          <rPr>
            <sz val="8"/>
            <color indexed="10"/>
            <rFont val="Tahoma"/>
            <family val="2"/>
          </rPr>
          <t xml:space="preserve">
</t>
        </r>
        <r>
          <rPr>
            <sz val="8"/>
            <color indexed="81"/>
            <rFont val="Tahoma"/>
            <family val="2"/>
          </rPr>
          <t>Elsabie Daniels - 8204260166087</t>
        </r>
        <r>
          <rPr>
            <sz val="8"/>
            <color indexed="10"/>
            <rFont val="Tahoma"/>
            <family val="2"/>
          </rPr>
          <t xml:space="preserve">
</t>
        </r>
        <r>
          <rPr>
            <sz val="8"/>
            <color indexed="81"/>
            <rFont val="Tahoma"/>
            <family val="2"/>
          </rPr>
          <t xml:space="preserve">
</t>
        </r>
        <r>
          <rPr>
            <u/>
            <sz val="8"/>
            <color indexed="81"/>
            <rFont val="Tahoma"/>
            <family val="2"/>
          </rPr>
          <t>New People</t>
        </r>
        <r>
          <rPr>
            <b/>
            <u/>
            <sz val="8"/>
            <color indexed="81"/>
            <rFont val="Tahoma"/>
            <family val="2"/>
          </rPr>
          <t xml:space="preserve">
</t>
        </r>
        <r>
          <rPr>
            <sz val="8"/>
            <color indexed="81"/>
            <rFont val="Tahoma"/>
            <family val="2"/>
          </rPr>
          <t xml:space="preserve">
</t>
        </r>
        <r>
          <rPr>
            <b/>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t>
        </r>
      </text>
    </comment>
    <comment ref="C359" authorId="0" shapeId="0">
      <text>
        <r>
          <rPr>
            <sz val="10"/>
            <color indexed="81"/>
            <rFont val="Tahoma"/>
            <family val="2"/>
          </rPr>
          <t xml:space="preserve">Contract 092-050-B278 ran from 08/12/11 - 16/12/11 = 108P/Days
</t>
        </r>
      </text>
    </comment>
    <comment ref="J359" authorId="0" shapeId="0">
      <text>
        <r>
          <rPr>
            <b/>
            <u/>
            <sz val="10"/>
            <color indexed="81"/>
            <rFont val="Tahoma"/>
            <family val="2"/>
          </rPr>
          <t>People employed on contract 092-050-B278</t>
        </r>
        <r>
          <rPr>
            <sz val="10"/>
            <color indexed="81"/>
            <rFont val="Tahoma"/>
            <family val="2"/>
          </rPr>
          <t xml:space="preserve">
Jonathan Kietas - 8008315001086
Michelle Grootboom - 8004250088089
Sune Magielies - 8605190224087
Jonas Magielies - 5202235143085
Sharon williams - 8012020020084
Edna Esau - 9105260262082
Elton Lucas - 8601285242084
Erol De Villiers - 8502065368083
Clifton Saayman - 8912075188084
Lindry-ann Swartz - 8707090129083
Burtlen Kleinbooi - 8505105281083
</t>
        </r>
        <r>
          <rPr>
            <b/>
            <u/>
            <sz val="10"/>
            <color indexed="81"/>
            <rFont val="Tahoma"/>
            <family val="2"/>
          </rPr>
          <t xml:space="preserve">New People
</t>
        </r>
        <r>
          <rPr>
            <u/>
            <sz val="10"/>
            <color indexed="81"/>
            <rFont val="Tahoma"/>
            <family val="2"/>
          </rPr>
          <t xml:space="preserve">
</t>
        </r>
        <r>
          <rPr>
            <sz val="10"/>
            <color indexed="81"/>
            <rFont val="Tahoma"/>
            <family val="2"/>
          </rPr>
          <t xml:space="preserve">
</t>
        </r>
        <r>
          <rPr>
            <b/>
            <u/>
            <sz val="10"/>
            <color indexed="81"/>
            <rFont val="Tahoma"/>
            <family val="2"/>
          </rPr>
          <t xml:space="preserve">
People Left
</t>
        </r>
      </text>
    </comment>
    <comment ref="C360" authorId="0" shapeId="0">
      <text>
        <r>
          <rPr>
            <sz val="10"/>
            <color indexed="81"/>
            <rFont val="Tahoma"/>
            <family val="2"/>
          </rPr>
          <t xml:space="preserve">Contract 092-050-B285 ran from 04/05/12 - 01/06/12  = 233P/Days
</t>
        </r>
      </text>
    </comment>
    <comment ref="J360" authorId="0" shapeId="0">
      <text>
        <r>
          <rPr>
            <b/>
            <u/>
            <sz val="8"/>
            <color indexed="81"/>
            <rFont val="Tahoma"/>
            <family val="2"/>
          </rPr>
          <t xml:space="preserve">People employed on contract 092-050-B285
</t>
        </r>
        <r>
          <rPr>
            <u/>
            <sz val="8"/>
            <color indexed="81"/>
            <rFont val="Tahoma"/>
            <family val="2"/>
          </rPr>
          <t xml:space="preserve">
</t>
        </r>
        <r>
          <rPr>
            <sz val="8"/>
            <color indexed="81"/>
            <rFont val="Tahoma"/>
            <family val="2"/>
          </rPr>
          <t xml:space="preserve">Marie Hendricks - 84071555176083
Andrew Jacobs - 8507165272085
Jolene Prins - 8110080168080
Marissa Human - 8308250223087
Willie Jansen  - 6901065260088
Martiens Pieterse - 6507255739086
Christopher Scheepers - 7511015171084
Jeffrey Humad - 7407205120082
Hans Wanie - 5107135626081
Johannes Schoeman - 7206105374082
Jan Mosterd - 6511095814083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 xml:space="preserve">People Left
</t>
        </r>
        <r>
          <rPr>
            <sz val="8"/>
            <color indexed="81"/>
            <rFont val="Tahoma"/>
            <family val="2"/>
          </rPr>
          <t xml:space="preserve">
</t>
        </r>
      </text>
    </comment>
    <comment ref="C361" authorId="0" shapeId="0">
      <text>
        <r>
          <rPr>
            <sz val="10"/>
            <color indexed="81"/>
            <rFont val="Tahoma"/>
            <family val="2"/>
          </rPr>
          <t xml:space="preserve">Contract 092-050-B382B1 ran from 01/10/15 - 20/11/2015 = 308P/Days
</t>
        </r>
      </text>
    </comment>
    <comment ref="J361" authorId="0" shapeId="0">
      <text>
        <r>
          <rPr>
            <b/>
            <u/>
            <sz val="10"/>
            <color indexed="81"/>
            <rFont val="Tahoma"/>
            <family val="2"/>
          </rPr>
          <t xml:space="preserve">People employed on Contract 092-050-B382B1
</t>
        </r>
        <r>
          <rPr>
            <u/>
            <sz val="10"/>
            <color indexed="81"/>
            <rFont val="Tahoma"/>
            <family val="2"/>
          </rPr>
          <t xml:space="preserve">
</t>
        </r>
        <r>
          <rPr>
            <sz val="10"/>
            <color indexed="81"/>
            <rFont val="Tahoma"/>
            <family val="2"/>
          </rPr>
          <t xml:space="preserve">Elmara Swartz - 8807310105085
Marieshan Jaftha - 8112170946086
Sydney Plaatjies - 9007215141082
Nolan Chiga - 9408255217081
Marie Chiga - 69080706635089
Esme Grootboom - 7509050201089
Rodwell Human - 8710015220086
Elretha Swarts - 8509090261084
Justin Rautenbach - 9009055196085
Donoline Swartz - 9308230349084
Leentjie Swartz - 6903310195085
Granwell Williams - 7809225302089
</t>
        </r>
        <r>
          <rPr>
            <b/>
            <u/>
            <sz val="10"/>
            <color indexed="81"/>
            <rFont val="Tahoma"/>
            <family val="2"/>
          </rPr>
          <t xml:space="preserve">
New People
</t>
        </r>
        <r>
          <rPr>
            <u/>
            <sz val="10"/>
            <color indexed="81"/>
            <rFont val="Tahoma"/>
            <family val="2"/>
          </rPr>
          <t xml:space="preserve">
</t>
        </r>
        <r>
          <rPr>
            <sz val="10"/>
            <color indexed="81"/>
            <rFont val="Tahoma"/>
            <family val="2"/>
          </rPr>
          <t xml:space="preserve">
</t>
        </r>
        <r>
          <rPr>
            <b/>
            <u/>
            <sz val="10"/>
            <color indexed="81"/>
            <rFont val="Tahoma"/>
            <family val="2"/>
          </rPr>
          <t xml:space="preserve">
People Left
</t>
        </r>
      </text>
    </comment>
    <comment ref="C362" authorId="0" shapeId="0">
      <text>
        <r>
          <rPr>
            <sz val="10"/>
            <color indexed="81"/>
            <rFont val="Tahoma"/>
            <family val="2"/>
          </rPr>
          <t xml:space="preserve">Contract 092-050-B282  ran from 24/01/12 - 20/02/12 = 233P/Days
</t>
        </r>
      </text>
    </comment>
    <comment ref="J362" authorId="0" shapeId="0">
      <text>
        <r>
          <rPr>
            <b/>
            <u/>
            <sz val="8"/>
            <color indexed="81"/>
            <rFont val="Tahoma"/>
            <family val="2"/>
          </rPr>
          <t xml:space="preserve">People employed on contract 092-050-B282
</t>
        </r>
        <r>
          <rPr>
            <sz val="8"/>
            <color indexed="81"/>
            <rFont val="Tahoma"/>
            <family val="2"/>
          </rPr>
          <t xml:space="preserve">
</t>
        </r>
        <r>
          <rPr>
            <sz val="8"/>
            <color indexed="81"/>
            <rFont val="Tahoma"/>
            <family val="2"/>
          </rPr>
          <t xml:space="preserve">
Manie George - 8712285241081
Jacobus Adams - 8209205270084
Mbulelo Vumazonke - 7001075919085
Rodrick Pati - 8912316012085
Carmen Statoe - 9004170283082
Fransie Rossouw - 6301035189089
Anderson Sobetwa - 5201255807082
Sebastian Rossouw - 8605085179081
</t>
        </r>
        <r>
          <rPr>
            <sz val="8"/>
            <color indexed="81"/>
            <rFont val="Tahoma"/>
            <family val="2"/>
          </rPr>
          <t xml:space="preserve">
</t>
        </r>
        <r>
          <rPr>
            <b/>
            <u/>
            <sz val="8"/>
            <color indexed="81"/>
            <rFont val="Tahoma"/>
            <family val="2"/>
          </rPr>
          <t xml:space="preserve">New People
</t>
        </r>
        <r>
          <rPr>
            <sz val="8"/>
            <color indexed="81"/>
            <rFont val="Tahoma"/>
            <family val="2"/>
          </rPr>
          <t xml:space="preserve">Brendon Grootboom - 9209295319089
Mary-Ann Grootboom - 8605100199080
Dodie Abrahams - 8401265149080
</t>
        </r>
        <r>
          <rPr>
            <sz val="8"/>
            <color indexed="81"/>
            <rFont val="Tahoma"/>
            <family val="2"/>
          </rPr>
          <t xml:space="preserve">
</t>
        </r>
        <r>
          <rPr>
            <b/>
            <u/>
            <sz val="8"/>
            <color indexed="81"/>
            <rFont val="Tahoma"/>
            <family val="2"/>
          </rPr>
          <t xml:space="preserve">People Left
</t>
        </r>
        <r>
          <rPr>
            <sz val="8"/>
            <color indexed="81"/>
            <rFont val="Tahoma"/>
            <family val="2"/>
          </rPr>
          <t>Astonio Vogelstruis - 9101015135087
Richard Makosi - 6907095374088
Catherine Smit - 8404021234089</t>
        </r>
      </text>
    </comment>
    <comment ref="C363" authorId="2" shapeId="0">
      <text>
        <r>
          <rPr>
            <sz val="8"/>
            <color indexed="81"/>
            <rFont val="Tahoma"/>
            <family val="2"/>
          </rPr>
          <t xml:space="preserve">Contract 092-050-B283B1 ran from 21/09/15 - 10/11/15  = 253P/Days
</t>
        </r>
      </text>
    </comment>
    <comment ref="J363" authorId="2" shapeId="0">
      <text>
        <r>
          <rPr>
            <b/>
            <u/>
            <sz val="8"/>
            <color indexed="81"/>
            <rFont val="Tahoma"/>
            <family val="2"/>
          </rPr>
          <t>People Employed on Contract 092-050-B283B1</t>
        </r>
        <r>
          <rPr>
            <sz val="8"/>
            <color indexed="81"/>
            <rFont val="Tahoma"/>
            <family val="2"/>
          </rPr>
          <t xml:space="preserve">
Jeandre Erasmus - 8904215150082
Hester Claassen - 8102091010088
Wilfred Erasmus - 5907185153088
Phrevon Booysen - 8802235296085
Dylon Plaatjies - 9708035298081
Gerhard George - 8204245186085
Loretta Schoeman - 9008050204089
Zelrecz Erasmus - 8311200110081
Melissa Filander - 8108310157089
Rochelle Plaatjies - 8004040181087
Filicity Jackson - 8611030144089
Hanrietha Matheus - 9411250209087
</t>
        </r>
        <r>
          <rPr>
            <b/>
            <u/>
            <sz val="8"/>
            <color indexed="81"/>
            <rFont val="Tahoma"/>
            <family val="2"/>
          </rPr>
          <t xml:space="preserve">New People
</t>
        </r>
        <r>
          <rPr>
            <u/>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C364" authorId="0" shapeId="0">
      <text>
        <r>
          <rPr>
            <sz val="10"/>
            <color indexed="81"/>
            <rFont val="Tahoma"/>
            <family val="2"/>
          </rPr>
          <t xml:space="preserve">Contract 092-050-B283 ran from 14/03/12 - 13/04/12  = 240P/Days
</t>
        </r>
      </text>
    </comment>
    <comment ref="J364" authorId="0" shapeId="0">
      <text>
        <r>
          <rPr>
            <b/>
            <u/>
            <sz val="8"/>
            <color indexed="81"/>
            <rFont val="Tahoma"/>
            <family val="2"/>
          </rPr>
          <t xml:space="preserve">People employed on contract 092-050-B283
</t>
        </r>
        <r>
          <rPr>
            <u/>
            <sz val="8"/>
            <color indexed="81"/>
            <rFont val="Tahoma"/>
            <family val="2"/>
          </rPr>
          <t xml:space="preserve">
</t>
        </r>
        <r>
          <rPr>
            <sz val="8"/>
            <color indexed="81"/>
            <rFont val="Tahoma"/>
            <family val="2"/>
          </rPr>
          <t xml:space="preserve">Marie Hendricks - 84071555176083
Jolene Prins - 8110080168080
Marissa Human - 8308250223087
Willie Jansen  - 6901065260088
Christopher Scheepers - 7511015171084
Hans Wanie - 5107135626081
Johannes Schoeman - 7206105374082
Jan Mosterd - 6511095814083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Andrew Jacobs - 8507165272085
Martiens Pieterse - 6507255739086
Jeffrey humad - 7407205120082
</t>
        </r>
        <r>
          <rPr>
            <b/>
            <u/>
            <sz val="8"/>
            <color indexed="81"/>
            <rFont val="Tahoma"/>
            <family val="2"/>
          </rPr>
          <t xml:space="preserve">People Left
</t>
        </r>
        <r>
          <rPr>
            <sz val="8"/>
            <color indexed="81"/>
            <rFont val="Tahoma"/>
            <family val="2"/>
          </rPr>
          <t xml:space="preserve">
Jeffrey Karelse - 6610045097086
Maria Moos - 7710280167088
Pieter De Bruyn - 7408165406081</t>
        </r>
      </text>
    </comment>
    <comment ref="C365" authorId="0" shapeId="0">
      <text>
        <r>
          <rPr>
            <sz val="10"/>
            <color indexed="81"/>
            <rFont val="Tahoma"/>
            <family val="2"/>
          </rPr>
          <t xml:space="preserve">Contract 092-050-B284B1 ran from 03/11/15 - 14/12/15 = 396P/Days
</t>
        </r>
      </text>
    </comment>
    <comment ref="J365" authorId="0" shapeId="0">
      <text>
        <r>
          <rPr>
            <b/>
            <u/>
            <sz val="8"/>
            <color indexed="81"/>
            <rFont val="Tahoma"/>
            <family val="2"/>
          </rPr>
          <t xml:space="preserve">People Employed on contract 092-050-B284B1
</t>
        </r>
        <r>
          <rPr>
            <sz val="8"/>
            <color indexed="81"/>
            <rFont val="Tahoma"/>
            <family val="2"/>
          </rPr>
          <t xml:space="preserve">Annaline Lucas - 7807240260084
Chuwayne Michaels - 9302065218084
Charles Roman - 8409145213083
Sappie Kleinbooi - 6905195246081
Harriete Kleinbooi - 9409260234087
Rache Lucas - 9301210227081
Abina Kleinbooi - 9708050268084
Curlin Kleinbooi - 9705095382086
Ragel Kleinbooi - 7209170152086
Belinda Maia - 9101240199080
Sovonia Michels - 9009060339084
Jaco Rautenbach - 8308195082085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A366" authorId="2" shapeId="0">
      <text>
        <r>
          <rPr>
            <sz val="9"/>
            <color indexed="81"/>
            <rFont val="Tahoma"/>
            <family val="2"/>
          </rPr>
          <t xml:space="preserve">This block was very problematic as it was not done properly and blanking will have to be done.
</t>
        </r>
      </text>
    </comment>
    <comment ref="C366" authorId="0" shapeId="0">
      <text>
        <r>
          <rPr>
            <sz val="10"/>
            <color indexed="81"/>
            <rFont val="Tahoma"/>
            <family val="2"/>
          </rPr>
          <t xml:space="preserve">Contract 092-050-B284  ran from 23/05/12 - 14/06/12 = 132P/Days
</t>
        </r>
      </text>
    </comment>
    <comment ref="J366" authorId="0" shapeId="0">
      <text>
        <r>
          <rPr>
            <b/>
            <u/>
            <sz val="8"/>
            <color indexed="81"/>
            <rFont val="Tahoma"/>
            <family val="2"/>
          </rPr>
          <t xml:space="preserve">People employed on contract 092-050-B284
</t>
        </r>
        <r>
          <rPr>
            <sz val="8"/>
            <color indexed="81"/>
            <rFont val="Tahoma"/>
            <family val="2"/>
          </rPr>
          <t xml:space="preserve">
</t>
        </r>
        <r>
          <rPr>
            <sz val="8"/>
            <color indexed="81"/>
            <rFont val="Tahoma"/>
            <family val="2"/>
          </rPr>
          <t xml:space="preserve">Peter Rossouw  - 7903165253087
Fransie Rossouw - 6301035189089
</t>
        </r>
        <r>
          <rPr>
            <sz val="8"/>
            <color indexed="81"/>
            <rFont val="Tahoma"/>
            <family val="2"/>
          </rPr>
          <t xml:space="preserve">
</t>
        </r>
        <r>
          <rPr>
            <b/>
            <u/>
            <sz val="8"/>
            <color indexed="81"/>
            <rFont val="Tahoma"/>
            <family val="2"/>
          </rPr>
          <t xml:space="preserve">New People
</t>
        </r>
        <r>
          <rPr>
            <sz val="8"/>
            <color indexed="81"/>
            <rFont val="Tahoma"/>
            <family val="2"/>
          </rPr>
          <t xml:space="preserve">
Siyabonga Daniso - 8106186001084
Isak Haarvoor - 7207295703080
Menziwa Matrose  - 6205125550085
Lwandile Maties  - 9002035284089
Sivuyile Maties  - 8507226021083
Arnold Pati - 9209155236084
Cynthia Plaatjies - 8606250473085
Patience Kilane  - 7409100990080
Zandisile Kilane  - 6708135788083
</t>
        </r>
        <r>
          <rPr>
            <sz val="8"/>
            <color indexed="81"/>
            <rFont val="Tahoma"/>
            <family val="2"/>
          </rPr>
          <t xml:space="preserve">
</t>
        </r>
        <r>
          <rPr>
            <b/>
            <u/>
            <sz val="8"/>
            <color indexed="81"/>
            <rFont val="Tahoma"/>
            <family val="2"/>
          </rPr>
          <t xml:space="preserve">People Left
</t>
        </r>
        <r>
          <rPr>
            <sz val="8"/>
            <color indexed="81"/>
            <rFont val="Tahoma"/>
            <family val="2"/>
          </rPr>
          <t>Brendon Grootboom - 9209295319089
Mary-Ann Grootboom - 8605100199080
Dodie Abrahams - 8401265149080
Anderson Sobetwa - 5201255807082
Sebastian Rossouw - 860508517908
Manie George - 8712285241081
Jacobus Adams - 8209205270084
Mbulelo Vumazonke - 7001075919085
Rodrick Pati - 8912316012085
Carmen Statoe - 9004170283082</t>
        </r>
      </text>
    </comment>
    <comment ref="C367" authorId="2" shapeId="0">
      <text>
        <r>
          <rPr>
            <sz val="8"/>
            <color indexed="81"/>
            <rFont val="Tahoma"/>
            <family val="2"/>
          </rPr>
          <t xml:space="preserve">Contract 092-050-B287 ran from 23/04/12 - 02/07/12  = 117P/Days
</t>
        </r>
      </text>
    </comment>
    <comment ref="J367" authorId="2" shapeId="0">
      <text>
        <r>
          <rPr>
            <b/>
            <u/>
            <sz val="8"/>
            <color indexed="81"/>
            <rFont val="Tahoma"/>
            <family val="2"/>
          </rPr>
          <t>People Employed on Contract 092-050-B287</t>
        </r>
        <r>
          <rPr>
            <sz val="8"/>
            <color indexed="81"/>
            <rFont val="Tahoma"/>
            <family val="2"/>
          </rPr>
          <t xml:space="preserve">
Angelo Windvoel - 8907165105089
</t>
        </r>
        <r>
          <rPr>
            <b/>
            <u/>
            <sz val="8"/>
            <color indexed="81"/>
            <rFont val="Tahoma"/>
            <family val="2"/>
          </rPr>
          <t xml:space="preserve">New People
</t>
        </r>
        <r>
          <rPr>
            <u/>
            <sz val="8"/>
            <color indexed="81"/>
            <rFont val="Tahoma"/>
            <family val="2"/>
          </rPr>
          <t xml:space="preserve">
</t>
        </r>
        <r>
          <rPr>
            <sz val="8"/>
            <color indexed="81"/>
            <rFont val="Tahoma"/>
            <family val="2"/>
          </rPr>
          <t>Nomawethu Sebeta - 9305170377083
Donovan Windvoel - 8802195160081
Althea Booyse - 8204200294080
Portia Maseti - 9305160188086
Mericia Tarentaal - 8808130782087
Andile Mzangwa - 8310095971086
Clinto Swartbooi - 9305175572084
Granville Swartbooi - 9101215268084
Eldrin September - 8012145310089
Alfred Jaftha - 7007205285081</t>
        </r>
        <r>
          <rPr>
            <u/>
            <sz val="8"/>
            <color indexed="81"/>
            <rFont val="Tahoma"/>
            <family val="2"/>
          </rPr>
          <t xml:space="preserve">
</t>
        </r>
        <r>
          <rPr>
            <b/>
            <u/>
            <sz val="8"/>
            <color indexed="81"/>
            <rFont val="Tahoma"/>
            <family val="2"/>
          </rPr>
          <t xml:space="preserve">
People Left
</t>
        </r>
        <r>
          <rPr>
            <sz val="8"/>
            <color indexed="81"/>
            <rFont val="Tahoma"/>
            <family val="2"/>
          </rPr>
          <t xml:space="preserve">
Zalisile Ntantiso - 6910315537088
Andile Ntantiso - 7203225934085
Jan Maya - 4810025623081
Valentinio Zana - 8901105187083
Petrus Claasen - 6603075964085
Yandiswa Nolokwe -8710190320081
Xolelwa hanise - 8910240334088
Marie Swarts - 7105220168082
Laura mapoe - 8607020101089
Dalene Zonke - 8305140809083</t>
        </r>
      </text>
    </comment>
    <comment ref="C368" authorId="0" shapeId="0">
      <text>
        <r>
          <rPr>
            <sz val="10"/>
            <color indexed="81"/>
            <rFont val="Tahoma"/>
            <family val="2"/>
          </rPr>
          <t xml:space="preserve">Contract 092-050-B288B1 ran from 14/09/15 - 23/09/15 = 66P/Days
</t>
        </r>
      </text>
    </comment>
    <comment ref="J368" authorId="0" shapeId="0">
      <text>
        <r>
          <rPr>
            <b/>
            <u/>
            <sz val="8"/>
            <color indexed="81"/>
            <rFont val="Tahoma"/>
            <family val="2"/>
          </rPr>
          <t xml:space="preserve">People Employed on contract 092-050-B288B1
</t>
        </r>
        <r>
          <rPr>
            <sz val="8"/>
            <color indexed="81"/>
            <rFont val="Tahoma"/>
            <family val="2"/>
          </rPr>
          <t xml:space="preserve">Kelton Swarts - 9105055215089
Koos Claassen - 8304066076082
Arisha Van Niekerk - 8212130276085
Tiena Lukas - 7204100203083
Clarin Swarts - 7005010644088
Ragel Maganie - 9302080304083
Brendene Jonnas - 9404210289083
Els Lukas - 7801150014086
Gregory Prince - 8412105182082
Marieta Rautenbach - 9301020146083
Meachon Wildeman - 9102255194084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Hendry Witbooi - 8003015305082
</t>
        </r>
        <r>
          <rPr>
            <sz val="8"/>
            <color indexed="81"/>
            <rFont val="Tahoma"/>
            <family val="2"/>
          </rPr>
          <t xml:space="preserve">
</t>
        </r>
        <r>
          <rPr>
            <b/>
            <u/>
            <sz val="8"/>
            <color indexed="81"/>
            <rFont val="Tahoma"/>
            <family val="2"/>
          </rPr>
          <t xml:space="preserve">People Left
</t>
        </r>
        <r>
          <rPr>
            <sz val="8"/>
            <color indexed="81"/>
            <rFont val="Tahoma"/>
            <family val="2"/>
          </rPr>
          <t xml:space="preserve">
Ivano Kleinbooi - 9603165374085</t>
        </r>
      </text>
    </comment>
    <comment ref="C369" authorId="2" shapeId="0">
      <text>
        <r>
          <rPr>
            <sz val="8"/>
            <color indexed="81"/>
            <rFont val="Tahoma"/>
            <family val="2"/>
          </rPr>
          <t xml:space="preserve">Contract 092-050-B288 ran from 05/11/12 - 30/11/12  = 189P/Days
</t>
        </r>
      </text>
    </comment>
    <comment ref="J369" authorId="2" shapeId="0">
      <text>
        <r>
          <rPr>
            <b/>
            <u/>
            <sz val="8"/>
            <color indexed="81"/>
            <rFont val="Tahoma"/>
            <family val="2"/>
          </rPr>
          <t>People Employed on Contract 092-050-B288</t>
        </r>
        <r>
          <rPr>
            <sz val="8"/>
            <color indexed="81"/>
            <rFont val="Tahoma"/>
            <family val="2"/>
          </rPr>
          <t xml:space="preserve">
Michael Grootboom - 8608286413085
Clinton Swartbooi - 9305175572084
Granville Swartbooi - 9101215268084
Mericia Tarentaal - 8808130782087
Althea Booyse - 8204200294080
</t>
        </r>
        <r>
          <rPr>
            <b/>
            <u/>
            <sz val="8"/>
            <color indexed="81"/>
            <rFont val="Tahoma"/>
            <family val="2"/>
          </rPr>
          <t xml:space="preserve">New People
</t>
        </r>
        <r>
          <rPr>
            <u/>
            <sz val="8"/>
            <color indexed="81"/>
            <rFont val="Tahoma"/>
            <family val="2"/>
          </rPr>
          <t xml:space="preserve">
</t>
        </r>
        <r>
          <rPr>
            <sz val="8"/>
            <color indexed="81"/>
            <rFont val="Tahoma"/>
            <family val="2"/>
          </rPr>
          <t>Allen Klaasen - 8407205223083
Luzane Van niekerk - 9104031392088
Christeline Helmie - 8912270215088
Lorenzo Abrahams - 7303175028084
Veronic Magiellies - 8911090204082
Justin Rautenbach - 9009055195085</t>
        </r>
        <r>
          <rPr>
            <u/>
            <sz val="8"/>
            <color indexed="81"/>
            <rFont val="Tahoma"/>
            <family val="2"/>
          </rPr>
          <t xml:space="preserve">
</t>
        </r>
        <r>
          <rPr>
            <b/>
            <u/>
            <sz val="8"/>
            <color indexed="81"/>
            <rFont val="Tahoma"/>
            <family val="2"/>
          </rPr>
          <t xml:space="preserve">
People Left
</t>
        </r>
        <r>
          <rPr>
            <sz val="8"/>
            <color indexed="81"/>
            <rFont val="Tahoma"/>
            <family val="2"/>
          </rPr>
          <t>Nomawethu Sebeta - 9305170377083
Donovan Windvoel - 8802195160081
Portia Maseti - 9305160188086
Andile Mzangwa - 8310095971086
Eldrin September - 8012145310089
Alfred Jaftha - 7007205285081</t>
        </r>
      </text>
    </comment>
    <comment ref="C370" authorId="0" shapeId="0">
      <text>
        <r>
          <rPr>
            <sz val="10"/>
            <color indexed="81"/>
            <rFont val="Tahoma"/>
            <family val="2"/>
          </rPr>
          <t xml:space="preserve">Contract 092-050-B307B1 ran from 21/07/15 - 23/09/15 = 77P/Days
</t>
        </r>
      </text>
    </comment>
    <comment ref="J370" authorId="0" shapeId="0">
      <text>
        <r>
          <rPr>
            <b/>
            <u/>
            <sz val="8"/>
            <color indexed="81"/>
            <rFont val="Tahoma"/>
            <family val="2"/>
          </rPr>
          <t xml:space="preserve">People Employed on contract 092-050-B307B1
</t>
        </r>
        <r>
          <rPr>
            <sz val="8"/>
            <color indexed="81"/>
            <rFont val="Tahoma"/>
            <family val="2"/>
          </rPr>
          <t xml:space="preserve">Annaline Lucas - 7807240260084
Chuwayne Michaels - 9302065218084
Charles Roman - 8409145213083
Sappie Kleinbooi - 6905195246081
Harriete Kleinbooi - 9409260234087
Rache Lucas - 9301210227081
Abina Kleinbooi - 9708050268084
Curlin Kleinbooi - 9705095382086
Belinda Maia - 9101240199080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Ragel Kleinbooi - 7209170152086
Sovonia Michels - 9009060339084
Jaco Rautenbach - 8308195082085
</t>
        </r>
        <r>
          <rPr>
            <sz val="8"/>
            <color indexed="81"/>
            <rFont val="Tahoma"/>
            <family val="2"/>
          </rPr>
          <t xml:space="preserve">
</t>
        </r>
        <r>
          <rPr>
            <b/>
            <u/>
            <sz val="8"/>
            <color indexed="81"/>
            <rFont val="Tahoma"/>
            <family val="2"/>
          </rPr>
          <t>People Left</t>
        </r>
        <r>
          <rPr>
            <sz val="8"/>
            <color indexed="81"/>
            <rFont val="Tahoma"/>
            <family val="2"/>
          </rPr>
          <t xml:space="preserve">
Baveleen Statoe - 8104070091089
Ellen Michels - 6512220194086
Afrika Michaels - 9207285215085</t>
        </r>
      </text>
    </comment>
    <comment ref="C371" authorId="2" shapeId="0">
      <text>
        <r>
          <rPr>
            <sz val="8"/>
            <color indexed="81"/>
            <rFont val="Tahoma"/>
            <family val="2"/>
          </rPr>
          <t xml:space="preserve">Contract 092-050-B307 ran from 05/02/13 - 27/02/13  = 184P/Days
</t>
        </r>
      </text>
    </comment>
    <comment ref="G371" authorId="2" shapeId="0">
      <text>
        <r>
          <rPr>
            <sz val="9"/>
            <color indexed="81"/>
            <rFont val="Tahoma"/>
            <family val="2"/>
          </rPr>
          <t xml:space="preserve">R700.00 deducted from contract 092-050-B307 for not having trailer on site in working condition.
</t>
        </r>
      </text>
    </comment>
    <comment ref="J371" authorId="2" shapeId="0">
      <text>
        <r>
          <rPr>
            <b/>
            <u/>
            <sz val="8"/>
            <color indexed="81"/>
            <rFont val="Tahoma"/>
            <family val="2"/>
          </rPr>
          <t>People Employed on Contract 092-050-B307</t>
        </r>
        <r>
          <rPr>
            <sz val="8"/>
            <color indexed="81"/>
            <rFont val="Tahoma"/>
            <family val="2"/>
          </rPr>
          <t xml:space="preserve">
Jeandre Erasmus - 8904215150082
Wilfred Erasmus - 5907185153088
Hanrietha Matheus - 9411250209087
Jaco Rautenbach - 8308195982085
Gareth Rautenbach - 9007205188085
Charls Roman - 8409145213083
Desmond Tarentaal - 8306155349080
</t>
        </r>
        <r>
          <rPr>
            <b/>
            <u/>
            <sz val="8"/>
            <color indexed="81"/>
            <rFont val="Tahoma"/>
            <family val="2"/>
          </rPr>
          <t xml:space="preserve">New People
</t>
        </r>
        <r>
          <rPr>
            <sz val="8"/>
            <color indexed="81"/>
            <rFont val="Tahoma"/>
            <family val="2"/>
          </rPr>
          <t xml:space="preserve">Afrika Michaels - 9207285215085
Kelton Swartz - 9105055215089
Peter Swartz - 7702145141085
Isaak Magielies - 9208065125080
</t>
        </r>
        <r>
          <rPr>
            <b/>
            <u/>
            <sz val="8"/>
            <color indexed="81"/>
            <rFont val="Tahoma"/>
            <family val="2"/>
          </rPr>
          <t xml:space="preserve">
People Left
</t>
        </r>
        <r>
          <rPr>
            <sz val="8"/>
            <color indexed="81"/>
            <rFont val="Tahoma"/>
            <family val="2"/>
          </rPr>
          <t>Henry Ruiters - 7412025239088
Loreta Schoeman - 9008050204084
Evelyn Swartz - 7601060971080
Patriano Swartz - 9301165212088
Ghuswin Willeman - 9406035304088</t>
        </r>
      </text>
    </comment>
    <comment ref="C372" authorId="2" shapeId="0">
      <text>
        <r>
          <rPr>
            <sz val="8"/>
            <color indexed="81"/>
            <rFont val="Tahoma"/>
            <family val="2"/>
          </rPr>
          <t xml:space="preserve">Contract 092-050-B286B1 ran from 03/08/15 to 18/11/15 = 341P/Days
</t>
        </r>
      </text>
    </comment>
    <comment ref="J372" authorId="2" shapeId="0">
      <text>
        <r>
          <rPr>
            <b/>
            <u/>
            <sz val="8"/>
            <color indexed="81"/>
            <rFont val="Tahoma"/>
            <family val="2"/>
          </rPr>
          <t>People Employed on Contract 092-050-B286B1</t>
        </r>
        <r>
          <rPr>
            <sz val="8"/>
            <color indexed="81"/>
            <rFont val="Tahoma"/>
            <family val="2"/>
          </rPr>
          <t xml:space="preserve">
Jonathan Magielies - 7604065740088
Caroline Tarentaal - 9405210598084
Claudette Swarts - 9011020183081
Anette Umslana - 8909100226087
Hendrik Human - 8203125250086
Lucinda Tarentaal - 8304120455082
David Witbooi - 7705305154087
Carl-Zon-Zack Magielies - 9411075186080
Brunhilda Magiellies - 7807100177089
Sherodene Maia - 9511210203086
</t>
        </r>
        <r>
          <rPr>
            <b/>
            <u/>
            <sz val="8"/>
            <color indexed="81"/>
            <rFont val="Tahoma"/>
            <family val="2"/>
          </rPr>
          <t xml:space="preserve">New People
</t>
        </r>
        <r>
          <rPr>
            <sz val="8"/>
            <color indexed="81"/>
            <rFont val="Tahoma"/>
            <family val="2"/>
          </rPr>
          <t xml:space="preserve">
Shahida Swarts - 9202110135087
Isak Magielies - 9208065125080
</t>
        </r>
        <r>
          <rPr>
            <b/>
            <sz val="8"/>
            <color indexed="81"/>
            <rFont val="Tahoma"/>
            <family val="2"/>
          </rPr>
          <t xml:space="preserve">
</t>
        </r>
        <r>
          <rPr>
            <b/>
            <u/>
            <sz val="8"/>
            <color indexed="81"/>
            <rFont val="Tahoma"/>
            <family val="2"/>
          </rPr>
          <t xml:space="preserve">
People Left
</t>
        </r>
        <r>
          <rPr>
            <sz val="8"/>
            <color indexed="81"/>
            <rFont val="Tahoma"/>
            <family val="2"/>
          </rPr>
          <t xml:space="preserve">
Henry Ruiters - 7412025239088
Germean Magielies - 9508280272082</t>
        </r>
      </text>
    </comment>
    <comment ref="C373" authorId="0" shapeId="0">
      <text>
        <r>
          <rPr>
            <sz val="10"/>
            <color indexed="81"/>
            <rFont val="Tahoma"/>
            <family val="2"/>
          </rPr>
          <t xml:space="preserve">Contract 092-050-B286 ran from 26/03/12 - 14/04/12 = 220P/Days
</t>
        </r>
      </text>
    </comment>
    <comment ref="G373" authorId="2" shapeId="0">
      <text>
        <r>
          <rPr>
            <sz val="9"/>
            <color indexed="81"/>
            <rFont val="Tahoma"/>
            <family val="2"/>
          </rPr>
          <t xml:space="preserve">R4 737.39 deducted from contract 092-050-B286 for cost incurred for non attendance of First Aid and Health and Safety Training.
</t>
        </r>
      </text>
    </comment>
    <comment ref="J373" authorId="0" shapeId="0">
      <text>
        <r>
          <rPr>
            <b/>
            <u/>
            <sz val="8"/>
            <color indexed="81"/>
            <rFont val="Tahoma"/>
            <family val="2"/>
          </rPr>
          <t xml:space="preserve">People Employed on contract 092-050-B286
</t>
        </r>
        <r>
          <rPr>
            <u/>
            <sz val="8"/>
            <color indexed="81"/>
            <rFont val="Tahoma"/>
            <family val="2"/>
          </rPr>
          <t xml:space="preserve">
</t>
        </r>
        <r>
          <rPr>
            <sz val="8"/>
            <color indexed="81"/>
            <rFont val="Tahoma"/>
            <family val="2"/>
          </rPr>
          <t>Nicholas Saayman - 8012015197087
Maurko Moses - 7909295143080
Hendrik Dirks - 5606145115084
Klaas Krotz - 8010245074084
Johnnie Ruiters - 6201025058080
Gerda Benjamin - 8508060240086
Badnock Mackay - 6409215263085
Pieter Zaayman - 7309055127086
Florida Miggels - 8411050215087
Andrid De Vos - 8205190880085</t>
        </r>
        <r>
          <rPr>
            <sz val="8"/>
            <color indexed="10"/>
            <rFont val="Tahoma"/>
            <family val="2"/>
          </rPr>
          <t xml:space="preserve">
</t>
        </r>
        <r>
          <rPr>
            <sz val="8"/>
            <color indexed="81"/>
            <rFont val="Tahoma"/>
            <family val="2"/>
          </rPr>
          <t>Elsabie Daniels - 8204260166087</t>
        </r>
        <r>
          <rPr>
            <sz val="8"/>
            <color indexed="10"/>
            <rFont val="Tahoma"/>
            <family val="2"/>
          </rPr>
          <t xml:space="preserve">
</t>
        </r>
        <r>
          <rPr>
            <sz val="8"/>
            <color indexed="81"/>
            <rFont val="Tahoma"/>
            <family val="2"/>
          </rPr>
          <t xml:space="preserve">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sz val="8"/>
            <color indexed="81"/>
            <rFont val="Tahoma"/>
            <family val="2"/>
          </rPr>
          <t xml:space="preserve">
</t>
        </r>
        <r>
          <rPr>
            <b/>
            <u/>
            <sz val="8"/>
            <color indexed="81"/>
            <rFont val="Tahoma"/>
            <family val="2"/>
          </rPr>
          <t xml:space="preserve">People Left
</t>
        </r>
        <r>
          <rPr>
            <sz val="8"/>
            <color indexed="81"/>
            <rFont val="Tahoma"/>
            <family val="2"/>
          </rPr>
          <t xml:space="preserve">
</t>
        </r>
      </text>
    </comment>
    <comment ref="C374" authorId="2" shapeId="0">
      <text>
        <r>
          <rPr>
            <sz val="8"/>
            <color indexed="81"/>
            <rFont val="Tahoma"/>
            <family val="2"/>
          </rPr>
          <t xml:space="preserve">Contract 092-050-B291 ran from 19/06/12 - 09/07/12  = 159P/Days
</t>
        </r>
      </text>
    </comment>
    <comment ref="J374" authorId="2" shapeId="0">
      <text>
        <r>
          <rPr>
            <b/>
            <u/>
            <sz val="8"/>
            <color indexed="81"/>
            <rFont val="Tahoma"/>
            <family val="2"/>
          </rPr>
          <t>People Employed on Contract 092-050-B291</t>
        </r>
        <r>
          <rPr>
            <sz val="8"/>
            <color indexed="81"/>
            <rFont val="Tahoma"/>
            <family val="2"/>
          </rPr>
          <t xml:space="preserve">
Wilfred Erasmus - 5907185153088
Jonathan Magielies - 7604065740088
Hanrietha Matheus - 9411250209087
Chervonne Nobos - 9205261058081
Charls Roman - 8409145213083
henry Ruiters - 7412025239088
Loretta Schoeman - 9008050204084
Evelyn Swartz - 7601060971080
Patriano Swartz - 9301165212088
Desmond Tarentaal - 8306155349080
Klasie Witbooi - 7602085059083</t>
        </r>
      </text>
    </comment>
    <comment ref="C375" authorId="2" shapeId="0">
      <text>
        <r>
          <rPr>
            <sz val="8"/>
            <color indexed="81"/>
            <rFont val="Tahoma"/>
            <family val="2"/>
          </rPr>
          <t xml:space="preserve">Contract 092-050-B292 ran from 20/08/12 - 14/09/12  = 194P/Days
</t>
        </r>
      </text>
    </comment>
    <comment ref="J375" authorId="2" shapeId="0">
      <text>
        <r>
          <rPr>
            <b/>
            <u/>
            <sz val="8"/>
            <color indexed="81"/>
            <rFont val="Tahoma"/>
            <family val="2"/>
          </rPr>
          <t>People Employed on Contract 092-050-B292</t>
        </r>
        <r>
          <rPr>
            <sz val="8"/>
            <color indexed="81"/>
            <rFont val="Tahoma"/>
            <family val="2"/>
          </rPr>
          <t xml:space="preserve">
Wilfred Erasmus - 5907185153088
Jonathan Magielies - 7604065740088
Hanrietha Matheus - 9411250209087
Chervonne Nobos - 9205261058081
Charls Roman - 8409145213083
Henry Ruiters - 7412025239088
Evelyn Swartz - 7601060971080
Patriano Swartz - 9301165212088
Desmond Tarentaal - 8306155349080
Klasie Witbooi - 7602085059083
</t>
        </r>
        <r>
          <rPr>
            <b/>
            <u/>
            <sz val="8"/>
            <color indexed="81"/>
            <rFont val="Tahoma"/>
            <family val="2"/>
          </rPr>
          <t xml:space="preserve">New People
</t>
        </r>
        <r>
          <rPr>
            <sz val="8"/>
            <color indexed="81"/>
            <rFont val="Tahoma"/>
            <family val="2"/>
          </rPr>
          <t>Francois Van De Ross - 8304045139084</t>
        </r>
        <r>
          <rPr>
            <b/>
            <u/>
            <sz val="8"/>
            <color indexed="81"/>
            <rFont val="Tahoma"/>
            <family val="2"/>
          </rPr>
          <t xml:space="preserve">
People Left
</t>
        </r>
        <r>
          <rPr>
            <sz val="8"/>
            <color indexed="81"/>
            <rFont val="Tahoma"/>
            <family val="2"/>
          </rPr>
          <t>Loretta Schoeman - 9008050204084</t>
        </r>
      </text>
    </comment>
    <comment ref="C376" authorId="3" shapeId="0">
      <text>
        <r>
          <rPr>
            <sz val="9"/>
            <color indexed="81"/>
            <rFont val="Tahoma"/>
            <charset val="1"/>
          </rPr>
          <t xml:space="preserve">Contract 092-050-292B1 ran from 21/09/15 - 18/11/15 = 375P/Days
</t>
        </r>
      </text>
    </comment>
    <comment ref="J376" authorId="3" shapeId="0">
      <text>
        <r>
          <rPr>
            <b/>
            <u/>
            <sz val="9"/>
            <color indexed="81"/>
            <rFont val="Tahoma"/>
            <family val="2"/>
          </rPr>
          <t>People Employed on Contract 092-050-292B1</t>
        </r>
        <r>
          <rPr>
            <b/>
            <sz val="9"/>
            <color indexed="81"/>
            <rFont val="Tahoma"/>
            <charset val="1"/>
          </rPr>
          <t xml:space="preserve">
</t>
        </r>
        <r>
          <rPr>
            <b/>
            <sz val="9"/>
            <color indexed="81"/>
            <rFont val="Tahoma"/>
            <family val="2"/>
          </rPr>
          <t xml:space="preserve">
</t>
        </r>
        <r>
          <rPr>
            <sz val="9"/>
            <color indexed="81"/>
            <rFont val="Tahoma"/>
            <family val="2"/>
          </rPr>
          <t xml:space="preserve">Peter Swarts - 7702145141085
Stanley Coetzee - 9407115206086
Stephen Coetzee - 6709285170080
Riaan Witbooi - 8602025117085
Terisia Willeman - 7207080197084
Mercia Tarentaal - 8808130782087
Carlon Kleinbooi - 9705095382086
Hazel Tarentaal - 8809020106080
Claudia Tarentaal - 8902040225087
George Mapoe - 9408035181086
Candice Wyngaardt - 9001270642084
Sharon Williams - 8012020020084
</t>
        </r>
        <r>
          <rPr>
            <b/>
            <sz val="9"/>
            <color indexed="81"/>
            <rFont val="Tahoma"/>
            <charset val="1"/>
          </rPr>
          <t xml:space="preserve">
</t>
        </r>
        <r>
          <rPr>
            <b/>
            <u/>
            <sz val="9"/>
            <color indexed="81"/>
            <rFont val="Tahoma"/>
            <family val="2"/>
          </rPr>
          <t>New People</t>
        </r>
        <r>
          <rPr>
            <sz val="9"/>
            <color indexed="81"/>
            <rFont val="Tahoma"/>
            <family val="2"/>
          </rPr>
          <t xml:space="preserve">
</t>
        </r>
        <r>
          <rPr>
            <b/>
            <sz val="9"/>
            <color indexed="81"/>
            <rFont val="Tahoma"/>
            <charset val="1"/>
          </rPr>
          <t xml:space="preserve">
</t>
        </r>
        <r>
          <rPr>
            <b/>
            <u/>
            <sz val="9"/>
            <color indexed="81"/>
            <rFont val="Tahoma"/>
            <family val="2"/>
          </rPr>
          <t>People Left</t>
        </r>
        <r>
          <rPr>
            <sz val="9"/>
            <color indexed="81"/>
            <rFont val="Tahoma"/>
            <charset val="1"/>
          </rPr>
          <t xml:space="preserve">
</t>
        </r>
      </text>
    </comment>
    <comment ref="C377" authorId="0" shapeId="0">
      <text>
        <r>
          <rPr>
            <sz val="10"/>
            <color indexed="81"/>
            <rFont val="Tahoma"/>
            <family val="2"/>
          </rPr>
          <t xml:space="preserve">Contract 092-050-B297 ran from 04/06/12 - 08/08/12 = 184P/Days
</t>
        </r>
      </text>
    </comment>
    <comment ref="J377" authorId="0" shapeId="0">
      <text>
        <r>
          <rPr>
            <b/>
            <u/>
            <sz val="10"/>
            <color indexed="81"/>
            <rFont val="Tahoma"/>
            <family val="2"/>
          </rPr>
          <t xml:space="preserve">People Employed on Contract 092-050-B297
</t>
        </r>
        <r>
          <rPr>
            <sz val="10"/>
            <color indexed="81"/>
            <rFont val="Tahoma"/>
            <family val="2"/>
          </rPr>
          <t xml:space="preserve">
Leentjie Swartz - 6903010195085
Destimona Plaaties - 8509290192082
Sydney Plaatjies - 9007215141082
Marius Gysman - 8910285105088
Conroy Maarman - 9104095266087
Mario Grootboom - 8604145273083
Marieshan Jafta - 8112170946086
Darius Human  - 8304175071081
Wayven Isaacs - 8903035527081
Nocolin De Viliers - 86099155221088
Shalene Windvogel - 8704070192082
</t>
        </r>
        <r>
          <rPr>
            <b/>
            <u/>
            <sz val="10"/>
            <color indexed="81"/>
            <rFont val="Tahoma"/>
            <family val="2"/>
          </rPr>
          <t>New People</t>
        </r>
        <r>
          <rPr>
            <sz val="10"/>
            <color indexed="81"/>
            <rFont val="Tahoma"/>
            <family val="2"/>
          </rPr>
          <t xml:space="preserve">
</t>
        </r>
        <r>
          <rPr>
            <b/>
            <u/>
            <sz val="10"/>
            <color indexed="81"/>
            <rFont val="Tahoma"/>
            <family val="2"/>
          </rPr>
          <t>People Left</t>
        </r>
        <r>
          <rPr>
            <sz val="10"/>
            <color indexed="81"/>
            <rFont val="Tahoma"/>
            <family val="2"/>
          </rPr>
          <t xml:space="preserve">
</t>
        </r>
      </text>
    </comment>
    <comment ref="C378" authorId="0" shapeId="0">
      <text>
        <r>
          <rPr>
            <sz val="10"/>
            <color indexed="81"/>
            <rFont val="Tahoma"/>
            <family val="2"/>
          </rPr>
          <t xml:space="preserve">Contract 092-050-B290B1 ran from 01/10/15 - 02/11/15 = 143P/Days
</t>
        </r>
      </text>
    </comment>
    <comment ref="J378" authorId="0" shapeId="0">
      <text>
        <r>
          <rPr>
            <b/>
            <u/>
            <sz val="8"/>
            <color indexed="81"/>
            <rFont val="Tahoma"/>
            <family val="2"/>
          </rPr>
          <t xml:space="preserve">People Employed on contract 092-050-B290B1
</t>
        </r>
        <r>
          <rPr>
            <sz val="8"/>
            <color indexed="81"/>
            <rFont val="Tahoma"/>
            <family val="2"/>
          </rPr>
          <t xml:space="preserve">Annaline Lucas - 7807240260084
Chuwayne Michaels - 9302065218084
Charles Roman - 8409145213083
Sappie Kleinbooi - 6905195246081
Harriete Kleinbooi - 9409260234087
Rache Lucas - 9301210227081
Abina Kleinbooi - 9708050268084
Curlin Kleinbooi - 9705095382086
Ragel Kleinbooi - 7209170152086
Belinda Maia - 9101240199080
Sovonia Michels - 9009060339084
Jaco Rautenbach - 8308195082085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379" authorId="0" shapeId="0">
      <text>
        <r>
          <rPr>
            <sz val="10"/>
            <color indexed="81"/>
            <rFont val="Tahoma"/>
            <family val="2"/>
          </rPr>
          <t xml:space="preserve">Contract 092-050-B290 ran from 21/08/12 - 18/09/12 = 220P/Days
</t>
        </r>
      </text>
    </comment>
    <comment ref="J379" authorId="0" shapeId="0">
      <text>
        <r>
          <rPr>
            <b/>
            <u/>
            <sz val="10"/>
            <color indexed="81"/>
            <rFont val="Tahoma"/>
            <family val="2"/>
          </rPr>
          <t>People employed on contract 092-050-B290</t>
        </r>
        <r>
          <rPr>
            <sz val="10"/>
            <color indexed="81"/>
            <rFont val="Tahoma"/>
            <family val="2"/>
          </rPr>
          <t xml:space="preserve">
Marion Grootboom - 7502230060087
Michelle Grootboom - 8004250088089
Edna Esau - 9105260262082
Lindry-Anne Swartz - 8707090129083
Colin Tarentaal - 8903195190084
Keith Kietas - 9009205200084
Stephanus Williams - 7412155070089
Clifton Saayman - 8912075188084
Jonathan Kietas - 8008315001086
Jonathan Plaaitjies - 7803165099086
</t>
        </r>
        <r>
          <rPr>
            <b/>
            <u/>
            <sz val="10"/>
            <color indexed="81"/>
            <rFont val="Tahoma"/>
            <family val="2"/>
          </rPr>
          <t>New People</t>
        </r>
        <r>
          <rPr>
            <sz val="10"/>
            <color indexed="81"/>
            <rFont val="Tahoma"/>
            <family val="2"/>
          </rPr>
          <t xml:space="preserve">
Errol De Villiers - 8502065368083
Martin Tarentaal - 8912285364087</t>
        </r>
        <r>
          <rPr>
            <b/>
            <u/>
            <sz val="10"/>
            <color indexed="81"/>
            <rFont val="Tahoma"/>
            <family val="2"/>
          </rPr>
          <t xml:space="preserve">
People Left
</t>
        </r>
        <r>
          <rPr>
            <sz val="10"/>
            <color indexed="81"/>
            <rFont val="Tahoma"/>
            <family val="2"/>
          </rPr>
          <t xml:space="preserve">
Martin Tarentaal - 8912285364087
Meachon Wildeman - 9102255197084</t>
        </r>
      </text>
    </comment>
    <comment ref="C380" authorId="0" shapeId="0">
      <text>
        <r>
          <rPr>
            <sz val="10"/>
            <color indexed="81"/>
            <rFont val="Tahoma"/>
            <family val="2"/>
          </rPr>
          <t xml:space="preserve">Contract 092-050-B294B1 ran from  ran from 21/07/15 - 20/10/15 = 176P/Days
</t>
        </r>
      </text>
    </comment>
    <comment ref="J380" authorId="0" shapeId="0">
      <text>
        <r>
          <rPr>
            <b/>
            <u/>
            <sz val="8"/>
            <color indexed="81"/>
            <rFont val="Tahoma"/>
            <family val="2"/>
          </rPr>
          <t xml:space="preserve">People Employed on contract 092-050-B294B1
</t>
        </r>
        <r>
          <rPr>
            <sz val="8"/>
            <color indexed="81"/>
            <rFont val="Tahoma"/>
            <family val="2"/>
          </rPr>
          <t xml:space="preserve">
Martiens Kleinbooi - 6604035930083
Elna Tarentaal - 8409260199083
Pieter Tarentaal - 5905015197085
Bernette Ruiters - 9210160244089
Anna Prins - 7012121194086
Pieter Ruiters - 6405315731088
Glarion Grootboom - 7708240180084
Eldene Ruiters - 9407180210088
Andre Draai - 6201145094080
Michelle Grootboom - 8004250088089
Allison Kleinbooi - 9412170193088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Stephanus Williams - 7412155070089
</t>
        </r>
        <r>
          <rPr>
            <sz val="8"/>
            <color indexed="81"/>
            <rFont val="Tahoma"/>
            <family val="2"/>
          </rPr>
          <t xml:space="preserve">
</t>
        </r>
        <r>
          <rPr>
            <b/>
            <u/>
            <sz val="8"/>
            <color indexed="81"/>
            <rFont val="Tahoma"/>
            <family val="2"/>
          </rPr>
          <t xml:space="preserve">People Left
</t>
        </r>
        <r>
          <rPr>
            <sz val="8"/>
            <color indexed="81"/>
            <rFont val="Tahoma"/>
            <family val="2"/>
          </rPr>
          <t xml:space="preserve">
Martin Tarentaal - 8912285364087</t>
        </r>
      </text>
    </comment>
    <comment ref="C381" authorId="0" shapeId="0">
      <text>
        <r>
          <rPr>
            <sz val="10"/>
            <color indexed="81"/>
            <rFont val="Tahoma"/>
            <family val="2"/>
          </rPr>
          <t xml:space="preserve">Contract 092-050-B294 ran from 02/07/12 - 27/07/12  = 220P/Days
</t>
        </r>
      </text>
    </comment>
    <comment ref="J381" authorId="0" shapeId="0">
      <text>
        <r>
          <rPr>
            <b/>
            <u/>
            <sz val="8"/>
            <color indexed="81"/>
            <rFont val="Tahoma"/>
            <family val="2"/>
          </rPr>
          <t xml:space="preserve">People employed on contract 092-050-B294
</t>
        </r>
        <r>
          <rPr>
            <u/>
            <sz val="8"/>
            <color indexed="81"/>
            <rFont val="Tahoma"/>
            <family val="2"/>
          </rPr>
          <t xml:space="preserve">
</t>
        </r>
        <r>
          <rPr>
            <sz val="8"/>
            <color indexed="81"/>
            <rFont val="Tahoma"/>
            <family val="2"/>
          </rPr>
          <t xml:space="preserve">Marie Hendricks - 84071555176083
Andrew Jacobs - 8507165272085
Jolene Prins - 8110080168080
Marissa Human - 8308250223087
Willie Jansen  - 6901065260088
Martiens Pieterse - 6507255739086
Christopher Scheepers - 7511015171084
Jeffrey Humad - 7407205120082
Hans Wanie - 5107135626081
Johannes Schoeman - 7206105374082
Jan Mosterd - 6511095814083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 xml:space="preserve">People Left
</t>
        </r>
        <r>
          <rPr>
            <sz val="8"/>
            <color indexed="81"/>
            <rFont val="Tahoma"/>
            <family val="2"/>
          </rPr>
          <t xml:space="preserve">
</t>
        </r>
      </text>
    </comment>
    <comment ref="C382" authorId="0" shapeId="0">
      <text>
        <r>
          <rPr>
            <sz val="10"/>
            <color indexed="81"/>
            <rFont val="Tahoma"/>
            <family val="2"/>
          </rPr>
          <t xml:space="preserve">Contract 092-050-B302B1 ran from 12/02/15 - 27/03/15 = 219P/Days
</t>
        </r>
      </text>
    </comment>
    <comment ref="J382" authorId="0" shapeId="0">
      <text>
        <r>
          <rPr>
            <b/>
            <u/>
            <sz val="8"/>
            <color indexed="81"/>
            <rFont val="Tahoma"/>
            <family val="2"/>
          </rPr>
          <t xml:space="preserve">People Employed on contract 092-050-B302B1
</t>
        </r>
        <r>
          <rPr>
            <sz val="8"/>
            <color indexed="81"/>
            <rFont val="Tahoma"/>
            <family val="2"/>
          </rPr>
          <t xml:space="preserve">Annaline Lucas - 7807240260084
Chuwayne Michaels - 9302065218084
Baveleen Statoe - 8104070091089
Ellen Michels - 6512220194086
Charles Roman - 8409145213083
Sappie Kleinbooi - 6905195246081
Afrika Michaels - 9207285215085
Andries Rossouw - 6910205957081
Harriete Kleinbooi - 9409260234087
Rhoda Plaatjies - 7808270714081
Rache Lucas - 9301210227081
Abina Kleinbooi - 9708050268084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383" authorId="0" shapeId="0">
      <text>
        <r>
          <rPr>
            <sz val="10"/>
            <color indexed="81"/>
            <rFont val="Tahoma"/>
            <family val="2"/>
          </rPr>
          <t xml:space="preserve">Contract 092-050-B302 ran from 29/10/12 - 12/12/12 = 220P/Days
</t>
        </r>
      </text>
    </comment>
    <comment ref="J383" authorId="0" shapeId="0">
      <text>
        <r>
          <rPr>
            <b/>
            <u/>
            <sz val="10"/>
            <color indexed="81"/>
            <rFont val="Tahoma"/>
            <family val="2"/>
          </rPr>
          <t>People employed on contract 092-050-B302</t>
        </r>
        <r>
          <rPr>
            <sz val="10"/>
            <color indexed="81"/>
            <rFont val="Tahoma"/>
            <family val="2"/>
          </rPr>
          <t xml:space="preserve">
</t>
        </r>
        <r>
          <rPr>
            <b/>
            <sz val="10"/>
            <color indexed="81"/>
            <rFont val="Tahoma"/>
            <family val="2"/>
          </rPr>
          <t xml:space="preserve">
</t>
        </r>
        <r>
          <rPr>
            <sz val="10"/>
            <color indexed="81"/>
            <rFont val="Tahoma"/>
            <family val="2"/>
          </rPr>
          <t xml:space="preserve">Marion Grootboom - 7502230060087
Michelle Grootboom - 8004250088089
Errol De Villiers - 8502065368083
Martin Tarentaal - 8912285364087
Lindry-Anne Swartz - 8707090129083
Colin Tarentaal - 8903195190084
Keith Kietas - 9009205200084
Stephanus Williams - 7412155070089
Clifton Saayman - 8912075188084
Jonathan Kietas - 8008315001086
Jonathan Plaaitjies - 7803165099086
</t>
        </r>
        <r>
          <rPr>
            <b/>
            <u/>
            <sz val="10"/>
            <color indexed="81"/>
            <rFont val="Tahoma"/>
            <family val="2"/>
          </rPr>
          <t>New People</t>
        </r>
        <r>
          <rPr>
            <sz val="10"/>
            <color indexed="81"/>
            <rFont val="Tahoma"/>
            <family val="2"/>
          </rPr>
          <t xml:space="preserve">
Jan Ruiters - 6110065180086</t>
        </r>
        <r>
          <rPr>
            <b/>
            <u/>
            <sz val="10"/>
            <color indexed="81"/>
            <rFont val="Tahoma"/>
            <family val="2"/>
          </rPr>
          <t xml:space="preserve">
People Left
</t>
        </r>
        <r>
          <rPr>
            <sz val="10"/>
            <color indexed="81"/>
            <rFont val="Tahoma"/>
            <family val="2"/>
          </rPr>
          <t>Edna Esau - 9105260262082</t>
        </r>
      </text>
    </comment>
    <comment ref="C384" authorId="0" shapeId="0">
      <text>
        <r>
          <rPr>
            <sz val="10"/>
            <color indexed="81"/>
            <rFont val="Tahoma"/>
            <family val="2"/>
          </rPr>
          <t xml:space="preserve">Contract 092-050-B306B1 ran from 04/03/15 - 31/03/15 = 218P/Days
</t>
        </r>
      </text>
    </comment>
    <comment ref="J384" authorId="0" shapeId="0">
      <text>
        <r>
          <rPr>
            <b/>
            <u/>
            <sz val="8"/>
            <color indexed="81"/>
            <rFont val="Tahoma"/>
            <family val="2"/>
          </rPr>
          <t xml:space="preserve">People Employed on contract 092-050-B306B1
</t>
        </r>
        <r>
          <rPr>
            <b/>
            <sz val="8"/>
            <color indexed="81"/>
            <rFont val="Tahoma"/>
            <family val="2"/>
          </rPr>
          <t xml:space="preserve">
</t>
        </r>
        <r>
          <rPr>
            <sz val="8"/>
            <color indexed="81"/>
            <rFont val="Tahoma"/>
            <family val="2"/>
          </rPr>
          <t xml:space="preserve">Martiens Kleinbooi - 6604035930083
Martin Tarentaal - 8912285364087
Elna Tarentaal - 8409260199083
Pieter Tarentaal - 5905015197085
Bernette Ruiters - 9210160244089
Sharon Williams - 8012020020084
Anna Prins - 7012121194086
Pieter Ruiters - 6405315731088
Ellen Kleinbooi - 7404121091083
Glarion Grootboom - 7708240180084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Andre Draai - 6201145094080
Eldene Ruiters - 9407180210088
</t>
        </r>
        <r>
          <rPr>
            <sz val="8"/>
            <color indexed="81"/>
            <rFont val="Tahoma"/>
            <family val="2"/>
          </rPr>
          <t xml:space="preserve">
</t>
        </r>
        <r>
          <rPr>
            <b/>
            <u/>
            <sz val="8"/>
            <color indexed="81"/>
            <rFont val="Tahoma"/>
            <family val="2"/>
          </rPr>
          <t xml:space="preserve">People Left
</t>
        </r>
        <r>
          <rPr>
            <sz val="8"/>
            <color indexed="81"/>
            <rFont val="Tahoma"/>
            <family val="2"/>
          </rPr>
          <t>Koos Tarentaal - 8005025064081
Lindry-Anne Swartz - 8707090129083</t>
        </r>
      </text>
    </comment>
    <comment ref="C385" authorId="0" shapeId="0">
      <text>
        <r>
          <rPr>
            <sz val="10"/>
            <color indexed="81"/>
            <rFont val="Tahoma"/>
            <family val="2"/>
          </rPr>
          <t xml:space="preserve">Contract 092-050-B306 ran from 16/01/13 - 20/02/13 = 205P/Days
</t>
        </r>
      </text>
    </comment>
    <comment ref="J385" authorId="0" shapeId="0">
      <text>
        <r>
          <rPr>
            <b/>
            <u/>
            <sz val="10"/>
            <color indexed="81"/>
            <rFont val="Tahoma"/>
            <family val="2"/>
          </rPr>
          <t>People employed on contract 092-050-B306</t>
        </r>
        <r>
          <rPr>
            <sz val="10"/>
            <color indexed="81"/>
            <rFont val="Tahoma"/>
            <family val="2"/>
          </rPr>
          <t xml:space="preserve">
</t>
        </r>
        <r>
          <rPr>
            <b/>
            <sz val="10"/>
            <color indexed="81"/>
            <rFont val="Tahoma"/>
            <family val="2"/>
          </rPr>
          <t xml:space="preserve">
</t>
        </r>
        <r>
          <rPr>
            <sz val="10"/>
            <color indexed="81"/>
            <rFont val="Tahoma"/>
            <family val="2"/>
          </rPr>
          <t xml:space="preserve">Marion Grootboom - 7502230060087
Michelle Grootboom - 8004250088089
Errol De Villiers - 8502065368083
Jan Ruiters - 6110065180086
Lindry-Anne Swartz - 8707090129083
Colin Tarentaal - 8903195190084
Keith Kietas - 9009205200084
Stephanus Williams - 7412155070089
Jonathan Kietas - 8008315001086
</t>
        </r>
        <r>
          <rPr>
            <b/>
            <u/>
            <sz val="10"/>
            <color indexed="81"/>
            <rFont val="Tahoma"/>
            <family val="2"/>
          </rPr>
          <t>New People</t>
        </r>
        <r>
          <rPr>
            <sz val="10"/>
            <color indexed="81"/>
            <rFont val="Tahoma"/>
            <family val="2"/>
          </rPr>
          <t xml:space="preserve">
</t>
        </r>
        <r>
          <rPr>
            <u/>
            <sz val="10"/>
            <color indexed="81"/>
            <rFont val="Tahoma"/>
            <family val="2"/>
          </rPr>
          <t xml:space="preserve">
</t>
        </r>
        <r>
          <rPr>
            <sz val="10"/>
            <color indexed="81"/>
            <rFont val="Tahoma"/>
            <family val="2"/>
          </rPr>
          <t>Valerie Visser - 9001310266084
Daniel Jack - 5503205024084
Gerrit Roman - 8803285230081</t>
        </r>
        <r>
          <rPr>
            <b/>
            <u/>
            <sz val="10"/>
            <color indexed="81"/>
            <rFont val="Tahoma"/>
            <family val="2"/>
          </rPr>
          <t xml:space="preserve">
People Left
</t>
        </r>
        <r>
          <rPr>
            <sz val="10"/>
            <color indexed="81"/>
            <rFont val="Tahoma"/>
            <family val="2"/>
          </rPr>
          <t>Jonathan Plaaitjies - 7803165099086
Clifton Saayman - 8912075188084
Martin Tarentaal - 8912285364087</t>
        </r>
      </text>
    </comment>
    <comment ref="C386" authorId="0" shapeId="0">
      <text>
        <r>
          <rPr>
            <sz val="10"/>
            <color indexed="81"/>
            <rFont val="Tahoma"/>
            <family val="2"/>
          </rPr>
          <t xml:space="preserve">Contract 092-050-B300B1 ran from 04/02/15 - 03/03/2015 = 159P/Days
</t>
        </r>
      </text>
    </comment>
    <comment ref="J386" authorId="0" shapeId="0">
      <text>
        <r>
          <rPr>
            <b/>
            <u/>
            <sz val="10"/>
            <color indexed="81"/>
            <rFont val="Tahoma"/>
            <family val="2"/>
          </rPr>
          <t xml:space="preserve">People employed on Contract 092-050-B300B1
</t>
        </r>
        <r>
          <rPr>
            <sz val="10"/>
            <color indexed="81"/>
            <rFont val="Tahoma"/>
            <family val="2"/>
          </rPr>
          <t xml:space="preserve">Elmara Swartz - 8807310105085
Michandre Statu - 9601020295081
Sydney Plaatjies - 9007215141082
Nolan Chiga - 9408255217081
Rodwell Human - 8710015220086
Grachada Grootboom - 9511060527089
Elretha Swarts - 8509090261084
Maria Plaatjies - 7606080260083
Hesme Willeman - 9301140337083
Benrica Van Niekerk - 8212035230085
</t>
        </r>
        <r>
          <rPr>
            <b/>
            <u/>
            <sz val="10"/>
            <color indexed="81"/>
            <rFont val="Tahoma"/>
            <family val="2"/>
          </rPr>
          <t xml:space="preserve">
New People
</t>
        </r>
        <r>
          <rPr>
            <sz val="10"/>
            <color indexed="81"/>
            <rFont val="Tahoma"/>
            <family val="2"/>
          </rPr>
          <t xml:space="preserve">
Marieshan Jaftha - 8112170946086
Justin Rautenbach - 9009055196085
</t>
        </r>
        <r>
          <rPr>
            <b/>
            <u/>
            <sz val="10"/>
            <color indexed="81"/>
            <rFont val="Tahoma"/>
            <family val="2"/>
          </rPr>
          <t xml:space="preserve">
People Left
</t>
        </r>
        <r>
          <rPr>
            <sz val="10"/>
            <color indexed="81"/>
            <rFont val="Tahoma"/>
            <family val="2"/>
          </rPr>
          <t>Sharlette Human - 7810190196084
Dennis Adams - 7603305910089</t>
        </r>
      </text>
    </comment>
    <comment ref="C387" authorId="0" shapeId="0">
      <text>
        <r>
          <rPr>
            <sz val="10"/>
            <color indexed="81"/>
            <rFont val="Tahoma"/>
            <family val="2"/>
          </rPr>
          <t xml:space="preserve">Contract 092-050-B300 ran from 15/10/12 - 09/11/12 = 189P/Days
</t>
        </r>
      </text>
    </comment>
    <comment ref="J387" authorId="0" shapeId="0">
      <text>
        <r>
          <rPr>
            <b/>
            <u/>
            <sz val="10"/>
            <color indexed="81"/>
            <rFont val="Tahoma"/>
            <family val="2"/>
          </rPr>
          <t xml:space="preserve">People Employed on Contract 092-050-B300
</t>
        </r>
        <r>
          <rPr>
            <sz val="10"/>
            <color indexed="81"/>
            <rFont val="Tahoma"/>
            <family val="2"/>
          </rPr>
          <t xml:space="preserve">
Salten Magielies - 8512155200088
Marius Gysman - 8910285105088
Mario Grootboom - 8604145273083
Sydney Plaatjies - 9007215141082
Wayven Isaacs - 8903035527081
Shaleen Windvogel - 8704070192082
Darius Human  - 8304175071081
Marieshan Jafta - 8112170946086
</t>
        </r>
        <r>
          <rPr>
            <b/>
            <u/>
            <sz val="10"/>
            <color indexed="81"/>
            <rFont val="Tahoma"/>
            <family val="2"/>
          </rPr>
          <t>New People</t>
        </r>
        <r>
          <rPr>
            <sz val="10"/>
            <color indexed="81"/>
            <rFont val="Tahoma"/>
            <family val="2"/>
          </rPr>
          <t xml:space="preserve">
Derek Jafta - 8902255143082
Johnathan Magielies - 7604065740088
Peter Swartz - 7702145141085
Ricardo Schoeman - 9403055131087
</t>
        </r>
        <r>
          <rPr>
            <b/>
            <u/>
            <sz val="10"/>
            <color indexed="81"/>
            <rFont val="Tahoma"/>
            <family val="2"/>
          </rPr>
          <t>People Left</t>
        </r>
        <r>
          <rPr>
            <sz val="10"/>
            <color indexed="81"/>
            <rFont val="Tahoma"/>
            <family val="2"/>
          </rPr>
          <t xml:space="preserve">
Leentjie Swartz - 6903010195085
Destimona Plaaties - 8509290192082
Conroy Maarman - 9104095266087
Nocolin De Viliers - 86099155221088</t>
        </r>
      </text>
    </comment>
    <comment ref="C388" authorId="0" shapeId="0">
      <text>
        <r>
          <rPr>
            <sz val="10"/>
            <color indexed="81"/>
            <rFont val="Tahoma"/>
            <family val="2"/>
          </rPr>
          <t xml:space="preserve">Contract 092-050-B305B1 ran from 06/04/15 - 30/04/15 = 209P/Days
</t>
        </r>
      </text>
    </comment>
    <comment ref="J388" authorId="0" shapeId="0">
      <text>
        <r>
          <rPr>
            <b/>
            <u/>
            <sz val="8"/>
            <color indexed="81"/>
            <rFont val="Tahoma"/>
            <family val="2"/>
          </rPr>
          <t xml:space="preserve">People Employed on contract 092-050-B305B1
</t>
        </r>
        <r>
          <rPr>
            <sz val="8"/>
            <color indexed="81"/>
            <rFont val="Tahoma"/>
            <family val="2"/>
          </rPr>
          <t xml:space="preserve">Kelton Swarts - 9105055215089
Arisha Van Niekerk - 8212130276085
Tiena Lukas - 7204100203083
Clarin Swarts - 7005010644088
Ragel Maganie - 9302080304083
Brendene Jonnas - 9404210289083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Marieta Rautenbach - 9301020146083
Meacon Wildeman - 9102255197084
Ivano Kleinbooi - 9603165374085
Koos Claassen - 8304066076082
Gregory Prince - 8412105182082
Els Lukas - 7801150014086
</t>
        </r>
        <r>
          <rPr>
            <sz val="8"/>
            <color indexed="81"/>
            <rFont val="Tahoma"/>
            <family val="2"/>
          </rPr>
          <t xml:space="preserve">
</t>
        </r>
        <r>
          <rPr>
            <b/>
            <u/>
            <sz val="8"/>
            <color indexed="81"/>
            <rFont val="Tahoma"/>
            <family val="2"/>
          </rPr>
          <t>People Left</t>
        </r>
        <r>
          <rPr>
            <sz val="8"/>
            <color indexed="81"/>
            <rFont val="Tahoma"/>
            <family val="2"/>
          </rPr>
          <t xml:space="preserve">
Michael Jack - 9306015094081
Michelle Grootboom - 8004250088089
Eldene Ruiters - 9407180210088
Hendry Witbooi - 8003015305082
George Mapoe - 9408035181086
Macduff Prins - 9108055111084</t>
        </r>
      </text>
    </comment>
    <comment ref="C389" authorId="0" shapeId="0">
      <text>
        <r>
          <rPr>
            <sz val="10"/>
            <color indexed="81"/>
            <rFont val="Tahoma"/>
            <family val="2"/>
          </rPr>
          <t xml:space="preserve">Contract 092-050-B305 ran from 01/10/13 - 27/01/13 = 291P/Days
</t>
        </r>
      </text>
    </comment>
    <comment ref="J389" authorId="0" shapeId="0">
      <text>
        <r>
          <rPr>
            <b/>
            <u/>
            <sz val="10"/>
            <color indexed="81"/>
            <rFont val="Tahoma"/>
            <family val="2"/>
          </rPr>
          <t xml:space="preserve">People Employed on Contract 092-050-B305
</t>
        </r>
        <r>
          <rPr>
            <sz val="10"/>
            <color indexed="81"/>
            <rFont val="Tahoma"/>
            <family val="2"/>
          </rPr>
          <t xml:space="preserve">
Salten Magielies - 8512155200088
Marius Gysman - 8910285105088
Mario Grootboom - 8604145273083
Sydney Plaatjies - 9007215141082
Wayven Isaacs - 8903035527081
Derek Jafta - 8902255143082
Shaleen Windvogel - 8704070192082
Johnathan Magielies - 7604065740088
Darius Human  - 8304175071081
Marieshan Jafta - 8112170946086
Peter Swartz - 7702145141085
Ricardo Schoeman - 9403055131087
</t>
        </r>
        <r>
          <rPr>
            <b/>
            <u/>
            <sz val="10"/>
            <color indexed="81"/>
            <rFont val="Tahoma"/>
            <family val="2"/>
          </rPr>
          <t>New People</t>
        </r>
        <r>
          <rPr>
            <sz val="10"/>
            <color indexed="81"/>
            <rFont val="Tahoma"/>
            <family val="2"/>
          </rPr>
          <t xml:space="preserve">
</t>
        </r>
        <r>
          <rPr>
            <b/>
            <u/>
            <sz val="10"/>
            <color indexed="81"/>
            <rFont val="Tahoma"/>
            <family val="2"/>
          </rPr>
          <t>People Left</t>
        </r>
        <r>
          <rPr>
            <sz val="10"/>
            <color indexed="81"/>
            <rFont val="Tahoma"/>
            <family val="2"/>
          </rPr>
          <t xml:space="preserve">
</t>
        </r>
      </text>
    </comment>
    <comment ref="C390" authorId="0" shapeId="0">
      <text>
        <r>
          <rPr>
            <sz val="10"/>
            <color indexed="81"/>
            <rFont val="Tahoma"/>
            <family val="2"/>
          </rPr>
          <t xml:space="preserve">Contract 092-050-B301B1 ran from 13/01/15 - 09/02/15 = 193P/Days
</t>
        </r>
      </text>
    </comment>
    <comment ref="J390" authorId="0" shapeId="0">
      <text>
        <r>
          <rPr>
            <b/>
            <u/>
            <sz val="8"/>
            <color indexed="81"/>
            <rFont val="Tahoma"/>
            <family val="2"/>
          </rPr>
          <t xml:space="preserve">People Employed on contract 092-050-B301B1
</t>
        </r>
        <r>
          <rPr>
            <sz val="8"/>
            <color indexed="81"/>
            <rFont val="Tahoma"/>
            <family val="2"/>
          </rPr>
          <t xml:space="preserve">Annaline Lucas - 7807240260084
Chuwayne Micaels - 9302065218084
Baveleen Statoe - 8104070091089
Ellen Michels - 6512220194086
Charles Roman - 8409145213083
Sappie Kleinbooi - 6905195246081
Andries Rossouw - 6910205957081
Rhoda Plaatjies - 7808270714081
Abina Kleinbooi - 9708050268084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Afrika Michaels - 9207285215085
Harriete Kleinbooi - 9409260234087
Rache Lucas - 9301210227081
</t>
        </r>
        <r>
          <rPr>
            <sz val="8"/>
            <color indexed="81"/>
            <rFont val="Tahoma"/>
            <family val="2"/>
          </rPr>
          <t xml:space="preserve">
</t>
        </r>
        <r>
          <rPr>
            <b/>
            <u/>
            <sz val="8"/>
            <color indexed="81"/>
            <rFont val="Tahoma"/>
            <family val="2"/>
          </rPr>
          <t>People Left</t>
        </r>
        <r>
          <rPr>
            <sz val="8"/>
            <color indexed="81"/>
            <rFont val="Tahoma"/>
            <family val="2"/>
          </rPr>
          <t xml:space="preserve">
Justin Rautenbach - 9009055196085
Cloudetta Kietas - 760114025089
Vija Peters - 5702080221084</t>
        </r>
      </text>
    </comment>
    <comment ref="C391" authorId="2" shapeId="0">
      <text>
        <r>
          <rPr>
            <sz val="8"/>
            <color indexed="81"/>
            <rFont val="Tahoma"/>
            <family val="2"/>
          </rPr>
          <t xml:space="preserve">Contract 092-050-B301 ran from 29/10/12 - 16/11/12  = 220P/Days
</t>
        </r>
      </text>
    </comment>
    <comment ref="J391" authorId="2" shapeId="0">
      <text>
        <r>
          <rPr>
            <b/>
            <u/>
            <sz val="8"/>
            <color indexed="81"/>
            <rFont val="Tahoma"/>
            <family val="2"/>
          </rPr>
          <t>People Employed on Contract 092-050-B301</t>
        </r>
        <r>
          <rPr>
            <sz val="8"/>
            <color indexed="81"/>
            <rFont val="Tahoma"/>
            <family val="2"/>
          </rPr>
          <t xml:space="preserve">
Jeandre Erasmus - 8904215150082
Wilfred Erasmus - 5907185153088
Hanrietha Matheus - 9411250209087
Charls Roman - 8409145213083
Henry Ruiters - 7412025239088
Evelyn Swartz - 7601060971080
Patriano Swartz - 9301165212088
Desmond Tarentaal - 8306155349080
</t>
        </r>
        <r>
          <rPr>
            <b/>
            <u/>
            <sz val="8"/>
            <color indexed="81"/>
            <rFont val="Tahoma"/>
            <family val="2"/>
          </rPr>
          <t xml:space="preserve">New People
</t>
        </r>
        <r>
          <rPr>
            <sz val="8"/>
            <color indexed="81"/>
            <rFont val="Tahoma"/>
            <family val="2"/>
          </rPr>
          <t xml:space="preserve">
Jaco Rautenbach - 8308195982085
Gareth Rautenbach - 9007205188085
Loreta Schoeman - 9008050204084
Ghuswin Willeman - 9406035304088</t>
        </r>
        <r>
          <rPr>
            <b/>
            <u/>
            <sz val="8"/>
            <color indexed="81"/>
            <rFont val="Tahoma"/>
            <family val="2"/>
          </rPr>
          <t xml:space="preserve">
People Left
</t>
        </r>
        <r>
          <rPr>
            <sz val="8"/>
            <color indexed="81"/>
            <rFont val="Tahoma"/>
            <family val="2"/>
          </rPr>
          <t>Francois Van De Ross - 8304045139084
Klasie Witbooi - 7602085059083
Chervonne Nobos - 9205261058081
Jonathan Magielies - 7604065740088</t>
        </r>
      </text>
    </comment>
    <comment ref="C392" authorId="0" shapeId="0">
      <text>
        <r>
          <rPr>
            <sz val="10"/>
            <color indexed="81"/>
            <rFont val="Tahoma"/>
            <family val="2"/>
          </rPr>
          <t xml:space="preserve">Contract 092-050-B308B1 ran from 30/03/15 - 10/04/15 = 87P/Days
</t>
        </r>
      </text>
    </comment>
    <comment ref="J392" authorId="0" shapeId="0">
      <text>
        <r>
          <rPr>
            <b/>
            <u/>
            <sz val="8"/>
            <color indexed="81"/>
            <rFont val="Tahoma"/>
            <family val="2"/>
          </rPr>
          <t xml:space="preserve">People Employed on contract 092-050-B308B1
</t>
        </r>
        <r>
          <rPr>
            <sz val="8"/>
            <color indexed="81"/>
            <rFont val="Tahoma"/>
            <family val="2"/>
          </rPr>
          <t xml:space="preserve">Annaline Lucas - 7807240260084
Chuwayne Michaels - 9302065218084
Baveleen Statoe - 8104070091089
Ellen Michels - 6512220194086
Charles Roman - 8409145213083
Sappie Kleinbooi - 6905195246081
Afrika Michaels - 9207285215085
Andries Rossouw - 6910205957081
Harriete Kleinbooi - 9409260234087
Rhoda Plaatjies - 7808270714081
Rache Lucas - 9301210227081
Abina Kleinbooi - 9708050268084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393" authorId="2" shapeId="0">
      <text>
        <r>
          <rPr>
            <sz val="8"/>
            <color indexed="81"/>
            <rFont val="Tahoma"/>
            <family val="2"/>
          </rPr>
          <t xml:space="preserve">Contract 092-050-B308 ran from 08/01/13 - 31/01/13  = 198P/Days
</t>
        </r>
      </text>
    </comment>
    <comment ref="J393" authorId="2" shapeId="0">
      <text>
        <r>
          <rPr>
            <b/>
            <u/>
            <sz val="8"/>
            <color indexed="81"/>
            <rFont val="Tahoma"/>
            <family val="2"/>
          </rPr>
          <t>People Employed on Contract 092-050-B308</t>
        </r>
        <r>
          <rPr>
            <sz val="8"/>
            <color indexed="81"/>
            <rFont val="Tahoma"/>
            <family val="2"/>
          </rPr>
          <t xml:space="preserve">
Jeandre Erasmus - 8904215150082
Wilfred Erasmus - 5907185153088
Hanrietha Matheus - 9411250209087
Jaco Rautenbach - 8308195982085
Gareth Rautenbach - 9007205188085
Charls Roman - 8409145213083
Henry Ruiters - 7412025239088
Loreta Schoeman - 9008050204084
Evelyn Swartz - 7601060971080
Patriano Swartz - 9301165212088
Desmond Tarentaal - 8306155349080
Ghuswin Willeman - 9406035304088
</t>
        </r>
        <r>
          <rPr>
            <b/>
            <u/>
            <sz val="8"/>
            <color indexed="81"/>
            <rFont val="Tahoma"/>
            <family val="2"/>
          </rPr>
          <t xml:space="preserve">New People
</t>
        </r>
        <r>
          <rPr>
            <sz val="8"/>
            <color indexed="81"/>
            <rFont val="Tahoma"/>
            <family val="2"/>
          </rPr>
          <t xml:space="preserve">
</t>
        </r>
        <r>
          <rPr>
            <b/>
            <u/>
            <sz val="8"/>
            <color indexed="81"/>
            <rFont val="Tahoma"/>
            <family val="2"/>
          </rPr>
          <t xml:space="preserve">
People Left
</t>
        </r>
      </text>
    </comment>
    <comment ref="C394" authorId="0" shapeId="0">
      <text>
        <r>
          <rPr>
            <sz val="10"/>
            <color indexed="81"/>
            <rFont val="Tahoma"/>
            <family val="2"/>
          </rPr>
          <t xml:space="preserve">Contract 092-050-B309B1 ran from 04/11/14 - 03/12/14 = 165P/Days
</t>
        </r>
      </text>
    </comment>
    <comment ref="J394" authorId="0" shapeId="0">
      <text>
        <r>
          <rPr>
            <b/>
            <u/>
            <sz val="8"/>
            <color indexed="81"/>
            <rFont val="Tahoma"/>
            <family val="2"/>
          </rPr>
          <t xml:space="preserve">People Employed on contract 092-050-B309B1
</t>
        </r>
        <r>
          <rPr>
            <sz val="8"/>
            <color indexed="81"/>
            <rFont val="Tahoma"/>
            <family val="2"/>
          </rPr>
          <t xml:space="preserve">
</t>
        </r>
        <r>
          <rPr>
            <sz val="8"/>
            <color indexed="81"/>
            <rFont val="Tahoma"/>
            <family val="2"/>
          </rPr>
          <t>Martiens Kleinbooi - 6604035930083
Martin Tarentaal - 8912285364087
Lindry-Anne Swartz - 8707090129083
Elna Tarentaal - 8409260199083
Pieter Tarentaal - 5905015197085
Sharon Williams - 8012020020084
Anna Prins - 7012121194086
Koos Tarentaal - 8005025064081
Glarion Grootboom - 7708240180084</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Valerie Visser - 9001310266084
Benet Ruiters - 9210160244089
Pieter Ruiters - 6405315731088
</t>
        </r>
        <r>
          <rPr>
            <sz val="8"/>
            <color indexed="81"/>
            <rFont val="Tahoma"/>
            <family val="2"/>
          </rPr>
          <t xml:space="preserve">
</t>
        </r>
        <r>
          <rPr>
            <b/>
            <u/>
            <sz val="8"/>
            <color indexed="81"/>
            <rFont val="Tahoma"/>
            <family val="2"/>
          </rPr>
          <t>People Left</t>
        </r>
        <r>
          <rPr>
            <sz val="8"/>
            <color indexed="81"/>
            <rFont val="Tahoma"/>
            <family val="2"/>
          </rPr>
          <t xml:space="preserve">
Heinrich Plaatjies - 7908075212084
Elizma De Villiers - 8404240272084
Lynette Claassen - 7710310365082</t>
        </r>
      </text>
    </comment>
    <comment ref="C395" authorId="0" shapeId="0">
      <text>
        <r>
          <rPr>
            <sz val="10"/>
            <color indexed="81"/>
            <rFont val="Tahoma"/>
            <family val="2"/>
          </rPr>
          <t xml:space="preserve">Contract 092-050-B309 ran from 28/05/13 - 19/06/13 = 160P/Days
</t>
        </r>
      </text>
    </comment>
    <comment ref="J395" authorId="0" shapeId="0">
      <text>
        <r>
          <rPr>
            <b/>
            <u/>
            <sz val="10"/>
            <color indexed="81"/>
            <rFont val="Tahoma"/>
            <family val="2"/>
          </rPr>
          <t>People employed on contract 092-050-B309</t>
        </r>
        <r>
          <rPr>
            <sz val="10"/>
            <color indexed="81"/>
            <rFont val="Tahoma"/>
            <family val="2"/>
          </rPr>
          <t xml:space="preserve">
Marion Grootboom - 7502230060087
Michelle Grootboom - 8004250088089
Errol De Villiers - 8502065368083
Valerie Visser - 9001310266084
Jan Ruiters - 6110065180086
Lindry-Anne Swartz - 8707090129083
Colin Tarentaal - 8903195190084
Keith Kietas - 9009205200084
Stephanus Williams - 7412155070089
Daniel Jack - 5503205024084
Jonathan Kietas - 8008315001086
Gerrit Roman - 8803285230081
</t>
        </r>
        <r>
          <rPr>
            <b/>
            <u/>
            <sz val="10"/>
            <color indexed="81"/>
            <rFont val="Tahoma"/>
            <family val="2"/>
          </rPr>
          <t>New People</t>
        </r>
        <r>
          <rPr>
            <sz val="10"/>
            <color indexed="81"/>
            <rFont val="Tahoma"/>
            <family val="2"/>
          </rPr>
          <t xml:space="preserve">
</t>
        </r>
        <r>
          <rPr>
            <b/>
            <u/>
            <sz val="10"/>
            <color indexed="81"/>
            <rFont val="Tahoma"/>
            <family val="2"/>
          </rPr>
          <t xml:space="preserve">
People Left
</t>
        </r>
      </text>
    </comment>
    <comment ref="C396" authorId="0" shapeId="0">
      <text>
        <r>
          <rPr>
            <sz val="10"/>
            <color indexed="81"/>
            <rFont val="Tahoma"/>
            <family val="2"/>
          </rPr>
          <t xml:space="preserve">Contract 092-050-B312B1 ran from 14/10/14 - 07/11/14 = 147P/Days
</t>
        </r>
      </text>
    </comment>
    <comment ref="J396" authorId="0" shapeId="0">
      <text>
        <r>
          <rPr>
            <b/>
            <u/>
            <sz val="8"/>
            <color indexed="81"/>
            <rFont val="Tahoma"/>
            <family val="2"/>
          </rPr>
          <t xml:space="preserve">People Employed on contract 092-050-B312B1
</t>
        </r>
        <r>
          <rPr>
            <sz val="8"/>
            <color indexed="81"/>
            <rFont val="Tahoma"/>
            <family val="2"/>
          </rPr>
          <t xml:space="preserve">Annaline Lucas - 7807240260084
Chuwayne Micaels - 9302065218084
Baveleen Statoe - 8104070091089
Ellen Michels - 6512220194086
Charles Roman - 8409145213083
Sappie Kleinbooi - 6905195246081
Justin Rautenbach - 9009055196085
Andries Rossouw - 6910205957081
Cloudetta Kietas - 760114025089
Rhoda Plaatjies - 7808270714081
Vija Peters - 5702080221084
Abina Kleinbooi - 9708050268084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397" authorId="0" shapeId="0">
      <text>
        <r>
          <rPr>
            <sz val="10"/>
            <color indexed="81"/>
            <rFont val="Tahoma"/>
            <family val="2"/>
          </rPr>
          <t xml:space="preserve">Contract 092-050-B312 ran from 19/07/13 - 07/08/13 = 123P/Days
</t>
        </r>
      </text>
    </comment>
    <comment ref="J397" authorId="0" shapeId="0">
      <text>
        <r>
          <rPr>
            <b/>
            <u/>
            <sz val="10"/>
            <color indexed="81"/>
            <rFont val="Tahoma"/>
            <family val="2"/>
          </rPr>
          <t>People employed on contract 092-050-B312</t>
        </r>
        <r>
          <rPr>
            <sz val="10"/>
            <color indexed="81"/>
            <rFont val="Tahoma"/>
            <family val="2"/>
          </rPr>
          <t xml:space="preserve">
Marion Grootboom - 7502230060087
Michelle Grootboom - 8004250088089
Errol De Villiers - 8502065368083
Valerie Visser - 9001310266084
Jan Ruiters - 6110065180086
Lindry-Anne Swartz - 8707090129083
Colin Tarentaal - 8903195190084
Keith Kietas - 9009205200084
Stephanus Williams - 7412155070089
Daniel Jack - 5503205024084
Jonathan Kietas - 8008315001086
Gerrit Roman - 8803285230081
</t>
        </r>
        <r>
          <rPr>
            <b/>
            <u/>
            <sz val="10"/>
            <color indexed="81"/>
            <rFont val="Tahoma"/>
            <family val="2"/>
          </rPr>
          <t>New People</t>
        </r>
        <r>
          <rPr>
            <sz val="10"/>
            <color indexed="81"/>
            <rFont val="Tahoma"/>
            <family val="2"/>
          </rPr>
          <t xml:space="preserve">
</t>
        </r>
        <r>
          <rPr>
            <b/>
            <u/>
            <sz val="10"/>
            <color indexed="81"/>
            <rFont val="Tahoma"/>
            <family val="2"/>
          </rPr>
          <t xml:space="preserve">
People Left
</t>
        </r>
      </text>
    </comment>
    <comment ref="C398" authorId="0" shapeId="0">
      <text>
        <r>
          <rPr>
            <sz val="10"/>
            <color indexed="81"/>
            <rFont val="Tahoma"/>
            <family val="2"/>
          </rPr>
          <t xml:space="preserve">Contract 092-050-B314B1 ran from 27/10/14 - 19/11/14 = 165P/Days
</t>
        </r>
      </text>
    </comment>
    <comment ref="J398" authorId="0" shapeId="0">
      <text>
        <r>
          <rPr>
            <b/>
            <u/>
            <sz val="8"/>
            <color indexed="81"/>
            <rFont val="Tahoma"/>
            <family val="2"/>
          </rPr>
          <t xml:space="preserve">People Employed on contract 092-050-B314B1
</t>
        </r>
        <r>
          <rPr>
            <sz val="8"/>
            <color indexed="81"/>
            <rFont val="Tahoma"/>
            <family val="2"/>
          </rPr>
          <t>Kelton Swarts - 9105055215089
Macduff Prins - 9108055111084
Arisha Van Niekerk - 8212130276085
Eldene Ruiters - 9407180210088
Hendry Witbooi - 8003015305082
George Mapoe - 9408035181086
Tiena Lukas - 7204100203083
Clarin Swarts - 7005010644088
Ragel Maganie - 9302080304083
Michelle Grootboom - 800425008808</t>
        </r>
        <r>
          <rPr>
            <u/>
            <sz val="8"/>
            <color indexed="81"/>
            <rFont val="Tahoma"/>
            <family val="2"/>
          </rPr>
          <t>9</t>
        </r>
        <r>
          <rPr>
            <sz val="8"/>
            <color indexed="81"/>
            <rFont val="Tahoma"/>
            <family val="2"/>
          </rPr>
          <t xml:space="preserve">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Brendene Jonnas - 9404210289083
Michael Jack - 9306015094081
</t>
        </r>
        <r>
          <rPr>
            <sz val="8"/>
            <color indexed="81"/>
            <rFont val="Tahoma"/>
            <family val="2"/>
          </rPr>
          <t xml:space="preserve">
</t>
        </r>
        <r>
          <rPr>
            <b/>
            <u/>
            <sz val="8"/>
            <color indexed="81"/>
            <rFont val="Tahoma"/>
            <family val="2"/>
          </rPr>
          <t>People Left</t>
        </r>
        <r>
          <rPr>
            <sz val="8"/>
            <color indexed="81"/>
            <rFont val="Tahoma"/>
            <family val="2"/>
          </rPr>
          <t xml:space="preserve">
Maria Plaatjies - 7606080260083
Noel Maia - 9307315099085</t>
        </r>
      </text>
    </comment>
    <comment ref="C399" authorId="2" shapeId="0">
      <text>
        <r>
          <rPr>
            <sz val="8"/>
            <color indexed="81"/>
            <rFont val="Tahoma"/>
            <family val="2"/>
          </rPr>
          <t xml:space="preserve">Contract 092-050-B314 ran from 26/06/12 - 26/07/12  = 200P/Days
</t>
        </r>
      </text>
    </comment>
    <comment ref="J399" authorId="2" shapeId="0">
      <text>
        <r>
          <rPr>
            <b/>
            <u/>
            <sz val="8"/>
            <color indexed="81"/>
            <rFont val="Tahoma"/>
            <family val="2"/>
          </rPr>
          <t>People Employed on Contract 092-050-B314</t>
        </r>
        <r>
          <rPr>
            <sz val="8"/>
            <color indexed="81"/>
            <rFont val="Tahoma"/>
            <family val="2"/>
          </rPr>
          <t xml:space="preserve">
Jonathan Magielies - 7604065740088
Elna Tarentaal - 8409260199083
Miggel De Villiers - 8011045122081
Cliton Windvogel - 8901125289083
Marius Gysman - 8910285105088
Hendrik Human - 8203125250086
Leonard Pietersen - 9008215209085
Henry Ruiters - 7412025239088
Lucinda Tarentaal - 8304120455082
Elrido Kleinbooi - 8909195205087
David Witbooi - 7705305154087
Gregory Ruiters - 9004055293081</t>
        </r>
      </text>
    </comment>
    <comment ref="C400" authorId="0" shapeId="0">
      <text>
        <r>
          <rPr>
            <sz val="10"/>
            <color indexed="81"/>
            <rFont val="Tahoma"/>
            <family val="2"/>
          </rPr>
          <t xml:space="preserve">Contract 092-050-B310B1 ran from 12/01/15 - 04/02/15 = 187P/Days
</t>
        </r>
      </text>
    </comment>
    <comment ref="J400" authorId="0" shapeId="0">
      <text>
        <r>
          <rPr>
            <b/>
            <u/>
            <sz val="8"/>
            <color indexed="81"/>
            <rFont val="Tahoma"/>
            <family val="2"/>
          </rPr>
          <t xml:space="preserve">People Employed on contract 092-050-B310B1
</t>
        </r>
        <r>
          <rPr>
            <b/>
            <sz val="8"/>
            <color indexed="81"/>
            <rFont val="Tahoma"/>
            <family val="2"/>
          </rPr>
          <t xml:space="preserve">
</t>
        </r>
        <r>
          <rPr>
            <sz val="8"/>
            <color indexed="81"/>
            <rFont val="Tahoma"/>
            <family val="2"/>
          </rPr>
          <t xml:space="preserve">Martiens Kleinbooi - 6604035930083
Martin Tarentaal - 8912285364087
Lindry-Anne Swartz - 8707090129083
Elna Tarentaal - 8409260199083
Pieter Tarentaal - 5905015197085
Benet Ruiters - 9210160244089
Sharon Williams - 8012020020084
Koos Tarentaal - 8005025064081
Anna Prins - 7012121194086
Pieter Ruiters - 6405315731088
Glarion Grootboom - 7708240180084
</t>
        </r>
        <r>
          <rPr>
            <sz val="8"/>
            <color indexed="81"/>
            <rFont val="Tahoma"/>
            <family val="2"/>
          </rPr>
          <t xml:space="preserve">
</t>
        </r>
        <r>
          <rPr>
            <b/>
            <u/>
            <sz val="8"/>
            <color indexed="81"/>
            <rFont val="Tahoma"/>
            <family val="2"/>
          </rPr>
          <t>New People</t>
        </r>
        <r>
          <rPr>
            <sz val="8"/>
            <color indexed="81"/>
            <rFont val="Tahoma"/>
            <family val="2"/>
          </rPr>
          <t xml:space="preserve">
</t>
        </r>
        <r>
          <rPr>
            <sz val="8"/>
            <color indexed="81"/>
            <rFont val="Tahoma"/>
            <family val="2"/>
          </rPr>
          <t xml:space="preserve">
Ellen Kleinbooi - 7404121091083
</t>
        </r>
        <r>
          <rPr>
            <sz val="8"/>
            <color indexed="81"/>
            <rFont val="Tahoma"/>
            <family val="2"/>
          </rPr>
          <t xml:space="preserve">
</t>
        </r>
        <r>
          <rPr>
            <b/>
            <u/>
            <sz val="8"/>
            <color indexed="81"/>
            <rFont val="Tahoma"/>
            <family val="2"/>
          </rPr>
          <t>People Left</t>
        </r>
        <r>
          <rPr>
            <sz val="8"/>
            <color indexed="81"/>
            <rFont val="Tahoma"/>
            <family val="2"/>
          </rPr>
          <t xml:space="preserve">
Valerie Visser - 9001310266084</t>
        </r>
      </text>
    </comment>
    <comment ref="C401" authorId="0" shapeId="0">
      <text>
        <r>
          <rPr>
            <sz val="10"/>
            <color indexed="81"/>
            <rFont val="Tahoma"/>
            <family val="2"/>
          </rPr>
          <t xml:space="preserve">Contract 092-050-B310 ran from 26/07/13 - 23/08/13 = 198P/Days
</t>
        </r>
      </text>
    </comment>
    <comment ref="J401" authorId="0" shapeId="0">
      <text>
        <r>
          <rPr>
            <b/>
            <u/>
            <sz val="10"/>
            <color indexed="81"/>
            <rFont val="Tahoma"/>
            <family val="2"/>
          </rPr>
          <t xml:space="preserve">People Employed on Contract 092-050-B310
</t>
        </r>
        <r>
          <rPr>
            <sz val="10"/>
            <color indexed="81"/>
            <rFont val="Tahoma"/>
            <family val="2"/>
          </rPr>
          <t xml:space="preserve">
Salten Magiellies - 8512155200088
Nolan Chiga - 9408255217081
Mario Grootboom - 8604145273083
Sydney Plaatjies - 9007215141082
Ashwin Paulse - 950103521085
Derek Jafta - 8902255143082
Shaleen Windvogel - 8704070192082
Darius Human  - 8304175071081
Marieshan Jafta - 8112170946086
Jossay Philander - 8611285216087
Justin Rautenbach - 9009055196085
</t>
        </r>
        <r>
          <rPr>
            <b/>
            <u/>
            <sz val="10"/>
            <color indexed="81"/>
            <rFont val="Tahoma"/>
            <family val="2"/>
          </rPr>
          <t>New People</t>
        </r>
        <r>
          <rPr>
            <sz val="10"/>
            <color indexed="81"/>
            <rFont val="Tahoma"/>
            <family val="2"/>
          </rPr>
          <t xml:space="preserve">
Jastine Noubos - 8312210166089
</t>
        </r>
        <r>
          <rPr>
            <b/>
            <u/>
            <sz val="10"/>
            <color indexed="81"/>
            <rFont val="Tahoma"/>
            <family val="2"/>
          </rPr>
          <t>People Left</t>
        </r>
        <r>
          <rPr>
            <sz val="10"/>
            <color indexed="81"/>
            <rFont val="Tahoma"/>
            <family val="2"/>
          </rPr>
          <t xml:space="preserve">
Johnathan Magielies - 7604065740088</t>
        </r>
      </text>
    </comment>
    <comment ref="C402" authorId="0" shapeId="0">
      <text>
        <r>
          <rPr>
            <sz val="10"/>
            <color indexed="81"/>
            <rFont val="Tahoma"/>
            <family val="2"/>
          </rPr>
          <t xml:space="preserve">Contract 092-050-B311B1 ran from 01/12/14 - 16/01/2015 = 189P/Days
</t>
        </r>
      </text>
    </comment>
    <comment ref="J402" authorId="0" shapeId="0">
      <text>
        <r>
          <rPr>
            <b/>
            <u/>
            <sz val="10"/>
            <color indexed="81"/>
            <rFont val="Tahoma"/>
            <family val="2"/>
          </rPr>
          <t xml:space="preserve">People employed on Contract 092-050-B311B1
</t>
        </r>
        <r>
          <rPr>
            <sz val="10"/>
            <color indexed="81"/>
            <rFont val="Tahoma"/>
            <family val="2"/>
          </rPr>
          <t xml:space="preserve">Elmara Swartz - 8807310105085
Sharlette Human - 7810190196084
Michandre Statu - 9601020295081
Sydney Plaatjies - 9007215141082
Nolan Chiga - 9408255217081
Rodwell Human - 8710015220086
Grachada Grootboom - 9511060527089
Elretha Swarts - 8509090261084
Dennis Adams - 7603305910089
Maria Plaatjies - 7606080260083
Hesme Willeman - 9301140337083
Benrica Van Niekerk - 8212035230085
</t>
        </r>
        <r>
          <rPr>
            <b/>
            <u/>
            <sz val="10"/>
            <color indexed="81"/>
            <rFont val="Tahoma"/>
            <family val="2"/>
          </rPr>
          <t xml:space="preserve">
New People
</t>
        </r>
        <r>
          <rPr>
            <sz val="10"/>
            <color indexed="81"/>
            <rFont val="Tahoma"/>
            <family val="2"/>
          </rPr>
          <t xml:space="preserve">
</t>
        </r>
        <r>
          <rPr>
            <b/>
            <u/>
            <sz val="10"/>
            <color indexed="81"/>
            <rFont val="Tahoma"/>
            <family val="2"/>
          </rPr>
          <t xml:space="preserve">
People Left
</t>
        </r>
      </text>
    </comment>
    <comment ref="C403" authorId="2" shapeId="0">
      <text>
        <r>
          <rPr>
            <sz val="8"/>
            <color indexed="81"/>
            <rFont val="Tahoma"/>
            <family val="2"/>
          </rPr>
          <t xml:space="preserve">Contract 092-050-B3111 ran from 26/06/13 - 24/07/13  = 218P/Days
</t>
        </r>
      </text>
    </comment>
    <comment ref="J403" authorId="2" shapeId="0">
      <text>
        <r>
          <rPr>
            <b/>
            <u/>
            <sz val="8"/>
            <color indexed="81"/>
            <rFont val="Tahoma"/>
            <family val="2"/>
          </rPr>
          <t>People Employed on Contract 092-050-B311</t>
        </r>
        <r>
          <rPr>
            <sz val="8"/>
            <color indexed="81"/>
            <rFont val="Tahoma"/>
            <family val="2"/>
          </rPr>
          <t xml:space="preserve">
Jeandre Erasmus - 8904215150082
Wilfred Erasmus - 5907185153088
Gareth Rautenbach - 9007205188085
Charls Roman - 8409145213083
Afrika Michaels - 9207285215085
Belvon Plaatjies - 7301025236089
Kelton Swartz - 9105055215089
Kieghen Swartz - 9306285314086
Rolin Swartz - 7809115242080
Patriano Swartz - 9301165212088
Elcardo Magielies - 7702145141085
</t>
        </r>
        <r>
          <rPr>
            <b/>
            <u/>
            <sz val="8"/>
            <color indexed="81"/>
            <rFont val="Tahoma"/>
            <family val="2"/>
          </rPr>
          <t xml:space="preserve">New People
</t>
        </r>
        <r>
          <rPr>
            <sz val="8"/>
            <color indexed="81"/>
            <rFont val="Tahoma"/>
            <family val="2"/>
          </rPr>
          <t xml:space="preserve">
Rodwil Human - 8710015220086
Gerald Maya - 9011306329085
</t>
        </r>
        <r>
          <rPr>
            <u/>
            <sz val="8"/>
            <color indexed="81"/>
            <rFont val="Tahoma"/>
            <family val="2"/>
          </rPr>
          <t xml:space="preserve">
</t>
        </r>
        <r>
          <rPr>
            <b/>
            <u/>
            <sz val="8"/>
            <color indexed="81"/>
            <rFont val="Tahoma"/>
            <family val="2"/>
          </rPr>
          <t xml:space="preserve">
People Left
</t>
        </r>
        <r>
          <rPr>
            <sz val="8"/>
            <color indexed="81"/>
            <rFont val="Tahoma"/>
            <family val="2"/>
          </rPr>
          <t>Peter Swartz - 7702145141085</t>
        </r>
      </text>
    </comment>
    <comment ref="C404" authorId="0" shapeId="0">
      <text>
        <r>
          <rPr>
            <sz val="10"/>
            <color indexed="81"/>
            <rFont val="Tahoma"/>
            <family val="2"/>
          </rPr>
          <t xml:space="preserve">Contract 092-050-B316B1 ran from 17/09/14 - 09/10/14 = 147P/Days
</t>
        </r>
      </text>
    </comment>
    <comment ref="J404" authorId="0" shapeId="0">
      <text>
        <r>
          <rPr>
            <b/>
            <u/>
            <sz val="8"/>
            <color indexed="81"/>
            <rFont val="Tahoma"/>
            <family val="2"/>
          </rPr>
          <t xml:space="preserve">People Employed on contract 092-050-B316B1
</t>
        </r>
        <r>
          <rPr>
            <sz val="8"/>
            <color indexed="81"/>
            <rFont val="Tahoma"/>
            <family val="2"/>
          </rPr>
          <t xml:space="preserve">Annaline Lucas - 7807240260084
Chuwayne Micaels - 9302065218084
Baveleen Statoe - 8104070091089
Ellen Michels - 6512220194086
Charles Roman - 8409145213083
Sappie Kleinbooi - 6905195246081
Justin Rautenbach - 9009055196085
Andries Rossouw - 6910205957081
Cloudetta Kietas - 760114025089
Rhoda Plaatjies - 7808270714081
Vija Peters - 5702080221084
Abina Kleinbooi - 9708050268084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405" authorId="2" shapeId="0">
      <text>
        <r>
          <rPr>
            <sz val="8"/>
            <color indexed="81"/>
            <rFont val="Tahoma"/>
            <family val="2"/>
          </rPr>
          <t xml:space="preserve">Contract 092-050-B316 ran from 02/09/13 - 13/09/13  = 110P/Days
</t>
        </r>
      </text>
    </comment>
    <comment ref="J405" authorId="2" shapeId="0">
      <text>
        <r>
          <rPr>
            <b/>
            <u/>
            <sz val="8"/>
            <color indexed="81"/>
            <rFont val="Tahoma"/>
            <family val="2"/>
          </rPr>
          <t>People Employed on Contract 092-050-B316</t>
        </r>
        <r>
          <rPr>
            <sz val="8"/>
            <color indexed="81"/>
            <rFont val="Tahoma"/>
            <family val="2"/>
          </rPr>
          <t xml:space="preserve">
</t>
        </r>
        <r>
          <rPr>
            <b/>
            <sz val="8"/>
            <color indexed="81"/>
            <rFont val="Tahoma"/>
            <family val="2"/>
          </rPr>
          <t xml:space="preserve">
</t>
        </r>
        <r>
          <rPr>
            <sz val="8"/>
            <color indexed="81"/>
            <rFont val="Tahoma"/>
            <family val="2"/>
          </rPr>
          <t xml:space="preserve">Jeandre Erasmus - 8904215150082
Wilfred Erasmus - 5907185153088
Gareth Rautenbach - 9007205188085
Charls Roman - 8409145213083
Rodwil Human - 8710015220086
Belvon Plaatjies - 7301025236089
Kelton Swartz - 9105055215089
Kieghen Swartz - 9306285314086
Rolin Swartz - 7809115242080
Patriano Swartz - 9301165212088
Gerald Maya - 9011306329085
Elcardo Magielies - 7702145141085
</t>
        </r>
        <r>
          <rPr>
            <b/>
            <u/>
            <sz val="8"/>
            <color indexed="81"/>
            <rFont val="Tahoma"/>
            <family val="2"/>
          </rPr>
          <t xml:space="preserve">New People
</t>
        </r>
        <r>
          <rPr>
            <sz val="8"/>
            <color indexed="81"/>
            <rFont val="Tahoma"/>
            <family val="2"/>
          </rPr>
          <t xml:space="preserve">
</t>
        </r>
        <r>
          <rPr>
            <u/>
            <sz val="8"/>
            <color indexed="81"/>
            <rFont val="Tahoma"/>
            <family val="2"/>
          </rPr>
          <t xml:space="preserve">
</t>
        </r>
        <r>
          <rPr>
            <b/>
            <u/>
            <sz val="8"/>
            <color indexed="81"/>
            <rFont val="Tahoma"/>
            <family val="2"/>
          </rPr>
          <t xml:space="preserve">
People Left
</t>
        </r>
        <r>
          <rPr>
            <sz val="8"/>
            <color indexed="81"/>
            <rFont val="Tahoma"/>
            <family val="2"/>
          </rPr>
          <t>Afrika Michaels - 9207285215085</t>
        </r>
      </text>
    </comment>
    <comment ref="C406" authorId="0" shapeId="0">
      <text>
        <r>
          <rPr>
            <sz val="10"/>
            <color indexed="81"/>
            <rFont val="Tahoma"/>
            <family val="2"/>
          </rPr>
          <t xml:space="preserve">Contract 092-050-B318B1 ran from 17/09/14 - 15/10/14 = 165P/Days
</t>
        </r>
      </text>
    </comment>
    <comment ref="J406" authorId="0" shapeId="0">
      <text>
        <r>
          <rPr>
            <b/>
            <u/>
            <sz val="8"/>
            <color indexed="81"/>
            <rFont val="Tahoma"/>
            <family val="2"/>
          </rPr>
          <t xml:space="preserve">People Employed on contract 092-050-B318B1
</t>
        </r>
        <r>
          <rPr>
            <sz val="8"/>
            <color indexed="81"/>
            <rFont val="Tahoma"/>
            <family val="2"/>
          </rPr>
          <t>Kelton Swarts - 9105055215089
Macduff Prins - 9108055111084
Maria Plaatjies - 7606080260083
Arisha Van Niekerk - 8212130276085
Eldene Ruiters - 9407180210088
Hendry Witbooi - 8003015305082
George Mapoe - 9408035181086
Tiena Lukas - 7204100203083
Clarin Swarts - 7005010644088
Noel Maia - 9307315099085
Ragel Maganie - 9302080304083
Michelle Grootboom - 800425008808</t>
        </r>
        <r>
          <rPr>
            <b/>
            <u/>
            <sz val="8"/>
            <color indexed="81"/>
            <rFont val="Tahoma"/>
            <family val="2"/>
          </rPr>
          <t>9</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407" authorId="2" shapeId="0">
      <text>
        <r>
          <rPr>
            <sz val="8"/>
            <color indexed="81"/>
            <rFont val="Tahoma"/>
            <family val="2"/>
          </rPr>
          <t xml:space="preserve">Contract 092-050-B318 ran from 03/09/13 - 02/10/13  = 205P/Days
</t>
        </r>
      </text>
    </comment>
    <comment ref="J407" authorId="2" shapeId="0">
      <text>
        <r>
          <rPr>
            <b/>
            <u/>
            <sz val="8"/>
            <color indexed="81"/>
            <rFont val="Tahoma"/>
            <family val="2"/>
          </rPr>
          <t>People Employed on Contract 092-050-B318</t>
        </r>
        <r>
          <rPr>
            <sz val="8"/>
            <color indexed="81"/>
            <rFont val="Tahoma"/>
            <family val="2"/>
          </rPr>
          <t xml:space="preserve">
Patrick Swarts - 7702145141085
Ghusun Willeman - 9406035304088
Abbey-Gail Lukas - 8409170228089
George Kleinbooi - 6411045187088
Hanrietha Matheus - 9411250209087
Lester Lucas - 7901305109086
Patrick Swartz - 8912125233088
Brian Williams - 7009255319083
Rache Lucas - 93011210227081
Evelyn Swartz - 7601060971080
Claudia Tarentaal - 8902040225087
Curlin Kleinbooi - 9705095382086
</t>
        </r>
        <r>
          <rPr>
            <b/>
            <u/>
            <sz val="8"/>
            <color indexed="81"/>
            <rFont val="Tahoma"/>
            <family val="2"/>
          </rPr>
          <t xml:space="preserve">New People
</t>
        </r>
        <r>
          <rPr>
            <b/>
            <u/>
            <sz val="8"/>
            <color indexed="81"/>
            <rFont val="Tahoma"/>
            <family val="2"/>
          </rPr>
          <t xml:space="preserve">
People Left
</t>
        </r>
      </text>
    </comment>
    <comment ref="C408" authorId="0" shapeId="0">
      <text>
        <r>
          <rPr>
            <sz val="10"/>
            <color indexed="81"/>
            <rFont val="Tahoma"/>
            <family val="2"/>
          </rPr>
          <t xml:space="preserve">Contract 092-050-B319B1 ran from 10/09/14 - 02/10/14 = 146P/Days
</t>
        </r>
      </text>
    </comment>
    <comment ref="J408" authorId="0" shapeId="0">
      <text>
        <r>
          <rPr>
            <b/>
            <u/>
            <sz val="8"/>
            <color indexed="81"/>
            <rFont val="Tahoma"/>
            <family val="2"/>
          </rPr>
          <t xml:space="preserve">People Employed on contract 092-050-B319B1
</t>
        </r>
        <r>
          <rPr>
            <sz val="8"/>
            <color indexed="81"/>
            <rFont val="Tahoma"/>
            <family val="2"/>
          </rPr>
          <t xml:space="preserve">
Martiens Kleinbooi - 6604035930083
Martin Tarentaal - 8912285364087
Lindry-Anne Swartz - 8707090129083
Heinrich Plaatjies - 7908075212084
Elna Tarentaal - 8409260199083
Pieter Tarentaal - 5905015197085
Elizma DE Villiers - 8404240272084
Sharon Williams - 8012020020084
Lynette Claassen - 7710310365082
Anna Prins - 7012121194086
Koos Tarentaal - 8005025064081
Glarion Grootboom - 7708240180084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409" authorId="0" shapeId="0">
      <text>
        <r>
          <rPr>
            <sz val="10"/>
            <color indexed="81"/>
            <rFont val="Tahoma"/>
            <family val="2"/>
          </rPr>
          <t xml:space="preserve">Contract 092-050-B319 ran from 03/09/13 - 02/10/13 = 210P/Days
</t>
        </r>
      </text>
    </comment>
    <comment ref="J409" authorId="0" shapeId="0">
      <text>
        <r>
          <rPr>
            <b/>
            <u/>
            <sz val="10"/>
            <color indexed="81"/>
            <rFont val="Tahoma"/>
            <family val="2"/>
          </rPr>
          <t>People employed on contract 092-050-B319</t>
        </r>
        <r>
          <rPr>
            <sz val="10"/>
            <color indexed="81"/>
            <rFont val="Tahoma"/>
            <family val="2"/>
          </rPr>
          <t xml:space="preserve">
Marion Grootboom - 7502230060087
Michelle Grootboom - 8004250088089
Errol De Villiers - 8502065368083
Valerie Visser - 9001310266084
Jan Ruiters - 6110065180086
Lindry-Anne Swartz - 8707090129083
Colin Tarentaal - 8903195190084
Keith Kietas - 9009205200084
Stephanus Williams - 7412155070089
Daniel Jack - 5503205024084
Jonathan Kietas - 8008315001086
Gerrit Roman - 8803285230081
</t>
        </r>
        <r>
          <rPr>
            <b/>
            <u/>
            <sz val="10"/>
            <color indexed="81"/>
            <rFont val="Tahoma"/>
            <family val="2"/>
          </rPr>
          <t>New People</t>
        </r>
        <r>
          <rPr>
            <sz val="10"/>
            <color indexed="81"/>
            <rFont val="Tahoma"/>
            <family val="2"/>
          </rPr>
          <t xml:space="preserve">
</t>
        </r>
        <r>
          <rPr>
            <b/>
            <u/>
            <sz val="10"/>
            <color indexed="81"/>
            <rFont val="Tahoma"/>
            <family val="2"/>
          </rPr>
          <t xml:space="preserve">
People Left
Jonathan Kietas - 8008315001086</t>
        </r>
      </text>
    </comment>
    <comment ref="C410" authorId="0" shapeId="0">
      <text>
        <r>
          <rPr>
            <sz val="10"/>
            <color indexed="81"/>
            <rFont val="Tahoma"/>
            <family val="2"/>
          </rPr>
          <t xml:space="preserve">Contract 092-050-B317B1 ran from 10/09/14 - 01/10/14 = 158P/Days
</t>
        </r>
      </text>
    </comment>
    <comment ref="J410" authorId="0" shapeId="0">
      <text>
        <r>
          <rPr>
            <b/>
            <u/>
            <sz val="10"/>
            <color indexed="81"/>
            <rFont val="Tahoma"/>
            <family val="2"/>
          </rPr>
          <t xml:space="preserve">People employed on Contract 092-050-B317B1
</t>
        </r>
        <r>
          <rPr>
            <sz val="10"/>
            <color indexed="81"/>
            <rFont val="Tahoma"/>
            <family val="2"/>
          </rPr>
          <t xml:space="preserve">Elmara Swartz - 8807310105085
</t>
        </r>
        <r>
          <rPr>
            <b/>
            <u/>
            <sz val="10"/>
            <color indexed="81"/>
            <rFont val="Tahoma"/>
            <family val="2"/>
          </rPr>
          <t xml:space="preserve">
New People
</t>
        </r>
        <r>
          <rPr>
            <sz val="10"/>
            <color indexed="81"/>
            <rFont val="Tahoma"/>
            <family val="2"/>
          </rPr>
          <t xml:space="preserve">Sharlette Human - 7810190196084
Michandre Statu - 9601020295081
Sydney Plaatjies - 9007215141082
Nolan Chiga - 9408255217081
Rodwell Human - 8710015220086
Grachada Grootboom - 9511060527089
Elretha Swarts - 8509090261084
Dennis Adams - 7603305910089
Esme Grootboom - 7509050201089
Hesme Willeman - 9301140337083
Benrica Van Niekerk - 8212035230085
</t>
        </r>
        <r>
          <rPr>
            <b/>
            <u/>
            <sz val="10"/>
            <color indexed="81"/>
            <rFont val="Tahoma"/>
            <family val="2"/>
          </rPr>
          <t xml:space="preserve">
People Left
</t>
        </r>
        <r>
          <rPr>
            <sz val="10"/>
            <color indexed="81"/>
            <rFont val="Tahoma"/>
            <family val="2"/>
          </rPr>
          <t>David Human - 6705095715080
Booi Chika - 6508075915088
Sherman Swartz - 9407205211087
Sharlene Windvogel - 8704070192082
Destemona Plaatjies - 8509290153081
Klara Plaaitjies - 6604010844085
Leentjie Swartz - 6903310195085
Rolin Swartz - 7809115242080
Booi Plaatjies - 6801115253085</t>
        </r>
      </text>
    </comment>
    <comment ref="C411" authorId="0" shapeId="0">
      <text>
        <r>
          <rPr>
            <sz val="10"/>
            <color indexed="81"/>
            <rFont val="Tahoma"/>
            <family val="2"/>
          </rPr>
          <t xml:space="preserve">Contract 092-050-B313B1 ran from 10/11/14 - 03/12/14 = 194P/Days
</t>
        </r>
      </text>
    </comment>
    <comment ref="J411" authorId="0" shapeId="0">
      <text>
        <r>
          <rPr>
            <b/>
            <u/>
            <sz val="8"/>
            <color indexed="81"/>
            <rFont val="Tahoma"/>
            <family val="2"/>
          </rPr>
          <t xml:space="preserve">People Employed on contract 092-050-B313B1
</t>
        </r>
        <r>
          <rPr>
            <sz val="8"/>
            <color indexed="81"/>
            <rFont val="Tahoma"/>
            <family val="2"/>
          </rPr>
          <t xml:space="preserve">Annaline Lucas - 7807240260084
Chuwayne Micaels - 9302065218084
Baveleen Statoe - 8104070091089
Ellen Michels - 6512220194086
Charles Roman - 8409145213083
Sappie Kleinbooi - 6905195246081
Justin Rautenbach - 9009055196085
Andries Rossouw - 6910205957081
Cloudetta Kietas - 760114025089
Rhoda Plaatjies - 7808270714081
Vija Peters - 5702080221084
Abina Kleinbooi - 9708050268084
</t>
        </r>
        <r>
          <rPr>
            <sz val="8"/>
            <color indexed="81"/>
            <rFont val="Tahoma"/>
            <family val="2"/>
          </rPr>
          <t xml:space="preserve">
</t>
        </r>
        <r>
          <rPr>
            <b/>
            <u/>
            <sz val="8"/>
            <color indexed="81"/>
            <rFont val="Tahoma"/>
            <family val="2"/>
          </rPr>
          <t>New People</t>
        </r>
        <r>
          <rPr>
            <sz val="8"/>
            <color indexed="81"/>
            <rFont val="Tahoma"/>
            <family val="2"/>
          </rPr>
          <t xml:space="preserve">
</t>
        </r>
        <r>
          <rPr>
            <b/>
            <u/>
            <sz val="8"/>
            <color indexed="81"/>
            <rFont val="Tahoma"/>
            <family val="2"/>
          </rPr>
          <t>People Left</t>
        </r>
        <r>
          <rPr>
            <sz val="8"/>
            <color indexed="81"/>
            <rFont val="Tahoma"/>
            <family val="2"/>
          </rPr>
          <t xml:space="preserve">
</t>
        </r>
      </text>
    </comment>
    <comment ref="C412" authorId="2" shapeId="0">
      <text>
        <r>
          <rPr>
            <sz val="8"/>
            <color indexed="81"/>
            <rFont val="Tahoma"/>
            <family val="2"/>
          </rPr>
          <t xml:space="preserve">Contract 092-050-B313 ran from 26/06/13 - 19/07/13  = 161P/Days
</t>
        </r>
      </text>
    </comment>
    <comment ref="J412" authorId="2" shapeId="0">
      <text>
        <r>
          <rPr>
            <b/>
            <u/>
            <sz val="8"/>
            <color indexed="81"/>
            <rFont val="Tahoma"/>
            <family val="2"/>
          </rPr>
          <t>People Employed on Contract 092-050-B313</t>
        </r>
        <r>
          <rPr>
            <sz val="8"/>
            <color indexed="81"/>
            <rFont val="Tahoma"/>
            <family val="2"/>
          </rPr>
          <t xml:space="preserve">
Patrick Swarts - 7702145141085
Ghusun Willeman - 9406035304088
Afrika Michaels - 9207285215085
George kleinbooi - 6411045187088
Hanrietha Matheus - 9411250209087
Lester Lucas - 7901305109086
Patrick Swartz - 8912125233088
Brian Williams - 7009255319083
Rache Lucas - 93011210227081
Evelyn Swartz - 7601060971080
Claudia Tarentaal - 8902040225087
Curlin Kleinbooi - 9705095382086
</t>
        </r>
      </text>
    </comment>
    <comment ref="C413" authorId="0" shapeId="0">
      <text>
        <r>
          <rPr>
            <sz val="10"/>
            <color indexed="81"/>
            <rFont val="Tahoma"/>
            <family val="2"/>
          </rPr>
          <t xml:space="preserve">Contract 092-050-B315B1 ran from 15/10/14 - 07/11/14 = 198P/Days
</t>
        </r>
      </text>
    </comment>
    <comment ref="J413" authorId="0" shapeId="0">
      <text>
        <r>
          <rPr>
            <b/>
            <u/>
            <sz val="10"/>
            <color indexed="81"/>
            <rFont val="Tahoma"/>
            <family val="2"/>
          </rPr>
          <t xml:space="preserve">People employed on Contract 092-050-B315B1
</t>
        </r>
        <r>
          <rPr>
            <sz val="10"/>
            <color indexed="81"/>
            <rFont val="Tahoma"/>
            <family val="2"/>
          </rPr>
          <t xml:space="preserve">Elmara Swartz - 8807310105085
Sharlette Human - 7810190196084
Michandre Statu - 9601020295081
Sydney Plaatjies - 9007215141082
Nolan Chiga - 9408255217081
Rodwell Human - 8710015220086
Grachada Grootboom - 9511060527089
Elretha Swarts - 8509090261084
Dennis Adams - 7603305910089
Hesme Willeman - 9301140337083
Benrica Van Niekerk - 8212035230085
</t>
        </r>
        <r>
          <rPr>
            <b/>
            <u/>
            <sz val="10"/>
            <color indexed="81"/>
            <rFont val="Tahoma"/>
            <family val="2"/>
          </rPr>
          <t xml:space="preserve">
New People
</t>
        </r>
        <r>
          <rPr>
            <sz val="10"/>
            <color indexed="81"/>
            <rFont val="Tahoma"/>
            <family val="2"/>
          </rPr>
          <t xml:space="preserve">Maria Plaatjies - 7606080260083
</t>
        </r>
        <r>
          <rPr>
            <b/>
            <u/>
            <sz val="10"/>
            <color indexed="81"/>
            <rFont val="Tahoma"/>
            <family val="2"/>
          </rPr>
          <t xml:space="preserve">
People Left
</t>
        </r>
        <r>
          <rPr>
            <sz val="10"/>
            <color indexed="81"/>
            <rFont val="Tahoma"/>
            <family val="2"/>
          </rPr>
          <t>Esme Grootboom - 7509050201089</t>
        </r>
      </text>
    </comment>
    <comment ref="C414" authorId="0" shapeId="0">
      <text>
        <r>
          <rPr>
            <sz val="10"/>
            <color indexed="81"/>
            <rFont val="Tahoma"/>
            <family val="2"/>
          </rPr>
          <t xml:space="preserve">Contract 092-050-B315 ran from 25/09/13 - 10/10/13 = 128P/Days
</t>
        </r>
      </text>
    </comment>
    <comment ref="J414" authorId="0" shapeId="0">
      <text>
        <r>
          <rPr>
            <b/>
            <u/>
            <sz val="10"/>
            <color indexed="81"/>
            <rFont val="Tahoma"/>
            <family val="2"/>
          </rPr>
          <t xml:space="preserve">People Employed on Contract 092-050-B315
</t>
        </r>
        <r>
          <rPr>
            <sz val="10"/>
            <color indexed="81"/>
            <rFont val="Tahoma"/>
            <family val="2"/>
          </rPr>
          <t xml:space="preserve">
Salten Magiellies - 8512155200088
Nolan Chiga - 9408255217081
Mario Grootboom - 8604145273083
Sydney Plaatjies - 9007215141082
Derek Jafta - 8902255143082
Shaleen Windvogel - 8704070192082
Darius Human  - 8304175071081
Marieshan Jafta - 8112170946086
Jossay Philander - 8611285216087
Justin Rautenbach - 9009055196085
Jastine Noubos - 8312210166089
</t>
        </r>
        <r>
          <rPr>
            <b/>
            <u/>
            <sz val="10"/>
            <color indexed="81"/>
            <rFont val="Tahoma"/>
            <family val="2"/>
          </rPr>
          <t>New People</t>
        </r>
        <r>
          <rPr>
            <sz val="10"/>
            <color indexed="81"/>
            <rFont val="Tahoma"/>
            <family val="2"/>
          </rPr>
          <t xml:space="preserve">
Dennis Adams - 7603305910089
</t>
        </r>
        <r>
          <rPr>
            <b/>
            <u/>
            <sz val="10"/>
            <color indexed="81"/>
            <rFont val="Tahoma"/>
            <family val="2"/>
          </rPr>
          <t>People Left</t>
        </r>
        <r>
          <rPr>
            <sz val="10"/>
            <color indexed="81"/>
            <rFont val="Tahoma"/>
            <family val="2"/>
          </rPr>
          <t xml:space="preserve">
Ashwin Paulse - 950103521085</t>
        </r>
      </text>
    </comment>
    <comment ref="C415" authorId="2" shapeId="0">
      <text>
        <r>
          <rPr>
            <sz val="8"/>
            <color indexed="81"/>
            <rFont val="Tahoma"/>
            <family val="2"/>
          </rPr>
          <t xml:space="preserve">Contract 092-050-B317 ran from 16/09/13 - 11/10/13  = 190P/Days
</t>
        </r>
      </text>
    </comment>
    <comment ref="J415" authorId="2" shapeId="0">
      <text>
        <r>
          <rPr>
            <b/>
            <u/>
            <sz val="8"/>
            <color indexed="81"/>
            <rFont val="Tahoma"/>
            <family val="2"/>
          </rPr>
          <t>People Employed on Contract 092-050-B317</t>
        </r>
        <r>
          <rPr>
            <sz val="8"/>
            <color indexed="81"/>
            <rFont val="Tahoma"/>
            <family val="2"/>
          </rPr>
          <t xml:space="preserve">
Jonathan Magielies - 7604065740088
Ragel Kleinbooi - 7209170152086
Shirmaga Lukas - 9404030192087
Clifton Windvogel - 8901125289083
Marius Gysman - 8910285105088
Hendrik Human - 8203125250086
Henry Ruiters - 7412025239088
Lucinda Tarentaal - 8304120455082
David Witbooi - 7705305154087
Gregory Ruiters - 9004055293081
</t>
        </r>
        <r>
          <rPr>
            <b/>
            <u/>
            <sz val="8"/>
            <color indexed="81"/>
            <rFont val="Tahoma"/>
            <family val="2"/>
          </rPr>
          <t xml:space="preserve">New People
</t>
        </r>
        <r>
          <rPr>
            <sz val="8"/>
            <color indexed="81"/>
            <rFont val="Tahoma"/>
            <family val="2"/>
          </rPr>
          <t>Carl-Zon-Zack Magielies - 9411075186080
Jan Ruiters - 6308115216088</t>
        </r>
        <r>
          <rPr>
            <b/>
            <u/>
            <sz val="8"/>
            <color indexed="81"/>
            <rFont val="Tahoma"/>
            <family val="2"/>
          </rPr>
          <t xml:space="preserve">
People Left
</t>
        </r>
        <r>
          <rPr>
            <sz val="8"/>
            <color indexed="81"/>
            <rFont val="Tahoma"/>
            <family val="2"/>
          </rPr>
          <t>Leonard Pietersen - 9008215209085
Elrido Kleinbooi - 8909195205087</t>
        </r>
      </text>
    </comment>
    <comment ref="C416" authorId="0" shapeId="0">
      <text>
        <r>
          <rPr>
            <sz val="10"/>
            <color indexed="81"/>
            <rFont val="Tahoma"/>
            <family val="2"/>
          </rPr>
          <t xml:space="preserve">Contract 092-050-B344 ran from 13/10/14 - 07/11/2014 = 198P/Days
</t>
        </r>
      </text>
    </comment>
    <comment ref="J416" authorId="0" shapeId="0">
      <text>
        <r>
          <rPr>
            <b/>
            <u/>
            <sz val="10"/>
            <color indexed="81"/>
            <rFont val="Tahoma"/>
            <family val="2"/>
          </rPr>
          <t xml:space="preserve">People Employed on Contract 092-050-B344
</t>
        </r>
        <r>
          <rPr>
            <sz val="10"/>
            <color indexed="81"/>
            <rFont val="Tahoma"/>
            <family val="2"/>
          </rPr>
          <t xml:space="preserve">
Salten Magiellies - 8512155200088
Marieshan Jafta - 8112170946086
</t>
        </r>
        <r>
          <rPr>
            <b/>
            <u/>
            <sz val="10"/>
            <color indexed="81"/>
            <rFont val="Tahoma"/>
            <family val="2"/>
          </rPr>
          <t>New People</t>
        </r>
        <r>
          <rPr>
            <sz val="10"/>
            <color indexed="81"/>
            <rFont val="Tahoma"/>
            <family val="2"/>
          </rPr>
          <t xml:space="preserve">
Meronies Tarentaal - 9411010237089
Leentjie Swartz - 6903310195085
Luzane Van niekerk - 9104031392088
Mary- Anne Grootboom - 8605100199080
Wavern Isaacs - 8903035527081
Mario Grootboom - 8604145273083
Ismael Filander - 9705125378088
Jervin Willeman - 9601265338083
Marionette Noubos - 8712010211086
Tersia Statoe - 7812110195089
</t>
        </r>
        <r>
          <rPr>
            <b/>
            <u/>
            <sz val="10"/>
            <color indexed="81"/>
            <rFont val="Tahoma"/>
            <family val="2"/>
          </rPr>
          <t>People Left</t>
        </r>
        <r>
          <rPr>
            <sz val="10"/>
            <color indexed="81"/>
            <rFont val="Tahoma"/>
            <family val="2"/>
          </rPr>
          <t xml:space="preserve">
Nolan Chiga - 9408255217081
Mario Grootboom - 8604145273083
Sydney Plaatjies - 9007215141082
Derek Jafta - 8902255143082
Shaleen Windvogel - 8704070192082
Darius Human  - 8304175071081
Jossay Philander - 8611285216087
Justin Rautenbach - 9009055196085
Jastine Noubos - 8312210166089
Dennis Adams - 7603305910089</t>
        </r>
      </text>
    </comment>
    <comment ref="C417" authorId="2" shapeId="0">
      <text>
        <r>
          <rPr>
            <sz val="8"/>
            <color indexed="81"/>
            <rFont val="Tahoma"/>
            <family val="2"/>
          </rPr>
          <t xml:space="preserve">Contract 092-050-B345 ran from 17/09/14 - 16/10/14  = 201P/Days
</t>
        </r>
      </text>
    </comment>
    <comment ref="J417" authorId="2" shapeId="0">
      <text>
        <r>
          <rPr>
            <b/>
            <u/>
            <sz val="8"/>
            <color indexed="81"/>
            <rFont val="Tahoma"/>
            <family val="2"/>
          </rPr>
          <t>People Employed on Contract 092-050-B345</t>
        </r>
        <r>
          <rPr>
            <sz val="8"/>
            <color indexed="81"/>
            <rFont val="Tahoma"/>
            <family val="2"/>
          </rPr>
          <t xml:space="preserve">
Jonathan Magielies - 7604065740088
Hendrik Human - 8203125250086
Henry Ruiters - 7412025239088
Lucinda Tarentaal - 8304120455082
David Witbooi - 7705305154087
Afrika Michaels - 9207285215085
</t>
        </r>
        <r>
          <rPr>
            <b/>
            <u/>
            <sz val="8"/>
            <color indexed="81"/>
            <rFont val="Tahoma"/>
            <family val="2"/>
          </rPr>
          <t xml:space="preserve">New People
</t>
        </r>
        <r>
          <rPr>
            <u/>
            <sz val="8"/>
            <color indexed="81"/>
            <rFont val="Tahoma"/>
            <family val="2"/>
          </rPr>
          <t xml:space="preserve">
</t>
        </r>
        <r>
          <rPr>
            <sz val="8"/>
            <color indexed="81"/>
            <rFont val="Tahoma"/>
            <family val="2"/>
          </rPr>
          <t xml:space="preserve">Caroline Tarentaal - 9405210598084
Claudette Swarts - 9011020183081
Rache Lucas - 9301210227081
Brunhilda Magiellies - 7807100177089
Sherodine Maia - 9511210203086
Irene Gysman - 8603110139089
</t>
        </r>
        <r>
          <rPr>
            <b/>
            <sz val="8"/>
            <color indexed="81"/>
            <rFont val="Tahoma"/>
            <family val="2"/>
          </rPr>
          <t xml:space="preserve">
</t>
        </r>
        <r>
          <rPr>
            <b/>
            <u/>
            <sz val="8"/>
            <color indexed="81"/>
            <rFont val="Tahoma"/>
            <family val="2"/>
          </rPr>
          <t xml:space="preserve">
People Left
</t>
        </r>
        <r>
          <rPr>
            <sz val="8"/>
            <color indexed="81"/>
            <rFont val="Tahoma"/>
            <family val="2"/>
          </rPr>
          <t>Gregory Ruiters - 9004055293081
Carl-Zon-Zack Magielies - 9411075186080
Jan Ruiters - 6308115216088
Sherman Swarts - 9407205211087
Shirmaga Lukas - 9404030192087
Marius Gysman - 8910285105088</t>
        </r>
      </text>
    </comment>
    <comment ref="C418" authorId="2" shapeId="0">
      <text>
        <r>
          <rPr>
            <sz val="8"/>
            <color indexed="81"/>
            <rFont val="Tahoma"/>
            <family val="2"/>
          </rPr>
          <t xml:space="preserve">Contract 092-050-B343 ran from 22/09/14 - 17/10/14  = 222P/Days
</t>
        </r>
      </text>
    </comment>
    <comment ref="J418" authorId="2" shapeId="0">
      <text>
        <r>
          <rPr>
            <b/>
            <u/>
            <sz val="8"/>
            <color indexed="81"/>
            <rFont val="Tahoma"/>
            <family val="2"/>
          </rPr>
          <t>People Employed on Contract 092-050-B343</t>
        </r>
        <r>
          <rPr>
            <sz val="8"/>
            <color indexed="81"/>
            <rFont val="Tahoma"/>
            <family val="2"/>
          </rPr>
          <t xml:space="preserve">
Jeandre Erasmus - 8904215150082
Wilfred Erasmus - 5907185153088
</t>
        </r>
        <r>
          <rPr>
            <b/>
            <u/>
            <sz val="8"/>
            <color indexed="81"/>
            <rFont val="Tahoma"/>
            <family val="2"/>
          </rPr>
          <t xml:space="preserve">New People
</t>
        </r>
        <r>
          <rPr>
            <sz val="8"/>
            <color indexed="81"/>
            <rFont val="Tahoma"/>
            <family val="2"/>
          </rPr>
          <t xml:space="preserve">
Gerhard George - 8204245186085
Dylon Plaatjies - 9708035298081
Ariston Van Der Ross - 9701195210087
Loretta Schoeman - 9008050204089
Zelrecz Erasmus - 8311200110081
Rochelle Plaatjies - 8004040181087
Madeleine Claassen - 9806161299087
Belinda Maia - 9101240199080
Eldene Ruiters - 9407180210088
Filicity Jackson - 8611030144089
</t>
        </r>
        <r>
          <rPr>
            <u/>
            <sz val="8"/>
            <color indexed="81"/>
            <rFont val="Tahoma"/>
            <family val="2"/>
          </rPr>
          <t xml:space="preserve">
</t>
        </r>
        <r>
          <rPr>
            <b/>
            <u/>
            <sz val="8"/>
            <color indexed="81"/>
            <rFont val="Tahoma"/>
            <family val="2"/>
          </rPr>
          <t xml:space="preserve">
People Left
</t>
        </r>
        <r>
          <rPr>
            <sz val="8"/>
            <color indexed="81"/>
            <rFont val="Tahoma"/>
            <family val="2"/>
          </rPr>
          <t>Gareth Rautenbach - 9007205188085
Charls Roman - 8409145213083
Belvon Plaatjies - 7301025236089
Kelton Swartz - 9105055215089
Kieghen Swartz - 9306285314086
Rolin Swartz - 7809115242080
Patriano Swartz - 9301165212088
Elcardo Magielies - 7702145141085
Desmond Tarentaal - 8306155349080
Patrick Zaayman - 8409215271086</t>
        </r>
        <r>
          <rPr>
            <b/>
            <u/>
            <sz val="8"/>
            <color indexed="81"/>
            <rFont val="Tahoma"/>
            <family val="2"/>
          </rPr>
          <t xml:space="preserve">
</t>
        </r>
        <r>
          <rPr>
            <sz val="8"/>
            <color indexed="81"/>
            <rFont val="Tahoma"/>
            <family val="2"/>
          </rPr>
          <t xml:space="preserve">
</t>
        </r>
      </text>
    </comment>
    <comment ref="C419" authorId="2" shapeId="0">
      <text>
        <r>
          <rPr>
            <sz val="8"/>
            <color indexed="81"/>
            <rFont val="Tahoma"/>
            <family val="2"/>
          </rPr>
          <t xml:space="preserve">Contract 092-050-B348 ran from 26/01/15 - 20/02/15  = 210P/Days
</t>
        </r>
      </text>
    </comment>
    <comment ref="J419" authorId="2" shapeId="0">
      <text>
        <r>
          <rPr>
            <b/>
            <u/>
            <sz val="8"/>
            <color indexed="81"/>
            <rFont val="Tahoma"/>
            <family val="2"/>
          </rPr>
          <t>People Employed on Contract 092-050-B348</t>
        </r>
        <r>
          <rPr>
            <sz val="8"/>
            <color indexed="81"/>
            <rFont val="Tahoma"/>
            <family val="2"/>
          </rPr>
          <t xml:space="preserve">
</t>
        </r>
        <r>
          <rPr>
            <b/>
            <sz val="8"/>
            <color indexed="81"/>
            <rFont val="Tahoma"/>
            <family val="2"/>
          </rPr>
          <t xml:space="preserve">
</t>
        </r>
        <r>
          <rPr>
            <sz val="8"/>
            <color indexed="81"/>
            <rFont val="Tahoma"/>
            <family val="2"/>
          </rPr>
          <t xml:space="preserve">Jeandre Erasmus - 8904215150082
Wilfred Erasmus - 5907185153088
Dylon Plaatjies - 9708035298081
Gerhard George - 8204245186085
Loretta Schoeman - 9008050204089
Zelrecz Erasmus - 8311200110081
Rochelle Plaatjies - 8004040181087
Belinda Maia - 9101240199080
Eldene Ruiters - 9407180210088
Filicity Jackson - 8611030144089
</t>
        </r>
        <r>
          <rPr>
            <b/>
            <u/>
            <sz val="8"/>
            <color indexed="81"/>
            <rFont val="Tahoma"/>
            <family val="2"/>
          </rPr>
          <t xml:space="preserve">New People
</t>
        </r>
        <r>
          <rPr>
            <sz val="8"/>
            <color indexed="81"/>
            <rFont val="Tahoma"/>
            <family val="2"/>
          </rPr>
          <t xml:space="preserve">
Phrevon Booysen - 8802235296085
Leorika Plaatjies - 8907290047081</t>
        </r>
        <r>
          <rPr>
            <u/>
            <sz val="8"/>
            <color indexed="81"/>
            <rFont val="Tahoma"/>
            <family val="2"/>
          </rPr>
          <t xml:space="preserve">
</t>
        </r>
        <r>
          <rPr>
            <b/>
            <u/>
            <sz val="8"/>
            <color indexed="81"/>
            <rFont val="Tahoma"/>
            <family val="2"/>
          </rPr>
          <t xml:space="preserve">
People Left
</t>
        </r>
        <r>
          <rPr>
            <sz val="8"/>
            <color indexed="81"/>
            <rFont val="Tahoma"/>
            <family val="2"/>
          </rPr>
          <t xml:space="preserve">
Ariston Van Der Ross - 9701195210087
Madeleine Claassen - 9806161299087
</t>
        </r>
      </text>
    </comment>
    <comment ref="C420" authorId="2" shapeId="0">
      <text>
        <r>
          <rPr>
            <sz val="8"/>
            <color indexed="81"/>
            <rFont val="Tahoma"/>
            <family val="2"/>
          </rPr>
          <t xml:space="preserve">Contract 092-050-B349 ran from 11/05/15 - 05/06/15  = 220P/Days
</t>
        </r>
      </text>
    </comment>
    <comment ref="J420" authorId="2" shapeId="0">
      <text>
        <r>
          <rPr>
            <b/>
            <u/>
            <sz val="8"/>
            <color indexed="81"/>
            <rFont val="Tahoma"/>
            <family val="2"/>
          </rPr>
          <t>People Employed on Contract 092-050-B349</t>
        </r>
        <r>
          <rPr>
            <sz val="8"/>
            <color indexed="81"/>
            <rFont val="Tahoma"/>
            <family val="2"/>
          </rPr>
          <t xml:space="preserve">
Jeandre Erasmus - 8904215150082
Hester Claassen - 8102091010088
Wilfred Erasmus - 5907185153088
Phrevon Booysen - 8802235296085
Dylon Plaatjies - 9708035298081
Gerhard George - 8204245186085
Loretta Schoeman - 9008050204089
Zelrecz Erasmus - 8311200110081
Rochelle Plaatjies - 8004040181087
Eldene Ruiters - 9407180210088
Filicity Jackson - 8611030144089
</t>
        </r>
        <r>
          <rPr>
            <b/>
            <u/>
            <sz val="8"/>
            <color indexed="81"/>
            <rFont val="Tahoma"/>
            <family val="2"/>
          </rPr>
          <t xml:space="preserve">New People
</t>
        </r>
        <r>
          <rPr>
            <sz val="8"/>
            <color indexed="81"/>
            <rFont val="Tahoma"/>
            <family val="2"/>
          </rPr>
          <t xml:space="preserve">
Melissa Filander - 8108310157089</t>
        </r>
        <r>
          <rPr>
            <u/>
            <sz val="8"/>
            <color indexed="81"/>
            <rFont val="Tahoma"/>
            <family val="2"/>
          </rPr>
          <t xml:space="preserve">
</t>
        </r>
        <r>
          <rPr>
            <b/>
            <u/>
            <sz val="8"/>
            <color indexed="81"/>
            <rFont val="Tahoma"/>
            <family val="2"/>
          </rPr>
          <t xml:space="preserve">
People Left
</t>
        </r>
        <r>
          <rPr>
            <sz val="8"/>
            <color indexed="81"/>
            <rFont val="Tahoma"/>
            <family val="2"/>
          </rPr>
          <t xml:space="preserve">
Belinda Maia - 9101240199080</t>
        </r>
      </text>
    </comment>
    <comment ref="C421" authorId="2" shapeId="0">
      <text>
        <r>
          <rPr>
            <sz val="8"/>
            <color indexed="81"/>
            <rFont val="Tahoma"/>
            <family val="2"/>
          </rPr>
          <t xml:space="preserve">Contract 092-050-B347 ran from 27/10/14 - 21/11/14  = 143P/Days
</t>
        </r>
      </text>
    </comment>
    <comment ref="J421" authorId="2" shapeId="0">
      <text>
        <r>
          <rPr>
            <b/>
            <u/>
            <sz val="8"/>
            <color indexed="81"/>
            <rFont val="Tahoma"/>
            <family val="2"/>
          </rPr>
          <t>People Employed on Contract 092-050-B347</t>
        </r>
        <r>
          <rPr>
            <sz val="8"/>
            <color indexed="81"/>
            <rFont val="Tahoma"/>
            <family val="2"/>
          </rPr>
          <t xml:space="preserve">
Jonathan Magielies - 7604065740088
Caroline Tarentaal - 9405210598084
Claudette Swarts - 9011020183081
Rache Lucas - 9301210227081
Hendrik Human - 8203125250086
Henry Ruiters - 7412025239088
Lucinda Tarentaal - 8304120455082
David Witbooi - 7705305154087
Afrika Michaels - 9207285215085
Brunhilda Magiellies - 7807100177089
Sherodine Maia - 9511210203086
</t>
        </r>
        <r>
          <rPr>
            <b/>
            <u/>
            <sz val="8"/>
            <color indexed="81"/>
            <rFont val="Tahoma"/>
            <family val="2"/>
          </rPr>
          <t xml:space="preserve">New People
</t>
        </r>
        <r>
          <rPr>
            <sz val="8"/>
            <color indexed="81"/>
            <rFont val="Tahoma"/>
            <family val="2"/>
          </rPr>
          <t xml:space="preserve">
Germean Magielies - 9508280272082
</t>
        </r>
        <r>
          <rPr>
            <b/>
            <sz val="8"/>
            <color indexed="81"/>
            <rFont val="Tahoma"/>
            <family val="2"/>
          </rPr>
          <t xml:space="preserve">
</t>
        </r>
        <r>
          <rPr>
            <b/>
            <u/>
            <sz val="8"/>
            <color indexed="81"/>
            <rFont val="Tahoma"/>
            <family val="2"/>
          </rPr>
          <t xml:space="preserve">
People Left
</t>
        </r>
        <r>
          <rPr>
            <sz val="8"/>
            <color indexed="81"/>
            <rFont val="Tahoma"/>
            <family val="2"/>
          </rPr>
          <t>Irene Gysman - 8603110139089</t>
        </r>
        <r>
          <rPr>
            <b/>
            <u/>
            <sz val="8"/>
            <color indexed="81"/>
            <rFont val="Tahoma"/>
            <family val="2"/>
          </rPr>
          <t xml:space="preserve">
</t>
        </r>
      </text>
    </comment>
    <comment ref="C422" authorId="0" shapeId="0">
      <text>
        <r>
          <rPr>
            <sz val="10"/>
            <color indexed="81"/>
            <rFont val="Tahoma"/>
            <family val="2"/>
          </rPr>
          <t xml:space="preserve">Contract 092-050-B346 ran from 01/12/14 - 20/01/2015 = 187P/Days
</t>
        </r>
      </text>
    </comment>
    <comment ref="J422" authorId="0" shapeId="0">
      <text>
        <r>
          <rPr>
            <b/>
            <u/>
            <sz val="10"/>
            <color indexed="81"/>
            <rFont val="Tahoma"/>
            <family val="2"/>
          </rPr>
          <t xml:space="preserve">People Employed on Contract 092-050-B344
</t>
        </r>
        <r>
          <rPr>
            <sz val="10"/>
            <color indexed="81"/>
            <rFont val="Tahoma"/>
            <family val="2"/>
          </rPr>
          <t xml:space="preserve">
Salten Magiellies - 8512155200088
Meronies Tarentaal - 9411010237089
Leentjie Swartz - 6903310195085
Luzane Van Niekerk - 9104031392088
Mary- Anne Grootboom - 8605100199080
Wavern Isaacs - 8903035527081
Mario Grootboom - 8604145273083
Ismael Filander - 9705125378088
Jervin Willeman - 9601265338083
Marionette Noubos - 8712010211086
Tersia Statoe - 7812110195089
Marieshan Jafta - 8112170946086
</t>
        </r>
        <r>
          <rPr>
            <b/>
            <u/>
            <sz val="10"/>
            <color indexed="81"/>
            <rFont val="Tahoma"/>
            <family val="2"/>
          </rPr>
          <t>New People</t>
        </r>
        <r>
          <rPr>
            <sz val="10"/>
            <color indexed="81"/>
            <rFont val="Tahoma"/>
            <family val="2"/>
          </rPr>
          <t xml:space="preserve">
</t>
        </r>
        <r>
          <rPr>
            <b/>
            <u/>
            <sz val="10"/>
            <color indexed="81"/>
            <rFont val="Tahoma"/>
            <family val="2"/>
          </rPr>
          <t>People Left</t>
        </r>
        <r>
          <rPr>
            <sz val="10"/>
            <color indexed="81"/>
            <rFont val="Tahoma"/>
            <family val="2"/>
          </rPr>
          <t xml:space="preserve">
</t>
        </r>
      </text>
    </comment>
    <comment ref="C423" authorId="2" shapeId="0">
      <text>
        <r>
          <rPr>
            <sz val="8"/>
            <color indexed="81"/>
            <rFont val="Tahoma"/>
            <family val="2"/>
          </rPr>
          <t xml:space="preserve">Contract 092-050-B351 ran from 19/01/15 - 13/02/15  = 156P/Days
</t>
        </r>
      </text>
    </comment>
    <comment ref="J423" authorId="2" shapeId="0">
      <text>
        <r>
          <rPr>
            <b/>
            <u/>
            <sz val="8"/>
            <color indexed="81"/>
            <rFont val="Tahoma"/>
            <family val="2"/>
          </rPr>
          <t>People Employed on Contract 092-050-B351</t>
        </r>
        <r>
          <rPr>
            <sz val="8"/>
            <color indexed="81"/>
            <rFont val="Tahoma"/>
            <family val="2"/>
          </rPr>
          <t xml:space="preserve">
Jonathan Magielies - 7604065740088
Caroline Tarentaal - 9405210598084
Claudette Swarts - 9011020183081
Hendrik Human - 8203125250086
Henry Ruiters - 7412025239088
Lucinda Tarentaal - 8304120455082
David Witbooi - 7705305154087
Brunhilda Magiellies - 7807100177089
Sherodine Maia - 9511210203086
Germean Magielies - 9508280272082
</t>
        </r>
        <r>
          <rPr>
            <b/>
            <u/>
            <sz val="8"/>
            <color indexed="81"/>
            <rFont val="Tahoma"/>
            <family val="2"/>
          </rPr>
          <t xml:space="preserve">New People
</t>
        </r>
        <r>
          <rPr>
            <sz val="8"/>
            <color indexed="81"/>
            <rFont val="Tahoma"/>
            <family val="2"/>
          </rPr>
          <t xml:space="preserve">
Anette Umslana - 8909100226087
Carl Zon Zack Magielies - 9411075186080
</t>
        </r>
        <r>
          <rPr>
            <b/>
            <sz val="8"/>
            <color indexed="81"/>
            <rFont val="Tahoma"/>
            <family val="2"/>
          </rPr>
          <t xml:space="preserve">
</t>
        </r>
        <r>
          <rPr>
            <b/>
            <u/>
            <sz val="8"/>
            <color indexed="81"/>
            <rFont val="Tahoma"/>
            <family val="2"/>
          </rPr>
          <t xml:space="preserve">
People Left
</t>
        </r>
        <r>
          <rPr>
            <sz val="8"/>
            <color indexed="81"/>
            <rFont val="Tahoma"/>
            <family val="2"/>
          </rPr>
          <t xml:space="preserve">Afrika Michaels - 9207285215085
Rache Lucas - 9301210227081
</t>
        </r>
      </text>
    </comment>
    <comment ref="C424" authorId="2" shapeId="0">
      <text>
        <r>
          <rPr>
            <sz val="8"/>
            <color indexed="81"/>
            <rFont val="Tahoma"/>
            <family val="2"/>
          </rPr>
          <t xml:space="preserve">Contract 092-050-B352 ran from 14/04/15 to 11/05/15 = 160P/Days
</t>
        </r>
      </text>
    </comment>
    <comment ref="J424" authorId="2" shapeId="0">
      <text>
        <r>
          <rPr>
            <b/>
            <u/>
            <sz val="8"/>
            <color indexed="81"/>
            <rFont val="Tahoma"/>
            <family val="2"/>
          </rPr>
          <t>People Employed on Contract 092-050-B352</t>
        </r>
        <r>
          <rPr>
            <sz val="8"/>
            <color indexed="81"/>
            <rFont val="Tahoma"/>
            <family val="2"/>
          </rPr>
          <t xml:space="preserve">
Jonathan Magielies - 7604065740088
Caroline Tarentaal - 9405210598084
Claudette Swarts - 9011020183081
Anette Umslana - 8909100226087
Hendrik Human - 8203125250086
Henry Ruiters - 7412025239088
Lucinda Tarentaal - 8304120455082
David Witbooi - 7705305154087
Carl-Zon-Zack Magielies - 9411075186080
Brunhilda Magiellies - 7807100177089
Sherodene Maia - 9511210203086
Germean Magielies - 9508280272082
</t>
        </r>
        <r>
          <rPr>
            <b/>
            <u/>
            <sz val="8"/>
            <color indexed="81"/>
            <rFont val="Tahoma"/>
            <family val="2"/>
          </rPr>
          <t xml:space="preserve">New People
</t>
        </r>
        <r>
          <rPr>
            <sz val="8"/>
            <color indexed="81"/>
            <rFont val="Tahoma"/>
            <family val="2"/>
          </rPr>
          <t xml:space="preserve">
</t>
        </r>
        <r>
          <rPr>
            <b/>
            <sz val="8"/>
            <color indexed="81"/>
            <rFont val="Tahoma"/>
            <family val="2"/>
          </rPr>
          <t xml:space="preserve">
</t>
        </r>
        <r>
          <rPr>
            <b/>
            <u/>
            <sz val="8"/>
            <color indexed="81"/>
            <rFont val="Tahoma"/>
            <family val="2"/>
          </rPr>
          <t xml:space="preserve">
People Left
</t>
        </r>
        <r>
          <rPr>
            <sz val="8"/>
            <color indexed="81"/>
            <rFont val="Tahoma"/>
            <family val="2"/>
          </rPr>
          <t xml:space="preserve">
</t>
        </r>
      </text>
    </comment>
    <comment ref="C426" authorId="0" shapeId="0">
      <text>
        <r>
          <rPr>
            <sz val="10"/>
            <color indexed="81"/>
            <rFont val="Tahoma"/>
            <family val="2"/>
          </rPr>
          <t xml:space="preserve">Contract 092-001-217 ran from 16/08/10 - 06/10/10 = 223P/Days
</t>
        </r>
      </text>
    </comment>
    <comment ref="J426" authorId="0" shapeId="0">
      <text>
        <r>
          <rPr>
            <b/>
            <u/>
            <sz val="8"/>
            <color indexed="81"/>
            <rFont val="Tahoma"/>
            <family val="2"/>
          </rPr>
          <t xml:space="preserve">People employed on contract 092-001-217
</t>
        </r>
        <r>
          <rPr>
            <sz val="8"/>
            <color indexed="81"/>
            <rFont val="Tahoma"/>
            <family val="2"/>
          </rPr>
          <t xml:space="preserve">
Ryan Daniels - 8202145167080
George Hatches - 7907175180081
Charlton Malgas - 8404175282082
Patrick Zana  - 7603225541089
Henrico Prins - 8601135214085
Fransie Rossouw - 6301035189089
Catherine Smit - 8404021234089
Richard Makosi - 6907095374088
Rodrick Pati - 8912316012085
</t>
        </r>
        <r>
          <rPr>
            <b/>
            <u/>
            <sz val="8"/>
            <color indexed="81"/>
            <rFont val="Tahoma"/>
            <family val="2"/>
          </rPr>
          <t xml:space="preserve">New People
</t>
        </r>
        <r>
          <rPr>
            <sz val="8"/>
            <color indexed="81"/>
            <rFont val="Tahoma"/>
            <family val="2"/>
          </rPr>
          <t xml:space="preserve">
</t>
        </r>
        <r>
          <rPr>
            <b/>
            <sz val="8"/>
            <color indexed="81"/>
            <rFont val="Tahoma"/>
            <family val="2"/>
          </rPr>
          <t xml:space="preserve">
Manie George -= 8712285241081
Anderson Sobetwa - 5201255807082</t>
        </r>
        <r>
          <rPr>
            <b/>
            <u/>
            <sz val="8"/>
            <color indexed="81"/>
            <rFont val="Tahoma"/>
            <family val="2"/>
          </rPr>
          <t xml:space="preserve">
</t>
        </r>
        <r>
          <rPr>
            <sz val="8"/>
            <color indexed="81"/>
            <rFont val="Tahoma"/>
            <family val="2"/>
          </rPr>
          <t xml:space="preserve">
</t>
        </r>
        <r>
          <rPr>
            <u/>
            <sz val="8"/>
            <color indexed="81"/>
            <rFont val="Tahoma"/>
            <family val="2"/>
          </rPr>
          <t xml:space="preserve">
</t>
        </r>
        <r>
          <rPr>
            <b/>
            <u/>
            <sz val="8"/>
            <color indexed="81"/>
            <rFont val="Tahoma"/>
            <family val="2"/>
          </rPr>
          <t xml:space="preserve">
People Left
</t>
        </r>
        <r>
          <rPr>
            <sz val="8"/>
            <color indexed="10"/>
            <rFont val="Tahoma"/>
            <family val="2"/>
          </rPr>
          <t xml:space="preserve">
</t>
        </r>
        <r>
          <rPr>
            <sz val="8"/>
            <color indexed="81"/>
            <rFont val="Tahoma"/>
            <family val="2"/>
          </rPr>
          <t xml:space="preserve">
Franchwa Zana - 8512115247088
Llewellyn Swarts - 8404285226087</t>
        </r>
      </text>
    </comment>
    <comment ref="C427" authorId="0" shapeId="0">
      <text>
        <r>
          <rPr>
            <sz val="10"/>
            <color indexed="81"/>
            <rFont val="Tahoma"/>
            <family val="2"/>
          </rPr>
          <t xml:space="preserve">Contract 092-001-225 ran from 26/04/10 - 21/05/10 = 239P/Days
</t>
        </r>
      </text>
    </comment>
    <comment ref="J427" authorId="0" shapeId="0">
      <text>
        <r>
          <rPr>
            <b/>
            <u/>
            <sz val="8"/>
            <color indexed="81"/>
            <rFont val="Tahoma"/>
            <family val="2"/>
          </rPr>
          <t xml:space="preserve">People employed on contract 092-001-225
</t>
        </r>
        <r>
          <rPr>
            <sz val="8"/>
            <color indexed="81"/>
            <rFont val="Tahoma"/>
            <family val="2"/>
          </rPr>
          <t xml:space="preserve">
Maxim Breakfast - 5804085835080
Ryan Daniels - 8202145167080
Charlton Malgas - 8404175282082
Catherine Smit - 8404021234089
Henrico Prins - 8601135214085
Llewellyn Swarts - 8404285226087
Franchwa Zana - 8512115247088
Rayno Zana - 8809205164086
</t>
        </r>
        <r>
          <rPr>
            <b/>
            <u/>
            <sz val="8"/>
            <color indexed="81"/>
            <rFont val="Tahoma"/>
            <family val="2"/>
          </rPr>
          <t xml:space="preserve">New People
</t>
        </r>
        <r>
          <rPr>
            <sz val="8"/>
            <color indexed="81"/>
            <rFont val="Tahoma"/>
            <family val="2"/>
          </rPr>
          <t xml:space="preserve">
Edward Yoyo - 7302055915089
Patrick Zana  - 7603225541089
George Hatches - 7907175180081</t>
        </r>
        <r>
          <rPr>
            <u/>
            <sz val="8"/>
            <color indexed="81"/>
            <rFont val="Tahoma"/>
            <family val="2"/>
          </rPr>
          <t xml:space="preserve">
</t>
        </r>
        <r>
          <rPr>
            <b/>
            <u/>
            <sz val="8"/>
            <color indexed="81"/>
            <rFont val="Tahoma"/>
            <family val="2"/>
          </rPr>
          <t xml:space="preserve">
People Left
</t>
        </r>
        <r>
          <rPr>
            <sz val="8"/>
            <color indexed="10"/>
            <rFont val="Tahoma"/>
            <family val="2"/>
          </rPr>
          <t xml:space="preserve">
</t>
        </r>
        <r>
          <rPr>
            <sz val="8"/>
            <color indexed="81"/>
            <rFont val="Tahoma"/>
            <family val="2"/>
          </rPr>
          <t>Henrietta Malgas - 83082290288082
Stoffel Swarts - 6603255229085
Elroy Swartz - 8404145318081</t>
        </r>
        <r>
          <rPr>
            <b/>
            <u/>
            <sz val="8"/>
            <color indexed="81"/>
            <rFont val="Tahoma"/>
            <family val="2"/>
          </rPr>
          <t xml:space="preserve">
</t>
        </r>
        <r>
          <rPr>
            <sz val="8"/>
            <color indexed="81"/>
            <rFont val="Tahoma"/>
            <family val="2"/>
          </rPr>
          <t xml:space="preserve">
</t>
        </r>
      </text>
    </comment>
  </commentList>
</comments>
</file>

<file path=xl/sharedStrings.xml><?xml version="1.0" encoding="utf-8"?>
<sst xmlns="http://schemas.openxmlformats.org/spreadsheetml/2006/main" count="21827" uniqueCount="2245">
  <si>
    <t>Contractor</t>
  </si>
  <si>
    <t>Month</t>
  </si>
  <si>
    <t>T/Method</t>
  </si>
  <si>
    <t>Contract No</t>
  </si>
  <si>
    <t>No of Working days</t>
  </si>
  <si>
    <t>No of people employed</t>
  </si>
  <si>
    <t>Wage cost to clear site</t>
  </si>
  <si>
    <t>PPE</t>
  </si>
  <si>
    <t>Tools &amp; Equipment</t>
  </si>
  <si>
    <t>Transport</t>
  </si>
  <si>
    <t>Training</t>
  </si>
  <si>
    <t>Total</t>
  </si>
  <si>
    <t>Camping</t>
  </si>
  <si>
    <t>Capital Build up</t>
  </si>
  <si>
    <t>CONTRACTOR</t>
  </si>
  <si>
    <t>MONTH</t>
  </si>
  <si>
    <t>T/Ment ID</t>
  </si>
  <si>
    <t>R.S. Levy</t>
  </si>
  <si>
    <t>Admin / Bookkeeping</t>
  </si>
  <si>
    <t>TOTAL</t>
  </si>
  <si>
    <t xml:space="preserve"> Wage Cost to clear site</t>
  </si>
  <si>
    <t>RS Levy</t>
  </si>
  <si>
    <t>Tools &amp; Equip</t>
  </si>
  <si>
    <t>Admin</t>
  </si>
  <si>
    <t xml:space="preserve">Training </t>
  </si>
  <si>
    <t>No of W/Days</t>
  </si>
  <si>
    <t>People employed</t>
  </si>
  <si>
    <t>Number of contracts</t>
  </si>
  <si>
    <t>No. of contracts</t>
  </si>
  <si>
    <t>No of Training Days</t>
  </si>
  <si>
    <t>No of contracts</t>
  </si>
  <si>
    <t>No. of training days</t>
  </si>
  <si>
    <t xml:space="preserve"> Contractor SUMMARY of Xolani Tiem</t>
  </si>
  <si>
    <t>Xolani Tiem</t>
  </si>
  <si>
    <t>November 2007</t>
  </si>
  <si>
    <t>N/A</t>
  </si>
  <si>
    <t>092-050-A02</t>
  </si>
  <si>
    <t xml:space="preserve"> Contractor SUMMARY of Vuyani Dyasi</t>
  </si>
  <si>
    <t>Vuyani Dyasi</t>
  </si>
  <si>
    <t>092-050-A05</t>
  </si>
  <si>
    <t>Eddie Lucas</t>
  </si>
  <si>
    <t xml:space="preserve"> Contractor SUMMARY of Eddie Lucas</t>
  </si>
  <si>
    <t>092-050-A06</t>
  </si>
  <si>
    <t xml:space="preserve"> CONTRACT SUMMARY of Eden August</t>
  </si>
  <si>
    <t>Eden August</t>
  </si>
  <si>
    <t>092-050-A03</t>
  </si>
  <si>
    <t xml:space="preserve"> CONTRACT SUMMARY of Raymond Jeyi</t>
  </si>
  <si>
    <t>Raymond Jeyi</t>
  </si>
  <si>
    <t>092-050-A01</t>
  </si>
  <si>
    <t xml:space="preserve"> CONTRACT SUMMARY of Mkatali Mzwanele</t>
  </si>
  <si>
    <t>Mkatali Mzwanele</t>
  </si>
  <si>
    <t>December 2007</t>
  </si>
  <si>
    <t>092-050-F09</t>
  </si>
  <si>
    <t xml:space="preserve"> CONTRACT SUMMARY of Mbali Mzizi</t>
  </si>
  <si>
    <t>Mbali Mzizi</t>
  </si>
  <si>
    <t>092-050-F07</t>
  </si>
  <si>
    <t xml:space="preserve"> CONTRACT SUMMARY of Xoliswa Ndibaza</t>
  </si>
  <si>
    <t>Xoliswa Ndibaza</t>
  </si>
  <si>
    <t>092-050-F08</t>
  </si>
  <si>
    <t>092-050-A11</t>
  </si>
  <si>
    <t>090-050-A09</t>
  </si>
  <si>
    <t>092-050-A08</t>
  </si>
  <si>
    <t>092-050-A10</t>
  </si>
  <si>
    <t>092-050-A07</t>
  </si>
  <si>
    <t>January 2008</t>
  </si>
  <si>
    <t>092-050-F10</t>
  </si>
  <si>
    <t>092-050-F12</t>
  </si>
  <si>
    <t>February 2008</t>
  </si>
  <si>
    <t>092-050-F11</t>
  </si>
  <si>
    <t>092-050-A13</t>
  </si>
  <si>
    <t>092-050-A12</t>
  </si>
  <si>
    <t>092-050-A16</t>
  </si>
  <si>
    <t>090-050-A15</t>
  </si>
  <si>
    <t>092-050-A14</t>
  </si>
  <si>
    <t>092-050-F13</t>
  </si>
  <si>
    <t>092-050-F14</t>
  </si>
  <si>
    <t>092-050-F15</t>
  </si>
  <si>
    <t>092-050-A21</t>
  </si>
  <si>
    <t>Ápril 2008</t>
  </si>
  <si>
    <t>092-050-A17</t>
  </si>
  <si>
    <t>092-050-A18</t>
  </si>
  <si>
    <t>092-050-A19</t>
  </si>
  <si>
    <t xml:space="preserve"> CONTRACT SUMMARY of Ronnie Xonka</t>
  </si>
  <si>
    <t>Ronnie Xonka</t>
  </si>
  <si>
    <t>April 2008</t>
  </si>
  <si>
    <t>092-050-A20</t>
  </si>
  <si>
    <t>092-050-A23</t>
  </si>
  <si>
    <t>092-050-A24</t>
  </si>
  <si>
    <t>092-050-A25</t>
  </si>
  <si>
    <t>May 2008</t>
  </si>
  <si>
    <t>092-050-A26</t>
  </si>
  <si>
    <t>092-050-F17</t>
  </si>
  <si>
    <t>092-050-F18</t>
  </si>
  <si>
    <t>092-050-F20</t>
  </si>
  <si>
    <t>092-050-A28</t>
  </si>
  <si>
    <t>June 2008</t>
  </si>
  <si>
    <t>Thicket Wide Plots</t>
  </si>
  <si>
    <t>092-050-A27</t>
  </si>
  <si>
    <t>092-050-A29</t>
  </si>
  <si>
    <t>Thicket Plot Planting</t>
  </si>
  <si>
    <t>092-050-F23</t>
  </si>
  <si>
    <t>092-050-A31</t>
  </si>
  <si>
    <t>092-050-F22</t>
  </si>
  <si>
    <t>July 2008</t>
  </si>
  <si>
    <t>092-050-A34</t>
  </si>
  <si>
    <t>092-050-A33</t>
  </si>
  <si>
    <t>092-050-F21</t>
  </si>
  <si>
    <t>092-050-A35</t>
  </si>
  <si>
    <t>092-050-A32</t>
  </si>
  <si>
    <t>August 2008</t>
  </si>
  <si>
    <t>092-050-F25</t>
  </si>
  <si>
    <t>092-050-F24</t>
  </si>
  <si>
    <t>092-050-A46</t>
  </si>
  <si>
    <t>092-050-A38</t>
  </si>
  <si>
    <t>092-050-A41</t>
  </si>
  <si>
    <t>092-050-F26</t>
  </si>
  <si>
    <t>September 2008</t>
  </si>
  <si>
    <t>092-050-A42</t>
  </si>
  <si>
    <t>092-050-F28</t>
  </si>
  <si>
    <t>092-050-F30</t>
  </si>
  <si>
    <t>092-050-F29</t>
  </si>
  <si>
    <t>October 2008</t>
  </si>
  <si>
    <t>092-050-A43</t>
  </si>
  <si>
    <t>Óctober 2008</t>
  </si>
  <si>
    <t>092-050-A39</t>
  </si>
  <si>
    <t>092-050-A47</t>
  </si>
  <si>
    <t>092-050-F33</t>
  </si>
  <si>
    <t>November 2008</t>
  </si>
  <si>
    <t>092-050-F34</t>
  </si>
  <si>
    <t>092-050-A48</t>
  </si>
  <si>
    <t>December 2008</t>
  </si>
  <si>
    <t>092-050-F38</t>
  </si>
  <si>
    <t>092-050-A49</t>
  </si>
  <si>
    <t>092-050-A51</t>
  </si>
  <si>
    <t>092-050-A50</t>
  </si>
  <si>
    <t>092-050-A37</t>
  </si>
  <si>
    <t xml:space="preserve">January 2009 </t>
  </si>
  <si>
    <t>092-050-A52</t>
  </si>
  <si>
    <t>February 2009</t>
  </si>
  <si>
    <t>092-050-F40</t>
  </si>
  <si>
    <t>092-050-A30</t>
  </si>
  <si>
    <t>092-050-A44</t>
  </si>
  <si>
    <t>092-050-A54</t>
  </si>
  <si>
    <t>092-050-A53</t>
  </si>
  <si>
    <t xml:space="preserve"> CONTRACT SUMMARY of Arron Nxadi</t>
  </si>
  <si>
    <t>Arron Nxadi</t>
  </si>
  <si>
    <t>092-050-F45</t>
  </si>
  <si>
    <t xml:space="preserve"> CONTRACT SUMMARY of Zolilie Hanabe</t>
  </si>
  <si>
    <t>Zolile Hanabe</t>
  </si>
  <si>
    <t>092-050-A55</t>
  </si>
  <si>
    <t>April 2009</t>
  </si>
  <si>
    <t>092-050-F49</t>
  </si>
  <si>
    <t xml:space="preserve"> CONTRACT SUMMARY of Andile Qangule</t>
  </si>
  <si>
    <t>Andile Quangule</t>
  </si>
  <si>
    <t>092-050-F44</t>
  </si>
  <si>
    <t>No of Working Days</t>
  </si>
  <si>
    <t>092-050-A58</t>
  </si>
  <si>
    <t>092-050-A56</t>
  </si>
  <si>
    <t>092-050-A57</t>
  </si>
  <si>
    <t>May 2009</t>
  </si>
  <si>
    <t>092-050-A59</t>
  </si>
  <si>
    <t>June 2009</t>
  </si>
  <si>
    <t>092-050-A61</t>
  </si>
  <si>
    <t>Plants Planted</t>
  </si>
  <si>
    <t>Camping Days</t>
  </si>
  <si>
    <t>P/Days Planned</t>
  </si>
  <si>
    <t>P/Day Actual</t>
  </si>
  <si>
    <t>Cost/Ha</t>
  </si>
  <si>
    <t>Cost/P/Day</t>
  </si>
  <si>
    <t>Total Contractor Cost</t>
  </si>
  <si>
    <t>Fencing Cost</t>
  </si>
  <si>
    <t>Contract cost including auxillaries</t>
  </si>
  <si>
    <t>092-050-A60</t>
  </si>
  <si>
    <t>092-050-F50</t>
  </si>
  <si>
    <t>092-050-F52</t>
  </si>
  <si>
    <t xml:space="preserve"> </t>
  </si>
  <si>
    <t>092-050-F51</t>
  </si>
  <si>
    <t>Large Scale Planting</t>
  </si>
  <si>
    <t>ADDO CONTRACTOR SUMMARY</t>
  </si>
  <si>
    <t>TOTALS</t>
  </si>
  <si>
    <t xml:space="preserve">No of Ha's </t>
  </si>
  <si>
    <t xml:space="preserve"> CONTRACT SUMMARY OF C.S.Vulindlu</t>
  </si>
  <si>
    <t>C.S.Vulindlu</t>
  </si>
  <si>
    <t>092-050-F01</t>
  </si>
  <si>
    <t>092-050-F02</t>
  </si>
  <si>
    <t>Large scale planting</t>
  </si>
  <si>
    <t>October 2007</t>
  </si>
  <si>
    <t xml:space="preserve"> CONTRACT SUMMARY OF M.H.Sodladla</t>
  </si>
  <si>
    <t>M.H.Sodladla</t>
  </si>
  <si>
    <t>092-050-F03</t>
  </si>
  <si>
    <t>092-050-F04</t>
  </si>
  <si>
    <t>Large scale Planting</t>
  </si>
  <si>
    <t xml:space="preserve"> CONTRACT SUMMARY OF P.Dondashe</t>
  </si>
  <si>
    <t>P.Dondashe</t>
  </si>
  <si>
    <t>092-050-F05</t>
  </si>
  <si>
    <t xml:space="preserve"> CONTRACT SUMMARY OF L.Minyelela</t>
  </si>
  <si>
    <t>L.Minyelela</t>
  </si>
  <si>
    <t>092-050-F35</t>
  </si>
  <si>
    <t>092-050-F41</t>
  </si>
  <si>
    <t xml:space="preserve"> CONTRACT SUMMARY OF Q.S.Sodladla</t>
  </si>
  <si>
    <t>Q.Sodladla</t>
  </si>
  <si>
    <t>092-050-F36</t>
  </si>
  <si>
    <t>092-050-F42</t>
  </si>
  <si>
    <t>092-050-F48</t>
  </si>
  <si>
    <t>Cost P/Pday</t>
  </si>
  <si>
    <t>Cost            P/ Ha</t>
  </si>
  <si>
    <t>FISH RIVER CONTRACTOR SUMMARY</t>
  </si>
  <si>
    <t xml:space="preserve"> CONTRACT SUMMARY of S. Grundling</t>
  </si>
  <si>
    <t>S. Grundling</t>
  </si>
  <si>
    <t>092-001-007</t>
  </si>
  <si>
    <t>092-001-008</t>
  </si>
  <si>
    <t>092-001-010</t>
  </si>
  <si>
    <t>092-001-118</t>
  </si>
  <si>
    <t>092-001-021</t>
  </si>
  <si>
    <t>092-001-024</t>
  </si>
  <si>
    <t>092-001-031</t>
  </si>
  <si>
    <t>092-001-033</t>
  </si>
  <si>
    <t>092-001-038</t>
  </si>
  <si>
    <t>October 2004</t>
  </si>
  <si>
    <t>November 2004</t>
  </si>
  <si>
    <t>January 2005</t>
  </si>
  <si>
    <t>February 2005</t>
  </si>
  <si>
    <t>March 2005</t>
  </si>
  <si>
    <t>April 2005</t>
  </si>
  <si>
    <t>May 2005</t>
  </si>
  <si>
    <t>June 2005</t>
  </si>
  <si>
    <t>July 2005</t>
  </si>
  <si>
    <t xml:space="preserve"> CONTRACT SUMMARY of Z.L. Ngcayisa</t>
  </si>
  <si>
    <t>Z.L. Ngcayisa</t>
  </si>
  <si>
    <t>092-001-094</t>
  </si>
  <si>
    <t>092-001-103</t>
  </si>
  <si>
    <t>092-001-111</t>
  </si>
  <si>
    <t>092-001-112</t>
  </si>
  <si>
    <t>November 2006</t>
  </si>
  <si>
    <t>December 2006</t>
  </si>
  <si>
    <t>January 2007</t>
  </si>
  <si>
    <t>March 2007</t>
  </si>
  <si>
    <t xml:space="preserve"> CONTRACT SUMMARY of JJ Swartz</t>
  </si>
  <si>
    <t>J.J. Swartz</t>
  </si>
  <si>
    <t>092-001-002</t>
  </si>
  <si>
    <t>092-001-012</t>
  </si>
  <si>
    <t>092-001-017</t>
  </si>
  <si>
    <t>092-001-019</t>
  </si>
  <si>
    <t>092-001-023</t>
  </si>
  <si>
    <t>092-001-029</t>
  </si>
  <si>
    <t>092-001-034</t>
  </si>
  <si>
    <t>092-001-039</t>
  </si>
  <si>
    <t>092-001-043</t>
  </si>
  <si>
    <t>092-001-045</t>
  </si>
  <si>
    <t>092-001-049</t>
  </si>
  <si>
    <t>092-001-052</t>
  </si>
  <si>
    <t>092-001-059</t>
  </si>
  <si>
    <t>092-001-061</t>
  </si>
  <si>
    <t>092-001-064</t>
  </si>
  <si>
    <t>092-001-069</t>
  </si>
  <si>
    <t>February 2004</t>
  </si>
  <si>
    <t>August 2005</t>
  </si>
  <si>
    <t>September 2005</t>
  </si>
  <si>
    <t>October 2005</t>
  </si>
  <si>
    <t>January 2006</t>
  </si>
  <si>
    <t>February 2006</t>
  </si>
  <si>
    <t>March 2006</t>
  </si>
  <si>
    <t>May 2006</t>
  </si>
  <si>
    <t>June 2006</t>
  </si>
  <si>
    <t>July 2006</t>
  </si>
  <si>
    <t>August 2006</t>
  </si>
  <si>
    <t>October 2006</t>
  </si>
  <si>
    <t xml:space="preserve"> CONTRACT SUMMARY of George Kleinbooi</t>
  </si>
  <si>
    <t>George Kleinbooi</t>
  </si>
  <si>
    <t>092-001-022</t>
  </si>
  <si>
    <t>092-001-028</t>
  </si>
  <si>
    <t>092-001-037</t>
  </si>
  <si>
    <t>092-001-044</t>
  </si>
  <si>
    <t>092-001-048</t>
  </si>
  <si>
    <t>092-001-065</t>
  </si>
  <si>
    <t>092-001-074</t>
  </si>
  <si>
    <t>092-001-077</t>
  </si>
  <si>
    <t>092-001-083</t>
  </si>
  <si>
    <t>092-001-189</t>
  </si>
  <si>
    <t>092-001-106</t>
  </si>
  <si>
    <t>092-001-108</t>
  </si>
  <si>
    <t>092-001-138/2</t>
  </si>
  <si>
    <t>092-001-142</t>
  </si>
  <si>
    <t>August 2007</t>
  </si>
  <si>
    <t>September 2007</t>
  </si>
  <si>
    <t>092-001-032</t>
  </si>
  <si>
    <t xml:space="preserve"> CONTRACT SUMMARY of Loretta Smith</t>
  </si>
  <si>
    <t>Loretta Smith</t>
  </si>
  <si>
    <t>092-001-086</t>
  </si>
  <si>
    <t>092-001-091</t>
  </si>
  <si>
    <t>092-001-105</t>
  </si>
  <si>
    <t>092-001-110</t>
  </si>
  <si>
    <t>092-001-121</t>
  </si>
  <si>
    <t>092-001-124</t>
  </si>
  <si>
    <t>092-001-129</t>
  </si>
  <si>
    <t>092-001-134</t>
  </si>
  <si>
    <t>092-001-136</t>
  </si>
  <si>
    <t>092-001-140</t>
  </si>
  <si>
    <t>092-001-144</t>
  </si>
  <si>
    <t>092-001-148</t>
  </si>
  <si>
    <t>092-001-152</t>
  </si>
  <si>
    <t>0092-001-156</t>
  </si>
  <si>
    <t>092-001-161</t>
  </si>
  <si>
    <t>092-001-165</t>
  </si>
  <si>
    <t>092-001-171</t>
  </si>
  <si>
    <t>February 2007</t>
  </si>
  <si>
    <t>April 2007</t>
  </si>
  <si>
    <t>May 2007</t>
  </si>
  <si>
    <t>July 2007</t>
  </si>
  <si>
    <t>Kiewiet Witbooi</t>
  </si>
  <si>
    <t>092-001-071</t>
  </si>
  <si>
    <t>092-001-073</t>
  </si>
  <si>
    <t>092-001-076</t>
  </si>
  <si>
    <t>092-001-079</t>
  </si>
  <si>
    <t>092-001-081</t>
  </si>
  <si>
    <t>092-001-084</t>
  </si>
  <si>
    <t>092-001-088</t>
  </si>
  <si>
    <t>092-001-093</t>
  </si>
  <si>
    <t>092-001-099</t>
  </si>
  <si>
    <t>092-001-109</t>
  </si>
  <si>
    <t>092-001-125</t>
  </si>
  <si>
    <t>092-001-128</t>
  </si>
  <si>
    <t>092-001-131</t>
  </si>
  <si>
    <t>092-001-133</t>
  </si>
  <si>
    <t xml:space="preserve"> CONTRACT SUMMARY of Kiewiet Witbooi</t>
  </si>
  <si>
    <t>June 2007</t>
  </si>
  <si>
    <t xml:space="preserve"> CONTRACT SUMMARY of Sappie Kleinbooi</t>
  </si>
  <si>
    <t>Sappie Kleinbooi</t>
  </si>
  <si>
    <t>092-001-086(5)</t>
  </si>
  <si>
    <t>092-001-090</t>
  </si>
  <si>
    <t>092-001-098</t>
  </si>
  <si>
    <t>092-001-107</t>
  </si>
  <si>
    <t>092-001-117</t>
  </si>
  <si>
    <t>092-001-126</t>
  </si>
  <si>
    <t>092-001-130</t>
  </si>
  <si>
    <t>092-001-139</t>
  </si>
  <si>
    <t>092-001-145</t>
  </si>
  <si>
    <t>092-001-151</t>
  </si>
  <si>
    <t>092-001-155</t>
  </si>
  <si>
    <t>092-001-162</t>
  </si>
  <si>
    <t>092-001-163</t>
  </si>
  <si>
    <t>092-001-169</t>
  </si>
  <si>
    <t>092-001-135</t>
  </si>
  <si>
    <t>092-001-138</t>
  </si>
  <si>
    <t>092-001-141</t>
  </si>
  <si>
    <t>092-001-146</t>
  </si>
  <si>
    <t>092-001-147</t>
  </si>
  <si>
    <t>092-001-150</t>
  </si>
  <si>
    <t>092-001-153</t>
  </si>
  <si>
    <t>092-001-157</t>
  </si>
  <si>
    <t>092-001-158</t>
  </si>
  <si>
    <t>092-001-170</t>
  </si>
  <si>
    <t>092-001-173</t>
  </si>
  <si>
    <t>092-001-176</t>
  </si>
  <si>
    <t>092-001-180</t>
  </si>
  <si>
    <t>092-001-183</t>
  </si>
  <si>
    <t>March 2008</t>
  </si>
  <si>
    <t>BAVIAANS CONTRACTOR SUMMARY</t>
  </si>
  <si>
    <t>TOTAL SUMMARY</t>
  </si>
  <si>
    <t>Project</t>
  </si>
  <si>
    <t>ADDO</t>
  </si>
  <si>
    <t>FISH RIVER</t>
  </si>
  <si>
    <t>BAVIAANS</t>
  </si>
  <si>
    <t>Nursery Work</t>
  </si>
  <si>
    <t>092-001-181</t>
  </si>
  <si>
    <t>092-001-178</t>
  </si>
  <si>
    <t>January 2009</t>
  </si>
  <si>
    <t xml:space="preserve"> CONTRACT SUMMARY of Paticia Nelson</t>
  </si>
  <si>
    <t>Patricia Nelson</t>
  </si>
  <si>
    <t>092-001-101</t>
  </si>
  <si>
    <t>092-001-096</t>
  </si>
  <si>
    <t>092-001-113</t>
  </si>
  <si>
    <t>092-001-119</t>
  </si>
  <si>
    <t xml:space="preserve"> CONTRACT SUMMARY of Pieter Rossouw</t>
  </si>
  <si>
    <t>Pieter Rossouw</t>
  </si>
  <si>
    <t>Soil Sampling</t>
  </si>
  <si>
    <t>092-001-192</t>
  </si>
  <si>
    <t xml:space="preserve"> CONTRACT SUMMARY of Piet Baardman</t>
  </si>
  <si>
    <t>Piet Baardman</t>
  </si>
  <si>
    <t>Soil Vegetation sampling</t>
  </si>
  <si>
    <t xml:space="preserve"> CONTRACT SUMMARY of Johannes Wildshut</t>
  </si>
  <si>
    <t>092-001-154</t>
  </si>
  <si>
    <t>092-001-172</t>
  </si>
  <si>
    <t>092-001-174</t>
  </si>
  <si>
    <t>092-001-168</t>
  </si>
  <si>
    <t>092-001-175</t>
  </si>
  <si>
    <t>092-001-177</t>
  </si>
  <si>
    <t>092-001-184</t>
  </si>
  <si>
    <t xml:space="preserve"> CONTRACT SUMMARY of Abbey Gail Lukas</t>
  </si>
  <si>
    <t>Abbey-Gail Lukas</t>
  </si>
  <si>
    <t>092-001-018</t>
  </si>
  <si>
    <t>092-001-027</t>
  </si>
  <si>
    <t>092-001-036</t>
  </si>
  <si>
    <t>092-001-047</t>
  </si>
  <si>
    <t>092-001-054</t>
  </si>
  <si>
    <t>092-001-057</t>
  </si>
  <si>
    <t>March 2004</t>
  </si>
  <si>
    <t>December 2005</t>
  </si>
  <si>
    <t xml:space="preserve"> CONTRACT SUMMARY of Colette Zealand</t>
  </si>
  <si>
    <t>Colette Zealand</t>
  </si>
  <si>
    <t>092-001-001</t>
  </si>
  <si>
    <t>092-001-004</t>
  </si>
  <si>
    <t>092-001-005</t>
  </si>
  <si>
    <t>092-001-020</t>
  </si>
  <si>
    <t>092-001-015</t>
  </si>
  <si>
    <t>092-001-011</t>
  </si>
  <si>
    <t>092-001-035</t>
  </si>
  <si>
    <t>092-001-026</t>
  </si>
  <si>
    <t>092-001-030</t>
  </si>
  <si>
    <t>092-001-040</t>
  </si>
  <si>
    <t>092-001-042</t>
  </si>
  <si>
    <t>092-001-046</t>
  </si>
  <si>
    <t>092-001-050</t>
  </si>
  <si>
    <t>092-001-051</t>
  </si>
  <si>
    <t>December 2004</t>
  </si>
  <si>
    <t xml:space="preserve"> CONTRACT SUMMARY of Danita Dlamini</t>
  </si>
  <si>
    <t>Danita Dlamini</t>
  </si>
  <si>
    <t>092-001-003</t>
  </si>
  <si>
    <t xml:space="preserve"> CONTRACT SUMMARY of Lee-ann Bam</t>
  </si>
  <si>
    <t>Lee-ann Bam</t>
  </si>
  <si>
    <t>092-001-095</t>
  </si>
  <si>
    <t>092-001-104</t>
  </si>
  <si>
    <t>092-01-115</t>
  </si>
  <si>
    <t>Treatment Blocks</t>
  </si>
  <si>
    <t>Experiments</t>
  </si>
  <si>
    <t>Treatment Block Experiments</t>
  </si>
  <si>
    <t>Fencing contract</t>
  </si>
  <si>
    <t>092-001-006</t>
  </si>
  <si>
    <t>Fencing Contract</t>
  </si>
  <si>
    <t>092-001-013</t>
  </si>
  <si>
    <t>092-001-014</t>
  </si>
  <si>
    <t>Riparian Work contract</t>
  </si>
  <si>
    <t>Biomass Experiments</t>
  </si>
  <si>
    <t>Cuttings contract</t>
  </si>
  <si>
    <t>Nursery work</t>
  </si>
  <si>
    <t>Soil Vegetation Experiments</t>
  </si>
  <si>
    <t>Landesekloof</t>
  </si>
  <si>
    <t>Large Scale Planting F/Up</t>
  </si>
  <si>
    <t>Biodiversity planting</t>
  </si>
  <si>
    <t>Large Scale Planting-EXP</t>
  </si>
  <si>
    <t>Large Scale Planting F/UP</t>
  </si>
  <si>
    <t>092-001-009</t>
  </si>
  <si>
    <t>July 2009</t>
  </si>
  <si>
    <t>Thicket wide Plots and 30 Plots soil sampling</t>
  </si>
  <si>
    <t>092-050-A62</t>
  </si>
  <si>
    <t>092-050-A63</t>
  </si>
  <si>
    <t>Soil Surveys</t>
  </si>
  <si>
    <t>Thicket Plot extra Planting</t>
  </si>
  <si>
    <t>Thicket Plot Augmentation</t>
  </si>
  <si>
    <t>Fixing of Thicket Plots</t>
  </si>
  <si>
    <t>2 Thicket Wide Plots and 5Ha Large Scale Planting</t>
  </si>
  <si>
    <t>092-001-016</t>
  </si>
  <si>
    <t>092-050-A64</t>
  </si>
  <si>
    <t>092-001-053</t>
  </si>
  <si>
    <t>November 2005</t>
  </si>
  <si>
    <t>092-001-055</t>
  </si>
  <si>
    <t>Large Scale Planting - EXP</t>
  </si>
  <si>
    <t>092-001-025</t>
  </si>
  <si>
    <t>092-001-056</t>
  </si>
  <si>
    <t>092-001-062</t>
  </si>
  <si>
    <t>April 2006</t>
  </si>
  <si>
    <t>092-001-067</t>
  </si>
  <si>
    <t>092-001-068</t>
  </si>
  <si>
    <t xml:space="preserve"> CONTRACT SUMMARY of Gasie Saayman</t>
  </si>
  <si>
    <t>Gasie Saayman</t>
  </si>
  <si>
    <t>092-001-190</t>
  </si>
  <si>
    <t>092-001-191</t>
  </si>
  <si>
    <t>092-050-A67</t>
  </si>
  <si>
    <t xml:space="preserve"> CONTRACT SUMMARY of Nonkululeko Mani</t>
  </si>
  <si>
    <t>Nonkululeko Mani</t>
  </si>
  <si>
    <t>092-050-P04</t>
  </si>
  <si>
    <t>PEDDIE CONTRACTOR SUMMARY</t>
  </si>
  <si>
    <t xml:space="preserve"> CONTRACT SUMMARY of Mzimkhulu Nkone</t>
  </si>
  <si>
    <t>Mzimkhulu Nkone</t>
  </si>
  <si>
    <t>092-050-P03</t>
  </si>
  <si>
    <t>OTHER CONTRIBUTIONS TO THICKET</t>
  </si>
  <si>
    <t>Av. Capital Build Up p/contract</t>
  </si>
  <si>
    <t>Av. Equip cost p/p/day</t>
  </si>
  <si>
    <t>Av. Wage cost p/p/day</t>
  </si>
  <si>
    <t>Av. PPE Cost p/p/day</t>
  </si>
  <si>
    <t>Av. transport cost p/p/day</t>
  </si>
  <si>
    <t>Av. Admin p/contract</t>
  </si>
  <si>
    <t>Av.Training cost/contract</t>
  </si>
  <si>
    <t>Av.Cost/Contract</t>
  </si>
  <si>
    <t>Av. Plants planted p/contract</t>
  </si>
  <si>
    <t>Av. Contract  days/contract</t>
  </si>
  <si>
    <t>Av.Actual Days/contract</t>
  </si>
  <si>
    <t>Cost                 P/ Ha</t>
  </si>
  <si>
    <t>August 2009</t>
  </si>
  <si>
    <t>092-050-A66</t>
  </si>
  <si>
    <t>092-050-F56</t>
  </si>
  <si>
    <t>092-001-193</t>
  </si>
  <si>
    <t>092-050-F59</t>
  </si>
  <si>
    <t>092-001-196</t>
  </si>
  <si>
    <t>092-001-195</t>
  </si>
  <si>
    <t>092-050-A69</t>
  </si>
  <si>
    <t>September 2009</t>
  </si>
  <si>
    <t>092-050-A68</t>
  </si>
  <si>
    <t>092-001-197</t>
  </si>
  <si>
    <t>092-001-194</t>
  </si>
  <si>
    <t>092-050-P06</t>
  </si>
  <si>
    <t>Soil Sampling contract</t>
  </si>
  <si>
    <t>092-050-A70</t>
  </si>
  <si>
    <t>092-050-P05</t>
  </si>
  <si>
    <t>092-050-P02</t>
  </si>
  <si>
    <t>092-050-P01</t>
  </si>
  <si>
    <t>TOTAL SUMMARY INCLUDING OTHER CONTRIBUTORS</t>
  </si>
  <si>
    <t>PEDDIE</t>
  </si>
  <si>
    <t>092-050-F60</t>
  </si>
  <si>
    <t>October 2009</t>
  </si>
  <si>
    <t>092-001-198</t>
  </si>
  <si>
    <t>092-001-199</t>
  </si>
  <si>
    <t>092-050-A71</t>
  </si>
  <si>
    <t>092-001-201</t>
  </si>
  <si>
    <t>092-001-200</t>
  </si>
  <si>
    <t>092-050-A72</t>
  </si>
  <si>
    <t>Wiseman Gidane</t>
  </si>
  <si>
    <t>092-050-P08</t>
  </si>
  <si>
    <t xml:space="preserve"> CONTRACT SUMMARY of Melikhaya Rwexu</t>
  </si>
  <si>
    <t>Melikhaya Rwexu</t>
  </si>
  <si>
    <t>092-050-P07</t>
  </si>
  <si>
    <t>No of training days</t>
  </si>
  <si>
    <t>092-050-A73</t>
  </si>
  <si>
    <t>Planted Ha's and technical</t>
  </si>
  <si>
    <t>Blanking Ha's</t>
  </si>
  <si>
    <t>Planted Ha's and Technical</t>
  </si>
  <si>
    <t>Planting Ha's and Technical</t>
  </si>
  <si>
    <t>Blanking Ha's.</t>
  </si>
  <si>
    <t>Blanking-Rooihoek Baviaans</t>
  </si>
  <si>
    <t>SUBTOTAL</t>
  </si>
  <si>
    <t>092-050-A74</t>
  </si>
  <si>
    <t>November 2009</t>
  </si>
  <si>
    <t>092-001-206</t>
  </si>
  <si>
    <t>092-001-205</t>
  </si>
  <si>
    <t>092-001-204</t>
  </si>
  <si>
    <t>092-001-207</t>
  </si>
  <si>
    <t>092-050-A75</t>
  </si>
  <si>
    <t>December 2009</t>
  </si>
  <si>
    <t>092-050-F65</t>
  </si>
  <si>
    <t>092-001-209</t>
  </si>
  <si>
    <t>092-050-P09</t>
  </si>
  <si>
    <t>092-050-P13</t>
  </si>
  <si>
    <t>092-050-P10</t>
  </si>
  <si>
    <t>092-050-A78</t>
  </si>
  <si>
    <t>Blanking</t>
  </si>
  <si>
    <t>092-050-P14</t>
  </si>
  <si>
    <t>092-001-211</t>
  </si>
  <si>
    <t>Covering spekkie with thorn trees at Rooihoek</t>
  </si>
  <si>
    <t>092-001-210</t>
  </si>
  <si>
    <t>092-001-208</t>
  </si>
  <si>
    <t>February 2010</t>
  </si>
  <si>
    <t>092-050-A76</t>
  </si>
  <si>
    <t>092-050-A79</t>
  </si>
  <si>
    <t>January 2010</t>
  </si>
  <si>
    <t>092-050-A77</t>
  </si>
  <si>
    <t>092-001-215</t>
  </si>
  <si>
    <t>092-001-214</t>
  </si>
  <si>
    <t>092-001-212</t>
  </si>
  <si>
    <t>092-001-213</t>
  </si>
  <si>
    <t>March 2010</t>
  </si>
  <si>
    <t>092-050-A80</t>
  </si>
  <si>
    <t>April 2010</t>
  </si>
  <si>
    <t>June 2010</t>
  </si>
  <si>
    <t>July 2010</t>
  </si>
  <si>
    <t>092-050-A81</t>
  </si>
  <si>
    <t>092-050-F66</t>
  </si>
  <si>
    <t>March 2011</t>
  </si>
  <si>
    <t>092-050-P17</t>
  </si>
  <si>
    <t>092-050-P12</t>
  </si>
  <si>
    <t>092-050-P18</t>
  </si>
  <si>
    <t>092-050-A83</t>
  </si>
  <si>
    <t>092-050-A82</t>
  </si>
  <si>
    <t>092-001-222</t>
  </si>
  <si>
    <t>092-001-220</t>
  </si>
  <si>
    <t>092-001-221</t>
  </si>
  <si>
    <t>092-001-223</t>
  </si>
  <si>
    <t>092-050-A84</t>
  </si>
  <si>
    <t>May 2010</t>
  </si>
  <si>
    <t>092-050-F67</t>
  </si>
  <si>
    <t>092-050-A88</t>
  </si>
  <si>
    <t>092-050-A89</t>
  </si>
  <si>
    <t>092-050-P24</t>
  </si>
  <si>
    <t>092-050-P21</t>
  </si>
  <si>
    <t>092-050-P23</t>
  </si>
  <si>
    <t>092-050-P11</t>
  </si>
  <si>
    <t>092-050-P22</t>
  </si>
  <si>
    <t>092-001-227</t>
  </si>
  <si>
    <t>092-001-225</t>
  </si>
  <si>
    <t>Johannes Wildschut</t>
  </si>
  <si>
    <t>092-001-226</t>
  </si>
  <si>
    <t>092-001-228</t>
  </si>
  <si>
    <t>092-050-A87</t>
  </si>
  <si>
    <t>092-050-F68</t>
  </si>
  <si>
    <t>092-050-A90</t>
  </si>
  <si>
    <t>092-050-A86</t>
  </si>
  <si>
    <t>092-050-F69</t>
  </si>
  <si>
    <t>092-050-P26</t>
  </si>
  <si>
    <t>092-050-F70</t>
  </si>
  <si>
    <t>092-001-216</t>
  </si>
  <si>
    <t>092-001-218</t>
  </si>
  <si>
    <t>092-001-219</t>
  </si>
  <si>
    <t xml:space="preserve"> CONTRACT SUMMARY of Liyanda Mgilane</t>
  </si>
  <si>
    <t xml:space="preserve"> CONTRACT SUMMARY of Nikelwa Ndwayana</t>
  </si>
  <si>
    <t>092-001-229</t>
  </si>
  <si>
    <t>Liyanda Mgilane</t>
  </si>
  <si>
    <t>August 2010</t>
  </si>
  <si>
    <t>092-050-F80</t>
  </si>
  <si>
    <t>Nikelwa Ndwayana</t>
  </si>
  <si>
    <t>092-050-F74</t>
  </si>
  <si>
    <t>092-050-F76</t>
  </si>
  <si>
    <t>092-050-P33</t>
  </si>
  <si>
    <t>092-050-F71</t>
  </si>
  <si>
    <t>092-001-232</t>
  </si>
  <si>
    <t>092-001-231</t>
  </si>
  <si>
    <t>092-001-230</t>
  </si>
  <si>
    <t xml:space="preserve"> Contractor SUMMARY for Nyanisile Willliams</t>
  </si>
  <si>
    <t xml:space="preserve">Nyanisile Williams </t>
  </si>
  <si>
    <t>092-050-A93</t>
  </si>
  <si>
    <t>September 2010</t>
  </si>
  <si>
    <t xml:space="preserve"> CONTRACT SUMMARY of Wisemen Gidane</t>
  </si>
  <si>
    <t>092-050-P34</t>
  </si>
  <si>
    <t>092-050-F83</t>
  </si>
  <si>
    <t>092-050-F77</t>
  </si>
  <si>
    <t>092-050-F75</t>
  </si>
  <si>
    <t>092-001-233</t>
  </si>
  <si>
    <t>092-050-F79</t>
  </si>
  <si>
    <t xml:space="preserve"> Contractor SUMMARY for Anderson Njenje</t>
  </si>
  <si>
    <t>Anderson Njenje</t>
  </si>
  <si>
    <t>092-050-F73</t>
  </si>
  <si>
    <t>092-050-F87</t>
  </si>
  <si>
    <t>October 2010</t>
  </si>
  <si>
    <t>092-050-P25</t>
  </si>
  <si>
    <t>092-050-F86</t>
  </si>
  <si>
    <t>092-050-F89</t>
  </si>
  <si>
    <t>092-050-F95</t>
  </si>
  <si>
    <t>092-050-P38</t>
  </si>
  <si>
    <t>092-050-A111</t>
  </si>
  <si>
    <t>Labour Only</t>
  </si>
  <si>
    <t>Labour Only 11 Days</t>
  </si>
  <si>
    <t>092-050-A112</t>
  </si>
  <si>
    <t>092-050-F93</t>
  </si>
  <si>
    <t>092-001-217</t>
  </si>
  <si>
    <t>November 2010</t>
  </si>
  <si>
    <t>008-092-F003</t>
  </si>
  <si>
    <t>092-001-236</t>
  </si>
  <si>
    <t>092-001-235</t>
  </si>
  <si>
    <t>008-092-F002</t>
  </si>
  <si>
    <t>092-050-P39</t>
  </si>
  <si>
    <t>092-050-F103</t>
  </si>
  <si>
    <t xml:space="preserve"> CONTRACT SUMMARY of Elmara Swartz</t>
  </si>
  <si>
    <t>Elmara Swartz</t>
  </si>
  <si>
    <t xml:space="preserve"> CONTRACT SUMMARY of Marion Grootboom</t>
  </si>
  <si>
    <t>Marion Grootboom</t>
  </si>
  <si>
    <t>December 2010</t>
  </si>
  <si>
    <t>008-092-F001</t>
  </si>
  <si>
    <t>092-050-A106</t>
  </si>
  <si>
    <t>092-050-A98</t>
  </si>
  <si>
    <t>008-092-B002</t>
  </si>
  <si>
    <t>008-092-B001</t>
  </si>
  <si>
    <t>008-092-B003</t>
  </si>
  <si>
    <t>092-050-A91</t>
  </si>
  <si>
    <t>008-092-F008</t>
  </si>
  <si>
    <t>092-050-F102</t>
  </si>
  <si>
    <t>008-092-F006</t>
  </si>
  <si>
    <t>008-092-F004</t>
  </si>
  <si>
    <t>008-092-B004</t>
  </si>
  <si>
    <t>008-092-B005</t>
  </si>
  <si>
    <t>Salton Magielies</t>
  </si>
  <si>
    <t>008-092-B007</t>
  </si>
  <si>
    <t>092-001-238</t>
  </si>
  <si>
    <t>092-050-F109</t>
  </si>
  <si>
    <t>092-050-F105</t>
  </si>
  <si>
    <t>January 2011</t>
  </si>
  <si>
    <t>092-050-A94</t>
  </si>
  <si>
    <t>008-092-F014</t>
  </si>
  <si>
    <t>Fezile Andries</t>
  </si>
  <si>
    <t xml:space="preserve"> Contractor SUMMARY for Fezile Andries</t>
  </si>
  <si>
    <t>092-050-A107</t>
  </si>
  <si>
    <t>092-050-237</t>
  </si>
  <si>
    <t>092-050-239</t>
  </si>
  <si>
    <t>008-092-F012</t>
  </si>
  <si>
    <t>008-092-F010</t>
  </si>
  <si>
    <t>Baviaans</t>
  </si>
  <si>
    <t>YEAR</t>
  </si>
  <si>
    <t>2004/2005</t>
  </si>
  <si>
    <t>2005/2006</t>
  </si>
  <si>
    <t>2006/2007</t>
  </si>
  <si>
    <t>Thando Sithole</t>
  </si>
  <si>
    <t xml:space="preserve"> Contractor SUMMARY for Thando Sithole</t>
  </si>
  <si>
    <t>February 2011</t>
  </si>
  <si>
    <t>092-050-A95</t>
  </si>
  <si>
    <t>008-092-F015</t>
  </si>
  <si>
    <t>008-092-F019</t>
  </si>
  <si>
    <t>008-092-F011</t>
  </si>
  <si>
    <t>2007/2008</t>
  </si>
  <si>
    <t>008-092-B0012</t>
  </si>
  <si>
    <t>008-092-B0011</t>
  </si>
  <si>
    <t>008-092-B0013</t>
  </si>
  <si>
    <t>008-092-B009</t>
  </si>
  <si>
    <t>008-092-B008</t>
  </si>
  <si>
    <t>008-092-B0010</t>
  </si>
  <si>
    <t>008-092-F020</t>
  </si>
  <si>
    <t>092-050-A105</t>
  </si>
  <si>
    <t>2008/2009</t>
  </si>
  <si>
    <t>008-092-F009</t>
  </si>
  <si>
    <t>007-029-002</t>
  </si>
  <si>
    <t>008-092-F016</t>
  </si>
  <si>
    <t>008-092-F017</t>
  </si>
  <si>
    <t>2009/2010</t>
  </si>
  <si>
    <t>008-092-B0015</t>
  </si>
  <si>
    <t>008-092-B0014</t>
  </si>
  <si>
    <t>007-029-003</t>
  </si>
  <si>
    <t>092-050-A108</t>
  </si>
  <si>
    <t>008-092-B0018</t>
  </si>
  <si>
    <t>008-092-B0017</t>
  </si>
  <si>
    <t>008-092-B0016</t>
  </si>
  <si>
    <t>Addo</t>
  </si>
  <si>
    <t>008-092-F018</t>
  </si>
  <si>
    <t>092-050-F114</t>
  </si>
  <si>
    <t>008-092-F029</t>
  </si>
  <si>
    <t>Fish River</t>
  </si>
  <si>
    <t>008-092-F022</t>
  </si>
  <si>
    <t>092-050-F113</t>
  </si>
  <si>
    <t>008-092-F013</t>
  </si>
  <si>
    <t>092-050-A102</t>
  </si>
  <si>
    <t>092-050-F111</t>
  </si>
  <si>
    <t>092-050-A113</t>
  </si>
  <si>
    <t>092-050-A92</t>
  </si>
  <si>
    <t>092-050-A103</t>
  </si>
  <si>
    <t>092-050-A109</t>
  </si>
  <si>
    <t>008-092-F030</t>
  </si>
  <si>
    <t>092-050-F115</t>
  </si>
  <si>
    <t>008-092-F024</t>
  </si>
  <si>
    <t>008-092-B0020</t>
  </si>
  <si>
    <t>008-092-B0019</t>
  </si>
  <si>
    <t>008-092-B0022</t>
  </si>
  <si>
    <t>008-092-B0021</t>
  </si>
  <si>
    <t>008-092-B0023</t>
  </si>
  <si>
    <t>008-092-B0024</t>
  </si>
  <si>
    <t>Peddie</t>
  </si>
  <si>
    <t>007-029-004</t>
  </si>
  <si>
    <t>2010/2011</t>
  </si>
  <si>
    <t>Wage incentive budgets</t>
  </si>
  <si>
    <t>Spekboom Budget</t>
  </si>
  <si>
    <t>2003/2004</t>
  </si>
  <si>
    <t>April 2011</t>
  </si>
  <si>
    <t>008-092-F033</t>
  </si>
  <si>
    <t>008-092-F023</t>
  </si>
  <si>
    <t>008-092-F026</t>
  </si>
  <si>
    <t>092-050-A114</t>
  </si>
  <si>
    <t>008-092-F028</t>
  </si>
  <si>
    <t>092-050-F108</t>
  </si>
  <si>
    <t>2011/2012</t>
  </si>
  <si>
    <t>092-050-A97</t>
  </si>
  <si>
    <t>092-050-F106</t>
  </si>
  <si>
    <t>092-050-A101</t>
  </si>
  <si>
    <t>092-050-242</t>
  </si>
  <si>
    <t>092-050-241</t>
  </si>
  <si>
    <t>092-050-244</t>
  </si>
  <si>
    <t>092-050-243</t>
  </si>
  <si>
    <t>092-050-240</t>
  </si>
  <si>
    <t>092-050-245</t>
  </si>
  <si>
    <t>092-050-F120</t>
  </si>
  <si>
    <t>092-050-F118</t>
  </si>
  <si>
    <t>092-050-A117</t>
  </si>
  <si>
    <t>008-092-F025</t>
  </si>
  <si>
    <t>May 2011</t>
  </si>
  <si>
    <t>008-092-F032</t>
  </si>
  <si>
    <t>092-050-F117</t>
  </si>
  <si>
    <t>092-050-F122</t>
  </si>
  <si>
    <t>092-050-F128</t>
  </si>
  <si>
    <t>June 2011</t>
  </si>
  <si>
    <t>008-092-B0026</t>
  </si>
  <si>
    <t>UIF</t>
  </si>
  <si>
    <t>092-050-246</t>
  </si>
  <si>
    <t>092-050-F125</t>
  </si>
  <si>
    <t>092-050-F126</t>
  </si>
  <si>
    <t>092-050-F127</t>
  </si>
  <si>
    <t>092-050-F121</t>
  </si>
  <si>
    <t>008-092-B0028</t>
  </si>
  <si>
    <t>092-050-A131</t>
  </si>
  <si>
    <t>092-050-A133</t>
  </si>
  <si>
    <t>092-050-F147</t>
  </si>
  <si>
    <t>Av. UIF  cost p/p/day</t>
  </si>
  <si>
    <t>Av. UIF cost p/p/day</t>
  </si>
  <si>
    <t>July 2011</t>
  </si>
  <si>
    <t>092-050-F124</t>
  </si>
  <si>
    <t>092-050-A122</t>
  </si>
  <si>
    <t>092-050-A119</t>
  </si>
  <si>
    <t>092-050-A118</t>
  </si>
  <si>
    <t>092-050-A121</t>
  </si>
  <si>
    <t>092-050-A130</t>
  </si>
  <si>
    <t>092-050-F140</t>
  </si>
  <si>
    <t>092-050-F132</t>
  </si>
  <si>
    <t>092-050-F131</t>
  </si>
  <si>
    <t>August 2011</t>
  </si>
  <si>
    <t>008-092-F137</t>
  </si>
  <si>
    <t>March 2012</t>
  </si>
  <si>
    <t>008-092-F147</t>
  </si>
  <si>
    <t>092-050-F130</t>
  </si>
  <si>
    <t>092-050-249</t>
  </si>
  <si>
    <t>008-092-B0025</t>
  </si>
  <si>
    <t>008-092-B0030</t>
  </si>
  <si>
    <t>092-050-A110</t>
  </si>
  <si>
    <t>092-050-F137</t>
  </si>
  <si>
    <t>008-092-F135</t>
  </si>
  <si>
    <t>008-092-B0027</t>
  </si>
  <si>
    <t>092-050-248</t>
  </si>
  <si>
    <t>092-050-A12(B1)</t>
  </si>
  <si>
    <t>008-092-F139</t>
  </si>
  <si>
    <t>092-050-F138</t>
  </si>
  <si>
    <t>092-050-F134</t>
  </si>
  <si>
    <t>092-050-A19(B1)</t>
  </si>
  <si>
    <t>092-050A-19(B1)</t>
  </si>
  <si>
    <t>September 2011</t>
  </si>
  <si>
    <t>008-092-F136</t>
  </si>
  <si>
    <t>008-092-F148</t>
  </si>
  <si>
    <t>092-050-F141</t>
  </si>
  <si>
    <t>008-092-B0029</t>
  </si>
  <si>
    <t>092-050-251</t>
  </si>
  <si>
    <t>092-050-253</t>
  </si>
  <si>
    <t>092-050-A120</t>
  </si>
  <si>
    <t>092-050-A104</t>
  </si>
  <si>
    <t>092-050-F139</t>
  </si>
  <si>
    <t>092-050-254</t>
  </si>
  <si>
    <t>092-050-260</t>
  </si>
  <si>
    <t>008-092-F141</t>
  </si>
  <si>
    <t>008-092-F140</t>
  </si>
  <si>
    <t>October 2011</t>
  </si>
  <si>
    <t>092-050-A129</t>
  </si>
  <si>
    <t>092-050-A124</t>
  </si>
  <si>
    <t>092-050-250</t>
  </si>
  <si>
    <t>092-050-252</t>
  </si>
  <si>
    <t>092-050-255</t>
  </si>
  <si>
    <t>092-050-259</t>
  </si>
  <si>
    <t>008-092-F149</t>
  </si>
  <si>
    <t>092-050-A126</t>
  </si>
  <si>
    <t>092-050-F136</t>
  </si>
  <si>
    <t>092-050-F162</t>
  </si>
  <si>
    <t>092-050-F151</t>
  </si>
  <si>
    <t>092-050-F163</t>
  </si>
  <si>
    <t>092-050-F161</t>
  </si>
  <si>
    <t>November 2011</t>
  </si>
  <si>
    <t>092-050-F150</t>
  </si>
  <si>
    <t>092-050-F160</t>
  </si>
  <si>
    <t>092-050-F168</t>
  </si>
  <si>
    <t>092-050-261</t>
  </si>
  <si>
    <t>092-050-A125</t>
  </si>
  <si>
    <t>092-050-B263</t>
  </si>
  <si>
    <t>092-050-256</t>
  </si>
  <si>
    <t>092-050-262</t>
  </si>
  <si>
    <t>092-050-258</t>
  </si>
  <si>
    <t>092-050-F165</t>
  </si>
  <si>
    <t>092-050-F185</t>
  </si>
  <si>
    <t>092-050-A127</t>
  </si>
  <si>
    <t>092-050-A128</t>
  </si>
  <si>
    <t>092-050-F195</t>
  </si>
  <si>
    <t>092-050-F187</t>
  </si>
  <si>
    <t>092-050-F172</t>
  </si>
  <si>
    <t>December 2011</t>
  </si>
  <si>
    <t>092-050-A09B1</t>
  </si>
  <si>
    <t>092-050-B264</t>
  </si>
  <si>
    <t>092-050-B268</t>
  </si>
  <si>
    <t>092-050-B266</t>
  </si>
  <si>
    <t>092-050-F177</t>
  </si>
  <si>
    <t>092-050-F191</t>
  </si>
  <si>
    <t>092-050-F180</t>
  </si>
  <si>
    <t>092-050-F183</t>
  </si>
  <si>
    <t xml:space="preserve"> Contractor SUMMARY for Fuzile Maxham</t>
  </si>
  <si>
    <t>Fuzile Maxham</t>
  </si>
  <si>
    <t xml:space="preserve"> Contractor SUMMARY for Templeton Kula</t>
  </si>
  <si>
    <t>Templeton Kula</t>
  </si>
  <si>
    <t xml:space="preserve"> Contractor SUMMARY for Mziyanda Nombande</t>
  </si>
  <si>
    <t>Mziyanda Nobande</t>
  </si>
  <si>
    <t>092-050-F167</t>
  </si>
  <si>
    <t>092-050-F193</t>
  </si>
  <si>
    <t>092-050-F173</t>
  </si>
  <si>
    <t>092-050-A135</t>
  </si>
  <si>
    <t>092-050-A136</t>
  </si>
  <si>
    <t>092-050-A137</t>
  </si>
  <si>
    <t>092-050-F178</t>
  </si>
  <si>
    <t>092-050-F169</t>
  </si>
  <si>
    <t>092-050-F182</t>
  </si>
  <si>
    <t>092-050-F190</t>
  </si>
  <si>
    <t>092-050-A132</t>
  </si>
  <si>
    <t>092-050-A134</t>
  </si>
  <si>
    <t>092-050-B269</t>
  </si>
  <si>
    <t>092-050-B270</t>
  </si>
  <si>
    <t>092-050-247</t>
  </si>
  <si>
    <t>092-050-B272</t>
  </si>
  <si>
    <t>092-050-265</t>
  </si>
  <si>
    <t>092-050-B273</t>
  </si>
  <si>
    <t xml:space="preserve"> CONTRACT SUMMARY of Salten Magielies</t>
  </si>
  <si>
    <t xml:space="preserve"> CONTRACT SUMMARY of Michael Grootboom</t>
  </si>
  <si>
    <t>Michael Grootboom</t>
  </si>
  <si>
    <t>092-050-B274</t>
  </si>
  <si>
    <t>092-050-B267</t>
  </si>
  <si>
    <t>January 2012</t>
  </si>
  <si>
    <t>092-050-B278</t>
  </si>
  <si>
    <t>February 2012</t>
  </si>
  <si>
    <t>092-050-F88B1</t>
  </si>
  <si>
    <t>092-050-F67B1</t>
  </si>
  <si>
    <t>092-050-F76B1</t>
  </si>
  <si>
    <t>092-050-A140</t>
  </si>
  <si>
    <t>092-050-A141</t>
  </si>
  <si>
    <t>092-050-A138</t>
  </si>
  <si>
    <t>092-050-A139</t>
  </si>
  <si>
    <t>092-050-A142</t>
  </si>
  <si>
    <t>092-050-B271</t>
  </si>
  <si>
    <t>092-050-F198</t>
  </si>
  <si>
    <t>092-050-A10B1</t>
  </si>
  <si>
    <t>092-050-F81B1</t>
  </si>
  <si>
    <t>092-050-F59B1</t>
  </si>
  <si>
    <t>092-050-F106B1</t>
  </si>
  <si>
    <t>092-050-B277</t>
  </si>
  <si>
    <t>092-050-B279</t>
  </si>
  <si>
    <t>092-050-F68B1</t>
  </si>
  <si>
    <t>092-050-F66B1</t>
  </si>
  <si>
    <t>092-050-A145</t>
  </si>
  <si>
    <t>092-050-F002B1</t>
  </si>
  <si>
    <t>092-050F002B1</t>
  </si>
  <si>
    <t>092-050-F12B1</t>
  </si>
  <si>
    <t>092-050-F83B1</t>
  </si>
  <si>
    <t>092-050-F001B1</t>
  </si>
  <si>
    <t>092-050-A07B1</t>
  </si>
  <si>
    <t>092-050-F103B1</t>
  </si>
  <si>
    <t>092-050-F111B1</t>
  </si>
  <si>
    <t>April 2012</t>
  </si>
  <si>
    <t>092-050-B282</t>
  </si>
  <si>
    <t>092-050-A147</t>
  </si>
  <si>
    <t>092-050-A143</t>
  </si>
  <si>
    <t>092-050-A146</t>
  </si>
  <si>
    <t>092-050-A08B1</t>
  </si>
  <si>
    <t>092-050-A144</t>
  </si>
  <si>
    <t>092-050-A199</t>
  </si>
  <si>
    <t>092-050-F86B1</t>
  </si>
  <si>
    <t>092-050FB1-215</t>
  </si>
  <si>
    <t>092-050-F75B1</t>
  </si>
  <si>
    <t>092-050-B276</t>
  </si>
  <si>
    <t>092-050-FB1-216</t>
  </si>
  <si>
    <t>092-050FB1-216</t>
  </si>
  <si>
    <t>092-050-FB1-219</t>
  </si>
  <si>
    <t>092-050FB1-219</t>
  </si>
  <si>
    <t>092-050-F87B1</t>
  </si>
  <si>
    <t>092-050FB1-217</t>
  </si>
  <si>
    <t>092-050-F117B1</t>
  </si>
  <si>
    <t>092-050-F09B1</t>
  </si>
  <si>
    <t>092-050-B283</t>
  </si>
  <si>
    <t>092-050-B275</t>
  </si>
  <si>
    <t>092-050FB1-202</t>
  </si>
  <si>
    <t>092-050-F018B1</t>
  </si>
  <si>
    <t>092-050FB1- 201</t>
  </si>
  <si>
    <t>092-050-F170B1</t>
  </si>
  <si>
    <t>092-050FB1-207</t>
  </si>
  <si>
    <t>May 2012</t>
  </si>
  <si>
    <t>092-050-F80B1</t>
  </si>
  <si>
    <t>092-050-FB1-209</t>
  </si>
  <si>
    <t>092-050FB1-209</t>
  </si>
  <si>
    <t>092-050FB1-208</t>
  </si>
  <si>
    <t>092-050-F014B1</t>
  </si>
  <si>
    <t>092-050 -F014</t>
  </si>
  <si>
    <t>092-050-B286</t>
  </si>
  <si>
    <t>092-050FB1- 223</t>
  </si>
  <si>
    <t>P/Days per Ha inclusive of planting and blanking</t>
  </si>
  <si>
    <t>2012/2013</t>
  </si>
  <si>
    <t>092-050-A148</t>
  </si>
  <si>
    <t>June 2012</t>
  </si>
  <si>
    <t>092-050-B285</t>
  </si>
  <si>
    <t>092-050-A153</t>
  </si>
  <si>
    <t>092-050-A151</t>
  </si>
  <si>
    <t>092-050-F111AB1</t>
  </si>
  <si>
    <t>092-050-F076B1</t>
  </si>
  <si>
    <t>092-050FB1- 229</t>
  </si>
  <si>
    <t>092-050FB1-229</t>
  </si>
  <si>
    <t>092-050-A152</t>
  </si>
  <si>
    <t>092-050A152</t>
  </si>
  <si>
    <t>092-050-F105B1</t>
  </si>
  <si>
    <t>092-050-B280</t>
  </si>
  <si>
    <t>092-050FB1-204</t>
  </si>
  <si>
    <t>092-050FB1-221</t>
  </si>
  <si>
    <t>092-050-A149</t>
  </si>
  <si>
    <t>092-050-F100B1</t>
  </si>
  <si>
    <t>092-050-B281</t>
  </si>
  <si>
    <t>092-050FB1-214</t>
  </si>
  <si>
    <t>092-050-F216</t>
  </si>
  <si>
    <t>July 2012</t>
  </si>
  <si>
    <t>092-050-F114B1</t>
  </si>
  <si>
    <t>092-050-A156</t>
  </si>
  <si>
    <t>092-050FB1-210</t>
  </si>
  <si>
    <t xml:space="preserve"> CONTRACT SUMMARY of Jeandre Erasmus</t>
  </si>
  <si>
    <t>Jeandre Erasmus</t>
  </si>
  <si>
    <t>092-050FB1-222</t>
  </si>
  <si>
    <t>092-050-F204</t>
  </si>
  <si>
    <t>092-050-A154</t>
  </si>
  <si>
    <t>092-050-A158</t>
  </si>
  <si>
    <t>092-050-A160</t>
  </si>
  <si>
    <t>092-050-F93B1</t>
  </si>
  <si>
    <t>092-050-F217</t>
  </si>
  <si>
    <t>August 2012</t>
  </si>
  <si>
    <t>092-050-F220</t>
  </si>
  <si>
    <t>092-050FB1-224</t>
  </si>
  <si>
    <t>092-050-B291</t>
  </si>
  <si>
    <t>092-050-B287</t>
  </si>
  <si>
    <t>092-050-F219</t>
  </si>
  <si>
    <t>092-050-F212</t>
  </si>
  <si>
    <t>092-050-F205</t>
  </si>
  <si>
    <t>092-050-F200</t>
  </si>
  <si>
    <t>092-050-A159</t>
  </si>
  <si>
    <t>092-050-A157</t>
  </si>
  <si>
    <t>092-050-A161</t>
  </si>
  <si>
    <t>September 2012</t>
  </si>
  <si>
    <t>092-050-A155</t>
  </si>
  <si>
    <t>092-050-B297</t>
  </si>
  <si>
    <t>092-050-B294</t>
  </si>
  <si>
    <t>092-050-F207</t>
  </si>
  <si>
    <t>092-050-F213</t>
  </si>
  <si>
    <t>092-050-F209</t>
  </si>
  <si>
    <t>092-050F-023B1</t>
  </si>
  <si>
    <t>092-050-F201</t>
  </si>
  <si>
    <t>092-050-F210</t>
  </si>
  <si>
    <t>092-050-A165</t>
  </si>
  <si>
    <t>092-050-A96B1</t>
  </si>
  <si>
    <t>October 2012</t>
  </si>
  <si>
    <t>092-050-F218</t>
  </si>
  <si>
    <t>Oct 2012</t>
  </si>
  <si>
    <t>092-050-A166</t>
  </si>
  <si>
    <t>092-050-B292</t>
  </si>
  <si>
    <t xml:space="preserve"> Contractor SUMMARY for Mamkeli Grootboom</t>
  </si>
  <si>
    <t>Mamkeli Grootboom</t>
  </si>
  <si>
    <t>092-050FB1-218</t>
  </si>
  <si>
    <t>092-050FB1-220</t>
  </si>
  <si>
    <t>092-050-F13AB1</t>
  </si>
  <si>
    <t>092-050-F013B1</t>
  </si>
  <si>
    <t>092-050-F215</t>
  </si>
  <si>
    <t>092-050-B290</t>
  </si>
  <si>
    <t>092-050-F211</t>
  </si>
  <si>
    <t>092-050-F228B1</t>
  </si>
  <si>
    <t>092-050-F214</t>
  </si>
  <si>
    <t>092-050-F230</t>
  </si>
  <si>
    <t>092-050-F226B1</t>
  </si>
  <si>
    <t>092-050-F04B1</t>
  </si>
  <si>
    <t>092-050FB1-212</t>
  </si>
  <si>
    <t>Cumulative Planting</t>
  </si>
  <si>
    <t>Cumulative Blanking</t>
  </si>
  <si>
    <t>Cost        P/ Ha</t>
  </si>
  <si>
    <t>November 2012</t>
  </si>
  <si>
    <t>092-050-B284</t>
  </si>
  <si>
    <t>092-050-F208</t>
  </si>
  <si>
    <t>092-050-F206</t>
  </si>
  <si>
    <t>092-050-F227B1</t>
  </si>
  <si>
    <t>092-050-A164</t>
  </si>
  <si>
    <t>092-050-A167</t>
  </si>
  <si>
    <t>092-050-A169</t>
  </si>
  <si>
    <t>092-050-F203</t>
  </si>
  <si>
    <t>092-050FB1-206</t>
  </si>
  <si>
    <t>December 2012</t>
  </si>
  <si>
    <t>092-050-F232</t>
  </si>
  <si>
    <t>092-050-A101B1</t>
  </si>
  <si>
    <t>092-050-A105B1</t>
  </si>
  <si>
    <t>092-050-A107B1</t>
  </si>
  <si>
    <t>092-050-A108B1</t>
  </si>
  <si>
    <t>092-050-A102B1</t>
  </si>
  <si>
    <t>092-050-A106B1</t>
  </si>
  <si>
    <t>092-050-A168</t>
  </si>
  <si>
    <t>092-050-F231</t>
  </si>
  <si>
    <t>092-050-B288</t>
  </si>
  <si>
    <t>092-050-B300</t>
  </si>
  <si>
    <t>092-050-B302</t>
  </si>
  <si>
    <t>092-050-B301</t>
  </si>
  <si>
    <t>January 2013</t>
  </si>
  <si>
    <t>092-050-F202</t>
  </si>
  <si>
    <t>092-050-F233</t>
  </si>
  <si>
    <t>092-050-A110B1</t>
  </si>
  <si>
    <t>092-050-A98B1</t>
  </si>
  <si>
    <t>February 2013</t>
  </si>
  <si>
    <t>092-050-B308</t>
  </si>
  <si>
    <t>092-050-F187B1</t>
  </si>
  <si>
    <t>092-050-F225B1</t>
  </si>
  <si>
    <t>092-050-F11B1</t>
  </si>
  <si>
    <t>092-050FB1-203</t>
  </si>
  <si>
    <t>092-050-A97B1</t>
  </si>
  <si>
    <t>092-050-F239</t>
  </si>
  <si>
    <t>092-050-A173</t>
  </si>
  <si>
    <t>092-050-A172</t>
  </si>
  <si>
    <t>092-050-A171</t>
  </si>
  <si>
    <t>March 2013</t>
  </si>
  <si>
    <t>092-050-B307</t>
  </si>
  <si>
    <t>092-050-B306</t>
  </si>
  <si>
    <t>092-050-B305</t>
  </si>
  <si>
    <t>092-050-A174</t>
  </si>
  <si>
    <t>092-050-F240</t>
  </si>
  <si>
    <t>092-050-F238</t>
  </si>
  <si>
    <t>092-050-F243</t>
  </si>
  <si>
    <t>092-050FB1-213</t>
  </si>
  <si>
    <t>092-001-027B1</t>
  </si>
  <si>
    <t>092-001-104B1</t>
  </si>
  <si>
    <t>092-050-A175</t>
  </si>
  <si>
    <t>092-050-F236</t>
  </si>
  <si>
    <t>092-050-F234</t>
  </si>
  <si>
    <t>092-050-F241</t>
  </si>
  <si>
    <t>092-050- F211B1</t>
  </si>
  <si>
    <t>April 2013</t>
  </si>
  <si>
    <t>092-001-230B1</t>
  </si>
  <si>
    <t>092-001-057B1</t>
  </si>
  <si>
    <t>092-001-032B1</t>
  </si>
  <si>
    <t>092-001-044B1</t>
  </si>
  <si>
    <t>Salton Magiellies</t>
  </si>
  <si>
    <t xml:space="preserve"> Contractor SUMMARY for Wellington Betsha</t>
  </si>
  <si>
    <t>Wellington Betsha</t>
  </si>
  <si>
    <t>092-050-A150</t>
  </si>
  <si>
    <t>092-001-095B1</t>
  </si>
  <si>
    <t>May 2013</t>
  </si>
  <si>
    <t>092-050-F178B1</t>
  </si>
  <si>
    <t>092-050-F195B1</t>
  </si>
  <si>
    <t>092-050-260B1</t>
  </si>
  <si>
    <t>092-050-F191B1</t>
  </si>
  <si>
    <t>092-050-F235</t>
  </si>
  <si>
    <t>092-050-A176</t>
  </si>
  <si>
    <t>092-050-A114B1</t>
  </si>
  <si>
    <t>092-050-A109B1</t>
  </si>
  <si>
    <t>092-050-A162</t>
  </si>
  <si>
    <t>092-001-227B1</t>
  </si>
  <si>
    <t>092-050-A103B1</t>
  </si>
  <si>
    <t>092-050-237B2</t>
  </si>
  <si>
    <t>008-092-B001B1</t>
  </si>
  <si>
    <t>008-092-B002B1</t>
  </si>
  <si>
    <t>June 2013</t>
  </si>
  <si>
    <t>092-050-A163</t>
  </si>
  <si>
    <t>092-050-A28B2</t>
  </si>
  <si>
    <t>092-050-A177</t>
  </si>
  <si>
    <t>092-050-F173B1</t>
  </si>
  <si>
    <t>092-050-F177B1</t>
  </si>
  <si>
    <t>092-050-F179B1</t>
  </si>
  <si>
    <t>092-050-F183B1</t>
  </si>
  <si>
    <t>092-050-F181B1</t>
  </si>
  <si>
    <t>092-050- F180B1</t>
  </si>
  <si>
    <t>092-050- F190B1</t>
  </si>
  <si>
    <t>092-050-A12B2</t>
  </si>
  <si>
    <t>092-050-A06B1</t>
  </si>
  <si>
    <t>092-050-F244</t>
  </si>
  <si>
    <t>092-050-F245</t>
  </si>
  <si>
    <t xml:space="preserve"> Contractor SUMMARY for Ntombomzi Jeyi</t>
  </si>
  <si>
    <t>Ntombomzi Jeyi</t>
  </si>
  <si>
    <t>092-050-B309</t>
  </si>
  <si>
    <t>092-050-A01B1</t>
  </si>
  <si>
    <t>July 2013</t>
  </si>
  <si>
    <t>092-050-F193B1</t>
  </si>
  <si>
    <t>092-001-226B1</t>
  </si>
  <si>
    <t>092-050-A13B1</t>
  </si>
  <si>
    <t>092-050-A03B1</t>
  </si>
  <si>
    <t>092-050-F182B1</t>
  </si>
  <si>
    <t>092-050-F168B1</t>
  </si>
  <si>
    <t>092-050-A14B1</t>
  </si>
  <si>
    <t>092-001-023B2</t>
  </si>
  <si>
    <t>092-001-124B1</t>
  </si>
  <si>
    <t>092-050-A93B1</t>
  </si>
  <si>
    <t>092-050-A80B1</t>
  </si>
  <si>
    <t>092-050-A23B1</t>
  </si>
  <si>
    <t xml:space="preserve"> CONTRACT SUMMARY of Peter Swarts</t>
  </si>
  <si>
    <t>Peter Swarts</t>
  </si>
  <si>
    <t xml:space="preserve"> CONTRACT SUMMARY of Jonathan Magielies </t>
  </si>
  <si>
    <t>Jonathan Magielies</t>
  </si>
  <si>
    <t>092-050-F237</t>
  </si>
  <si>
    <t>092-050-F136B1</t>
  </si>
  <si>
    <t>092-050-B313</t>
  </si>
  <si>
    <t>August 2013</t>
  </si>
  <si>
    <t>092-050-F131B1</t>
  </si>
  <si>
    <t>092-050-F134B1</t>
  </si>
  <si>
    <t>092-050-B314</t>
  </si>
  <si>
    <t>092-050-B311</t>
  </si>
  <si>
    <t>092-050-B312</t>
  </si>
  <si>
    <t>092-050-F138B1</t>
  </si>
  <si>
    <t>092-050-F108B1</t>
  </si>
  <si>
    <t>092-050-F141B1</t>
  </si>
  <si>
    <t>092-050-F137B1</t>
  </si>
  <si>
    <t>092-050-F140B1</t>
  </si>
  <si>
    <t>092-050-F133B1</t>
  </si>
  <si>
    <t>092-050-F135B1</t>
  </si>
  <si>
    <t>092-050-A22B1</t>
  </si>
  <si>
    <t>092-001-025B1</t>
  </si>
  <si>
    <t>092-050-B310</t>
  </si>
  <si>
    <t>092-001-130B2</t>
  </si>
  <si>
    <t>092-001-013B1</t>
  </si>
  <si>
    <t>092-001-014B1</t>
  </si>
  <si>
    <t>September 2013</t>
  </si>
  <si>
    <t>092-001-022B1</t>
  </si>
  <si>
    <t>092-050-A83B1</t>
  </si>
  <si>
    <t>092-050-A34B2</t>
  </si>
  <si>
    <t>092-050-A26B2</t>
  </si>
  <si>
    <t xml:space="preserve"> Contractor SUMMARY for Krisjan Lakay</t>
  </si>
  <si>
    <t>Krisjan Lakay</t>
  </si>
  <si>
    <t>092-050-A178</t>
  </si>
  <si>
    <t>092-050-B322B1</t>
  </si>
  <si>
    <t>092-001-065B1</t>
  </si>
  <si>
    <t>092-100-065B1</t>
  </si>
  <si>
    <t>October 2013</t>
  </si>
  <si>
    <t>092-050-F139B1</t>
  </si>
  <si>
    <t>092-050-F242</t>
  </si>
  <si>
    <t>092-050-F132B1</t>
  </si>
  <si>
    <t>092-050-B316</t>
  </si>
  <si>
    <t>092-050-B318</t>
  </si>
  <si>
    <t>092-050-B319</t>
  </si>
  <si>
    <t>092-050-B315</t>
  </si>
  <si>
    <t>092-050-B317</t>
  </si>
  <si>
    <t>092-050-A180</t>
  </si>
  <si>
    <t>092-050-A184</t>
  </si>
  <si>
    <t>092-050-254B1</t>
  </si>
  <si>
    <t>092-050-251B1</t>
  </si>
  <si>
    <t>092-050-249B1</t>
  </si>
  <si>
    <t>092-050-A181</t>
  </si>
  <si>
    <t>2013/2014</t>
  </si>
  <si>
    <t>November 2013</t>
  </si>
  <si>
    <t>092-050-A71B1</t>
  </si>
  <si>
    <t>092-050-A182</t>
  </si>
  <si>
    <t>092-050-F232B1</t>
  </si>
  <si>
    <t>092-050-F002B2</t>
  </si>
  <si>
    <t>092-050-F151B1</t>
  </si>
  <si>
    <t>092-050-F185B1</t>
  </si>
  <si>
    <t>092-050-F233B1</t>
  </si>
  <si>
    <t>092-050-F176B2</t>
  </si>
  <si>
    <t>092-050-F231B1</t>
  </si>
  <si>
    <t>092-050-F250</t>
  </si>
  <si>
    <t>December 2013</t>
  </si>
  <si>
    <t>092-050-F67B2</t>
  </si>
  <si>
    <t>008-092-B0025B1</t>
  </si>
  <si>
    <t>092-050-B273B1</t>
  </si>
  <si>
    <t>092-050-B269B1</t>
  </si>
  <si>
    <t>092-050-B265B1</t>
  </si>
  <si>
    <t>092-050-F93 B2</t>
  </si>
  <si>
    <t>092-050-F230B1</t>
  </si>
  <si>
    <t>092-050-F149B1</t>
  </si>
  <si>
    <t>092-050-F001B2</t>
  </si>
  <si>
    <t>092-050-B328B1</t>
  </si>
  <si>
    <t>092-050-B327B1</t>
  </si>
  <si>
    <t xml:space="preserve"> Contractor SUMMARY for Lona Lunje Trading Enterprise CC</t>
  </si>
  <si>
    <t>092-050-A186</t>
  </si>
  <si>
    <t>092-050-A188</t>
  </si>
  <si>
    <t>092-050-A185</t>
  </si>
  <si>
    <t>092-050-A187</t>
  </si>
  <si>
    <t xml:space="preserve"> Lona Lunje Trading Enterprise CC</t>
  </si>
  <si>
    <t>092-050-A194</t>
  </si>
  <si>
    <t>092-050-A183</t>
  </si>
  <si>
    <t>092-050-B329B1</t>
  </si>
  <si>
    <t>092-050-F251</t>
  </si>
  <si>
    <t>January 2014</t>
  </si>
  <si>
    <t>092-001-218B1</t>
  </si>
  <si>
    <t>092-001-219B1</t>
  </si>
  <si>
    <t>092-050-B266B1</t>
  </si>
  <si>
    <t>20010/2011</t>
  </si>
  <si>
    <t>20011/2012</t>
  </si>
  <si>
    <t>20012/2013</t>
  </si>
  <si>
    <t>Financial year</t>
  </si>
  <si>
    <t>Lona Lunje Trading Enterprise CC</t>
  </si>
  <si>
    <t>092-050-A195</t>
  </si>
  <si>
    <t>092-050-A193</t>
  </si>
  <si>
    <t>092-050-A191</t>
  </si>
  <si>
    <t>092-050-A192</t>
  </si>
  <si>
    <t>092-050-A190</t>
  </si>
  <si>
    <t>092-050-F256</t>
  </si>
  <si>
    <t>2014/2015</t>
  </si>
  <si>
    <t>092-050-261-B1</t>
  </si>
  <si>
    <t>September 2014</t>
  </si>
  <si>
    <t xml:space="preserve"> CONTRACT SUMMARY of Blossom Ndlebe</t>
  </si>
  <si>
    <t>Blossom Ndlebe</t>
  </si>
  <si>
    <t>October 2014</t>
  </si>
  <si>
    <t>092-050-F264</t>
  </si>
  <si>
    <t xml:space="preserve"> CONTRACT SUMMARY of Thembela James</t>
  </si>
  <si>
    <t>Thembela James</t>
  </si>
  <si>
    <t>092-050-F265</t>
  </si>
  <si>
    <t>092-050-A120B1</t>
  </si>
  <si>
    <t>092-050-A196</t>
  </si>
  <si>
    <t>092-050-A126B1</t>
  </si>
  <si>
    <t>092-050-A127B1</t>
  </si>
  <si>
    <t>092-050-A124B1</t>
  </si>
  <si>
    <t xml:space="preserve"> CONTRACT SUMMARY of Martiens Kleinbooi</t>
  </si>
  <si>
    <t>Martiens Kleinbooi</t>
  </si>
  <si>
    <t>092-050-B319B1</t>
  </si>
  <si>
    <t>092-050-B317B1</t>
  </si>
  <si>
    <t xml:space="preserve"> CONTRACT SUMMARY of Annaline Lucas</t>
  </si>
  <si>
    <t>Annaline Lucas</t>
  </si>
  <si>
    <t>092-050-B316B1</t>
  </si>
  <si>
    <t>092-050-B331B1</t>
  </si>
  <si>
    <t>092-050-B345</t>
  </si>
  <si>
    <t>092-050-B318B1</t>
  </si>
  <si>
    <t>November 2014</t>
  </si>
  <si>
    <t>092-050-F267</t>
  </si>
  <si>
    <t xml:space="preserve"> Contractor SUMMARY for Bovista Pty Ltd.</t>
  </si>
  <si>
    <t>092-050-A197</t>
  </si>
  <si>
    <t>Bovista Pty Ltd</t>
  </si>
  <si>
    <t>092-050-B343</t>
  </si>
  <si>
    <t>092-050-F266</t>
  </si>
  <si>
    <t>092-050-F260</t>
  </si>
  <si>
    <t>092-050-F93B2</t>
  </si>
  <si>
    <t>090-050-F215</t>
  </si>
  <si>
    <t>092-050-F71B1</t>
  </si>
  <si>
    <t>092-050- F71B1</t>
  </si>
  <si>
    <t>092-050- F95B1</t>
  </si>
  <si>
    <t>092-050-F95B1</t>
  </si>
  <si>
    <t>092-050FB1- 208</t>
  </si>
  <si>
    <t>092-060-F26</t>
  </si>
  <si>
    <t>092-050 - F10</t>
  </si>
  <si>
    <t xml:space="preserve"> CONTRACT SUMMARY of Thulani Mfundisi</t>
  </si>
  <si>
    <t>Thulani Mfundisi</t>
  </si>
  <si>
    <t>092-050-F269</t>
  </si>
  <si>
    <t>Khanya Maleki</t>
  </si>
  <si>
    <t xml:space="preserve"> CONTRACT SUMMARY of Khanya Maleki</t>
  </si>
  <si>
    <t>092-050-F273</t>
  </si>
  <si>
    <t>092-050-B344</t>
  </si>
  <si>
    <t>008-092-B030B1</t>
  </si>
  <si>
    <t>092-050-A200</t>
  </si>
  <si>
    <t>092-050-A202</t>
  </si>
  <si>
    <t>092-050-A198</t>
  </si>
  <si>
    <t>092-050-B315B1</t>
  </si>
  <si>
    <t>092-050-A201</t>
  </si>
  <si>
    <t>092-050-B347</t>
  </si>
  <si>
    <t>092-050-B312B1</t>
  </si>
  <si>
    <t>December 2014</t>
  </si>
  <si>
    <t>092-050-B314B1</t>
  </si>
  <si>
    <t>092-050-B309B1</t>
  </si>
  <si>
    <t>092-050-B313B1</t>
  </si>
  <si>
    <t>092-050-B268B2</t>
  </si>
  <si>
    <t>092-050-F272</t>
  </si>
  <si>
    <t>092-050-A203</t>
  </si>
  <si>
    <t>092-050-A206</t>
  </si>
  <si>
    <t xml:space="preserve"> CONTRACT SUMMARY of Ntembeko Kilani</t>
  </si>
  <si>
    <t>Ntembeko Kilani</t>
  </si>
  <si>
    <t>092-050-F292</t>
  </si>
  <si>
    <t xml:space="preserve"> CONTRACT SUMMARY of Brenda Thembani</t>
  </si>
  <si>
    <t>Brenda Thembani</t>
  </si>
  <si>
    <t>092-050-F291</t>
  </si>
  <si>
    <t>January 2015</t>
  </si>
  <si>
    <t>092-050-F274</t>
  </si>
  <si>
    <t>092-050-F275</t>
  </si>
  <si>
    <t xml:space="preserve"> CONTRACT SUMMARY of Vuyelwa Bester</t>
  </si>
  <si>
    <t>Vuyelwa Bester</t>
  </si>
  <si>
    <t>092-050-F290</t>
  </si>
  <si>
    <t>Financial Year</t>
  </si>
  <si>
    <t>No. of Years</t>
  </si>
  <si>
    <t>092-050-F271</t>
  </si>
  <si>
    <t>092-050-A148B1</t>
  </si>
  <si>
    <t>092-050-A207</t>
  </si>
  <si>
    <t>092-050-A213</t>
  </si>
  <si>
    <t>092-050-A210</t>
  </si>
  <si>
    <t>092-050-A220</t>
  </si>
  <si>
    <t>092-050-B346</t>
  </si>
  <si>
    <t>092-050-B311B1</t>
  </si>
  <si>
    <t>February 2015</t>
  </si>
  <si>
    <t>092-050-A217</t>
  </si>
  <si>
    <t>092-050-A205</t>
  </si>
  <si>
    <t>092-050-B310B1</t>
  </si>
  <si>
    <t>092-050-B262B1</t>
  </si>
  <si>
    <t>092-050-B301B1</t>
  </si>
  <si>
    <t>092-050-F294</t>
  </si>
  <si>
    <t>092-050-A214</t>
  </si>
  <si>
    <t>March 2015</t>
  </si>
  <si>
    <t>092-050-A208</t>
  </si>
  <si>
    <t>092-050-A211</t>
  </si>
  <si>
    <t>092-050-F287</t>
  </si>
  <si>
    <t>092-050-F279</t>
  </si>
  <si>
    <t>092-050-F293</t>
  </si>
  <si>
    <t>092-050-F276</t>
  </si>
  <si>
    <t>092-050-B351</t>
  </si>
  <si>
    <t>092-050-B348</t>
  </si>
  <si>
    <t>092-050-A219</t>
  </si>
  <si>
    <t>2015/2016</t>
  </si>
  <si>
    <t xml:space="preserve"> CONTRACT SUMMARY of Nobuzwe Frank</t>
  </si>
  <si>
    <t>Nobuzwe Frank</t>
  </si>
  <si>
    <t>092-050-F306</t>
  </si>
  <si>
    <t>092-050-F295</t>
  </si>
  <si>
    <t>092-050-F296</t>
  </si>
  <si>
    <t>092-050-F307</t>
  </si>
  <si>
    <t>Bongisa James</t>
  </si>
  <si>
    <t xml:space="preserve"> CONTRACT SUMMARY of Bongisa James</t>
  </si>
  <si>
    <t>092-050-B300B1</t>
  </si>
  <si>
    <t>092-050-B272B1</t>
  </si>
  <si>
    <t>092-050-A216</t>
  </si>
  <si>
    <t>092-050-A229</t>
  </si>
  <si>
    <t>092-050-B263B2</t>
  </si>
  <si>
    <t>092-050-254B2</t>
  </si>
  <si>
    <t>092-050-B270B1</t>
  </si>
  <si>
    <t>092-050-F308</t>
  </si>
  <si>
    <t>Msondezi Ngcibi</t>
  </si>
  <si>
    <t xml:space="preserve"> CONTRACT SUMMARY of Msondezi Ngcibi</t>
  </si>
  <si>
    <t>092-050-F309</t>
  </si>
  <si>
    <t>092-050-F299</t>
  </si>
  <si>
    <t>April 2015</t>
  </si>
  <si>
    <t>092-050-B302B1</t>
  </si>
  <si>
    <t>092-050-A225</t>
  </si>
  <si>
    <t>092-050-A227</t>
  </si>
  <si>
    <t>092-050-A224</t>
  </si>
  <si>
    <t>092-050-B262B2</t>
  </si>
  <si>
    <t>092-050-B306B1</t>
  </si>
  <si>
    <t>092-050-B327B2</t>
  </si>
  <si>
    <t>Zolani Sihawu</t>
  </si>
  <si>
    <t xml:space="preserve"> CONTRACT SUMMARY of Zolani Sihawu</t>
  </si>
  <si>
    <t>092-050-F304</t>
  </si>
  <si>
    <t>092-050-F298</t>
  </si>
  <si>
    <t>092-050-F301</t>
  </si>
  <si>
    <t>092-050-F311</t>
  </si>
  <si>
    <t>092-050-F310</t>
  </si>
  <si>
    <t>092-050-F303</t>
  </si>
  <si>
    <t>092-050-F302</t>
  </si>
  <si>
    <t xml:space="preserve"> CONTRACT SUMMARY of Xolisa Pongolo</t>
  </si>
  <si>
    <t>Xolisa Pongolo</t>
  </si>
  <si>
    <t>092-050-F300</t>
  </si>
  <si>
    <t>CSS ID</t>
  </si>
  <si>
    <t>Mortality % and date</t>
  </si>
  <si>
    <t>Y0020</t>
  </si>
  <si>
    <t>Y0016</t>
  </si>
  <si>
    <t>Y0009</t>
  </si>
  <si>
    <t>Y0030</t>
  </si>
  <si>
    <t>Y0029</t>
  </si>
  <si>
    <t>Y0024</t>
  </si>
  <si>
    <t>Y0002</t>
  </si>
  <si>
    <t>Y0047</t>
  </si>
  <si>
    <t>Y0049</t>
  </si>
  <si>
    <t>Y0045</t>
  </si>
  <si>
    <t>Y0052</t>
  </si>
  <si>
    <t>Y0055</t>
  </si>
  <si>
    <t>Y0056</t>
  </si>
  <si>
    <t>Y0006</t>
  </si>
  <si>
    <t>Y0018</t>
  </si>
  <si>
    <t>Y0031</t>
  </si>
  <si>
    <t>Y0026</t>
  </si>
  <si>
    <t>Y0007</t>
  </si>
  <si>
    <t>Y0004</t>
  </si>
  <si>
    <t>Y0014</t>
  </si>
  <si>
    <t>Y0010</t>
  </si>
  <si>
    <t>Y0022</t>
  </si>
  <si>
    <t>Y0032</t>
  </si>
  <si>
    <t>Y0019</t>
  </si>
  <si>
    <t>Y0011</t>
  </si>
  <si>
    <t>Y0005</t>
  </si>
  <si>
    <t>Y0025</t>
  </si>
  <si>
    <t>Y0008</t>
  </si>
  <si>
    <t>Y0015</t>
  </si>
  <si>
    <t>Y0043</t>
  </si>
  <si>
    <t>Y0050</t>
  </si>
  <si>
    <t>Y0062</t>
  </si>
  <si>
    <t>Y0046</t>
  </si>
  <si>
    <t>Y0044</t>
  </si>
  <si>
    <t>Y0051</t>
  </si>
  <si>
    <t>Y0054</t>
  </si>
  <si>
    <t>Y0059</t>
  </si>
  <si>
    <t>Y0080</t>
  </si>
  <si>
    <t>Y0012</t>
  </si>
  <si>
    <t>Y0013</t>
  </si>
  <si>
    <t>Y0060</t>
  </si>
  <si>
    <t>Y0076</t>
  </si>
  <si>
    <t>Y0072b</t>
  </si>
  <si>
    <t>Y0081</t>
  </si>
  <si>
    <t>Y0093</t>
  </si>
  <si>
    <t>Y0090</t>
  </si>
  <si>
    <t>Y0082</t>
  </si>
  <si>
    <t>Y0061</t>
  </si>
  <si>
    <t>Y0084</t>
  </si>
  <si>
    <t>Y0083</t>
  </si>
  <si>
    <t>Y0100</t>
  </si>
  <si>
    <t>Y0102</t>
  </si>
  <si>
    <t>Y0105</t>
  </si>
  <si>
    <t>Y0106</t>
  </si>
  <si>
    <t>Y0124</t>
  </si>
  <si>
    <t>Y0158</t>
  </si>
  <si>
    <t>Y0164</t>
  </si>
  <si>
    <t>Y0165</t>
  </si>
  <si>
    <t>Y0092</t>
  </si>
  <si>
    <t>Y0086</t>
  </si>
  <si>
    <t>Y0085</t>
  </si>
  <si>
    <t>Y0091</t>
  </si>
  <si>
    <t>Y0027</t>
  </si>
  <si>
    <t>Y0103</t>
  </si>
  <si>
    <t>Y0108</t>
  </si>
  <si>
    <t>Y0104</t>
  </si>
  <si>
    <t>Y0109</t>
  </si>
  <si>
    <t>Y0123</t>
  </si>
  <si>
    <t>Y0161</t>
  </si>
  <si>
    <t>Y0166</t>
  </si>
  <si>
    <t>Y0168</t>
  </si>
  <si>
    <t>Y0176</t>
  </si>
  <si>
    <t>Y0181</t>
  </si>
  <si>
    <t>Y0180</t>
  </si>
  <si>
    <t>Y0191</t>
  </si>
  <si>
    <t>Y0089</t>
  </si>
  <si>
    <t>Y0088</t>
  </si>
  <si>
    <t>Y0087</t>
  </si>
  <si>
    <t>Y0077</t>
  </si>
  <si>
    <t>Y0136</t>
  </si>
  <si>
    <t>Y0137</t>
  </si>
  <si>
    <t>Y0138</t>
  </si>
  <si>
    <t>Y0129</t>
  </si>
  <si>
    <t>Y0130</t>
  </si>
  <si>
    <t>Y0131</t>
  </si>
  <si>
    <t>Y0160</t>
  </si>
  <si>
    <t>Y0162</t>
  </si>
  <si>
    <t>Y0163</t>
  </si>
  <si>
    <t>Y0173</t>
  </si>
  <si>
    <t>Y0175</t>
  </si>
  <si>
    <t>Y0127</t>
  </si>
  <si>
    <t>Y0126</t>
  </si>
  <si>
    <t>Y0125</t>
  </si>
  <si>
    <t>Y0157</t>
  </si>
  <si>
    <t>Y0169</t>
  </si>
  <si>
    <t>Y0170</t>
  </si>
  <si>
    <t>Y0174</t>
  </si>
  <si>
    <t>Y0183</t>
  </si>
  <si>
    <t>092-050A-110B1</t>
  </si>
  <si>
    <t>Y0178</t>
  </si>
  <si>
    <t>Y0192</t>
  </si>
  <si>
    <t>Y0087B</t>
  </si>
  <si>
    <t>Y0179</t>
  </si>
  <si>
    <t>Y0177</t>
  </si>
  <si>
    <t>Y0171</t>
  </si>
  <si>
    <t>Y0172</t>
  </si>
  <si>
    <t>Y0021</t>
  </si>
  <si>
    <t>Y0110</t>
  </si>
  <si>
    <t>Y0159</t>
  </si>
  <si>
    <t>Y0074</t>
  </si>
  <si>
    <t>X0045</t>
  </si>
  <si>
    <t>X0023</t>
  </si>
  <si>
    <t>X0007</t>
  </si>
  <si>
    <t>X0057</t>
  </si>
  <si>
    <t>X0032</t>
  </si>
  <si>
    <t>X0031</t>
  </si>
  <si>
    <t>X0033</t>
  </si>
  <si>
    <t>X044</t>
  </si>
  <si>
    <t>X0013</t>
  </si>
  <si>
    <t>X0015</t>
  </si>
  <si>
    <t>X0046</t>
  </si>
  <si>
    <t>X0022</t>
  </si>
  <si>
    <t>X0056</t>
  </si>
  <si>
    <t>X0060</t>
  </si>
  <si>
    <t>X0043</t>
  </si>
  <si>
    <t>X0053</t>
  </si>
  <si>
    <t>X0055</t>
  </si>
  <si>
    <t>X0018</t>
  </si>
  <si>
    <t>X0019</t>
  </si>
  <si>
    <t>X0017</t>
  </si>
  <si>
    <t>X0011</t>
  </si>
  <si>
    <t>X0037</t>
  </si>
  <si>
    <t>X0034</t>
  </si>
  <si>
    <t>Spekboom Planting - EXP</t>
  </si>
  <si>
    <t>Large Scale Planting- EXP</t>
  </si>
  <si>
    <t>X0024</t>
  </si>
  <si>
    <t>X0020</t>
  </si>
  <si>
    <t>X0038</t>
  </si>
  <si>
    <t>X0036</t>
  </si>
  <si>
    <t>X0014</t>
  </si>
  <si>
    <t>X0035</t>
  </si>
  <si>
    <t>X0001</t>
  </si>
  <si>
    <t>008-092-B006</t>
  </si>
  <si>
    <t>X0076</t>
  </si>
  <si>
    <t>X0137</t>
  </si>
  <si>
    <t>X0139</t>
  </si>
  <si>
    <t>X0146</t>
  </si>
  <si>
    <t>X0172</t>
  </si>
  <si>
    <t>X0177</t>
  </si>
  <si>
    <t>X0207</t>
  </si>
  <si>
    <t>X0185</t>
  </si>
  <si>
    <t>X0192</t>
  </si>
  <si>
    <t>X0199</t>
  </si>
  <si>
    <t>X0224</t>
  </si>
  <si>
    <t>X0229</t>
  </si>
  <si>
    <t>X0231</t>
  </si>
  <si>
    <t>X0003</t>
  </si>
  <si>
    <t>X0048</t>
  </si>
  <si>
    <t>X0010</t>
  </si>
  <si>
    <t>X0062</t>
  </si>
  <si>
    <t>X0039</t>
  </si>
  <si>
    <t>X0002</t>
  </si>
  <si>
    <t>X0050</t>
  </si>
  <si>
    <t>X0008</t>
  </si>
  <si>
    <t>X0063</t>
  </si>
  <si>
    <t>X0133</t>
  </si>
  <si>
    <t>X0143</t>
  </si>
  <si>
    <t>X0149</t>
  </si>
  <si>
    <t>X0163</t>
  </si>
  <si>
    <t>X0190</t>
  </si>
  <si>
    <t>X0187</t>
  </si>
  <si>
    <t>X0203</t>
  </si>
  <si>
    <t>X0070</t>
  </si>
  <si>
    <t>X0202</t>
  </si>
  <si>
    <t>X0230</t>
  </si>
  <si>
    <t>X0245</t>
  </si>
  <si>
    <t>X0049</t>
  </si>
  <si>
    <t>X0009</t>
  </si>
  <si>
    <t>X0061</t>
  </si>
  <si>
    <t>X0132</t>
  </si>
  <si>
    <t>X0142</t>
  </si>
  <si>
    <t>X0145</t>
  </si>
  <si>
    <t>X0169</t>
  </si>
  <si>
    <t>X0162</t>
  </si>
  <si>
    <t>X0178</t>
  </si>
  <si>
    <t>X0186</t>
  </si>
  <si>
    <t>X0197</t>
  </si>
  <si>
    <t>X0206</t>
  </si>
  <si>
    <t>X0226</t>
  </si>
  <si>
    <t>X0235</t>
  </si>
  <si>
    <t>X0131</t>
  </si>
  <si>
    <t>X0148</t>
  </si>
  <si>
    <t>X0165</t>
  </si>
  <si>
    <t>X0176</t>
  </si>
  <si>
    <t>X0174</t>
  </si>
  <si>
    <t>X0198</t>
  </si>
  <si>
    <t>X0208</t>
  </si>
  <si>
    <t>X0223</t>
  </si>
  <si>
    <t>X0184</t>
  </si>
  <si>
    <t>X0130</t>
  </si>
  <si>
    <t>X0140</t>
  </si>
  <si>
    <t>X0147</t>
  </si>
  <si>
    <t>X0160</t>
  </si>
  <si>
    <t>X0164</t>
  </si>
  <si>
    <t>X0171</t>
  </si>
  <si>
    <t>X0175</t>
  </si>
  <si>
    <t>X0173</t>
  </si>
  <si>
    <t>X0205</t>
  </si>
  <si>
    <t>X0201</t>
  </si>
  <si>
    <t>X0227</t>
  </si>
  <si>
    <t>X0195</t>
  </si>
  <si>
    <t>X0222</t>
  </si>
  <si>
    <t>X0244</t>
  </si>
  <si>
    <t>X0251</t>
  </si>
  <si>
    <t>X0252</t>
  </si>
  <si>
    <t>X0025</t>
  </si>
  <si>
    <t>X0258</t>
  </si>
  <si>
    <t>X0136</t>
  </si>
  <si>
    <t>X0141</t>
  </si>
  <si>
    <t>X0144</t>
  </si>
  <si>
    <t>X0159</t>
  </si>
  <si>
    <t>X0168</t>
  </si>
  <si>
    <t>X0189</t>
  </si>
  <si>
    <t>X0191</t>
  </si>
  <si>
    <t>X0204</t>
  </si>
  <si>
    <t>X0209</t>
  </si>
  <si>
    <t>X0179</t>
  </si>
  <si>
    <t>X0193</t>
  </si>
  <si>
    <t>X0188</t>
  </si>
  <si>
    <t>X0242</t>
  </si>
  <si>
    <t>X0253</t>
  </si>
  <si>
    <t>X0255</t>
  </si>
  <si>
    <t>X0232</t>
  </si>
  <si>
    <t>X0233</t>
  </si>
  <si>
    <t>X0012</t>
  </si>
  <si>
    <t>X0237</t>
  </si>
  <si>
    <t>X0239</t>
  </si>
  <si>
    <t>X0256</t>
  </si>
  <si>
    <t>X0257</t>
  </si>
  <si>
    <t>X0234</t>
  </si>
  <si>
    <t>X0101</t>
  </si>
  <si>
    <t>F048</t>
  </si>
  <si>
    <t>F072</t>
  </si>
  <si>
    <t>F021</t>
  </si>
  <si>
    <t>F023</t>
  </si>
  <si>
    <t>F020</t>
  </si>
  <si>
    <t>F029</t>
  </si>
  <si>
    <t>F028</t>
  </si>
  <si>
    <t>F024</t>
  </si>
  <si>
    <t>F043</t>
  </si>
  <si>
    <t>F025</t>
  </si>
  <si>
    <t>F022</t>
  </si>
  <si>
    <t>F071</t>
  </si>
  <si>
    <t>F030</t>
  </si>
  <si>
    <t>F070</t>
  </si>
  <si>
    <t>F055</t>
  </si>
  <si>
    <t>F009</t>
  </si>
  <si>
    <t>F001</t>
  </si>
  <si>
    <t>F002</t>
  </si>
  <si>
    <t>F085</t>
  </si>
  <si>
    <t>F0129</t>
  </si>
  <si>
    <t>F0128</t>
  </si>
  <si>
    <t>F0151B</t>
  </si>
  <si>
    <t>F0139</t>
  </si>
  <si>
    <t>F0149</t>
  </si>
  <si>
    <t>Z0158</t>
  </si>
  <si>
    <t>Z0160</t>
  </si>
  <si>
    <t>Z0193</t>
  </si>
  <si>
    <t>Z0165</t>
  </si>
  <si>
    <t>Z0206</t>
  </si>
  <si>
    <t>Z0195</t>
  </si>
  <si>
    <t>Z0222</t>
  </si>
  <si>
    <t>Z0229</t>
  </si>
  <si>
    <t>Z0247</t>
  </si>
  <si>
    <t>Z0255</t>
  </si>
  <si>
    <t>F067</t>
  </si>
  <si>
    <t>F089</t>
  </si>
  <si>
    <t>F076</t>
  </si>
  <si>
    <t>Z0289</t>
  </si>
  <si>
    <t>Z0296</t>
  </si>
  <si>
    <t>Z0306</t>
  </si>
  <si>
    <t>F0262</t>
  </si>
  <si>
    <t>Z0249</t>
  </si>
  <si>
    <t>Z0302</t>
  </si>
  <si>
    <t>Z0172</t>
  </si>
  <si>
    <t>F031</t>
  </si>
  <si>
    <t>F119</t>
  </si>
  <si>
    <t>F0122</t>
  </si>
  <si>
    <t>F0134</t>
  </si>
  <si>
    <t>F0145</t>
  </si>
  <si>
    <t>Z0161</t>
  </si>
  <si>
    <t>Z0214</t>
  </si>
  <si>
    <t>Z0257</t>
  </si>
  <si>
    <t>Z0252</t>
  </si>
  <si>
    <t>F064</t>
  </si>
  <si>
    <t>F079</t>
  </si>
  <si>
    <t>F116</t>
  </si>
  <si>
    <t>F0131</t>
  </si>
  <si>
    <t>F0146</t>
  </si>
  <si>
    <t>F0132</t>
  </si>
  <si>
    <t>F0133</t>
  </si>
  <si>
    <t>F0150</t>
  </si>
  <si>
    <t>F004</t>
  </si>
  <si>
    <t>F0138</t>
  </si>
  <si>
    <t>F0127</t>
  </si>
  <si>
    <t>Z0162</t>
  </si>
  <si>
    <t>Z0203</t>
  </si>
  <si>
    <t>Z0208</t>
  </si>
  <si>
    <t>Z0210</t>
  </si>
  <si>
    <t>Z0196</t>
  </si>
  <si>
    <t>Z0221</t>
  </si>
  <si>
    <t>Z0228</t>
  </si>
  <si>
    <t>Z0246</t>
  </si>
  <si>
    <t>Z0254</t>
  </si>
  <si>
    <t>Z0250</t>
  </si>
  <si>
    <t>F068</t>
  </si>
  <si>
    <t>Z0233</t>
  </si>
  <si>
    <t>Z0290</t>
  </si>
  <si>
    <t>Z0287</t>
  </si>
  <si>
    <t>Z0297</t>
  </si>
  <si>
    <t>Z0291</t>
  </si>
  <si>
    <t>Z0256</t>
  </si>
  <si>
    <t>Z0261</t>
  </si>
  <si>
    <t>Z0253</t>
  </si>
  <si>
    <t>Z0305</t>
  </si>
  <si>
    <t>F007</t>
  </si>
  <si>
    <t>F056</t>
  </si>
  <si>
    <t>F066</t>
  </si>
  <si>
    <t>F073</t>
  </si>
  <si>
    <t>F121</t>
  </si>
  <si>
    <t>F0124</t>
  </si>
  <si>
    <t>F0135</t>
  </si>
  <si>
    <t>F0144</t>
  </si>
  <si>
    <t>F0147</t>
  </si>
  <si>
    <t>Z0163</t>
  </si>
  <si>
    <t>Z0198</t>
  </si>
  <si>
    <t>Z0232</t>
  </si>
  <si>
    <t>F008</t>
  </si>
  <si>
    <t>Z0278</t>
  </si>
  <si>
    <t>Z0301</t>
  </si>
  <si>
    <t>Z0259</t>
  </si>
  <si>
    <t>Z0207</t>
  </si>
  <si>
    <t>F065</t>
  </si>
  <si>
    <t>F112</t>
  </si>
  <si>
    <t>F0125</t>
  </si>
  <si>
    <t>F0137</t>
  </si>
  <si>
    <t>F0142</t>
  </si>
  <si>
    <t>Z0167</t>
  </si>
  <si>
    <t>Z0205</t>
  </si>
  <si>
    <t>Z0230</t>
  </si>
  <si>
    <t>Z0243</t>
  </si>
  <si>
    <t>Z0262</t>
  </si>
  <si>
    <t>092-050-F89B1</t>
  </si>
  <si>
    <t>F081</t>
  </si>
  <si>
    <t>Z0300</t>
  </si>
  <si>
    <t>Z0248</t>
  </si>
  <si>
    <t>Z0215</t>
  </si>
  <si>
    <t>F032</t>
  </si>
  <si>
    <t>F018</t>
  </si>
  <si>
    <t>F016</t>
  </si>
  <si>
    <t>F037</t>
  </si>
  <si>
    <t>F036</t>
  </si>
  <si>
    <t>F033</t>
  </si>
  <si>
    <t>F019</t>
  </si>
  <si>
    <t>F014</t>
  </si>
  <si>
    <t>F041</t>
  </si>
  <si>
    <t>F035</t>
  </si>
  <si>
    <t>F049</t>
  </si>
  <si>
    <t>F034</t>
  </si>
  <si>
    <t>F040</t>
  </si>
  <si>
    <t>F069</t>
  </si>
  <si>
    <t>F087</t>
  </si>
  <si>
    <t>F015</t>
  </si>
  <si>
    <t>F038</t>
  </si>
  <si>
    <t>F039</t>
  </si>
  <si>
    <t>X0264</t>
  </si>
  <si>
    <t>X0260</t>
  </si>
  <si>
    <t>X0263</t>
  </si>
  <si>
    <t>X0259</t>
  </si>
  <si>
    <t>X0267</t>
  </si>
  <si>
    <t>X0265</t>
  </si>
  <si>
    <t>X0268</t>
  </si>
  <si>
    <t>X0270</t>
  </si>
  <si>
    <t>X0281</t>
  </si>
  <si>
    <t>X0211</t>
  </si>
  <si>
    <t>X0275</t>
  </si>
  <si>
    <t>X0269</t>
  </si>
  <si>
    <t>X0266</t>
  </si>
  <si>
    <t>F0183</t>
  </si>
  <si>
    <t>F0181</t>
  </si>
  <si>
    <t>F0182</t>
  </si>
  <si>
    <t>F0185</t>
  </si>
  <si>
    <t>F0169</t>
  </si>
  <si>
    <t>F0184</t>
  </si>
  <si>
    <t>PLO0001</t>
  </si>
  <si>
    <t>PLO0002</t>
  </si>
  <si>
    <t>Y0111</t>
  </si>
  <si>
    <t>Y0101</t>
  </si>
  <si>
    <t>Y0214</t>
  </si>
  <si>
    <t>Y0121</t>
  </si>
  <si>
    <t>Y0204</t>
  </si>
  <si>
    <t>Y0065</t>
  </si>
  <si>
    <t>Y0112</t>
  </si>
  <si>
    <t>PLO0008</t>
  </si>
  <si>
    <t>PLO0009</t>
  </si>
  <si>
    <t>Y0233</t>
  </si>
  <si>
    <t>Y0226</t>
  </si>
  <si>
    <t>Y0118</t>
  </si>
  <si>
    <t>Y0237</t>
  </si>
  <si>
    <t>Y0228</t>
  </si>
  <si>
    <t>Y0107 and Y0110</t>
  </si>
  <si>
    <t>Y0224</t>
  </si>
  <si>
    <t>Y0156</t>
  </si>
  <si>
    <t>Y0232</t>
  </si>
  <si>
    <t>Y0227</t>
  </si>
  <si>
    <t>Y0207</t>
  </si>
  <si>
    <t>Y0235</t>
  </si>
  <si>
    <t>Y0225</t>
  </si>
  <si>
    <t>Y0120</t>
  </si>
  <si>
    <t>X0261</t>
  </si>
  <si>
    <t>X0283</t>
  </si>
  <si>
    <t>X0225</t>
  </si>
  <si>
    <t>X0278</t>
  </si>
  <si>
    <t>X0262</t>
  </si>
  <si>
    <t>X0282</t>
  </si>
  <si>
    <t>F0165</t>
  </si>
  <si>
    <t>F0164</t>
  </si>
  <si>
    <t>F0190</t>
  </si>
  <si>
    <t>F0210</t>
  </si>
  <si>
    <t>F0189</t>
  </si>
  <si>
    <t>F0209</t>
  </si>
  <si>
    <t>F0212</t>
  </si>
  <si>
    <t>F0222</t>
  </si>
  <si>
    <t>F0221</t>
  </si>
  <si>
    <t>F0220</t>
  </si>
  <si>
    <t>F0187</t>
  </si>
  <si>
    <t>F0214</t>
  </si>
  <si>
    <t>F0188</t>
  </si>
  <si>
    <t>F0215</t>
  </si>
  <si>
    <t>F0213</t>
  </si>
  <si>
    <t>F0186</t>
  </si>
  <si>
    <t>F0162</t>
  </si>
  <si>
    <t>F0166</t>
  </si>
  <si>
    <t>F0203</t>
  </si>
  <si>
    <t>F0204</t>
  </si>
  <si>
    <t>F0216</t>
  </si>
  <si>
    <t>F0153</t>
  </si>
  <si>
    <t>F0154</t>
  </si>
  <si>
    <t>F0156</t>
  </si>
  <si>
    <t>092-050-253B2</t>
  </si>
  <si>
    <t>092-050-B308B1</t>
  </si>
  <si>
    <t>008-092-B0030B2</t>
  </si>
  <si>
    <t>092-050-A230</t>
  </si>
  <si>
    <t>Y0238</t>
  </si>
  <si>
    <t>F0180</t>
  </si>
  <si>
    <t>F0179</t>
  </si>
  <si>
    <t>F0224</t>
  </si>
  <si>
    <t>F0168</t>
  </si>
  <si>
    <t>May 2015</t>
  </si>
  <si>
    <t>092-050-A231</t>
  </si>
  <si>
    <t>PLO0012</t>
  </si>
  <si>
    <t>008-092-B0029B2</t>
  </si>
  <si>
    <t>092-050-249B2</t>
  </si>
  <si>
    <t>092-050-B352</t>
  </si>
  <si>
    <t>X0285</t>
  </si>
  <si>
    <t>092-050-B305B1</t>
  </si>
  <si>
    <t>008-092-B0025B2</t>
  </si>
  <si>
    <t>092-050-251B2</t>
  </si>
  <si>
    <t>Y0202</t>
  </si>
  <si>
    <t>Y0193</t>
  </si>
  <si>
    <t>Y0194</t>
  </si>
  <si>
    <t>Y0201</t>
  </si>
  <si>
    <t>Y0143</t>
  </si>
  <si>
    <t>Y0139</t>
  </si>
  <si>
    <t>Y0141</t>
  </si>
  <si>
    <t>Y0197</t>
  </si>
  <si>
    <t>Y0142</t>
  </si>
  <si>
    <t>PLO0005</t>
  </si>
  <si>
    <t>PLO0007</t>
  </si>
  <si>
    <t>Y0205</t>
  </si>
  <si>
    <t>Y0203</t>
  </si>
  <si>
    <t>X0016</t>
  </si>
  <si>
    <t>X0104</t>
  </si>
  <si>
    <t>June 2015</t>
  </si>
  <si>
    <t>092-050-A228</t>
  </si>
  <si>
    <t>Y0236</t>
  </si>
  <si>
    <t>092-050-A222</t>
  </si>
  <si>
    <t>Y0230</t>
  </si>
  <si>
    <t>092-050-A238</t>
  </si>
  <si>
    <t>Y0246</t>
  </si>
  <si>
    <t>Y0117</t>
  </si>
  <si>
    <t>X0029</t>
  </si>
  <si>
    <t>X0028</t>
  </si>
  <si>
    <t>X0042</t>
  </si>
  <si>
    <t>B138</t>
  </si>
  <si>
    <t>B136</t>
  </si>
  <si>
    <t>X0170</t>
  </si>
  <si>
    <t>X0228</t>
  </si>
  <si>
    <t>092-050-A223</t>
  </si>
  <si>
    <t>Y0231</t>
  </si>
  <si>
    <t>092-050-A232</t>
  </si>
  <si>
    <t>PLO0011</t>
  </si>
  <si>
    <t>008-092-B002B2</t>
  </si>
  <si>
    <t>092-050-A226</t>
  </si>
  <si>
    <t>Y0234</t>
  </si>
  <si>
    <t>Y0003</t>
  </si>
  <si>
    <t>P0039, P0003,P0052,P0053</t>
  </si>
  <si>
    <t>Y0048</t>
  </si>
  <si>
    <t>Y0073</t>
  </si>
  <si>
    <t>F047</t>
  </si>
  <si>
    <t>F118</t>
  </si>
  <si>
    <t>F0123</t>
  </si>
  <si>
    <t>F0143</t>
  </si>
  <si>
    <t>F063</t>
  </si>
  <si>
    <t>Z0202</t>
  </si>
  <si>
    <t>Z0260</t>
  </si>
  <si>
    <t>Z0231</t>
  </si>
  <si>
    <t>Z0236</t>
  </si>
  <si>
    <t>Z0307</t>
  </si>
  <si>
    <t>Z0299</t>
  </si>
  <si>
    <t>Z0204</t>
  </si>
  <si>
    <t>X0167</t>
  </si>
  <si>
    <t>Y0066, Y0067</t>
  </si>
  <si>
    <t>X0135</t>
  </si>
  <si>
    <t>F113</t>
  </si>
  <si>
    <t>A029</t>
  </si>
  <si>
    <t>F111</t>
  </si>
  <si>
    <t>F114</t>
  </si>
  <si>
    <t>F117</t>
  </si>
  <si>
    <t>F127</t>
  </si>
  <si>
    <t>F0152</t>
  </si>
  <si>
    <t>Z0194</t>
  </si>
  <si>
    <t>Z0159</t>
  </si>
  <si>
    <t>Z0197</t>
  </si>
  <si>
    <t>Z0209</t>
  </si>
  <si>
    <t>Z0242</t>
  </si>
  <si>
    <t>Z0237</t>
  </si>
  <si>
    <t>Z0286</t>
  </si>
  <si>
    <t>Z0269</t>
  </si>
  <si>
    <t>Z0288</t>
  </si>
  <si>
    <t>F074</t>
  </si>
  <si>
    <t>F0112</t>
  </si>
  <si>
    <t>F1025</t>
  </si>
  <si>
    <t>F0151A</t>
  </si>
  <si>
    <t>F060</t>
  </si>
  <si>
    <t>092-050-B349</t>
  </si>
  <si>
    <t>X0279</t>
  </si>
  <si>
    <t>Y0140</t>
  </si>
  <si>
    <t>092-050-F312</t>
  </si>
  <si>
    <t>F0158</t>
  </si>
  <si>
    <t>July 2015</t>
  </si>
  <si>
    <t>092-050-F313</t>
  </si>
  <si>
    <t>F0161</t>
  </si>
  <si>
    <t>092-050-A243</t>
  </si>
  <si>
    <t>PLO0010</t>
  </si>
  <si>
    <t>F0148</t>
  </si>
  <si>
    <t>F120</t>
  </si>
  <si>
    <t>092-001-226B2</t>
  </si>
  <si>
    <t>'July 2015</t>
  </si>
  <si>
    <t>092-001-227B2</t>
  </si>
  <si>
    <t>092-050-F314</t>
  </si>
  <si>
    <t>F0163</t>
  </si>
  <si>
    <t>092-050-A239</t>
  </si>
  <si>
    <t>Y0247</t>
  </si>
  <si>
    <t>092-050-237B3</t>
  </si>
  <si>
    <t>092-050-B328B2</t>
  </si>
  <si>
    <t>092-050-A237</t>
  </si>
  <si>
    <t>Y0245</t>
  </si>
  <si>
    <t>092-050-A233</t>
  </si>
  <si>
    <t>Y0241</t>
  </si>
  <si>
    <t>092-050-A241</t>
  </si>
  <si>
    <t>Y0239</t>
  </si>
  <si>
    <t>092-050-A240</t>
  </si>
  <si>
    <t>Y0248</t>
  </si>
  <si>
    <t>Fix fence/plant 2 extra rows</t>
  </si>
  <si>
    <t>Y0190</t>
  </si>
  <si>
    <t>Y0198</t>
  </si>
  <si>
    <t>Y0145</t>
  </si>
  <si>
    <t>Y0028</t>
  </si>
  <si>
    <t>FM104</t>
  </si>
  <si>
    <t>Z0241</t>
  </si>
  <si>
    <t>Z0279</t>
  </si>
  <si>
    <t>Z0282</t>
  </si>
  <si>
    <t>Z0166</t>
  </si>
  <si>
    <t>Z0266</t>
  </si>
  <si>
    <t>Z0273</t>
  </si>
  <si>
    <t>Z0318, Z0319,Z0320, Z0321.</t>
  </si>
  <si>
    <t>F044</t>
  </si>
  <si>
    <t>F0111</t>
  </si>
  <si>
    <t>Z0268</t>
  </si>
  <si>
    <t>F059</t>
  </si>
  <si>
    <t>Z0277</t>
  </si>
  <si>
    <t>Z0303</t>
  </si>
  <si>
    <t>Z0211</t>
  </si>
  <si>
    <t>F0136</t>
  </si>
  <si>
    <t>Z0276</t>
  </si>
  <si>
    <t>F027</t>
  </si>
  <si>
    <t>Z0271</t>
  </si>
  <si>
    <t>F0167</t>
  </si>
  <si>
    <t>092-050-F317</t>
  </si>
  <si>
    <t>F0160</t>
  </si>
  <si>
    <t>092-050-F316</t>
  </si>
  <si>
    <t>F0159</t>
  </si>
  <si>
    <t>008-092-B001B2</t>
  </si>
  <si>
    <t>092-050-B277B2</t>
  </si>
  <si>
    <t>Y0070 and Y0071</t>
  </si>
  <si>
    <t>Y0075</t>
  </si>
  <si>
    <t>F059 and F060</t>
  </si>
  <si>
    <t>F0155</t>
  </si>
  <si>
    <t>F080</t>
  </si>
  <si>
    <t>TWP</t>
  </si>
  <si>
    <t>PRESENCE Map</t>
  </si>
  <si>
    <t>PRESENCE Map- Willie se plaas</t>
  </si>
  <si>
    <t>X0093</t>
  </si>
  <si>
    <t>PRESENCE map- Piet Kruger</t>
  </si>
  <si>
    <t>PRESENCE map- Willie se plaas</t>
  </si>
  <si>
    <t>Fence clearing</t>
  </si>
  <si>
    <t>X0123</t>
  </si>
  <si>
    <t>X0011, X0124, X0125</t>
  </si>
  <si>
    <t>Warren Rudman</t>
  </si>
  <si>
    <t>August 2015</t>
  </si>
  <si>
    <t>092-001-230B2</t>
  </si>
  <si>
    <t>August  2015</t>
  </si>
  <si>
    <t>092-050-A254</t>
  </si>
  <si>
    <t>PLO0015</t>
  </si>
  <si>
    <t>Z0164</t>
  </si>
  <si>
    <t>092-001-044B2</t>
  </si>
  <si>
    <t>092-050-A251</t>
  </si>
  <si>
    <t>Y0251</t>
  </si>
  <si>
    <t>092-050-F163B1</t>
  </si>
  <si>
    <t>092-050-F318</t>
  </si>
  <si>
    <t>F0172</t>
  </si>
  <si>
    <t>September 2015</t>
  </si>
  <si>
    <t>092-050-A236</t>
  </si>
  <si>
    <t>Y0244</t>
  </si>
  <si>
    <t>092-050-A234</t>
  </si>
  <si>
    <t>Y0242</t>
  </si>
  <si>
    <t>ANNUAL OPERATIONAL SUMMARY</t>
  </si>
  <si>
    <t>092-050-F315</t>
  </si>
  <si>
    <t>F0234</t>
  </si>
  <si>
    <t>092-050-F160B1</t>
  </si>
  <si>
    <t>092-050-A221</t>
  </si>
  <si>
    <t>Y0229</t>
  </si>
  <si>
    <t>092-050-A242</t>
  </si>
  <si>
    <t>Y0240</t>
  </si>
  <si>
    <t>September  2015</t>
  </si>
  <si>
    <t>092-050-A255</t>
  </si>
  <si>
    <t>PLO0016</t>
  </si>
  <si>
    <t>092-050-244B1</t>
  </si>
  <si>
    <t>092-050-B273B2</t>
  </si>
  <si>
    <t>092-050-F319</t>
  </si>
  <si>
    <t>F0171</t>
  </si>
  <si>
    <t>092-050-F321</t>
  </si>
  <si>
    <t>F0174</t>
  </si>
  <si>
    <t>October 2015</t>
  </si>
  <si>
    <t>092-050-F320</t>
  </si>
  <si>
    <t>F0173</t>
  </si>
  <si>
    <t>092-050-243B1</t>
  </si>
  <si>
    <t>092-050-A252</t>
  </si>
  <si>
    <t>Y0257</t>
  </si>
  <si>
    <t>092-050-B288B1</t>
  </si>
  <si>
    <t xml:space="preserve"> October 2015</t>
  </si>
  <si>
    <t>092-050-F165B1</t>
  </si>
  <si>
    <t>'October 2015</t>
  </si>
  <si>
    <t>092-050-B307B1</t>
  </si>
  <si>
    <t>092-050-A235</t>
  </si>
  <si>
    <t>Y0243</t>
  </si>
  <si>
    <t>October  2015</t>
  </si>
  <si>
    <t>092-050-A256</t>
  </si>
  <si>
    <t>PLO0017</t>
  </si>
  <si>
    <t>092-050-F328</t>
  </si>
  <si>
    <t>F0195</t>
  </si>
  <si>
    <t>092-050-F122B1</t>
  </si>
  <si>
    <t>092-050-A246</t>
  </si>
  <si>
    <t>Y0258</t>
  </si>
  <si>
    <t>092-050-B294B1</t>
  </si>
  <si>
    <t>092-050-F322</t>
  </si>
  <si>
    <t>F0201</t>
  </si>
  <si>
    <t>092-050-F325</t>
  </si>
  <si>
    <t>F0217</t>
  </si>
  <si>
    <t>092-050-F307B1</t>
  </si>
  <si>
    <t>November 2015</t>
  </si>
  <si>
    <t>092-050-A247</t>
  </si>
  <si>
    <t>Y0256</t>
  </si>
  <si>
    <t>092-050-A244</t>
  </si>
  <si>
    <t>Y0260</t>
  </si>
  <si>
    <t>November  2015</t>
  </si>
  <si>
    <t>092-050-A257</t>
  </si>
  <si>
    <t>PLO0018</t>
  </si>
  <si>
    <t>092-050-B290B1</t>
  </si>
  <si>
    <t>092-050-A266</t>
  </si>
  <si>
    <t>Y0269</t>
  </si>
  <si>
    <t>092-050-A250</t>
  </si>
  <si>
    <t>Y0252</t>
  </si>
  <si>
    <t>092-050-A248</t>
  </si>
  <si>
    <t>Y0254</t>
  </si>
  <si>
    <t>092-050-F298B1</t>
  </si>
  <si>
    <t>092-050-B286B1</t>
  </si>
  <si>
    <t>092-050-B292B1</t>
  </si>
  <si>
    <t>092-050-292B1</t>
  </si>
  <si>
    <t>092-050-F326</t>
  </si>
  <si>
    <t>F0200</t>
  </si>
  <si>
    <t>092-050-F309B1</t>
  </si>
  <si>
    <t>092-050-F329</t>
  </si>
  <si>
    <t>F0194</t>
  </si>
  <si>
    <t>092-050-F323</t>
  </si>
  <si>
    <t>F0211</t>
  </si>
  <si>
    <t>092-050-F306B1</t>
  </si>
  <si>
    <t xml:space="preserve"> CONTRACT SUMMARY of Sibongile Bester</t>
  </si>
  <si>
    <t>Sibongile Bester</t>
  </si>
  <si>
    <t>November   2015</t>
  </si>
  <si>
    <t>092-050-F302B1</t>
  </si>
  <si>
    <t>092-050-A253</t>
  </si>
  <si>
    <t>Y0255</t>
  </si>
  <si>
    <t>December 2015</t>
  </si>
  <si>
    <t>092-050-A269</t>
  </si>
  <si>
    <t>PLO0019</t>
  </si>
  <si>
    <t>092-050-A245</t>
  </si>
  <si>
    <t>Y0259</t>
  </si>
  <si>
    <t>F005</t>
  </si>
  <si>
    <t>December  2015</t>
  </si>
  <si>
    <t>092-050-F304B1</t>
  </si>
  <si>
    <t>092-050-F330</t>
  </si>
  <si>
    <t>F0196</t>
  </si>
  <si>
    <t>008-092-B007B1</t>
  </si>
  <si>
    <t>X0134</t>
  </si>
  <si>
    <t>092-050-242B1</t>
  </si>
  <si>
    <t>092-050-B382B1</t>
  </si>
  <si>
    <t>092-050-B283B1</t>
  </si>
  <si>
    <t>092-050-F305B1</t>
  </si>
  <si>
    <t>F0223</t>
  </si>
  <si>
    <t>092-050-F324</t>
  </si>
  <si>
    <t>F0199</t>
  </si>
  <si>
    <t>092-050-F327</t>
  </si>
  <si>
    <t>092-050-A267</t>
  </si>
  <si>
    <t>Y0270</t>
  </si>
  <si>
    <t>December   2015</t>
  </si>
  <si>
    <t>092-050-F334B1</t>
  </si>
  <si>
    <t>F0225</t>
  </si>
  <si>
    <t>092-050-245B1</t>
  </si>
  <si>
    <t>092-050-A219B1</t>
  </si>
  <si>
    <t>092-050-A221B1</t>
  </si>
  <si>
    <t>092-050-B284B1</t>
  </si>
  <si>
    <t>092-050-A249</t>
  </si>
  <si>
    <t>Y0253</t>
  </si>
  <si>
    <t>092-050-238B1</t>
  </si>
  <si>
    <t>092-050-239B1</t>
  </si>
  <si>
    <t xml:space="preserve"> December 2015</t>
  </si>
  <si>
    <t>092-050-F239B1</t>
  </si>
  <si>
    <t>Z0298</t>
  </si>
  <si>
    <t>092-050-F303B1</t>
  </si>
  <si>
    <t>January  2016</t>
  </si>
  <si>
    <t>092-050-F335</t>
  </si>
  <si>
    <t>F0226</t>
  </si>
  <si>
    <t>January 2016</t>
  </si>
  <si>
    <t>092-050-F333</t>
  </si>
  <si>
    <t>F0191</t>
  </si>
  <si>
    <t>092-050-F332</t>
  </si>
  <si>
    <t>F0192</t>
  </si>
  <si>
    <t>January   2016</t>
  </si>
  <si>
    <t>092-050-F293B1</t>
  </si>
  <si>
    <t>092-050-A268</t>
  </si>
  <si>
    <t>PLO0014</t>
  </si>
  <si>
    <t>2016/2017</t>
  </si>
  <si>
    <t>February 2016</t>
  </si>
  <si>
    <t>092-050-F331</t>
  </si>
  <si>
    <t>F0197</t>
  </si>
  <si>
    <t>092-050-B0020B1</t>
  </si>
  <si>
    <t>092-050-A271</t>
  </si>
  <si>
    <t>PLO0028</t>
  </si>
  <si>
    <t>008-092-B0017B1</t>
  </si>
  <si>
    <t>092-050-F357</t>
  </si>
  <si>
    <t>F0219</t>
  </si>
  <si>
    <t>092-050-F361</t>
  </si>
  <si>
    <t>F0202</t>
  </si>
  <si>
    <t>Vuyokazi Geqiwe</t>
  </si>
  <si>
    <t xml:space="preserve"> CONTRACT SUMMARY of Vuyokazi Geqiwe</t>
  </si>
  <si>
    <t>February   2016</t>
  </si>
  <si>
    <t>092-050-F272B1</t>
  </si>
  <si>
    <t>092-050-A275</t>
  </si>
  <si>
    <t>PLO0023</t>
  </si>
  <si>
    <t>008-092-B0029B3</t>
  </si>
  <si>
    <t>008-092-B0030B3</t>
  </si>
  <si>
    <t>092-050-B327B3</t>
  </si>
  <si>
    <t>092-050-253B3</t>
  </si>
  <si>
    <t>092-001-212B1</t>
  </si>
  <si>
    <t>X0081</t>
  </si>
  <si>
    <t>092-050-A277</t>
  </si>
  <si>
    <t>PLO0022</t>
  </si>
  <si>
    <t>092-050-A273</t>
  </si>
  <si>
    <t>PLO0026</t>
  </si>
  <si>
    <t>092-050-252B1</t>
  </si>
  <si>
    <t>092-050-A276</t>
  </si>
  <si>
    <t>PLO0021</t>
  </si>
  <si>
    <t>March 2016</t>
  </si>
  <si>
    <t>092-050-A270</t>
  </si>
  <si>
    <t>PLO0020</t>
  </si>
  <si>
    <t>092-050-F362</t>
  </si>
  <si>
    <t>F0157</t>
  </si>
  <si>
    <t>February  2016</t>
  </si>
  <si>
    <t>092-050-F314B1</t>
  </si>
  <si>
    <t>092-050-251B3</t>
  </si>
  <si>
    <t>092-050-B249B3</t>
  </si>
  <si>
    <t>092-050-F313B1</t>
  </si>
  <si>
    <t xml:space="preserve"> CONTRACT SUMMARY of Phumla Nkone</t>
  </si>
  <si>
    <t>Phumla Nkone</t>
  </si>
  <si>
    <t>March   2016</t>
  </si>
  <si>
    <t>092-050-F70B1</t>
  </si>
  <si>
    <t>092-050-F290B1</t>
  </si>
  <si>
    <t>092-050-F239B1A</t>
  </si>
  <si>
    <t>092-050-F359</t>
  </si>
  <si>
    <t>F0206</t>
  </si>
  <si>
    <t xml:space="preserve"> CONTRACT SUMMARY of Sitembele Mzizi</t>
  </si>
  <si>
    <t>Sitembele Mzizi</t>
  </si>
  <si>
    <t>092-050-F363</t>
  </si>
  <si>
    <t>F0248</t>
  </si>
  <si>
    <t>092-050-254B3</t>
  </si>
  <si>
    <t>092-050-B329B2</t>
  </si>
  <si>
    <t xml:space="preserve"> CONTRACT SUMMARY of Kelton Swarts</t>
  </si>
  <si>
    <t>Kelton Swarts</t>
  </si>
  <si>
    <t>092-050-260B2</t>
  </si>
  <si>
    <t>092-050-B331B2</t>
  </si>
  <si>
    <t xml:space="preserve"> March 2016</t>
  </si>
  <si>
    <t>092-050-F236B1</t>
  </si>
  <si>
    <t>092-050-F358</t>
  </si>
  <si>
    <t>092-001-217B1</t>
  </si>
  <si>
    <t>X0138 and X0140</t>
  </si>
  <si>
    <t>64% and  52%</t>
  </si>
  <si>
    <t>092-050-F364</t>
  </si>
  <si>
    <t>F0193</t>
  </si>
  <si>
    <t>092-050-F365</t>
  </si>
  <si>
    <t>092-050-A274</t>
  </si>
  <si>
    <t>PLO0025</t>
  </si>
  <si>
    <t>March  2016</t>
  </si>
  <si>
    <t>092-050-A272</t>
  </si>
  <si>
    <t>PLO0027</t>
  </si>
  <si>
    <t>092-050-A284</t>
  </si>
  <si>
    <t>PLO0024</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</si>
</sst>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7" formatCode="&quot;R&quot;\ #,##0.00;&quot;R&quot;\ \-#,##0.00"/>
    <numFmt numFmtId="8" formatCode="&quot;R&quot;\ #,##0.00;[Red]&quot;R&quot;\ \-#,##0.00"/>
    <numFmt numFmtId="172" formatCode="[$R-436]\ #,##0.00"/>
    <numFmt numFmtId="174" formatCode="[$R-1C09]\ #,##0.00"/>
    <numFmt numFmtId="175" formatCode="mmmm\-yy"/>
    <numFmt numFmtId="176" formatCode="&quot;R&quot;\ #,##0.00"/>
    <numFmt numFmtId="177" formatCode="[$R-1C09]\ #,##0.00;[$R-1C09]\ \-#,##0.00"/>
  </numFmts>
  <fonts count="44" x14ac:knownFonts="1">
    <font>
      <sz val="10"/>
      <name val="Arial"/>
    </font>
    <font>
      <sz val="8"/>
      <name val="Arial"/>
      <family val="2"/>
    </font>
    <font>
      <b/>
      <sz val="10"/>
      <name val="Arial"/>
      <family val="2"/>
    </font>
    <font>
      <sz val="9"/>
      <name val="Arial"/>
      <family val="2"/>
    </font>
    <font>
      <b/>
      <sz val="8"/>
      <name val="Arial"/>
      <family val="2"/>
    </font>
    <font>
      <b/>
      <u/>
      <sz val="10"/>
      <name val="Arial"/>
      <family val="2"/>
    </font>
    <font>
      <b/>
      <u/>
      <sz val="8"/>
      <name val="Arial"/>
      <family val="2"/>
    </font>
    <font>
      <sz val="8"/>
      <color indexed="10"/>
      <name val="Arial"/>
      <family val="2"/>
    </font>
    <font>
      <sz val="8"/>
      <color indexed="81"/>
      <name val="Tahoma"/>
      <family val="2"/>
    </font>
    <font>
      <sz val="10"/>
      <color indexed="81"/>
      <name val="Arial"/>
      <family val="2"/>
    </font>
    <font>
      <b/>
      <u/>
      <sz val="8"/>
      <color indexed="81"/>
      <name val="Tahoma"/>
      <family val="2"/>
    </font>
    <font>
      <sz val="8"/>
      <color indexed="81"/>
      <name val="Tahoma"/>
      <family val="2"/>
    </font>
    <font>
      <sz val="8"/>
      <color indexed="81"/>
      <name val="Arial"/>
      <family val="2"/>
    </font>
    <font>
      <sz val="10"/>
      <name val="Arial"/>
      <family val="2"/>
    </font>
    <font>
      <b/>
      <sz val="8"/>
      <color indexed="81"/>
      <name val="Tahoma"/>
      <family val="2"/>
    </font>
    <font>
      <sz val="8"/>
      <color indexed="12"/>
      <name val="Tahoma"/>
      <family val="2"/>
    </font>
    <font>
      <sz val="8"/>
      <color indexed="10"/>
      <name val="Tahoma"/>
      <family val="2"/>
    </font>
    <font>
      <b/>
      <sz val="12"/>
      <name val="Arial"/>
      <family val="2"/>
    </font>
    <font>
      <b/>
      <u/>
      <sz val="12"/>
      <name val="Arial"/>
      <family val="2"/>
    </font>
    <font>
      <sz val="10"/>
      <color indexed="10"/>
      <name val="Arial"/>
      <family val="2"/>
    </font>
    <font>
      <b/>
      <u/>
      <sz val="14"/>
      <name val="Arial"/>
      <family val="2"/>
    </font>
    <font>
      <b/>
      <u/>
      <sz val="8"/>
      <color indexed="10"/>
      <name val="Tahoma"/>
      <family val="2"/>
    </font>
    <font>
      <sz val="10"/>
      <color indexed="81"/>
      <name val="Tahoma"/>
      <family val="2"/>
    </font>
    <font>
      <u/>
      <sz val="8"/>
      <color indexed="81"/>
      <name val="Tahoma"/>
      <family val="2"/>
    </font>
    <font>
      <b/>
      <sz val="8"/>
      <color indexed="10"/>
      <name val="Tahoma"/>
      <family val="2"/>
    </font>
    <font>
      <sz val="10"/>
      <color indexed="81"/>
      <name val="Tahoma"/>
      <family val="2"/>
    </font>
    <font>
      <b/>
      <u/>
      <sz val="10"/>
      <color indexed="81"/>
      <name val="Tahoma"/>
      <family val="2"/>
    </font>
    <font>
      <u/>
      <sz val="10"/>
      <color indexed="81"/>
      <name val="Tahoma"/>
      <family val="2"/>
    </font>
    <font>
      <b/>
      <sz val="10"/>
      <color indexed="81"/>
      <name val="Tahoma"/>
      <family val="2"/>
    </font>
    <font>
      <b/>
      <sz val="18"/>
      <name val="Arial"/>
      <family val="2"/>
    </font>
    <font>
      <sz val="18"/>
      <name val="Arial"/>
      <family val="2"/>
    </font>
    <font>
      <sz val="8"/>
      <color indexed="81"/>
      <name val="Tahoma"/>
      <family val="2"/>
    </font>
    <font>
      <sz val="9"/>
      <color indexed="81"/>
      <name val="Tahoma"/>
      <family val="2"/>
    </font>
    <font>
      <sz val="9"/>
      <color indexed="81"/>
      <name val="Tahoma"/>
      <family val="2"/>
    </font>
    <font>
      <b/>
      <sz val="9"/>
      <color indexed="81"/>
      <name val="Tahoma"/>
      <family val="2"/>
    </font>
    <font>
      <b/>
      <sz val="9"/>
      <name val="Arial"/>
      <family val="2"/>
    </font>
    <font>
      <sz val="9"/>
      <color indexed="81"/>
      <name val="Tahoma"/>
      <charset val="1"/>
    </font>
    <font>
      <b/>
      <sz val="9"/>
      <color indexed="81"/>
      <name val="Tahoma"/>
      <charset val="1"/>
    </font>
    <font>
      <b/>
      <u/>
      <sz val="9"/>
      <color indexed="81"/>
      <name val="Tahoma"/>
      <family val="2"/>
    </font>
    <font>
      <sz val="10"/>
      <color rgb="FFFF0000"/>
      <name val="Arial"/>
      <family val="2"/>
    </font>
    <font>
      <sz val="8"/>
      <color rgb="FF0000FF"/>
      <name val="Arial"/>
      <family val="2"/>
    </font>
    <font>
      <sz val="10"/>
      <color rgb="FF0000FF"/>
      <name val="Arial"/>
      <family val="2"/>
    </font>
    <font>
      <sz val="10"/>
      <color rgb="FF7030A0"/>
      <name val="Arial"/>
      <family val="2"/>
    </font>
    <font>
      <sz val="10"/>
      <color rgb="FF9900CC"/>
      <name val="Arial"/>
      <family val="2"/>
    </font>
  </fonts>
  <fills count="17">
    <fill>
      <patternFill patternType="none"/>
    </fill>
    <fill>
      <patternFill patternType="gray125"/>
    </fill>
    <fill>
      <patternFill patternType="solid">
        <fgColor indexed="11"/>
        <bgColor indexed="64"/>
      </patternFill>
    </fill>
    <fill>
      <patternFill patternType="solid">
        <fgColor indexed="13"/>
        <bgColor indexed="64"/>
      </patternFill>
    </fill>
    <fill>
      <patternFill patternType="solid">
        <fgColor indexed="46"/>
        <bgColor indexed="64"/>
      </patternFill>
    </fill>
    <fill>
      <patternFill patternType="solid">
        <fgColor indexed="53"/>
        <bgColor indexed="64"/>
      </patternFill>
    </fill>
    <fill>
      <patternFill patternType="solid">
        <fgColor indexed="14"/>
        <bgColor indexed="64"/>
      </patternFill>
    </fill>
    <fill>
      <patternFill patternType="solid">
        <fgColor indexed="12"/>
        <bgColor indexed="64"/>
      </patternFill>
    </fill>
    <fill>
      <patternFill patternType="solid">
        <fgColor indexed="15"/>
        <bgColor indexed="64"/>
      </patternFill>
    </fill>
    <fill>
      <patternFill patternType="solid">
        <fgColor rgb="FFFFFF00"/>
        <bgColor indexed="64"/>
      </patternFill>
    </fill>
    <fill>
      <patternFill patternType="solid">
        <fgColor rgb="FFFF6600"/>
        <bgColor indexed="64"/>
      </patternFill>
    </fill>
    <fill>
      <patternFill patternType="solid">
        <fgColor rgb="FFFF00FF"/>
        <bgColor indexed="64"/>
      </patternFill>
    </fill>
    <fill>
      <patternFill patternType="solid">
        <fgColor rgb="FF0000FF"/>
        <bgColor indexed="64"/>
      </patternFill>
    </fill>
    <fill>
      <patternFill patternType="solid">
        <fgColor rgb="FF00FFFF"/>
        <bgColor indexed="64"/>
      </patternFill>
    </fill>
    <fill>
      <patternFill patternType="solid">
        <fgColor rgb="FF00FF00"/>
        <bgColor indexed="64"/>
      </patternFill>
    </fill>
    <fill>
      <patternFill patternType="solid">
        <fgColor rgb="FF00FF99"/>
        <bgColor indexed="64"/>
      </patternFill>
    </fill>
    <fill>
      <patternFill patternType="solid">
        <fgColor theme="3"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style="thin">
        <color indexed="64"/>
      </left>
      <right/>
      <top style="thin">
        <color indexed="64"/>
      </top>
      <bottom style="thin">
        <color indexed="64"/>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right style="thin">
        <color indexed="64"/>
      </right>
      <top style="thin">
        <color indexed="64"/>
      </top>
      <bottom style="thin">
        <color indexed="64"/>
      </bottom>
      <diagonal/>
    </border>
  </borders>
  <cellStyleXfs count="1">
    <xf numFmtId="0" fontId="0" fillId="0" borderId="0"/>
  </cellStyleXfs>
  <cellXfs count="309">
    <xf numFmtId="0" fontId="0" fillId="0" borderId="0" xfId="0"/>
    <xf numFmtId="0" fontId="1" fillId="0" borderId="1" xfId="0" applyFont="1" applyBorder="1"/>
    <xf numFmtId="0" fontId="2" fillId="0" borderId="0" xfId="0" applyFont="1"/>
    <xf numFmtId="0" fontId="4" fillId="0" borderId="1" xfId="0" applyFont="1" applyBorder="1"/>
    <xf numFmtId="0" fontId="3" fillId="0" borderId="0" xfId="0" applyFont="1" applyBorder="1"/>
    <xf numFmtId="0" fontId="1" fillId="0" borderId="0" xfId="0" applyFont="1"/>
    <xf numFmtId="172" fontId="1" fillId="0" borderId="1" xfId="0" applyNumberFormat="1" applyFont="1" applyBorder="1"/>
    <xf numFmtId="176" fontId="4" fillId="0" borderId="1" xfId="0" applyNumberFormat="1" applyFont="1" applyBorder="1"/>
    <xf numFmtId="17" fontId="1" fillId="0" borderId="1" xfId="0" quotePrefix="1" applyNumberFormat="1" applyFont="1" applyBorder="1"/>
    <xf numFmtId="16" fontId="4" fillId="0" borderId="1" xfId="0" quotePrefix="1" applyNumberFormat="1" applyFont="1" applyBorder="1"/>
    <xf numFmtId="0" fontId="4" fillId="0" borderId="0" xfId="0" applyFont="1"/>
    <xf numFmtId="0" fontId="5" fillId="0" borderId="0" xfId="0" applyFont="1"/>
    <xf numFmtId="176" fontId="0" fillId="0" borderId="0" xfId="0" applyNumberFormat="1"/>
    <xf numFmtId="176" fontId="1" fillId="0" borderId="1" xfId="0" applyNumberFormat="1" applyFont="1" applyBorder="1"/>
    <xf numFmtId="0" fontId="4" fillId="0" borderId="1" xfId="0" applyFont="1" applyFill="1" applyBorder="1"/>
    <xf numFmtId="16" fontId="4" fillId="0" borderId="1" xfId="0" quotePrefix="1" applyNumberFormat="1" applyFont="1" applyFill="1" applyBorder="1"/>
    <xf numFmtId="176" fontId="4" fillId="0" borderId="1" xfId="0" applyNumberFormat="1" applyFont="1" applyFill="1" applyBorder="1"/>
    <xf numFmtId="176" fontId="4" fillId="0" borderId="0" xfId="0" applyNumberFormat="1" applyFont="1" applyFill="1" applyBorder="1"/>
    <xf numFmtId="176" fontId="0" fillId="0" borderId="0" xfId="0" applyNumberFormat="1" applyFill="1" applyBorder="1"/>
    <xf numFmtId="176" fontId="0" fillId="0" borderId="0" xfId="0" applyNumberFormat="1" applyFill="1"/>
    <xf numFmtId="0" fontId="0" fillId="0" borderId="0" xfId="0" applyFill="1"/>
    <xf numFmtId="0" fontId="1" fillId="0" borderId="1" xfId="0" applyFont="1" applyFill="1" applyBorder="1"/>
    <xf numFmtId="0" fontId="6" fillId="0" borderId="1" xfId="0" applyFont="1" applyFill="1" applyBorder="1"/>
    <xf numFmtId="176" fontId="1" fillId="0" borderId="1" xfId="0" applyNumberFormat="1" applyFont="1" applyFill="1" applyBorder="1"/>
    <xf numFmtId="177" fontId="1" fillId="0" borderId="1" xfId="0" applyNumberFormat="1" applyFont="1" applyBorder="1"/>
    <xf numFmtId="0" fontId="4" fillId="0" borderId="1" xfId="0" applyFont="1" applyFill="1" applyBorder="1" applyAlignment="1">
      <alignment wrapText="1"/>
    </xf>
    <xf numFmtId="0" fontId="1" fillId="0" borderId="1" xfId="0" applyNumberFormat="1" applyFont="1" applyFill="1" applyBorder="1"/>
    <xf numFmtId="0" fontId="0" fillId="0" borderId="0" xfId="0" applyFill="1" applyBorder="1"/>
    <xf numFmtId="0" fontId="1" fillId="0" borderId="0" xfId="0" applyFont="1" applyFill="1" applyBorder="1"/>
    <xf numFmtId="0" fontId="7" fillId="0" borderId="0" xfId="0" applyFont="1" applyFill="1" applyBorder="1"/>
    <xf numFmtId="176" fontId="1" fillId="0" borderId="0" xfId="0" applyNumberFormat="1" applyFont="1" applyFill="1" applyBorder="1"/>
    <xf numFmtId="0" fontId="1" fillId="0" borderId="1" xfId="0" quotePrefix="1" applyFont="1" applyBorder="1"/>
    <xf numFmtId="16" fontId="1" fillId="0" borderId="1" xfId="0" quotePrefix="1" applyNumberFormat="1" applyFont="1" applyFill="1" applyBorder="1"/>
    <xf numFmtId="0" fontId="1" fillId="0" borderId="1" xfId="0" applyFont="1" applyFill="1" applyBorder="1" applyAlignment="1">
      <alignment wrapText="1"/>
    </xf>
    <xf numFmtId="176" fontId="1" fillId="0" borderId="1" xfId="0" applyNumberFormat="1" applyFont="1" applyFill="1" applyBorder="1" applyAlignment="1">
      <alignment wrapText="1"/>
    </xf>
    <xf numFmtId="176" fontId="13" fillId="0" borderId="0" xfId="0" applyNumberFormat="1" applyFont="1" applyFill="1"/>
    <xf numFmtId="0" fontId="13" fillId="0" borderId="0" xfId="0" applyFont="1"/>
    <xf numFmtId="16" fontId="1" fillId="0" borderId="1" xfId="0" applyNumberFormat="1" applyFont="1" applyFill="1" applyBorder="1"/>
    <xf numFmtId="0" fontId="1" fillId="0" borderId="1" xfId="0" quotePrefix="1" applyFont="1" applyFill="1" applyBorder="1"/>
    <xf numFmtId="17" fontId="1" fillId="0" borderId="1" xfId="0" quotePrefix="1" applyNumberFormat="1" applyFont="1" applyFill="1" applyBorder="1"/>
    <xf numFmtId="176" fontId="13" fillId="0" borderId="0" xfId="0" applyNumberFormat="1" applyFont="1" applyFill="1" applyBorder="1"/>
    <xf numFmtId="0" fontId="13" fillId="0" borderId="0" xfId="0" applyFont="1" applyFill="1" applyBorder="1"/>
    <xf numFmtId="175" fontId="1" fillId="0" borderId="1" xfId="0" quotePrefix="1" applyNumberFormat="1" applyFont="1" applyFill="1" applyBorder="1"/>
    <xf numFmtId="0" fontId="4" fillId="2" borderId="1" xfId="0" applyFont="1" applyFill="1" applyBorder="1" applyAlignment="1">
      <alignment wrapText="1"/>
    </xf>
    <xf numFmtId="0" fontId="13" fillId="0" borderId="0" xfId="0" applyFont="1" applyFill="1"/>
    <xf numFmtId="176" fontId="0" fillId="0" borderId="1" xfId="0" applyNumberFormat="1" applyFill="1" applyBorder="1"/>
    <xf numFmtId="176" fontId="0" fillId="0" borderId="1" xfId="0" applyNumberFormat="1" applyBorder="1"/>
    <xf numFmtId="3" fontId="1" fillId="0" borderId="1" xfId="0" applyNumberFormat="1" applyFont="1" applyFill="1" applyBorder="1"/>
    <xf numFmtId="3" fontId="1" fillId="0" borderId="0" xfId="0" applyNumberFormat="1" applyFont="1" applyFill="1" applyBorder="1"/>
    <xf numFmtId="176" fontId="6" fillId="0" borderId="0" xfId="0" applyNumberFormat="1" applyFont="1" applyFill="1" applyBorder="1"/>
    <xf numFmtId="0" fontId="4" fillId="0" borderId="0" xfId="0" applyFont="1" applyFill="1" applyBorder="1"/>
    <xf numFmtId="0" fontId="4" fillId="0" borderId="0" xfId="0" applyFont="1" applyFill="1" applyBorder="1" applyAlignment="1">
      <alignment wrapText="1"/>
    </xf>
    <xf numFmtId="1" fontId="1" fillId="0" borderId="1" xfId="0" applyNumberFormat="1" applyFont="1" applyFill="1" applyBorder="1"/>
    <xf numFmtId="1" fontId="0" fillId="0" borderId="1" xfId="0" applyNumberFormat="1" applyFill="1" applyBorder="1"/>
    <xf numFmtId="1" fontId="0" fillId="0" borderId="1" xfId="0" applyNumberFormat="1" applyBorder="1"/>
    <xf numFmtId="1" fontId="4" fillId="0" borderId="1" xfId="0" applyNumberFormat="1" applyFont="1" applyFill="1" applyBorder="1"/>
    <xf numFmtId="1" fontId="4" fillId="0" borderId="1" xfId="0" applyNumberFormat="1" applyFont="1" applyBorder="1"/>
    <xf numFmtId="1" fontId="1" fillId="0" borderId="1" xfId="0" applyNumberFormat="1" applyFont="1" applyBorder="1"/>
    <xf numFmtId="0" fontId="2" fillId="0" borderId="1" xfId="0" applyFont="1" applyBorder="1"/>
    <xf numFmtId="176" fontId="2" fillId="0" borderId="1" xfId="0" applyNumberFormat="1" applyFont="1" applyBorder="1"/>
    <xf numFmtId="1" fontId="1" fillId="0" borderId="1" xfId="0" applyNumberFormat="1" applyFont="1" applyFill="1" applyBorder="1" applyAlignment="1">
      <alignment wrapText="1"/>
    </xf>
    <xf numFmtId="1" fontId="13" fillId="0" borderId="1" xfId="0" applyNumberFormat="1" applyFont="1" applyFill="1" applyBorder="1"/>
    <xf numFmtId="176" fontId="13" fillId="0" borderId="1" xfId="0" applyNumberFormat="1" applyFont="1" applyFill="1" applyBorder="1"/>
    <xf numFmtId="3" fontId="13" fillId="0" borderId="1" xfId="0" applyNumberFormat="1" applyFont="1" applyFill="1" applyBorder="1"/>
    <xf numFmtId="0" fontId="17" fillId="3" borderId="2" xfId="0" applyFont="1" applyFill="1" applyBorder="1"/>
    <xf numFmtId="0" fontId="17" fillId="3" borderId="2" xfId="0" applyFont="1" applyFill="1" applyBorder="1" applyAlignment="1">
      <alignment wrapText="1"/>
    </xf>
    <xf numFmtId="0" fontId="13" fillId="0" borderId="3" xfId="0" applyFont="1" applyBorder="1"/>
    <xf numFmtId="0" fontId="13" fillId="0" borderId="3" xfId="0" applyFont="1" applyFill="1" applyBorder="1"/>
    <xf numFmtId="176" fontId="13" fillId="0" borderId="3" xfId="0" applyNumberFormat="1" applyFont="1" applyBorder="1"/>
    <xf numFmtId="0" fontId="17" fillId="3" borderId="4" xfId="0" applyFont="1" applyFill="1" applyBorder="1"/>
    <xf numFmtId="0" fontId="13" fillId="0" borderId="1" xfId="0" applyFont="1" applyBorder="1"/>
    <xf numFmtId="0" fontId="13" fillId="0" borderId="1" xfId="0" applyFont="1" applyFill="1" applyBorder="1"/>
    <xf numFmtId="176" fontId="13" fillId="0" borderId="1" xfId="0" applyNumberFormat="1" applyFont="1" applyBorder="1"/>
    <xf numFmtId="1" fontId="13" fillId="0" borderId="1" xfId="0" applyNumberFormat="1" applyFont="1" applyBorder="1"/>
    <xf numFmtId="0" fontId="13" fillId="0" borderId="1" xfId="0" applyFont="1" applyFill="1" applyBorder="1" applyAlignment="1">
      <alignment wrapText="1"/>
    </xf>
    <xf numFmtId="176" fontId="13" fillId="0" borderId="1" xfId="0" applyNumberFormat="1" applyFont="1" applyFill="1" applyBorder="1" applyAlignment="1">
      <alignment wrapText="1"/>
    </xf>
    <xf numFmtId="0" fontId="13" fillId="0" borderId="1" xfId="0" quotePrefix="1" applyNumberFormat="1" applyFont="1" applyFill="1" applyBorder="1"/>
    <xf numFmtId="0" fontId="13" fillId="0" borderId="1" xfId="0" applyNumberFormat="1" applyFont="1" applyFill="1" applyBorder="1"/>
    <xf numFmtId="172" fontId="13" fillId="0" borderId="1" xfId="0" applyNumberFormat="1" applyFont="1" applyFill="1" applyBorder="1"/>
    <xf numFmtId="0" fontId="19" fillId="0" borderId="1" xfId="0" applyFont="1" applyFill="1" applyBorder="1"/>
    <xf numFmtId="3" fontId="13" fillId="0" borderId="1" xfId="0" applyNumberFormat="1" applyFont="1" applyBorder="1"/>
    <xf numFmtId="3" fontId="13" fillId="0" borderId="3" xfId="0" applyNumberFormat="1" applyFont="1" applyBorder="1"/>
    <xf numFmtId="0" fontId="5" fillId="4" borderId="1" xfId="0" applyFont="1" applyFill="1" applyBorder="1"/>
    <xf numFmtId="1" fontId="5" fillId="4" borderId="1" xfId="0" applyNumberFormat="1" applyFont="1" applyFill="1" applyBorder="1"/>
    <xf numFmtId="176" fontId="5" fillId="4" borderId="1" xfId="0" applyNumberFormat="1" applyFont="1" applyFill="1" applyBorder="1"/>
    <xf numFmtId="3" fontId="5" fillId="4" borderId="1" xfId="0" applyNumberFormat="1" applyFont="1" applyFill="1" applyBorder="1"/>
    <xf numFmtId="3" fontId="1" fillId="0" borderId="1" xfId="0" applyNumberFormat="1" applyFont="1" applyBorder="1"/>
    <xf numFmtId="0" fontId="2" fillId="3" borderId="2" xfId="0" applyFont="1" applyFill="1" applyBorder="1"/>
    <xf numFmtId="0" fontId="2" fillId="3" borderId="2" xfId="0" applyFont="1" applyFill="1" applyBorder="1" applyAlignment="1">
      <alignment wrapText="1"/>
    </xf>
    <xf numFmtId="0" fontId="2" fillId="3" borderId="4" xfId="0" applyFont="1" applyFill="1" applyBorder="1"/>
    <xf numFmtId="3" fontId="13" fillId="0" borderId="1" xfId="0" applyNumberFormat="1" applyFont="1" applyFill="1" applyBorder="1" applyAlignment="1">
      <alignment wrapText="1"/>
    </xf>
    <xf numFmtId="0" fontId="2" fillId="5" borderId="2" xfId="0" applyFont="1" applyFill="1" applyBorder="1"/>
    <xf numFmtId="0" fontId="2" fillId="5" borderId="2" xfId="0" applyFont="1" applyFill="1" applyBorder="1" applyAlignment="1">
      <alignment wrapText="1"/>
    </xf>
    <xf numFmtId="0" fontId="2" fillId="5" borderId="4" xfId="0" applyFont="1" applyFill="1" applyBorder="1"/>
    <xf numFmtId="176" fontId="6" fillId="0" borderId="1" xfId="0" applyNumberFormat="1" applyFont="1" applyFill="1" applyBorder="1"/>
    <xf numFmtId="0" fontId="0" fillId="0" borderId="1" xfId="0" applyFill="1" applyBorder="1"/>
    <xf numFmtId="8" fontId="1" fillId="0" borderId="1" xfId="0" applyNumberFormat="1" applyFont="1" applyBorder="1"/>
    <xf numFmtId="0" fontId="6" fillId="3" borderId="1" xfId="0" applyFont="1" applyFill="1" applyBorder="1"/>
    <xf numFmtId="176" fontId="6" fillId="3" borderId="1" xfId="0" applyNumberFormat="1" applyFont="1" applyFill="1" applyBorder="1"/>
    <xf numFmtId="0" fontId="1" fillId="0" borderId="1" xfId="0" applyNumberFormat="1" applyFont="1" applyBorder="1"/>
    <xf numFmtId="0" fontId="0" fillId="0" borderId="1" xfId="0" applyBorder="1"/>
    <xf numFmtId="3" fontId="6" fillId="3" borderId="1" xfId="0" applyNumberFormat="1" applyFont="1" applyFill="1" applyBorder="1"/>
    <xf numFmtId="3" fontId="1" fillId="0" borderId="1" xfId="0" applyNumberFormat="1" applyFont="1" applyFill="1" applyBorder="1" applyAlignment="1">
      <alignment wrapText="1"/>
    </xf>
    <xf numFmtId="0" fontId="17" fillId="0" borderId="0" xfId="0" applyFont="1"/>
    <xf numFmtId="0" fontId="2" fillId="6" borderId="2" xfId="0" applyFont="1" applyFill="1" applyBorder="1"/>
    <xf numFmtId="0" fontId="2" fillId="6" borderId="2" xfId="0" applyFont="1" applyFill="1" applyBorder="1" applyAlignment="1">
      <alignment wrapText="1"/>
    </xf>
    <xf numFmtId="0" fontId="2" fillId="6" borderId="4" xfId="0" applyFont="1" applyFill="1" applyBorder="1"/>
    <xf numFmtId="176" fontId="13" fillId="0" borderId="0" xfId="0" applyNumberFormat="1" applyFont="1"/>
    <xf numFmtId="1" fontId="13" fillId="0" borderId="1" xfId="0" applyNumberFormat="1" applyFont="1" applyFill="1" applyBorder="1" applyAlignment="1">
      <alignment wrapText="1"/>
    </xf>
    <xf numFmtId="0" fontId="2" fillId="7" borderId="2" xfId="0" applyFont="1" applyFill="1" applyBorder="1"/>
    <xf numFmtId="0" fontId="2" fillId="7" borderId="2" xfId="0" applyFont="1" applyFill="1" applyBorder="1" applyAlignment="1">
      <alignment wrapText="1"/>
    </xf>
    <xf numFmtId="0" fontId="2" fillId="7" borderId="4" xfId="0" applyFont="1" applyFill="1" applyBorder="1"/>
    <xf numFmtId="176" fontId="5" fillId="4" borderId="5" xfId="0" applyNumberFormat="1" applyFont="1" applyFill="1" applyBorder="1"/>
    <xf numFmtId="176" fontId="4" fillId="3" borderId="1" xfId="0" applyNumberFormat="1" applyFont="1" applyFill="1" applyBorder="1"/>
    <xf numFmtId="8" fontId="1" fillId="0" borderId="1" xfId="0" applyNumberFormat="1" applyFont="1" applyFill="1" applyBorder="1"/>
    <xf numFmtId="0" fontId="1" fillId="0" borderId="0" xfId="0" applyFont="1" applyFill="1"/>
    <xf numFmtId="0" fontId="4" fillId="8" borderId="2" xfId="0" applyFont="1" applyFill="1" applyBorder="1"/>
    <xf numFmtId="0" fontId="4" fillId="8" borderId="2" xfId="0" applyFont="1" applyFill="1" applyBorder="1" applyAlignment="1">
      <alignment wrapText="1"/>
    </xf>
    <xf numFmtId="0" fontId="4" fillId="8" borderId="4" xfId="0" applyFont="1" applyFill="1" applyBorder="1"/>
    <xf numFmtId="0" fontId="4" fillId="8" borderId="6" xfId="0" applyFont="1" applyFill="1" applyBorder="1" applyAlignment="1">
      <alignment wrapText="1"/>
    </xf>
    <xf numFmtId="172" fontId="1" fillId="0" borderId="1" xfId="0" applyNumberFormat="1" applyFont="1" applyFill="1" applyBorder="1"/>
    <xf numFmtId="0" fontId="6" fillId="2" borderId="1" xfId="0" applyFont="1" applyFill="1" applyBorder="1"/>
    <xf numFmtId="1" fontId="6" fillId="2" borderId="1" xfId="0" applyNumberFormat="1" applyFont="1" applyFill="1" applyBorder="1"/>
    <xf numFmtId="176" fontId="6" fillId="2" borderId="1" xfId="0" applyNumberFormat="1" applyFont="1" applyFill="1" applyBorder="1"/>
    <xf numFmtId="3" fontId="6" fillId="2" borderId="1" xfId="0" applyNumberFormat="1" applyFont="1" applyFill="1" applyBorder="1"/>
    <xf numFmtId="176" fontId="6" fillId="2" borderId="5" xfId="0" applyNumberFormat="1" applyFont="1" applyFill="1" applyBorder="1"/>
    <xf numFmtId="2" fontId="0" fillId="0" borderId="0" xfId="0" applyNumberFormat="1"/>
    <xf numFmtId="0" fontId="2" fillId="7" borderId="6" xfId="0" applyFont="1" applyFill="1" applyBorder="1"/>
    <xf numFmtId="0" fontId="2" fillId="7" borderId="6" xfId="0" applyFont="1" applyFill="1" applyBorder="1" applyAlignment="1">
      <alignment wrapText="1"/>
    </xf>
    <xf numFmtId="0" fontId="2" fillId="7" borderId="7" xfId="0" applyFont="1" applyFill="1" applyBorder="1"/>
    <xf numFmtId="174" fontId="5" fillId="4" borderId="1" xfId="0" applyNumberFormat="1" applyFont="1" applyFill="1" applyBorder="1"/>
    <xf numFmtId="174" fontId="5" fillId="0" borderId="0" xfId="0" applyNumberFormat="1" applyFont="1"/>
    <xf numFmtId="0" fontId="2" fillId="0" borderId="0" xfId="0" applyFont="1" applyAlignment="1"/>
    <xf numFmtId="174" fontId="5" fillId="4" borderId="1" xfId="0" applyNumberFormat="1" applyFont="1" applyFill="1" applyBorder="1" applyAlignment="1">
      <alignment horizontal="center"/>
    </xf>
    <xf numFmtId="0" fontId="2" fillId="7" borderId="1" xfId="0" applyFont="1" applyFill="1" applyBorder="1" applyAlignment="1">
      <alignment wrapText="1"/>
    </xf>
    <xf numFmtId="0" fontId="20" fillId="0" borderId="0" xfId="0" applyFont="1"/>
    <xf numFmtId="2" fontId="5" fillId="4" borderId="1" xfId="0" applyNumberFormat="1" applyFont="1" applyFill="1" applyBorder="1"/>
    <xf numFmtId="0" fontId="4" fillId="7" borderId="1" xfId="0" applyFont="1" applyFill="1" applyBorder="1"/>
    <xf numFmtId="0" fontId="4" fillId="7" borderId="1" xfId="0" applyFont="1" applyFill="1" applyBorder="1" applyAlignment="1">
      <alignment wrapText="1"/>
    </xf>
    <xf numFmtId="0" fontId="4" fillId="7" borderId="1" xfId="0" applyFont="1" applyFill="1" applyBorder="1" applyAlignment="1">
      <alignment horizontal="center" wrapText="1"/>
    </xf>
    <xf numFmtId="0" fontId="2" fillId="2" borderId="2" xfId="0" applyFont="1" applyFill="1" applyBorder="1"/>
    <xf numFmtId="0" fontId="2" fillId="2" borderId="2" xfId="0" applyFont="1" applyFill="1" applyBorder="1" applyAlignment="1">
      <alignment wrapText="1"/>
    </xf>
    <xf numFmtId="0" fontId="2" fillId="2" borderId="4" xfId="0" applyFont="1" applyFill="1" applyBorder="1"/>
    <xf numFmtId="0" fontId="2" fillId="2" borderId="6" xfId="0" applyFont="1" applyFill="1" applyBorder="1"/>
    <xf numFmtId="0" fontId="2" fillId="2" borderId="6" xfId="0" applyFont="1" applyFill="1" applyBorder="1" applyAlignment="1">
      <alignment wrapText="1"/>
    </xf>
    <xf numFmtId="0" fontId="2" fillId="2" borderId="7" xfId="0" applyFont="1" applyFill="1" applyBorder="1"/>
    <xf numFmtId="0" fontId="4" fillId="2" borderId="1" xfId="0" applyFont="1" applyFill="1" applyBorder="1"/>
    <xf numFmtId="0" fontId="4" fillId="2" borderId="1" xfId="0" applyFont="1" applyFill="1" applyBorder="1" applyAlignment="1">
      <alignment horizontal="center" wrapText="1"/>
    </xf>
    <xf numFmtId="176" fontId="2" fillId="0" borderId="0" xfId="0" applyNumberFormat="1" applyFont="1" applyBorder="1"/>
    <xf numFmtId="0" fontId="2" fillId="0" borderId="0" xfId="0" applyFont="1" applyBorder="1"/>
    <xf numFmtId="0" fontId="2" fillId="6" borderId="6" xfId="0" applyFont="1" applyFill="1" applyBorder="1" applyAlignment="1">
      <alignment wrapText="1"/>
    </xf>
    <xf numFmtId="0" fontId="39" fillId="0" borderId="0" xfId="0" applyFont="1"/>
    <xf numFmtId="0" fontId="1" fillId="9" borderId="1" xfId="0" applyFont="1" applyFill="1" applyBorder="1"/>
    <xf numFmtId="0" fontId="39" fillId="0" borderId="1" xfId="0" applyFont="1" applyBorder="1"/>
    <xf numFmtId="1" fontId="13" fillId="0" borderId="3" xfId="0" applyNumberFormat="1" applyFont="1" applyBorder="1"/>
    <xf numFmtId="0" fontId="1" fillId="0" borderId="1" xfId="0" quotePrefix="1" applyFont="1" applyBorder="1" applyAlignment="1"/>
    <xf numFmtId="176" fontId="40" fillId="0" borderId="1" xfId="0" applyNumberFormat="1" applyFont="1" applyBorder="1"/>
    <xf numFmtId="0" fontId="41" fillId="0" borderId="0" xfId="0" applyFont="1"/>
    <xf numFmtId="0" fontId="41" fillId="0" borderId="1" xfId="0" applyFont="1" applyBorder="1"/>
    <xf numFmtId="0" fontId="41" fillId="0" borderId="1" xfId="0" applyFont="1" applyFill="1" applyBorder="1"/>
    <xf numFmtId="0" fontId="2" fillId="9" borderId="6" xfId="0" applyFont="1" applyFill="1" applyBorder="1" applyAlignment="1">
      <alignment wrapText="1"/>
    </xf>
    <xf numFmtId="2" fontId="13" fillId="0" borderId="1" xfId="0" applyNumberFormat="1" applyFont="1" applyBorder="1"/>
    <xf numFmtId="0" fontId="1" fillId="9" borderId="1" xfId="0" quotePrefix="1" applyFont="1" applyFill="1" applyBorder="1"/>
    <xf numFmtId="1" fontId="41" fillId="0" borderId="1" xfId="0" applyNumberFormat="1" applyFont="1" applyBorder="1"/>
    <xf numFmtId="2" fontId="41" fillId="0" borderId="1" xfId="0" applyNumberFormat="1" applyFont="1" applyBorder="1"/>
    <xf numFmtId="176" fontId="41" fillId="0" borderId="1" xfId="0" applyNumberFormat="1" applyFont="1" applyBorder="1"/>
    <xf numFmtId="2" fontId="41" fillId="0" borderId="1" xfId="0" applyNumberFormat="1" applyFont="1" applyFill="1" applyBorder="1"/>
    <xf numFmtId="1" fontId="41" fillId="0" borderId="1" xfId="0" applyNumberFormat="1" applyFont="1" applyFill="1" applyBorder="1"/>
    <xf numFmtId="176" fontId="41" fillId="0" borderId="1" xfId="0" applyNumberFormat="1" applyFont="1" applyFill="1" applyBorder="1"/>
    <xf numFmtId="0" fontId="5" fillId="0" borderId="1" xfId="0" applyFont="1" applyBorder="1"/>
    <xf numFmtId="1" fontId="5" fillId="0" borderId="1" xfId="0" applyNumberFormat="1" applyFont="1" applyBorder="1"/>
    <xf numFmtId="2" fontId="5" fillId="0" borderId="1" xfId="0" applyNumberFormat="1" applyFont="1" applyBorder="1"/>
    <xf numFmtId="176" fontId="5" fillId="0" borderId="1" xfId="0" applyNumberFormat="1" applyFont="1" applyBorder="1"/>
    <xf numFmtId="3" fontId="5" fillId="0" borderId="1" xfId="0" applyNumberFormat="1" applyFont="1" applyBorder="1"/>
    <xf numFmtId="0" fontId="39" fillId="0" borderId="1" xfId="0" applyFont="1" applyFill="1" applyBorder="1"/>
    <xf numFmtId="2" fontId="39" fillId="0" borderId="1" xfId="0" applyNumberFormat="1" applyFont="1" applyFill="1" applyBorder="1"/>
    <xf numFmtId="1" fontId="39" fillId="0" borderId="1" xfId="0" applyNumberFormat="1" applyFont="1" applyBorder="1"/>
    <xf numFmtId="1" fontId="39" fillId="0" borderId="1" xfId="0" applyNumberFormat="1" applyFont="1" applyFill="1" applyBorder="1"/>
    <xf numFmtId="176" fontId="39" fillId="0" borderId="1" xfId="0" applyNumberFormat="1" applyFont="1" applyFill="1" applyBorder="1"/>
    <xf numFmtId="176" fontId="39" fillId="0" borderId="1" xfId="0" applyNumberFormat="1" applyFont="1" applyBorder="1"/>
    <xf numFmtId="2" fontId="39" fillId="0" borderId="1" xfId="0" applyNumberFormat="1" applyFont="1" applyBorder="1"/>
    <xf numFmtId="0" fontId="42" fillId="0" borderId="0" xfId="0" applyFont="1" applyFill="1"/>
    <xf numFmtId="0" fontId="5" fillId="0" borderId="1" xfId="0" applyFont="1" applyFill="1" applyBorder="1"/>
    <xf numFmtId="1" fontId="5" fillId="0" borderId="1" xfId="0" applyNumberFormat="1" applyFont="1" applyFill="1" applyBorder="1"/>
    <xf numFmtId="176" fontId="5" fillId="0" borderId="1" xfId="0" applyNumberFormat="1" applyFont="1" applyFill="1" applyBorder="1"/>
    <xf numFmtId="176" fontId="2" fillId="0" borderId="8" xfId="0" applyNumberFormat="1" applyFont="1" applyBorder="1"/>
    <xf numFmtId="0" fontId="5" fillId="0" borderId="1" xfId="0" applyFont="1" applyBorder="1" applyAlignment="1">
      <alignment horizontal="center"/>
    </xf>
    <xf numFmtId="0" fontId="5" fillId="0" borderId="1" xfId="0" applyFont="1" applyBorder="1" applyAlignment="1">
      <alignment horizontal="center" wrapText="1"/>
    </xf>
    <xf numFmtId="4" fontId="13" fillId="0" borderId="1" xfId="0" applyNumberFormat="1" applyFont="1" applyFill="1" applyBorder="1"/>
    <xf numFmtId="2" fontId="5" fillId="0" borderId="1" xfId="0" applyNumberFormat="1" applyFont="1" applyFill="1" applyBorder="1"/>
    <xf numFmtId="2" fontId="19" fillId="0" borderId="1" xfId="0" applyNumberFormat="1" applyFont="1" applyFill="1" applyBorder="1"/>
    <xf numFmtId="2" fontId="1" fillId="0" borderId="1" xfId="0" applyNumberFormat="1" applyFont="1" applyBorder="1"/>
    <xf numFmtId="2" fontId="1" fillId="0" borderId="1" xfId="0" applyNumberFormat="1" applyFont="1" applyFill="1" applyBorder="1"/>
    <xf numFmtId="0" fontId="2" fillId="9" borderId="6" xfId="0" applyFont="1" applyFill="1" applyBorder="1"/>
    <xf numFmtId="0" fontId="2" fillId="9" borderId="7" xfId="0" applyFont="1" applyFill="1" applyBorder="1"/>
    <xf numFmtId="2" fontId="13" fillId="0" borderId="1" xfId="0" applyNumberFormat="1" applyFont="1" applyFill="1" applyBorder="1"/>
    <xf numFmtId="176" fontId="2" fillId="0" borderId="1" xfId="0" applyNumberFormat="1" applyFont="1" applyBorder="1" applyAlignment="1">
      <alignment horizontal="center" wrapText="1"/>
    </xf>
    <xf numFmtId="176" fontId="2" fillId="0" borderId="8" xfId="0" applyNumberFormat="1" applyFont="1" applyBorder="1" applyAlignment="1">
      <alignment horizontal="right" wrapText="1"/>
    </xf>
    <xf numFmtId="0" fontId="2" fillId="9" borderId="9" xfId="0" applyFont="1" applyFill="1" applyBorder="1" applyAlignment="1">
      <alignment vertical="top"/>
    </xf>
    <xf numFmtId="0" fontId="2" fillId="9" borderId="9" xfId="0" applyFont="1" applyFill="1" applyBorder="1" applyAlignment="1">
      <alignment vertical="top" wrapText="1"/>
    </xf>
    <xf numFmtId="0" fontId="2" fillId="9" borderId="10" xfId="0" applyFont="1" applyFill="1" applyBorder="1" applyAlignment="1">
      <alignment vertical="top"/>
    </xf>
    <xf numFmtId="0" fontId="0" fillId="0" borderId="0" xfId="0" applyAlignment="1">
      <alignment horizontal="left"/>
    </xf>
    <xf numFmtId="3" fontId="5" fillId="4" borderId="5" xfId="0" applyNumberFormat="1" applyFont="1" applyFill="1" applyBorder="1"/>
    <xf numFmtId="0" fontId="2" fillId="10" borderId="2" xfId="0" applyFont="1" applyFill="1" applyBorder="1" applyAlignment="1">
      <alignment wrapText="1"/>
    </xf>
    <xf numFmtId="0" fontId="2" fillId="11" borderId="2" xfId="0" applyFont="1" applyFill="1" applyBorder="1" applyAlignment="1">
      <alignment wrapText="1"/>
    </xf>
    <xf numFmtId="0" fontId="2" fillId="12" borderId="2" xfId="0" applyFont="1" applyFill="1" applyBorder="1" applyAlignment="1">
      <alignment wrapText="1"/>
    </xf>
    <xf numFmtId="0" fontId="2" fillId="13" borderId="2" xfId="0" applyFont="1" applyFill="1" applyBorder="1" applyAlignment="1">
      <alignment wrapText="1"/>
    </xf>
    <xf numFmtId="3" fontId="6" fillId="2" borderId="5" xfId="0" applyNumberFormat="1" applyFont="1" applyFill="1" applyBorder="1"/>
    <xf numFmtId="0" fontId="2" fillId="14" borderId="2" xfId="0" applyFont="1" applyFill="1" applyBorder="1" applyAlignment="1">
      <alignment wrapText="1"/>
    </xf>
    <xf numFmtId="0" fontId="2" fillId="9" borderId="2" xfId="0" applyFont="1" applyFill="1" applyBorder="1" applyAlignment="1">
      <alignment wrapText="1"/>
    </xf>
    <xf numFmtId="3" fontId="5" fillId="0" borderId="1" xfId="0" applyNumberFormat="1" applyFont="1" applyFill="1" applyBorder="1"/>
    <xf numFmtId="17" fontId="0" fillId="0" borderId="0" xfId="0" quotePrefix="1" applyNumberFormat="1"/>
    <xf numFmtId="4" fontId="5" fillId="4" borderId="1" xfId="0" applyNumberFormat="1" applyFont="1" applyFill="1" applyBorder="1"/>
    <xf numFmtId="0" fontId="4" fillId="9" borderId="1" xfId="0" applyFont="1" applyFill="1" applyBorder="1"/>
    <xf numFmtId="2" fontId="0" fillId="0" borderId="1" xfId="0" applyNumberFormat="1" applyBorder="1"/>
    <xf numFmtId="0" fontId="2" fillId="15" borderId="6" xfId="0" applyFont="1" applyFill="1" applyBorder="1" applyAlignment="1">
      <alignment wrapText="1"/>
    </xf>
    <xf numFmtId="0" fontId="2" fillId="15" borderId="9" xfId="0" applyFont="1" applyFill="1" applyBorder="1" applyAlignment="1">
      <alignment vertical="top" wrapText="1"/>
    </xf>
    <xf numFmtId="0" fontId="43" fillId="0" borderId="1" xfId="0" applyFont="1" applyFill="1" applyBorder="1"/>
    <xf numFmtId="2" fontId="43" fillId="0" borderId="1" xfId="0" applyNumberFormat="1" applyFont="1" applyFill="1" applyBorder="1"/>
    <xf numFmtId="1" fontId="43" fillId="0" borderId="1" xfId="0" applyNumberFormat="1" applyFont="1" applyFill="1" applyBorder="1"/>
    <xf numFmtId="176" fontId="43" fillId="0" borderId="1" xfId="0" applyNumberFormat="1" applyFont="1" applyFill="1" applyBorder="1"/>
    <xf numFmtId="176" fontId="4" fillId="9" borderId="1" xfId="0" applyNumberFormat="1" applyFont="1" applyFill="1" applyBorder="1"/>
    <xf numFmtId="4" fontId="0" fillId="0" borderId="0" xfId="0" applyNumberFormat="1"/>
    <xf numFmtId="1" fontId="0" fillId="0" borderId="0" xfId="0" applyNumberFormat="1"/>
    <xf numFmtId="177" fontId="1" fillId="0" borderId="1" xfId="0" applyNumberFormat="1" applyFont="1" applyFill="1" applyBorder="1"/>
    <xf numFmtId="17" fontId="1" fillId="0" borderId="1" xfId="0" applyNumberFormat="1" applyFont="1" applyFill="1" applyBorder="1"/>
    <xf numFmtId="0" fontId="6" fillId="3" borderId="1" xfId="0" applyNumberFormat="1" applyFont="1" applyFill="1" applyBorder="1"/>
    <xf numFmtId="0" fontId="3" fillId="0" borderId="0" xfId="0" applyFont="1" applyAlignment="1">
      <alignment horizontal="center" vertical="center"/>
    </xf>
    <xf numFmtId="0" fontId="41" fillId="0" borderId="1" xfId="0" applyNumberFormat="1" applyFont="1" applyFill="1" applyBorder="1"/>
    <xf numFmtId="0" fontId="13" fillId="0" borderId="1" xfId="0" applyNumberFormat="1" applyFont="1" applyBorder="1"/>
    <xf numFmtId="0" fontId="5" fillId="0" borderId="1" xfId="0" applyNumberFormat="1" applyFont="1" applyBorder="1"/>
    <xf numFmtId="0" fontId="41" fillId="0" borderId="1" xfId="0" applyNumberFormat="1" applyFont="1" applyBorder="1"/>
    <xf numFmtId="0" fontId="39" fillId="0" borderId="1" xfId="0" applyNumberFormat="1" applyFont="1" applyBorder="1"/>
    <xf numFmtId="0" fontId="39" fillId="0" borderId="1" xfId="0" applyNumberFormat="1" applyFont="1" applyFill="1" applyBorder="1"/>
    <xf numFmtId="0" fontId="43" fillId="0" borderId="1" xfId="0" applyNumberFormat="1" applyFont="1" applyFill="1" applyBorder="1"/>
    <xf numFmtId="0" fontId="5" fillId="0" borderId="1" xfId="0" applyNumberFormat="1" applyFont="1" applyFill="1" applyBorder="1"/>
    <xf numFmtId="0" fontId="0" fillId="0" borderId="1" xfId="0" applyNumberFormat="1" applyBorder="1"/>
    <xf numFmtId="0" fontId="43" fillId="0" borderId="1" xfId="0" applyNumberFormat="1" applyFont="1" applyBorder="1"/>
    <xf numFmtId="17" fontId="0" fillId="0" borderId="0" xfId="0" applyNumberFormat="1" applyFill="1"/>
    <xf numFmtId="2" fontId="13" fillId="0" borderId="3" xfId="0" applyNumberFormat="1" applyFont="1" applyBorder="1"/>
    <xf numFmtId="2" fontId="13" fillId="0" borderId="1" xfId="0" applyNumberFormat="1" applyFont="1" applyFill="1" applyBorder="1" applyAlignment="1">
      <alignment wrapText="1"/>
    </xf>
    <xf numFmtId="2" fontId="13" fillId="0" borderId="1" xfId="0" quotePrefix="1" applyNumberFormat="1" applyFont="1" applyFill="1" applyBorder="1"/>
    <xf numFmtId="176" fontId="13" fillId="0" borderId="5" xfId="0" applyNumberFormat="1" applyFont="1" applyFill="1" applyBorder="1"/>
    <xf numFmtId="3" fontId="0" fillId="0" borderId="0" xfId="0" applyNumberFormat="1"/>
    <xf numFmtId="17" fontId="1" fillId="0" borderId="1" xfId="0" quotePrefix="1" applyNumberFormat="1" applyFont="1" applyFill="1" applyBorder="1" applyAlignment="1">
      <alignment horizontal="left"/>
    </xf>
    <xf numFmtId="0" fontId="35" fillId="16" borderId="1" xfId="0" applyFont="1" applyFill="1" applyBorder="1" applyAlignment="1">
      <alignment horizontal="center" vertical="center" wrapText="1"/>
    </xf>
    <xf numFmtId="0" fontId="35" fillId="16" borderId="1" xfId="0" applyFont="1" applyFill="1" applyBorder="1" applyAlignment="1">
      <alignment horizontal="center" vertical="center"/>
    </xf>
    <xf numFmtId="4" fontId="35" fillId="16" borderId="1" xfId="0" applyNumberFormat="1" applyFont="1" applyFill="1" applyBorder="1" applyAlignment="1">
      <alignment horizontal="center" vertical="center"/>
    </xf>
    <xf numFmtId="177" fontId="0" fillId="0" borderId="1" xfId="0" applyNumberFormat="1" applyFill="1" applyBorder="1"/>
    <xf numFmtId="0" fontId="0" fillId="0" borderId="1" xfId="0" applyNumberFormat="1" applyFill="1" applyBorder="1"/>
    <xf numFmtId="3" fontId="4" fillId="3" borderId="1" xfId="0" applyNumberFormat="1" applyFont="1" applyFill="1" applyBorder="1"/>
    <xf numFmtId="1" fontId="6" fillId="3" borderId="1" xfId="0" applyNumberFormat="1" applyFont="1" applyFill="1" applyBorder="1"/>
    <xf numFmtId="177" fontId="0" fillId="0" borderId="1" xfId="0" applyNumberFormat="1" applyBorder="1"/>
    <xf numFmtId="176" fontId="2" fillId="3" borderId="1" xfId="0" applyNumberFormat="1" applyFont="1" applyFill="1" applyBorder="1"/>
    <xf numFmtId="0" fontId="6" fillId="2" borderId="1" xfId="0" applyFont="1" applyFill="1" applyBorder="1" applyAlignment="1">
      <alignment wrapText="1"/>
    </xf>
    <xf numFmtId="8" fontId="13" fillId="0" borderId="1" xfId="0" applyNumberFormat="1" applyFont="1" applyFill="1" applyBorder="1"/>
    <xf numFmtId="8" fontId="13" fillId="0" borderId="1" xfId="0" applyNumberFormat="1" applyFont="1" applyBorder="1"/>
    <xf numFmtId="8" fontId="0" fillId="0" borderId="1" xfId="0" applyNumberFormat="1" applyFill="1" applyBorder="1"/>
    <xf numFmtId="3" fontId="0" fillId="0" borderId="1" xfId="0" applyNumberFormat="1" applyFill="1" applyBorder="1"/>
    <xf numFmtId="0" fontId="35" fillId="16" borderId="1" xfId="0" applyFont="1" applyFill="1" applyBorder="1" applyAlignment="1">
      <alignment horizontal="center" vertical="center"/>
    </xf>
    <xf numFmtId="0" fontId="35" fillId="16" borderId="1" xfId="0" applyFont="1" applyFill="1" applyBorder="1" applyAlignment="1">
      <alignment horizontal="center" vertical="center"/>
    </xf>
    <xf numFmtId="0" fontId="35" fillId="16" borderId="1" xfId="0" applyFont="1" applyFill="1" applyBorder="1" applyAlignment="1">
      <alignment horizontal="center" vertical="center"/>
    </xf>
    <xf numFmtId="0" fontId="35" fillId="16" borderId="1" xfId="0" applyFont="1" applyFill="1" applyBorder="1" applyAlignment="1">
      <alignment horizontal="center" vertical="center"/>
    </xf>
    <xf numFmtId="176" fontId="13" fillId="0" borderId="3" xfId="0" applyNumberFormat="1" applyFont="1" applyFill="1" applyBorder="1"/>
    <xf numFmtId="0" fontId="35" fillId="16" borderId="1" xfId="0" applyFont="1" applyFill="1" applyBorder="1" applyAlignment="1">
      <alignment horizontal="center" vertical="center"/>
    </xf>
    <xf numFmtId="7" fontId="13" fillId="0" borderId="1" xfId="0" applyNumberFormat="1" applyFont="1" applyFill="1" applyBorder="1"/>
    <xf numFmtId="0" fontId="35" fillId="16" borderId="1" xfId="0" applyFont="1" applyFill="1" applyBorder="1" applyAlignment="1">
      <alignment horizontal="center" vertical="center"/>
    </xf>
    <xf numFmtId="0" fontId="35" fillId="16" borderId="1" xfId="0" applyFont="1" applyFill="1" applyBorder="1" applyAlignment="1">
      <alignment horizontal="center" vertical="center"/>
    </xf>
    <xf numFmtId="3" fontId="41" fillId="0" borderId="1" xfId="0" applyNumberFormat="1" applyFont="1" applyBorder="1"/>
    <xf numFmtId="3" fontId="39" fillId="0" borderId="1" xfId="0" applyNumberFormat="1" applyFont="1" applyBorder="1"/>
    <xf numFmtId="3" fontId="41" fillId="0" borderId="1" xfId="0" applyNumberFormat="1" applyFont="1" applyFill="1" applyBorder="1"/>
    <xf numFmtId="3" fontId="39" fillId="0" borderId="1" xfId="0" applyNumberFormat="1" applyFont="1" applyFill="1" applyBorder="1"/>
    <xf numFmtId="3" fontId="43" fillId="0" borderId="1" xfId="0" applyNumberFormat="1" applyFont="1" applyFill="1" applyBorder="1"/>
    <xf numFmtId="3" fontId="0" fillId="0" borderId="1" xfId="0" applyNumberFormat="1" applyBorder="1"/>
    <xf numFmtId="0" fontId="35" fillId="16" borderId="1" xfId="0" applyFont="1" applyFill="1" applyBorder="1" applyAlignment="1">
      <alignment horizontal="center" vertical="center"/>
    </xf>
    <xf numFmtId="0" fontId="35" fillId="16" borderId="1" xfId="0" applyFont="1" applyFill="1" applyBorder="1" applyAlignment="1">
      <alignment horizontal="center" vertical="center"/>
    </xf>
    <xf numFmtId="0" fontId="35" fillId="16" borderId="1" xfId="0" applyFont="1" applyFill="1" applyBorder="1" applyAlignment="1">
      <alignment horizontal="center" vertical="center"/>
    </xf>
    <xf numFmtId="0" fontId="35" fillId="16" borderId="1" xfId="0" applyFont="1" applyFill="1" applyBorder="1" applyAlignment="1">
      <alignment horizontal="center" vertical="center"/>
    </xf>
    <xf numFmtId="0" fontId="35" fillId="16" borderId="1" xfId="0" applyFont="1" applyFill="1" applyBorder="1" applyAlignment="1">
      <alignment horizontal="center" vertical="center"/>
    </xf>
    <xf numFmtId="0" fontId="35" fillId="16" borderId="1" xfId="0" applyFont="1" applyFill="1" applyBorder="1" applyAlignment="1">
      <alignment horizontal="center" vertical="center"/>
    </xf>
    <xf numFmtId="0" fontId="35" fillId="16" borderId="1" xfId="0" applyFont="1" applyFill="1" applyBorder="1" applyAlignment="1">
      <alignment horizontal="center" vertical="center"/>
    </xf>
    <xf numFmtId="0" fontId="35" fillId="16" borderId="1" xfId="0" applyFont="1" applyFill="1" applyBorder="1" applyAlignment="1">
      <alignment horizontal="center" vertical="center"/>
    </xf>
    <xf numFmtId="9" fontId="0" fillId="0" borderId="0" xfId="0" applyNumberFormat="1"/>
    <xf numFmtId="9" fontId="4" fillId="2" borderId="1" xfId="0" applyNumberFormat="1" applyFont="1" applyFill="1" applyBorder="1"/>
    <xf numFmtId="9" fontId="1" fillId="0" borderId="1" xfId="0" applyNumberFormat="1" applyFont="1" applyFill="1" applyBorder="1"/>
    <xf numFmtId="9" fontId="1" fillId="0" borderId="1" xfId="0" applyNumberFormat="1" applyFont="1" applyBorder="1"/>
    <xf numFmtId="9" fontId="4" fillId="3" borderId="1" xfId="0" applyNumberFormat="1" applyFont="1" applyFill="1" applyBorder="1"/>
    <xf numFmtId="9" fontId="0" fillId="0" borderId="1" xfId="0" applyNumberFormat="1" applyBorder="1"/>
    <xf numFmtId="9" fontId="35" fillId="16" borderId="1" xfId="0" applyNumberFormat="1" applyFont="1" applyFill="1" applyBorder="1" applyAlignment="1">
      <alignment horizontal="center" vertical="center"/>
    </xf>
    <xf numFmtId="9" fontId="13" fillId="0" borderId="1" xfId="0" applyNumberFormat="1" applyFont="1" applyFill="1" applyBorder="1"/>
    <xf numFmtId="9" fontId="0" fillId="0" borderId="1" xfId="0" applyNumberFormat="1" applyFill="1" applyBorder="1"/>
    <xf numFmtId="9" fontId="4" fillId="0" borderId="1" xfId="0" applyNumberFormat="1" applyFont="1" applyFill="1" applyBorder="1"/>
    <xf numFmtId="0" fontId="0" fillId="0" borderId="0" xfId="0" applyBorder="1"/>
    <xf numFmtId="0" fontId="35" fillId="16" borderId="1" xfId="0" applyFont="1" applyFill="1" applyBorder="1" applyAlignment="1">
      <alignment horizontal="center" vertical="center"/>
    </xf>
    <xf numFmtId="0" fontId="35" fillId="16" borderId="1" xfId="0" applyFont="1" applyFill="1" applyBorder="1" applyAlignment="1">
      <alignment horizontal="center" vertical="center"/>
    </xf>
    <xf numFmtId="0" fontId="35" fillId="16" borderId="1" xfId="0" applyFont="1" applyFill="1" applyBorder="1" applyAlignment="1">
      <alignment horizontal="center" vertical="center"/>
    </xf>
    <xf numFmtId="0" fontId="35" fillId="16" borderId="1" xfId="0" applyFont="1" applyFill="1" applyBorder="1" applyAlignment="1">
      <alignment horizontal="center" vertical="center"/>
    </xf>
    <xf numFmtId="0" fontId="35" fillId="16" borderId="1" xfId="0" applyFont="1" applyFill="1" applyBorder="1" applyAlignment="1">
      <alignment horizontal="center" vertical="center"/>
    </xf>
    <xf numFmtId="9" fontId="1" fillId="0" borderId="1" xfId="0" applyNumberFormat="1" applyFont="1" applyFill="1" applyBorder="1" applyAlignment="1">
      <alignment horizontal="right"/>
    </xf>
    <xf numFmtId="0" fontId="18" fillId="0" borderId="0" xfId="0" applyFont="1" applyAlignment="1"/>
    <xf numFmtId="0" fontId="5" fillId="0" borderId="0" xfId="0" applyFont="1" applyAlignment="1"/>
    <xf numFmtId="0" fontId="29" fillId="0" borderId="0" xfId="0" applyFont="1" applyAlignment="1"/>
    <xf numFmtId="0" fontId="30" fillId="0" borderId="0" xfId="0" applyFont="1" applyAlignment="1"/>
    <xf numFmtId="0" fontId="5" fillId="0" borderId="1" xfId="0" applyFont="1" applyFill="1" applyBorder="1" applyAlignment="1">
      <alignment horizontal="center"/>
    </xf>
    <xf numFmtId="0" fontId="35" fillId="16" borderId="1" xfId="0" applyFont="1" applyFill="1" applyBorder="1" applyAlignment="1">
      <alignment horizontal="center" vertical="center"/>
    </xf>
    <xf numFmtId="0" fontId="35" fillId="16" borderId="8" xfId="0" applyFont="1" applyFill="1" applyBorder="1" applyAlignment="1">
      <alignment horizontal="center" vertical="center"/>
    </xf>
    <xf numFmtId="0" fontId="35" fillId="16" borderId="11" xfId="0" applyFont="1" applyFill="1" applyBorder="1" applyAlignment="1">
      <alignment horizontal="center" vertical="center"/>
    </xf>
    <xf numFmtId="0" fontId="5" fillId="0" borderId="8" xfId="0" applyFont="1" applyFill="1" applyBorder="1" applyAlignment="1">
      <alignment horizontal="center"/>
    </xf>
    <xf numFmtId="0" fontId="5" fillId="0" borderId="11" xfId="0" applyFont="1" applyFill="1" applyBorder="1" applyAlignment="1">
      <alignment horizontal="center"/>
    </xf>
  </cellXfs>
  <cellStyles count="1">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C0C0C0"/>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27.v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28.v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29.v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0.v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3" Type="http://schemas.openxmlformats.org/officeDocument/2006/relationships/comments" Target="../comments33.xml"/><Relationship Id="rId2" Type="http://schemas.openxmlformats.org/officeDocument/2006/relationships/vmlDrawing" Target="../drawings/vmlDrawing33.v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4.v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36.xml"/><Relationship Id="rId2" Type="http://schemas.openxmlformats.org/officeDocument/2006/relationships/vmlDrawing" Target="../drawings/vmlDrawing36.v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37.v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38.v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39.v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3" Type="http://schemas.openxmlformats.org/officeDocument/2006/relationships/comments" Target="../comments40.xml"/><Relationship Id="rId2" Type="http://schemas.openxmlformats.org/officeDocument/2006/relationships/vmlDrawing" Target="../drawings/vmlDrawing40.v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3" Type="http://schemas.openxmlformats.org/officeDocument/2006/relationships/comments" Target="../comments41.xml"/><Relationship Id="rId2" Type="http://schemas.openxmlformats.org/officeDocument/2006/relationships/vmlDrawing" Target="../drawings/vmlDrawing41.v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3" Type="http://schemas.openxmlformats.org/officeDocument/2006/relationships/comments" Target="../comments42.xml"/><Relationship Id="rId2" Type="http://schemas.openxmlformats.org/officeDocument/2006/relationships/vmlDrawing" Target="../drawings/vmlDrawing42.v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3" Type="http://schemas.openxmlformats.org/officeDocument/2006/relationships/comments" Target="../comments43.xml"/><Relationship Id="rId2" Type="http://schemas.openxmlformats.org/officeDocument/2006/relationships/vmlDrawing" Target="../drawings/vmlDrawing43.v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3" Type="http://schemas.openxmlformats.org/officeDocument/2006/relationships/comments" Target="../comments44.xml"/><Relationship Id="rId2" Type="http://schemas.openxmlformats.org/officeDocument/2006/relationships/vmlDrawing" Target="../drawings/vmlDrawing44.v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3" Type="http://schemas.openxmlformats.org/officeDocument/2006/relationships/comments" Target="../comments45.xml"/><Relationship Id="rId2" Type="http://schemas.openxmlformats.org/officeDocument/2006/relationships/vmlDrawing" Target="../drawings/vmlDrawing45.v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3" Type="http://schemas.openxmlformats.org/officeDocument/2006/relationships/comments" Target="../comments46.xml"/><Relationship Id="rId2" Type="http://schemas.openxmlformats.org/officeDocument/2006/relationships/vmlDrawing" Target="../drawings/vmlDrawing46.v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3" Type="http://schemas.openxmlformats.org/officeDocument/2006/relationships/comments" Target="../comments47.xml"/><Relationship Id="rId2" Type="http://schemas.openxmlformats.org/officeDocument/2006/relationships/vmlDrawing" Target="../drawings/vmlDrawing47.v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3" Type="http://schemas.openxmlformats.org/officeDocument/2006/relationships/comments" Target="../comments48.xml"/><Relationship Id="rId2" Type="http://schemas.openxmlformats.org/officeDocument/2006/relationships/vmlDrawing" Target="../drawings/vmlDrawing48.v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3" Type="http://schemas.openxmlformats.org/officeDocument/2006/relationships/comments" Target="../comments49.xml"/><Relationship Id="rId2" Type="http://schemas.openxmlformats.org/officeDocument/2006/relationships/vmlDrawing" Target="../drawings/vmlDrawing49.v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3" Type="http://schemas.openxmlformats.org/officeDocument/2006/relationships/comments" Target="../comments50.xml"/><Relationship Id="rId2" Type="http://schemas.openxmlformats.org/officeDocument/2006/relationships/vmlDrawing" Target="../drawings/vmlDrawing50.v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3" Type="http://schemas.openxmlformats.org/officeDocument/2006/relationships/comments" Target="../comments51.xml"/><Relationship Id="rId2" Type="http://schemas.openxmlformats.org/officeDocument/2006/relationships/vmlDrawing" Target="../drawings/vmlDrawing51.vml"/><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3" Type="http://schemas.openxmlformats.org/officeDocument/2006/relationships/comments" Target="../comments52.xml"/><Relationship Id="rId2" Type="http://schemas.openxmlformats.org/officeDocument/2006/relationships/vmlDrawing" Target="../drawings/vmlDrawing52.vml"/><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3" Type="http://schemas.openxmlformats.org/officeDocument/2006/relationships/comments" Target="../comments53.xml"/><Relationship Id="rId2" Type="http://schemas.openxmlformats.org/officeDocument/2006/relationships/vmlDrawing" Target="../drawings/vmlDrawing53.vml"/><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3" Type="http://schemas.openxmlformats.org/officeDocument/2006/relationships/comments" Target="../comments54.xml"/><Relationship Id="rId2" Type="http://schemas.openxmlformats.org/officeDocument/2006/relationships/vmlDrawing" Target="../drawings/vmlDrawing54.vml"/><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3" Type="http://schemas.openxmlformats.org/officeDocument/2006/relationships/comments" Target="../comments55.xml"/><Relationship Id="rId2" Type="http://schemas.openxmlformats.org/officeDocument/2006/relationships/vmlDrawing" Target="../drawings/vmlDrawing55.vml"/><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3" Type="http://schemas.openxmlformats.org/officeDocument/2006/relationships/comments" Target="../comments56.xml"/><Relationship Id="rId2" Type="http://schemas.openxmlformats.org/officeDocument/2006/relationships/vmlDrawing" Target="../drawings/vmlDrawing56.vml"/><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3" Type="http://schemas.openxmlformats.org/officeDocument/2006/relationships/comments" Target="../comments57.xml"/><Relationship Id="rId2" Type="http://schemas.openxmlformats.org/officeDocument/2006/relationships/vmlDrawing" Target="../drawings/vmlDrawing57.vml"/><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3" Type="http://schemas.openxmlformats.org/officeDocument/2006/relationships/comments" Target="../comments58.xml"/><Relationship Id="rId2" Type="http://schemas.openxmlformats.org/officeDocument/2006/relationships/vmlDrawing" Target="../drawings/vmlDrawing58.vml"/><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3" Type="http://schemas.openxmlformats.org/officeDocument/2006/relationships/comments" Target="../comments59.xml"/><Relationship Id="rId2" Type="http://schemas.openxmlformats.org/officeDocument/2006/relationships/vmlDrawing" Target="../drawings/vmlDrawing59.vml"/><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3" Type="http://schemas.openxmlformats.org/officeDocument/2006/relationships/comments" Target="../comments60.xml"/><Relationship Id="rId2" Type="http://schemas.openxmlformats.org/officeDocument/2006/relationships/vmlDrawing" Target="../drawings/vmlDrawing60.vml"/><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3" Type="http://schemas.openxmlformats.org/officeDocument/2006/relationships/comments" Target="../comments61.xml"/><Relationship Id="rId2" Type="http://schemas.openxmlformats.org/officeDocument/2006/relationships/vmlDrawing" Target="../drawings/vmlDrawing61.vml"/><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3" Type="http://schemas.openxmlformats.org/officeDocument/2006/relationships/comments" Target="../comments62.xml"/><Relationship Id="rId2" Type="http://schemas.openxmlformats.org/officeDocument/2006/relationships/vmlDrawing" Target="../drawings/vmlDrawing62.vml"/><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3" Type="http://schemas.openxmlformats.org/officeDocument/2006/relationships/comments" Target="../comments63.xml"/><Relationship Id="rId2" Type="http://schemas.openxmlformats.org/officeDocument/2006/relationships/vmlDrawing" Target="../drawings/vmlDrawing63.vml"/><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3" Type="http://schemas.openxmlformats.org/officeDocument/2006/relationships/comments" Target="../comments64.xml"/><Relationship Id="rId2" Type="http://schemas.openxmlformats.org/officeDocument/2006/relationships/vmlDrawing" Target="../drawings/vmlDrawing64.vml"/><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3" Type="http://schemas.openxmlformats.org/officeDocument/2006/relationships/comments" Target="../comments65.xml"/><Relationship Id="rId2" Type="http://schemas.openxmlformats.org/officeDocument/2006/relationships/vmlDrawing" Target="../drawings/vmlDrawing65.vml"/><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3" Type="http://schemas.openxmlformats.org/officeDocument/2006/relationships/comments" Target="../comments66.xml"/><Relationship Id="rId2" Type="http://schemas.openxmlformats.org/officeDocument/2006/relationships/vmlDrawing" Target="../drawings/vmlDrawing66.vml"/><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3" Type="http://schemas.openxmlformats.org/officeDocument/2006/relationships/comments" Target="../comments67.xml"/><Relationship Id="rId2" Type="http://schemas.openxmlformats.org/officeDocument/2006/relationships/vmlDrawing" Target="../drawings/vmlDrawing67.vml"/><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3" Type="http://schemas.openxmlformats.org/officeDocument/2006/relationships/comments" Target="../comments68.xml"/><Relationship Id="rId2" Type="http://schemas.openxmlformats.org/officeDocument/2006/relationships/vmlDrawing" Target="../drawings/vmlDrawing68.vml"/><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3" Type="http://schemas.openxmlformats.org/officeDocument/2006/relationships/comments" Target="../comments69.xml"/><Relationship Id="rId2" Type="http://schemas.openxmlformats.org/officeDocument/2006/relationships/vmlDrawing" Target="../drawings/vmlDrawing69.vml"/><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3" Type="http://schemas.openxmlformats.org/officeDocument/2006/relationships/comments" Target="../comments70.xml"/><Relationship Id="rId2" Type="http://schemas.openxmlformats.org/officeDocument/2006/relationships/vmlDrawing" Target="../drawings/vmlDrawing70.vml"/><Relationship Id="rId1" Type="http://schemas.openxmlformats.org/officeDocument/2006/relationships/printerSettings" Target="../printerSettings/printerSettings85.bin"/></Relationships>
</file>

<file path=xl/worksheets/_rels/sheet87.xml.rels><?xml version="1.0" encoding="UTF-8" standalone="yes"?>
<Relationships xmlns="http://schemas.openxmlformats.org/package/2006/relationships"><Relationship Id="rId3" Type="http://schemas.openxmlformats.org/officeDocument/2006/relationships/comments" Target="../comments71.xml"/><Relationship Id="rId2" Type="http://schemas.openxmlformats.org/officeDocument/2006/relationships/vmlDrawing" Target="../drawings/vmlDrawing71.vml"/><Relationship Id="rId1" Type="http://schemas.openxmlformats.org/officeDocument/2006/relationships/printerSettings" Target="../printerSettings/printerSettings86.bin"/></Relationships>
</file>

<file path=xl/worksheets/_rels/sheet88.xml.rels><?xml version="1.0" encoding="UTF-8" standalone="yes"?>
<Relationships xmlns="http://schemas.openxmlformats.org/package/2006/relationships"><Relationship Id="rId2" Type="http://schemas.openxmlformats.org/officeDocument/2006/relationships/comments" Target="../comments72.xml"/><Relationship Id="rId1" Type="http://schemas.openxmlformats.org/officeDocument/2006/relationships/vmlDrawing" Target="../drawings/vmlDrawing72.vml"/></Relationships>
</file>

<file path=xl/worksheets/_rels/sheet89.xml.rels><?xml version="1.0" encoding="UTF-8" standalone="yes"?>
<Relationships xmlns="http://schemas.openxmlformats.org/package/2006/relationships"><Relationship Id="rId2" Type="http://schemas.openxmlformats.org/officeDocument/2006/relationships/comments" Target="../comments73.xml"/><Relationship Id="rId1" Type="http://schemas.openxmlformats.org/officeDocument/2006/relationships/vmlDrawing" Target="../drawings/vmlDrawing7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tabColor rgb="FFFF00FF"/>
    <pageSetUpPr fitToPage="1"/>
  </sheetPr>
  <dimension ref="A3:AU268"/>
  <sheetViews>
    <sheetView topLeftCell="A57" zoomScaleNormal="100" workbookViewId="0">
      <selection activeCell="E12" sqref="E12"/>
    </sheetView>
  </sheetViews>
  <sheetFormatPr defaultRowHeight="13.2" x14ac:dyDescent="0.25"/>
  <cols>
    <col min="1" max="1" width="11.33203125" customWidth="1"/>
    <col min="2" max="2" width="16.33203125" customWidth="1"/>
    <col min="3" max="3" width="31.44140625" customWidth="1"/>
    <col min="4" max="4" width="16.33203125" customWidth="1"/>
    <col min="5" max="5" width="16.5546875" customWidth="1"/>
    <col min="6" max="6" width="14.6640625" customWidth="1"/>
    <col min="7" max="7" width="16.44140625" customWidth="1"/>
    <col min="8" max="8" width="14.33203125" customWidth="1"/>
    <col min="10" max="10" width="11.6640625" customWidth="1"/>
    <col min="11" max="12" width="16.88671875" customWidth="1"/>
    <col min="13" max="13" width="14.109375" customWidth="1"/>
    <col min="14" max="14" width="12.44140625" customWidth="1"/>
    <col min="15" max="16" width="14.33203125" bestFit="1" customWidth="1"/>
    <col min="17" max="17" width="14.5546875" bestFit="1" customWidth="1"/>
    <col min="18" max="18" width="16" customWidth="1"/>
    <col min="19" max="19" width="14.5546875" customWidth="1"/>
    <col min="20" max="20" width="14.5546875" bestFit="1" customWidth="1"/>
    <col min="21" max="21" width="16.6640625" bestFit="1" customWidth="1"/>
    <col min="22" max="22" width="14.33203125" customWidth="1"/>
    <col min="23" max="23" width="15.6640625" bestFit="1" customWidth="1"/>
    <col min="24" max="24" width="14" customWidth="1"/>
    <col min="25" max="25" width="14.6640625" bestFit="1" customWidth="1"/>
    <col min="26" max="26" width="13.6640625" bestFit="1" customWidth="1"/>
    <col min="27" max="27" width="13.44140625" customWidth="1"/>
    <col min="28" max="28" width="12.5546875" customWidth="1"/>
    <col min="29" max="29" width="12.33203125" customWidth="1"/>
    <col min="30" max="30" width="15.6640625" customWidth="1"/>
    <col min="31" max="31" width="9.109375" customWidth="1"/>
  </cols>
  <sheetData>
    <row r="3" spans="3:7" x14ac:dyDescent="0.25">
      <c r="D3" s="11"/>
    </row>
    <row r="4" spans="3:7" ht="26.4" x14ac:dyDescent="0.25">
      <c r="C4" s="169" t="s">
        <v>1337</v>
      </c>
      <c r="D4" s="169" t="s">
        <v>1336</v>
      </c>
      <c r="E4" s="187" t="s">
        <v>743</v>
      </c>
      <c r="F4" s="187" t="s">
        <v>742</v>
      </c>
      <c r="G4" s="186" t="s">
        <v>179</v>
      </c>
    </row>
    <row r="5" spans="3:7" x14ac:dyDescent="0.25">
      <c r="C5" s="169">
        <v>1</v>
      </c>
      <c r="D5" s="58" t="s">
        <v>744</v>
      </c>
      <c r="E5" s="196">
        <v>111321.60000000001</v>
      </c>
      <c r="F5" s="197">
        <v>0</v>
      </c>
      <c r="G5" s="59">
        <f>SUM(E5:F5)</f>
        <v>111321.60000000001</v>
      </c>
    </row>
    <row r="6" spans="3:7" x14ac:dyDescent="0.25">
      <c r="C6" s="169">
        <v>2</v>
      </c>
      <c r="D6" s="58" t="s">
        <v>684</v>
      </c>
      <c r="E6" s="59">
        <v>1100000</v>
      </c>
      <c r="F6" s="185">
        <v>0</v>
      </c>
      <c r="G6" s="59">
        <f>SUM(E6:F6)</f>
        <v>1100000</v>
      </c>
    </row>
    <row r="7" spans="3:7" x14ac:dyDescent="0.25">
      <c r="C7" s="169">
        <v>3</v>
      </c>
      <c r="D7" s="58" t="s">
        <v>685</v>
      </c>
      <c r="E7" s="59">
        <v>1800000</v>
      </c>
      <c r="F7" s="185">
        <v>0</v>
      </c>
      <c r="G7" s="59">
        <f t="shared" ref="G7:G15" si="0">SUM(E7:F7)</f>
        <v>1800000</v>
      </c>
    </row>
    <row r="8" spans="3:7" x14ac:dyDescent="0.25">
      <c r="C8" s="169">
        <v>4</v>
      </c>
      <c r="D8" s="58" t="s">
        <v>686</v>
      </c>
      <c r="E8" s="59">
        <v>4230004</v>
      </c>
      <c r="F8" s="185">
        <v>0</v>
      </c>
      <c r="G8" s="59">
        <f t="shared" si="0"/>
        <v>4230004</v>
      </c>
    </row>
    <row r="9" spans="3:7" x14ac:dyDescent="0.25">
      <c r="C9" s="169">
        <v>5</v>
      </c>
      <c r="D9" s="58" t="s">
        <v>694</v>
      </c>
      <c r="E9" s="59">
        <v>5457013</v>
      </c>
      <c r="F9" s="185">
        <v>0</v>
      </c>
      <c r="G9" s="59">
        <f t="shared" si="0"/>
        <v>5457013</v>
      </c>
    </row>
    <row r="10" spans="3:7" x14ac:dyDescent="0.25">
      <c r="C10" s="169">
        <v>6</v>
      </c>
      <c r="D10" s="58" t="s">
        <v>703</v>
      </c>
      <c r="E10" s="59">
        <v>6000000</v>
      </c>
      <c r="F10" s="185">
        <v>0</v>
      </c>
      <c r="G10" s="59">
        <f t="shared" si="0"/>
        <v>6000000</v>
      </c>
    </row>
    <row r="11" spans="3:7" x14ac:dyDescent="0.25">
      <c r="C11" s="169">
        <v>7</v>
      </c>
      <c r="D11" s="58" t="s">
        <v>708</v>
      </c>
      <c r="E11" s="59">
        <v>8161284</v>
      </c>
      <c r="F11" s="185">
        <v>0</v>
      </c>
      <c r="G11" s="59">
        <f t="shared" si="0"/>
        <v>8161284</v>
      </c>
    </row>
    <row r="12" spans="3:7" x14ac:dyDescent="0.25">
      <c r="C12" s="169">
        <v>8</v>
      </c>
      <c r="D12" s="58" t="s">
        <v>741</v>
      </c>
      <c r="E12" s="59">
        <v>8470675</v>
      </c>
      <c r="F12" s="185">
        <v>1966763</v>
      </c>
      <c r="G12" s="59">
        <f t="shared" si="0"/>
        <v>10437438</v>
      </c>
    </row>
    <row r="13" spans="3:7" x14ac:dyDescent="0.25">
      <c r="C13" s="169">
        <v>9</v>
      </c>
      <c r="D13" s="58" t="s">
        <v>752</v>
      </c>
      <c r="E13" s="59">
        <v>12933629</v>
      </c>
      <c r="F13" s="185">
        <v>0</v>
      </c>
      <c r="G13" s="59">
        <f t="shared" si="0"/>
        <v>12933629</v>
      </c>
    </row>
    <row r="14" spans="3:7" x14ac:dyDescent="0.25">
      <c r="C14" s="169">
        <v>10</v>
      </c>
      <c r="D14" s="58" t="s">
        <v>964</v>
      </c>
      <c r="E14" s="59">
        <v>13731489</v>
      </c>
      <c r="F14" s="185">
        <v>0</v>
      </c>
      <c r="G14" s="59">
        <f t="shared" si="0"/>
        <v>13731489</v>
      </c>
    </row>
    <row r="15" spans="3:7" x14ac:dyDescent="0.25">
      <c r="C15" s="169">
        <v>11</v>
      </c>
      <c r="D15" s="58" t="s">
        <v>1210</v>
      </c>
      <c r="E15" s="59">
        <v>10071319</v>
      </c>
      <c r="F15" s="185">
        <v>0</v>
      </c>
      <c r="G15" s="59">
        <f t="shared" si="0"/>
        <v>10071319</v>
      </c>
    </row>
    <row r="16" spans="3:7" x14ac:dyDescent="0.25">
      <c r="C16" s="169">
        <v>12</v>
      </c>
      <c r="D16" s="58" t="s">
        <v>1259</v>
      </c>
      <c r="E16" s="59">
        <v>7915144.5199999996</v>
      </c>
      <c r="F16" s="185">
        <v>0</v>
      </c>
      <c r="G16" s="59">
        <f>SUM(E16:F16)</f>
        <v>7915144.5199999996</v>
      </c>
    </row>
    <row r="17" spans="3:30" x14ac:dyDescent="0.25">
      <c r="C17" s="169">
        <v>13</v>
      </c>
      <c r="D17" s="58" t="s">
        <v>1364</v>
      </c>
      <c r="E17" s="59">
        <v>9660000</v>
      </c>
      <c r="F17" s="185">
        <v>0</v>
      </c>
      <c r="G17" s="59">
        <f>SUM(E17:F17)</f>
        <v>9660000</v>
      </c>
    </row>
    <row r="18" spans="3:30" x14ac:dyDescent="0.25">
      <c r="C18" s="169">
        <v>14</v>
      </c>
      <c r="D18" s="58" t="s">
        <v>2170</v>
      </c>
      <c r="E18" s="59"/>
      <c r="F18" s="185"/>
      <c r="G18" s="59"/>
    </row>
    <row r="19" spans="3:30" x14ac:dyDescent="0.25">
      <c r="C19" s="100"/>
      <c r="D19" s="58"/>
      <c r="E19" s="59"/>
      <c r="F19" s="185"/>
      <c r="G19" s="59"/>
    </row>
    <row r="20" spans="3:30" x14ac:dyDescent="0.25">
      <c r="C20" s="100"/>
      <c r="D20" s="58"/>
      <c r="E20" s="59"/>
      <c r="F20" s="185"/>
      <c r="G20" s="59"/>
    </row>
    <row r="21" spans="3:30" x14ac:dyDescent="0.25">
      <c r="C21" s="100"/>
      <c r="D21" s="58" t="s">
        <v>529</v>
      </c>
      <c r="E21" s="59">
        <f>SUM(E5:E20)</f>
        <v>89641879.11999999</v>
      </c>
      <c r="F21" s="59">
        <f>SUM(F5:F20)</f>
        <v>1966763</v>
      </c>
      <c r="G21" s="59">
        <f>SUM(G5:G20)</f>
        <v>91608642.11999999</v>
      </c>
    </row>
    <row r="22" spans="3:30" x14ac:dyDescent="0.25">
      <c r="D22" s="149"/>
      <c r="E22" s="148"/>
      <c r="F22" s="12"/>
    </row>
    <row r="25" spans="3:30" ht="15.6" x14ac:dyDescent="0.3">
      <c r="C25" s="299" t="s">
        <v>178</v>
      </c>
      <c r="D25" s="300"/>
      <c r="E25" s="300"/>
      <c r="F25" s="300"/>
      <c r="G25" s="300"/>
      <c r="H25" s="300"/>
    </row>
    <row r="26" spans="3:30" ht="13.8" thickBot="1" x14ac:dyDescent="0.3"/>
    <row r="27" spans="3:30" ht="53.4" thickBot="1" x14ac:dyDescent="0.3">
      <c r="C27" s="87" t="s">
        <v>14</v>
      </c>
      <c r="D27" s="88" t="s">
        <v>30</v>
      </c>
      <c r="E27" s="88" t="s">
        <v>525</v>
      </c>
      <c r="F27" s="88" t="s">
        <v>524</v>
      </c>
      <c r="G27" s="88" t="s">
        <v>31</v>
      </c>
      <c r="H27" s="88" t="s">
        <v>4</v>
      </c>
      <c r="I27" s="87" t="s">
        <v>11</v>
      </c>
      <c r="J27" s="88" t="s">
        <v>5</v>
      </c>
      <c r="K27" s="88" t="s">
        <v>6</v>
      </c>
      <c r="L27" s="88" t="s">
        <v>773</v>
      </c>
      <c r="M27" s="88" t="s">
        <v>13</v>
      </c>
      <c r="N27" s="87" t="s">
        <v>17</v>
      </c>
      <c r="O27" s="87" t="s">
        <v>7</v>
      </c>
      <c r="P27" s="88" t="s">
        <v>8</v>
      </c>
      <c r="Q27" s="87" t="s">
        <v>9</v>
      </c>
      <c r="R27" s="88" t="s">
        <v>18</v>
      </c>
      <c r="S27" s="87" t="s">
        <v>10</v>
      </c>
      <c r="T27" s="87" t="s">
        <v>12</v>
      </c>
      <c r="U27" s="89" t="s">
        <v>11</v>
      </c>
      <c r="V27" s="88" t="s">
        <v>170</v>
      </c>
      <c r="W27" s="88" t="s">
        <v>171</v>
      </c>
      <c r="X27" s="88" t="s">
        <v>163</v>
      </c>
      <c r="Y27" s="88" t="s">
        <v>164</v>
      </c>
      <c r="Z27" s="88" t="s">
        <v>165</v>
      </c>
      <c r="AA27" s="88" t="s">
        <v>166</v>
      </c>
      <c r="AB27" s="88" t="s">
        <v>205</v>
      </c>
      <c r="AC27" s="88" t="s">
        <v>204</v>
      </c>
      <c r="AD27" s="88" t="s">
        <v>963</v>
      </c>
    </row>
    <row r="28" spans="3:30" x14ac:dyDescent="0.25">
      <c r="C28" s="66" t="str">
        <f>'ADDO SUMMARY'!A5</f>
        <v>Xolani Tiem</v>
      </c>
      <c r="D28" s="66">
        <f>'ADDO SUMMARY'!B5</f>
        <v>27</v>
      </c>
      <c r="E28" s="66">
        <f>'ADDO SUMMARY'!C5</f>
        <v>203.65</v>
      </c>
      <c r="F28" s="66">
        <f>'ADDO SUMMARY'!D5</f>
        <v>16.45</v>
      </c>
      <c r="G28" s="66">
        <f>'ADDO SUMMARY'!E5</f>
        <v>8</v>
      </c>
      <c r="H28" s="66">
        <f>'ADDO SUMMARY'!F5</f>
        <v>520</v>
      </c>
      <c r="I28" s="66">
        <f t="shared" ref="I28:I33" si="1">G28+H28</f>
        <v>528</v>
      </c>
      <c r="J28" s="66">
        <f>'ADDO SUMMARY'!H5</f>
        <v>14</v>
      </c>
      <c r="K28" s="68">
        <f>'ADDO SUMMARY'!I5</f>
        <v>454961.81999999995</v>
      </c>
      <c r="L28" s="68">
        <f>'ADDO SUMMARY'!J5</f>
        <v>0</v>
      </c>
      <c r="M28" s="68">
        <f>'ADDO SUMMARY'!K5</f>
        <v>90974.279999999984</v>
      </c>
      <c r="N28" s="68">
        <f>'ADDO SUMMARY'!L5</f>
        <v>0</v>
      </c>
      <c r="O28" s="68">
        <f>'ADDO SUMMARY'!M5</f>
        <v>27264.490000000005</v>
      </c>
      <c r="P28" s="68">
        <f>'ADDO SUMMARY'!N5</f>
        <v>65227.14</v>
      </c>
      <c r="Q28" s="68">
        <f>'ADDO SUMMARY'!O5</f>
        <v>169291.7</v>
      </c>
      <c r="R28" s="68">
        <f>'ADDO SUMMARY'!P5</f>
        <v>24870.359999999997</v>
      </c>
      <c r="S28" s="68">
        <f>'ADDO SUMMARY'!Q5</f>
        <v>8099.8900000000012</v>
      </c>
      <c r="T28" s="68">
        <f>'ADDO SUMMARY'!R5</f>
        <v>161538</v>
      </c>
      <c r="U28" s="68">
        <f>'ADDO SUMMARY'!S5</f>
        <v>1002137.2799999998</v>
      </c>
      <c r="V28" s="68">
        <f>'ADDO SUMMARY'!T5</f>
        <v>276150.24</v>
      </c>
      <c r="W28" s="68">
        <f>'ADDO SUMMARY'!U5</f>
        <v>1278287.5199999998</v>
      </c>
      <c r="X28" s="154">
        <f>'ADDO SUMMARY'!V5</f>
        <v>550875</v>
      </c>
      <c r="Y28" s="154">
        <f>'ADDO SUMMARY'!W5</f>
        <v>421</v>
      </c>
      <c r="Z28" s="154">
        <f>'ADDO SUMMARY'!X5</f>
        <v>6326</v>
      </c>
      <c r="AA28" s="154">
        <f>'ADDO SUMMARY'!Y5</f>
        <v>6384</v>
      </c>
      <c r="AB28" s="68">
        <f>'ADDO SUMMARY'!Z5</f>
        <v>5807.757928214447</v>
      </c>
      <c r="AC28" s="68">
        <f>'ADDO SUMMARY'!AA5</f>
        <v>158.41563073031929</v>
      </c>
      <c r="AD28" s="81">
        <f t="shared" ref="AD28:AD39" si="2">Z28/(E28+F28)</f>
        <v>28.74148114493412</v>
      </c>
    </row>
    <row r="29" spans="3:30" x14ac:dyDescent="0.25">
      <c r="C29" s="66" t="str">
        <f>'ADDO SUMMARY'!A6</f>
        <v>Vuyani Dyasi</v>
      </c>
      <c r="D29" s="66">
        <f>'ADDO SUMMARY'!B6</f>
        <v>9</v>
      </c>
      <c r="E29" s="66">
        <f>'ADDO SUMMARY'!C6</f>
        <v>32.9</v>
      </c>
      <c r="F29" s="66">
        <f>'ADDO SUMMARY'!D6</f>
        <v>0</v>
      </c>
      <c r="G29" s="66">
        <f>'ADDO SUMMARY'!E6</f>
        <v>2</v>
      </c>
      <c r="H29" s="66">
        <f>'ADDO SUMMARY'!F6</f>
        <v>182</v>
      </c>
      <c r="I29" s="66">
        <f t="shared" si="1"/>
        <v>184</v>
      </c>
      <c r="J29" s="66">
        <f>'ADDO SUMMARY'!H6</f>
        <v>14</v>
      </c>
      <c r="K29" s="68">
        <f>'ADDO SUMMARY'!I6</f>
        <v>144625.35999999999</v>
      </c>
      <c r="L29" s="68">
        <f>'ADDO SUMMARY'!J6</f>
        <v>0</v>
      </c>
      <c r="M29" s="68">
        <f>'ADDO SUMMARY'!K6</f>
        <v>28924.469999999994</v>
      </c>
      <c r="N29" s="68">
        <f>'ADDO SUMMARY'!L6</f>
        <v>0</v>
      </c>
      <c r="O29" s="68">
        <f>'ADDO SUMMARY'!M6</f>
        <v>18416.160000000003</v>
      </c>
      <c r="P29" s="68">
        <f>'ADDO SUMMARY'!N6</f>
        <v>5765.36</v>
      </c>
      <c r="Q29" s="68">
        <f>'ADDO SUMMARY'!O6</f>
        <v>49581.599999999999</v>
      </c>
      <c r="R29" s="68">
        <f>'ADDO SUMMARY'!P6</f>
        <v>7258.3100000000013</v>
      </c>
      <c r="S29" s="68">
        <f>'ADDO SUMMARY'!Q6</f>
        <v>661.96</v>
      </c>
      <c r="T29" s="68">
        <f>'ADDO SUMMARY'!R6</f>
        <v>50362</v>
      </c>
      <c r="U29" s="68">
        <f>'ADDO SUMMARY'!S6</f>
        <v>296506.82</v>
      </c>
      <c r="V29" s="68">
        <f>'ADDO SUMMARY'!T6</f>
        <v>69037.56</v>
      </c>
      <c r="W29" s="68">
        <f>'ADDO SUMMARY'!U6</f>
        <v>365544.38000000006</v>
      </c>
      <c r="X29" s="154">
        <f>'ADDO SUMMARY'!V6</f>
        <v>82250</v>
      </c>
      <c r="Y29" s="154">
        <f>'ADDO SUMMARY'!W6</f>
        <v>149</v>
      </c>
      <c r="Z29" s="154">
        <f>'ADDO SUMMARY'!X6</f>
        <v>2184</v>
      </c>
      <c r="AA29" s="154">
        <f>'ADDO SUMMARY'!Y6</f>
        <v>2085</v>
      </c>
      <c r="AB29" s="68">
        <f>'ADDO SUMMARY'!Z6</f>
        <v>11110.77142857143</v>
      </c>
      <c r="AC29" s="68">
        <f>'ADDO SUMMARY'!AA6</f>
        <v>135.76319597069596</v>
      </c>
      <c r="AD29" s="81">
        <f t="shared" si="2"/>
        <v>66.382978723404264</v>
      </c>
    </row>
    <row r="30" spans="3:30" x14ac:dyDescent="0.25">
      <c r="C30" s="66" t="str">
        <f>'ADDO SUMMARY'!A7</f>
        <v>Eddie Lucas</v>
      </c>
      <c r="D30" s="66">
        <f>'ADDO SUMMARY'!B7</f>
        <v>7</v>
      </c>
      <c r="E30" s="66">
        <f>'ADDO SUMMARY'!C7</f>
        <v>27</v>
      </c>
      <c r="F30" s="66">
        <f>'ADDO SUMMARY'!D7</f>
        <v>0</v>
      </c>
      <c r="G30" s="66">
        <f>'ADDO SUMMARY'!E7</f>
        <v>2</v>
      </c>
      <c r="H30" s="66">
        <f>'ADDO SUMMARY'!F7</f>
        <v>142</v>
      </c>
      <c r="I30" s="66">
        <f t="shared" si="1"/>
        <v>144</v>
      </c>
      <c r="J30" s="66">
        <f>'ADDO SUMMARY'!H7</f>
        <v>12</v>
      </c>
      <c r="K30" s="68">
        <f>'ADDO SUMMARY'!I7</f>
        <v>110794.36</v>
      </c>
      <c r="L30" s="68">
        <f>'ADDO SUMMARY'!J7</f>
        <v>0</v>
      </c>
      <c r="M30" s="68">
        <f>'ADDO SUMMARY'!K7</f>
        <v>22158.269999999997</v>
      </c>
      <c r="N30" s="68">
        <f>'ADDO SUMMARY'!L7</f>
        <v>0</v>
      </c>
      <c r="O30" s="68">
        <f>'ADDO SUMMARY'!M7</f>
        <v>7459.16</v>
      </c>
      <c r="P30" s="68">
        <f>'ADDO SUMMARY'!N7</f>
        <v>4474.76</v>
      </c>
      <c r="Q30" s="68">
        <f>'ADDO SUMMARY'!O7</f>
        <v>37581.599999999999</v>
      </c>
      <c r="R30" s="68">
        <f>'ADDO SUMMARY'!P7</f>
        <v>5637.47</v>
      </c>
      <c r="S30" s="68">
        <f>'ADDO SUMMARY'!Q7</f>
        <v>661.96</v>
      </c>
      <c r="T30" s="68">
        <f>'ADDO SUMMARY'!R7</f>
        <v>39000</v>
      </c>
      <c r="U30" s="68">
        <f>'ADDO SUMMARY'!S7</f>
        <v>227768.18000000005</v>
      </c>
      <c r="V30" s="68">
        <f>'ADDO SUMMARY'!T7</f>
        <v>46025.04</v>
      </c>
      <c r="W30" s="68">
        <f>'ADDO SUMMARY'!U7</f>
        <v>273793.22000000003</v>
      </c>
      <c r="X30" s="154">
        <f>'ADDO SUMMARY'!V7</f>
        <v>67500</v>
      </c>
      <c r="Y30" s="154">
        <f>'ADDO SUMMARY'!W7</f>
        <v>116</v>
      </c>
      <c r="Z30" s="154">
        <f>'ADDO SUMMARY'!X7</f>
        <v>1693</v>
      </c>
      <c r="AA30" s="154">
        <f>'ADDO SUMMARY'!Y7</f>
        <v>1269</v>
      </c>
      <c r="AB30" s="68">
        <f>'ADDO SUMMARY'!Z7</f>
        <v>10140.48962962963</v>
      </c>
      <c r="AC30" s="68">
        <f>'ADDO SUMMARY'!AA7</f>
        <v>134.53525103366809</v>
      </c>
      <c r="AD30" s="81">
        <f t="shared" si="2"/>
        <v>62.703703703703702</v>
      </c>
    </row>
    <row r="31" spans="3:30" x14ac:dyDescent="0.25">
      <c r="C31" s="66" t="str">
        <f>'ADDO SUMMARY'!A8</f>
        <v>Eden August</v>
      </c>
      <c r="D31" s="66">
        <f>'ADDO SUMMARY'!B8</f>
        <v>4</v>
      </c>
      <c r="E31" s="66">
        <f>'ADDO SUMMARY'!C8</f>
        <v>17.600000000000001</v>
      </c>
      <c r="F31" s="66">
        <f>'ADDO SUMMARY'!D8</f>
        <v>0</v>
      </c>
      <c r="G31" s="66">
        <f>'ADDO SUMMARY'!E8</f>
        <v>2</v>
      </c>
      <c r="H31" s="66">
        <f>'ADDO SUMMARY'!F8</f>
        <v>82</v>
      </c>
      <c r="I31" s="66">
        <f t="shared" si="1"/>
        <v>84</v>
      </c>
      <c r="J31" s="66">
        <f>'ADDO SUMMARY'!H8</f>
        <v>12</v>
      </c>
      <c r="K31" s="68">
        <f>'ADDO SUMMARY'!I8</f>
        <v>65039.519999999997</v>
      </c>
      <c r="L31" s="68">
        <f>'ADDO SUMMARY'!J8</f>
        <v>0</v>
      </c>
      <c r="M31" s="68">
        <f>'ADDO SUMMARY'!K8</f>
        <v>13007.899999999998</v>
      </c>
      <c r="N31" s="68">
        <f>'ADDO SUMMARY'!L8</f>
        <v>0</v>
      </c>
      <c r="O31" s="68">
        <f>'ADDO SUMMARY'!M8</f>
        <v>4240.32</v>
      </c>
      <c r="P31" s="68">
        <f>'ADDO SUMMARY'!N8</f>
        <v>2727.3399999999997</v>
      </c>
      <c r="Q31" s="68">
        <f>'ADDO SUMMARY'!O8</f>
        <v>21067.200000000001</v>
      </c>
      <c r="R31" s="68">
        <f>'ADDO SUMMARY'!P8</f>
        <v>3182.48</v>
      </c>
      <c r="S31" s="68">
        <f>'ADDO SUMMARY'!Q8</f>
        <v>661.96</v>
      </c>
      <c r="T31" s="68">
        <f>'ADDO SUMMARY'!R8</f>
        <v>26364</v>
      </c>
      <c r="U31" s="68">
        <f>'ADDO SUMMARY'!S8</f>
        <v>136290.71999999997</v>
      </c>
      <c r="V31" s="68">
        <f>'ADDO SUMMARY'!T8</f>
        <v>0</v>
      </c>
      <c r="W31" s="68">
        <f>'ADDO SUMMARY'!U8</f>
        <v>136290.71999999997</v>
      </c>
      <c r="X31" s="154">
        <f>'ADDO SUMMARY'!V8</f>
        <v>47750</v>
      </c>
      <c r="Y31" s="154">
        <f>'ADDO SUMMARY'!W8</f>
        <v>78</v>
      </c>
      <c r="Z31" s="154">
        <f>'ADDO SUMMARY'!X8</f>
        <v>1008</v>
      </c>
      <c r="AA31" s="154">
        <f>'ADDO SUMMARY'!Y8</f>
        <v>948</v>
      </c>
      <c r="AB31" s="68">
        <f>'ADDO SUMMARY'!Z8</f>
        <v>7743.790909090907</v>
      </c>
      <c r="AC31" s="68">
        <f>'ADDO SUMMARY'!AA8</f>
        <v>135.2090476190476</v>
      </c>
      <c r="AD31" s="81">
        <f t="shared" si="2"/>
        <v>57.272727272727266</v>
      </c>
    </row>
    <row r="32" spans="3:30" x14ac:dyDescent="0.25">
      <c r="C32" s="66" t="str">
        <f>'ADDO SUMMARY'!A9</f>
        <v>Raymond Jeyi</v>
      </c>
      <c r="D32" s="66">
        <f>'ADDO SUMMARY'!B9</f>
        <v>29</v>
      </c>
      <c r="E32" s="66">
        <f>'ADDO SUMMARY'!C9</f>
        <v>157.25</v>
      </c>
      <c r="F32" s="66">
        <f>'ADDO SUMMARY'!D9</f>
        <v>11.16</v>
      </c>
      <c r="G32" s="66">
        <f>'ADDO SUMMARY'!E9</f>
        <v>9</v>
      </c>
      <c r="H32" s="66">
        <f>'ADDO SUMMARY'!F9</f>
        <v>502</v>
      </c>
      <c r="I32" s="66">
        <f t="shared" si="1"/>
        <v>511</v>
      </c>
      <c r="J32" s="66">
        <f>'ADDO SUMMARY'!H9</f>
        <v>17</v>
      </c>
      <c r="K32" s="68">
        <f>'ADDO SUMMARY'!I9</f>
        <v>447059.46999999991</v>
      </c>
      <c r="L32" s="68">
        <f>'ADDO SUMMARY'!J9</f>
        <v>0</v>
      </c>
      <c r="M32" s="68">
        <f>'ADDO SUMMARY'!K9</f>
        <v>89429.889999999985</v>
      </c>
      <c r="N32" s="68">
        <f>'ADDO SUMMARY'!L9</f>
        <v>0</v>
      </c>
      <c r="O32" s="68">
        <f>'ADDO SUMMARY'!M9</f>
        <v>26059.68</v>
      </c>
      <c r="P32" s="68">
        <f>'ADDO SUMMARY'!N9</f>
        <v>60412.840000000004</v>
      </c>
      <c r="Q32" s="68">
        <f>'ADDO SUMMARY'!O9</f>
        <v>162272.20000000001</v>
      </c>
      <c r="R32" s="68">
        <f>'ADDO SUMMARY'!P9</f>
        <v>23964.7</v>
      </c>
      <c r="S32" s="68">
        <f>'ADDO SUMMARY'!Q9</f>
        <v>7368</v>
      </c>
      <c r="T32" s="68">
        <f>'ADDO SUMMARY'!R9</f>
        <v>143504</v>
      </c>
      <c r="U32" s="68">
        <f>'ADDO SUMMARY'!S9</f>
        <v>960160.78</v>
      </c>
      <c r="V32" s="68">
        <f>'ADDO SUMMARY'!T9</f>
        <v>207112.68</v>
      </c>
      <c r="W32" s="68">
        <f>'ADDO SUMMARY'!U9</f>
        <v>1167273.4600000002</v>
      </c>
      <c r="X32" s="154">
        <f>'ADDO SUMMARY'!V9</f>
        <v>521054</v>
      </c>
      <c r="Y32" s="154">
        <f>'ADDO SUMMARY'!W9</f>
        <v>365</v>
      </c>
      <c r="Z32" s="154">
        <f>'ADDO SUMMARY'!X9</f>
        <v>5966</v>
      </c>
      <c r="AA32" s="154">
        <f>'ADDO SUMMARY'!Y9</f>
        <v>7397</v>
      </c>
      <c r="AB32" s="68">
        <f>'ADDO SUMMARY'!Z9</f>
        <v>6931.1410248797592</v>
      </c>
      <c r="AC32" s="68">
        <f>'ADDO SUMMARY'!AA9</f>
        <v>160.93878310425745</v>
      </c>
      <c r="AD32" s="81">
        <f t="shared" si="2"/>
        <v>35.425449795142804</v>
      </c>
    </row>
    <row r="33" spans="3:30" x14ac:dyDescent="0.25">
      <c r="C33" s="66" t="str">
        <f>'ADDO SUMMARY'!A10</f>
        <v>Zolile Hanabe</v>
      </c>
      <c r="D33" s="66">
        <f>'ADDO SUMMARY'!B10</f>
        <v>17</v>
      </c>
      <c r="E33" s="66">
        <f>'ADDO SUMMARY'!C10</f>
        <v>233.79999999999998</v>
      </c>
      <c r="F33" s="66">
        <f>'ADDO SUMMARY'!D10</f>
        <v>23.01</v>
      </c>
      <c r="G33" s="66">
        <f>'ADDO SUMMARY'!E10</f>
        <v>8</v>
      </c>
      <c r="H33" s="66">
        <f>'ADDO SUMMARY'!F10</f>
        <v>278</v>
      </c>
      <c r="I33" s="66">
        <f t="shared" si="1"/>
        <v>286</v>
      </c>
      <c r="J33" s="66">
        <f>'ADDO SUMMARY'!H10</f>
        <v>18</v>
      </c>
      <c r="K33" s="68">
        <f>'ADDO SUMMARY'!I10</f>
        <v>282867.50000000006</v>
      </c>
      <c r="L33" s="68">
        <f>'ADDO SUMMARY'!J10</f>
        <v>0</v>
      </c>
      <c r="M33" s="68">
        <f>'ADDO SUMMARY'!K10</f>
        <v>56573.5</v>
      </c>
      <c r="N33" s="68">
        <f>'ADDO SUMMARY'!L10</f>
        <v>0</v>
      </c>
      <c r="O33" s="68">
        <f>'ADDO SUMMARY'!M10</f>
        <v>15391.74</v>
      </c>
      <c r="P33" s="68">
        <f>'ADDO SUMMARY'!N10</f>
        <v>94161.88</v>
      </c>
      <c r="Q33" s="68">
        <f>'ADDO SUMMARY'!O10</f>
        <v>100262</v>
      </c>
      <c r="R33" s="68">
        <f>'ADDO SUMMARY'!P10</f>
        <v>16169.96</v>
      </c>
      <c r="S33" s="68">
        <f>'ADDO SUMMARY'!Q10</f>
        <v>7054.65</v>
      </c>
      <c r="T33" s="68">
        <f>'ADDO SUMMARY'!R10</f>
        <v>117120</v>
      </c>
      <c r="U33" s="68">
        <f>'ADDO SUMMARY'!S10</f>
        <v>689601.22999999986</v>
      </c>
      <c r="V33" s="68">
        <f>'ADDO SUMMARY'!T10</f>
        <v>92050.08</v>
      </c>
      <c r="W33" s="68">
        <f>'ADDO SUMMARY'!U10</f>
        <v>781651.30999999994</v>
      </c>
      <c r="X33" s="154">
        <f>'ADDO SUMMARY'!V10</f>
        <v>689416</v>
      </c>
      <c r="Y33" s="154">
        <f>'ADDO SUMMARY'!W10</f>
        <v>267</v>
      </c>
      <c r="Z33" s="154">
        <f>'ADDO SUMMARY'!X10</f>
        <v>3558</v>
      </c>
      <c r="AA33" s="154">
        <f>'ADDO SUMMARY'!Y10</f>
        <v>5602</v>
      </c>
      <c r="AB33" s="68">
        <f>'ADDO SUMMARY'!Z10</f>
        <v>3043.6949885129079</v>
      </c>
      <c r="AC33" s="68">
        <f>'ADDO SUMMARY'!AA10</f>
        <v>219.68839516582349</v>
      </c>
      <c r="AD33" s="81">
        <f t="shared" si="2"/>
        <v>13.85460067754371</v>
      </c>
    </row>
    <row r="34" spans="3:30" x14ac:dyDescent="0.25">
      <c r="C34" s="66" t="str">
        <f>'ADDO SUMMARY'!A11</f>
        <v xml:space="preserve">Nyanisile Williams </v>
      </c>
      <c r="D34" s="66">
        <f>'ADDO SUMMARY'!B11</f>
        <v>9</v>
      </c>
      <c r="E34" s="66">
        <f>'ADDO SUMMARY'!C11</f>
        <v>182</v>
      </c>
      <c r="F34" s="66">
        <f>'ADDO SUMMARY'!D11</f>
        <v>0</v>
      </c>
      <c r="G34" s="66">
        <f>'ADDO SUMMARY'!E11</f>
        <v>0</v>
      </c>
      <c r="H34" s="66">
        <f>'ADDO SUMMARY'!F11</f>
        <v>145</v>
      </c>
      <c r="I34" s="66">
        <f>'ADDO SUMMARY'!G11</f>
        <v>145</v>
      </c>
      <c r="J34" s="66">
        <f>'ADDO SUMMARY'!H11</f>
        <v>12</v>
      </c>
      <c r="K34" s="68">
        <f>'ADDO SUMMARY'!I11</f>
        <v>158606.20000000001</v>
      </c>
      <c r="L34" s="68">
        <f>'ADDO SUMMARY'!J11</f>
        <v>1124.6400000000001</v>
      </c>
      <c r="M34" s="68">
        <f>'ADDO SUMMARY'!K11</f>
        <v>28638.230000000003</v>
      </c>
      <c r="N34" s="68">
        <f>'ADDO SUMMARY'!L11</f>
        <v>0</v>
      </c>
      <c r="O34" s="68">
        <f>'ADDO SUMMARY'!M11</f>
        <v>8553.14</v>
      </c>
      <c r="P34" s="68">
        <f>'ADDO SUMMARY'!N11</f>
        <v>54772.869999999995</v>
      </c>
      <c r="Q34" s="68">
        <f>'ADDO SUMMARY'!O11</f>
        <v>51152.399999999994</v>
      </c>
      <c r="R34" s="68">
        <f>'ADDO SUMMARY'!P11</f>
        <v>7179.36</v>
      </c>
      <c r="S34" s="68">
        <f>'ADDO SUMMARY'!Q11</f>
        <v>0</v>
      </c>
      <c r="T34" s="68">
        <f>'ADDO SUMMARY'!R11</f>
        <v>60180</v>
      </c>
      <c r="U34" s="68">
        <f>'ADDO SUMMARY'!S11</f>
        <v>370206.83999999997</v>
      </c>
      <c r="V34" s="68">
        <f>'ADDO SUMMARY'!T11</f>
        <v>0</v>
      </c>
      <c r="W34" s="68">
        <f>'ADDO SUMMARY'!U11</f>
        <v>370206.83999999997</v>
      </c>
      <c r="X34" s="154">
        <f>'ADDO SUMMARY'!V11</f>
        <v>452000</v>
      </c>
      <c r="Y34" s="154">
        <f>'ADDO SUMMARY'!W11</f>
        <v>145</v>
      </c>
      <c r="Z34" s="154">
        <f>'ADDO SUMMARY'!X11</f>
        <v>1696</v>
      </c>
      <c r="AA34" s="154">
        <f>'ADDO SUMMARY'!Y11</f>
        <v>1971</v>
      </c>
      <c r="AB34" s="68">
        <f>'ADDO SUMMARY'!Z11</f>
        <v>2034.1035164835164</v>
      </c>
      <c r="AC34" s="68">
        <f>'ADDO SUMMARY'!AA11</f>
        <v>218.28233490566035</v>
      </c>
      <c r="AD34" s="81">
        <f t="shared" si="2"/>
        <v>9.3186813186813193</v>
      </c>
    </row>
    <row r="35" spans="3:30" x14ac:dyDescent="0.25">
      <c r="C35" s="71" t="str">
        <f>'ADDO SUMMARY'!A12</f>
        <v>Anderson Njenje</v>
      </c>
      <c r="D35" s="71">
        <f>'ADDO SUMMARY'!B12</f>
        <v>41</v>
      </c>
      <c r="E35" s="71">
        <f>'ADDO SUMMARY'!C12</f>
        <v>305.13999999999993</v>
      </c>
      <c r="F35" s="71">
        <f>'ADDO SUMMARY'!D12</f>
        <v>112.569</v>
      </c>
      <c r="G35" s="71">
        <f>'ADDO SUMMARY'!E12</f>
        <v>0</v>
      </c>
      <c r="H35" s="71">
        <f>'ADDO SUMMARY'!F12</f>
        <v>761</v>
      </c>
      <c r="I35" s="71">
        <f>'ADDO SUMMARY'!G12</f>
        <v>761</v>
      </c>
      <c r="J35" s="71">
        <f>'ADDO SUMMARY'!H12</f>
        <v>14</v>
      </c>
      <c r="K35" s="62">
        <f>'ADDO SUMMARY'!I12</f>
        <v>921146.15</v>
      </c>
      <c r="L35" s="68">
        <f>'ADDO SUMMARY'!J12</f>
        <v>13079.179999999998</v>
      </c>
      <c r="M35" s="62">
        <f>'ADDO SUMMARY'!K12</f>
        <v>128791.49999999999</v>
      </c>
      <c r="N35" s="62">
        <f>'ADDO SUMMARY'!L12</f>
        <v>0</v>
      </c>
      <c r="O35" s="62">
        <f>'ADDO SUMMARY'!M12</f>
        <v>39993.580000000009</v>
      </c>
      <c r="P35" s="62">
        <f>'ADDO SUMMARY'!N12</f>
        <v>162754.58999999997</v>
      </c>
      <c r="Q35" s="62">
        <f>'ADDO SUMMARY'!O12</f>
        <v>327326.75</v>
      </c>
      <c r="R35" s="62">
        <f>'ADDO SUMMARY'!P12</f>
        <v>36525.979999999996</v>
      </c>
      <c r="S35" s="62">
        <f>'ADDO SUMMARY'!Q12</f>
        <v>0</v>
      </c>
      <c r="T35" s="62">
        <f>'ADDO SUMMARY'!R12</f>
        <v>337839.8</v>
      </c>
      <c r="U35" s="62">
        <f>'ADDO SUMMARY'!S12</f>
        <v>1963494.2399999995</v>
      </c>
      <c r="V35" s="62">
        <f>'ADDO SUMMARY'!T12</f>
        <v>0</v>
      </c>
      <c r="W35" s="62">
        <f>'ADDO SUMMARY'!U12</f>
        <v>1963494.2399999995</v>
      </c>
      <c r="X35" s="71">
        <f>'ADDO SUMMARY'!V12</f>
        <v>977294.375</v>
      </c>
      <c r="Y35" s="71">
        <f>'ADDO SUMMARY'!W12</f>
        <v>705</v>
      </c>
      <c r="Z35" s="71">
        <f>'ADDO SUMMARY'!X12</f>
        <v>8395</v>
      </c>
      <c r="AA35" s="71">
        <f>'ADDO SUMMARY'!Y12</f>
        <v>7610</v>
      </c>
      <c r="AB35" s="62">
        <f>'ADDO SUMMARY'!Z12</f>
        <v>4700.6270872784635</v>
      </c>
      <c r="AC35" s="62">
        <f>'ADDO SUMMARY'!AA12</f>
        <v>233.88853365098268</v>
      </c>
      <c r="AD35" s="81">
        <f t="shared" si="2"/>
        <v>20.097723534805333</v>
      </c>
    </row>
    <row r="36" spans="3:30" x14ac:dyDescent="0.25">
      <c r="C36" s="71" t="str">
        <f>'ADDO SUMMARY'!A13</f>
        <v>Thando Sithole</v>
      </c>
      <c r="D36" s="71">
        <f>'ADDO SUMMARY'!B13</f>
        <v>14</v>
      </c>
      <c r="E36" s="71">
        <f>'ADDO SUMMARY'!C13</f>
        <v>99.5</v>
      </c>
      <c r="F36" s="71">
        <f>'ADDO SUMMARY'!D13</f>
        <v>0</v>
      </c>
      <c r="G36" s="71">
        <f>'ADDO SUMMARY'!E13</f>
        <v>0</v>
      </c>
      <c r="H36" s="71">
        <f>'ADDO SUMMARY'!F13</f>
        <v>285</v>
      </c>
      <c r="I36" s="71">
        <f>'ADDO SUMMARY'!G13</f>
        <v>285</v>
      </c>
      <c r="J36" s="71">
        <f>'ADDO SUMMARY'!H13</f>
        <v>11</v>
      </c>
      <c r="K36" s="62">
        <f>'ADDO SUMMARY'!I13</f>
        <v>298199.5</v>
      </c>
      <c r="L36" s="68">
        <f>'ADDO SUMMARY'!J13</f>
        <v>3487.8800000000006</v>
      </c>
      <c r="M36" s="62">
        <f>'ADDO SUMMARY'!K13</f>
        <v>49916.829999999994</v>
      </c>
      <c r="N36" s="62">
        <f>'ADDO SUMMARY'!L13</f>
        <v>0</v>
      </c>
      <c r="O36" s="62">
        <f>'ADDO SUMMARY'!M13</f>
        <v>12606.130000000003</v>
      </c>
      <c r="P36" s="62">
        <f>'ADDO SUMMARY'!N13</f>
        <v>29692.140000000007</v>
      </c>
      <c r="Q36" s="62">
        <f>'ADDO SUMMARY'!O13</f>
        <v>110076.89</v>
      </c>
      <c r="R36" s="62">
        <f>'ADDO SUMMARY'!P13</f>
        <v>16221.58</v>
      </c>
      <c r="S36" s="62">
        <f>'ADDO SUMMARY'!Q13</f>
        <v>0</v>
      </c>
      <c r="T36" s="62">
        <f>'ADDO SUMMARY'!R13</f>
        <v>117434</v>
      </c>
      <c r="U36" s="62">
        <f>'ADDO SUMMARY'!S13</f>
        <v>629219.9</v>
      </c>
      <c r="V36" s="62">
        <f>'ADDO SUMMARY'!T13</f>
        <v>0</v>
      </c>
      <c r="W36" s="62">
        <f>'ADDO SUMMARY'!U13</f>
        <v>629219.9</v>
      </c>
      <c r="X36" s="71">
        <f>'ADDO SUMMARY'!V13</f>
        <v>248525</v>
      </c>
      <c r="Y36" s="71">
        <f>'ADDO SUMMARY'!W13</f>
        <v>282</v>
      </c>
      <c r="Z36" s="71">
        <f>'ADDO SUMMARY'!X13</f>
        <v>3011</v>
      </c>
      <c r="AA36" s="71">
        <f>'ADDO SUMMARY'!Y13</f>
        <v>2387</v>
      </c>
      <c r="AB36" s="62">
        <f>'ADDO SUMMARY'!Z13</f>
        <v>6323.8180904522615</v>
      </c>
      <c r="AC36" s="62">
        <f>'ADDO SUMMARY'!AA13</f>
        <v>208.97372965792096</v>
      </c>
      <c r="AD36" s="81">
        <f t="shared" si="2"/>
        <v>30.261306532663315</v>
      </c>
    </row>
    <row r="37" spans="3:30" x14ac:dyDescent="0.25">
      <c r="C37" s="71" t="str">
        <f>'ADDO SUMMARY'!A14</f>
        <v>Fezile Andries</v>
      </c>
      <c r="D37" s="71">
        <f>'ADDO SUMMARY'!B14</f>
        <v>11</v>
      </c>
      <c r="E37" s="71">
        <f>'ADDO SUMMARY'!C14</f>
        <v>21.200000000000003</v>
      </c>
      <c r="F37" s="71">
        <f>'ADDO SUMMARY'!D14</f>
        <v>28.540000000000003</v>
      </c>
      <c r="G37" s="71">
        <f>'ADDO SUMMARY'!E14</f>
        <v>0</v>
      </c>
      <c r="H37" s="71">
        <f>'ADDO SUMMARY'!F14</f>
        <v>139</v>
      </c>
      <c r="I37" s="71">
        <f>'ADDO SUMMARY'!G14</f>
        <v>139</v>
      </c>
      <c r="J37" s="71">
        <f>'ADDO SUMMARY'!H14</f>
        <v>10</v>
      </c>
      <c r="K37" s="62">
        <f>'ADDO SUMMARY'!I14</f>
        <v>129676.1</v>
      </c>
      <c r="L37" s="68">
        <f>'ADDO SUMMARY'!J14</f>
        <v>707.32999999999993</v>
      </c>
      <c r="M37" s="62">
        <f>'ADDO SUMMARY'!K14</f>
        <v>23892.99</v>
      </c>
      <c r="N37" s="62">
        <f>'ADDO SUMMARY'!L14</f>
        <v>0</v>
      </c>
      <c r="O37" s="62">
        <f>'ADDO SUMMARY'!M14</f>
        <v>5320.2999999999993</v>
      </c>
      <c r="P37" s="62">
        <f>'ADDO SUMMARY'!N14</f>
        <v>14113.99</v>
      </c>
      <c r="Q37" s="62">
        <f>'ADDO SUMMARY'!O14</f>
        <v>49725.219999999994</v>
      </c>
      <c r="R37" s="62">
        <f>'ADDO SUMMARY'!P14</f>
        <v>7923</v>
      </c>
      <c r="S37" s="62">
        <f>'ADDO SUMMARY'!Q14</f>
        <v>0</v>
      </c>
      <c r="T37" s="62">
        <f>'ADDO SUMMARY'!R14</f>
        <v>56370</v>
      </c>
      <c r="U37" s="62">
        <f>'ADDO SUMMARY'!S14</f>
        <v>287728.92999999993</v>
      </c>
      <c r="V37" s="62">
        <f>'ADDO SUMMARY'!T14</f>
        <v>0</v>
      </c>
      <c r="W37" s="62">
        <f>'ADDO SUMMARY'!U14</f>
        <v>287728.92999999993</v>
      </c>
      <c r="X37" s="71">
        <f>'ADDO SUMMARY'!V14</f>
        <v>124303</v>
      </c>
      <c r="Y37" s="71">
        <f>'ADDO SUMMARY'!W14</f>
        <v>139</v>
      </c>
      <c r="Z37" s="71">
        <f>'ADDO SUMMARY'!X14</f>
        <v>1387</v>
      </c>
      <c r="AA37" s="71">
        <f>'ADDO SUMMARY'!Y14</f>
        <v>1185</v>
      </c>
      <c r="AB37" s="62">
        <f>'ADDO SUMMARY'!Z14</f>
        <v>5784.6588258946495</v>
      </c>
      <c r="AC37" s="62">
        <f>'ADDO SUMMARY'!AA14</f>
        <v>207.44695746214848</v>
      </c>
      <c r="AD37" s="81">
        <f t="shared" si="2"/>
        <v>27.885002010454357</v>
      </c>
    </row>
    <row r="38" spans="3:30" x14ac:dyDescent="0.25">
      <c r="C38" s="71" t="str">
        <f>'ADDO SUMMARY'!A15</f>
        <v>Fuzile Maxham</v>
      </c>
      <c r="D38" s="71">
        <f>'ADDO SUMMARY'!B15</f>
        <v>3</v>
      </c>
      <c r="E38" s="71">
        <f>'ADDO SUMMARY'!C15</f>
        <v>21.11</v>
      </c>
      <c r="F38" s="71">
        <f>'ADDO SUMMARY'!D15</f>
        <v>0</v>
      </c>
      <c r="G38" s="71">
        <f>'ADDO SUMMARY'!E15</f>
        <v>0</v>
      </c>
      <c r="H38" s="71">
        <f>'ADDO SUMMARY'!F15</f>
        <v>60</v>
      </c>
      <c r="I38" s="71">
        <f>'ADDO SUMMARY'!G15</f>
        <v>60</v>
      </c>
      <c r="J38" s="71">
        <f>'ADDO SUMMARY'!H15</f>
        <v>10</v>
      </c>
      <c r="K38" s="62">
        <f>'ADDO SUMMARY'!I15</f>
        <v>60810</v>
      </c>
      <c r="L38" s="62">
        <f>'ADDO SUMMARY'!J15</f>
        <v>934.19999999999993</v>
      </c>
      <c r="M38" s="62">
        <f>'ADDO SUMMARY'!K15</f>
        <v>9522.84</v>
      </c>
      <c r="N38" s="62">
        <f>'ADDO SUMMARY'!L15</f>
        <v>0</v>
      </c>
      <c r="O38" s="62">
        <f>'ADDO SUMMARY'!M15</f>
        <v>2569.1999999999998</v>
      </c>
      <c r="P38" s="62">
        <f>'ADDO SUMMARY'!N15</f>
        <v>15456</v>
      </c>
      <c r="Q38" s="62">
        <f>'ADDO SUMMARY'!O15</f>
        <v>22461.97</v>
      </c>
      <c r="R38" s="62">
        <f>'ADDO SUMMARY'!P15</f>
        <v>3420</v>
      </c>
      <c r="S38" s="62">
        <f>'ADDO SUMMARY'!Q15</f>
        <v>0</v>
      </c>
      <c r="T38" s="62">
        <f>'ADDO SUMMARY'!R15</f>
        <v>23760</v>
      </c>
      <c r="U38" s="62">
        <f>'ADDO SUMMARY'!S15</f>
        <v>138934.21</v>
      </c>
      <c r="V38" s="62">
        <f>'ADDO SUMMARY'!T15</f>
        <v>0</v>
      </c>
      <c r="W38" s="62">
        <f>'ADDO SUMMARY'!U15</f>
        <v>138934.21</v>
      </c>
      <c r="X38" s="71">
        <f>'ADDO SUMMARY'!V15</f>
        <v>52775</v>
      </c>
      <c r="Y38" s="71">
        <f>'ADDO SUMMARY'!W15</f>
        <v>60</v>
      </c>
      <c r="Z38" s="71">
        <f>'ADDO SUMMARY'!X15</f>
        <v>600</v>
      </c>
      <c r="AA38" s="71">
        <f>'ADDO SUMMARY'!Y15</f>
        <v>521</v>
      </c>
      <c r="AB38" s="62">
        <f>'ADDO SUMMARY'!Z15</f>
        <v>6581.4405495026049</v>
      </c>
      <c r="AC38" s="62">
        <f>'ADDO SUMMARY'!AA15</f>
        <v>231.55701666666664</v>
      </c>
      <c r="AD38" s="81">
        <f t="shared" si="2"/>
        <v>28.422548555187117</v>
      </c>
    </row>
    <row r="39" spans="3:30" x14ac:dyDescent="0.25">
      <c r="C39" s="71" t="str">
        <f>'ADDO SUMMARY'!A16</f>
        <v>Templeton Kula</v>
      </c>
      <c r="D39" s="71">
        <f>'ADDO SUMMARY'!B16</f>
        <v>10</v>
      </c>
      <c r="E39" s="71">
        <f>'ADDO SUMMARY'!C16</f>
        <v>56.84</v>
      </c>
      <c r="F39" s="71">
        <f>'ADDO SUMMARY'!D16</f>
        <v>13.96</v>
      </c>
      <c r="G39" s="71">
        <f>'ADDO SUMMARY'!E16</f>
        <v>0</v>
      </c>
      <c r="H39" s="71">
        <f>'ADDO SUMMARY'!F16</f>
        <v>188</v>
      </c>
      <c r="I39" s="71">
        <f>'ADDO SUMMARY'!G16</f>
        <v>188</v>
      </c>
      <c r="J39" s="71">
        <f>'ADDO SUMMARY'!H16</f>
        <v>11</v>
      </c>
      <c r="K39" s="62">
        <f>'ADDO SUMMARY'!I16</f>
        <v>209451.4</v>
      </c>
      <c r="L39" s="62">
        <f>'ADDO SUMMARY'!J16</f>
        <v>3273.5400000000004</v>
      </c>
      <c r="M39" s="62">
        <f>'ADDO SUMMARY'!K16</f>
        <v>32800.07</v>
      </c>
      <c r="N39" s="62">
        <f>'ADDO SUMMARY'!L16</f>
        <v>0</v>
      </c>
      <c r="O39" s="62">
        <f>'ADDO SUMMARY'!M16</f>
        <v>8925.68</v>
      </c>
      <c r="P39" s="62">
        <f>'ADDO SUMMARY'!N16</f>
        <v>46624.560000000012</v>
      </c>
      <c r="Q39" s="62">
        <f>'ADDO SUMMARY'!O16</f>
        <v>78480.23</v>
      </c>
      <c r="R39" s="62">
        <f>'ADDO SUMMARY'!P16</f>
        <v>10716</v>
      </c>
      <c r="S39" s="62">
        <f>'ADDO SUMMARY'!Q16</f>
        <v>0</v>
      </c>
      <c r="T39" s="62">
        <f>'ADDO SUMMARY'!R16</f>
        <v>81360</v>
      </c>
      <c r="U39" s="62">
        <f>'ADDO SUMMARY'!S16</f>
        <v>471631.48</v>
      </c>
      <c r="V39" s="62">
        <f>'ADDO SUMMARY'!T16</f>
        <v>0</v>
      </c>
      <c r="W39" s="62">
        <f>'ADDO SUMMARY'!U16</f>
        <v>471631.48</v>
      </c>
      <c r="X39" s="71">
        <f>'ADDO SUMMARY'!V16</f>
        <v>164850</v>
      </c>
      <c r="Y39" s="71">
        <f>'ADDO SUMMARY'!W16</f>
        <v>186</v>
      </c>
      <c r="Z39" s="71">
        <f>'ADDO SUMMARY'!X16</f>
        <v>2008</v>
      </c>
      <c r="AA39" s="71">
        <f>'ADDO SUMMARY'!Y16</f>
        <v>1638</v>
      </c>
      <c r="AB39" s="62">
        <f>'ADDO SUMMARY'!Z16</f>
        <v>6661.461581920903</v>
      </c>
      <c r="AC39" s="62">
        <f>'ADDO SUMMARY'!AA16</f>
        <v>234.87623505976094</v>
      </c>
      <c r="AD39" s="81">
        <f t="shared" si="2"/>
        <v>28.361581920903951</v>
      </c>
    </row>
    <row r="40" spans="3:30" x14ac:dyDescent="0.25">
      <c r="C40" s="71" t="str">
        <f>'ADDO SUMMARY'!A17</f>
        <v>Mziyanda Nobande</v>
      </c>
      <c r="D40" s="71">
        <f>'ADDO SUMMARY'!B17</f>
        <v>20</v>
      </c>
      <c r="E40" s="71">
        <f>'ADDO SUMMARY'!C17</f>
        <v>100.71</v>
      </c>
      <c r="F40" s="71">
        <f>'ADDO SUMMARY'!D17</f>
        <v>83.41</v>
      </c>
      <c r="G40" s="71">
        <f>'ADDO SUMMARY'!E17</f>
        <v>0</v>
      </c>
      <c r="H40" s="71">
        <f>'ADDO SUMMARY'!F17</f>
        <v>336</v>
      </c>
      <c r="I40" s="71">
        <f>'ADDO SUMMARY'!G17</f>
        <v>336</v>
      </c>
      <c r="J40" s="71">
        <f>'ADDO SUMMARY'!H17</f>
        <v>11</v>
      </c>
      <c r="K40" s="62">
        <f>'ADDO SUMMARY'!I17</f>
        <v>388102.76000000013</v>
      </c>
      <c r="L40" s="62">
        <f>'ADDO SUMMARY'!J17</f>
        <v>6090.86</v>
      </c>
      <c r="M40" s="62">
        <f>'ADDO SUMMARY'!K17</f>
        <v>60776.869999999988</v>
      </c>
      <c r="N40" s="62">
        <f>'ADDO SUMMARY'!L17</f>
        <v>0</v>
      </c>
      <c r="O40" s="62">
        <f>'ADDO SUMMARY'!M17</f>
        <v>16929.239999999998</v>
      </c>
      <c r="P40" s="62">
        <f>'ADDO SUMMARY'!N17</f>
        <v>106752.96000000001</v>
      </c>
      <c r="Q40" s="62">
        <f>'ADDO SUMMARY'!O17</f>
        <v>155326.22</v>
      </c>
      <c r="R40" s="62">
        <f>'ADDO SUMMARY'!P17</f>
        <v>19266</v>
      </c>
      <c r="S40" s="62">
        <f>'ADDO SUMMARY'!Q17</f>
        <v>0</v>
      </c>
      <c r="T40" s="62">
        <f>'ADDO SUMMARY'!R17</f>
        <v>152559</v>
      </c>
      <c r="U40" s="62">
        <f>'ADDO SUMMARY'!S17</f>
        <v>905803.90000000014</v>
      </c>
      <c r="V40" s="62">
        <f>'ADDO SUMMARY'!T17</f>
        <v>0</v>
      </c>
      <c r="W40" s="62">
        <f>'ADDO SUMMARY'!U17</f>
        <v>905803.90000000014</v>
      </c>
      <c r="X40" s="71">
        <f>'ADDO SUMMARY'!V17</f>
        <v>444965</v>
      </c>
      <c r="Y40" s="71">
        <f>'ADDO SUMMARY'!W17</f>
        <v>335</v>
      </c>
      <c r="Z40" s="71">
        <f>'ADDO SUMMARY'!X17</f>
        <v>3636</v>
      </c>
      <c r="AA40" s="71">
        <f>'ADDO SUMMARY'!Y17</f>
        <v>3020</v>
      </c>
      <c r="AB40" s="62">
        <f>'ADDO SUMMARY'!Z17</f>
        <v>4919.6388225070614</v>
      </c>
      <c r="AC40" s="62">
        <f>'ADDO SUMMARY'!AA17</f>
        <v>249.1209845984599</v>
      </c>
      <c r="AD40" s="81">
        <f t="shared" ref="AD40:AD49" si="3">Z40/(E40+F40)</f>
        <v>19.747990441016729</v>
      </c>
    </row>
    <row r="41" spans="3:30" x14ac:dyDescent="0.25">
      <c r="C41" s="71" t="str">
        <f>'ADDO SUMMARY'!A18</f>
        <v>Mamkeli Grootboom</v>
      </c>
      <c r="D41" s="71">
        <f>'ADDO SUMMARY'!B18</f>
        <v>21</v>
      </c>
      <c r="E41" s="71">
        <f>'ADDO SUMMARY'!C18</f>
        <v>205.51999999999998</v>
      </c>
      <c r="F41" s="71">
        <f>'ADDO SUMMARY'!D18</f>
        <v>29.03</v>
      </c>
      <c r="G41" s="71">
        <f>'ADDO SUMMARY'!E18</f>
        <v>0</v>
      </c>
      <c r="H41" s="71">
        <f>'ADDO SUMMARY'!F18</f>
        <v>375</v>
      </c>
      <c r="I41" s="71">
        <f>'ADDO SUMMARY'!G18</f>
        <v>375</v>
      </c>
      <c r="J41" s="71">
        <f>'ADDO SUMMARY'!H18</f>
        <v>11</v>
      </c>
      <c r="K41" s="62">
        <f>'ADDO SUMMARY'!I18</f>
        <v>479928.82999999996</v>
      </c>
      <c r="L41" s="62">
        <f>'ADDO SUMMARY'!J18</f>
        <v>7576.420000000001</v>
      </c>
      <c r="M41" s="62">
        <f>'ADDO SUMMARY'!K18</f>
        <v>58634.289999999994</v>
      </c>
      <c r="N41" s="62">
        <f>'ADDO SUMMARY'!L18</f>
        <v>0</v>
      </c>
      <c r="O41" s="62">
        <f>'ADDO SUMMARY'!M18</f>
        <v>20627.36</v>
      </c>
      <c r="P41" s="62">
        <f>'ADDO SUMMARY'!N18</f>
        <v>94726.37</v>
      </c>
      <c r="Q41" s="62">
        <f>'ADDO SUMMARY'!O18</f>
        <v>159152.62</v>
      </c>
      <c r="R41" s="62">
        <f>'ADDO SUMMARY'!P18</f>
        <v>15819.7</v>
      </c>
      <c r="S41" s="62">
        <f>'ADDO SUMMARY'!Q18</f>
        <v>0</v>
      </c>
      <c r="T41" s="62">
        <f>'ADDO SUMMARY'!R18</f>
        <v>172534.08000000002</v>
      </c>
      <c r="U41" s="62">
        <f>'ADDO SUMMARY'!S18</f>
        <v>1008099.6900000001</v>
      </c>
      <c r="V41" s="62">
        <f>'ADDO SUMMARY'!T18</f>
        <v>0</v>
      </c>
      <c r="W41" s="62">
        <f>'ADDO SUMMARY'!U18</f>
        <v>1008099.6900000001</v>
      </c>
      <c r="X41" s="71">
        <f>'ADDO SUMMARY'!V18</f>
        <v>566110.5</v>
      </c>
      <c r="Y41" s="71">
        <f>'ADDO SUMMARY'!W18</f>
        <v>334</v>
      </c>
      <c r="Z41" s="71">
        <f>'ADDO SUMMARY'!X18</f>
        <v>4125</v>
      </c>
      <c r="AA41" s="71">
        <f>'ADDO SUMMARY'!Y18</f>
        <v>3912</v>
      </c>
      <c r="AB41" s="62">
        <f>'ADDO SUMMARY'!Z18</f>
        <v>4298.0161586015784</v>
      </c>
      <c r="AC41" s="62">
        <f>'ADDO SUMMARY'!AA18</f>
        <v>244.38780363636366</v>
      </c>
      <c r="AD41" s="81">
        <f t="shared" si="3"/>
        <v>17.586868471541251</v>
      </c>
    </row>
    <row r="42" spans="3:30" x14ac:dyDescent="0.25">
      <c r="C42" s="71" t="str">
        <f>'ADDO SUMMARY'!A19</f>
        <v>Wellington Betsha</v>
      </c>
      <c r="D42" s="71">
        <f>'ADDO SUMMARY'!B19</f>
        <v>23</v>
      </c>
      <c r="E42" s="71">
        <f>'ADDO SUMMARY'!C19</f>
        <v>204.82</v>
      </c>
      <c r="F42" s="71">
        <f>'ADDO SUMMARY'!D19</f>
        <v>53.5</v>
      </c>
      <c r="G42" s="71">
        <f>'ADDO SUMMARY'!E19</f>
        <v>0</v>
      </c>
      <c r="H42" s="71">
        <f>'ADDO SUMMARY'!F19</f>
        <v>415</v>
      </c>
      <c r="I42" s="71">
        <f>'ADDO SUMMARY'!G19</f>
        <v>415</v>
      </c>
      <c r="J42" s="71">
        <f>'ADDO SUMMARY'!H19</f>
        <v>11</v>
      </c>
      <c r="K42" s="62">
        <f>'ADDO SUMMARY'!I19</f>
        <v>539121.93999999994</v>
      </c>
      <c r="L42" s="62">
        <f>'ADDO SUMMARY'!J19</f>
        <v>8510.32</v>
      </c>
      <c r="M42" s="62">
        <f>'ADDO SUMMARY'!K19</f>
        <v>70014.75</v>
      </c>
      <c r="N42" s="62">
        <f>'ADDO SUMMARY'!L19</f>
        <v>0</v>
      </c>
      <c r="O42" s="62">
        <f>'ADDO SUMMARY'!M19</f>
        <v>23316.200000000004</v>
      </c>
      <c r="P42" s="62">
        <f>'ADDO SUMMARY'!N19</f>
        <v>125723.73000000001</v>
      </c>
      <c r="Q42" s="62">
        <f>'ADDO SUMMARY'!O19</f>
        <v>185042.14</v>
      </c>
      <c r="R42" s="62">
        <f>'ADDO SUMMARY'!P19</f>
        <v>16884.400000000001</v>
      </c>
      <c r="S42" s="62">
        <f>'ADDO SUMMARY'!Q19</f>
        <v>0</v>
      </c>
      <c r="T42" s="62">
        <f>'ADDO SUMMARY'!R19</f>
        <v>190752.27999999997</v>
      </c>
      <c r="U42" s="62">
        <f>'ADDO SUMMARY'!S19</f>
        <v>1151004.0300000003</v>
      </c>
      <c r="V42" s="62">
        <f>'ADDO SUMMARY'!T19</f>
        <v>0</v>
      </c>
      <c r="W42" s="62">
        <f>'ADDO SUMMARY'!U19</f>
        <v>1151004.0300000003</v>
      </c>
      <c r="X42" s="71">
        <f>'ADDO SUMMARY'!V19</f>
        <v>613432.12</v>
      </c>
      <c r="Y42" s="71">
        <f>'ADDO SUMMARY'!W19</f>
        <v>362</v>
      </c>
      <c r="Z42" s="71">
        <f>'ADDO SUMMARY'!X19</f>
        <v>4565</v>
      </c>
      <c r="AA42" s="71">
        <f>'ADDO SUMMARY'!Y19</f>
        <v>4250</v>
      </c>
      <c r="AB42" s="62">
        <f>'ADDO SUMMARY'!Z19</f>
        <v>4455.7294441003414</v>
      </c>
      <c r="AC42" s="62">
        <f>'ADDO SUMMARY'!AA19</f>
        <v>252.13669879518079</v>
      </c>
      <c r="AD42" s="81">
        <f t="shared" si="3"/>
        <v>17.67187983895943</v>
      </c>
    </row>
    <row r="43" spans="3:30" x14ac:dyDescent="0.25">
      <c r="C43" s="71" t="str">
        <f>'ADDO SUMMARY'!A20</f>
        <v>Ntombomzi Jeyi</v>
      </c>
      <c r="D43" s="71">
        <f>'ADDO SUMMARY'!B20</f>
        <v>21</v>
      </c>
      <c r="E43" s="71">
        <f>'ADDO SUMMARY'!C20</f>
        <v>202.62400000000002</v>
      </c>
      <c r="F43" s="71">
        <f>'ADDO SUMMARY'!D20</f>
        <v>25.799999999999997</v>
      </c>
      <c r="G43" s="71">
        <f>'ADDO SUMMARY'!E20</f>
        <v>0</v>
      </c>
      <c r="H43" s="71">
        <f>'ADDO SUMMARY'!F20</f>
        <v>389</v>
      </c>
      <c r="I43" s="71">
        <f>'ADDO SUMMARY'!G20</f>
        <v>389</v>
      </c>
      <c r="J43" s="71">
        <f>'ADDO SUMMARY'!H20</f>
        <v>11</v>
      </c>
      <c r="K43" s="62">
        <f>'ADDO SUMMARY'!I20</f>
        <v>511006.92999999988</v>
      </c>
      <c r="L43" s="62">
        <f>'ADDO SUMMARY'!J20</f>
        <v>8062.130000000001</v>
      </c>
      <c r="M43" s="62">
        <f>'ADDO SUMMARY'!K20</f>
        <v>56809.630000000005</v>
      </c>
      <c r="N43" s="62">
        <f>'ADDO SUMMARY'!L20</f>
        <v>0</v>
      </c>
      <c r="O43" s="62">
        <f>'ADDO SUMMARY'!M20</f>
        <v>22140.260000000002</v>
      </c>
      <c r="P43" s="62">
        <f>'ADDO SUMMARY'!N20</f>
        <v>97424.609999999986</v>
      </c>
      <c r="Q43" s="62">
        <f>'ADDO SUMMARY'!O20</f>
        <v>164873.70000000001</v>
      </c>
      <c r="R43" s="62">
        <f>'ADDO SUMMARY'!P20</f>
        <v>13806.400000000001</v>
      </c>
      <c r="S43" s="62">
        <f>'ADDO SUMMARY'!Q20</f>
        <v>0</v>
      </c>
      <c r="T43" s="62">
        <f>'ADDO SUMMARY'!R20</f>
        <v>190780.31999999998</v>
      </c>
      <c r="U43" s="62">
        <f>'ADDO SUMMARY'!S20</f>
        <v>1044545.9800000002</v>
      </c>
      <c r="V43" s="62">
        <f>'ADDO SUMMARY'!T20</f>
        <v>0</v>
      </c>
      <c r="W43" s="62">
        <f>'ADDO SUMMARY'!U20</f>
        <v>1044545.9800000002</v>
      </c>
      <c r="X43" s="62">
        <f>'ADDO SUMMARY'!V20</f>
        <v>554747.5</v>
      </c>
      <c r="Y43" s="71">
        <f>'ADDO SUMMARY'!W20</f>
        <v>349</v>
      </c>
      <c r="Z43" s="71">
        <f>'ADDO SUMMARY'!X20</f>
        <v>4268</v>
      </c>
      <c r="AA43" s="71">
        <f>'ADDO SUMMARY'!Y20</f>
        <v>4212</v>
      </c>
      <c r="AB43" s="62">
        <f>'ADDO SUMMARY'!Z20</f>
        <v>4572.8381431023008</v>
      </c>
      <c r="AC43" s="62">
        <f>'ADDO SUMMARY'!AA20</f>
        <v>244.73898313027183</v>
      </c>
      <c r="AD43" s="81">
        <f t="shared" si="3"/>
        <v>18.68455153574055</v>
      </c>
    </row>
    <row r="44" spans="3:30" x14ac:dyDescent="0.25">
      <c r="C44" s="71" t="str">
        <f>'ADDO SUMMARY'!A21</f>
        <v>Krisjan Lakay</v>
      </c>
      <c r="D44" s="71">
        <f>'ADDO SUMMARY'!B21</f>
        <v>2</v>
      </c>
      <c r="E44" s="71">
        <f>'ADDO SUMMARY'!C21</f>
        <v>11.513999999999999</v>
      </c>
      <c r="F44" s="71">
        <f>'ADDO SUMMARY'!D21</f>
        <v>0</v>
      </c>
      <c r="G44" s="71">
        <f>'ADDO SUMMARY'!E21</f>
        <v>0</v>
      </c>
      <c r="H44" s="71">
        <f>'ADDO SUMMARY'!F21</f>
        <v>37</v>
      </c>
      <c r="I44" s="71">
        <f>'ADDO SUMMARY'!G21</f>
        <v>37</v>
      </c>
      <c r="J44" s="71">
        <f>'ADDO SUMMARY'!H21</f>
        <v>11</v>
      </c>
      <c r="K44" s="62">
        <f>'ADDO SUMMARY'!I21</f>
        <v>44509.39</v>
      </c>
      <c r="L44" s="62">
        <f>'ADDO SUMMARY'!J21</f>
        <v>697.91000000000008</v>
      </c>
      <c r="M44" s="62">
        <f>'ADDO SUMMARY'!K21</f>
        <v>0</v>
      </c>
      <c r="N44" s="62">
        <f>'ADDO SUMMARY'!L21</f>
        <v>0</v>
      </c>
      <c r="O44" s="62">
        <f>'ADDO SUMMARY'!M21</f>
        <v>1071.48</v>
      </c>
      <c r="P44" s="62">
        <f>'ADDO SUMMARY'!N21</f>
        <v>4357.24</v>
      </c>
      <c r="Q44" s="62">
        <f>'ADDO SUMMARY'!O21</f>
        <v>8987.7999999999993</v>
      </c>
      <c r="R44" s="62">
        <f>'ADDO SUMMARY'!P21</f>
        <v>1254</v>
      </c>
      <c r="S44" s="62">
        <f>'ADDO SUMMARY'!Q21</f>
        <v>0</v>
      </c>
      <c r="T44" s="62">
        <f>'ADDO SUMMARY'!R21</f>
        <v>0</v>
      </c>
      <c r="U44" s="62">
        <f>'ADDO SUMMARY'!S21</f>
        <v>60878.62</v>
      </c>
      <c r="V44" s="62">
        <f>'ADDO SUMMARY'!T21</f>
        <v>0</v>
      </c>
      <c r="W44" s="62">
        <f>'ADDO SUMMARY'!U21</f>
        <v>60878.62</v>
      </c>
      <c r="X44" s="62">
        <f>'ADDO SUMMARY'!V21</f>
        <v>28785</v>
      </c>
      <c r="Y44" s="71">
        <f>'ADDO SUMMARY'!W21</f>
        <v>0</v>
      </c>
      <c r="Z44" s="71">
        <f>'ADDO SUMMARY'!X21</f>
        <v>407</v>
      </c>
      <c r="AA44" s="71">
        <f>'ADDO SUMMARY'!Y21</f>
        <v>375</v>
      </c>
      <c r="AB44" s="62">
        <f>'ADDO SUMMARY'!Z21</f>
        <v>5287.3562619419845</v>
      </c>
      <c r="AC44" s="62">
        <f>'ADDO SUMMARY'!AA21</f>
        <v>149.57891891891893</v>
      </c>
      <c r="AD44" s="81">
        <f t="shared" si="3"/>
        <v>35.348271669272194</v>
      </c>
    </row>
    <row r="45" spans="3:30" x14ac:dyDescent="0.25">
      <c r="C45" s="71" t="s">
        <v>1252</v>
      </c>
      <c r="D45" s="71">
        <f>'ADDO SUMMARY'!B22</f>
        <v>4</v>
      </c>
      <c r="E45" s="71">
        <f>'ADDO SUMMARY'!C22</f>
        <v>147.08200000000002</v>
      </c>
      <c r="F45" s="71">
        <f>'ADDO SUMMARY'!D22</f>
        <v>0</v>
      </c>
      <c r="G45" s="71">
        <f>'ADDO SUMMARY'!E22</f>
        <v>0</v>
      </c>
      <c r="H45" s="71">
        <f>'ADDO SUMMARY'!F22</f>
        <v>258</v>
      </c>
      <c r="I45" s="71">
        <f>'ADDO SUMMARY'!G22</f>
        <v>258</v>
      </c>
      <c r="J45" s="71">
        <f>'ADDO SUMMARY'!H22</f>
        <v>11</v>
      </c>
      <c r="K45" s="62">
        <f>'ADDO SUMMARY'!I22</f>
        <v>339552.33999999997</v>
      </c>
      <c r="L45" s="62">
        <f>'ADDO SUMMARY'!J22</f>
        <v>5354.7800000000007</v>
      </c>
      <c r="M45" s="62">
        <f>'ADDO SUMMARY'!K22</f>
        <v>40929.919999999998</v>
      </c>
      <c r="N45" s="62">
        <f>'ADDO SUMMARY'!L22</f>
        <v>0</v>
      </c>
      <c r="O45" s="62">
        <f>'ADDO SUMMARY'!M22</f>
        <v>14724.799999999997</v>
      </c>
      <c r="P45" s="62">
        <f>'ADDO SUMMARY'!N22</f>
        <v>63911</v>
      </c>
      <c r="Q45" s="62">
        <f>'ADDO SUMMARY'!O22</f>
        <v>106385</v>
      </c>
      <c r="R45" s="62">
        <f>'ADDO SUMMARY'!P22</f>
        <v>8024.7</v>
      </c>
      <c r="S45" s="62">
        <f>'ADDO SUMMARY'!Q22</f>
        <v>0</v>
      </c>
      <c r="T45" s="62">
        <f>'ADDO SUMMARY'!R22</f>
        <v>118549.43999999997</v>
      </c>
      <c r="U45" s="62">
        <f>'ADDO SUMMARY'!S22</f>
        <v>697431.9800000001</v>
      </c>
      <c r="V45" s="62">
        <f>'ADDO SUMMARY'!T22</f>
        <v>0</v>
      </c>
      <c r="W45" s="62">
        <f>'ADDO SUMMARY'!U22</f>
        <v>697431.9800000001</v>
      </c>
      <c r="X45" s="62">
        <f>'ADDO SUMMARY'!V22</f>
        <v>367705</v>
      </c>
      <c r="Y45" s="71">
        <f>'ADDO SUMMARY'!W22</f>
        <v>228</v>
      </c>
      <c r="Z45" s="71">
        <f>'ADDO SUMMARY'!X22</f>
        <v>2838</v>
      </c>
      <c r="AA45" s="71">
        <f>'ADDO SUMMARY'!Y22</f>
        <v>2758</v>
      </c>
      <c r="AB45" s="62">
        <f>'ADDO SUMMARY'!Z22</f>
        <v>4741.7901578711198</v>
      </c>
      <c r="AC45" s="62">
        <f>'ADDO SUMMARY'!AA22</f>
        <v>245.74770260747007</v>
      </c>
      <c r="AD45" s="81">
        <f t="shared" si="3"/>
        <v>19.295359051413495</v>
      </c>
    </row>
    <row r="46" spans="3:30" x14ac:dyDescent="0.25">
      <c r="C46" s="71" t="str">
        <f>'ADDO SUMMARY'!A23</f>
        <v>Bovista Pty Ltd</v>
      </c>
      <c r="D46" s="71">
        <f>'ADDO SUMMARY'!B23</f>
        <v>14</v>
      </c>
      <c r="E46" s="71">
        <f>'ADDO SUMMARY'!C23</f>
        <v>97.160000000000011</v>
      </c>
      <c r="F46" s="71">
        <f>'ADDO SUMMARY'!D23</f>
        <v>0</v>
      </c>
      <c r="G46" s="71">
        <f>'ADDO SUMMARY'!E23</f>
        <v>0</v>
      </c>
      <c r="H46" s="71">
        <f>'ADDO SUMMARY'!F23</f>
        <v>276</v>
      </c>
      <c r="I46" s="71">
        <f>'ADDO SUMMARY'!G23</f>
        <v>276</v>
      </c>
      <c r="J46" s="71">
        <f>'ADDO SUMMARY'!H23</f>
        <v>11</v>
      </c>
      <c r="K46" s="62">
        <f>'ADDO SUMMARY'!I23</f>
        <v>364982.48</v>
      </c>
      <c r="L46" s="62">
        <f>'ADDO SUMMARY'!J23</f>
        <v>5726.1799999999985</v>
      </c>
      <c r="M46" s="62">
        <f>'ADDO SUMMARY'!K23</f>
        <v>25406.400000000001</v>
      </c>
      <c r="N46" s="62">
        <f>'ADDO SUMMARY'!L23</f>
        <v>0</v>
      </c>
      <c r="O46" s="62">
        <f>'ADDO SUMMARY'!M23</f>
        <v>11525.6</v>
      </c>
      <c r="P46" s="62">
        <f>'ADDO SUMMARY'!N23</f>
        <v>25036.799999999999</v>
      </c>
      <c r="Q46" s="62">
        <f>'ADDO SUMMARY'!O23</f>
        <v>95123</v>
      </c>
      <c r="R46" s="62">
        <f>'ADDO SUMMARY'!P23</f>
        <v>7662</v>
      </c>
      <c r="S46" s="62">
        <f>'ADDO SUMMARY'!Q23</f>
        <v>0</v>
      </c>
      <c r="T46" s="62">
        <f>'ADDO SUMMARY'!R23</f>
        <v>0</v>
      </c>
      <c r="U46" s="62">
        <f>'ADDO SUMMARY'!S23</f>
        <v>535462.36999999988</v>
      </c>
      <c r="V46" s="62">
        <f>'ADDO SUMMARY'!T23</f>
        <v>0</v>
      </c>
      <c r="W46" s="62">
        <f>'ADDO SUMMARY'!U23</f>
        <v>535462.36999999988</v>
      </c>
      <c r="X46" s="62">
        <f>'ADDO SUMMARY'!V23</f>
        <v>242825</v>
      </c>
      <c r="Y46" s="71">
        <f>'ADDO SUMMARY'!W23</f>
        <v>0</v>
      </c>
      <c r="Z46" s="71">
        <f>'ADDO SUMMARY'!X23</f>
        <v>3036</v>
      </c>
      <c r="AA46" s="71">
        <f>'ADDO SUMMARY'!Y23</f>
        <v>3056</v>
      </c>
      <c r="AB46" s="62">
        <f>'ADDO SUMMARY'!Z23</f>
        <v>5511.1400782214887</v>
      </c>
      <c r="AC46" s="62">
        <f>'ADDO SUMMARY'!AA23</f>
        <v>176.37100461133065</v>
      </c>
      <c r="AD46" s="81">
        <f t="shared" si="3"/>
        <v>31.247426924660349</v>
      </c>
    </row>
    <row r="47" spans="3:30" x14ac:dyDescent="0.25">
      <c r="C47" s="71"/>
      <c r="D47" s="71"/>
      <c r="E47" s="71"/>
      <c r="F47" s="71"/>
      <c r="G47" s="71"/>
      <c r="H47" s="71"/>
      <c r="I47" s="71"/>
      <c r="J47" s="71"/>
      <c r="K47" s="62"/>
      <c r="L47" s="62"/>
      <c r="M47" s="62"/>
      <c r="N47" s="62"/>
      <c r="O47" s="62"/>
      <c r="P47" s="62"/>
      <c r="Q47" s="62"/>
      <c r="R47" s="62"/>
      <c r="S47" s="62"/>
      <c r="T47" s="62"/>
      <c r="U47" s="62"/>
      <c r="V47" s="62"/>
      <c r="W47" s="62"/>
      <c r="X47" s="62"/>
      <c r="Y47" s="71"/>
      <c r="Z47" s="71"/>
      <c r="AA47" s="71"/>
      <c r="AB47" s="242"/>
      <c r="AC47" s="242"/>
      <c r="AD47" s="242"/>
    </row>
    <row r="48" spans="3:30" x14ac:dyDescent="0.25">
      <c r="C48" s="71"/>
      <c r="D48" s="71"/>
      <c r="E48" s="71"/>
      <c r="F48" s="71"/>
      <c r="G48" s="71"/>
      <c r="H48" s="71"/>
      <c r="I48" s="71"/>
      <c r="J48" s="71"/>
      <c r="K48" s="62"/>
      <c r="L48" s="62"/>
      <c r="M48" s="62"/>
      <c r="N48" s="62"/>
      <c r="O48" s="62"/>
      <c r="P48" s="62"/>
      <c r="Q48" s="62"/>
      <c r="R48" s="62"/>
      <c r="S48" s="62"/>
      <c r="T48" s="62"/>
      <c r="U48" s="62"/>
      <c r="V48" s="62"/>
      <c r="W48" s="62"/>
      <c r="X48" s="62"/>
      <c r="Y48" s="71"/>
      <c r="Z48" s="71"/>
      <c r="AA48" s="71"/>
      <c r="AB48" s="242"/>
      <c r="AC48" s="242"/>
      <c r="AD48" s="242"/>
    </row>
    <row r="49" spans="3:30" ht="13.8" thickBot="1" x14ac:dyDescent="0.3">
      <c r="C49" s="82" t="s">
        <v>179</v>
      </c>
      <c r="D49" s="83">
        <f t="shared" ref="D49:K49" si="4">SUM(D28:D48)</f>
        <v>286</v>
      </c>
      <c r="E49" s="212">
        <f t="shared" si="4"/>
        <v>2327.4199999999996</v>
      </c>
      <c r="F49" s="85">
        <f t="shared" si="4"/>
        <v>397.42900000000003</v>
      </c>
      <c r="G49" s="85">
        <f t="shared" si="4"/>
        <v>31</v>
      </c>
      <c r="H49" s="85">
        <f t="shared" si="4"/>
        <v>5370</v>
      </c>
      <c r="I49" s="85">
        <f t="shared" si="4"/>
        <v>5401</v>
      </c>
      <c r="J49" s="85">
        <f t="shared" si="4"/>
        <v>232</v>
      </c>
      <c r="K49" s="84">
        <f t="shared" si="4"/>
        <v>5950442.0499999989</v>
      </c>
      <c r="L49" s="84">
        <f t="shared" ref="L49:AA49" si="5">SUM(L28:L48)</f>
        <v>64625.37</v>
      </c>
      <c r="M49" s="84">
        <f t="shared" si="5"/>
        <v>887202.63</v>
      </c>
      <c r="N49" s="84">
        <f t="shared" si="5"/>
        <v>0</v>
      </c>
      <c r="O49" s="84">
        <f t="shared" si="5"/>
        <v>287134.52</v>
      </c>
      <c r="P49" s="84">
        <f t="shared" si="5"/>
        <v>1074116.18</v>
      </c>
      <c r="Q49" s="84">
        <f t="shared" si="5"/>
        <v>2054170.2400000002</v>
      </c>
      <c r="R49" s="84">
        <f t="shared" si="5"/>
        <v>245786.4</v>
      </c>
      <c r="S49" s="84">
        <f t="shared" si="5"/>
        <v>24508.42</v>
      </c>
      <c r="T49" s="84">
        <f t="shared" si="5"/>
        <v>2040006.9200000002</v>
      </c>
      <c r="U49" s="84">
        <f t="shared" si="5"/>
        <v>12576907.18</v>
      </c>
      <c r="V49" s="84">
        <f t="shared" si="5"/>
        <v>690375.6</v>
      </c>
      <c r="W49" s="84">
        <f t="shared" si="5"/>
        <v>13267282.779999997</v>
      </c>
      <c r="X49" s="85">
        <f t="shared" si="5"/>
        <v>6797162.4950000001</v>
      </c>
      <c r="Y49" s="85">
        <f t="shared" si="5"/>
        <v>4521</v>
      </c>
      <c r="Z49" s="85">
        <f t="shared" si="5"/>
        <v>60707</v>
      </c>
      <c r="AA49" s="85">
        <f t="shared" si="5"/>
        <v>60580</v>
      </c>
      <c r="AB49" s="112">
        <f>W49/(E49+F49)</f>
        <v>4868.9974306833146</v>
      </c>
      <c r="AC49" s="112">
        <f>W49/Z49</f>
        <v>218.5461772118536</v>
      </c>
      <c r="AD49" s="202">
        <f t="shared" si="3"/>
        <v>22.279032709702449</v>
      </c>
    </row>
    <row r="50" spans="3:30" ht="53.4" thickBot="1" x14ac:dyDescent="0.3">
      <c r="C50" s="87" t="s">
        <v>14</v>
      </c>
      <c r="D50" s="88" t="s">
        <v>30</v>
      </c>
      <c r="E50" s="88" t="s">
        <v>525</v>
      </c>
      <c r="F50" s="88" t="s">
        <v>524</v>
      </c>
      <c r="G50" s="88" t="s">
        <v>31</v>
      </c>
      <c r="H50" s="88" t="s">
        <v>4</v>
      </c>
      <c r="I50" s="87" t="s">
        <v>11</v>
      </c>
      <c r="J50" s="88" t="s">
        <v>5</v>
      </c>
      <c r="K50" s="88" t="s">
        <v>6</v>
      </c>
      <c r="L50" s="88" t="s">
        <v>773</v>
      </c>
      <c r="M50" s="88" t="s">
        <v>13</v>
      </c>
      <c r="N50" s="87" t="s">
        <v>17</v>
      </c>
      <c r="O50" s="87" t="s">
        <v>7</v>
      </c>
      <c r="P50" s="88" t="s">
        <v>8</v>
      </c>
      <c r="Q50" s="87" t="s">
        <v>9</v>
      </c>
      <c r="R50" s="88" t="s">
        <v>18</v>
      </c>
      <c r="S50" s="87" t="s">
        <v>10</v>
      </c>
      <c r="T50" s="87" t="s">
        <v>12</v>
      </c>
      <c r="U50" s="89" t="s">
        <v>11</v>
      </c>
      <c r="V50" s="88" t="s">
        <v>170</v>
      </c>
      <c r="W50" s="88" t="s">
        <v>171</v>
      </c>
      <c r="X50" s="88" t="s">
        <v>163</v>
      </c>
      <c r="Y50" s="88" t="s">
        <v>164</v>
      </c>
      <c r="Z50" s="88" t="s">
        <v>165</v>
      </c>
      <c r="AA50" s="88" t="s">
        <v>166</v>
      </c>
      <c r="AB50" s="88" t="s">
        <v>205</v>
      </c>
      <c r="AC50" s="88" t="s">
        <v>204</v>
      </c>
      <c r="AD50" s="88" t="s">
        <v>963</v>
      </c>
    </row>
    <row r="54" spans="3:30" ht="15.6" x14ac:dyDescent="0.3">
      <c r="C54" s="299" t="s">
        <v>206</v>
      </c>
      <c r="D54" s="300"/>
      <c r="E54" s="300"/>
      <c r="F54" s="300"/>
      <c r="G54" s="300"/>
      <c r="H54" s="300"/>
    </row>
    <row r="55" spans="3:30" ht="13.8" thickBot="1" x14ac:dyDescent="0.3"/>
    <row r="56" spans="3:30" ht="53.4" thickBot="1" x14ac:dyDescent="0.3">
      <c r="C56" s="91" t="s">
        <v>14</v>
      </c>
      <c r="D56" s="92" t="s">
        <v>30</v>
      </c>
      <c r="E56" s="92" t="s">
        <v>525</v>
      </c>
      <c r="F56" s="92" t="s">
        <v>524</v>
      </c>
      <c r="G56" s="92" t="s">
        <v>31</v>
      </c>
      <c r="H56" s="92" t="s">
        <v>4</v>
      </c>
      <c r="I56" s="91" t="s">
        <v>11</v>
      </c>
      <c r="J56" s="92" t="s">
        <v>5</v>
      </c>
      <c r="K56" s="92" t="s">
        <v>6</v>
      </c>
      <c r="L56" s="92" t="s">
        <v>773</v>
      </c>
      <c r="M56" s="92" t="s">
        <v>13</v>
      </c>
      <c r="N56" s="91" t="s">
        <v>17</v>
      </c>
      <c r="O56" s="91" t="s">
        <v>7</v>
      </c>
      <c r="P56" s="92" t="s">
        <v>8</v>
      </c>
      <c r="Q56" s="91" t="s">
        <v>9</v>
      </c>
      <c r="R56" s="92" t="s">
        <v>18</v>
      </c>
      <c r="S56" s="91" t="s">
        <v>10</v>
      </c>
      <c r="T56" s="91" t="s">
        <v>12</v>
      </c>
      <c r="U56" s="93" t="s">
        <v>11</v>
      </c>
      <c r="V56" s="92" t="s">
        <v>170</v>
      </c>
      <c r="W56" s="92" t="s">
        <v>171</v>
      </c>
      <c r="X56" s="92" t="s">
        <v>163</v>
      </c>
      <c r="Y56" s="92" t="s">
        <v>164</v>
      </c>
      <c r="Z56" s="92" t="s">
        <v>165</v>
      </c>
      <c r="AA56" s="92" t="s">
        <v>166</v>
      </c>
      <c r="AB56" s="92" t="s">
        <v>205</v>
      </c>
      <c r="AC56" s="92" t="s">
        <v>204</v>
      </c>
      <c r="AD56" s="203" t="s">
        <v>963</v>
      </c>
    </row>
    <row r="57" spans="3:30" x14ac:dyDescent="0.25">
      <c r="C57" s="66" t="str">
        <f>'FISH RIVER SUMMARY'!A4</f>
        <v>C.S.Vulindlu</v>
      </c>
      <c r="D57" s="66">
        <f>'FISH RIVER SUMMARY'!B4</f>
        <v>2</v>
      </c>
      <c r="E57" s="66">
        <f>'FISH RIVER SUMMARY'!C4</f>
        <v>6</v>
      </c>
      <c r="F57" s="66">
        <f>'FISH RIVER SUMMARY'!D4</f>
        <v>0</v>
      </c>
      <c r="G57" s="66">
        <f>'FISH RIVER SUMMARY'!E4</f>
        <v>0</v>
      </c>
      <c r="H57" s="66">
        <f>'FISH RIVER SUMMARY'!F4</f>
        <v>40</v>
      </c>
      <c r="I57" s="66">
        <f>G57+H57</f>
        <v>40</v>
      </c>
      <c r="J57" s="66">
        <f>'FISH RIVER SUMMARY'!H4</f>
        <v>14</v>
      </c>
      <c r="K57" s="68">
        <f>'FISH RIVER SUMMARY'!I4</f>
        <v>34997.599999999999</v>
      </c>
      <c r="L57" s="68">
        <f>'FISH RIVER SUMMARY'!J4</f>
        <v>0</v>
      </c>
      <c r="M57" s="68">
        <f>'FISH RIVER SUMMARY'!K4</f>
        <v>6999.52</v>
      </c>
      <c r="N57" s="68">
        <f>'FISH RIVER SUMMARY'!L4</f>
        <v>0</v>
      </c>
      <c r="O57" s="68">
        <f>'FISH RIVER SUMMARY'!M4</f>
        <v>2550</v>
      </c>
      <c r="P57" s="68">
        <f>'FISH RIVER SUMMARY'!N4</f>
        <v>981.2</v>
      </c>
      <c r="Q57" s="68">
        <f>'FISH RIVER SUMMARY'!O4</f>
        <v>10032</v>
      </c>
      <c r="R57" s="68">
        <f>'FISH RIVER SUMMARY'!P4</f>
        <v>1666.8</v>
      </c>
      <c r="S57" s="68">
        <f>'FISH RIVER SUMMARY'!Q4</f>
        <v>0</v>
      </c>
      <c r="T57" s="68">
        <f>'FISH RIVER SUMMARY'!R4</f>
        <v>0</v>
      </c>
      <c r="U57" s="68">
        <f>'FISH RIVER SUMMARY'!S4</f>
        <v>57227.12</v>
      </c>
      <c r="V57" s="68">
        <f>'FISH RIVER SUMMARY'!T4</f>
        <v>0</v>
      </c>
      <c r="W57" s="68">
        <f>'FISH RIVER SUMMARY'!U4</f>
        <v>57227.12</v>
      </c>
      <c r="X57" s="81">
        <f>'FISH RIVER SUMMARY'!V4</f>
        <v>14000</v>
      </c>
      <c r="Y57" s="81">
        <f>'FISH RIVER SUMMARY'!W4</f>
        <v>0</v>
      </c>
      <c r="Z57" s="81">
        <f>'FISH RIVER SUMMARY'!X4</f>
        <v>560</v>
      </c>
      <c r="AA57" s="81">
        <f>'FISH RIVER SUMMARY'!Y4</f>
        <v>560</v>
      </c>
      <c r="AB57" s="68">
        <f>'FISH RIVER SUMMARY'!Z4</f>
        <v>9537.8533333333344</v>
      </c>
      <c r="AC57" s="68">
        <f>'FISH RIVER SUMMARY'!AA4</f>
        <v>102.19128571428571</v>
      </c>
      <c r="AD57" s="81">
        <f t="shared" ref="AD57:AD87" si="6">Z57/(E57+F57)</f>
        <v>93.333333333333329</v>
      </c>
    </row>
    <row r="58" spans="3:30" x14ac:dyDescent="0.25">
      <c r="C58" s="66" t="str">
        <f>'FISH RIVER SUMMARY'!A5</f>
        <v>M.H.Sodladla</v>
      </c>
      <c r="D58" s="66">
        <f>'FISH RIVER SUMMARY'!B5</f>
        <v>2</v>
      </c>
      <c r="E58" s="66">
        <f>'FISH RIVER SUMMARY'!C5</f>
        <v>6</v>
      </c>
      <c r="F58" s="66">
        <f>'FISH RIVER SUMMARY'!D5</f>
        <v>0</v>
      </c>
      <c r="G58" s="66">
        <f>'FISH RIVER SUMMARY'!E5</f>
        <v>0</v>
      </c>
      <c r="H58" s="66">
        <f>'FISH RIVER SUMMARY'!F5</f>
        <v>40</v>
      </c>
      <c r="I58" s="66">
        <f t="shared" ref="I58:I66" si="7">G58+H58</f>
        <v>40</v>
      </c>
      <c r="J58" s="66">
        <f>'FISH RIVER SUMMARY'!H5</f>
        <v>14</v>
      </c>
      <c r="K58" s="68">
        <f>'FISH RIVER SUMMARY'!I5</f>
        <v>34997.599999999999</v>
      </c>
      <c r="L58" s="68">
        <f>'FISH RIVER SUMMARY'!J5</f>
        <v>0</v>
      </c>
      <c r="M58" s="68">
        <f>'FISH RIVER SUMMARY'!K5</f>
        <v>6999.52</v>
      </c>
      <c r="N58" s="68">
        <f>'FISH RIVER SUMMARY'!L5</f>
        <v>0</v>
      </c>
      <c r="O58" s="68">
        <f>'FISH RIVER SUMMARY'!M5</f>
        <v>2550</v>
      </c>
      <c r="P58" s="68">
        <f>'FISH RIVER SUMMARY'!N5</f>
        <v>981.2</v>
      </c>
      <c r="Q58" s="68">
        <f>'FISH RIVER SUMMARY'!O5</f>
        <v>10032</v>
      </c>
      <c r="R58" s="68">
        <f>'FISH RIVER SUMMARY'!P5</f>
        <v>1666.8</v>
      </c>
      <c r="S58" s="68">
        <f>'FISH RIVER SUMMARY'!Q5</f>
        <v>0</v>
      </c>
      <c r="T58" s="68">
        <f>'FISH RIVER SUMMARY'!R5</f>
        <v>0</v>
      </c>
      <c r="U58" s="68">
        <f>'FISH RIVER SUMMARY'!S5</f>
        <v>57227.12</v>
      </c>
      <c r="V58" s="68">
        <f>'FISH RIVER SUMMARY'!T5</f>
        <v>0</v>
      </c>
      <c r="W58" s="68">
        <f>'FISH RIVER SUMMARY'!U5</f>
        <v>57227.12</v>
      </c>
      <c r="X58" s="81">
        <f>'FISH RIVER SUMMARY'!V5</f>
        <v>14500</v>
      </c>
      <c r="Y58" s="81">
        <f>'FISH RIVER SUMMARY'!W5</f>
        <v>0</v>
      </c>
      <c r="Z58" s="81">
        <f>'FISH RIVER SUMMARY'!X5</f>
        <v>560</v>
      </c>
      <c r="AA58" s="81">
        <f>'FISH RIVER SUMMARY'!Y5</f>
        <v>560</v>
      </c>
      <c r="AB58" s="68">
        <f>'FISH RIVER SUMMARY'!Z5</f>
        <v>9537.8533333333344</v>
      </c>
      <c r="AC58" s="68">
        <f>'FISH RIVER SUMMARY'!AA5</f>
        <v>102.19128571428571</v>
      </c>
      <c r="AD58" s="81">
        <f t="shared" si="6"/>
        <v>93.333333333333329</v>
      </c>
    </row>
    <row r="59" spans="3:30" x14ac:dyDescent="0.25">
      <c r="C59" s="66" t="str">
        <f>'FISH RIVER SUMMARY'!A6</f>
        <v>P.Dondashe</v>
      </c>
      <c r="D59" s="66">
        <f>'FISH RIVER SUMMARY'!B6</f>
        <v>1</v>
      </c>
      <c r="E59" s="66">
        <f>'FISH RIVER SUMMARY'!C6</f>
        <v>3</v>
      </c>
      <c r="F59" s="66">
        <f>'FISH RIVER SUMMARY'!D6</f>
        <v>0</v>
      </c>
      <c r="G59" s="66">
        <f>'FISH RIVER SUMMARY'!E6</f>
        <v>0</v>
      </c>
      <c r="H59" s="66">
        <f>'FISH RIVER SUMMARY'!F6</f>
        <v>20</v>
      </c>
      <c r="I59" s="66">
        <f t="shared" si="7"/>
        <v>20</v>
      </c>
      <c r="J59" s="66">
        <f>'FISH RIVER SUMMARY'!H6</f>
        <v>14</v>
      </c>
      <c r="K59" s="68">
        <f>'FISH RIVER SUMMARY'!I6</f>
        <v>17498.8</v>
      </c>
      <c r="L59" s="68">
        <f>'FISH RIVER SUMMARY'!J6</f>
        <v>0</v>
      </c>
      <c r="M59" s="68">
        <f>'FISH RIVER SUMMARY'!K6</f>
        <v>3499.76</v>
      </c>
      <c r="N59" s="68">
        <f>'FISH RIVER SUMMARY'!L6</f>
        <v>0</v>
      </c>
      <c r="O59" s="68">
        <f>'FISH RIVER SUMMARY'!M6</f>
        <v>1311.2</v>
      </c>
      <c r="P59" s="68">
        <f>'FISH RIVER SUMMARY'!N6</f>
        <v>490.6</v>
      </c>
      <c r="Q59" s="68">
        <f>'FISH RIVER SUMMARY'!O6</f>
        <v>5016</v>
      </c>
      <c r="R59" s="68">
        <f>'FISH RIVER SUMMARY'!P6</f>
        <v>556.32000000000005</v>
      </c>
      <c r="S59" s="68">
        <f>'FISH RIVER SUMMARY'!Q6</f>
        <v>0</v>
      </c>
      <c r="T59" s="68">
        <f>'FISH RIVER SUMMARY'!R6</f>
        <v>0</v>
      </c>
      <c r="U59" s="68">
        <f>'FISH RIVER SUMMARY'!S6</f>
        <v>28372.68</v>
      </c>
      <c r="V59" s="68">
        <f>'FISH RIVER SUMMARY'!T6</f>
        <v>0</v>
      </c>
      <c r="W59" s="68">
        <f>'FISH RIVER SUMMARY'!U6</f>
        <v>28372.68</v>
      </c>
      <c r="X59" s="81">
        <f>'FISH RIVER SUMMARY'!V6</f>
        <v>7000</v>
      </c>
      <c r="Y59" s="81">
        <f>'FISH RIVER SUMMARY'!W6</f>
        <v>0</v>
      </c>
      <c r="Z59" s="81">
        <f>'FISH RIVER SUMMARY'!X6</f>
        <v>280</v>
      </c>
      <c r="AA59" s="81">
        <f>'FISH RIVER SUMMARY'!Y6</f>
        <v>280</v>
      </c>
      <c r="AB59" s="68">
        <f>'FISH RIVER SUMMARY'!Z6</f>
        <v>9457.56</v>
      </c>
      <c r="AC59" s="68">
        <f>'FISH RIVER SUMMARY'!AA6</f>
        <v>101.331</v>
      </c>
      <c r="AD59" s="81">
        <f t="shared" si="6"/>
        <v>93.333333333333329</v>
      </c>
    </row>
    <row r="60" spans="3:30" x14ac:dyDescent="0.25">
      <c r="C60" s="66" t="str">
        <f>'FISH RIVER SUMMARY'!A7</f>
        <v>L.Minyelela</v>
      </c>
      <c r="D60" s="66">
        <f>'FISH RIVER SUMMARY'!B7</f>
        <v>2</v>
      </c>
      <c r="E60" s="66">
        <f>'FISH RIVER SUMMARY'!C7</f>
        <v>2</v>
      </c>
      <c r="F60" s="66">
        <f>'FISH RIVER SUMMARY'!D7</f>
        <v>0</v>
      </c>
      <c r="G60" s="66">
        <f>'FISH RIVER SUMMARY'!E7</f>
        <v>0</v>
      </c>
      <c r="H60" s="66">
        <f>'FISH RIVER SUMMARY'!F7</f>
        <v>40</v>
      </c>
      <c r="I60" s="66">
        <f t="shared" si="7"/>
        <v>40</v>
      </c>
      <c r="J60" s="66">
        <f>'FISH RIVER SUMMARY'!H7</f>
        <v>14</v>
      </c>
      <c r="K60" s="68">
        <f>'FISH RIVER SUMMARY'!I7</f>
        <v>37695.599999999999</v>
      </c>
      <c r="L60" s="68">
        <f>'FISH RIVER SUMMARY'!J7</f>
        <v>0</v>
      </c>
      <c r="M60" s="68">
        <f>'FISH RIVER SUMMARY'!K7</f>
        <v>7539.12</v>
      </c>
      <c r="N60" s="68">
        <f>'FISH RIVER SUMMARY'!L7</f>
        <v>0</v>
      </c>
      <c r="O60" s="68">
        <f>'FISH RIVER SUMMARY'!M7</f>
        <v>1963.2</v>
      </c>
      <c r="P60" s="68">
        <f>'FISH RIVER SUMMARY'!N7</f>
        <v>1346</v>
      </c>
      <c r="Q60" s="68">
        <f>'FISH RIVER SUMMARY'!O7</f>
        <v>13484</v>
      </c>
      <c r="R60" s="68">
        <f>'FISH RIVER SUMMARY'!P7</f>
        <v>1710.8</v>
      </c>
      <c r="S60" s="68">
        <f>'FISH RIVER SUMMARY'!Q7</f>
        <v>0</v>
      </c>
      <c r="T60" s="68">
        <f>'FISH RIVER SUMMARY'!R7</f>
        <v>12040</v>
      </c>
      <c r="U60" s="68">
        <f>'FISH RIVER SUMMARY'!S7</f>
        <v>75869.72</v>
      </c>
      <c r="V60" s="68">
        <f>'FISH RIVER SUMMARY'!T7</f>
        <v>46025.04</v>
      </c>
      <c r="W60" s="68">
        <f>'FISH RIVER SUMMARY'!U7</f>
        <v>121894.76</v>
      </c>
      <c r="X60" s="81">
        <f>'FISH RIVER SUMMARY'!V7</f>
        <v>5000</v>
      </c>
      <c r="Y60" s="81">
        <f>'FISH RIVER SUMMARY'!W7</f>
        <v>25</v>
      </c>
      <c r="Z60" s="81">
        <f>'FISH RIVER SUMMARY'!X7</f>
        <v>480</v>
      </c>
      <c r="AA60" s="81">
        <f>'FISH RIVER SUMMARY'!Y7</f>
        <v>468</v>
      </c>
      <c r="AB60" s="68">
        <f>'FISH RIVER SUMMARY'!Z7</f>
        <v>60947.38</v>
      </c>
      <c r="AC60" s="68">
        <f>'FISH RIVER SUMMARY'!AA7</f>
        <v>253.94741666666667</v>
      </c>
      <c r="AD60" s="81">
        <f t="shared" si="6"/>
        <v>240</v>
      </c>
    </row>
    <row r="61" spans="3:30" x14ac:dyDescent="0.25">
      <c r="C61" s="66" t="str">
        <f>'FISH RIVER SUMMARY'!A8</f>
        <v>Q.Sodladla</v>
      </c>
      <c r="D61" s="66">
        <f>'FISH RIVER SUMMARY'!B8</f>
        <v>3</v>
      </c>
      <c r="E61" s="66">
        <f>'FISH RIVER SUMMARY'!C8</f>
        <v>2</v>
      </c>
      <c r="F61" s="66">
        <f>'FISH RIVER SUMMARY'!D8</f>
        <v>0</v>
      </c>
      <c r="G61" s="66">
        <f>'FISH RIVER SUMMARY'!E8</f>
        <v>0</v>
      </c>
      <c r="H61" s="66">
        <f>'FISH RIVER SUMMARY'!F8</f>
        <v>40</v>
      </c>
      <c r="I61" s="66">
        <f t="shared" si="7"/>
        <v>40</v>
      </c>
      <c r="J61" s="66">
        <f>'FISH RIVER SUMMARY'!H8</f>
        <v>12</v>
      </c>
      <c r="K61" s="68">
        <f>'FISH RIVER SUMMARY'!I8</f>
        <v>31996.400000000001</v>
      </c>
      <c r="L61" s="68">
        <f>'FISH RIVER SUMMARY'!J8</f>
        <v>0</v>
      </c>
      <c r="M61" s="68">
        <f>'FISH RIVER SUMMARY'!K8</f>
        <v>6399.28</v>
      </c>
      <c r="N61" s="68">
        <f>'FISH RIVER SUMMARY'!L8</f>
        <v>0</v>
      </c>
      <c r="O61" s="68">
        <f>'FISH RIVER SUMMARY'!M8</f>
        <v>1826.1000000000001</v>
      </c>
      <c r="P61" s="68">
        <f>'FISH RIVER SUMMARY'!N8</f>
        <v>1191.8</v>
      </c>
      <c r="Q61" s="68">
        <f>'FISH RIVER SUMMARY'!O8</f>
        <v>13466</v>
      </c>
      <c r="R61" s="68">
        <f>'FISH RIVER SUMMARY'!P8</f>
        <v>1570.3899999999999</v>
      </c>
      <c r="S61" s="68">
        <f>'FISH RIVER SUMMARY'!Q8</f>
        <v>0</v>
      </c>
      <c r="T61" s="68">
        <f>'FISH RIVER SUMMARY'!R8</f>
        <v>12720</v>
      </c>
      <c r="U61" s="68">
        <f>'FISH RIVER SUMMARY'!S8</f>
        <v>69169.97</v>
      </c>
      <c r="V61" s="68">
        <f>'FISH RIVER SUMMARY'!T8</f>
        <v>46025.04</v>
      </c>
      <c r="W61" s="68">
        <f>'FISH RIVER SUMMARY'!U8</f>
        <v>115195.01</v>
      </c>
      <c r="X61" s="81">
        <f>'FISH RIVER SUMMARY'!V8</f>
        <v>5000</v>
      </c>
      <c r="Y61" s="81">
        <f>'FISH RIVER SUMMARY'!W8</f>
        <v>30</v>
      </c>
      <c r="Z61" s="81">
        <f>'FISH RIVER SUMMARY'!X8</f>
        <v>520</v>
      </c>
      <c r="AA61" s="81">
        <f>'FISH RIVER SUMMARY'!Y8</f>
        <v>536</v>
      </c>
      <c r="AB61" s="68">
        <f>'FISH RIVER SUMMARY'!Z8</f>
        <v>57597.504999999997</v>
      </c>
      <c r="AC61" s="68">
        <f>'FISH RIVER SUMMARY'!AA8</f>
        <v>221.52886538461539</v>
      </c>
      <c r="AD61" s="81">
        <f t="shared" si="6"/>
        <v>260</v>
      </c>
    </row>
    <row r="62" spans="3:30" x14ac:dyDescent="0.25">
      <c r="C62" s="66" t="str">
        <f>'FISH RIVER SUMMARY'!A9</f>
        <v>Mkatali Mzwanele</v>
      </c>
      <c r="D62" s="66">
        <f>'FISH RIVER SUMMARY'!B9</f>
        <v>69</v>
      </c>
      <c r="E62" s="66">
        <f>'FISH RIVER SUMMARY'!C9</f>
        <v>626.86200000000008</v>
      </c>
      <c r="F62" s="66">
        <f>'FISH RIVER SUMMARY'!D9</f>
        <v>277.5</v>
      </c>
      <c r="G62" s="66">
        <f>'FISH RIVER SUMMARY'!E9</f>
        <v>13</v>
      </c>
      <c r="H62" s="66">
        <f>'FISH RIVER SUMMARY'!F9</f>
        <v>1097</v>
      </c>
      <c r="I62" s="66">
        <f t="shared" si="7"/>
        <v>1110</v>
      </c>
      <c r="J62" s="66">
        <f>'FISH RIVER SUMMARY'!H9</f>
        <v>12</v>
      </c>
      <c r="K62" s="68">
        <f>'FISH RIVER SUMMARY'!I9</f>
        <v>1201489.2199999995</v>
      </c>
      <c r="L62" s="68">
        <f>'FISH RIVER SUMMARY'!J9</f>
        <v>10543.589999999998</v>
      </c>
      <c r="M62" s="68">
        <f>'FISH RIVER SUMMARY'!K9</f>
        <v>196452.18999999997</v>
      </c>
      <c r="N62" s="68">
        <f>'FISH RIVER SUMMARY'!L9</f>
        <v>0</v>
      </c>
      <c r="O62" s="68">
        <f>'FISH RIVER SUMMARY'!M9</f>
        <v>64493.69000000001</v>
      </c>
      <c r="P62" s="68">
        <f>'FISH RIVER SUMMARY'!N9</f>
        <v>311842.6399999999</v>
      </c>
      <c r="Q62" s="68">
        <f>'FISH RIVER SUMMARY'!O9</f>
        <v>416169.1</v>
      </c>
      <c r="R62" s="68">
        <f>'FISH RIVER SUMMARY'!P9</f>
        <v>57107.350000000006</v>
      </c>
      <c r="S62" s="68">
        <f>'FISH RIVER SUMMARY'!Q9</f>
        <v>15461.300000000001</v>
      </c>
      <c r="T62" s="68">
        <f>'FISH RIVER SUMMARY'!R9</f>
        <v>48648</v>
      </c>
      <c r="U62" s="68">
        <f>'FISH RIVER SUMMARY'!S9</f>
        <v>2322715.4300000002</v>
      </c>
      <c r="V62" s="68">
        <f>'FISH RIVER SUMMARY'!T9</f>
        <v>138075.12</v>
      </c>
      <c r="W62" s="68">
        <f>'FISH RIVER SUMMARY'!U9</f>
        <v>2460790.5499999998</v>
      </c>
      <c r="X62" s="81">
        <f>'FISH RIVER SUMMARY'!V9</f>
        <v>2274221.5</v>
      </c>
      <c r="Y62" s="81">
        <f>'FISH RIVER SUMMARY'!W9</f>
        <v>148</v>
      </c>
      <c r="Z62" s="81">
        <f>'FISH RIVER SUMMARY'!X9</f>
        <v>12695</v>
      </c>
      <c r="AA62" s="81">
        <f>'FISH RIVER SUMMARY'!Y9</f>
        <v>10263</v>
      </c>
      <c r="AB62" s="68">
        <f>'FISH RIVER SUMMARY'!Z9</f>
        <v>2721.0238267419459</v>
      </c>
      <c r="AC62" s="68">
        <f>'FISH RIVER SUMMARY'!AA9</f>
        <v>193.83935013784952</v>
      </c>
      <c r="AD62" s="81">
        <f t="shared" si="6"/>
        <v>14.03752037347876</v>
      </c>
    </row>
    <row r="63" spans="3:30" x14ac:dyDescent="0.25">
      <c r="C63" s="66" t="str">
        <f>'FISH RIVER SUMMARY'!A10</f>
        <v>Mbali Mzizi</v>
      </c>
      <c r="D63" s="66">
        <f>'FISH RIVER SUMMARY'!B10</f>
        <v>9</v>
      </c>
      <c r="E63" s="66">
        <f>'FISH RIVER SUMMARY'!C10</f>
        <v>31</v>
      </c>
      <c r="F63" s="66">
        <f>'FISH RIVER SUMMARY'!D10</f>
        <v>0</v>
      </c>
      <c r="G63" s="66">
        <f>'FISH RIVER SUMMARY'!E10</f>
        <v>5</v>
      </c>
      <c r="H63" s="66">
        <f>'FISH RIVER SUMMARY'!F10</f>
        <v>172</v>
      </c>
      <c r="I63" s="66">
        <f t="shared" si="7"/>
        <v>177</v>
      </c>
      <c r="J63" s="66">
        <f>'FISH RIVER SUMMARY'!H10</f>
        <v>13</v>
      </c>
      <c r="K63" s="68">
        <f>'FISH RIVER SUMMARY'!I10</f>
        <v>136789.72</v>
      </c>
      <c r="L63" s="68">
        <f>'FISH RIVER SUMMARY'!J10</f>
        <v>0</v>
      </c>
      <c r="M63" s="68">
        <f>'FISH RIVER SUMMARY'!K10</f>
        <v>27357.940000000002</v>
      </c>
      <c r="N63" s="68">
        <f>'FISH RIVER SUMMARY'!L10</f>
        <v>0</v>
      </c>
      <c r="O63" s="68">
        <f>'FISH RIVER SUMMARY'!M10</f>
        <v>7991.8799999999992</v>
      </c>
      <c r="P63" s="68">
        <f>'FISH RIVER SUMMARY'!N10</f>
        <v>5307.14</v>
      </c>
      <c r="Q63" s="68">
        <f>'FISH RIVER SUMMARY'!O10</f>
        <v>47074.2</v>
      </c>
      <c r="R63" s="68">
        <f>'FISH RIVER SUMMARY'!P10</f>
        <v>6888.65</v>
      </c>
      <c r="S63" s="68">
        <f>'FISH RIVER SUMMARY'!Q10</f>
        <v>2996.8900000000003</v>
      </c>
      <c r="T63" s="68">
        <f>'FISH RIVER SUMMARY'!R10</f>
        <v>18590</v>
      </c>
      <c r="U63" s="68">
        <f>'FISH RIVER SUMMARY'!S10</f>
        <v>252995.82</v>
      </c>
      <c r="V63" s="68">
        <f>'FISH RIVER SUMMARY'!T10</f>
        <v>74790.69</v>
      </c>
      <c r="W63" s="68">
        <f>'FISH RIVER SUMMARY'!U10</f>
        <v>327786.51</v>
      </c>
      <c r="X63" s="81">
        <f>'FISH RIVER SUMMARY'!V10</f>
        <v>75250</v>
      </c>
      <c r="Y63" s="81">
        <f>'FISH RIVER SUMMARY'!W10</f>
        <v>45</v>
      </c>
      <c r="Z63" s="81">
        <f>'FISH RIVER SUMMARY'!X10</f>
        <v>2064</v>
      </c>
      <c r="AA63" s="81">
        <f>'FISH RIVER SUMMARY'!Y10</f>
        <v>2005</v>
      </c>
      <c r="AB63" s="68">
        <f>'FISH RIVER SUMMARY'!Z10</f>
        <v>10573.758387096774</v>
      </c>
      <c r="AC63" s="68">
        <f>'FISH RIVER SUMMARY'!AA10</f>
        <v>158.81129360465115</v>
      </c>
      <c r="AD63" s="81">
        <f t="shared" si="6"/>
        <v>66.58064516129032</v>
      </c>
    </row>
    <row r="64" spans="3:30" x14ac:dyDescent="0.25">
      <c r="C64" s="66" t="str">
        <f>'FISH RIVER SUMMARY'!A11</f>
        <v>Xoliswa Ndibaza</v>
      </c>
      <c r="D64" s="66">
        <f>'FISH RIVER SUMMARY'!B11</f>
        <v>7</v>
      </c>
      <c r="E64" s="66">
        <f>'FISH RIVER SUMMARY'!C11</f>
        <v>31</v>
      </c>
      <c r="F64" s="66">
        <f>'FISH RIVER SUMMARY'!D11</f>
        <v>0</v>
      </c>
      <c r="G64" s="66">
        <f>'FISH RIVER SUMMARY'!E11</f>
        <v>4</v>
      </c>
      <c r="H64" s="66">
        <f>'FISH RIVER SUMMARY'!F11</f>
        <v>147</v>
      </c>
      <c r="I64" s="66">
        <f t="shared" si="7"/>
        <v>151</v>
      </c>
      <c r="J64" s="66">
        <f>'FISH RIVER SUMMARY'!H11</f>
        <v>12</v>
      </c>
      <c r="K64" s="68">
        <f>'FISH RIVER SUMMARY'!I11</f>
        <v>102975.39</v>
      </c>
      <c r="L64" s="68">
        <f>'FISH RIVER SUMMARY'!J11</f>
        <v>0</v>
      </c>
      <c r="M64" s="68">
        <f>'FISH RIVER SUMMARY'!K11</f>
        <v>20595.079999999998</v>
      </c>
      <c r="N64" s="68">
        <f>'FISH RIVER SUMMARY'!L11</f>
        <v>0</v>
      </c>
      <c r="O64" s="68">
        <f>'FISH RIVER SUMMARY'!M11</f>
        <v>6263.47</v>
      </c>
      <c r="P64" s="68">
        <f>'FISH RIVER SUMMARY'!N11</f>
        <v>4119.84</v>
      </c>
      <c r="Q64" s="68">
        <f>'FISH RIVER SUMMARY'!O11</f>
        <v>39081.599999999999</v>
      </c>
      <c r="R64" s="68">
        <f>'FISH RIVER SUMMARY'!P11</f>
        <v>5341.13</v>
      </c>
      <c r="S64" s="68">
        <f>'FISH RIVER SUMMARY'!Q11</f>
        <v>1917.36</v>
      </c>
      <c r="T64" s="68">
        <f>'FISH RIVER SUMMARY'!R11</f>
        <v>7800</v>
      </c>
      <c r="U64" s="68">
        <f>'FISH RIVER SUMMARY'!S11</f>
        <v>188094.87000000002</v>
      </c>
      <c r="V64" s="68">
        <f>'FISH RIVER SUMMARY'!T11</f>
        <v>69037.56</v>
      </c>
      <c r="W64" s="68">
        <f>'FISH RIVER SUMMARY'!U11</f>
        <v>257132.43</v>
      </c>
      <c r="X64" s="81">
        <f>'FISH RIVER SUMMARY'!V11</f>
        <v>78750</v>
      </c>
      <c r="Y64" s="81">
        <f>'FISH RIVER SUMMARY'!W11</f>
        <v>30</v>
      </c>
      <c r="Z64" s="81">
        <f>'FISH RIVER SUMMARY'!X11</f>
        <v>1415</v>
      </c>
      <c r="AA64" s="81">
        <f>'FISH RIVER SUMMARY'!Y11</f>
        <v>1384</v>
      </c>
      <c r="AB64" s="68">
        <f>'FISH RIVER SUMMARY'!Z11</f>
        <v>8294.5945161290329</v>
      </c>
      <c r="AC64" s="68">
        <f>'FISH RIVER SUMMARY'!AA11</f>
        <v>181.71903180212013</v>
      </c>
      <c r="AD64" s="81">
        <f t="shared" si="6"/>
        <v>45.645161290322584</v>
      </c>
    </row>
    <row r="65" spans="3:30" x14ac:dyDescent="0.25">
      <c r="C65" s="66" t="str">
        <f>'FISH RIVER SUMMARY'!A12</f>
        <v>Ronnie Xonka</v>
      </c>
      <c r="D65" s="66">
        <f>'FISH RIVER SUMMARY'!B12</f>
        <v>1</v>
      </c>
      <c r="E65" s="66">
        <f>'FISH RIVER SUMMARY'!C12</f>
        <v>7</v>
      </c>
      <c r="F65" s="66">
        <f>'FISH RIVER SUMMARY'!D12</f>
        <v>0</v>
      </c>
      <c r="G65" s="66">
        <f>'FISH RIVER SUMMARY'!E12</f>
        <v>0</v>
      </c>
      <c r="H65" s="66">
        <f>'FISH RIVER SUMMARY'!F12</f>
        <v>20</v>
      </c>
      <c r="I65" s="66">
        <f t="shared" si="7"/>
        <v>20</v>
      </c>
      <c r="J65" s="66">
        <f>'FISH RIVER SUMMARY'!H12</f>
        <v>12</v>
      </c>
      <c r="K65" s="68">
        <f>'FISH RIVER SUMMARY'!I12</f>
        <v>15485.6</v>
      </c>
      <c r="L65" s="68">
        <f>'FISH RIVER SUMMARY'!J12</f>
        <v>0</v>
      </c>
      <c r="M65" s="68">
        <f>'FISH RIVER SUMMARY'!K12</f>
        <v>2167.98</v>
      </c>
      <c r="N65" s="68">
        <f>'FISH RIVER SUMMARY'!L12</f>
        <v>0</v>
      </c>
      <c r="O65" s="68">
        <f>'FISH RIVER SUMMARY'!M12</f>
        <v>1153.5999999999999</v>
      </c>
      <c r="P65" s="68">
        <f>'FISH RIVER SUMMARY'!N12</f>
        <v>626.6</v>
      </c>
      <c r="Q65" s="68">
        <f>'FISH RIVER SUMMARY'!O12</f>
        <v>5016</v>
      </c>
      <c r="R65" s="68">
        <f>'FISH RIVER SUMMARY'!P12</f>
        <v>733.49</v>
      </c>
      <c r="S65" s="68">
        <f>'FISH RIVER SUMMARY'!Q12</f>
        <v>0</v>
      </c>
      <c r="T65" s="68">
        <f>'FISH RIVER SUMMARY'!R12</f>
        <v>0</v>
      </c>
      <c r="U65" s="68">
        <f>'FISH RIVER SUMMARY'!S12</f>
        <v>25183.27</v>
      </c>
      <c r="V65" s="68">
        <f>'FISH RIVER SUMMARY'!T12</f>
        <v>0</v>
      </c>
      <c r="W65" s="68">
        <f>'FISH RIVER SUMMARY'!U12</f>
        <v>25183.27</v>
      </c>
      <c r="X65" s="81">
        <f>'FISH RIVER SUMMARY'!V12</f>
        <v>17500</v>
      </c>
      <c r="Y65" s="81">
        <f>'FISH RIVER SUMMARY'!W12</f>
        <v>0</v>
      </c>
      <c r="Z65" s="81">
        <f>'FISH RIVER SUMMARY'!X12</f>
        <v>240</v>
      </c>
      <c r="AA65" s="81">
        <f>'FISH RIVER SUMMARY'!Y12</f>
        <v>228</v>
      </c>
      <c r="AB65" s="68">
        <f>'FISH RIVER SUMMARY'!Z12</f>
        <v>3597.61</v>
      </c>
      <c r="AC65" s="68">
        <f>'FISH RIVER SUMMARY'!AA12</f>
        <v>104.93029166666666</v>
      </c>
      <c r="AD65" s="81">
        <f t="shared" si="6"/>
        <v>34.285714285714285</v>
      </c>
    </row>
    <row r="66" spans="3:30" x14ac:dyDescent="0.25">
      <c r="C66" s="66" t="str">
        <f>'FISH RIVER SUMMARY'!A13</f>
        <v>Arron Nxadi</v>
      </c>
      <c r="D66" s="66">
        <f>'FISH RIVER SUMMARY'!B13</f>
        <v>2</v>
      </c>
      <c r="E66" s="66">
        <f>'FISH RIVER SUMMARY'!C13</f>
        <v>1.75</v>
      </c>
      <c r="F66" s="66">
        <f>'FISH RIVER SUMMARY'!D13</f>
        <v>0</v>
      </c>
      <c r="G66" s="66">
        <f>'FISH RIVER SUMMARY'!E13</f>
        <v>8</v>
      </c>
      <c r="H66" s="66">
        <f>'FISH RIVER SUMMARY'!F13</f>
        <v>35</v>
      </c>
      <c r="I66" s="66">
        <f t="shared" si="7"/>
        <v>43</v>
      </c>
      <c r="J66" s="66">
        <f>'FISH RIVER SUMMARY'!H13</f>
        <v>12</v>
      </c>
      <c r="K66" s="68">
        <f>'FISH RIVER SUMMARY'!I13</f>
        <v>29943.200000000001</v>
      </c>
      <c r="L66" s="68">
        <f>'FISH RIVER SUMMARY'!J13</f>
        <v>0</v>
      </c>
      <c r="M66" s="68">
        <f>'FISH RIVER SUMMARY'!K13</f>
        <v>5988.6399999999994</v>
      </c>
      <c r="N66" s="68">
        <f>'FISH RIVER SUMMARY'!L13</f>
        <v>0</v>
      </c>
      <c r="O66" s="68">
        <f>'FISH RIVER SUMMARY'!M13</f>
        <v>1743</v>
      </c>
      <c r="P66" s="68">
        <f>'FISH RIVER SUMMARY'!N13</f>
        <v>1172.05</v>
      </c>
      <c r="Q66" s="68">
        <f>'FISH RIVER SUMMARY'!O13</f>
        <v>13097</v>
      </c>
      <c r="R66" s="68">
        <f>'FISH RIVER SUMMARY'!P13</f>
        <v>1553.2199999999998</v>
      </c>
      <c r="S66" s="68">
        <f>'FISH RIVER SUMMARY'!Q13</f>
        <v>8169.46</v>
      </c>
      <c r="T66" s="68">
        <f>'FISH RIVER SUMMARY'!R13</f>
        <v>7800</v>
      </c>
      <c r="U66" s="68">
        <f>'FISH RIVER SUMMARY'!S13</f>
        <v>69466.570000000007</v>
      </c>
      <c r="V66" s="68">
        <f>'FISH RIVER SUMMARY'!T13</f>
        <v>40271.910000000003</v>
      </c>
      <c r="W66" s="68">
        <f>'FISH RIVER SUMMARY'!U13</f>
        <v>109738.48</v>
      </c>
      <c r="X66" s="81">
        <f>'FISH RIVER SUMMARY'!V13</f>
        <v>4375</v>
      </c>
      <c r="Y66" s="81">
        <f>'FISH RIVER SUMMARY'!W13</f>
        <v>25</v>
      </c>
      <c r="Z66" s="81">
        <f>'FISH RIVER SUMMARY'!X13</f>
        <v>480</v>
      </c>
      <c r="AA66" s="81">
        <f>'FISH RIVER SUMMARY'!Y13</f>
        <v>479</v>
      </c>
      <c r="AB66" s="68">
        <f>'FISH RIVER SUMMARY'!Z13</f>
        <v>62707.702857142853</v>
      </c>
      <c r="AC66" s="68">
        <f>'FISH RIVER SUMMARY'!AA13</f>
        <v>228.62183333333331</v>
      </c>
      <c r="AD66" s="81">
        <f t="shared" si="6"/>
        <v>274.28571428571428</v>
      </c>
    </row>
    <row r="67" spans="3:30" x14ac:dyDescent="0.25">
      <c r="C67" s="66" t="str">
        <f>'FISH RIVER SUMMARY'!A14</f>
        <v>Andile Quangule</v>
      </c>
      <c r="D67" s="66">
        <f>'FISH RIVER SUMMARY'!B14</f>
        <v>3</v>
      </c>
      <c r="E67" s="66">
        <f>'FISH RIVER SUMMARY'!C14</f>
        <v>8.75</v>
      </c>
      <c r="F67" s="66">
        <f>'FISH RIVER SUMMARY'!D14</f>
        <v>0</v>
      </c>
      <c r="G67" s="66">
        <f>'FISH RIVER SUMMARY'!E14</f>
        <v>8</v>
      </c>
      <c r="H67" s="66">
        <f>'FISH RIVER SUMMARY'!F14</f>
        <v>55</v>
      </c>
      <c r="I67" s="66">
        <f>G67+H67</f>
        <v>63</v>
      </c>
      <c r="J67" s="66">
        <f>'FISH RIVER SUMMARY'!H14</f>
        <v>12</v>
      </c>
      <c r="K67" s="68">
        <f>'FISH RIVER SUMMARY'!I14</f>
        <v>50884.399999999994</v>
      </c>
      <c r="L67" s="68">
        <f>'FISH RIVER SUMMARY'!J14</f>
        <v>0</v>
      </c>
      <c r="M67" s="68">
        <f>'FISH RIVER SUMMARY'!K14</f>
        <v>10176.880000000001</v>
      </c>
      <c r="N67" s="68">
        <f>'FISH RIVER SUMMARY'!L14</f>
        <v>0</v>
      </c>
      <c r="O67" s="68">
        <f>'FISH RIVER SUMMARY'!M14</f>
        <v>2751</v>
      </c>
      <c r="P67" s="68">
        <f>'FISH RIVER SUMMARY'!N14</f>
        <v>1581.4499999999998</v>
      </c>
      <c r="Q67" s="68">
        <f>'FISH RIVER SUMMARY'!O14</f>
        <v>20581</v>
      </c>
      <c r="R67" s="68">
        <f>'FISH RIVER SUMMARY'!P14</f>
        <v>2522.9700000000003</v>
      </c>
      <c r="S67" s="68">
        <f>'FISH RIVER SUMMARY'!Q14</f>
        <v>8169.46</v>
      </c>
      <c r="T67" s="68">
        <f>'FISH RIVER SUMMARY'!R14</f>
        <v>7800</v>
      </c>
      <c r="U67" s="68">
        <f>'FISH RIVER SUMMARY'!S14</f>
        <v>104467.06</v>
      </c>
      <c r="V67" s="68">
        <f>'FISH RIVER SUMMARY'!T14</f>
        <v>40271.910000000003</v>
      </c>
      <c r="W67" s="68">
        <f>'FISH RIVER SUMMARY'!U14</f>
        <v>144738.97</v>
      </c>
      <c r="X67" s="81">
        <f>'FISH RIVER SUMMARY'!V14</f>
        <v>21875</v>
      </c>
      <c r="Y67" s="81">
        <f>'FISH RIVER SUMMARY'!W14</f>
        <v>25</v>
      </c>
      <c r="Z67" s="81">
        <f>'FISH RIVER SUMMARY'!X14</f>
        <v>660</v>
      </c>
      <c r="AA67" s="81">
        <f>'FISH RIVER SUMMARY'!Y14</f>
        <v>684</v>
      </c>
      <c r="AB67" s="68">
        <f>'FISH RIVER SUMMARY'!Z14</f>
        <v>16541.59657142857</v>
      </c>
      <c r="AC67" s="68">
        <f>'FISH RIVER SUMMARY'!AA14</f>
        <v>219.30146969696969</v>
      </c>
      <c r="AD67" s="81">
        <f t="shared" si="6"/>
        <v>75.428571428571431</v>
      </c>
    </row>
    <row r="68" spans="3:30" x14ac:dyDescent="0.25">
      <c r="C68" s="66" t="str">
        <f>'FISH RIVER SUMMARY'!A15</f>
        <v>Nikelwa Ndwayana</v>
      </c>
      <c r="D68" s="66">
        <f>'FISH RIVER SUMMARY'!B15</f>
        <v>40</v>
      </c>
      <c r="E68" s="66">
        <f>'FISH RIVER SUMMARY'!C15</f>
        <v>186.80999999999997</v>
      </c>
      <c r="F68" s="66">
        <f>'FISH RIVER SUMMARY'!D15</f>
        <v>155.21199999999999</v>
      </c>
      <c r="G68" s="66">
        <f>'FISH RIVER SUMMARY'!E15</f>
        <v>0</v>
      </c>
      <c r="H68" s="66">
        <f>'FISH RIVER SUMMARY'!F15</f>
        <v>549</v>
      </c>
      <c r="I68" s="66">
        <f>'FISH RIVER SUMMARY'!G15</f>
        <v>549</v>
      </c>
      <c r="J68" s="66">
        <f>'FISH RIVER SUMMARY'!H15</f>
        <v>14</v>
      </c>
      <c r="K68" s="68">
        <f>'FISH RIVER SUMMARY'!I15</f>
        <v>605711.74999999977</v>
      </c>
      <c r="L68" s="68">
        <f>'FISH RIVER SUMMARY'!J15</f>
        <v>6789.6399999999985</v>
      </c>
      <c r="M68" s="68">
        <f>'FISH RIVER SUMMARY'!K15</f>
        <v>69121.240000000005</v>
      </c>
      <c r="N68" s="68">
        <f>'FISH RIVER SUMMARY'!L15</f>
        <v>0</v>
      </c>
      <c r="O68" s="68">
        <f>'FISH RIVER SUMMARY'!M15</f>
        <v>27226.16</v>
      </c>
      <c r="P68" s="68">
        <f>'FISH RIVER SUMMARY'!N15</f>
        <v>68356.610000000015</v>
      </c>
      <c r="Q68" s="68">
        <f>'FISH RIVER SUMMARY'!O15</f>
        <v>230800.00999999998</v>
      </c>
      <c r="R68" s="68">
        <f>'FISH RIVER SUMMARY'!P15</f>
        <v>31009.29</v>
      </c>
      <c r="S68" s="68">
        <f>'FISH RIVER SUMMARY'!Q15</f>
        <v>0</v>
      </c>
      <c r="T68" s="68">
        <f>'FISH RIVER SUMMARY'!R15</f>
        <v>0</v>
      </c>
      <c r="U68" s="68">
        <f>'FISH RIVER SUMMARY'!S15</f>
        <v>1039014.9400000002</v>
      </c>
      <c r="V68" s="68">
        <f>'FISH RIVER SUMMARY'!T15</f>
        <v>0</v>
      </c>
      <c r="W68" s="68">
        <f>'FISH RIVER SUMMARY'!U15</f>
        <v>1039014.9400000002</v>
      </c>
      <c r="X68" s="81">
        <f>'FISH RIVER SUMMARY'!V15</f>
        <v>596536</v>
      </c>
      <c r="Y68" s="66">
        <f>'FISH RIVER SUMMARY'!W15</f>
        <v>0</v>
      </c>
      <c r="Z68" s="81">
        <f>'FISH RIVER SUMMARY'!X15</f>
        <v>6434</v>
      </c>
      <c r="AA68" s="81">
        <f>'FISH RIVER SUMMARY'!Y15</f>
        <v>4332</v>
      </c>
      <c r="AB68" s="68">
        <f>'FISH RIVER SUMMARY'!Z15</f>
        <v>3037.8599622246534</v>
      </c>
      <c r="AC68" s="68">
        <f>'FISH RIVER SUMMARY'!AA15</f>
        <v>161.48817842710602</v>
      </c>
      <c r="AD68" s="81">
        <f t="shared" si="6"/>
        <v>18.811655390588914</v>
      </c>
    </row>
    <row r="69" spans="3:30" x14ac:dyDescent="0.25">
      <c r="C69" s="71" t="str">
        <f>'FISH RIVER SUMMARY'!A16</f>
        <v>Liyanda Mgilane</v>
      </c>
      <c r="D69" s="71">
        <f>'FISH RIVER SUMMARY'!B16</f>
        <v>64</v>
      </c>
      <c r="E69" s="71">
        <f>'FISH RIVER SUMMARY'!C16</f>
        <v>567.13199999999983</v>
      </c>
      <c r="F69" s="71">
        <f>'FISH RIVER SUMMARY'!D16</f>
        <v>266.92399999999998</v>
      </c>
      <c r="G69" s="71">
        <f>'FISH RIVER SUMMARY'!E16</f>
        <v>0</v>
      </c>
      <c r="H69" s="71">
        <f>'FISH RIVER SUMMARY'!F16</f>
        <v>997</v>
      </c>
      <c r="I69" s="71">
        <f>'FISH RIVER SUMMARY'!G16</f>
        <v>997</v>
      </c>
      <c r="J69" s="71">
        <f>'FISH RIVER SUMMARY'!H16</f>
        <v>12</v>
      </c>
      <c r="K69" s="62">
        <f>'FISH RIVER SUMMARY'!I16</f>
        <v>1180669.0999999996</v>
      </c>
      <c r="L69" s="68">
        <f>'FISH RIVER SUMMARY'!J16</f>
        <v>14055.710000000001</v>
      </c>
      <c r="M69" s="62">
        <f>'FISH RIVER SUMMARY'!K16</f>
        <v>193668.72000000003</v>
      </c>
      <c r="N69" s="62">
        <f>'FISH RIVER SUMMARY'!L16</f>
        <v>0</v>
      </c>
      <c r="O69" s="62">
        <f>'FISH RIVER SUMMARY'!M16</f>
        <v>60267.85000000002</v>
      </c>
      <c r="P69" s="62">
        <f>'FISH RIVER SUMMARY'!N16</f>
        <v>241663.29000000007</v>
      </c>
      <c r="Q69" s="62">
        <f>'FISH RIVER SUMMARY'!O16</f>
        <v>447391.62</v>
      </c>
      <c r="R69" s="62">
        <f>'FISH RIVER SUMMARY'!P16</f>
        <v>56374.99</v>
      </c>
      <c r="S69" s="62">
        <f>'FISH RIVER SUMMARY'!Q16</f>
        <v>0</v>
      </c>
      <c r="T69" s="62">
        <f>'FISH RIVER SUMMARY'!R16</f>
        <v>0</v>
      </c>
      <c r="U69" s="62">
        <f>'FISH RIVER SUMMARY'!S16</f>
        <v>2194333.6799999992</v>
      </c>
      <c r="V69" s="62">
        <f>'FISH RIVER SUMMARY'!T16</f>
        <v>0</v>
      </c>
      <c r="W69" s="62">
        <f>'FISH RIVER SUMMARY'!U16</f>
        <v>2194333.6799999992</v>
      </c>
      <c r="X69" s="63">
        <f>'FISH RIVER SUMMARY'!V16</f>
        <v>1676870</v>
      </c>
      <c r="Y69" s="71">
        <f>'FISH RIVER SUMMARY'!W16</f>
        <v>0</v>
      </c>
      <c r="Z69" s="63">
        <f>'FISH RIVER SUMMARY'!X16</f>
        <v>11605</v>
      </c>
      <c r="AA69" s="63">
        <f>'FISH RIVER SUMMARY'!Y16</f>
        <v>7697</v>
      </c>
      <c r="AB69" s="62">
        <f>'FISH RIVER SUMMARY'!Z16</f>
        <v>0</v>
      </c>
      <c r="AC69" s="62">
        <f>'FISH RIVER SUMMARY'!AA16</f>
        <v>0</v>
      </c>
      <c r="AD69" s="81">
        <f t="shared" si="6"/>
        <v>13.913933836576923</v>
      </c>
    </row>
    <row r="70" spans="3:30" x14ac:dyDescent="0.25">
      <c r="C70" s="71" t="str">
        <f>'FISH RIVER SUMMARY'!A17</f>
        <v>Wiseman Gidane</v>
      </c>
      <c r="D70" s="71">
        <f>'FISH RIVER SUMMARY'!B17</f>
        <v>12</v>
      </c>
      <c r="E70" s="71">
        <f>'FISH RIVER SUMMARY'!C17</f>
        <v>86.08</v>
      </c>
      <c r="F70" s="71">
        <f>'FISH RIVER SUMMARY'!D17</f>
        <v>11.42</v>
      </c>
      <c r="G70" s="71">
        <f>'FISH RIVER SUMMARY'!E17</f>
        <v>0</v>
      </c>
      <c r="H70" s="71">
        <f>'FISH RIVER SUMMARY'!F17</f>
        <v>253</v>
      </c>
      <c r="I70" s="71">
        <f>'FISH RIVER SUMMARY'!G17</f>
        <v>253</v>
      </c>
      <c r="J70" s="71">
        <f>'FISH RIVER SUMMARY'!H17</f>
        <v>12</v>
      </c>
      <c r="K70" s="62">
        <f>'FISH RIVER SUMMARY'!I17</f>
        <v>259270.02</v>
      </c>
      <c r="L70" s="68">
        <f>'FISH RIVER SUMMARY'!J17</f>
        <v>2014.2</v>
      </c>
      <c r="M70" s="62">
        <f>'FISH RIVER SUMMARY'!K17</f>
        <v>29018.280000000002</v>
      </c>
      <c r="N70" s="62">
        <f>'FISH RIVER SUMMARY'!L17</f>
        <v>0</v>
      </c>
      <c r="O70" s="62">
        <f>'FISH RIVER SUMMARY'!M17</f>
        <v>10866.150000000003</v>
      </c>
      <c r="P70" s="62">
        <f>'FISH RIVER SUMMARY'!N17</f>
        <v>21729</v>
      </c>
      <c r="Q70" s="62">
        <f>'FISH RIVER SUMMARY'!O17</f>
        <v>101996.19999999998</v>
      </c>
      <c r="R70" s="62">
        <f>'FISH RIVER SUMMARY'!P17</f>
        <v>14510.05</v>
      </c>
      <c r="S70" s="62">
        <f>'FISH RIVER SUMMARY'!Q17</f>
        <v>0</v>
      </c>
      <c r="T70" s="62">
        <f>'FISH RIVER SUMMARY'!R17</f>
        <v>0</v>
      </c>
      <c r="U70" s="62">
        <f>'FISH RIVER SUMMARY'!S17</f>
        <v>439403.69999999984</v>
      </c>
      <c r="V70" s="62">
        <f>'FISH RIVER SUMMARY'!T17</f>
        <v>0</v>
      </c>
      <c r="W70" s="62">
        <f>'FISH RIVER SUMMARY'!U17</f>
        <v>439403.69999999984</v>
      </c>
      <c r="X70" s="63">
        <f>'FISH RIVER SUMMARY'!V17</f>
        <v>226049</v>
      </c>
      <c r="Y70" s="71">
        <f>'FISH RIVER SUMMARY'!W17</f>
        <v>0</v>
      </c>
      <c r="Z70" s="63">
        <f>'FISH RIVER SUMMARY'!X17</f>
        <v>2903</v>
      </c>
      <c r="AA70" s="63">
        <f>'FISH RIVER SUMMARY'!Y17</f>
        <v>1971</v>
      </c>
      <c r="AB70" s="62">
        <f>'FISH RIVER SUMMARY'!Z17</f>
        <v>4506.704615384614</v>
      </c>
      <c r="AC70" s="62">
        <f>'FISH RIVER SUMMARY'!AA17</f>
        <v>151.36193592834994</v>
      </c>
      <c r="AD70" s="81">
        <f t="shared" si="6"/>
        <v>29.774358974358975</v>
      </c>
    </row>
    <row r="71" spans="3:30" x14ac:dyDescent="0.25">
      <c r="C71" s="71" t="str">
        <f>'FISH RIVER SUMMARY'!A18</f>
        <v>Mzimkhulu Nkone</v>
      </c>
      <c r="D71" s="71">
        <f>'FISH RIVER SUMMARY'!B18</f>
        <v>45</v>
      </c>
      <c r="E71" s="71">
        <f>'FISH RIVER SUMMARY'!C18</f>
        <v>211.29000000000005</v>
      </c>
      <c r="F71" s="71">
        <f>'FISH RIVER SUMMARY'!D18</f>
        <v>168.33799999999999</v>
      </c>
      <c r="G71" s="71">
        <f>'FISH RIVER SUMMARY'!E18</f>
        <v>0</v>
      </c>
      <c r="H71" s="71">
        <f>'FISH RIVER SUMMARY'!F18</f>
        <v>605</v>
      </c>
      <c r="I71" s="71">
        <f>'FISH RIVER SUMMARY'!G18</f>
        <v>605</v>
      </c>
      <c r="J71" s="71">
        <f>'FISH RIVER SUMMARY'!H18</f>
        <v>12</v>
      </c>
      <c r="K71" s="62">
        <f>'FISH RIVER SUMMARY'!I18</f>
        <v>660098.94999999972</v>
      </c>
      <c r="L71" s="68">
        <f>'FISH RIVER SUMMARY'!J18</f>
        <v>6679.3799999999965</v>
      </c>
      <c r="M71" s="62">
        <f>'FISH RIVER SUMMARY'!K18</f>
        <v>77567.66</v>
      </c>
      <c r="N71" s="62">
        <f>'FISH RIVER SUMMARY'!L18</f>
        <v>0</v>
      </c>
      <c r="O71" s="62">
        <f>'FISH RIVER SUMMARY'!M18</f>
        <v>29547.96</v>
      </c>
      <c r="P71" s="62">
        <f>'FISH RIVER SUMMARY'!N18</f>
        <v>65304.890000000007</v>
      </c>
      <c r="Q71" s="62">
        <f>'FISH RIVER SUMMARY'!O18</f>
        <v>247446.6699999999</v>
      </c>
      <c r="R71" s="62">
        <f>'FISH RIVER SUMMARY'!P18</f>
        <v>34078.130000000005</v>
      </c>
      <c r="S71" s="62">
        <f>'FISH RIVER SUMMARY'!Q18</f>
        <v>0</v>
      </c>
      <c r="T71" s="62">
        <f>'FISH RIVER SUMMARY'!R18</f>
        <v>0</v>
      </c>
      <c r="U71" s="62">
        <f>'FISH RIVER SUMMARY'!S18</f>
        <v>1119462.3099999998</v>
      </c>
      <c r="V71" s="62">
        <f>'FISH RIVER SUMMARY'!T18</f>
        <v>0</v>
      </c>
      <c r="W71" s="62">
        <f>'FISH RIVER SUMMARY'!U18</f>
        <v>1119462.3099999998</v>
      </c>
      <c r="X71" s="63">
        <f>'FISH RIVER SUMMARY'!V18</f>
        <v>655458</v>
      </c>
      <c r="Y71" s="71">
        <f>'FISH RIVER SUMMARY'!W18</f>
        <v>0</v>
      </c>
      <c r="Z71" s="63">
        <f>'FISH RIVER SUMMARY'!X18</f>
        <v>7011</v>
      </c>
      <c r="AA71" s="63">
        <f>'FISH RIVER SUMMARY'!Y18</f>
        <v>5777</v>
      </c>
      <c r="AB71" s="62">
        <f>'FISH RIVER SUMMARY'!Z18</f>
        <v>2948.8402067286916</v>
      </c>
      <c r="AC71" s="62">
        <f>'FISH RIVER SUMMARY'!AA18</f>
        <v>159.6722735701041</v>
      </c>
      <c r="AD71" s="81">
        <f t="shared" si="6"/>
        <v>18.468079277608606</v>
      </c>
    </row>
    <row r="72" spans="3:30" x14ac:dyDescent="0.25">
      <c r="C72" s="71" t="str">
        <f>'FISH RIVER SUMMARY'!A19</f>
        <v>Nonkululeko Mani</v>
      </c>
      <c r="D72" s="71">
        <f>'FISH RIVER SUMMARY'!B19</f>
        <v>41</v>
      </c>
      <c r="E72" s="71">
        <f>'FISH RIVER SUMMARY'!C19</f>
        <v>197.76000000000002</v>
      </c>
      <c r="F72" s="71">
        <f>'FISH RIVER SUMMARY'!D19</f>
        <v>133.16200000000001</v>
      </c>
      <c r="G72" s="71">
        <f>'FISH RIVER SUMMARY'!E19</f>
        <v>0</v>
      </c>
      <c r="H72" s="71">
        <f>'FISH RIVER SUMMARY'!F19</f>
        <v>579</v>
      </c>
      <c r="I72" s="71">
        <f>'FISH RIVER SUMMARY'!G19</f>
        <v>579</v>
      </c>
      <c r="J72" s="71">
        <f>'FISH RIVER SUMMARY'!H19</f>
        <v>12</v>
      </c>
      <c r="K72" s="62">
        <f>'FISH RIVER SUMMARY'!I19</f>
        <v>633750.34999999974</v>
      </c>
      <c r="L72" s="68">
        <f>'FISH RIVER SUMMARY'!J19</f>
        <v>6842.5899999999974</v>
      </c>
      <c r="M72" s="62">
        <f>'FISH RIVER SUMMARY'!K19</f>
        <v>72273.440000000002</v>
      </c>
      <c r="N72" s="62">
        <f>'FISH RIVER SUMMARY'!L19</f>
        <v>0</v>
      </c>
      <c r="O72" s="62">
        <f>'FISH RIVER SUMMARY'!M19</f>
        <v>28304.840000000011</v>
      </c>
      <c r="P72" s="62">
        <f>'FISH RIVER SUMMARY'!N19</f>
        <v>63985.890000000014</v>
      </c>
      <c r="Q72" s="62">
        <f>'FISH RIVER SUMMARY'!O19</f>
        <v>241876.65999999989</v>
      </c>
      <c r="R72" s="62">
        <f>'FISH RIVER SUMMARY'!P19</f>
        <v>32245.85</v>
      </c>
      <c r="S72" s="62">
        <f>'FISH RIVER SUMMARY'!Q19</f>
        <v>0</v>
      </c>
      <c r="T72" s="62">
        <f>'FISH RIVER SUMMARY'!R19</f>
        <v>0</v>
      </c>
      <c r="U72" s="62">
        <f>'FISH RIVER SUMMARY'!S19</f>
        <v>1079079.6280000005</v>
      </c>
      <c r="V72" s="62">
        <f>'FISH RIVER SUMMARY'!T19</f>
        <v>0</v>
      </c>
      <c r="W72" s="62">
        <f>'FISH RIVER SUMMARY'!U19</f>
        <v>1079079.6280000005</v>
      </c>
      <c r="X72" s="63">
        <f>'FISH RIVER SUMMARY'!V19</f>
        <v>620409</v>
      </c>
      <c r="Y72" s="71">
        <f>'FISH RIVER SUMMARY'!W19</f>
        <v>0</v>
      </c>
      <c r="Z72" s="63">
        <f>'FISH RIVER SUMMARY'!X19</f>
        <v>6730</v>
      </c>
      <c r="AA72" s="63">
        <f>'FISH RIVER SUMMARY'!Y19</f>
        <v>5303</v>
      </c>
      <c r="AB72" s="62">
        <f>'FISH RIVER SUMMARY'!Z19</f>
        <v>3260.8277116661943</v>
      </c>
      <c r="AC72" s="62">
        <f>'FISH RIVER SUMMARY'!AA19</f>
        <v>160.33872630014866</v>
      </c>
      <c r="AD72" s="81">
        <f t="shared" si="6"/>
        <v>20.33711871679731</v>
      </c>
    </row>
    <row r="73" spans="3:30" x14ac:dyDescent="0.25">
      <c r="C73" s="71" t="str">
        <f>'FISH RIVER SUMMARY'!A20</f>
        <v>Blossom Ndlebe</v>
      </c>
      <c r="D73" s="71">
        <f>'FISH RIVER SUMMARY'!B20</f>
        <v>3</v>
      </c>
      <c r="E73" s="71">
        <f>'FISH RIVER SUMMARY'!C20</f>
        <v>21.21</v>
      </c>
      <c r="F73" s="71">
        <f>'FISH RIVER SUMMARY'!D20</f>
        <v>0</v>
      </c>
      <c r="G73" s="71">
        <f>'FISH RIVER SUMMARY'!E20</f>
        <v>0</v>
      </c>
      <c r="H73" s="71">
        <f>'FISH RIVER SUMMARY'!F20</f>
        <v>56</v>
      </c>
      <c r="I73" s="71">
        <f>'FISH RIVER SUMMARY'!G20</f>
        <v>56</v>
      </c>
      <c r="J73" s="71">
        <f>'FISH RIVER SUMMARY'!H20</f>
        <v>11</v>
      </c>
      <c r="K73" s="62">
        <f>'FISH RIVER SUMMARY'!I20</f>
        <v>71243.839999999997</v>
      </c>
      <c r="L73" s="62">
        <f>'FISH RIVER SUMMARY'!J20</f>
        <v>1118.1500000000001</v>
      </c>
      <c r="M73" s="62">
        <f>'FISH RIVER SUMMARY'!K20</f>
        <v>11156.779999999999</v>
      </c>
      <c r="N73" s="62">
        <f>'FISH RIVER SUMMARY'!L20</f>
        <v>0</v>
      </c>
      <c r="O73" s="62">
        <f>'FISH RIVER SUMMARY'!M20</f>
        <v>3092.88</v>
      </c>
      <c r="P73" s="62">
        <f>'FISH RIVER SUMMARY'!N20</f>
        <v>7165.2</v>
      </c>
      <c r="Q73" s="62">
        <f>'FISH RIVER SUMMARY'!O20</f>
        <v>23808</v>
      </c>
      <c r="R73" s="62">
        <f>'FISH RIVER SUMMARY'!P20</f>
        <v>3192</v>
      </c>
      <c r="S73" s="62">
        <f>'FISH RIVER SUMMARY'!Q20</f>
        <v>0</v>
      </c>
      <c r="T73" s="62">
        <f>'FISH RIVER SUMMARY'!R20</f>
        <v>0</v>
      </c>
      <c r="U73" s="62">
        <f>'FISH RIVER SUMMARY'!S20</f>
        <v>120776.85</v>
      </c>
      <c r="V73" s="62">
        <f>'FISH RIVER SUMMARY'!T20</f>
        <v>0</v>
      </c>
      <c r="W73" s="62">
        <f>'FISH RIVER SUMMARY'!U20</f>
        <v>120776.85</v>
      </c>
      <c r="X73" s="63">
        <f>'FISH RIVER SUMMARY'!V20</f>
        <v>53025</v>
      </c>
      <c r="Y73" s="71">
        <f>'FISH RIVER SUMMARY'!W20</f>
        <v>0</v>
      </c>
      <c r="Z73" s="63">
        <f>'FISH RIVER SUMMARY'!X20</f>
        <v>616</v>
      </c>
      <c r="AA73" s="63">
        <f>'FISH RIVER SUMMARY'!Y20</f>
        <v>537</v>
      </c>
      <c r="AB73" s="62">
        <f>'FISH RIVER SUMMARY'!Z20</f>
        <v>5694.335219236209</v>
      </c>
      <c r="AC73" s="62">
        <f>'FISH RIVER SUMMARY'!AA20</f>
        <v>196.06631493506495</v>
      </c>
      <c r="AD73" s="81">
        <f t="shared" si="6"/>
        <v>29.042904290429043</v>
      </c>
    </row>
    <row r="74" spans="3:30" x14ac:dyDescent="0.25">
      <c r="C74" s="71" t="str">
        <f>'FISH RIVER SUMMARY'!A21</f>
        <v>Thembela James</v>
      </c>
      <c r="D74" s="71">
        <f>'FISH RIVER SUMMARY'!B21</f>
        <v>14</v>
      </c>
      <c r="E74" s="71">
        <f>'FISH RIVER SUMMARY'!C21</f>
        <v>142.88999999999999</v>
      </c>
      <c r="F74" s="71">
        <f>'FISH RIVER SUMMARY'!D21</f>
        <v>0</v>
      </c>
      <c r="G74" s="71">
        <f>'FISH RIVER SUMMARY'!E21</f>
        <v>0</v>
      </c>
      <c r="H74" s="71">
        <f>'FISH RIVER SUMMARY'!F21</f>
        <v>279</v>
      </c>
      <c r="I74" s="71">
        <f>'FISH RIVER SUMMARY'!G21</f>
        <v>279</v>
      </c>
      <c r="J74" s="71">
        <f>'FISH RIVER SUMMARY'!H21</f>
        <v>11</v>
      </c>
      <c r="K74" s="62">
        <f>'FISH RIVER SUMMARY'!I21</f>
        <v>383860.84999999992</v>
      </c>
      <c r="L74" s="62">
        <f>'FISH RIVER SUMMARY'!J21</f>
        <v>6049.9299999999994</v>
      </c>
      <c r="M74" s="62">
        <f>'FISH RIVER SUMMARY'!K21</f>
        <v>57001.609999999986</v>
      </c>
      <c r="N74" s="62">
        <f>'FISH RIVER SUMMARY'!L21</f>
        <v>0</v>
      </c>
      <c r="O74" s="62">
        <f>'FISH RIVER SUMMARY'!M21</f>
        <v>18902.28</v>
      </c>
      <c r="P74" s="62">
        <f>'FISH RIVER SUMMARY'!N21</f>
        <v>68141.950000000012</v>
      </c>
      <c r="Q74" s="62">
        <f>'FISH RIVER SUMMARY'!O21</f>
        <v>128814</v>
      </c>
      <c r="R74" s="62">
        <f>'FISH RIVER SUMMARY'!P21</f>
        <v>17539.650000000001</v>
      </c>
      <c r="S74" s="62">
        <f>'FISH RIVER SUMMARY'!Q21</f>
        <v>0</v>
      </c>
      <c r="T74" s="62">
        <f>'FISH RIVER SUMMARY'!R21</f>
        <v>0</v>
      </c>
      <c r="U74" s="62">
        <f>'FISH RIVER SUMMARY'!S21</f>
        <v>680310.27</v>
      </c>
      <c r="V74" s="62">
        <f>'FISH RIVER SUMMARY'!T21</f>
        <v>0</v>
      </c>
      <c r="W74" s="62">
        <f>'FISH RIVER SUMMARY'!U21</f>
        <v>680310.27</v>
      </c>
      <c r="X74" s="63">
        <f>'FISH RIVER SUMMARY'!V21</f>
        <v>357225</v>
      </c>
      <c r="Y74" s="71">
        <f>'FISH RIVER SUMMARY'!W21</f>
        <v>0</v>
      </c>
      <c r="Z74" s="63">
        <f>'FISH RIVER SUMMARY'!X21</f>
        <v>3102</v>
      </c>
      <c r="AA74" s="63">
        <f>'FISH RIVER SUMMARY'!Y21</f>
        <v>3051</v>
      </c>
      <c r="AB74" s="62">
        <f>'FISH RIVER SUMMARY'!Z21</f>
        <v>4761.0768423262653</v>
      </c>
      <c r="AC74" s="62">
        <f>'FISH RIVER SUMMARY'!AA21</f>
        <v>219.3134332688588</v>
      </c>
      <c r="AD74" s="81">
        <f t="shared" si="6"/>
        <v>21.709006928406467</v>
      </c>
    </row>
    <row r="75" spans="3:30" x14ac:dyDescent="0.25">
      <c r="C75" s="71" t="str">
        <f>'FISH RIVER SUMMARY'!A22</f>
        <v>Thulani Mfundisi</v>
      </c>
      <c r="D75" s="71">
        <f>'FISH RIVER SUMMARY'!B22</f>
        <v>4</v>
      </c>
      <c r="E75" s="71">
        <f>'FISH RIVER SUMMARY'!C22</f>
        <v>36.299999999999997</v>
      </c>
      <c r="F75" s="71">
        <f>'FISH RIVER SUMMARY'!D22</f>
        <v>0</v>
      </c>
      <c r="G75" s="71">
        <f>'FISH RIVER SUMMARY'!E22</f>
        <v>0</v>
      </c>
      <c r="H75" s="71">
        <f>'FISH RIVER SUMMARY'!F22</f>
        <v>79</v>
      </c>
      <c r="I75" s="71">
        <f>'FISH RIVER SUMMARY'!G22</f>
        <v>79</v>
      </c>
      <c r="J75" s="71">
        <f>'FISH RIVER SUMMARY'!H22</f>
        <v>11</v>
      </c>
      <c r="K75" s="62">
        <f>'FISH RIVER SUMMARY'!I22</f>
        <v>101225.22</v>
      </c>
      <c r="L75" s="62">
        <f>'FISH RIVER SUMMARY'!J22</f>
        <v>1591.81</v>
      </c>
      <c r="M75" s="62">
        <f>'FISH RIVER SUMMARY'!K22</f>
        <v>15851.88</v>
      </c>
      <c r="N75" s="62">
        <f>'FISH RIVER SUMMARY'!L22</f>
        <v>0</v>
      </c>
      <c r="O75" s="62">
        <f>'FISH RIVER SUMMARY'!M22</f>
        <v>4582.17</v>
      </c>
      <c r="P75" s="62">
        <f>'FISH RIVER SUMMARY'!N22</f>
        <v>12829.45</v>
      </c>
      <c r="Q75" s="62">
        <f>'FISH RIVER SUMMARY'!O22</f>
        <v>31624</v>
      </c>
      <c r="R75" s="62">
        <f>'FISH RIVER SUMMARY'!P22</f>
        <v>4503</v>
      </c>
      <c r="S75" s="62">
        <f>'FISH RIVER SUMMARY'!Q22</f>
        <v>0</v>
      </c>
      <c r="T75" s="62">
        <f>'FISH RIVER SUMMARY'!R22</f>
        <v>0</v>
      </c>
      <c r="U75" s="62">
        <f>'FISH RIVER SUMMARY'!S22</f>
        <v>172207.53</v>
      </c>
      <c r="V75" s="62">
        <f>'FISH RIVER SUMMARY'!T22</f>
        <v>0</v>
      </c>
      <c r="W75" s="62">
        <f>'FISH RIVER SUMMARY'!U22</f>
        <v>172207.53</v>
      </c>
      <c r="X75" s="63">
        <f>'FISH RIVER SUMMARY'!V22</f>
        <v>90750</v>
      </c>
      <c r="Y75" s="71">
        <f>'FISH RIVER SUMMARY'!W22</f>
        <v>0</v>
      </c>
      <c r="Z75" s="63">
        <f>'FISH RIVER SUMMARY'!X22</f>
        <v>869</v>
      </c>
      <c r="AA75" s="63">
        <f>'FISH RIVER SUMMARY'!Y22</f>
        <v>807</v>
      </c>
      <c r="AB75" s="62">
        <f>'FISH RIVER SUMMARY'!Z22</f>
        <v>4744.0090909090914</v>
      </c>
      <c r="AC75" s="62">
        <f>'FISH RIVER SUMMARY'!AA22</f>
        <v>198.16746835443038</v>
      </c>
      <c r="AD75" s="81">
        <f t="shared" si="6"/>
        <v>23.939393939393941</v>
      </c>
    </row>
    <row r="76" spans="3:30" x14ac:dyDescent="0.25">
      <c r="C76" s="71" t="str">
        <f>'FISH RIVER SUMMARY'!A23</f>
        <v>Khanya Maleki</v>
      </c>
      <c r="D76" s="71">
        <f>'FISH RIVER SUMMARY'!B23</f>
        <v>13</v>
      </c>
      <c r="E76" s="71">
        <f>'FISH RIVER SUMMARY'!C23</f>
        <v>127.26999999999998</v>
      </c>
      <c r="F76" s="71">
        <f>'FISH RIVER SUMMARY'!D23</f>
        <v>0</v>
      </c>
      <c r="G76" s="71">
        <f>'FISH RIVER SUMMARY'!E23</f>
        <v>0</v>
      </c>
      <c r="H76" s="71">
        <f>'FISH RIVER SUMMARY'!F23</f>
        <v>257</v>
      </c>
      <c r="I76" s="71">
        <f>'FISH RIVER SUMMARY'!G23</f>
        <v>257</v>
      </c>
      <c r="J76" s="71">
        <f>'FISH RIVER SUMMARY'!H23</f>
        <v>11</v>
      </c>
      <c r="K76" s="62">
        <f>'FISH RIVER SUMMARY'!I23</f>
        <v>347371.70999999996</v>
      </c>
      <c r="L76" s="62">
        <f>'FISH RIVER SUMMARY'!J23</f>
        <v>5477</v>
      </c>
      <c r="M76" s="62">
        <f>'FISH RIVER SUMMARY'!K23</f>
        <v>51407.060000000005</v>
      </c>
      <c r="N76" s="62">
        <f>'FISH RIVER SUMMARY'!L23</f>
        <v>0</v>
      </c>
      <c r="O76" s="62">
        <f>'FISH RIVER SUMMARY'!M23</f>
        <v>17200.140000000003</v>
      </c>
      <c r="P76" s="62">
        <f>'FISH RIVER SUMMARY'!N23</f>
        <v>63027.349999999991</v>
      </c>
      <c r="Q76" s="62">
        <f>'FISH RIVER SUMMARY'!O23</f>
        <v>122222.5</v>
      </c>
      <c r="R76" s="62">
        <f>'FISH RIVER SUMMARY'!P23</f>
        <v>15875.149999999998</v>
      </c>
      <c r="S76" s="62">
        <f>'FISH RIVER SUMMARY'!Q23</f>
        <v>0</v>
      </c>
      <c r="T76" s="62">
        <f>'FISH RIVER SUMMARY'!R23</f>
        <v>0</v>
      </c>
      <c r="U76" s="62">
        <f>'FISH RIVER SUMMARY'!S23</f>
        <v>622580.90999999992</v>
      </c>
      <c r="V76" s="62">
        <f>'FISH RIVER SUMMARY'!T23</f>
        <v>0</v>
      </c>
      <c r="W76" s="62">
        <f>'FISH RIVER SUMMARY'!U23</f>
        <v>622580.90999999992</v>
      </c>
      <c r="X76" s="63">
        <f>'FISH RIVER SUMMARY'!V23</f>
        <v>318175</v>
      </c>
      <c r="Y76" s="71">
        <f>'FISH RIVER SUMMARY'!W23</f>
        <v>0</v>
      </c>
      <c r="Z76" s="63">
        <f>'FISH RIVER SUMMARY'!X23</f>
        <v>2827</v>
      </c>
      <c r="AA76" s="63">
        <f>'FISH RIVER SUMMARY'!Y23</f>
        <v>2775</v>
      </c>
      <c r="AB76" s="62">
        <f>'FISH RIVER SUMMARY'!Z23</f>
        <v>4891.8119745423119</v>
      </c>
      <c r="AC76" s="62">
        <f>'FISH RIVER SUMMARY'!AA23</f>
        <v>220.22671029359742</v>
      </c>
      <c r="AD76" s="81">
        <f t="shared" si="6"/>
        <v>22.212618841832327</v>
      </c>
    </row>
    <row r="77" spans="3:30" x14ac:dyDescent="0.25">
      <c r="C77" s="71" t="str">
        <f>'FISH RIVER SUMMARY'!A24</f>
        <v>Ntembeko Kilani</v>
      </c>
      <c r="D77" s="71">
        <f>'FISH RIVER SUMMARY'!B24</f>
        <v>4</v>
      </c>
      <c r="E77" s="71">
        <f>'FISH RIVER SUMMARY'!C24</f>
        <v>38.519999999999996</v>
      </c>
      <c r="F77" s="71">
        <f>'FISH RIVER SUMMARY'!D24</f>
        <v>0</v>
      </c>
      <c r="G77" s="71">
        <f>'FISH RIVER SUMMARY'!E24</f>
        <v>0</v>
      </c>
      <c r="H77" s="71">
        <f>'FISH RIVER SUMMARY'!F24</f>
        <v>84</v>
      </c>
      <c r="I77" s="71">
        <f>'FISH RIVER SUMMARY'!G24</f>
        <v>84</v>
      </c>
      <c r="J77" s="71">
        <f>'FISH RIVER SUMMARY'!H24</f>
        <v>11</v>
      </c>
      <c r="K77" s="62">
        <f>'FISH RIVER SUMMARY'!I24</f>
        <v>116603.81</v>
      </c>
      <c r="L77" s="62">
        <f>'FISH RIVER SUMMARY'!J24</f>
        <v>1834.44</v>
      </c>
      <c r="M77" s="62">
        <f>'FISH RIVER SUMMARY'!K24</f>
        <v>2003.45</v>
      </c>
      <c r="N77" s="62">
        <f>'FISH RIVER SUMMARY'!L24</f>
        <v>0</v>
      </c>
      <c r="O77" s="62">
        <f>'FISH RIVER SUMMARY'!M24</f>
        <v>2850.3999999999996</v>
      </c>
      <c r="P77" s="62">
        <f>'FISH RIVER SUMMARY'!N24</f>
        <v>16214.6</v>
      </c>
      <c r="Q77" s="62">
        <f>'FISH RIVER SUMMARY'!O24</f>
        <v>20058</v>
      </c>
      <c r="R77" s="62">
        <f>'FISH RIVER SUMMARY'!P24</f>
        <v>0</v>
      </c>
      <c r="S77" s="62">
        <f>'FISH RIVER SUMMARY'!Q24</f>
        <v>0</v>
      </c>
      <c r="T77" s="62">
        <f>'FISH RIVER SUMMARY'!R24</f>
        <v>13366.2</v>
      </c>
      <c r="U77" s="62">
        <f>'FISH RIVER SUMMARY'!S24</f>
        <v>172930.9</v>
      </c>
      <c r="V77" s="62">
        <f>'FISH RIVER SUMMARY'!T24</f>
        <v>0</v>
      </c>
      <c r="W77" s="62">
        <f>'FISH RIVER SUMMARY'!U24</f>
        <v>172930.9</v>
      </c>
      <c r="X77" s="63">
        <f>'FISH RIVER SUMMARY'!V24</f>
        <v>96300</v>
      </c>
      <c r="Y77" s="71">
        <f>'FISH RIVER SUMMARY'!W24</f>
        <v>35</v>
      </c>
      <c r="Z77" s="63">
        <f>'FISH RIVER SUMMARY'!X24</f>
        <v>924</v>
      </c>
      <c r="AA77" s="63">
        <f>'FISH RIVER SUMMARY'!Y24</f>
        <v>902</v>
      </c>
      <c r="AB77" s="62">
        <f>'FISH RIVER SUMMARY'!Z24</f>
        <v>4489.3795430944965</v>
      </c>
      <c r="AC77" s="62">
        <f>'FISH RIVER SUMMARY'!AA24</f>
        <v>187.15465367965368</v>
      </c>
      <c r="AD77" s="81">
        <f t="shared" si="6"/>
        <v>23.987538940809973</v>
      </c>
    </row>
    <row r="78" spans="3:30" x14ac:dyDescent="0.25">
      <c r="C78" s="71" t="str">
        <f>'FISH RIVER SUMMARY'!A25</f>
        <v>Brenda Thembani</v>
      </c>
      <c r="D78" s="71">
        <f>'FISH RIVER SUMMARY'!B25</f>
        <v>12</v>
      </c>
      <c r="E78" s="71">
        <f>'FISH RIVER SUMMARY'!C25</f>
        <v>95.649999999999991</v>
      </c>
      <c r="F78" s="71">
        <f>'FISH RIVER SUMMARY'!D25</f>
        <v>0</v>
      </c>
      <c r="G78" s="71">
        <f>'FISH RIVER SUMMARY'!E25</f>
        <v>0</v>
      </c>
      <c r="H78" s="71">
        <f>'FISH RIVER SUMMARY'!F25</f>
        <v>218</v>
      </c>
      <c r="I78" s="71">
        <f>'FISH RIVER SUMMARY'!G25</f>
        <v>218</v>
      </c>
      <c r="J78" s="71">
        <f>'FISH RIVER SUMMARY'!H25</f>
        <v>11</v>
      </c>
      <c r="K78" s="62">
        <f>'FISH RIVER SUMMARY'!I25</f>
        <v>294358.81999999995</v>
      </c>
      <c r="L78" s="62">
        <f>'FISH RIVER SUMMARY'!J25</f>
        <v>4637.7199999999993</v>
      </c>
      <c r="M78" s="62">
        <f>'FISH RIVER SUMMARY'!K25</f>
        <v>43823.18</v>
      </c>
      <c r="N78" s="62">
        <f>'FISH RIVER SUMMARY'!L25</f>
        <v>0</v>
      </c>
      <c r="O78" s="62">
        <f>'FISH RIVER SUMMARY'!M25</f>
        <v>14267.199999999999</v>
      </c>
      <c r="P78" s="62">
        <f>'FISH RIVER SUMMARY'!N25</f>
        <v>49203.7</v>
      </c>
      <c r="Q78" s="62">
        <f>'FISH RIVER SUMMARY'!O25</f>
        <v>107249</v>
      </c>
      <c r="R78" s="62">
        <f>'FISH RIVER SUMMARY'!P25</f>
        <v>13508.299999999997</v>
      </c>
      <c r="S78" s="62">
        <f>'FISH RIVER SUMMARY'!Q25</f>
        <v>0</v>
      </c>
      <c r="T78" s="62">
        <f>'FISH RIVER SUMMARY'!R25</f>
        <v>0</v>
      </c>
      <c r="U78" s="62">
        <f>'FISH RIVER SUMMARY'!S25</f>
        <v>527047.92000000004</v>
      </c>
      <c r="V78" s="62">
        <f>'FISH RIVER SUMMARY'!T25</f>
        <v>0</v>
      </c>
      <c r="W78" s="62">
        <f>'FISH RIVER SUMMARY'!U25</f>
        <v>527047.92000000004</v>
      </c>
      <c r="X78" s="63">
        <f>'FISH RIVER SUMMARY'!V25</f>
        <v>239125</v>
      </c>
      <c r="Y78" s="71">
        <f>'FISH RIVER SUMMARY'!W25</f>
        <v>0</v>
      </c>
      <c r="Z78" s="71">
        <f>'FISH RIVER SUMMARY'!X25</f>
        <v>2398</v>
      </c>
      <c r="AA78" s="71">
        <f>'FISH RIVER SUMMARY'!Y25</f>
        <v>2323</v>
      </c>
      <c r="AB78" s="62">
        <f>'FISH RIVER SUMMARY'!Z25</f>
        <v>5510.1716675378993</v>
      </c>
      <c r="AC78" s="62">
        <f>'FISH RIVER SUMMARY'!AA25</f>
        <v>219.78645537948293</v>
      </c>
      <c r="AD78" s="81">
        <f t="shared" si="6"/>
        <v>25.070569785676948</v>
      </c>
    </row>
    <row r="79" spans="3:30" x14ac:dyDescent="0.25">
      <c r="C79" s="71" t="str">
        <f>'FISH RIVER SUMMARY'!A26</f>
        <v>Vuyelwa Bester</v>
      </c>
      <c r="D79" s="71">
        <f>'FISH RIVER SUMMARY'!B26</f>
        <v>4</v>
      </c>
      <c r="E79" s="71">
        <f>'FISH RIVER SUMMARY'!C26</f>
        <v>20.79</v>
      </c>
      <c r="F79" s="71">
        <f>'FISH RIVER SUMMARY'!D26</f>
        <v>6.82</v>
      </c>
      <c r="G79" s="71">
        <f>'FISH RIVER SUMMARY'!E26</f>
        <v>0</v>
      </c>
      <c r="H79" s="71">
        <f>'FISH RIVER SUMMARY'!F26</f>
        <v>69</v>
      </c>
      <c r="I79" s="71">
        <f>'FISH RIVER SUMMARY'!G26</f>
        <v>69</v>
      </c>
      <c r="J79" s="71">
        <f>'FISH RIVER SUMMARY'!H26</f>
        <v>11</v>
      </c>
      <c r="K79" s="62">
        <f>'FISH RIVER SUMMARY'!I26</f>
        <v>88752.659999999989</v>
      </c>
      <c r="L79" s="62">
        <f>'FISH RIVER SUMMARY'!J26</f>
        <v>1393.98</v>
      </c>
      <c r="M79" s="62">
        <f>'FISH RIVER SUMMARY'!K26</f>
        <v>13898.68</v>
      </c>
      <c r="N79" s="62">
        <f>'FISH RIVER SUMMARY'!L26</f>
        <v>0</v>
      </c>
      <c r="O79" s="62">
        <f>'FISH RIVER SUMMARY'!M26</f>
        <v>3846.1499999999996</v>
      </c>
      <c r="P79" s="62">
        <f>'FISH RIVER SUMMARY'!N26</f>
        <v>8904.6</v>
      </c>
      <c r="Q79" s="62">
        <f>'FISH RIVER SUMMARY'!O26</f>
        <v>34245</v>
      </c>
      <c r="R79" s="62">
        <f>'FISH RIVER SUMMARY'!P26</f>
        <v>3994.65</v>
      </c>
      <c r="S79" s="62">
        <f>'FISH RIVER SUMMARY'!Q26</f>
        <v>0</v>
      </c>
      <c r="T79" s="62">
        <f>'FISH RIVER SUMMARY'!R26</f>
        <v>0</v>
      </c>
      <c r="U79" s="62">
        <f>'FISH RIVER SUMMARY'!S26</f>
        <v>155035.72</v>
      </c>
      <c r="V79" s="62">
        <f>'FISH RIVER SUMMARY'!T26</f>
        <v>0</v>
      </c>
      <c r="W79" s="62">
        <f>'FISH RIVER SUMMARY'!U26</f>
        <v>155035.72</v>
      </c>
      <c r="X79" s="63">
        <f>'FISH RIVER SUMMARY'!V26</f>
        <v>60500</v>
      </c>
      <c r="Y79" s="71">
        <f>'FISH RIVER SUMMARY'!W26</f>
        <v>0</v>
      </c>
      <c r="Z79" s="71">
        <f>'FISH RIVER SUMMARY'!X26</f>
        <v>759</v>
      </c>
      <c r="AA79" s="71">
        <f>'FISH RIVER SUMMARY'!Y26</f>
        <v>660</v>
      </c>
      <c r="AB79" s="62">
        <f>'FISH RIVER SUMMARY'!Z26</f>
        <v>5615.2017385005438</v>
      </c>
      <c r="AC79" s="62">
        <f>'FISH RIVER SUMMARY'!AA26</f>
        <v>204.26313570487483</v>
      </c>
      <c r="AD79" s="81">
        <f t="shared" si="6"/>
        <v>27.490039840637451</v>
      </c>
    </row>
    <row r="80" spans="3:30" x14ac:dyDescent="0.25">
      <c r="C80" s="71" t="str">
        <f>'FISH RIVER SUMMARY'!A27</f>
        <v>Nobuzwe Frank</v>
      </c>
      <c r="D80" s="71">
        <f>'FISH RIVER SUMMARY'!B27</f>
        <v>2</v>
      </c>
      <c r="E80" s="71">
        <f>'FISH RIVER SUMMARY'!C27</f>
        <v>14.2</v>
      </c>
      <c r="F80" s="71">
        <f>'FISH RIVER SUMMARY'!D27</f>
        <v>0</v>
      </c>
      <c r="G80" s="71">
        <f>'FISH RIVER SUMMARY'!E27</f>
        <v>0</v>
      </c>
      <c r="H80" s="71">
        <f>'FISH RIVER SUMMARY'!F27</f>
        <v>39</v>
      </c>
      <c r="I80" s="71">
        <f>'FISH RIVER SUMMARY'!G27</f>
        <v>39</v>
      </c>
      <c r="J80" s="71">
        <f>'FISH RIVER SUMMARY'!H27</f>
        <v>11</v>
      </c>
      <c r="K80" s="62">
        <f>'FISH RIVER SUMMARY'!I27</f>
        <v>49747.619999999995</v>
      </c>
      <c r="L80" s="62">
        <f>'FISH RIVER SUMMARY'!J27</f>
        <v>781.33999999999992</v>
      </c>
      <c r="M80" s="62">
        <f>'FISH RIVER SUMMARY'!K27</f>
        <v>7790.48</v>
      </c>
      <c r="N80" s="62">
        <f>'FISH RIVER SUMMARY'!L27</f>
        <v>0</v>
      </c>
      <c r="O80" s="62">
        <f>'FISH RIVER SUMMARY'!M27</f>
        <v>2153.9699999999998</v>
      </c>
      <c r="P80" s="62">
        <f>'FISH RIVER SUMMARY'!N27</f>
        <v>4990.05</v>
      </c>
      <c r="Q80" s="62">
        <f>'FISH RIVER SUMMARY'!O27</f>
        <v>16243.5</v>
      </c>
      <c r="R80" s="62">
        <f>'FISH RIVER SUMMARY'!P27</f>
        <v>2223</v>
      </c>
      <c r="S80" s="62">
        <f>'FISH RIVER SUMMARY'!Q27</f>
        <v>0</v>
      </c>
      <c r="T80" s="62">
        <f>'FISH RIVER SUMMARY'!R27</f>
        <v>0</v>
      </c>
      <c r="U80" s="62">
        <f>'FISH RIVER SUMMARY'!S27</f>
        <v>83929.959999999992</v>
      </c>
      <c r="V80" s="62">
        <f>'FISH RIVER SUMMARY'!T27</f>
        <v>0</v>
      </c>
      <c r="W80" s="62">
        <f>'FISH RIVER SUMMARY'!U27</f>
        <v>83929.959999999992</v>
      </c>
      <c r="X80" s="63">
        <f>'FISH RIVER SUMMARY'!V27</f>
        <v>35500</v>
      </c>
      <c r="Y80" s="71">
        <f>'FISH RIVER SUMMARY'!W27</f>
        <v>0</v>
      </c>
      <c r="Z80" s="71">
        <f>'FISH RIVER SUMMARY'!X27</f>
        <v>429</v>
      </c>
      <c r="AA80" s="71">
        <f>'FISH RIVER SUMMARY'!Y27</f>
        <v>367</v>
      </c>
      <c r="AB80" s="62">
        <f>'FISH RIVER SUMMARY'!Z27</f>
        <v>5910.5605633802816</v>
      </c>
      <c r="AC80" s="62">
        <f>'FISH RIVER SUMMARY'!AA27</f>
        <v>195.64093240093237</v>
      </c>
      <c r="AD80" s="81">
        <f t="shared" si="6"/>
        <v>30.211267605633804</v>
      </c>
    </row>
    <row r="81" spans="3:30" x14ac:dyDescent="0.25">
      <c r="C81" s="71" t="str">
        <f>'FISH RIVER SUMMARY'!A28</f>
        <v>Bongisa James</v>
      </c>
      <c r="D81" s="71">
        <f>'FISH RIVER SUMMARY'!B28</f>
        <v>8</v>
      </c>
      <c r="E81" s="71">
        <f>'FISH RIVER SUMMARY'!C28</f>
        <v>19.600000000000001</v>
      </c>
      <c r="F81" s="71">
        <f>'FISH RIVER SUMMARY'!D28</f>
        <v>38.68</v>
      </c>
      <c r="G81" s="71">
        <f>'FISH RIVER SUMMARY'!E28</f>
        <v>0</v>
      </c>
      <c r="H81" s="71">
        <f>'FISH RIVER SUMMARY'!F28</f>
        <v>102</v>
      </c>
      <c r="I81" s="71">
        <f>'FISH RIVER SUMMARY'!G28</f>
        <v>102</v>
      </c>
      <c r="J81" s="71">
        <f>'FISH RIVER SUMMARY'!H28</f>
        <v>11</v>
      </c>
      <c r="K81" s="62">
        <f>'FISH RIVER SUMMARY'!I28</f>
        <v>135272.63999999998</v>
      </c>
      <c r="L81" s="62">
        <f>'FISH RIVER SUMMARY'!J28</f>
        <v>2124.69</v>
      </c>
      <c r="M81" s="62">
        <f>'FISH RIVER SUMMARY'!K28</f>
        <v>21183.690000000002</v>
      </c>
      <c r="N81" s="62">
        <f>'FISH RIVER SUMMARY'!L28</f>
        <v>0</v>
      </c>
      <c r="O81" s="62">
        <f>'FISH RIVER SUMMARY'!M28</f>
        <v>5880.42</v>
      </c>
      <c r="P81" s="62">
        <f>'FISH RIVER SUMMARY'!N28</f>
        <v>13583.249999999998</v>
      </c>
      <c r="Q81" s="62">
        <f>'FISH RIVER SUMMARY'!O28</f>
        <v>47787</v>
      </c>
      <c r="R81" s="62">
        <f>'FISH RIVER SUMMARY'!P28</f>
        <v>6245.5499999999993</v>
      </c>
      <c r="S81" s="62">
        <f>'FISH RIVER SUMMARY'!Q28</f>
        <v>0</v>
      </c>
      <c r="T81" s="62">
        <f>'FISH RIVER SUMMARY'!R28</f>
        <v>0</v>
      </c>
      <c r="U81" s="62">
        <f>'FISH RIVER SUMMARY'!S28</f>
        <v>232077.24</v>
      </c>
      <c r="V81" s="62">
        <f>'FISH RIVER SUMMARY'!T28</f>
        <v>0</v>
      </c>
      <c r="W81" s="62">
        <f>'FISH RIVER SUMMARY'!U28</f>
        <v>232077.24</v>
      </c>
      <c r="X81" s="63">
        <f>'FISH RIVER SUMMARY'!V28</f>
        <v>92557</v>
      </c>
      <c r="Y81" s="71">
        <f>'FISH RIVER SUMMARY'!W28</f>
        <v>0</v>
      </c>
      <c r="Z81" s="71">
        <f>'FISH RIVER SUMMARY'!X28</f>
        <v>1122</v>
      </c>
      <c r="AA81" s="71">
        <f>'FISH RIVER SUMMARY'!Y28</f>
        <v>1068</v>
      </c>
      <c r="AB81" s="62">
        <f>'FISH RIVER SUMMARY'!Z28</f>
        <v>3982.1077556623195</v>
      </c>
      <c r="AC81" s="62">
        <f>'FISH RIVER SUMMARY'!AA28</f>
        <v>206.84245989304813</v>
      </c>
      <c r="AD81" s="81">
        <f t="shared" si="6"/>
        <v>19.251887439945094</v>
      </c>
    </row>
    <row r="82" spans="3:30" x14ac:dyDescent="0.25">
      <c r="C82" s="71" t="str">
        <f>'FISH RIVER SUMMARY'!A29</f>
        <v>Msondezi Ngcibi</v>
      </c>
      <c r="D82" s="71">
        <f>'FISH RIVER SUMMARY'!B29</f>
        <v>5</v>
      </c>
      <c r="E82" s="71">
        <f>'FISH RIVER SUMMARY'!C29</f>
        <v>25.310000000000002</v>
      </c>
      <c r="F82" s="71">
        <f>'FISH RIVER SUMMARY'!D29</f>
        <v>36.68</v>
      </c>
      <c r="G82" s="71">
        <f>'FISH RIVER SUMMARY'!E29</f>
        <v>0</v>
      </c>
      <c r="H82" s="71">
        <f>'FISH RIVER SUMMARY'!F29</f>
        <v>84</v>
      </c>
      <c r="I82" s="71">
        <f>'FISH RIVER SUMMARY'!G29</f>
        <v>84</v>
      </c>
      <c r="J82" s="71">
        <f>'FISH RIVER SUMMARY'!H29</f>
        <v>11</v>
      </c>
      <c r="K82" s="62">
        <f>'FISH RIVER SUMMARY'!I29</f>
        <v>113238.66</v>
      </c>
      <c r="L82" s="62">
        <f>'FISH RIVER SUMMARY'!J29</f>
        <v>1780.49</v>
      </c>
      <c r="M82" s="62">
        <f>'FISH RIVER SUMMARY'!K29</f>
        <v>17733.18</v>
      </c>
      <c r="N82" s="62">
        <f>'FISH RIVER SUMMARY'!L29</f>
        <v>0</v>
      </c>
      <c r="O82" s="62">
        <f>'FISH RIVER SUMMARY'!M29</f>
        <v>5119.5</v>
      </c>
      <c r="P82" s="62">
        <f>'FISH RIVER SUMMARY'!N29</f>
        <v>13936.349999999999</v>
      </c>
      <c r="Q82" s="62">
        <f>'FISH RIVER SUMMARY'!O29</f>
        <v>39645</v>
      </c>
      <c r="R82" s="62">
        <f>'FISH RIVER SUMMARY'!P29</f>
        <v>5260.6500000000005</v>
      </c>
      <c r="S82" s="62">
        <f>'FISH RIVER SUMMARY'!Q29</f>
        <v>0</v>
      </c>
      <c r="T82" s="62">
        <f>'FISH RIVER SUMMARY'!R29</f>
        <v>0</v>
      </c>
      <c r="U82" s="62">
        <f>'FISH RIVER SUMMARY'!S29</f>
        <v>196713.82</v>
      </c>
      <c r="V82" s="62">
        <f>'FISH RIVER SUMMARY'!T29</f>
        <v>0</v>
      </c>
      <c r="W82" s="62">
        <f>'FISH RIVER SUMMARY'!U29</f>
        <v>196713.82</v>
      </c>
      <c r="X82" s="63">
        <f>'FISH RIVER SUMMARY'!V29</f>
        <v>109635</v>
      </c>
      <c r="Y82" s="71">
        <f>'FISH RIVER SUMMARY'!W29</f>
        <v>0</v>
      </c>
      <c r="Z82" s="71">
        <f>'FISH RIVER SUMMARY'!X29</f>
        <v>924</v>
      </c>
      <c r="AA82" s="71">
        <f>'FISH RIVER SUMMARY'!Y29</f>
        <v>889</v>
      </c>
      <c r="AB82" s="62">
        <f>'FISH RIVER SUMMARY'!Z29</f>
        <v>3173.3153734473303</v>
      </c>
      <c r="AC82" s="62">
        <f>'FISH RIVER SUMMARY'!AA29</f>
        <v>212.8937445887446</v>
      </c>
      <c r="AD82" s="81">
        <f t="shared" si="6"/>
        <v>14.905629940312954</v>
      </c>
    </row>
    <row r="83" spans="3:30" x14ac:dyDescent="0.25">
      <c r="C83" s="71" t="str">
        <f>'FISH RIVER SUMMARY'!A30</f>
        <v>Zolani Sihawu</v>
      </c>
      <c r="D83" s="71">
        <f>'FISH RIVER SUMMARY'!B30</f>
        <v>1</v>
      </c>
      <c r="E83" s="71">
        <f>'FISH RIVER SUMMARY'!C30</f>
        <v>7.2</v>
      </c>
      <c r="F83" s="71">
        <f>'FISH RIVER SUMMARY'!D30</f>
        <v>0</v>
      </c>
      <c r="G83" s="71">
        <f>'FISH RIVER SUMMARY'!E30</f>
        <v>0</v>
      </c>
      <c r="H83" s="71">
        <f>'FISH RIVER SUMMARY'!F30</f>
        <v>19</v>
      </c>
      <c r="I83" s="71">
        <f>'FISH RIVER SUMMARY'!G30</f>
        <v>19</v>
      </c>
      <c r="J83" s="71">
        <f>'FISH RIVER SUMMARY'!H30</f>
        <v>11</v>
      </c>
      <c r="K83" s="62">
        <f>'FISH RIVER SUMMARY'!I30</f>
        <v>24236.02</v>
      </c>
      <c r="L83" s="62">
        <f>'FISH RIVER SUMMARY'!J30</f>
        <v>380.65</v>
      </c>
      <c r="M83" s="62">
        <f>'FISH RIVER SUMMARY'!K30</f>
        <v>3759.36</v>
      </c>
      <c r="N83" s="62">
        <f>'FISH RIVER SUMMARY'!L30</f>
        <v>0</v>
      </c>
      <c r="O83" s="62">
        <f>'FISH RIVER SUMMARY'!M30</f>
        <v>1049.3699999999999</v>
      </c>
      <c r="P83" s="62">
        <f>'FISH RIVER SUMMARY'!N30</f>
        <v>2431.0500000000002</v>
      </c>
      <c r="Q83" s="62">
        <f>'FISH RIVER SUMMARY'!O30</f>
        <v>8702</v>
      </c>
      <c r="R83" s="62">
        <f>'FISH RIVER SUMMARY'!P30</f>
        <v>1083</v>
      </c>
      <c r="S83" s="62">
        <f>'FISH RIVER SUMMARY'!Q30</f>
        <v>0</v>
      </c>
      <c r="T83" s="62">
        <f>'FISH RIVER SUMMARY'!R30</f>
        <v>0</v>
      </c>
      <c r="U83" s="62">
        <f>'FISH RIVER SUMMARY'!S30</f>
        <v>41677.449999999997</v>
      </c>
      <c r="V83" s="62">
        <f>'FISH RIVER SUMMARY'!T30</f>
        <v>0</v>
      </c>
      <c r="W83" s="62">
        <f>'FISH RIVER SUMMARY'!U30</f>
        <v>41677.449999999997</v>
      </c>
      <c r="X83" s="63">
        <f>'FISH RIVER SUMMARY'!V30</f>
        <v>18000</v>
      </c>
      <c r="Y83" s="71">
        <f>'FISH RIVER SUMMARY'!W30</f>
        <v>0</v>
      </c>
      <c r="Z83" s="71">
        <f>'FISH RIVER SUMMARY'!X30</f>
        <v>209</v>
      </c>
      <c r="AA83" s="71">
        <f>'FISH RIVER SUMMARY'!Y30</f>
        <v>187</v>
      </c>
      <c r="AB83" s="62">
        <f>'FISH RIVER SUMMARY'!Z30</f>
        <v>5788.5347222222217</v>
      </c>
      <c r="AC83" s="62">
        <f>'FISH RIVER SUMMARY'!AA30</f>
        <v>199.41363636363636</v>
      </c>
      <c r="AD83" s="81">
        <f t="shared" si="6"/>
        <v>29.027777777777779</v>
      </c>
    </row>
    <row r="84" spans="3:30" x14ac:dyDescent="0.25">
      <c r="C84" s="71" t="str">
        <f>'FISH RIVER SUMMARY'!A31</f>
        <v>Xolisa Pongolo</v>
      </c>
      <c r="D84" s="71">
        <f>'FISH RIVER SUMMARY'!B31</f>
        <v>7</v>
      </c>
      <c r="E84" s="71">
        <f>'FISH RIVER SUMMARY'!C31</f>
        <v>7.22</v>
      </c>
      <c r="F84" s="71">
        <f>'FISH RIVER SUMMARY'!D31</f>
        <v>65.75</v>
      </c>
      <c r="G84" s="71">
        <f>'FISH RIVER SUMMARY'!E31</f>
        <v>0</v>
      </c>
      <c r="H84" s="71">
        <f>'FISH RIVER SUMMARY'!F31</f>
        <v>96</v>
      </c>
      <c r="I84" s="71">
        <f>'FISH RIVER SUMMARY'!G31</f>
        <v>96</v>
      </c>
      <c r="J84" s="71">
        <f>'FISH RIVER SUMMARY'!H31</f>
        <v>11</v>
      </c>
      <c r="K84" s="62">
        <f>'FISH RIVER SUMMARY'!I31</f>
        <v>129119.34</v>
      </c>
      <c r="L84" s="62">
        <f>'FISH RIVER SUMMARY'!J31</f>
        <v>2029.9</v>
      </c>
      <c r="M84" s="62">
        <f>'FISH RIVER SUMMARY'!K31</f>
        <v>16224.98</v>
      </c>
      <c r="N84" s="62">
        <f>'FISH RIVER SUMMARY'!L31</f>
        <v>0</v>
      </c>
      <c r="O84" s="62">
        <f>'FISH RIVER SUMMARY'!M31</f>
        <v>5746.1</v>
      </c>
      <c r="P84" s="62">
        <f>'FISH RIVER SUMMARY'!N31</f>
        <v>15610.4</v>
      </c>
      <c r="Q84" s="62">
        <f>'FISH RIVER SUMMARY'!O31</f>
        <v>44812</v>
      </c>
      <c r="R84" s="62">
        <f>'FISH RIVER SUMMARY'!P31</f>
        <v>4734.3999999999996</v>
      </c>
      <c r="S84" s="62">
        <f>'FISH RIVER SUMMARY'!Q31</f>
        <v>0</v>
      </c>
      <c r="T84" s="62">
        <f>'FISH RIVER SUMMARY'!R31</f>
        <v>0</v>
      </c>
      <c r="U84" s="62">
        <f>'FISH RIVER SUMMARY'!S31</f>
        <v>220189.44</v>
      </c>
      <c r="V84" s="62">
        <f>'FISH RIVER SUMMARY'!T31</f>
        <v>0</v>
      </c>
      <c r="W84" s="62">
        <f>'FISH RIVER SUMMARY'!U31</f>
        <v>220189.44</v>
      </c>
      <c r="X84" s="63">
        <f>'FISH RIVER SUMMARY'!V31</f>
        <v>111062</v>
      </c>
      <c r="Y84" s="71">
        <f>'FISH RIVER SUMMARY'!W31</f>
        <v>0</v>
      </c>
      <c r="Z84" s="71">
        <f>'FISH RIVER SUMMARY'!X31</f>
        <v>1056</v>
      </c>
      <c r="AA84" s="71">
        <f>'FISH RIVER SUMMARY'!Y31</f>
        <v>1015</v>
      </c>
      <c r="AB84" s="62">
        <f>'FISH RIVER SUMMARY'!Z31</f>
        <v>3017.5337810058927</v>
      </c>
      <c r="AC84" s="62">
        <f>'FISH RIVER SUMMARY'!AA31</f>
        <v>208.51272727272726</v>
      </c>
      <c r="AD84" s="81">
        <f t="shared" si="6"/>
        <v>14.471700698917363</v>
      </c>
    </row>
    <row r="85" spans="3:30" x14ac:dyDescent="0.25">
      <c r="C85" s="71" t="str">
        <f>'FISH RIVER SUMMARY'!A32</f>
        <v>Vuyokazi Geqiwe</v>
      </c>
      <c r="D85" s="71">
        <f>'FISH RIVER SUMMARY'!B32</f>
        <v>1</v>
      </c>
      <c r="E85" s="71">
        <f>'FISH RIVER SUMMARY'!C32</f>
        <v>0</v>
      </c>
      <c r="F85" s="71">
        <f>'FISH RIVER SUMMARY'!D32</f>
        <v>6.74</v>
      </c>
      <c r="G85" s="71">
        <f>'FISH RIVER SUMMARY'!E32</f>
        <v>0</v>
      </c>
      <c r="H85" s="71">
        <f>'FISH RIVER SUMMARY'!F32</f>
        <v>9</v>
      </c>
      <c r="I85" s="71">
        <f>'FISH RIVER SUMMARY'!G32</f>
        <v>9</v>
      </c>
      <c r="J85" s="71">
        <f>'FISH RIVER SUMMARY'!H32</f>
        <v>11</v>
      </c>
      <c r="K85" s="62">
        <f>'FISH RIVER SUMMARY'!I32</f>
        <v>12217.86</v>
      </c>
      <c r="L85" s="62">
        <f>'FISH RIVER SUMMARY'!J32</f>
        <v>191.91</v>
      </c>
      <c r="M85" s="62">
        <f>'FISH RIVER SUMMARY'!K32</f>
        <v>1913.32</v>
      </c>
      <c r="N85" s="62">
        <f>'FISH RIVER SUMMARY'!L32</f>
        <v>0</v>
      </c>
      <c r="O85" s="62">
        <f>'FISH RIVER SUMMARY'!M32</f>
        <v>532.35</v>
      </c>
      <c r="P85" s="62">
        <f>'FISH RIVER SUMMARY'!N32</f>
        <v>1227.5999999999999</v>
      </c>
      <c r="Q85" s="62">
        <f>'FISH RIVER SUMMARY'!O32</f>
        <v>4275</v>
      </c>
      <c r="R85" s="62">
        <f>'FISH RIVER SUMMARY'!P32</f>
        <v>574.65</v>
      </c>
      <c r="S85" s="62">
        <f>'FISH RIVER SUMMARY'!Q32</f>
        <v>0</v>
      </c>
      <c r="T85" s="62">
        <f>'FISH RIVER SUMMARY'!R32</f>
        <v>0</v>
      </c>
      <c r="U85" s="62">
        <f>'FISH RIVER SUMMARY'!S32</f>
        <v>20932.689999999999</v>
      </c>
      <c r="V85" s="62">
        <f>'FISH RIVER SUMMARY'!T32</f>
        <v>0</v>
      </c>
      <c r="W85" s="62">
        <f>'FISH RIVER SUMMARY'!U32</f>
        <v>20932.689999999999</v>
      </c>
      <c r="X85" s="63">
        <f>'FISH RIVER SUMMARY'!V32</f>
        <v>8425</v>
      </c>
      <c r="Y85" s="63">
        <f>'FISH RIVER SUMMARY'!W32</f>
        <v>0</v>
      </c>
      <c r="Z85" s="71">
        <f>'FISH RIVER SUMMARY'!X32</f>
        <v>99</v>
      </c>
      <c r="AA85" s="71">
        <f>'FISH RIVER SUMMARY'!Y32</f>
        <v>99</v>
      </c>
      <c r="AB85" s="62">
        <f>'FISH RIVER SUMMARY'!Z32</f>
        <v>3105.7403560830858</v>
      </c>
      <c r="AC85" s="62">
        <f>'FISH RIVER SUMMARY'!AA32</f>
        <v>211.44131313131311</v>
      </c>
      <c r="AD85" s="81">
        <f t="shared" si="6"/>
        <v>14.688427299703264</v>
      </c>
    </row>
    <row r="86" spans="3:30" x14ac:dyDescent="0.25">
      <c r="C86" s="71" t="str">
        <f>'FISH RIVER SUMMARY'!A33</f>
        <v>Phumla Nkone</v>
      </c>
      <c r="D86" s="71">
        <f>'FISH RIVER SUMMARY'!B33</f>
        <v>1</v>
      </c>
      <c r="E86" s="71">
        <f>'FISH RIVER SUMMARY'!C33</f>
        <v>0</v>
      </c>
      <c r="F86" s="71">
        <f>'FISH RIVER SUMMARY'!D33</f>
        <v>7.08</v>
      </c>
      <c r="G86" s="71">
        <f>'FISH RIVER SUMMARY'!E33</f>
        <v>0</v>
      </c>
      <c r="H86" s="71">
        <f>'FISH RIVER SUMMARY'!F33</f>
        <v>12</v>
      </c>
      <c r="I86" s="71">
        <f>'FISH RIVER SUMMARY'!G33</f>
        <v>12</v>
      </c>
      <c r="J86" s="71">
        <f>'FISH RIVER SUMMARY'!H33</f>
        <v>12</v>
      </c>
      <c r="K86" s="62">
        <f>'FISH RIVER SUMMARY'!I33</f>
        <v>16290.48</v>
      </c>
      <c r="L86" s="62">
        <f>'FISH RIVER SUMMARY'!J33</f>
        <v>255.87</v>
      </c>
      <c r="M86" s="62">
        <f>'FISH RIVER SUMMARY'!K33</f>
        <v>2551.09</v>
      </c>
      <c r="N86" s="62">
        <f>'FISH RIVER SUMMARY'!L33</f>
        <v>0</v>
      </c>
      <c r="O86" s="62">
        <f>'FISH RIVER SUMMARY'!M33</f>
        <v>709.8</v>
      </c>
      <c r="P86" s="62">
        <f>'FISH RIVER SUMMARY'!N33</f>
        <v>1636.8</v>
      </c>
      <c r="Q86" s="62">
        <f>'FISH RIVER SUMMARY'!O33</f>
        <v>5700</v>
      </c>
      <c r="R86" s="62">
        <f>'FISH RIVER SUMMARY'!P33</f>
        <v>766.2</v>
      </c>
      <c r="S86" s="62">
        <f>'FISH RIVER SUMMARY'!Q33</f>
        <v>0</v>
      </c>
      <c r="T86" s="62">
        <f>'FISH RIVER SUMMARY'!R33</f>
        <v>0</v>
      </c>
      <c r="U86" s="62">
        <f>'FISH RIVER SUMMARY'!S33</f>
        <v>27910.240000000002</v>
      </c>
      <c r="V86" s="62">
        <f>'FISH RIVER SUMMARY'!T33</f>
        <v>0</v>
      </c>
      <c r="W86" s="62">
        <f>'FISH RIVER SUMMARY'!U33</f>
        <v>27910.240000000002</v>
      </c>
      <c r="X86" s="63">
        <f>'FISH RIVER SUMMARY'!V33</f>
        <v>10443</v>
      </c>
      <c r="Y86" s="71">
        <f>'FISH RIVER SUMMARY'!W33</f>
        <v>0</v>
      </c>
      <c r="Z86" s="71">
        <f>'FISH RIVER SUMMARY'!X33</f>
        <v>132</v>
      </c>
      <c r="AA86" s="71">
        <f>'FISH RIVER SUMMARY'!Y33</f>
        <v>132</v>
      </c>
      <c r="AB86" s="62">
        <f>'FISH RIVER SUMMARY'!Z33</f>
        <v>3942.1242937853108</v>
      </c>
      <c r="AC86" s="62">
        <f>'FISH RIVER SUMMARY'!AA33</f>
        <v>211.44121212121215</v>
      </c>
      <c r="AD86" s="81">
        <f t="shared" si="6"/>
        <v>18.64406779661017</v>
      </c>
    </row>
    <row r="87" spans="3:30" x14ac:dyDescent="0.25">
      <c r="C87" s="71" t="str">
        <f>'FISH RIVER SUMMARY'!A34</f>
        <v>Sitembele Mzizi</v>
      </c>
      <c r="D87" s="71">
        <f>'FISH RIVER SUMMARY'!B34</f>
        <v>1</v>
      </c>
      <c r="E87" s="71">
        <f>'FISH RIVER SUMMARY'!C34</f>
        <v>8.16</v>
      </c>
      <c r="F87" s="71">
        <f>'FISH RIVER SUMMARY'!D34</f>
        <v>0</v>
      </c>
      <c r="G87" s="71">
        <f>'FISH RIVER SUMMARY'!E34</f>
        <v>0</v>
      </c>
      <c r="H87" s="71">
        <f>'FISH RIVER SUMMARY'!F34</f>
        <v>22</v>
      </c>
      <c r="I87" s="71">
        <f>'FISH RIVER SUMMARY'!G34</f>
        <v>22</v>
      </c>
      <c r="J87" s="71">
        <f>'FISH RIVER SUMMARY'!H34</f>
        <v>11</v>
      </c>
      <c r="K87" s="62">
        <f>'FISH RIVER SUMMARY'!I34</f>
        <v>29865.88</v>
      </c>
      <c r="L87" s="62">
        <f>'FISH RIVER SUMMARY'!J34</f>
        <v>469.1</v>
      </c>
      <c r="M87" s="62">
        <f>'FISH RIVER SUMMARY'!K34</f>
        <v>0</v>
      </c>
      <c r="N87" s="62">
        <f>'FISH RIVER SUMMARY'!L34</f>
        <v>0</v>
      </c>
      <c r="O87" s="62">
        <f>'FISH RIVER SUMMARY'!M34</f>
        <v>1301.3</v>
      </c>
      <c r="P87" s="62">
        <f>'FISH RIVER SUMMARY'!N34</f>
        <v>3000.8</v>
      </c>
      <c r="Q87" s="62">
        <f>'FISH RIVER SUMMARY'!O34</f>
        <v>9500</v>
      </c>
      <c r="R87" s="62">
        <f>'FISH RIVER SUMMARY'!P34</f>
        <v>1404.7</v>
      </c>
      <c r="S87" s="62">
        <f>'FISH RIVER SUMMARY'!Q34</f>
        <v>0</v>
      </c>
      <c r="T87" s="62">
        <f>'FISH RIVER SUMMARY'!R34</f>
        <v>0</v>
      </c>
      <c r="U87" s="62">
        <f>'FISH RIVER SUMMARY'!S34</f>
        <v>57756.58</v>
      </c>
      <c r="V87" s="62">
        <f>'FISH RIVER SUMMARY'!T34</f>
        <v>0</v>
      </c>
      <c r="W87" s="62">
        <f>'FISH RIVER SUMMARY'!U34</f>
        <v>57756.58</v>
      </c>
      <c r="X87" s="188">
        <f>'FISH RIVER SUMMARY'!V34</f>
        <v>20400</v>
      </c>
      <c r="Y87" s="188">
        <f>'FISH RIVER SUMMARY'!W34</f>
        <v>0</v>
      </c>
      <c r="Z87" s="188">
        <f>'FISH RIVER SUMMARY'!X34</f>
        <v>242</v>
      </c>
      <c r="AA87" s="188">
        <f>'FISH RIVER SUMMARY'!Y34</f>
        <v>242</v>
      </c>
      <c r="AB87" s="62">
        <f>'FISH RIVER SUMMARY'!Z34</f>
        <v>7078.0122549019607</v>
      </c>
      <c r="AC87" s="62">
        <f>'FISH RIVER SUMMARY'!AA34</f>
        <v>238.66355371900826</v>
      </c>
      <c r="AD87" s="81">
        <f t="shared" si="6"/>
        <v>29.656862745098039</v>
      </c>
    </row>
    <row r="88" spans="3:30" x14ac:dyDescent="0.25">
      <c r="C88" s="71"/>
      <c r="D88" s="71"/>
      <c r="E88" s="71"/>
      <c r="F88" s="71"/>
      <c r="G88" s="71"/>
      <c r="H88" s="71"/>
      <c r="I88" s="71"/>
      <c r="J88" s="71"/>
      <c r="K88" s="62"/>
      <c r="L88" s="62"/>
      <c r="M88" s="62"/>
      <c r="N88" s="62"/>
      <c r="O88" s="62"/>
      <c r="P88" s="62"/>
      <c r="Q88" s="62"/>
      <c r="R88" s="62"/>
      <c r="S88" s="62"/>
      <c r="T88" s="62"/>
      <c r="U88" s="62"/>
      <c r="V88" s="62"/>
      <c r="W88" s="62"/>
      <c r="X88" s="71"/>
      <c r="Y88" s="71"/>
      <c r="Z88" s="71"/>
      <c r="AA88" s="71"/>
      <c r="AB88" s="263"/>
      <c r="AC88" s="263"/>
      <c r="AD88" s="81"/>
    </row>
    <row r="89" spans="3:30" x14ac:dyDescent="0.25">
      <c r="C89" s="71"/>
      <c r="D89" s="71"/>
      <c r="E89" s="71"/>
      <c r="F89" s="71"/>
      <c r="G89" s="79"/>
      <c r="H89" s="71"/>
      <c r="I89" s="71"/>
      <c r="J89" s="71"/>
      <c r="K89" s="62"/>
      <c r="L89" s="62"/>
      <c r="M89" s="62"/>
      <c r="N89" s="62"/>
      <c r="O89" s="62"/>
      <c r="P89" s="62"/>
      <c r="Q89" s="62"/>
      <c r="R89" s="62"/>
      <c r="S89" s="62"/>
      <c r="T89" s="62"/>
      <c r="U89" s="62"/>
      <c r="V89" s="72"/>
      <c r="W89" s="72"/>
      <c r="X89" s="80"/>
      <c r="Y89" s="80"/>
      <c r="Z89" s="80"/>
      <c r="AA89" s="80"/>
      <c r="AB89" s="68"/>
      <c r="AC89" s="68"/>
      <c r="AD89" s="81"/>
    </row>
    <row r="90" spans="3:30" ht="13.8" thickBot="1" x14ac:dyDescent="0.3">
      <c r="C90" s="82" t="s">
        <v>179</v>
      </c>
      <c r="D90" s="83">
        <f t="shared" ref="D90:AA90" si="8">SUM(D57:D89)</f>
        <v>383</v>
      </c>
      <c r="E90" s="83">
        <f t="shared" si="8"/>
        <v>2538.753999999999</v>
      </c>
      <c r="F90" s="83">
        <f t="shared" si="8"/>
        <v>1174.306</v>
      </c>
      <c r="G90" s="83">
        <f t="shared" si="8"/>
        <v>38</v>
      </c>
      <c r="H90" s="83">
        <f t="shared" si="8"/>
        <v>6114</v>
      </c>
      <c r="I90" s="83">
        <f t="shared" si="8"/>
        <v>6152</v>
      </c>
      <c r="J90" s="83">
        <f t="shared" si="8"/>
        <v>369</v>
      </c>
      <c r="K90" s="84">
        <f t="shared" si="8"/>
        <v>6947659.1099999975</v>
      </c>
      <c r="L90" s="84">
        <f t="shared" si="8"/>
        <v>77042.089999999982</v>
      </c>
      <c r="M90" s="84">
        <f t="shared" si="8"/>
        <v>1002123.99</v>
      </c>
      <c r="N90" s="84">
        <f t="shared" si="8"/>
        <v>0</v>
      </c>
      <c r="O90" s="84">
        <f t="shared" si="8"/>
        <v>338044.12999999995</v>
      </c>
      <c r="P90" s="84">
        <f t="shared" si="8"/>
        <v>1072583.3499999999</v>
      </c>
      <c r="Q90" s="84">
        <f t="shared" si="8"/>
        <v>2507245.0599999996</v>
      </c>
      <c r="R90" s="84">
        <f t="shared" si="8"/>
        <v>330441.13000000012</v>
      </c>
      <c r="S90" s="84">
        <f t="shared" si="8"/>
        <v>36714.47</v>
      </c>
      <c r="T90" s="84">
        <f t="shared" si="8"/>
        <v>128764.2</v>
      </c>
      <c r="U90" s="84">
        <f t="shared" si="8"/>
        <v>12454161.408</v>
      </c>
      <c r="V90" s="84">
        <f t="shared" si="8"/>
        <v>454497.27</v>
      </c>
      <c r="W90" s="84">
        <f t="shared" si="8"/>
        <v>12908658.677999999</v>
      </c>
      <c r="X90" s="85">
        <f t="shared" si="8"/>
        <v>7913915.5</v>
      </c>
      <c r="Y90" s="85">
        <f t="shared" si="8"/>
        <v>363</v>
      </c>
      <c r="Z90" s="85">
        <f t="shared" si="8"/>
        <v>70345</v>
      </c>
      <c r="AA90" s="85">
        <f t="shared" si="8"/>
        <v>57581</v>
      </c>
      <c r="AB90" s="112">
        <f>W90/(E90+F90)</f>
        <v>3476.5553688871182</v>
      </c>
      <c r="AC90" s="112">
        <f>W90/Z90</f>
        <v>183.50499222403866</v>
      </c>
      <c r="AD90" s="202">
        <f>Z90/(E90+F90)</f>
        <v>18.945290407372898</v>
      </c>
    </row>
    <row r="91" spans="3:30" ht="53.4" thickBot="1" x14ac:dyDescent="0.3">
      <c r="C91" s="91" t="s">
        <v>14</v>
      </c>
      <c r="D91" s="92" t="s">
        <v>30</v>
      </c>
      <c r="E91" s="92" t="s">
        <v>525</v>
      </c>
      <c r="F91" s="92" t="s">
        <v>524</v>
      </c>
      <c r="G91" s="92" t="s">
        <v>31</v>
      </c>
      <c r="H91" s="92" t="s">
        <v>4</v>
      </c>
      <c r="I91" s="91" t="s">
        <v>11</v>
      </c>
      <c r="J91" s="92" t="s">
        <v>5</v>
      </c>
      <c r="K91" s="92" t="s">
        <v>6</v>
      </c>
      <c r="L91" s="92" t="s">
        <v>773</v>
      </c>
      <c r="M91" s="92" t="s">
        <v>13</v>
      </c>
      <c r="N91" s="91" t="s">
        <v>17</v>
      </c>
      <c r="O91" s="91" t="s">
        <v>7</v>
      </c>
      <c r="P91" s="92" t="s">
        <v>8</v>
      </c>
      <c r="Q91" s="91" t="s">
        <v>9</v>
      </c>
      <c r="R91" s="92" t="s">
        <v>18</v>
      </c>
      <c r="S91" s="91" t="s">
        <v>10</v>
      </c>
      <c r="T91" s="91" t="s">
        <v>12</v>
      </c>
      <c r="U91" s="93" t="s">
        <v>11</v>
      </c>
      <c r="V91" s="92" t="s">
        <v>170</v>
      </c>
      <c r="W91" s="92" t="s">
        <v>171</v>
      </c>
      <c r="X91" s="92" t="s">
        <v>163</v>
      </c>
      <c r="Y91" s="92" t="s">
        <v>164</v>
      </c>
      <c r="Z91" s="92" t="s">
        <v>165</v>
      </c>
      <c r="AA91" s="92" t="s">
        <v>166</v>
      </c>
      <c r="AB91" s="92" t="s">
        <v>205</v>
      </c>
      <c r="AC91" s="92" t="s">
        <v>204</v>
      </c>
      <c r="AD91" s="203" t="s">
        <v>963</v>
      </c>
    </row>
    <row r="95" spans="3:30" ht="15.6" x14ac:dyDescent="0.3">
      <c r="C95" s="103" t="s">
        <v>357</v>
      </c>
    </row>
    <row r="96" spans="3:30" x14ac:dyDescent="0.25">
      <c r="D96" s="11"/>
      <c r="E96" s="11"/>
      <c r="F96" s="11"/>
      <c r="G96" s="11"/>
    </row>
    <row r="97" spans="3:30" ht="13.8" thickBot="1" x14ac:dyDescent="0.3"/>
    <row r="98" spans="3:30" ht="53.4" thickBot="1" x14ac:dyDescent="0.3">
      <c r="C98" s="104" t="s">
        <v>14</v>
      </c>
      <c r="D98" s="105" t="s">
        <v>30</v>
      </c>
      <c r="E98" s="105" t="s">
        <v>526</v>
      </c>
      <c r="F98" s="105" t="s">
        <v>524</v>
      </c>
      <c r="G98" s="105" t="s">
        <v>31</v>
      </c>
      <c r="H98" s="105" t="s">
        <v>4</v>
      </c>
      <c r="I98" s="104" t="s">
        <v>11</v>
      </c>
      <c r="J98" s="105" t="s">
        <v>5</v>
      </c>
      <c r="K98" s="105" t="s">
        <v>6</v>
      </c>
      <c r="L98" s="105" t="s">
        <v>773</v>
      </c>
      <c r="M98" s="105" t="s">
        <v>13</v>
      </c>
      <c r="N98" s="104" t="s">
        <v>17</v>
      </c>
      <c r="O98" s="104" t="s">
        <v>7</v>
      </c>
      <c r="P98" s="105" t="s">
        <v>8</v>
      </c>
      <c r="Q98" s="104" t="s">
        <v>9</v>
      </c>
      <c r="R98" s="105" t="s">
        <v>18</v>
      </c>
      <c r="S98" s="104" t="s">
        <v>10</v>
      </c>
      <c r="T98" s="104" t="s">
        <v>12</v>
      </c>
      <c r="U98" s="106" t="s">
        <v>11</v>
      </c>
      <c r="V98" s="105" t="s">
        <v>170</v>
      </c>
      <c r="W98" s="105" t="s">
        <v>171</v>
      </c>
      <c r="X98" s="105" t="s">
        <v>163</v>
      </c>
      <c r="Y98" s="105" t="s">
        <v>164</v>
      </c>
      <c r="Z98" s="105" t="s">
        <v>165</v>
      </c>
      <c r="AA98" s="105" t="s">
        <v>166</v>
      </c>
      <c r="AB98" s="105" t="s">
        <v>205</v>
      </c>
      <c r="AC98" s="105" t="s">
        <v>204</v>
      </c>
      <c r="AD98" s="204" t="s">
        <v>963</v>
      </c>
    </row>
    <row r="99" spans="3:30" x14ac:dyDescent="0.25">
      <c r="C99" s="70" t="str">
        <f>'BAVIAAANS SUMMARY'!A7</f>
        <v>S. Grundling</v>
      </c>
      <c r="D99" s="70">
        <f>'BAVIAAANS SUMMARY'!B7</f>
        <v>10</v>
      </c>
      <c r="E99" s="70">
        <f>'BAVIAAANS SUMMARY'!C7</f>
        <v>0</v>
      </c>
      <c r="F99" s="70">
        <f>'BAVIAAANS SUMMARY'!D7</f>
        <v>0</v>
      </c>
      <c r="G99" s="70">
        <f>'BAVIAAANS SUMMARY'!E7</f>
        <v>0</v>
      </c>
      <c r="H99" s="70">
        <f>'BAVIAAANS SUMMARY'!F7</f>
        <v>180</v>
      </c>
      <c r="I99" s="70">
        <f>G99+H99</f>
        <v>180</v>
      </c>
      <c r="J99" s="73">
        <f>'BAVIAAANS SUMMARY'!H7</f>
        <v>11</v>
      </c>
      <c r="K99" s="72">
        <f>'BAVIAAANS SUMMARY'!I7</f>
        <v>91927</v>
      </c>
      <c r="L99" s="72">
        <f>'BAVIAAANS SUMMARY'!J7</f>
        <v>0</v>
      </c>
      <c r="M99" s="72">
        <f>'BAVIAAANS SUMMARY'!K7</f>
        <v>18583.400000000001</v>
      </c>
      <c r="N99" s="72">
        <f>'BAVIAAANS SUMMARY'!L7</f>
        <v>0</v>
      </c>
      <c r="O99" s="72">
        <f>'BAVIAAANS SUMMARY'!M7</f>
        <v>6803.5500000000011</v>
      </c>
      <c r="P99" s="72">
        <f>'BAVIAAANS SUMMARY'!N7</f>
        <v>306.5</v>
      </c>
      <c r="Q99" s="72">
        <f>'BAVIAAANS SUMMARY'!O7</f>
        <v>43479.100000000006</v>
      </c>
      <c r="R99" s="72">
        <f>'BAVIAAANS SUMMARY'!P7</f>
        <v>7000</v>
      </c>
      <c r="S99" s="72">
        <f>'BAVIAAANS SUMMARY'!Q7</f>
        <v>0</v>
      </c>
      <c r="T99" s="72">
        <f>'BAVIAAANS SUMMARY'!R7</f>
        <v>0</v>
      </c>
      <c r="U99" s="72">
        <f>'BAVIAAANS SUMMARY'!S7</f>
        <v>169079.55000000002</v>
      </c>
      <c r="V99" s="72">
        <f>'BAVIAAANS SUMMARY'!T7</f>
        <v>0</v>
      </c>
      <c r="W99" s="72">
        <f>'BAVIAAANS SUMMARY'!U7</f>
        <v>169079.55000000002</v>
      </c>
      <c r="X99" s="80">
        <f>'BAVIAAANS SUMMARY'!V7</f>
        <v>0</v>
      </c>
      <c r="Y99" s="80">
        <f>'BAVIAAANS SUMMARY'!W7</f>
        <v>9</v>
      </c>
      <c r="Z99" s="80">
        <f>'BAVIAAANS SUMMARY'!X7</f>
        <v>2005</v>
      </c>
      <c r="AA99" s="80">
        <f>'BAVIAAANS SUMMARY'!Y7</f>
        <v>1955</v>
      </c>
      <c r="AB99" s="72" t="e">
        <f>'BAVIAAANS SUMMARY'!Z7</f>
        <v>#DIV/0!</v>
      </c>
      <c r="AC99" s="68">
        <f>'BAVIAAANS SUMMARY'!AA7</f>
        <v>84.328952618453869</v>
      </c>
      <c r="AD99" s="81" t="e">
        <f t="shared" ref="AD99:AD124" si="9">Z99/(E99+F99)</f>
        <v>#DIV/0!</v>
      </c>
    </row>
    <row r="100" spans="3:30" x14ac:dyDescent="0.25">
      <c r="C100" s="70" t="str">
        <f>'BAVIAAANS SUMMARY'!A8</f>
        <v>Z.L. Ngcayisa</v>
      </c>
      <c r="D100" s="70">
        <f>'BAVIAAANS SUMMARY'!B8</f>
        <v>5</v>
      </c>
      <c r="E100" s="70">
        <f>'BAVIAAANS SUMMARY'!C8</f>
        <v>0</v>
      </c>
      <c r="F100" s="70">
        <f>'BAVIAAANS SUMMARY'!D8</f>
        <v>0</v>
      </c>
      <c r="G100" s="70">
        <f>'BAVIAAANS SUMMARY'!E8</f>
        <v>0</v>
      </c>
      <c r="H100" s="70">
        <f>'BAVIAAANS SUMMARY'!F8</f>
        <v>98</v>
      </c>
      <c r="I100" s="70">
        <f t="shared" ref="I100:I113" si="10">G100+H100</f>
        <v>98</v>
      </c>
      <c r="J100" s="73">
        <f>'BAVIAAANS SUMMARY'!H8</f>
        <v>11</v>
      </c>
      <c r="K100" s="72">
        <f>'BAVIAAANS SUMMARY'!I8</f>
        <v>74755</v>
      </c>
      <c r="L100" s="72">
        <f>'BAVIAAANS SUMMARY'!J8</f>
        <v>0</v>
      </c>
      <c r="M100" s="72">
        <f>'BAVIAAANS SUMMARY'!K8</f>
        <v>14951</v>
      </c>
      <c r="N100" s="72">
        <f>'BAVIAAANS SUMMARY'!L8</f>
        <v>0</v>
      </c>
      <c r="O100" s="72">
        <f>'BAVIAAANS SUMMARY'!M8</f>
        <v>5213.1499999999996</v>
      </c>
      <c r="P100" s="72">
        <f>'BAVIAAANS SUMMARY'!N8</f>
        <v>165.75</v>
      </c>
      <c r="Q100" s="72">
        <f>'BAVIAAANS SUMMARY'!O8</f>
        <v>25000</v>
      </c>
      <c r="R100" s="72">
        <f>'BAVIAAANS SUMMARY'!P8</f>
        <v>3500</v>
      </c>
      <c r="S100" s="72">
        <f>'BAVIAAANS SUMMARY'!Q8</f>
        <v>0</v>
      </c>
      <c r="T100" s="72">
        <f>'BAVIAAANS SUMMARY'!R8</f>
        <v>0</v>
      </c>
      <c r="U100" s="72">
        <f>'BAVIAAANS SUMMARY'!S8</f>
        <v>123584.9</v>
      </c>
      <c r="V100" s="72">
        <f>'BAVIAAANS SUMMARY'!T8</f>
        <v>0</v>
      </c>
      <c r="W100" s="72">
        <f>'BAVIAAANS SUMMARY'!U8</f>
        <v>123584.9</v>
      </c>
      <c r="X100" s="80">
        <f>'BAVIAAANS SUMMARY'!V8</f>
        <v>0</v>
      </c>
      <c r="Y100" s="80">
        <f>'BAVIAAANS SUMMARY'!W8</f>
        <v>0</v>
      </c>
      <c r="Z100" s="80">
        <f>'BAVIAAANS SUMMARY'!X8</f>
        <v>1141</v>
      </c>
      <c r="AA100" s="80">
        <f>'BAVIAAANS SUMMARY'!Y8</f>
        <v>1063</v>
      </c>
      <c r="AB100" s="72" t="e">
        <f>'BAVIAAANS SUMMARY'!Z8</f>
        <v>#DIV/0!</v>
      </c>
      <c r="AC100" s="72">
        <f>'BAVIAAANS SUMMARY'!AA8</f>
        <v>108.31279579316389</v>
      </c>
      <c r="AD100" s="81" t="e">
        <f t="shared" si="9"/>
        <v>#DIV/0!</v>
      </c>
    </row>
    <row r="101" spans="3:30" x14ac:dyDescent="0.25">
      <c r="C101" s="70" t="str">
        <f>'BAVIAAANS SUMMARY'!A9</f>
        <v>J.J. Swartz</v>
      </c>
      <c r="D101" s="70">
        <f>'BAVIAAANS SUMMARY'!B9</f>
        <v>17</v>
      </c>
      <c r="E101" s="70">
        <f>'BAVIAAANS SUMMARY'!C9</f>
        <v>22.700000000000003</v>
      </c>
      <c r="F101" s="70">
        <f>'BAVIAAANS SUMMARY'!D9</f>
        <v>0</v>
      </c>
      <c r="G101" s="70">
        <f>'BAVIAAANS SUMMARY'!E9</f>
        <v>0</v>
      </c>
      <c r="H101" s="70">
        <f>'BAVIAAANS SUMMARY'!F9</f>
        <v>340</v>
      </c>
      <c r="I101" s="70">
        <f t="shared" si="10"/>
        <v>340</v>
      </c>
      <c r="J101" s="73">
        <f>'BAVIAAANS SUMMARY'!H9</f>
        <v>12</v>
      </c>
      <c r="K101" s="72">
        <f>'BAVIAAANS SUMMARY'!I9</f>
        <v>247410.95</v>
      </c>
      <c r="L101" s="72">
        <f>'BAVIAAANS SUMMARY'!J9</f>
        <v>0</v>
      </c>
      <c r="M101" s="72">
        <f>'BAVIAAANS SUMMARY'!K9</f>
        <v>49482.189999999995</v>
      </c>
      <c r="N101" s="72">
        <f>'BAVIAAANS SUMMARY'!L9</f>
        <v>0</v>
      </c>
      <c r="O101" s="72">
        <f>'BAVIAAANS SUMMARY'!M9</f>
        <v>18522.149999999998</v>
      </c>
      <c r="P101" s="72">
        <f>'BAVIAAANS SUMMARY'!N9</f>
        <v>639.25</v>
      </c>
      <c r="Q101" s="72">
        <f>'BAVIAAANS SUMMARY'!O9</f>
        <v>68367.200000000012</v>
      </c>
      <c r="R101" s="72">
        <f>'BAVIAAANS SUMMARY'!P9</f>
        <v>10500</v>
      </c>
      <c r="S101" s="72">
        <f>'BAVIAAANS SUMMARY'!Q9</f>
        <v>0</v>
      </c>
      <c r="T101" s="72">
        <f>'BAVIAAANS SUMMARY'!R9</f>
        <v>10400</v>
      </c>
      <c r="U101" s="72">
        <f>'BAVIAAANS SUMMARY'!S9</f>
        <v>411181.34</v>
      </c>
      <c r="V101" s="72">
        <f>'BAVIAAANS SUMMARY'!T9</f>
        <v>0</v>
      </c>
      <c r="W101" s="72">
        <f>'BAVIAAANS SUMMARY'!U9</f>
        <v>411181.34</v>
      </c>
      <c r="X101" s="80">
        <f>'BAVIAAANS SUMMARY'!V9</f>
        <v>56750</v>
      </c>
      <c r="Y101" s="80">
        <f>'BAVIAAANS SUMMARY'!W9</f>
        <v>0</v>
      </c>
      <c r="Z101" s="80">
        <f>'BAVIAAANS SUMMARY'!X9</f>
        <v>4184</v>
      </c>
      <c r="AA101" s="80">
        <f>'BAVIAAANS SUMMARY'!Y9</f>
        <v>3978</v>
      </c>
      <c r="AB101" s="72">
        <f>'BAVIAAANS SUMMARY'!Z9</f>
        <v>18113.715418502201</v>
      </c>
      <c r="AC101" s="72">
        <f>'BAVIAAANS SUMMARY'!AA9</f>
        <v>98.274698852772474</v>
      </c>
      <c r="AD101" s="81">
        <f t="shared" si="9"/>
        <v>184.31718061674007</v>
      </c>
    </row>
    <row r="102" spans="3:30" x14ac:dyDescent="0.25">
      <c r="C102" s="70" t="str">
        <f>'BAVIAAANS SUMMARY'!A10</f>
        <v>George Kleinbooi</v>
      </c>
      <c r="D102" s="70">
        <f>'BAVIAAANS SUMMARY'!B10</f>
        <v>21</v>
      </c>
      <c r="E102" s="70">
        <f>'BAVIAAANS SUMMARY'!C10</f>
        <v>78.8</v>
      </c>
      <c r="F102" s="70">
        <f>'BAVIAAANS SUMMARY'!D10</f>
        <v>0</v>
      </c>
      <c r="G102" s="70">
        <f>'BAVIAAANS SUMMARY'!E10</f>
        <v>0</v>
      </c>
      <c r="H102" s="70">
        <f>'BAVIAAANS SUMMARY'!F10</f>
        <v>420</v>
      </c>
      <c r="I102" s="70">
        <f t="shared" si="10"/>
        <v>420</v>
      </c>
      <c r="J102" s="73">
        <f>'BAVIAAANS SUMMARY'!H10</f>
        <v>12</v>
      </c>
      <c r="K102" s="72">
        <f>'BAVIAAANS SUMMARY'!I10</f>
        <v>299194.39999999997</v>
      </c>
      <c r="L102" s="72">
        <f>'BAVIAAANS SUMMARY'!J10</f>
        <v>0</v>
      </c>
      <c r="M102" s="72">
        <f>'BAVIAAANS SUMMARY'!K10</f>
        <v>59816.08</v>
      </c>
      <c r="N102" s="72">
        <f>'BAVIAAANS SUMMARY'!L10</f>
        <v>0</v>
      </c>
      <c r="O102" s="72">
        <f>'BAVIAAANS SUMMARY'!M10</f>
        <v>20097.2</v>
      </c>
      <c r="P102" s="72">
        <f>'BAVIAAANS SUMMARY'!N10</f>
        <v>3635.2000000000003</v>
      </c>
      <c r="Q102" s="72">
        <f>'BAVIAAANS SUMMARY'!O10</f>
        <v>91930.400000000009</v>
      </c>
      <c r="R102" s="72">
        <f>'BAVIAAANS SUMMARY'!P10</f>
        <v>14700</v>
      </c>
      <c r="S102" s="72">
        <f>'BAVIAAANS SUMMARY'!Q10</f>
        <v>0</v>
      </c>
      <c r="T102" s="72">
        <f>'BAVIAAANS SUMMARY'!R10</f>
        <v>31720</v>
      </c>
      <c r="U102" s="72">
        <f>'BAVIAAANS SUMMARY'!S10</f>
        <v>520984.0199999999</v>
      </c>
      <c r="V102" s="72">
        <f>'BAVIAAANS SUMMARY'!T10</f>
        <v>0</v>
      </c>
      <c r="W102" s="72">
        <f>'BAVIAAANS SUMMARY'!U10</f>
        <v>520984.0199999999</v>
      </c>
      <c r="X102" s="80">
        <f>'BAVIAAANS SUMMARY'!V10</f>
        <v>214250</v>
      </c>
      <c r="Y102" s="80">
        <f>'BAVIAAANS SUMMARY'!W10</f>
        <v>20</v>
      </c>
      <c r="Z102" s="80">
        <f>'BAVIAAANS SUMMARY'!X10</f>
        <v>4926</v>
      </c>
      <c r="AA102" s="80">
        <f>'BAVIAAANS SUMMARY'!Y10</f>
        <v>4715</v>
      </c>
      <c r="AB102" s="72">
        <f>'BAVIAAANS SUMMARY'!Z10</f>
        <v>6611.4723350253798</v>
      </c>
      <c r="AC102" s="72">
        <f>'BAVIAAANS SUMMARY'!AA10</f>
        <v>105.76208282582215</v>
      </c>
      <c r="AD102" s="81">
        <f t="shared" si="9"/>
        <v>62.512690355329951</v>
      </c>
    </row>
    <row r="103" spans="3:30" x14ac:dyDescent="0.25">
      <c r="C103" s="70" t="str">
        <f>'BAVIAAANS SUMMARY'!A11</f>
        <v>Loretta Smith</v>
      </c>
      <c r="D103" s="70">
        <f>'BAVIAAANS SUMMARY'!B11</f>
        <v>16</v>
      </c>
      <c r="E103" s="70">
        <f>'BAVIAAANS SUMMARY'!C11</f>
        <v>19.899999999999999</v>
      </c>
      <c r="F103" s="70">
        <f>'BAVIAAANS SUMMARY'!D11</f>
        <v>0</v>
      </c>
      <c r="G103" s="70">
        <f>'BAVIAAANS SUMMARY'!E11</f>
        <v>0</v>
      </c>
      <c r="H103" s="70">
        <f>'BAVIAAANS SUMMARY'!F11</f>
        <v>344</v>
      </c>
      <c r="I103" s="70">
        <f t="shared" si="10"/>
        <v>344</v>
      </c>
      <c r="J103" s="73">
        <f>'BAVIAAANS SUMMARY'!H11</f>
        <v>13</v>
      </c>
      <c r="K103" s="72">
        <f>'BAVIAAANS SUMMARY'!I11</f>
        <v>254317.19999999998</v>
      </c>
      <c r="L103" s="72">
        <f>'BAVIAAANS SUMMARY'!J11</f>
        <v>0</v>
      </c>
      <c r="M103" s="72">
        <f>'BAVIAAANS SUMMARY'!K11</f>
        <v>50863.44</v>
      </c>
      <c r="N103" s="72">
        <f>'BAVIAAANS SUMMARY'!L11</f>
        <v>0</v>
      </c>
      <c r="O103" s="72">
        <f>'BAVIAAANS SUMMARY'!M11</f>
        <v>16764.8</v>
      </c>
      <c r="P103" s="72">
        <f>'BAVIAAANS SUMMARY'!N11</f>
        <v>3196</v>
      </c>
      <c r="Q103" s="72">
        <f>'BAVIAAANS SUMMARY'!O11</f>
        <v>95628.4</v>
      </c>
      <c r="R103" s="72">
        <f>'BAVIAAANS SUMMARY'!P11</f>
        <v>12400</v>
      </c>
      <c r="S103" s="72">
        <f>'BAVIAAANS SUMMARY'!Q11</f>
        <v>0</v>
      </c>
      <c r="T103" s="72">
        <f>'BAVIAAANS SUMMARY'!R11</f>
        <v>58240</v>
      </c>
      <c r="U103" s="72">
        <f>'BAVIAAANS SUMMARY'!S11</f>
        <v>491409.83999999991</v>
      </c>
      <c r="V103" s="72">
        <f>'BAVIAAANS SUMMARY'!T11</f>
        <v>0</v>
      </c>
      <c r="W103" s="72">
        <f>'BAVIAAANS SUMMARY'!U11</f>
        <v>491409.83999999991</v>
      </c>
      <c r="X103" s="80">
        <f>'BAVIAAANS SUMMARY'!V11</f>
        <v>62000</v>
      </c>
      <c r="Y103" s="80">
        <f>'BAVIAAANS SUMMARY'!W11</f>
        <v>160</v>
      </c>
      <c r="Z103" s="80">
        <f>'BAVIAAANS SUMMARY'!X11</f>
        <v>4382</v>
      </c>
      <c r="AA103" s="80">
        <f>'BAVIAAANS SUMMARY'!Y11</f>
        <v>3829</v>
      </c>
      <c r="AB103" s="72">
        <f>'BAVIAAANS SUMMARY'!Z11</f>
        <v>24693.961809045224</v>
      </c>
      <c r="AC103" s="72">
        <f>'BAVIAAANS SUMMARY'!AA11</f>
        <v>112.14282062984937</v>
      </c>
      <c r="AD103" s="81">
        <f t="shared" si="9"/>
        <v>220.20100502512565</v>
      </c>
    </row>
    <row r="104" spans="3:30" x14ac:dyDescent="0.25">
      <c r="C104" s="70" t="str">
        <f>'BAVIAAANS SUMMARY'!A12</f>
        <v>Kiewiet Witbooi</v>
      </c>
      <c r="D104" s="70">
        <f>'BAVIAAANS SUMMARY'!B12</f>
        <v>16</v>
      </c>
      <c r="E104" s="70">
        <f>'BAVIAAANS SUMMARY'!C12</f>
        <v>0</v>
      </c>
      <c r="F104" s="70">
        <f>'BAVIAAANS SUMMARY'!D12</f>
        <v>0</v>
      </c>
      <c r="G104" s="70">
        <f>'BAVIAAANS SUMMARY'!E12</f>
        <v>0</v>
      </c>
      <c r="H104" s="70">
        <f>'BAVIAAANS SUMMARY'!F12</f>
        <v>315</v>
      </c>
      <c r="I104" s="70">
        <f t="shared" si="10"/>
        <v>315</v>
      </c>
      <c r="J104" s="73">
        <f>'BAVIAAANS SUMMARY'!H12</f>
        <v>9</v>
      </c>
      <c r="K104" s="72">
        <f>'BAVIAAANS SUMMARY'!I12</f>
        <v>141470.39999999999</v>
      </c>
      <c r="L104" s="72">
        <f>'BAVIAAANS SUMMARY'!J12</f>
        <v>0</v>
      </c>
      <c r="M104" s="72">
        <f>'BAVIAAANS SUMMARY'!K12</f>
        <v>28404.079999999994</v>
      </c>
      <c r="N104" s="72">
        <f>'BAVIAAANS SUMMARY'!L12</f>
        <v>0</v>
      </c>
      <c r="O104" s="72">
        <f>'BAVIAAANS SUMMARY'!M12</f>
        <v>10093.200000000001</v>
      </c>
      <c r="P104" s="72">
        <f>'BAVIAAANS SUMMARY'!N12</f>
        <v>57718.399999999994</v>
      </c>
      <c r="Q104" s="72">
        <f>'BAVIAAANS SUMMARY'!O12</f>
        <v>21786</v>
      </c>
      <c r="R104" s="72">
        <f>'BAVIAAANS SUMMARY'!P12</f>
        <v>3200</v>
      </c>
      <c r="S104" s="72">
        <f>'BAVIAAANS SUMMARY'!Q12</f>
        <v>0</v>
      </c>
      <c r="T104" s="72">
        <f>'BAVIAAANS SUMMARY'!R12</f>
        <v>22360</v>
      </c>
      <c r="U104" s="72">
        <f>'BAVIAAANS SUMMARY'!S12</f>
        <v>293451.88</v>
      </c>
      <c r="V104" s="72">
        <f>'BAVIAAANS SUMMARY'!T12</f>
        <v>0</v>
      </c>
      <c r="W104" s="72">
        <f>'BAVIAAANS SUMMARY'!U12</f>
        <v>293451.88</v>
      </c>
      <c r="X104" s="80">
        <f>'BAVIAAANS SUMMARY'!V12</f>
        <v>0</v>
      </c>
      <c r="Y104" s="80">
        <f>'BAVIAAANS SUMMARY'!W12</f>
        <v>40</v>
      </c>
      <c r="Z104" s="80">
        <f>'BAVIAAANS SUMMARY'!X12</f>
        <v>2230</v>
      </c>
      <c r="AA104" s="80">
        <f>'BAVIAAANS SUMMARY'!Y12</f>
        <v>2043</v>
      </c>
      <c r="AB104" s="72" t="e">
        <f>'BAVIAAANS SUMMARY'!Z12</f>
        <v>#DIV/0!</v>
      </c>
      <c r="AC104" s="72">
        <f>'BAVIAAANS SUMMARY'!AA12</f>
        <v>131.59277130044842</v>
      </c>
      <c r="AD104" s="81" t="e">
        <f t="shared" si="9"/>
        <v>#DIV/0!</v>
      </c>
    </row>
    <row r="105" spans="3:30" x14ac:dyDescent="0.25">
      <c r="C105" s="70" t="str">
        <f>'BAVIAAANS SUMMARY'!A13</f>
        <v>Sappie Kleinbooi</v>
      </c>
      <c r="D105" s="70">
        <f>'BAVIAAANS SUMMARY'!B13</f>
        <v>15</v>
      </c>
      <c r="E105" s="70">
        <f>'BAVIAAANS SUMMARY'!C13</f>
        <v>10.5</v>
      </c>
      <c r="F105" s="70">
        <f>'BAVIAAANS SUMMARY'!D13</f>
        <v>0</v>
      </c>
      <c r="G105" s="70">
        <f>'BAVIAAANS SUMMARY'!E13</f>
        <v>0</v>
      </c>
      <c r="H105" s="70">
        <f>'BAVIAAANS SUMMARY'!F13</f>
        <v>299</v>
      </c>
      <c r="I105" s="70">
        <f t="shared" si="10"/>
        <v>299</v>
      </c>
      <c r="J105" s="73">
        <f>'BAVIAAANS SUMMARY'!H13</f>
        <v>12</v>
      </c>
      <c r="K105" s="72">
        <f>'BAVIAAANS SUMMARY'!I13</f>
        <v>237737.40000000002</v>
      </c>
      <c r="L105" s="72">
        <f>'BAVIAAANS SUMMARY'!J13</f>
        <v>0</v>
      </c>
      <c r="M105" s="72">
        <f>'BAVIAAANS SUMMARY'!K13</f>
        <v>47547.479999999996</v>
      </c>
      <c r="N105" s="72">
        <f>'BAVIAAANS SUMMARY'!L13</f>
        <v>0</v>
      </c>
      <c r="O105" s="72">
        <f>'BAVIAAANS SUMMARY'!M13</f>
        <v>15673</v>
      </c>
      <c r="P105" s="72">
        <f>'BAVIAAANS SUMMARY'!N13</f>
        <v>975.8</v>
      </c>
      <c r="Q105" s="72">
        <f>'BAVIAAANS SUMMARY'!O13</f>
        <v>81792.399999999994</v>
      </c>
      <c r="R105" s="72">
        <f>'BAVIAAANS SUMMARY'!P13</f>
        <v>11400</v>
      </c>
      <c r="S105" s="72">
        <f>'BAVIAAANS SUMMARY'!Q13</f>
        <v>0</v>
      </c>
      <c r="T105" s="72">
        <f>'BAVIAAANS SUMMARY'!R13</f>
        <v>31180</v>
      </c>
      <c r="U105" s="72">
        <f>'BAVIAAANS SUMMARY'!S13</f>
        <v>432305.96</v>
      </c>
      <c r="V105" s="72">
        <f>'BAVIAAANS SUMMARY'!T13</f>
        <v>23012.52</v>
      </c>
      <c r="W105" s="72">
        <f>'BAVIAAANS SUMMARY'!U13</f>
        <v>455318.48000000004</v>
      </c>
      <c r="X105" s="80">
        <f>'BAVIAAANS SUMMARY'!V13</f>
        <v>26250</v>
      </c>
      <c r="Y105" s="80">
        <f>'BAVIAAANS SUMMARY'!W13</f>
        <v>140</v>
      </c>
      <c r="Z105" s="80">
        <f>'BAVIAAANS SUMMARY'!X13</f>
        <v>3655</v>
      </c>
      <c r="AA105" s="80">
        <f>'BAVIAAANS SUMMARY'!Y13</f>
        <v>3219</v>
      </c>
      <c r="AB105" s="72">
        <f>'BAVIAAANS SUMMARY'!Z13</f>
        <v>43363.664761904765</v>
      </c>
      <c r="AC105" s="72">
        <f>'BAVIAAANS SUMMARY'!AA13</f>
        <v>124.57413953488373</v>
      </c>
      <c r="AD105" s="81">
        <f t="shared" si="9"/>
        <v>348.09523809523807</v>
      </c>
    </row>
    <row r="106" spans="3:30" x14ac:dyDescent="0.25">
      <c r="C106" s="70" t="str">
        <f>'BAVIAAANS SUMMARY'!A14</f>
        <v>Pieter Rossouw</v>
      </c>
      <c r="D106" s="70">
        <f>'BAVIAAANS SUMMARY'!B14</f>
        <v>43</v>
      </c>
      <c r="E106" s="70">
        <f>'BAVIAAANS SUMMARY'!C14</f>
        <v>210.60999999999999</v>
      </c>
      <c r="F106" s="70">
        <f>'BAVIAAANS SUMMARY'!D14</f>
        <v>0</v>
      </c>
      <c r="G106" s="70">
        <f>'BAVIAAANS SUMMARY'!E14</f>
        <v>0</v>
      </c>
      <c r="H106" s="70">
        <f>'BAVIAAANS SUMMARY'!F14</f>
        <v>830</v>
      </c>
      <c r="I106" s="70">
        <f t="shared" si="10"/>
        <v>830</v>
      </c>
      <c r="J106" s="73">
        <f>'BAVIAAANS SUMMARY'!H14</f>
        <v>12</v>
      </c>
      <c r="K106" s="72">
        <f>'BAVIAAANS SUMMARY'!I14</f>
        <v>783091.7</v>
      </c>
      <c r="L106" s="72">
        <f>'BAVIAAANS SUMMARY'!J14</f>
        <v>6140.9500000000007</v>
      </c>
      <c r="M106" s="72">
        <f>'BAVIAAANS SUMMARY'!K14</f>
        <v>140178.65</v>
      </c>
      <c r="N106" s="72">
        <f>'BAVIAAANS SUMMARY'!L14</f>
        <v>0</v>
      </c>
      <c r="O106" s="72">
        <f>'BAVIAAANS SUMMARY'!M14</f>
        <v>39173.199999999983</v>
      </c>
      <c r="P106" s="72">
        <f>'BAVIAAANS SUMMARY'!N14</f>
        <v>100413.20000000001</v>
      </c>
      <c r="Q106" s="72">
        <f>'BAVIAAANS SUMMARY'!O14</f>
        <v>288173.1999999999</v>
      </c>
      <c r="R106" s="72">
        <f>'BAVIAAANS SUMMARY'!P14</f>
        <v>41326.399999999994</v>
      </c>
      <c r="S106" s="72">
        <f>'BAVIAAANS SUMMARY'!Q14</f>
        <v>0</v>
      </c>
      <c r="T106" s="72">
        <f>'BAVIAAANS SUMMARY'!R14</f>
        <v>152750</v>
      </c>
      <c r="U106" s="72">
        <f>'BAVIAAANS SUMMARY'!S14</f>
        <v>1547427.0199999993</v>
      </c>
      <c r="V106" s="72">
        <f>'BAVIAAANS SUMMARY'!T14</f>
        <v>46025.04</v>
      </c>
      <c r="W106" s="72">
        <f>'BAVIAAANS SUMMARY'!U14</f>
        <v>1593452.0599999994</v>
      </c>
      <c r="X106" s="80">
        <f>'BAVIAAANS SUMMARY'!V14</f>
        <v>480636</v>
      </c>
      <c r="Y106" s="80">
        <f>'BAVIAAANS SUMMARY'!W14</f>
        <v>460</v>
      </c>
      <c r="Z106" s="80">
        <f>'BAVIAAANS SUMMARY'!X14</f>
        <v>9410</v>
      </c>
      <c r="AA106" s="80">
        <f>'BAVIAAANS SUMMARY'!Y14</f>
        <v>8338</v>
      </c>
      <c r="AB106" s="72">
        <f>'BAVIAAANS SUMMARY'!Z14</f>
        <v>7565.8898437870921</v>
      </c>
      <c r="AC106" s="72">
        <f>'BAVIAAANS SUMMARY'!AA14</f>
        <v>169.33603188097763</v>
      </c>
      <c r="AD106" s="81">
        <f t="shared" si="9"/>
        <v>44.679739803428141</v>
      </c>
    </row>
    <row r="107" spans="3:30" x14ac:dyDescent="0.25">
      <c r="C107" s="70" t="str">
        <f>'BAVIAAANS SUMMARY'!A15</f>
        <v>Piet Baardman</v>
      </c>
      <c r="D107" s="70">
        <f>'BAVIAAANS SUMMARY'!B15</f>
        <v>14</v>
      </c>
      <c r="E107" s="70">
        <f>'BAVIAAANS SUMMARY'!C15</f>
        <v>106</v>
      </c>
      <c r="F107" s="70">
        <f>'BAVIAAANS SUMMARY'!D15</f>
        <v>47</v>
      </c>
      <c r="G107" s="70">
        <f>'BAVIAAANS SUMMARY'!E15</f>
        <v>0</v>
      </c>
      <c r="H107" s="70">
        <f>'BAVIAAANS SUMMARY'!F15</f>
        <v>280</v>
      </c>
      <c r="I107" s="70">
        <f t="shared" si="10"/>
        <v>280</v>
      </c>
      <c r="J107" s="73">
        <f>'BAVIAAANS SUMMARY'!H15</f>
        <v>13</v>
      </c>
      <c r="K107" s="72">
        <f>'BAVIAAANS SUMMARY'!I15</f>
        <v>290049.59999999998</v>
      </c>
      <c r="L107" s="72">
        <f>'BAVIAAANS SUMMARY'!J15</f>
        <v>0</v>
      </c>
      <c r="M107" s="72">
        <f>'BAVIAAANS SUMMARY'!K15</f>
        <v>58009.920000000006</v>
      </c>
      <c r="N107" s="72">
        <f>'BAVIAAANS SUMMARY'!L15</f>
        <v>0</v>
      </c>
      <c r="O107" s="72">
        <f>'BAVIAAANS SUMMARY'!M15</f>
        <v>14622.200000000003</v>
      </c>
      <c r="P107" s="72">
        <f>'BAVIAAANS SUMMARY'!N15</f>
        <v>30582.400000000001</v>
      </c>
      <c r="Q107" s="72">
        <f>'BAVIAAANS SUMMARY'!O15</f>
        <v>136937</v>
      </c>
      <c r="R107" s="72">
        <f>'BAVIAAANS SUMMARY'!P15</f>
        <v>12139.64</v>
      </c>
      <c r="S107" s="72">
        <f>'BAVIAAANS SUMMARY'!Q15</f>
        <v>0</v>
      </c>
      <c r="T107" s="72">
        <f>'BAVIAAANS SUMMARY'!R15</f>
        <v>142720</v>
      </c>
      <c r="U107" s="72">
        <f>'BAVIAAANS SUMMARY'!S15</f>
        <v>687060.76</v>
      </c>
      <c r="V107" s="72">
        <f>'BAVIAAANS SUMMARY'!T15</f>
        <v>138075.12</v>
      </c>
      <c r="W107" s="72">
        <f>'BAVIAAANS SUMMARY'!U15</f>
        <v>825135.88</v>
      </c>
      <c r="X107" s="80">
        <f>'BAVIAAANS SUMMARY'!V15</f>
        <v>323750</v>
      </c>
      <c r="Y107" s="80">
        <f>'BAVIAAANS SUMMARY'!W15</f>
        <v>280</v>
      </c>
      <c r="Z107" s="80">
        <f>'BAVIAAANS SUMMARY'!X15</f>
        <v>3620</v>
      </c>
      <c r="AA107" s="80">
        <f>'BAVIAAANS SUMMARY'!Y15</f>
        <v>3740</v>
      </c>
      <c r="AB107" s="72">
        <f>'BAVIAAANS SUMMARY'!Z15</f>
        <v>5393.0449673202611</v>
      </c>
      <c r="AC107" s="72">
        <f>'BAVIAAANS SUMMARY'!AA15</f>
        <v>227.93808839779007</v>
      </c>
      <c r="AD107" s="81">
        <f t="shared" si="9"/>
        <v>23.66013071895425</v>
      </c>
    </row>
    <row r="108" spans="3:30" x14ac:dyDescent="0.25">
      <c r="C108" s="71" t="str">
        <f>'BAVIAAANS SUMMARY'!A16</f>
        <v>Johannes Wildschut</v>
      </c>
      <c r="D108" s="71">
        <f>'BAVIAAANS SUMMARY'!B16</f>
        <v>29</v>
      </c>
      <c r="E108" s="71">
        <f>'BAVIAAANS SUMMARY'!C16</f>
        <v>301.39</v>
      </c>
      <c r="F108" s="70">
        <f>'BAVIAAANS SUMMARY'!D16</f>
        <v>48.230000000000004</v>
      </c>
      <c r="G108" s="70">
        <f>'BAVIAAANS SUMMARY'!E16</f>
        <v>0</v>
      </c>
      <c r="H108" s="70">
        <f>'BAVIAAANS SUMMARY'!F16</f>
        <v>580</v>
      </c>
      <c r="I108" s="70">
        <f t="shared" si="10"/>
        <v>580</v>
      </c>
      <c r="J108" s="73">
        <f>'BAVIAAANS SUMMARY'!H16</f>
        <v>13</v>
      </c>
      <c r="K108" s="72">
        <f>'BAVIAAANS SUMMARY'!I16</f>
        <v>587924.4</v>
      </c>
      <c r="L108" s="72">
        <f>'BAVIAAANS SUMMARY'!J16</f>
        <v>4679.21</v>
      </c>
      <c r="M108" s="72">
        <f>'BAVIAAANS SUMMARY'!K16</f>
        <v>103842.86000000003</v>
      </c>
      <c r="N108" s="72">
        <f>'BAVIAAANS SUMMARY'!L16</f>
        <v>0</v>
      </c>
      <c r="O108" s="72">
        <f>'BAVIAAANS SUMMARY'!M16</f>
        <v>28865.399999999998</v>
      </c>
      <c r="P108" s="72">
        <f>'BAVIAAANS SUMMARY'!N16</f>
        <v>68151.8</v>
      </c>
      <c r="Q108" s="72">
        <f>'BAVIAAANS SUMMARY'!O16</f>
        <v>217974.79999999993</v>
      </c>
      <c r="R108" s="72">
        <f>'BAVIAAANS SUMMARY'!P16</f>
        <v>30679.759999999998</v>
      </c>
      <c r="S108" s="72">
        <f>'BAVIAAANS SUMMARY'!Q16</f>
        <v>0</v>
      </c>
      <c r="T108" s="72">
        <f>'BAVIAAANS SUMMARY'!R16</f>
        <v>227232</v>
      </c>
      <c r="U108" s="72">
        <f>'BAVIAAANS SUMMARY'!S16</f>
        <v>1269350.23</v>
      </c>
      <c r="V108" s="72">
        <f>'BAVIAAANS SUMMARY'!T16</f>
        <v>23012.52</v>
      </c>
      <c r="W108" s="72">
        <f>'BAVIAAANS SUMMARY'!U16</f>
        <v>1292362.7499999998</v>
      </c>
      <c r="X108" s="80">
        <f>'BAVIAAANS SUMMARY'!V16</f>
        <v>840112</v>
      </c>
      <c r="Y108" s="80">
        <f>'BAVIAAANS SUMMARY'!W16</f>
        <v>580</v>
      </c>
      <c r="Z108" s="80">
        <f>'BAVIAAANS SUMMARY'!X16</f>
        <v>6673</v>
      </c>
      <c r="AA108" s="80">
        <f>'BAVIAAANS SUMMARY'!Y16</f>
        <v>6692</v>
      </c>
      <c r="AB108" s="72">
        <f>'BAVIAAANS SUMMARY'!Z16</f>
        <v>3696.4783193181161</v>
      </c>
      <c r="AC108" s="72">
        <f>'BAVIAAANS SUMMARY'!AA16</f>
        <v>193.67042559568407</v>
      </c>
      <c r="AD108" s="81">
        <f t="shared" si="9"/>
        <v>19.086436702705793</v>
      </c>
    </row>
    <row r="109" spans="3:30" x14ac:dyDescent="0.25">
      <c r="C109" s="78" t="str">
        <f>'BAVIAAANS SUMMARY'!A17</f>
        <v>Abbey-Gail Lukas</v>
      </c>
      <c r="D109" s="63">
        <f>'BAVIAAANS SUMMARY'!B17</f>
        <v>8</v>
      </c>
      <c r="E109" s="63">
        <f>'BAVIAAANS SUMMARY'!C17</f>
        <v>13.600000000000001</v>
      </c>
      <c r="F109" s="70">
        <f>'BAVIAAANS SUMMARY'!D17</f>
        <v>0</v>
      </c>
      <c r="G109" s="70">
        <f>'BAVIAAANS SUMMARY'!E17</f>
        <v>0</v>
      </c>
      <c r="H109" s="70">
        <f>'BAVIAAANS SUMMARY'!F17</f>
        <v>160</v>
      </c>
      <c r="I109" s="70">
        <f t="shared" si="10"/>
        <v>160</v>
      </c>
      <c r="J109" s="73">
        <f>'BAVIAAANS SUMMARY'!H17</f>
        <v>12</v>
      </c>
      <c r="K109" s="72">
        <f>'BAVIAAANS SUMMARY'!I17</f>
        <v>111885.4</v>
      </c>
      <c r="L109" s="72">
        <f>'BAVIAAANS SUMMARY'!J17</f>
        <v>0</v>
      </c>
      <c r="M109" s="72">
        <f>'BAVIAAANS SUMMARY'!K17</f>
        <v>22387.079999999998</v>
      </c>
      <c r="N109" s="72">
        <f>'BAVIAAANS SUMMARY'!L17</f>
        <v>0</v>
      </c>
      <c r="O109" s="72">
        <f>'BAVIAAANS SUMMARY'!M17</f>
        <v>7595.2</v>
      </c>
      <c r="P109" s="72">
        <f>'BAVIAAANS SUMMARY'!N17</f>
        <v>3902</v>
      </c>
      <c r="Q109" s="72">
        <f>'BAVIAAANS SUMMARY'!O17</f>
        <v>30320.800000000003</v>
      </c>
      <c r="R109" s="72">
        <f>'BAVIAAANS SUMMARY'!P17</f>
        <v>5600</v>
      </c>
      <c r="S109" s="72">
        <f>'BAVIAAANS SUMMARY'!Q17</f>
        <v>0</v>
      </c>
      <c r="T109" s="72">
        <f>'BAVIAAANS SUMMARY'!R17</f>
        <v>0</v>
      </c>
      <c r="U109" s="72">
        <f>'BAVIAAANS SUMMARY'!S17</f>
        <v>181740.48</v>
      </c>
      <c r="V109" s="72">
        <f>'BAVIAAANS SUMMARY'!T17</f>
        <v>0</v>
      </c>
      <c r="W109" s="72">
        <f>'BAVIAAANS SUMMARY'!U17</f>
        <v>181740.48</v>
      </c>
      <c r="X109" s="80">
        <f>'BAVIAAANS SUMMARY'!V17</f>
        <v>34000</v>
      </c>
      <c r="Y109" s="80">
        <f>'BAVIAAANS SUMMARY'!W17</f>
        <v>0</v>
      </c>
      <c r="Z109" s="80">
        <f>'BAVIAAANS SUMMARY'!X17</f>
        <v>1940</v>
      </c>
      <c r="AA109" s="80">
        <f>'BAVIAAANS SUMMARY'!Y17</f>
        <v>1788</v>
      </c>
      <c r="AB109" s="72">
        <f>'BAVIAAANS SUMMARY'!Z17</f>
        <v>13363.270588235293</v>
      </c>
      <c r="AC109" s="72">
        <f>'BAVIAAANS SUMMARY'!AA17</f>
        <v>93.680659793814442</v>
      </c>
      <c r="AD109" s="81">
        <f t="shared" si="9"/>
        <v>142.64705882352939</v>
      </c>
    </row>
    <row r="110" spans="3:30" x14ac:dyDescent="0.25">
      <c r="C110" s="78" t="str">
        <f>'BAVIAAANS SUMMARY'!A18</f>
        <v>Colette Zealand</v>
      </c>
      <c r="D110" s="63">
        <f>'BAVIAAANS SUMMARY'!B18</f>
        <v>16</v>
      </c>
      <c r="E110" s="63">
        <f>'BAVIAAANS SUMMARY'!C18</f>
        <v>24.18</v>
      </c>
      <c r="F110" s="70">
        <f>'BAVIAAANS SUMMARY'!D18</f>
        <v>0</v>
      </c>
      <c r="G110" s="70">
        <f>'BAVIAAANS SUMMARY'!E18</f>
        <v>0</v>
      </c>
      <c r="H110" s="70">
        <f>'BAVIAAANS SUMMARY'!F18</f>
        <v>326</v>
      </c>
      <c r="I110" s="70">
        <f t="shared" si="10"/>
        <v>326</v>
      </c>
      <c r="J110" s="73">
        <f>'BAVIAAANS SUMMARY'!H18</f>
        <v>12</v>
      </c>
      <c r="K110" s="72">
        <f>'BAVIAAANS SUMMARY'!I18</f>
        <v>226589.85</v>
      </c>
      <c r="L110" s="72">
        <f>'BAVIAAANS SUMMARY'!J18</f>
        <v>0</v>
      </c>
      <c r="M110" s="72">
        <f>'BAVIAAANS SUMMARY'!K18</f>
        <v>45317.970000000008</v>
      </c>
      <c r="N110" s="72">
        <f>'BAVIAAANS SUMMARY'!L18</f>
        <v>0</v>
      </c>
      <c r="O110" s="72">
        <f>'BAVIAAANS SUMMARY'!M18</f>
        <v>17027.25</v>
      </c>
      <c r="P110" s="72">
        <f>'BAVIAAANS SUMMARY'!N18</f>
        <v>3282.35</v>
      </c>
      <c r="Q110" s="72">
        <f>'BAVIAAANS SUMMARY'!O18</f>
        <v>64251.4</v>
      </c>
      <c r="R110" s="72">
        <f>'BAVIAAANS SUMMARY'!P18</f>
        <v>9975</v>
      </c>
      <c r="S110" s="72">
        <f>'BAVIAAANS SUMMARY'!Q18</f>
        <v>0</v>
      </c>
      <c r="T110" s="72">
        <f>'BAVIAAANS SUMMARY'!R18</f>
        <v>1040</v>
      </c>
      <c r="U110" s="72">
        <f>'BAVIAAANS SUMMARY'!S18</f>
        <v>367502.82</v>
      </c>
      <c r="V110" s="72">
        <f>'BAVIAAANS SUMMARY'!T18</f>
        <v>0</v>
      </c>
      <c r="W110" s="72">
        <f>'BAVIAAANS SUMMARY'!U18</f>
        <v>367502.82</v>
      </c>
      <c r="X110" s="80">
        <f>'BAVIAAANS SUMMARY'!V18</f>
        <v>60950</v>
      </c>
      <c r="Y110" s="80">
        <f>'BAVIAAANS SUMMARY'!W18</f>
        <v>0</v>
      </c>
      <c r="Z110" s="80">
        <f>'BAVIAAANS SUMMARY'!X18</f>
        <v>3890</v>
      </c>
      <c r="AA110" s="80">
        <f>'BAVIAAANS SUMMARY'!Y18</f>
        <v>3593</v>
      </c>
      <c r="AB110" s="72">
        <f>'BAVIAAANS SUMMARY'!Z18</f>
        <v>15198.627791563276</v>
      </c>
      <c r="AC110" s="72">
        <f>'BAVIAAANS SUMMARY'!AA18</f>
        <v>94.473732647814913</v>
      </c>
      <c r="AD110" s="81">
        <f t="shared" si="9"/>
        <v>160.87675765095119</v>
      </c>
    </row>
    <row r="111" spans="3:30" x14ac:dyDescent="0.25">
      <c r="C111" s="71" t="str">
        <f>'BAVIAAANS SUMMARY'!A19</f>
        <v>Danita Dlamini</v>
      </c>
      <c r="D111" s="71">
        <f>'BAVIAAANS SUMMARY'!B19</f>
        <v>1</v>
      </c>
      <c r="E111" s="71">
        <f>'BAVIAAANS SUMMARY'!C19</f>
        <v>0</v>
      </c>
      <c r="F111" s="70">
        <f>'BAVIAAANS SUMMARY'!D19</f>
        <v>0</v>
      </c>
      <c r="G111" s="70">
        <f>'BAVIAAANS SUMMARY'!E19</f>
        <v>0</v>
      </c>
      <c r="H111" s="70">
        <f>'BAVIAAANS SUMMARY'!F19</f>
        <v>20</v>
      </c>
      <c r="I111" s="70">
        <f t="shared" si="10"/>
        <v>20</v>
      </c>
      <c r="J111" s="73">
        <f>'BAVIAAANS SUMMARY'!H19</f>
        <v>9</v>
      </c>
      <c r="K111" s="72">
        <f>'BAVIAAANS SUMMARY'!I19</f>
        <v>13309.8</v>
      </c>
      <c r="L111" s="72">
        <f>'BAVIAAANS SUMMARY'!J19</f>
        <v>0</v>
      </c>
      <c r="M111" s="72">
        <f>'BAVIAAANS SUMMARY'!K19</f>
        <v>2661.96</v>
      </c>
      <c r="N111" s="72">
        <f>'BAVIAAANS SUMMARY'!L19</f>
        <v>0</v>
      </c>
      <c r="O111" s="72">
        <f>'BAVIAAANS SUMMARY'!M19</f>
        <v>2934.8</v>
      </c>
      <c r="P111" s="72">
        <f>'BAVIAAANS SUMMARY'!N19</f>
        <v>0</v>
      </c>
      <c r="Q111" s="72">
        <f>'BAVIAAANS SUMMARY'!O19</f>
        <v>3644.8</v>
      </c>
      <c r="R111" s="72">
        <f>'BAVIAAANS SUMMARY'!P19</f>
        <v>0</v>
      </c>
      <c r="S111" s="72">
        <f>'BAVIAAANS SUMMARY'!Q19</f>
        <v>0</v>
      </c>
      <c r="T111" s="72">
        <f>'BAVIAAANS SUMMARY'!R19</f>
        <v>0</v>
      </c>
      <c r="U111" s="72">
        <f>'BAVIAAANS SUMMARY'!S19</f>
        <v>22551.360000000001</v>
      </c>
      <c r="V111" s="72">
        <f>'BAVIAAANS SUMMARY'!T19</f>
        <v>0</v>
      </c>
      <c r="W111" s="72">
        <f>'BAVIAAANS SUMMARY'!U19</f>
        <v>22551.360000000001</v>
      </c>
      <c r="X111" s="80">
        <f>'BAVIAAANS SUMMARY'!V19</f>
        <v>0</v>
      </c>
      <c r="Y111" s="80">
        <f>'BAVIAAANS SUMMARY'!W19</f>
        <v>0</v>
      </c>
      <c r="Z111" s="80">
        <f>'BAVIAAANS SUMMARY'!X19</f>
        <v>200</v>
      </c>
      <c r="AA111" s="80">
        <f>'BAVIAAANS SUMMARY'!Y19</f>
        <v>200</v>
      </c>
      <c r="AB111" s="72" t="e">
        <f>'BAVIAAANS SUMMARY'!Z19</f>
        <v>#DIV/0!</v>
      </c>
      <c r="AC111" s="72">
        <f>'BAVIAAANS SUMMARY'!AA19</f>
        <v>112.7568</v>
      </c>
      <c r="AD111" s="81" t="e">
        <f t="shared" si="9"/>
        <v>#DIV/0!</v>
      </c>
    </row>
    <row r="112" spans="3:30" x14ac:dyDescent="0.25">
      <c r="C112" s="71" t="str">
        <f>'BAVIAAANS SUMMARY'!A20</f>
        <v>Lee-ann Bam</v>
      </c>
      <c r="D112" s="71">
        <f>'BAVIAAANS SUMMARY'!B20</f>
        <v>3</v>
      </c>
      <c r="E112" s="71">
        <f>'BAVIAAANS SUMMARY'!C20</f>
        <v>0</v>
      </c>
      <c r="F112" s="70">
        <f>'BAVIAAANS SUMMARY'!D20</f>
        <v>0</v>
      </c>
      <c r="G112" s="70">
        <f>'BAVIAAANS SUMMARY'!E20</f>
        <v>0</v>
      </c>
      <c r="H112" s="70">
        <f>'BAVIAAANS SUMMARY'!F20</f>
        <v>65</v>
      </c>
      <c r="I112" s="70">
        <f t="shared" si="10"/>
        <v>65</v>
      </c>
      <c r="J112" s="73">
        <f>'BAVIAAANS SUMMARY'!H20</f>
        <v>11</v>
      </c>
      <c r="K112" s="72">
        <f>'BAVIAAANS SUMMARY'!I20</f>
        <v>39430.6</v>
      </c>
      <c r="L112" s="72">
        <f>'BAVIAAANS SUMMARY'!J20</f>
        <v>0</v>
      </c>
      <c r="M112" s="72">
        <f>'BAVIAAANS SUMMARY'!K20</f>
        <v>7886.1200000000008</v>
      </c>
      <c r="N112" s="72">
        <f>'BAVIAAANS SUMMARY'!L20</f>
        <v>0</v>
      </c>
      <c r="O112" s="72">
        <f>'BAVIAAANS SUMMARY'!M20</f>
        <v>2631.75</v>
      </c>
      <c r="P112" s="72">
        <f>'BAVIAAANS SUMMARY'!N20</f>
        <v>79.75</v>
      </c>
      <c r="Q112" s="72">
        <f>'BAVIAAANS SUMMARY'!O20</f>
        <v>13200</v>
      </c>
      <c r="R112" s="72">
        <f>'BAVIAAANS SUMMARY'!P20</f>
        <v>2100</v>
      </c>
      <c r="S112" s="72">
        <f>'BAVIAAANS SUMMARY'!Q20</f>
        <v>0</v>
      </c>
      <c r="T112" s="72">
        <f>'BAVIAAANS SUMMARY'!R20</f>
        <v>0</v>
      </c>
      <c r="U112" s="72">
        <f>'BAVIAAANS SUMMARY'!S20</f>
        <v>65328.22</v>
      </c>
      <c r="V112" s="72">
        <f>'BAVIAAANS SUMMARY'!T20</f>
        <v>0</v>
      </c>
      <c r="W112" s="72">
        <f>'BAVIAAANS SUMMARY'!U20</f>
        <v>65328.22</v>
      </c>
      <c r="X112" s="80">
        <f>'BAVIAAANS SUMMARY'!V20</f>
        <v>0</v>
      </c>
      <c r="Y112" s="80">
        <f>'BAVIAAANS SUMMARY'!W20</f>
        <v>0</v>
      </c>
      <c r="Z112" s="80">
        <f>'BAVIAAANS SUMMARY'!X20</f>
        <v>780</v>
      </c>
      <c r="AA112" s="80">
        <f>'BAVIAAANS SUMMARY'!Y20</f>
        <v>737</v>
      </c>
      <c r="AB112" s="72" t="e">
        <f>'BAVIAAANS SUMMARY'!Z20</f>
        <v>#DIV/0!</v>
      </c>
      <c r="AC112" s="72">
        <f>'BAVIAAANS SUMMARY'!AA20</f>
        <v>83.754128205128211</v>
      </c>
      <c r="AD112" s="81" t="e">
        <f t="shared" si="9"/>
        <v>#DIV/0!</v>
      </c>
    </row>
    <row r="113" spans="3:30" x14ac:dyDescent="0.25">
      <c r="C113" s="71" t="str">
        <f>'BAVIAAANS SUMMARY'!A21</f>
        <v>Gasie Saayman</v>
      </c>
      <c r="D113" s="71">
        <f>'BAVIAAANS SUMMARY'!B21</f>
        <v>23</v>
      </c>
      <c r="E113" s="71">
        <f>'BAVIAAANS SUMMARY'!C21</f>
        <v>280.35000000000002</v>
      </c>
      <c r="F113" s="70">
        <f>'BAVIAAANS SUMMARY'!D21</f>
        <v>0</v>
      </c>
      <c r="G113" s="70">
        <f>'BAVIAAANS SUMMARY'!E21</f>
        <v>0</v>
      </c>
      <c r="H113" s="70">
        <f>'BAVIAAANS SUMMARY'!F21</f>
        <v>440</v>
      </c>
      <c r="I113" s="70">
        <f t="shared" si="10"/>
        <v>440</v>
      </c>
      <c r="J113" s="73">
        <f>'BAVIAAANS SUMMARY'!H21</f>
        <v>13</v>
      </c>
      <c r="K113" s="72">
        <f>'BAVIAAANS SUMMARY'!I21</f>
        <v>468298.1</v>
      </c>
      <c r="L113" s="72">
        <f>'BAVIAAANS SUMMARY'!J21</f>
        <v>5496.31</v>
      </c>
      <c r="M113" s="72">
        <f>'BAVIAAANS SUMMARY'!K21</f>
        <v>80034.13</v>
      </c>
      <c r="N113" s="72">
        <f>'BAVIAAANS SUMMARY'!L21</f>
        <v>0</v>
      </c>
      <c r="O113" s="72">
        <f>'BAVIAAANS SUMMARY'!M21</f>
        <v>22233.900000000005</v>
      </c>
      <c r="P113" s="72">
        <f>'BAVIAAANS SUMMARY'!N21</f>
        <v>63152.400000000009</v>
      </c>
      <c r="Q113" s="72">
        <f>'BAVIAAANS SUMMARY'!O21</f>
        <v>167185.99999999991</v>
      </c>
      <c r="R113" s="72">
        <f>'BAVIAAANS SUMMARY'!P21</f>
        <v>24109.64</v>
      </c>
      <c r="S113" s="72">
        <f>'BAVIAAANS SUMMARY'!Q21</f>
        <v>0</v>
      </c>
      <c r="T113" s="72">
        <f>'BAVIAAANS SUMMARY'!R21</f>
        <v>192160</v>
      </c>
      <c r="U113" s="72">
        <f>'BAVIAAANS SUMMARY'!S21</f>
        <v>1022670.4800000002</v>
      </c>
      <c r="V113" s="72">
        <f>'BAVIAAANS SUMMARY'!T21</f>
        <v>92050.08</v>
      </c>
      <c r="W113" s="72">
        <f>'BAVIAAANS SUMMARY'!U21</f>
        <v>1114720.56</v>
      </c>
      <c r="X113" s="80">
        <f>'BAVIAAANS SUMMARY'!V21</f>
        <v>651558</v>
      </c>
      <c r="Y113" s="80">
        <f>'BAVIAAANS SUMMARY'!W21</f>
        <v>390</v>
      </c>
      <c r="Z113" s="80">
        <f>'BAVIAAANS SUMMARY'!X21</f>
        <v>4980</v>
      </c>
      <c r="AA113" s="80">
        <f>'BAVIAAANS SUMMARY'!Y21</f>
        <v>4791</v>
      </c>
      <c r="AB113" s="72">
        <f>'BAVIAAANS SUMMARY'!Z21</f>
        <v>3976.1746388443016</v>
      </c>
      <c r="AC113" s="72">
        <f>'BAVIAAANS SUMMARY'!AA21</f>
        <v>223.83946987951808</v>
      </c>
      <c r="AD113" s="81">
        <f t="shared" si="9"/>
        <v>17.763509898341358</v>
      </c>
    </row>
    <row r="114" spans="3:30" x14ac:dyDescent="0.25">
      <c r="C114" s="71" t="str">
        <f>'BAVIAAANS SUMMARY'!A22</f>
        <v>Elmara Swartz</v>
      </c>
      <c r="D114" s="71">
        <f>'BAVIAAANS SUMMARY'!B22</f>
        <v>28</v>
      </c>
      <c r="E114" s="71">
        <f>'BAVIAAANS SUMMARY'!C22</f>
        <v>88.820000000000007</v>
      </c>
      <c r="F114" s="71">
        <f>'BAVIAAANS SUMMARY'!D22</f>
        <v>180.24</v>
      </c>
      <c r="G114" s="71">
        <f>'BAVIAAANS SUMMARY'!E22</f>
        <v>0</v>
      </c>
      <c r="H114" s="71">
        <f>'BAVIAAANS SUMMARY'!F22</f>
        <v>429</v>
      </c>
      <c r="I114" s="71">
        <f>'BAVIAAANS SUMMARY'!G22</f>
        <v>429</v>
      </c>
      <c r="J114" s="71">
        <f>'BAVIAAANS SUMMARY'!H22</f>
        <v>11</v>
      </c>
      <c r="K114" s="62">
        <f>'BAVIAAANS SUMMARY'!I22</f>
        <v>503718.4800000001</v>
      </c>
      <c r="L114" s="72">
        <f>'BAVIAAANS SUMMARY'!J22</f>
        <v>9159.7800000000007</v>
      </c>
      <c r="M114" s="62">
        <f>'BAVIAAANS SUMMARY'!K22</f>
        <v>72738.469999999987</v>
      </c>
      <c r="N114" s="62">
        <f>'BAVIAAANS SUMMARY'!L22</f>
        <v>0</v>
      </c>
      <c r="O114" s="62">
        <f>'BAVIAAANS SUMMARY'!M22</f>
        <v>21600.960000000006</v>
      </c>
      <c r="P114" s="62">
        <f>'BAVIAAANS SUMMARY'!N22</f>
        <v>86078.62</v>
      </c>
      <c r="Q114" s="62">
        <f>'BAVIAAANS SUMMARY'!O22</f>
        <v>111991.50000000003</v>
      </c>
      <c r="R114" s="62">
        <f>'BAVIAAANS SUMMARY'!P22</f>
        <v>24928.799999999999</v>
      </c>
      <c r="S114" s="62">
        <f>'BAVIAAANS SUMMARY'!Q22</f>
        <v>0</v>
      </c>
      <c r="T114" s="62">
        <f>'BAVIAAANS SUMMARY'!R22</f>
        <v>0</v>
      </c>
      <c r="U114" s="62">
        <f>'BAVIAAANS SUMMARY'!S22</f>
        <v>830316.61000000022</v>
      </c>
      <c r="V114" s="62">
        <f>'BAVIAAANS SUMMARY'!T22</f>
        <v>0</v>
      </c>
      <c r="W114" s="62">
        <f>'BAVIAAANS SUMMARY'!U22</f>
        <v>830316.61000000022</v>
      </c>
      <c r="X114" s="71">
        <f>'BAVIAAANS SUMMARY'!V22</f>
        <v>469792</v>
      </c>
      <c r="Y114" s="71">
        <f>'BAVIAAANS SUMMARY'!W22</f>
        <v>0</v>
      </c>
      <c r="Z114" s="71">
        <f>'BAVIAAANS SUMMARY'!X22</f>
        <v>4770</v>
      </c>
      <c r="AA114" s="71">
        <f>'BAVIAAANS SUMMARY'!Y22</f>
        <v>4162</v>
      </c>
      <c r="AB114" s="62">
        <f>'BAVIAAANS SUMMARY'!Z22</f>
        <v>3085.9905225600246</v>
      </c>
      <c r="AC114" s="62">
        <f>'BAVIAAANS SUMMARY'!AA22</f>
        <v>174.07056813417196</v>
      </c>
      <c r="AD114" s="81">
        <f t="shared" si="9"/>
        <v>17.728387720211106</v>
      </c>
    </row>
    <row r="115" spans="3:30" x14ac:dyDescent="0.25">
      <c r="C115" s="71" t="str">
        <f>'BAVIAAANS SUMMARY'!A23</f>
        <v>Marion Grootboom</v>
      </c>
      <c r="D115" s="71">
        <f>'BAVIAAANS SUMMARY'!B23</f>
        <v>28</v>
      </c>
      <c r="E115" s="71">
        <f>'BAVIAAANS SUMMARY'!C23</f>
        <v>224.25000000000003</v>
      </c>
      <c r="F115" s="71">
        <f>'BAVIAAANS SUMMARY'!D23</f>
        <v>76.727999999999994</v>
      </c>
      <c r="G115" s="71">
        <f>'BAVIAAANS SUMMARY'!E23</f>
        <v>0</v>
      </c>
      <c r="H115" s="71">
        <f>'BAVIAAANS SUMMARY'!F23</f>
        <v>470</v>
      </c>
      <c r="I115" s="71">
        <f>'BAVIAAANS SUMMARY'!G23</f>
        <v>470</v>
      </c>
      <c r="J115" s="71">
        <f>'BAVIAAANS SUMMARY'!H23</f>
        <v>11</v>
      </c>
      <c r="K115" s="62">
        <f>'BAVIAAANS SUMMARY'!I23</f>
        <v>529496.59999999986</v>
      </c>
      <c r="L115" s="72">
        <f>'BAVIAAANS SUMMARY'!J23</f>
        <v>9072.3200000000015</v>
      </c>
      <c r="M115" s="62">
        <f>'BAVIAAANS SUMMARY'!K23</f>
        <v>76775.330000000031</v>
      </c>
      <c r="N115" s="62">
        <f>'BAVIAAANS SUMMARY'!L23</f>
        <v>0</v>
      </c>
      <c r="O115" s="62">
        <f>'BAVIAAANS SUMMARY'!M23</f>
        <v>23265.300000000007</v>
      </c>
      <c r="P115" s="62">
        <f>'BAVIAAANS SUMMARY'!N23</f>
        <v>98608.9</v>
      </c>
      <c r="Q115" s="62">
        <f>'BAVIAAANS SUMMARY'!O23</f>
        <v>129967.60000000005</v>
      </c>
      <c r="R115" s="62">
        <f>'BAVIAAANS SUMMARY'!P23</f>
        <v>26790</v>
      </c>
      <c r="S115" s="62">
        <f>'BAVIAAANS SUMMARY'!Q23</f>
        <v>0</v>
      </c>
      <c r="T115" s="62">
        <f>'BAVIAAANS SUMMARY'!R23</f>
        <v>0</v>
      </c>
      <c r="U115" s="62">
        <f>'BAVIAAANS SUMMARY'!S23</f>
        <v>893976.07000000007</v>
      </c>
      <c r="V115" s="62">
        <f>'BAVIAAANS SUMMARY'!T23</f>
        <v>0</v>
      </c>
      <c r="W115" s="62">
        <f>'BAVIAAANS SUMMARY'!U23</f>
        <v>893976.07000000007</v>
      </c>
      <c r="X115" s="71">
        <f>'BAVIAAANS SUMMARY'!V23</f>
        <v>687476</v>
      </c>
      <c r="Y115" s="71">
        <f>'BAVIAAANS SUMMARY'!W23</f>
        <v>0</v>
      </c>
      <c r="Z115" s="71">
        <f>'BAVIAAANS SUMMARY'!X23</f>
        <v>5250</v>
      </c>
      <c r="AA115" s="71">
        <f>'BAVIAAANS SUMMARY'!Y23</f>
        <v>4371</v>
      </c>
      <c r="AB115" s="62">
        <f>'BAVIAAANS SUMMARY'!Z23</f>
        <v>2970.2372598661696</v>
      </c>
      <c r="AC115" s="62">
        <f>'BAVIAAANS SUMMARY'!AA23</f>
        <v>170.2811561904762</v>
      </c>
      <c r="AD115" s="81">
        <f t="shared" si="9"/>
        <v>17.443135378665549</v>
      </c>
    </row>
    <row r="116" spans="3:30" x14ac:dyDescent="0.25">
      <c r="C116" s="71" t="str">
        <f>'BAVIAAANS SUMMARY'!A24</f>
        <v>Salton Magielies</v>
      </c>
      <c r="D116" s="71">
        <f>'BAVIAAANS SUMMARY'!B24</f>
        <v>25</v>
      </c>
      <c r="E116" s="195">
        <f>'BAVIAAANS SUMMARY'!C24</f>
        <v>228.19900000000004</v>
      </c>
      <c r="F116" s="71">
        <f>'BAVIAAANS SUMMARY'!D24</f>
        <v>94.326999999999998</v>
      </c>
      <c r="G116" s="71">
        <f>'BAVIAAANS SUMMARY'!E24</f>
        <v>0</v>
      </c>
      <c r="H116" s="71">
        <f>'BAVIAAANS SUMMARY'!F24</f>
        <v>473</v>
      </c>
      <c r="I116" s="71">
        <f>'BAVIAAANS SUMMARY'!G24</f>
        <v>473</v>
      </c>
      <c r="J116" s="71">
        <f>'BAVIAAANS SUMMARY'!H24</f>
        <v>13</v>
      </c>
      <c r="K116" s="62">
        <f>'BAVIAAANS SUMMARY'!I24</f>
        <v>563543.81000000006</v>
      </c>
      <c r="L116" s="72">
        <f>'BAVIAAANS SUMMARY'!J24</f>
        <v>11240.359999999999</v>
      </c>
      <c r="M116" s="62">
        <f>'BAVIAAANS SUMMARY'!K24</f>
        <v>82394.170000000027</v>
      </c>
      <c r="N116" s="62">
        <f>'BAVIAAANS SUMMARY'!L24</f>
        <v>0</v>
      </c>
      <c r="O116" s="62">
        <f>'BAVIAAANS SUMMARY'!M24</f>
        <v>24978.49</v>
      </c>
      <c r="P116" s="62">
        <f>'BAVIAAANS SUMMARY'!N24</f>
        <v>107298.26999999999</v>
      </c>
      <c r="Q116" s="62">
        <f>'BAVIAAANS SUMMARY'!O24</f>
        <v>80865.799999999988</v>
      </c>
      <c r="R116" s="62">
        <f>'BAVIAAANS SUMMARY'!P24</f>
        <v>26830</v>
      </c>
      <c r="S116" s="62">
        <f>'BAVIAAANS SUMMARY'!Q24</f>
        <v>0</v>
      </c>
      <c r="T116" s="62">
        <f>'BAVIAAANS SUMMARY'!R24</f>
        <v>0</v>
      </c>
      <c r="U116" s="62">
        <f>'BAVIAAANS SUMMARY'!S24</f>
        <v>897154.72</v>
      </c>
      <c r="V116" s="62">
        <f>'BAVIAAANS SUMMARY'!T24</f>
        <v>0</v>
      </c>
      <c r="W116" s="62">
        <f>'BAVIAAANS SUMMARY'!U24</f>
        <v>897154.72</v>
      </c>
      <c r="X116" s="71">
        <f>'BAVIAAANS SUMMARY'!V24</f>
        <v>727897</v>
      </c>
      <c r="Y116" s="71">
        <f>'BAVIAAANS SUMMARY'!W24</f>
        <v>0</v>
      </c>
      <c r="Z116" s="71">
        <f>'BAVIAAANS SUMMARY'!X24</f>
        <v>5683</v>
      </c>
      <c r="AA116" s="71">
        <f>'BAVIAAANS SUMMARY'!Y24</f>
        <v>5122</v>
      </c>
      <c r="AB116" s="62">
        <f>'BAVIAAANS SUMMARY'!Z24</f>
        <v>2781.6508436529143</v>
      </c>
      <c r="AC116" s="62">
        <f>'BAVIAAANS SUMMARY'!AA24</f>
        <v>157.86639450994193</v>
      </c>
      <c r="AD116" s="81">
        <f t="shared" si="9"/>
        <v>17.620284876258033</v>
      </c>
    </row>
    <row r="117" spans="3:30" x14ac:dyDescent="0.25">
      <c r="C117" s="71" t="str">
        <f>'BAVIAAANS SUMMARY'!A25</f>
        <v>Michael Grootboom</v>
      </c>
      <c r="D117" s="71">
        <f>'BAVIAAANS SUMMARY'!B25</f>
        <v>8</v>
      </c>
      <c r="E117" s="71">
        <f>'BAVIAAANS SUMMARY'!C25</f>
        <v>27.61</v>
      </c>
      <c r="F117" s="71">
        <f>'BAVIAAANS SUMMARY'!D25</f>
        <v>32.49</v>
      </c>
      <c r="G117" s="71">
        <f>'BAVIAAANS SUMMARY'!E25</f>
        <v>0</v>
      </c>
      <c r="H117" s="71">
        <f>'BAVIAAANS SUMMARY'!F25</f>
        <v>97</v>
      </c>
      <c r="I117" s="71">
        <f>'BAVIAAANS SUMMARY'!G25</f>
        <v>97</v>
      </c>
      <c r="J117" s="71">
        <f>'BAVIAAANS SUMMARY'!H25</f>
        <v>11</v>
      </c>
      <c r="K117" s="62">
        <f>'BAVIAAANS SUMMARY'!I25</f>
        <v>109114.77999999998</v>
      </c>
      <c r="L117" s="62">
        <f>'BAVIAAANS SUMMARY'!J25</f>
        <v>1712.19</v>
      </c>
      <c r="M117" s="62">
        <f>'BAVIAAANS SUMMARY'!K25</f>
        <v>17087.36</v>
      </c>
      <c r="N117" s="62">
        <f>'BAVIAAANS SUMMARY'!L25</f>
        <v>0</v>
      </c>
      <c r="O117" s="62">
        <f>'BAVIAAANS SUMMARY'!M25</f>
        <v>4705.0200000000004</v>
      </c>
      <c r="P117" s="62">
        <f>'BAVIAAANS SUMMARY'!N25</f>
        <v>11194.94</v>
      </c>
      <c r="Q117" s="62">
        <f>'BAVIAAANS SUMMARY'!O25</f>
        <v>33342.490000000005</v>
      </c>
      <c r="R117" s="62">
        <f>'BAVIAAANS SUMMARY'!P25</f>
        <v>5529</v>
      </c>
      <c r="S117" s="62">
        <f>'BAVIAAANS SUMMARY'!Q25</f>
        <v>0</v>
      </c>
      <c r="T117" s="62">
        <f>'BAVIAAANS SUMMARY'!R25</f>
        <v>26496</v>
      </c>
      <c r="U117" s="62">
        <f>'BAVIAAANS SUMMARY'!S25</f>
        <v>217821.78999999998</v>
      </c>
      <c r="V117" s="62">
        <f>'BAVIAAANS SUMMARY'!T25</f>
        <v>0</v>
      </c>
      <c r="W117" s="62">
        <f>'BAVIAAANS SUMMARY'!U25</f>
        <v>217821.78999999998</v>
      </c>
      <c r="X117" s="71">
        <f>'BAVIAAANS SUMMARY'!V25</f>
        <v>101400</v>
      </c>
      <c r="Y117" s="71">
        <f>'BAVIAAANS SUMMARY'!W25</f>
        <v>57</v>
      </c>
      <c r="Z117" s="71">
        <f>'BAVIAAANS SUMMARY'!X25</f>
        <v>1067</v>
      </c>
      <c r="AA117" s="71">
        <f>'BAVIAAANS SUMMARY'!Y25</f>
        <v>882</v>
      </c>
      <c r="AB117" s="62">
        <f>'BAVIAAANS SUMMARY'!Z25</f>
        <v>3624.3226289517465</v>
      </c>
      <c r="AC117" s="62">
        <f>'BAVIAAANS SUMMARY'!AA25</f>
        <v>204.14413308341142</v>
      </c>
      <c r="AD117" s="81">
        <f t="shared" si="9"/>
        <v>17.753743760399335</v>
      </c>
    </row>
    <row r="118" spans="3:30" x14ac:dyDescent="0.25">
      <c r="C118" s="71" t="str">
        <f>'BAVIAAANS SUMMARY'!A26</f>
        <v>Jeandre Erasmus</v>
      </c>
      <c r="D118" s="71">
        <f>'BAVIAAANS SUMMARY'!B26</f>
        <v>20</v>
      </c>
      <c r="E118" s="71">
        <f>'BAVIAAANS SUMMARY'!C26</f>
        <v>126.25999999999998</v>
      </c>
      <c r="F118" s="71">
        <f>'BAVIAAANS SUMMARY'!D26</f>
        <v>134.80900000000003</v>
      </c>
      <c r="G118" s="71">
        <f>'BAVIAAANS SUMMARY'!E26</f>
        <v>0</v>
      </c>
      <c r="H118" s="71">
        <f>'BAVIAAANS SUMMARY'!F26</f>
        <v>330</v>
      </c>
      <c r="I118" s="71">
        <f>'BAVIAAANS SUMMARY'!G26</f>
        <v>330</v>
      </c>
      <c r="J118" s="71">
        <f>'BAVIAAANS SUMMARY'!H26</f>
        <v>11</v>
      </c>
      <c r="K118" s="62">
        <f>'BAVIAAANS SUMMARY'!I26</f>
        <v>424131.0400000001</v>
      </c>
      <c r="L118" s="62">
        <f>'BAVIAAANS SUMMARY'!J26</f>
        <v>6700.4999999999991</v>
      </c>
      <c r="M118" s="62">
        <f>'BAVIAAANS SUMMARY'!K26</f>
        <v>66418.92</v>
      </c>
      <c r="N118" s="62">
        <f>'BAVIAAANS SUMMARY'!L26</f>
        <v>0</v>
      </c>
      <c r="O118" s="62">
        <f>'BAVIAAANS SUMMARY'!M26</f>
        <v>18868.960000000003</v>
      </c>
      <c r="P118" s="62">
        <f>'BAVIAAANS SUMMARY'!N26</f>
        <v>88264.7</v>
      </c>
      <c r="Q118" s="62">
        <f>'BAVIAAANS SUMMARY'!O26</f>
        <v>93719.3</v>
      </c>
      <c r="R118" s="62">
        <f>'BAVIAAANS SUMMARY'!P26</f>
        <v>19486.099999999999</v>
      </c>
      <c r="S118" s="62">
        <f>'BAVIAAANS SUMMARY'!Q26</f>
        <v>0</v>
      </c>
      <c r="T118" s="62">
        <f>'BAVIAAANS SUMMARY'!R26</f>
        <v>0</v>
      </c>
      <c r="U118" s="62">
        <f>'BAVIAAANS SUMMARY'!S26</f>
        <v>717589.54</v>
      </c>
      <c r="V118" s="62">
        <f>'BAVIAAANS SUMMARY'!T26</f>
        <v>0</v>
      </c>
      <c r="W118" s="62">
        <f>'BAVIAAANS SUMMARY'!U26</f>
        <v>717589.54</v>
      </c>
      <c r="X118" s="71">
        <f>'BAVIAAANS SUMMARY'!V26</f>
        <v>559749</v>
      </c>
      <c r="Y118" s="71">
        <f>'BAVIAAANS SUMMARY'!W26</f>
        <v>0</v>
      </c>
      <c r="Z118" s="71">
        <f>'BAVIAAANS SUMMARY'!X26</f>
        <v>3709</v>
      </c>
      <c r="AA118" s="71">
        <f>'BAVIAAANS SUMMARY'!Y26</f>
        <v>3238</v>
      </c>
      <c r="AB118" s="62">
        <f>'BAVIAAANS SUMMARY'!Z26</f>
        <v>2748.6585538689005</v>
      </c>
      <c r="AC118" s="62">
        <f>'BAVIAAANS SUMMARY'!AA26</f>
        <v>193.47251011054195</v>
      </c>
      <c r="AD118" s="81">
        <f t="shared" si="9"/>
        <v>14.206972103160465</v>
      </c>
    </row>
    <row r="119" spans="3:30" x14ac:dyDescent="0.25">
      <c r="C119" s="71" t="str">
        <f>'BAVIAAANS SUMMARY'!A27</f>
        <v>Peter Swarts</v>
      </c>
      <c r="D119" s="71">
        <f>'BAVIAAANS SUMMARY'!B27</f>
        <v>25</v>
      </c>
      <c r="E119" s="71">
        <f>'BAVIAAANS SUMMARY'!C27</f>
        <v>21.76</v>
      </c>
      <c r="F119" s="71">
        <f>'BAVIAAANS SUMMARY'!D27</f>
        <v>259.01499999999999</v>
      </c>
      <c r="G119" s="71">
        <f>'BAVIAAANS SUMMARY'!E27</f>
        <v>0</v>
      </c>
      <c r="H119" s="71">
        <f>'BAVIAAANS SUMMARY'!F27</f>
        <v>340</v>
      </c>
      <c r="I119" s="71">
        <f>'BAVIAAANS SUMMARY'!G27</f>
        <v>340</v>
      </c>
      <c r="J119" s="71">
        <f>'BAVIAAANS SUMMARY'!H27</f>
        <v>11</v>
      </c>
      <c r="K119" s="62">
        <f>'BAVIAAANS SUMMARY'!I27</f>
        <v>448462.80000000005</v>
      </c>
      <c r="L119" s="62">
        <f>'BAVIAAANS SUMMARY'!J27</f>
        <v>7076.7900000000009</v>
      </c>
      <c r="M119" s="62">
        <f>'BAVIAAANS SUMMARY'!K27</f>
        <v>70229.259999999995</v>
      </c>
      <c r="N119" s="62">
        <f>'BAVIAAANS SUMMARY'!L27</f>
        <v>0</v>
      </c>
      <c r="O119" s="62">
        <f>'BAVIAAANS SUMMARY'!M27</f>
        <v>19425.099999999999</v>
      </c>
      <c r="P119" s="62">
        <f>'BAVIAAANS SUMMARY'!N27</f>
        <v>87493.530000000013</v>
      </c>
      <c r="Q119" s="62">
        <f>'BAVIAAANS SUMMARY'!O27</f>
        <v>98541.700000000012</v>
      </c>
      <c r="R119" s="62">
        <f>'BAVIAAANS SUMMARY'!P27</f>
        <v>20148.100000000002</v>
      </c>
      <c r="S119" s="62">
        <f>'BAVIAAANS SUMMARY'!Q27</f>
        <v>0</v>
      </c>
      <c r="T119" s="62">
        <f>'BAVIAAANS SUMMARY'!R27</f>
        <v>0</v>
      </c>
      <c r="U119" s="62">
        <f>'BAVIAAANS SUMMARY'!S27</f>
        <v>751378.72000000009</v>
      </c>
      <c r="V119" s="62">
        <f>'BAVIAAANS SUMMARY'!T27</f>
        <v>0</v>
      </c>
      <c r="W119" s="62">
        <f>'BAVIAAANS SUMMARY'!U27</f>
        <v>751378.72000000009</v>
      </c>
      <c r="X119" s="71">
        <f>'BAVIAAANS SUMMARY'!V27</f>
        <v>384678</v>
      </c>
      <c r="Y119" s="71">
        <f>'BAVIAAANS SUMMARY'!W27</f>
        <v>0</v>
      </c>
      <c r="Z119" s="71">
        <f>'BAVIAAANS SUMMARY'!X27</f>
        <v>3740</v>
      </c>
      <c r="AA119" s="71">
        <f>'BAVIAAANS SUMMARY'!Y27</f>
        <v>3292</v>
      </c>
      <c r="AB119" s="62">
        <f>'BAVIAAANS SUMMARY'!Z27</f>
        <v>2676.0883981835996</v>
      </c>
      <c r="AC119" s="62">
        <f>'BAVIAAANS SUMMARY'!AA27</f>
        <v>200.90340106951874</v>
      </c>
      <c r="AD119" s="81">
        <f t="shared" si="9"/>
        <v>13.320274240940256</v>
      </c>
    </row>
    <row r="120" spans="3:30" x14ac:dyDescent="0.25">
      <c r="C120" s="71" t="str">
        <f>'BAVIAAANS SUMMARY'!A28</f>
        <v>Jonathan Magielies</v>
      </c>
      <c r="D120" s="71">
        <f>'BAVIAAANS SUMMARY'!B28</f>
        <v>19</v>
      </c>
      <c r="E120" s="71">
        <f>'BAVIAAANS SUMMARY'!C28</f>
        <v>62.361999999999995</v>
      </c>
      <c r="F120" s="71">
        <f>'BAVIAAANS SUMMARY'!D28</f>
        <v>132.67599999999999</v>
      </c>
      <c r="G120" s="71">
        <f>'BAVIAAANS SUMMARY'!E28</f>
        <v>0</v>
      </c>
      <c r="H120" s="71">
        <f>'BAVIAAANS SUMMARY'!F28</f>
        <v>271</v>
      </c>
      <c r="I120" s="71">
        <f>'BAVIAAANS SUMMARY'!G28</f>
        <v>271</v>
      </c>
      <c r="J120" s="71">
        <f>'BAVIAAANS SUMMARY'!H28</f>
        <v>11</v>
      </c>
      <c r="K120" s="62">
        <f>'BAVIAAANS SUMMARY'!I28</f>
        <v>348465.77999999997</v>
      </c>
      <c r="L120" s="62">
        <f>'BAVIAAANS SUMMARY'!J28</f>
        <v>5498.1099999999988</v>
      </c>
      <c r="M120" s="62">
        <f>'BAVIAAANS SUMMARY'!K28</f>
        <v>54569.729999999996</v>
      </c>
      <c r="N120" s="62">
        <f>'BAVIAAANS SUMMARY'!L28</f>
        <v>0</v>
      </c>
      <c r="O120" s="62">
        <f>'BAVIAAANS SUMMARY'!M28</f>
        <v>15082.07</v>
      </c>
      <c r="P120" s="62">
        <f>'BAVIAAANS SUMMARY'!N28</f>
        <v>65560.429999999993</v>
      </c>
      <c r="Q120" s="62">
        <f>'BAVIAAANS SUMMARY'!O28</f>
        <v>67559.100000000006</v>
      </c>
      <c r="R120" s="62">
        <f>'BAVIAAANS SUMMARY'!P28</f>
        <v>15324.050000000001</v>
      </c>
      <c r="S120" s="62">
        <f>'BAVIAAANS SUMMARY'!Q28</f>
        <v>0</v>
      </c>
      <c r="T120" s="62">
        <f>'BAVIAAANS SUMMARY'!R28</f>
        <v>0</v>
      </c>
      <c r="U120" s="62">
        <f>'BAVIAAANS SUMMARY'!S28</f>
        <v>572059.29999999993</v>
      </c>
      <c r="V120" s="62">
        <f>'BAVIAAANS SUMMARY'!T28</f>
        <v>0</v>
      </c>
      <c r="W120" s="62">
        <f>'BAVIAAANS SUMMARY'!U28</f>
        <v>572059.29999999993</v>
      </c>
      <c r="X120" s="71">
        <f>'BAVIAAANS SUMMARY'!V28</f>
        <v>317628</v>
      </c>
      <c r="Y120" s="71">
        <f>'BAVIAAANS SUMMARY'!W28</f>
        <v>0</v>
      </c>
      <c r="Z120" s="71">
        <f>'BAVIAAANS SUMMARY'!X28</f>
        <v>2937</v>
      </c>
      <c r="AA120" s="71">
        <f>'BAVIAAANS SUMMARY'!Y28</f>
        <v>2610</v>
      </c>
      <c r="AB120" s="62">
        <f>'BAVIAAANS SUMMARY'!Z28</f>
        <v>2933.0658640880238</v>
      </c>
      <c r="AC120" s="62">
        <f>'BAVIAAANS SUMMARY'!AA28</f>
        <v>194.77674497786856</v>
      </c>
      <c r="AD120" s="81">
        <f t="shared" si="9"/>
        <v>15.058603964355665</v>
      </c>
    </row>
    <row r="121" spans="3:30" x14ac:dyDescent="0.25">
      <c r="C121" s="71" t="str">
        <f>'BAVIAAANS SUMMARY'!A29</f>
        <v>Patricia Nelson</v>
      </c>
      <c r="D121" s="71">
        <f>'BAVIAAANS SUMMARY'!B29</f>
        <v>4</v>
      </c>
      <c r="E121" s="71">
        <f>'BAVIAAANS SUMMARY'!C29</f>
        <v>0</v>
      </c>
      <c r="F121" s="71">
        <f>'BAVIAAANS SUMMARY'!D29</f>
        <v>0</v>
      </c>
      <c r="G121" s="71">
        <f>'BAVIAAANS SUMMARY'!E29</f>
        <v>0</v>
      </c>
      <c r="H121" s="71">
        <f>'BAVIAAANS SUMMARY'!F29</f>
        <v>83</v>
      </c>
      <c r="I121" s="71">
        <f>'BAVIAAANS SUMMARY'!G29</f>
        <v>83</v>
      </c>
      <c r="J121" s="71">
        <f>'BAVIAAANS SUMMARY'!H29</f>
        <v>11</v>
      </c>
      <c r="K121" s="62">
        <f>'BAVIAAANS SUMMARY'!I29</f>
        <v>53769</v>
      </c>
      <c r="L121" s="62">
        <f>'BAVIAAANS SUMMARY'!J29</f>
        <v>0</v>
      </c>
      <c r="M121" s="62">
        <f>'BAVIAAANS SUMMARY'!K29</f>
        <v>10753.800000000001</v>
      </c>
      <c r="N121" s="62">
        <f>'BAVIAAANS SUMMARY'!L29</f>
        <v>0</v>
      </c>
      <c r="O121" s="62">
        <f>'BAVIAAANS SUMMARY'!M29</f>
        <v>3588.75</v>
      </c>
      <c r="P121" s="62">
        <f>'BAVIAAANS SUMMARY'!N29</f>
        <v>108.75</v>
      </c>
      <c r="Q121" s="62">
        <f>'BAVIAAANS SUMMARY'!O29</f>
        <v>18000</v>
      </c>
      <c r="R121" s="62">
        <f>'BAVIAAANS SUMMARY'!P29</f>
        <v>2800</v>
      </c>
      <c r="S121" s="62">
        <f>'BAVIAAANS SUMMARY'!Q29</f>
        <v>0</v>
      </c>
      <c r="T121" s="62">
        <f>'BAVIAAANS SUMMARY'!R29</f>
        <v>0</v>
      </c>
      <c r="U121" s="62">
        <f>'BAVIAAANS SUMMARY'!S29</f>
        <v>89020.3</v>
      </c>
      <c r="V121" s="62">
        <f>'BAVIAAANS SUMMARY'!T29</f>
        <v>0</v>
      </c>
      <c r="W121" s="62">
        <f>'BAVIAAANS SUMMARY'!U29</f>
        <v>89020.3</v>
      </c>
      <c r="X121" s="71">
        <f>'BAVIAAANS SUMMARY'!V29</f>
        <v>0</v>
      </c>
      <c r="Y121" s="71">
        <f>'BAVIAAANS SUMMARY'!W29</f>
        <v>0</v>
      </c>
      <c r="Z121" s="71">
        <f>'BAVIAAANS SUMMARY'!X29</f>
        <v>976</v>
      </c>
      <c r="AA121" s="71">
        <f>'BAVIAAANS SUMMARY'!Y29</f>
        <v>833</v>
      </c>
      <c r="AB121" s="62" t="e">
        <f>'BAVIAAANS SUMMARY'!Z29</f>
        <v>#DIV/0!</v>
      </c>
      <c r="AC121" s="62">
        <f>'BAVIAAANS SUMMARY'!AA29</f>
        <v>91.209323770491807</v>
      </c>
      <c r="AD121" s="81" t="e">
        <f t="shared" si="9"/>
        <v>#DIV/0!</v>
      </c>
    </row>
    <row r="122" spans="3:30" x14ac:dyDescent="0.25">
      <c r="C122" s="71" t="str">
        <f>'BAVIAAANS SUMMARY'!A30</f>
        <v>Martiens Kleinbooi</v>
      </c>
      <c r="D122" s="71">
        <f>'BAVIAAANS SUMMARY'!B30</f>
        <v>11</v>
      </c>
      <c r="E122" s="71">
        <f>'BAVIAAANS SUMMARY'!C30</f>
        <v>0</v>
      </c>
      <c r="F122" s="71">
        <f>'BAVIAAANS SUMMARY'!D30</f>
        <v>175.77</v>
      </c>
      <c r="G122" s="71">
        <f>'BAVIAAANS SUMMARY'!E30</f>
        <v>0</v>
      </c>
      <c r="H122" s="71">
        <f>'BAVIAAANS SUMMARY'!F30</f>
        <v>165</v>
      </c>
      <c r="I122" s="71">
        <f>'BAVIAAANS SUMMARY'!G30</f>
        <v>165</v>
      </c>
      <c r="J122" s="71">
        <f>'BAVIAAANS SUMMARY'!H30</f>
        <v>11</v>
      </c>
      <c r="K122" s="265">
        <f>'BAVIAAANS SUMMARY'!I30</f>
        <v>223267.49000000002</v>
      </c>
      <c r="L122" s="265">
        <f>'BAVIAAANS SUMMARY'!J30</f>
        <v>3528.9799999999996</v>
      </c>
      <c r="M122" s="265">
        <f>'BAVIAAANS SUMMARY'!K30</f>
        <v>34963.69</v>
      </c>
      <c r="N122" s="265">
        <f>'BAVIAAANS SUMMARY'!L30</f>
        <v>0</v>
      </c>
      <c r="O122" s="265">
        <f>'BAVIAAANS SUMMARY'!M30</f>
        <v>9704.159999999998</v>
      </c>
      <c r="P122" s="265">
        <f>'BAVIAAANS SUMMARY'!N30</f>
        <v>55749.39</v>
      </c>
      <c r="Q122" s="265">
        <f>'BAVIAAANS SUMMARY'!O30</f>
        <v>43991.7</v>
      </c>
      <c r="R122" s="265">
        <f>'BAVIAAANS SUMMARY'!P30</f>
        <v>9898.0499999999993</v>
      </c>
      <c r="S122" s="265">
        <f>'BAVIAAANS SUMMARY'!Q30</f>
        <v>0</v>
      </c>
      <c r="T122" s="265">
        <f>'BAVIAAANS SUMMARY'!R30</f>
        <v>0</v>
      </c>
      <c r="U122" s="265">
        <f>'BAVIAAANS SUMMARY'!S30</f>
        <v>381103.46</v>
      </c>
      <c r="V122" s="265">
        <f>'BAVIAAANS SUMMARY'!T30</f>
        <v>0</v>
      </c>
      <c r="W122" s="265">
        <f>'BAVIAAANS SUMMARY'!U30</f>
        <v>381103.46</v>
      </c>
      <c r="X122" s="71">
        <f>'BAVIAAANS SUMMARY'!V30</f>
        <v>234891</v>
      </c>
      <c r="Y122" s="71">
        <f>'BAVIAAANS SUMMARY'!W30</f>
        <v>0</v>
      </c>
      <c r="Z122" s="71">
        <f>'BAVIAAANS SUMMARY'!X30</f>
        <v>2145</v>
      </c>
      <c r="AA122" s="71">
        <f>'BAVIAAANS SUMMARY'!Y30</f>
        <v>1720</v>
      </c>
      <c r="AB122" s="62">
        <f>'BAVIAAANS SUMMARY'!Z30</f>
        <v>2168.1940035273369</v>
      </c>
      <c r="AC122" s="62">
        <f>'BAVIAAANS SUMMARY'!AA30</f>
        <v>177.67061072261075</v>
      </c>
      <c r="AD122" s="81">
        <f t="shared" si="9"/>
        <v>12.203447687318654</v>
      </c>
    </row>
    <row r="123" spans="3:30" x14ac:dyDescent="0.25">
      <c r="C123" s="71" t="str">
        <f>'BAVIAAANS SUMMARY'!A31</f>
        <v>Annaline Lucas</v>
      </c>
      <c r="D123" s="71">
        <f>'BAVIAAANS SUMMARY'!B31</f>
        <v>13</v>
      </c>
      <c r="E123" s="71">
        <f>'BAVIAAANS SUMMARY'!C31</f>
        <v>0</v>
      </c>
      <c r="F123" s="71">
        <f>'BAVIAAANS SUMMARY'!D31</f>
        <v>209.48999999999998</v>
      </c>
      <c r="G123" s="71">
        <f>'BAVIAAANS SUMMARY'!E31</f>
        <v>0</v>
      </c>
      <c r="H123" s="71">
        <f>'BAVIAAANS SUMMARY'!F31</f>
        <v>206</v>
      </c>
      <c r="I123" s="71">
        <f>'BAVIAAANS SUMMARY'!G31</f>
        <v>206</v>
      </c>
      <c r="J123" s="71">
        <f>'BAVIAAANS SUMMARY'!H31</f>
        <v>11</v>
      </c>
      <c r="K123" s="62">
        <f>'BAVIAAANS SUMMARY'!I31</f>
        <v>277710.74</v>
      </c>
      <c r="L123" s="62">
        <f>'BAVIAAANS SUMMARY'!J31</f>
        <v>4387.33</v>
      </c>
      <c r="M123" s="62">
        <f>'BAVIAAANS SUMMARY'!K31</f>
        <v>43489.490000000005</v>
      </c>
      <c r="N123" s="62">
        <f>'BAVIAAANS SUMMARY'!L31</f>
        <v>0</v>
      </c>
      <c r="O123" s="62">
        <f>'BAVIAAANS SUMMARY'!M31</f>
        <v>12068.08</v>
      </c>
      <c r="P123" s="62">
        <f>'BAVIAAANS SUMMARY'!N31</f>
        <v>66052.640000000014</v>
      </c>
      <c r="Q123" s="62">
        <f>'BAVIAAANS SUMMARY'!O31</f>
        <v>56195.6</v>
      </c>
      <c r="R123" s="62">
        <f>'BAVIAAANS SUMMARY'!P31</f>
        <v>12303.5</v>
      </c>
      <c r="S123" s="62">
        <f>'BAVIAAANS SUMMARY'!Q31</f>
        <v>0</v>
      </c>
      <c r="T123" s="62">
        <f>'BAVIAAANS SUMMARY'!R31</f>
        <v>0</v>
      </c>
      <c r="U123" s="62">
        <f>'BAVIAAANS SUMMARY'!S31</f>
        <v>472207.38</v>
      </c>
      <c r="V123" s="62">
        <f>'BAVIAAANS SUMMARY'!T31</f>
        <v>0</v>
      </c>
      <c r="W123" s="62">
        <f>'BAVIAAANS SUMMARY'!U31</f>
        <v>472207.38</v>
      </c>
      <c r="X123" s="71">
        <f>'BAVIAAANS SUMMARY'!V31</f>
        <v>285550</v>
      </c>
      <c r="Y123" s="71">
        <f>'BAVIAAANS SUMMARY'!W31</f>
        <v>0</v>
      </c>
      <c r="Z123" s="71">
        <f>'BAVIAAANS SUMMARY'!X31</f>
        <v>2266</v>
      </c>
      <c r="AA123" s="71">
        <f>'BAVIAAANS SUMMARY'!Y31</f>
        <v>2184</v>
      </c>
      <c r="AB123" s="62">
        <f>'BAVIAAANS SUMMARY'!Z31</f>
        <v>2254.0807675784049</v>
      </c>
      <c r="AC123" s="62">
        <f>'BAVIAAANS SUMMARY'!AA31</f>
        <v>208.38807590467786</v>
      </c>
      <c r="AD123" s="81">
        <f t="shared" si="9"/>
        <v>10.816745429376105</v>
      </c>
    </row>
    <row r="124" spans="3:30" x14ac:dyDescent="0.25">
      <c r="C124" s="71" t="str">
        <f>'BAVIAAANS SUMMARY'!A32</f>
        <v>Kelton Swarts</v>
      </c>
      <c r="D124" s="71">
        <f>'BAVIAAANS SUMMARY'!B32</f>
        <v>8</v>
      </c>
      <c r="E124" s="71">
        <f>'BAVIAAANS SUMMARY'!C32</f>
        <v>0</v>
      </c>
      <c r="F124" s="71">
        <f>'BAVIAAANS SUMMARY'!D32</f>
        <v>115.37</v>
      </c>
      <c r="G124" s="71">
        <f>'BAVIAAANS SUMMARY'!E32</f>
        <v>0</v>
      </c>
      <c r="H124" s="71">
        <f>'BAVIAAANS SUMMARY'!F32</f>
        <v>122</v>
      </c>
      <c r="I124" s="71">
        <f>'BAVIAAANS SUMMARY'!G32</f>
        <v>122</v>
      </c>
      <c r="J124" s="71">
        <f>'BAVIAAANS SUMMARY'!H32</f>
        <v>11</v>
      </c>
      <c r="K124" s="62">
        <f>'BAVIAAANS SUMMARY'!I32</f>
        <v>163446.41999999998</v>
      </c>
      <c r="L124" s="62">
        <f>'BAVIAAANS SUMMARY'!J32</f>
        <v>2583.17</v>
      </c>
      <c r="M124" s="62">
        <f>'BAVIAAANS SUMMARY'!K32</f>
        <v>25595.71</v>
      </c>
      <c r="N124" s="62">
        <f>'BAVIAAANS SUMMARY'!L32</f>
        <v>0</v>
      </c>
      <c r="O124" s="62">
        <f>'BAVIAAANS SUMMARY'!M32</f>
        <v>7097.56</v>
      </c>
      <c r="P124" s="62">
        <f>'BAVIAAANS SUMMARY'!N32</f>
        <v>40417.01</v>
      </c>
      <c r="Q124" s="62">
        <f>'BAVIAAANS SUMMARY'!O32</f>
        <v>34090</v>
      </c>
      <c r="R124" s="62">
        <f>'BAVIAAANS SUMMARY'!P32</f>
        <v>7152.5</v>
      </c>
      <c r="S124" s="62">
        <f>'BAVIAAANS SUMMARY'!Q32</f>
        <v>0</v>
      </c>
      <c r="T124" s="62">
        <f>'BAVIAAANS SUMMARY'!R32</f>
        <v>0</v>
      </c>
      <c r="U124" s="62">
        <f>'BAVIAAANS SUMMARY'!S32</f>
        <v>280382.37</v>
      </c>
      <c r="V124" s="62">
        <f>'BAVIAAANS SUMMARY'!T32</f>
        <v>0</v>
      </c>
      <c r="W124" s="62">
        <f>'BAVIAAANS SUMMARY'!U32</f>
        <v>280382.37</v>
      </c>
      <c r="X124" s="62">
        <f>'BAVIAAANS SUMMARY'!V32</f>
        <v>166037</v>
      </c>
      <c r="Y124" s="71">
        <f>'BAVIAAANS SUMMARY'!W32</f>
        <v>0</v>
      </c>
      <c r="Z124" s="71">
        <f>'BAVIAAANS SUMMARY'!X32</f>
        <v>1342</v>
      </c>
      <c r="AA124" s="71">
        <f>'BAVIAAANS SUMMARY'!Y32</f>
        <v>1278</v>
      </c>
      <c r="AB124" s="62">
        <f>'BAVIAAANS SUMMARY'!Z32</f>
        <v>2430.2883765276933</v>
      </c>
      <c r="AC124" s="62">
        <f>'BAVIAAANS SUMMARY'!AA32</f>
        <v>208.92874068554397</v>
      </c>
      <c r="AD124" s="81">
        <f t="shared" si="9"/>
        <v>11.632140071075669</v>
      </c>
    </row>
    <row r="125" spans="3:30" x14ac:dyDescent="0.25">
      <c r="C125" s="71"/>
      <c r="D125" s="71"/>
      <c r="E125" s="71"/>
      <c r="F125" s="71"/>
      <c r="G125" s="71"/>
      <c r="H125" s="71"/>
      <c r="I125" s="71"/>
      <c r="J125" s="71"/>
      <c r="K125" s="62"/>
      <c r="L125" s="62"/>
      <c r="M125" s="62"/>
      <c r="N125" s="62"/>
      <c r="O125" s="62"/>
      <c r="P125" s="62"/>
      <c r="Q125" s="62"/>
      <c r="R125" s="62"/>
      <c r="S125" s="62"/>
      <c r="T125" s="62"/>
      <c r="U125" s="62"/>
      <c r="V125" s="62"/>
      <c r="W125" s="62"/>
      <c r="X125" s="71"/>
      <c r="Y125" s="71"/>
      <c r="Z125" s="71"/>
      <c r="AA125" s="71"/>
      <c r="AB125" s="62"/>
      <c r="AC125" s="62"/>
      <c r="AD125" s="81"/>
    </row>
    <row r="126" spans="3:30" x14ac:dyDescent="0.25">
      <c r="C126" s="71"/>
      <c r="D126" s="71"/>
      <c r="E126" s="79"/>
      <c r="F126" s="79"/>
      <c r="G126" s="71"/>
      <c r="H126" s="71"/>
      <c r="I126" s="71"/>
      <c r="J126" s="61"/>
      <c r="K126" s="62"/>
      <c r="L126" s="62"/>
      <c r="M126" s="62"/>
      <c r="N126" s="62"/>
      <c r="O126" s="62"/>
      <c r="P126" s="62"/>
      <c r="Q126" s="62"/>
      <c r="R126" s="62"/>
      <c r="S126" s="62"/>
      <c r="T126" s="62"/>
      <c r="U126" s="62"/>
      <c r="V126" s="62"/>
      <c r="W126" s="62"/>
      <c r="X126" s="63"/>
      <c r="Y126" s="63"/>
      <c r="Z126" s="63"/>
      <c r="AA126" s="63"/>
      <c r="AB126" s="72"/>
      <c r="AC126" s="72"/>
      <c r="AD126" s="81"/>
    </row>
    <row r="127" spans="3:30" ht="13.8" thickBot="1" x14ac:dyDescent="0.3">
      <c r="C127" s="82" t="s">
        <v>179</v>
      </c>
      <c r="D127" s="83">
        <f t="shared" ref="D127:I127" si="11">SUM(D99:D126)</f>
        <v>426</v>
      </c>
      <c r="E127" s="212">
        <f t="shared" si="11"/>
        <v>1847.2909999999999</v>
      </c>
      <c r="F127" s="136">
        <f t="shared" si="11"/>
        <v>1506.145</v>
      </c>
      <c r="G127" s="83">
        <f t="shared" si="11"/>
        <v>0</v>
      </c>
      <c r="H127" s="85">
        <f t="shared" si="11"/>
        <v>7683</v>
      </c>
      <c r="I127" s="85">
        <f t="shared" si="11"/>
        <v>7683</v>
      </c>
      <c r="J127" s="83">
        <f>SUM(J99:J126)</f>
        <v>298</v>
      </c>
      <c r="K127" s="84">
        <f>SUM(K99:K126)</f>
        <v>7512518.7400000002</v>
      </c>
      <c r="L127" s="84">
        <f>SUM(L99:L126)</f>
        <v>77276</v>
      </c>
      <c r="M127" s="84">
        <f t="shared" ref="M127:W127" si="12">SUM(M99:M126)</f>
        <v>1284982.2899999998</v>
      </c>
      <c r="N127" s="84">
        <f t="shared" si="12"/>
        <v>0</v>
      </c>
      <c r="O127" s="84">
        <f t="shared" si="12"/>
        <v>388635.2</v>
      </c>
      <c r="P127" s="84">
        <f t="shared" si="12"/>
        <v>1043027.98</v>
      </c>
      <c r="Q127" s="84">
        <f t="shared" si="12"/>
        <v>2117936.29</v>
      </c>
      <c r="R127" s="84">
        <f t="shared" si="12"/>
        <v>359820.53999999992</v>
      </c>
      <c r="S127" s="84">
        <f t="shared" si="12"/>
        <v>0</v>
      </c>
      <c r="T127" s="84">
        <f t="shared" si="12"/>
        <v>896298</v>
      </c>
      <c r="U127" s="84">
        <f t="shared" si="12"/>
        <v>13708639.120000003</v>
      </c>
      <c r="V127" s="84">
        <f t="shared" si="12"/>
        <v>322175.27999999997</v>
      </c>
      <c r="W127" s="84">
        <f t="shared" si="12"/>
        <v>14030814.400000004</v>
      </c>
      <c r="X127" s="85">
        <f>SUM(X99:X126)</f>
        <v>6685354</v>
      </c>
      <c r="Y127" s="85">
        <f>SUM(Y99:Y126)</f>
        <v>2136</v>
      </c>
      <c r="Z127" s="85">
        <f>SUM(Z99:Z126)</f>
        <v>87901</v>
      </c>
      <c r="AA127" s="85">
        <f>SUM(AA99:AA126)</f>
        <v>80373</v>
      </c>
      <c r="AB127" s="112">
        <f>W127/(E127+F127)</f>
        <v>4184.0113841445027</v>
      </c>
      <c r="AC127" s="112">
        <f>W127/Z127</f>
        <v>159.62064595397098</v>
      </c>
      <c r="AD127" s="202">
        <f>Z127/(E127+F127)</f>
        <v>26.212219347558744</v>
      </c>
    </row>
    <row r="128" spans="3:30" ht="53.4" thickBot="1" x14ac:dyDescent="0.3">
      <c r="C128" s="104" t="s">
        <v>14</v>
      </c>
      <c r="D128" s="105" t="s">
        <v>30</v>
      </c>
      <c r="E128" s="105" t="s">
        <v>526</v>
      </c>
      <c r="F128" s="105" t="s">
        <v>524</v>
      </c>
      <c r="G128" s="105" t="s">
        <v>31</v>
      </c>
      <c r="H128" s="105" t="s">
        <v>4</v>
      </c>
      <c r="I128" s="104" t="s">
        <v>11</v>
      </c>
      <c r="J128" s="105" t="s">
        <v>5</v>
      </c>
      <c r="K128" s="105" t="s">
        <v>6</v>
      </c>
      <c r="L128" s="105" t="s">
        <v>773</v>
      </c>
      <c r="M128" s="105" t="s">
        <v>13</v>
      </c>
      <c r="N128" s="104" t="s">
        <v>17</v>
      </c>
      <c r="O128" s="104" t="s">
        <v>7</v>
      </c>
      <c r="P128" s="105" t="s">
        <v>8</v>
      </c>
      <c r="Q128" s="104" t="s">
        <v>9</v>
      </c>
      <c r="R128" s="105" t="s">
        <v>18</v>
      </c>
      <c r="S128" s="104" t="s">
        <v>10</v>
      </c>
      <c r="T128" s="104" t="s">
        <v>12</v>
      </c>
      <c r="U128" s="106" t="s">
        <v>11</v>
      </c>
      <c r="V128" s="105" t="s">
        <v>170</v>
      </c>
      <c r="W128" s="105" t="s">
        <v>171</v>
      </c>
      <c r="X128" s="105" t="s">
        <v>163</v>
      </c>
      <c r="Y128" s="105" t="s">
        <v>164</v>
      </c>
      <c r="Z128" s="105" t="s">
        <v>165</v>
      </c>
      <c r="AA128" s="105" t="s">
        <v>166</v>
      </c>
      <c r="AB128" s="105" t="s">
        <v>205</v>
      </c>
      <c r="AC128" s="105" t="s">
        <v>204</v>
      </c>
      <c r="AD128" s="204" t="s">
        <v>963</v>
      </c>
    </row>
    <row r="132" spans="1:30" ht="15.6" x14ac:dyDescent="0.3">
      <c r="C132" s="103" t="s">
        <v>358</v>
      </c>
    </row>
    <row r="133" spans="1:30" x14ac:dyDescent="0.25">
      <c r="D133" s="11"/>
      <c r="E133" s="11"/>
      <c r="F133" s="11"/>
      <c r="G133" s="11"/>
    </row>
    <row r="134" spans="1:30" ht="13.8" thickBot="1" x14ac:dyDescent="0.3"/>
    <row r="135" spans="1:30" ht="53.4" thickBot="1" x14ac:dyDescent="0.3">
      <c r="C135" s="109" t="s">
        <v>359</v>
      </c>
      <c r="D135" s="110" t="s">
        <v>30</v>
      </c>
      <c r="E135" s="110" t="s">
        <v>526</v>
      </c>
      <c r="F135" s="110" t="s">
        <v>524</v>
      </c>
      <c r="G135" s="110" t="s">
        <v>31</v>
      </c>
      <c r="H135" s="110" t="s">
        <v>4</v>
      </c>
      <c r="I135" s="109" t="s">
        <v>11</v>
      </c>
      <c r="J135" s="110" t="s">
        <v>5</v>
      </c>
      <c r="K135" s="110" t="s">
        <v>6</v>
      </c>
      <c r="L135" s="110" t="s">
        <v>773</v>
      </c>
      <c r="M135" s="110" t="s">
        <v>13</v>
      </c>
      <c r="N135" s="109" t="s">
        <v>17</v>
      </c>
      <c r="O135" s="109" t="s">
        <v>7</v>
      </c>
      <c r="P135" s="110" t="s">
        <v>8</v>
      </c>
      <c r="Q135" s="109" t="s">
        <v>9</v>
      </c>
      <c r="R135" s="110" t="s">
        <v>18</v>
      </c>
      <c r="S135" s="109" t="s">
        <v>10</v>
      </c>
      <c r="T135" s="109" t="s">
        <v>12</v>
      </c>
      <c r="U135" s="111" t="s">
        <v>11</v>
      </c>
      <c r="V135" s="110" t="s">
        <v>170</v>
      </c>
      <c r="W135" s="110" t="s">
        <v>171</v>
      </c>
      <c r="X135" s="110" t="s">
        <v>163</v>
      </c>
      <c r="Y135" s="110" t="s">
        <v>164</v>
      </c>
      <c r="Z135" s="110" t="s">
        <v>165</v>
      </c>
      <c r="AA135" s="110" t="s">
        <v>166</v>
      </c>
      <c r="AB135" s="110" t="s">
        <v>205</v>
      </c>
      <c r="AC135" s="128" t="s">
        <v>204</v>
      </c>
      <c r="AD135" s="205" t="s">
        <v>963</v>
      </c>
    </row>
    <row r="136" spans="1:30" x14ac:dyDescent="0.25">
      <c r="C136" s="70" t="s">
        <v>360</v>
      </c>
      <c r="D136" s="73">
        <f>D49</f>
        <v>286</v>
      </c>
      <c r="E136" s="161">
        <f>E49</f>
        <v>2327.4199999999996</v>
      </c>
      <c r="F136" s="161">
        <f>F49</f>
        <v>397.42900000000003</v>
      </c>
      <c r="G136" s="73">
        <f>G49</f>
        <v>31</v>
      </c>
      <c r="H136" s="73">
        <f>H49</f>
        <v>5370</v>
      </c>
      <c r="I136" s="73">
        <f>G136+H136</f>
        <v>5401</v>
      </c>
      <c r="J136" s="73">
        <f t="shared" ref="J136:AC136" si="13">J49</f>
        <v>232</v>
      </c>
      <c r="K136" s="72">
        <f t="shared" si="13"/>
        <v>5950442.0499999989</v>
      </c>
      <c r="L136" s="72">
        <f t="shared" si="13"/>
        <v>64625.37</v>
      </c>
      <c r="M136" s="72">
        <f t="shared" si="13"/>
        <v>887202.63</v>
      </c>
      <c r="N136" s="72">
        <f t="shared" si="13"/>
        <v>0</v>
      </c>
      <c r="O136" s="72">
        <f t="shared" si="13"/>
        <v>287134.52</v>
      </c>
      <c r="P136" s="72">
        <f t="shared" si="13"/>
        <v>1074116.18</v>
      </c>
      <c r="Q136" s="72">
        <f t="shared" si="13"/>
        <v>2054170.2400000002</v>
      </c>
      <c r="R136" s="72">
        <f t="shared" si="13"/>
        <v>245786.4</v>
      </c>
      <c r="S136" s="72">
        <f t="shared" si="13"/>
        <v>24508.42</v>
      </c>
      <c r="T136" s="72">
        <f t="shared" si="13"/>
        <v>2040006.9200000002</v>
      </c>
      <c r="U136" s="72">
        <f t="shared" si="13"/>
        <v>12576907.18</v>
      </c>
      <c r="V136" s="72">
        <f t="shared" si="13"/>
        <v>690375.6</v>
      </c>
      <c r="W136" s="72">
        <f t="shared" si="13"/>
        <v>13267282.779999997</v>
      </c>
      <c r="X136" s="80">
        <f t="shared" si="13"/>
        <v>6797162.4950000001</v>
      </c>
      <c r="Y136" s="80">
        <f t="shared" si="13"/>
        <v>4521</v>
      </c>
      <c r="Z136" s="80">
        <f t="shared" si="13"/>
        <v>60707</v>
      </c>
      <c r="AA136" s="80">
        <f t="shared" si="13"/>
        <v>60580</v>
      </c>
      <c r="AB136" s="72">
        <f t="shared" si="13"/>
        <v>4868.9974306833146</v>
      </c>
      <c r="AC136" s="72">
        <f t="shared" si="13"/>
        <v>218.5461772118536</v>
      </c>
      <c r="AD136" s="80">
        <f>Z136/(E136+F136)</f>
        <v>22.279032709702449</v>
      </c>
    </row>
    <row r="137" spans="1:30" x14ac:dyDescent="0.25">
      <c r="C137" s="70" t="s">
        <v>361</v>
      </c>
      <c r="D137" s="73">
        <f>D90</f>
        <v>383</v>
      </c>
      <c r="E137" s="161">
        <f>E90</f>
        <v>2538.753999999999</v>
      </c>
      <c r="F137" s="161">
        <f>F90</f>
        <v>1174.306</v>
      </c>
      <c r="G137" s="73">
        <f>G90</f>
        <v>38</v>
      </c>
      <c r="H137" s="73">
        <f>H90</f>
        <v>6114</v>
      </c>
      <c r="I137" s="73">
        <f>G137+H137</f>
        <v>6152</v>
      </c>
      <c r="J137" s="73">
        <f>J90</f>
        <v>369</v>
      </c>
      <c r="K137" s="72">
        <f t="shared" ref="K137:AC137" si="14">K90</f>
        <v>6947659.1099999975</v>
      </c>
      <c r="L137" s="72">
        <f>L90</f>
        <v>77042.089999999982</v>
      </c>
      <c r="M137" s="72">
        <f t="shared" si="14"/>
        <v>1002123.99</v>
      </c>
      <c r="N137" s="72">
        <f t="shared" si="14"/>
        <v>0</v>
      </c>
      <c r="O137" s="72">
        <f t="shared" si="14"/>
        <v>338044.12999999995</v>
      </c>
      <c r="P137" s="72">
        <f t="shared" si="14"/>
        <v>1072583.3499999999</v>
      </c>
      <c r="Q137" s="72">
        <f t="shared" si="14"/>
        <v>2507245.0599999996</v>
      </c>
      <c r="R137" s="72">
        <f t="shared" si="14"/>
        <v>330441.13000000012</v>
      </c>
      <c r="S137" s="72">
        <f t="shared" si="14"/>
        <v>36714.47</v>
      </c>
      <c r="T137" s="72">
        <f t="shared" si="14"/>
        <v>128764.2</v>
      </c>
      <c r="U137" s="72">
        <f t="shared" si="14"/>
        <v>12454161.408</v>
      </c>
      <c r="V137" s="72">
        <f t="shared" si="14"/>
        <v>454497.27</v>
      </c>
      <c r="W137" s="72">
        <f t="shared" si="14"/>
        <v>12908658.677999999</v>
      </c>
      <c r="X137" s="80">
        <f t="shared" si="14"/>
        <v>7913915.5</v>
      </c>
      <c r="Y137" s="80">
        <f t="shared" si="14"/>
        <v>363</v>
      </c>
      <c r="Z137" s="80">
        <f t="shared" si="14"/>
        <v>70345</v>
      </c>
      <c r="AA137" s="80">
        <f t="shared" si="14"/>
        <v>57581</v>
      </c>
      <c r="AB137" s="72">
        <f t="shared" si="14"/>
        <v>3476.5553688871182</v>
      </c>
      <c r="AC137" s="72">
        <f t="shared" si="14"/>
        <v>183.50499222403866</v>
      </c>
      <c r="AD137" s="80">
        <f>Z137/(E137+F137)</f>
        <v>18.945290407372898</v>
      </c>
    </row>
    <row r="138" spans="1:30" x14ac:dyDescent="0.25">
      <c r="C138" s="70" t="s">
        <v>362</v>
      </c>
      <c r="D138" s="73">
        <f>D127</f>
        <v>426</v>
      </c>
      <c r="E138" s="161">
        <f>E127</f>
        <v>1847.2909999999999</v>
      </c>
      <c r="F138" s="161">
        <f>F127</f>
        <v>1506.145</v>
      </c>
      <c r="G138" s="73">
        <f>G127</f>
        <v>0</v>
      </c>
      <c r="H138" s="73">
        <f>H127</f>
        <v>7683</v>
      </c>
      <c r="I138" s="73">
        <f>G138+H138</f>
        <v>7683</v>
      </c>
      <c r="J138" s="73">
        <f>J127</f>
        <v>298</v>
      </c>
      <c r="K138" s="72">
        <f t="shared" ref="K138:AC138" si="15">K127</f>
        <v>7512518.7400000002</v>
      </c>
      <c r="L138" s="72">
        <f>L127</f>
        <v>77276</v>
      </c>
      <c r="M138" s="72">
        <f t="shared" si="15"/>
        <v>1284982.2899999998</v>
      </c>
      <c r="N138" s="72">
        <f t="shared" si="15"/>
        <v>0</v>
      </c>
      <c r="O138" s="72">
        <f t="shared" si="15"/>
        <v>388635.2</v>
      </c>
      <c r="P138" s="72">
        <f t="shared" si="15"/>
        <v>1043027.98</v>
      </c>
      <c r="Q138" s="72">
        <f t="shared" si="15"/>
        <v>2117936.29</v>
      </c>
      <c r="R138" s="72">
        <f t="shared" si="15"/>
        <v>359820.53999999992</v>
      </c>
      <c r="S138" s="72">
        <f t="shared" si="15"/>
        <v>0</v>
      </c>
      <c r="T138" s="72">
        <f t="shared" si="15"/>
        <v>896298</v>
      </c>
      <c r="U138" s="72">
        <f t="shared" si="15"/>
        <v>13708639.120000003</v>
      </c>
      <c r="V138" s="72">
        <f t="shared" si="15"/>
        <v>322175.27999999997</v>
      </c>
      <c r="W138" s="72">
        <f t="shared" si="15"/>
        <v>14030814.400000004</v>
      </c>
      <c r="X138" s="80">
        <f t="shared" si="15"/>
        <v>6685354</v>
      </c>
      <c r="Y138" s="80">
        <f t="shared" si="15"/>
        <v>2136</v>
      </c>
      <c r="Z138" s="80">
        <f t="shared" si="15"/>
        <v>87901</v>
      </c>
      <c r="AA138" s="80">
        <f t="shared" si="15"/>
        <v>80373</v>
      </c>
      <c r="AB138" s="72">
        <f t="shared" si="15"/>
        <v>4184.0113841445027</v>
      </c>
      <c r="AC138" s="72">
        <f t="shared" si="15"/>
        <v>159.62064595397098</v>
      </c>
      <c r="AD138" s="80">
        <f>Z138/(E138+F138)</f>
        <v>26.212219347558744</v>
      </c>
    </row>
    <row r="139" spans="1:30" x14ac:dyDescent="0.25">
      <c r="C139" s="70"/>
      <c r="D139" s="70"/>
      <c r="E139" s="161"/>
      <c r="F139" s="161"/>
      <c r="G139" s="70"/>
      <c r="H139" s="70"/>
      <c r="I139" s="70"/>
      <c r="J139" s="70"/>
      <c r="K139" s="72"/>
      <c r="L139" s="72"/>
      <c r="M139" s="72"/>
      <c r="N139" s="72"/>
      <c r="O139" s="72"/>
      <c r="P139" s="72"/>
      <c r="Q139" s="72"/>
      <c r="R139" s="72"/>
      <c r="S139" s="72"/>
      <c r="T139" s="72"/>
      <c r="U139" s="72"/>
      <c r="V139" s="72"/>
      <c r="W139" s="72"/>
      <c r="X139" s="80"/>
      <c r="Y139" s="80"/>
      <c r="Z139" s="80"/>
      <c r="AA139" s="80"/>
      <c r="AB139" s="72"/>
      <c r="AC139" s="72"/>
      <c r="AD139" s="80"/>
    </row>
    <row r="140" spans="1:30" x14ac:dyDescent="0.25">
      <c r="C140" s="71"/>
      <c r="D140" s="71"/>
      <c r="E140" s="190"/>
      <c r="F140" s="190"/>
      <c r="G140" s="71"/>
      <c r="H140" s="71"/>
      <c r="I140" s="71"/>
      <c r="J140" s="61"/>
      <c r="K140" s="62"/>
      <c r="L140" s="62"/>
      <c r="M140" s="62"/>
      <c r="N140" s="62"/>
      <c r="O140" s="62"/>
      <c r="P140" s="62"/>
      <c r="Q140" s="62"/>
      <c r="R140" s="62"/>
      <c r="S140" s="62"/>
      <c r="T140" s="62"/>
      <c r="U140" s="62"/>
      <c r="V140" s="62"/>
      <c r="W140" s="62"/>
      <c r="X140" s="63"/>
      <c r="Y140" s="63"/>
      <c r="Z140" s="63"/>
      <c r="AA140" s="63"/>
      <c r="AB140" s="72"/>
      <c r="AC140" s="72"/>
      <c r="AD140" s="80"/>
    </row>
    <row r="141" spans="1:30" x14ac:dyDescent="0.25">
      <c r="C141" s="71"/>
      <c r="D141" s="71"/>
      <c r="E141" s="190"/>
      <c r="F141" s="190"/>
      <c r="G141" s="71"/>
      <c r="H141" s="71"/>
      <c r="I141" s="71"/>
      <c r="J141" s="61"/>
      <c r="K141" s="62"/>
      <c r="L141" s="62"/>
      <c r="M141" s="62"/>
      <c r="N141" s="62"/>
      <c r="O141" s="62"/>
      <c r="P141" s="62"/>
      <c r="Q141" s="62"/>
      <c r="R141" s="62"/>
      <c r="S141" s="62"/>
      <c r="T141" s="62"/>
      <c r="U141" s="62"/>
      <c r="V141" s="62"/>
      <c r="W141" s="62"/>
      <c r="X141" s="63"/>
      <c r="Y141" s="63"/>
      <c r="Z141" s="63"/>
      <c r="AA141" s="63"/>
      <c r="AB141" s="72"/>
      <c r="AC141" s="72"/>
      <c r="AD141" s="80"/>
    </row>
    <row r="142" spans="1:30" ht="13.8" thickBot="1" x14ac:dyDescent="0.3">
      <c r="C142" s="82" t="s">
        <v>179</v>
      </c>
      <c r="D142" s="83">
        <f t="shared" ref="D142:J142" si="16">SUM(D136:D141)</f>
        <v>1095</v>
      </c>
      <c r="E142" s="136">
        <f t="shared" si="16"/>
        <v>6713.4649999999992</v>
      </c>
      <c r="F142" s="136">
        <f t="shared" si="16"/>
        <v>3077.88</v>
      </c>
      <c r="G142" s="85">
        <f t="shared" si="16"/>
        <v>69</v>
      </c>
      <c r="H142" s="85">
        <f t="shared" si="16"/>
        <v>19167</v>
      </c>
      <c r="I142" s="85">
        <f t="shared" si="16"/>
        <v>19236</v>
      </c>
      <c r="J142" s="83">
        <f t="shared" si="16"/>
        <v>899</v>
      </c>
      <c r="K142" s="84">
        <f t="shared" ref="K142:V142" si="17">SUM(K136:K141)</f>
        <v>20410619.899999999</v>
      </c>
      <c r="L142" s="84">
        <f t="shared" si="17"/>
        <v>218943.46</v>
      </c>
      <c r="M142" s="84">
        <f t="shared" si="17"/>
        <v>3174308.91</v>
      </c>
      <c r="N142" s="84">
        <f t="shared" si="17"/>
        <v>0</v>
      </c>
      <c r="O142" s="84">
        <f t="shared" si="17"/>
        <v>1013813.8499999999</v>
      </c>
      <c r="P142" s="84">
        <f t="shared" si="17"/>
        <v>3189727.51</v>
      </c>
      <c r="Q142" s="84">
        <f t="shared" si="17"/>
        <v>6679351.5899999999</v>
      </c>
      <c r="R142" s="84">
        <f t="shared" si="17"/>
        <v>936048.07000000007</v>
      </c>
      <c r="S142" s="84">
        <f t="shared" si="17"/>
        <v>61222.89</v>
      </c>
      <c r="T142" s="84">
        <f t="shared" si="17"/>
        <v>3065069.12</v>
      </c>
      <c r="U142" s="84">
        <f t="shared" si="17"/>
        <v>38739707.708000004</v>
      </c>
      <c r="V142" s="84">
        <f t="shared" si="17"/>
        <v>1467048.1500000001</v>
      </c>
      <c r="W142" s="84">
        <f>SUM(W136:W141)</f>
        <v>40206755.858000003</v>
      </c>
      <c r="X142" s="85">
        <f>SUM(X136:X141)</f>
        <v>21396431.995000001</v>
      </c>
      <c r="Y142" s="85">
        <f>SUM(Y136:Y141)</f>
        <v>7020</v>
      </c>
      <c r="Z142" s="85">
        <f>SUM(Z136:Z141)</f>
        <v>218953</v>
      </c>
      <c r="AA142" s="85">
        <f>SUM(AA136:AA141)</f>
        <v>198534</v>
      </c>
      <c r="AB142" s="112">
        <f>W142/(E142+F142)</f>
        <v>4106.3567730480345</v>
      </c>
      <c r="AC142" s="112">
        <f>W142/Z142</f>
        <v>183.63190208857611</v>
      </c>
      <c r="AD142" s="202">
        <f>Z142/(E142+F142)</f>
        <v>22.361892058751888</v>
      </c>
    </row>
    <row r="143" spans="1:30" ht="53.4" thickBot="1" x14ac:dyDescent="0.3">
      <c r="A143" s="126"/>
      <c r="C143" s="127" t="s">
        <v>359</v>
      </c>
      <c r="D143" s="128" t="s">
        <v>30</v>
      </c>
      <c r="E143" s="110" t="s">
        <v>526</v>
      </c>
      <c r="F143" s="110" t="s">
        <v>524</v>
      </c>
      <c r="G143" s="128" t="s">
        <v>31</v>
      </c>
      <c r="H143" s="128" t="s">
        <v>4</v>
      </c>
      <c r="I143" s="127" t="s">
        <v>11</v>
      </c>
      <c r="J143" s="128" t="s">
        <v>5</v>
      </c>
      <c r="K143" s="128" t="s">
        <v>6</v>
      </c>
      <c r="L143" s="128" t="s">
        <v>773</v>
      </c>
      <c r="M143" s="128" t="s">
        <v>13</v>
      </c>
      <c r="N143" s="127" t="s">
        <v>17</v>
      </c>
      <c r="O143" s="127" t="s">
        <v>7</v>
      </c>
      <c r="P143" s="128" t="s">
        <v>8</v>
      </c>
      <c r="Q143" s="127" t="s">
        <v>9</v>
      </c>
      <c r="R143" s="128" t="s">
        <v>18</v>
      </c>
      <c r="S143" s="127" t="s">
        <v>10</v>
      </c>
      <c r="T143" s="127" t="s">
        <v>12</v>
      </c>
      <c r="U143" s="129" t="s">
        <v>11</v>
      </c>
      <c r="V143" s="128" t="s">
        <v>170</v>
      </c>
      <c r="W143" s="128" t="s">
        <v>171</v>
      </c>
      <c r="X143" s="128" t="s">
        <v>163</v>
      </c>
      <c r="Y143" s="128" t="s">
        <v>164</v>
      </c>
      <c r="Z143" s="128" t="s">
        <v>165</v>
      </c>
      <c r="AA143" s="128" t="s">
        <v>166</v>
      </c>
      <c r="AB143" s="128" t="s">
        <v>205</v>
      </c>
      <c r="AC143" s="128" t="s">
        <v>204</v>
      </c>
      <c r="AD143" s="205" t="s">
        <v>963</v>
      </c>
    </row>
    <row r="144" spans="1:30" s="131" customFormat="1" ht="19.5" customHeight="1" x14ac:dyDescent="0.25">
      <c r="C144" s="130"/>
      <c r="D144" s="130"/>
      <c r="E144" s="130"/>
      <c r="F144" s="130"/>
      <c r="G144" s="130"/>
      <c r="H144" s="130"/>
      <c r="I144" s="130"/>
      <c r="J144" s="130"/>
      <c r="K144" s="130">
        <f>K142/Z142</f>
        <v>93.219183569076463</v>
      </c>
      <c r="L144" s="130">
        <f>L142/AA142</f>
        <v>1.1028008300845196</v>
      </c>
      <c r="M144" s="130">
        <f>M142/D142</f>
        <v>2898.9122465753426</v>
      </c>
      <c r="N144" s="133" t="s">
        <v>35</v>
      </c>
      <c r="O144" s="130">
        <f>O142/Z142</f>
        <v>4.6302806995108536</v>
      </c>
      <c r="P144" s="130">
        <f>P142/Z142</f>
        <v>14.568092284645562</v>
      </c>
      <c r="Q144" s="130">
        <f>Q142/Z142</f>
        <v>30.505869250478412</v>
      </c>
      <c r="R144" s="130">
        <f>R142/D142</f>
        <v>854.83842009132422</v>
      </c>
      <c r="S144" s="130">
        <f>S142/D142</f>
        <v>55.911315068493153</v>
      </c>
      <c r="T144" s="130"/>
      <c r="U144" s="130">
        <f>U142/D142</f>
        <v>35378.728500456622</v>
      </c>
      <c r="V144" s="130"/>
      <c r="W144" s="130"/>
      <c r="X144" s="85">
        <f>X142/D142</f>
        <v>19540.120543378995</v>
      </c>
      <c r="Y144" s="130"/>
      <c r="Z144" s="85">
        <f>Z142/D142</f>
        <v>199.95707762557078</v>
      </c>
      <c r="AA144" s="85">
        <f>AA142/D142</f>
        <v>181.3095890410959</v>
      </c>
      <c r="AB144" s="130"/>
      <c r="AC144" s="130"/>
      <c r="AD144" s="130"/>
    </row>
    <row r="145" spans="1:47" s="2" customFormat="1" ht="21" x14ac:dyDescent="0.25">
      <c r="C145" s="137"/>
      <c r="D145" s="137"/>
      <c r="E145" s="137"/>
      <c r="F145" s="137"/>
      <c r="G145" s="137"/>
      <c r="H145" s="137"/>
      <c r="I145" s="137"/>
      <c r="J145" s="138"/>
      <c r="K145" s="139" t="s">
        <v>478</v>
      </c>
      <c r="L145" s="139" t="s">
        <v>783</v>
      </c>
      <c r="M145" s="139" t="s">
        <v>476</v>
      </c>
      <c r="N145" s="139" t="s">
        <v>35</v>
      </c>
      <c r="O145" s="139" t="s">
        <v>479</v>
      </c>
      <c r="P145" s="139" t="s">
        <v>477</v>
      </c>
      <c r="Q145" s="139" t="s">
        <v>480</v>
      </c>
      <c r="R145" s="139" t="s">
        <v>481</v>
      </c>
      <c r="S145" s="139" t="s">
        <v>482</v>
      </c>
      <c r="T145" s="139"/>
      <c r="U145" s="139" t="s">
        <v>483</v>
      </c>
      <c r="V145" s="138"/>
      <c r="W145" s="138"/>
      <c r="X145" s="138" t="s">
        <v>484</v>
      </c>
      <c r="Y145" s="138"/>
      <c r="Z145" s="138" t="s">
        <v>485</v>
      </c>
      <c r="AA145" s="138" t="s">
        <v>486</v>
      </c>
      <c r="AB145" s="134"/>
      <c r="AC145" s="134"/>
      <c r="AD145" s="134"/>
      <c r="AE145" s="132"/>
      <c r="AF145" s="132"/>
      <c r="AG145" s="132"/>
      <c r="AH145" s="132"/>
      <c r="AI145" s="132"/>
      <c r="AJ145" s="132"/>
      <c r="AK145" s="132"/>
      <c r="AL145" s="132"/>
      <c r="AM145" s="132"/>
      <c r="AN145" s="132"/>
      <c r="AO145" s="132"/>
      <c r="AP145" s="132"/>
      <c r="AQ145" s="132"/>
      <c r="AR145" s="132"/>
      <c r="AS145" s="132"/>
      <c r="AT145" s="132"/>
      <c r="AU145" s="132"/>
    </row>
    <row r="147" spans="1:47" x14ac:dyDescent="0.25">
      <c r="A147" s="222"/>
      <c r="D147" s="223"/>
      <c r="E147" s="222"/>
      <c r="F147" s="223"/>
      <c r="H147" s="243"/>
    </row>
    <row r="148" spans="1:47" x14ac:dyDescent="0.25">
      <c r="A148" s="126"/>
      <c r="F148" s="223"/>
    </row>
    <row r="149" spans="1:47" x14ac:dyDescent="0.25">
      <c r="E149" s="223"/>
    </row>
    <row r="150" spans="1:47" ht="17.399999999999999" x14ac:dyDescent="0.3">
      <c r="C150" s="135" t="s">
        <v>475</v>
      </c>
    </row>
    <row r="153" spans="1:47" ht="15.6" x14ac:dyDescent="0.3">
      <c r="C153" s="103" t="s">
        <v>471</v>
      </c>
      <c r="K153" s="12"/>
    </row>
    <row r="154" spans="1:47" x14ac:dyDescent="0.25">
      <c r="D154" s="11"/>
      <c r="E154" s="11"/>
      <c r="F154" s="11"/>
      <c r="G154" s="11"/>
    </row>
    <row r="155" spans="1:47" ht="13.8" thickBot="1" x14ac:dyDescent="0.3"/>
    <row r="156" spans="1:47" ht="53.4" thickBot="1" x14ac:dyDescent="0.3">
      <c r="C156" s="116" t="s">
        <v>14</v>
      </c>
      <c r="D156" s="117" t="s">
        <v>30</v>
      </c>
      <c r="E156" s="117" t="s">
        <v>525</v>
      </c>
      <c r="F156" s="117" t="s">
        <v>524</v>
      </c>
      <c r="G156" s="117" t="s">
        <v>31</v>
      </c>
      <c r="H156" s="117" t="s">
        <v>4</v>
      </c>
      <c r="I156" s="116" t="s">
        <v>11</v>
      </c>
      <c r="J156" s="117" t="s">
        <v>5</v>
      </c>
      <c r="K156" s="117" t="s">
        <v>6</v>
      </c>
      <c r="L156" s="117" t="s">
        <v>773</v>
      </c>
      <c r="M156" s="117" t="s">
        <v>13</v>
      </c>
      <c r="N156" s="116" t="s">
        <v>17</v>
      </c>
      <c r="O156" s="116" t="s">
        <v>7</v>
      </c>
      <c r="P156" s="117" t="s">
        <v>8</v>
      </c>
      <c r="Q156" s="116" t="s">
        <v>9</v>
      </c>
      <c r="R156" s="117" t="s">
        <v>18</v>
      </c>
      <c r="S156" s="116" t="s">
        <v>10</v>
      </c>
      <c r="T156" s="116" t="s">
        <v>12</v>
      </c>
      <c r="U156" s="118" t="s">
        <v>11</v>
      </c>
      <c r="V156" s="117" t="s">
        <v>170</v>
      </c>
      <c r="W156" s="117" t="s">
        <v>171</v>
      </c>
      <c r="X156" s="117" t="s">
        <v>163</v>
      </c>
      <c r="Y156" s="117" t="s">
        <v>164</v>
      </c>
      <c r="Z156" s="117" t="s">
        <v>165</v>
      </c>
      <c r="AA156" s="117" t="s">
        <v>166</v>
      </c>
      <c r="AB156" s="117" t="s">
        <v>487</v>
      </c>
      <c r="AC156" s="119" t="s">
        <v>204</v>
      </c>
      <c r="AD156" s="206" t="s">
        <v>963</v>
      </c>
    </row>
    <row r="157" spans="1:47" x14ac:dyDescent="0.25">
      <c r="C157" s="1" t="str">
        <f>'PEDDIE SUMMARY'!A6</f>
        <v>Nonkululeko Mani</v>
      </c>
      <c r="D157" s="1">
        <f>'PEDDIE SUMMARY'!B6</f>
        <v>6</v>
      </c>
      <c r="E157" s="191">
        <f>'PEDDIE SUMMARY'!C6</f>
        <v>42</v>
      </c>
      <c r="F157" s="1">
        <f>'PEDDIE SUMMARY'!D6</f>
        <v>0</v>
      </c>
      <c r="G157" s="1">
        <f>'PEDDIE SUMMARY'!E6</f>
        <v>4</v>
      </c>
      <c r="H157" s="1">
        <f>'PEDDIE SUMMARY'!F6</f>
        <v>131</v>
      </c>
      <c r="I157" s="1">
        <f>G157+H157</f>
        <v>135</v>
      </c>
      <c r="J157" s="57">
        <f>'PEDDIE SUMMARY'!H6</f>
        <v>13</v>
      </c>
      <c r="K157" s="13">
        <f>'PEDDIE SUMMARY'!I6</f>
        <v>128111.01999999999</v>
      </c>
      <c r="L157" s="13">
        <f>'PEDDIE SUMMARY'!J6</f>
        <v>0</v>
      </c>
      <c r="M157" s="13">
        <f>'PEDDIE SUMMARY'!K6</f>
        <v>25622.199999999997</v>
      </c>
      <c r="N157" s="13">
        <f>'PEDDIE SUMMARY'!L6</f>
        <v>0</v>
      </c>
      <c r="O157" s="13">
        <f>'PEDDIE SUMMARY'!M6</f>
        <v>6853.5599999999995</v>
      </c>
      <c r="P157" s="13">
        <f>'PEDDIE SUMMARY'!N6</f>
        <v>3889.79</v>
      </c>
      <c r="Q157" s="13">
        <f>'PEDDIE SUMMARY'!O6</f>
        <v>48530.299999999996</v>
      </c>
      <c r="R157" s="13">
        <f>'PEDDIE SUMMARY'!P6</f>
        <v>5108.83</v>
      </c>
      <c r="S157" s="13">
        <f>'PEDDIE SUMMARY'!Q6</f>
        <v>3700</v>
      </c>
      <c r="T157" s="13">
        <f>'PEDDIE SUMMARY'!R6</f>
        <v>0</v>
      </c>
      <c r="U157" s="13">
        <f>'PEDDIE SUMMARY'!S6</f>
        <v>221815.7</v>
      </c>
      <c r="V157" s="13">
        <f>'PEDDIE SUMMARY'!T6</f>
        <v>0</v>
      </c>
      <c r="W157" s="13">
        <f>'PEDDIE SUMMARY'!U6</f>
        <v>221815.7</v>
      </c>
      <c r="X157" s="86">
        <f>'PEDDIE SUMMARY'!V6</f>
        <v>105000</v>
      </c>
      <c r="Y157" s="86">
        <f>'PEDDIE SUMMARY'!W6</f>
        <v>0</v>
      </c>
      <c r="Z157" s="86">
        <f>'PEDDIE SUMMARY'!X6</f>
        <v>1595</v>
      </c>
      <c r="AA157" s="86">
        <f>'PEDDIE SUMMARY'!Y6</f>
        <v>1518</v>
      </c>
      <c r="AB157" s="13">
        <f>'PEDDIE SUMMARY'!Z6</f>
        <v>5281.3261904761912</v>
      </c>
      <c r="AC157" s="13">
        <f>'PEDDIE SUMMARY'!AA6</f>
        <v>139.06940438871473</v>
      </c>
      <c r="AD157" s="86">
        <f>Z157/(E157+F157)</f>
        <v>37.976190476190474</v>
      </c>
    </row>
    <row r="158" spans="1:47" x14ac:dyDescent="0.25">
      <c r="C158" s="1" t="str">
        <f>'PEDDIE SUMMARY'!A7</f>
        <v>Mzimkhulu Nkone</v>
      </c>
      <c r="D158" s="1">
        <f>'PEDDIE SUMMARY'!B7</f>
        <v>6</v>
      </c>
      <c r="E158" s="191">
        <f>'PEDDIE SUMMARY'!C7</f>
        <v>42</v>
      </c>
      <c r="F158" s="1">
        <f>'PEDDIE SUMMARY'!D7</f>
        <v>0</v>
      </c>
      <c r="G158" s="1">
        <f>'PEDDIE SUMMARY'!E7</f>
        <v>4</v>
      </c>
      <c r="H158" s="1">
        <f>'PEDDIE SUMMARY'!F7</f>
        <v>131</v>
      </c>
      <c r="I158" s="1">
        <f>G158+H158</f>
        <v>135</v>
      </c>
      <c r="J158" s="57">
        <f>'PEDDIE SUMMARY'!H7</f>
        <v>12</v>
      </c>
      <c r="K158" s="13">
        <f>'PEDDIE SUMMARY'!I7</f>
        <v>133111.01999999999</v>
      </c>
      <c r="L158" s="13">
        <f>'PEDDIE SUMMARY'!J7</f>
        <v>0</v>
      </c>
      <c r="M158" s="13">
        <f>'PEDDIE SUMMARY'!K7</f>
        <v>25622.199999999997</v>
      </c>
      <c r="N158" s="13">
        <f>'PEDDIE SUMMARY'!L7</f>
        <v>0</v>
      </c>
      <c r="O158" s="13">
        <f>'PEDDIE SUMMARY'!M7</f>
        <v>6848.97</v>
      </c>
      <c r="P158" s="13">
        <f>'PEDDIE SUMMARY'!N7</f>
        <v>3960.59</v>
      </c>
      <c r="Q158" s="13">
        <f>'PEDDIE SUMMARY'!O7</f>
        <v>48530.299999999996</v>
      </c>
      <c r="R158" s="13">
        <f>'PEDDIE SUMMARY'!P7</f>
        <v>5047.3999999999996</v>
      </c>
      <c r="S158" s="13">
        <f>'PEDDIE SUMMARY'!Q7</f>
        <v>3700</v>
      </c>
      <c r="T158" s="13">
        <f>'PEDDIE SUMMARY'!R7</f>
        <v>0</v>
      </c>
      <c r="U158" s="13">
        <f>'PEDDIE SUMMARY'!S7</f>
        <v>224820.47999999998</v>
      </c>
      <c r="V158" s="13">
        <f>'PEDDIE SUMMARY'!T7</f>
        <v>0</v>
      </c>
      <c r="W158" s="13">
        <f>'PEDDIE SUMMARY'!U7</f>
        <v>224820.47999999998</v>
      </c>
      <c r="X158" s="86">
        <f>'PEDDIE SUMMARY'!V7</f>
        <v>105000</v>
      </c>
      <c r="Y158" s="86">
        <f>'PEDDIE SUMMARY'!W7</f>
        <v>9</v>
      </c>
      <c r="Z158" s="86">
        <f>'PEDDIE SUMMARY'!X7</f>
        <v>1612</v>
      </c>
      <c r="AA158" s="86">
        <f>'PEDDIE SUMMARY'!Y7</f>
        <v>1631</v>
      </c>
      <c r="AB158" s="13">
        <f>'PEDDIE SUMMARY'!Z7</f>
        <v>5352.8685714285712</v>
      </c>
      <c r="AC158" s="13">
        <f>'PEDDIE SUMMARY'!AA7</f>
        <v>139.46679900744417</v>
      </c>
      <c r="AD158" s="86">
        <f>Z158/(E158+F158)</f>
        <v>38.38095238095238</v>
      </c>
    </row>
    <row r="159" spans="1:47" x14ac:dyDescent="0.25">
      <c r="C159" s="21" t="str">
        <f>'PEDDIE SUMMARY'!A8</f>
        <v>Wiseman Gidane</v>
      </c>
      <c r="D159" s="21">
        <f>'PEDDIE SUMMARY'!B8</f>
        <v>9</v>
      </c>
      <c r="E159" s="192">
        <f>'PEDDIE SUMMARY'!C8</f>
        <v>62</v>
      </c>
      <c r="F159" s="1">
        <f>'PEDDIE SUMMARY'!D8</f>
        <v>0</v>
      </c>
      <c r="G159" s="1">
        <f>'PEDDIE SUMMARY'!E8</f>
        <v>0</v>
      </c>
      <c r="H159" s="1">
        <f>'PEDDIE SUMMARY'!F8</f>
        <v>198</v>
      </c>
      <c r="I159" s="1">
        <f>G159+H159</f>
        <v>198</v>
      </c>
      <c r="J159" s="57">
        <f>'PEDDIE SUMMARY'!H8</f>
        <v>14</v>
      </c>
      <c r="K159" s="13">
        <f>'PEDDIE SUMMARY'!I8</f>
        <v>197280.45</v>
      </c>
      <c r="L159" s="13">
        <f>'PEDDIE SUMMARY'!J8</f>
        <v>0</v>
      </c>
      <c r="M159" s="13">
        <f>'PEDDIE SUMMARY'!K8</f>
        <v>39456.079999999994</v>
      </c>
      <c r="N159" s="13">
        <f>'PEDDIE SUMMARY'!L8</f>
        <v>0</v>
      </c>
      <c r="O159" s="13">
        <f>'PEDDIE SUMMARY'!M8</f>
        <v>10088.499999999998</v>
      </c>
      <c r="P159" s="13">
        <f>'PEDDIE SUMMARY'!N8</f>
        <v>6937.5599999999995</v>
      </c>
      <c r="Q159" s="13">
        <f>'PEDDIE SUMMARY'!O8</f>
        <v>71856.5</v>
      </c>
      <c r="R159" s="13">
        <f>'PEDDIE SUMMARY'!P8</f>
        <v>9949.2999999999993</v>
      </c>
      <c r="S159" s="13">
        <f>'PEDDIE SUMMARY'!Q8</f>
        <v>0</v>
      </c>
      <c r="T159" s="13">
        <f>'PEDDIE SUMMARY'!R8</f>
        <v>0</v>
      </c>
      <c r="U159" s="13">
        <f>'PEDDIE SUMMARY'!S8</f>
        <v>335568.38999999996</v>
      </c>
      <c r="V159" s="13">
        <f>'PEDDIE SUMMARY'!T8</f>
        <v>0</v>
      </c>
      <c r="W159" s="13">
        <f>'PEDDIE SUMMARY'!U8</f>
        <v>335568.38999999996</v>
      </c>
      <c r="X159" s="86">
        <f>'PEDDIE SUMMARY'!V8</f>
        <v>155000</v>
      </c>
      <c r="Y159" s="86">
        <f>'PEDDIE SUMMARY'!W8</f>
        <v>0</v>
      </c>
      <c r="Z159" s="86">
        <f>'PEDDIE SUMMARY'!X8</f>
        <v>2218</v>
      </c>
      <c r="AA159" s="86">
        <f>'PEDDIE SUMMARY'!Y8</f>
        <v>2217</v>
      </c>
      <c r="AB159" s="13">
        <f>'PEDDIE SUMMARY'!Z8</f>
        <v>5412.393387096773</v>
      </c>
      <c r="AC159" s="13">
        <f>'PEDDIE SUMMARY'!AA8</f>
        <v>151.29323264201983</v>
      </c>
      <c r="AD159" s="86">
        <f>Z159/(E159+F159)</f>
        <v>35.774193548387096</v>
      </c>
    </row>
    <row r="160" spans="1:47" x14ac:dyDescent="0.25">
      <c r="C160" s="21" t="str">
        <f>'PEDDIE SUMMARY'!A9</f>
        <v>Melikhaya Rwexu</v>
      </c>
      <c r="D160" s="21">
        <f>'PEDDIE SUMMARY'!B9</f>
        <v>5</v>
      </c>
      <c r="E160" s="192">
        <f>'PEDDIE SUMMARY'!C9</f>
        <v>35</v>
      </c>
      <c r="F160" s="1">
        <f>'PEDDIE SUMMARY'!D9</f>
        <v>0</v>
      </c>
      <c r="G160" s="1">
        <f>'PEDDIE SUMMARY'!E9</f>
        <v>0</v>
      </c>
      <c r="H160" s="1">
        <f>'PEDDIE SUMMARY'!F9</f>
        <v>106</v>
      </c>
      <c r="I160" s="1">
        <f>G160+H160</f>
        <v>106</v>
      </c>
      <c r="J160" s="57">
        <f>'PEDDIE SUMMARY'!H9</f>
        <v>15</v>
      </c>
      <c r="K160" s="13">
        <f>'PEDDIE SUMMARY'!I9</f>
        <v>111298.84</v>
      </c>
      <c r="L160" s="13">
        <f>'PEDDIE SUMMARY'!J9</f>
        <v>0</v>
      </c>
      <c r="M160" s="13">
        <f>'PEDDIE SUMMARY'!K9</f>
        <v>22259.769999999997</v>
      </c>
      <c r="N160" s="13">
        <f>'PEDDIE SUMMARY'!L9</f>
        <v>0</v>
      </c>
      <c r="O160" s="13">
        <f>'PEDDIE SUMMARY'!M9</f>
        <v>5878.7999999999993</v>
      </c>
      <c r="P160" s="13">
        <f>'PEDDIE SUMMARY'!N9</f>
        <v>3073.95</v>
      </c>
      <c r="Q160" s="13">
        <f>'PEDDIE SUMMARY'!O9</f>
        <v>41641.5</v>
      </c>
      <c r="R160" s="13">
        <f>'PEDDIE SUMMARY'!P9</f>
        <v>5484.18</v>
      </c>
      <c r="S160" s="13">
        <f>'PEDDIE SUMMARY'!Q9</f>
        <v>0</v>
      </c>
      <c r="T160" s="13">
        <f>'PEDDIE SUMMARY'!R9</f>
        <v>0</v>
      </c>
      <c r="U160" s="13">
        <f>'PEDDIE SUMMARY'!S9</f>
        <v>189637.03999999998</v>
      </c>
      <c r="V160" s="13">
        <f>'PEDDIE SUMMARY'!T9</f>
        <v>0</v>
      </c>
      <c r="W160" s="13">
        <f>'PEDDIE SUMMARY'!U9</f>
        <v>189637.03999999998</v>
      </c>
      <c r="X160" s="86">
        <f>'PEDDIE SUMMARY'!V9</f>
        <v>87500</v>
      </c>
      <c r="Y160" s="86">
        <f>'PEDDIE SUMMARY'!W9</f>
        <v>0</v>
      </c>
      <c r="Z160" s="86">
        <f>'PEDDIE SUMMARY'!X9</f>
        <v>1229</v>
      </c>
      <c r="AA160" s="86">
        <f>'PEDDIE SUMMARY'!Y9</f>
        <v>1348</v>
      </c>
      <c r="AB160" s="13">
        <f>'PEDDIE SUMMARY'!Z9</f>
        <v>5418.2011428571423</v>
      </c>
      <c r="AC160" s="13">
        <f>'PEDDIE SUMMARY'!AA9</f>
        <v>154.30190398698127</v>
      </c>
      <c r="AD160" s="86">
        <f>Z160/(E160+F160)</f>
        <v>35.114285714285714</v>
      </c>
    </row>
    <row r="161" spans="3:30" x14ac:dyDescent="0.25">
      <c r="C161" s="21"/>
      <c r="D161" s="21"/>
      <c r="E161" s="192"/>
      <c r="F161" s="21"/>
      <c r="G161" s="21"/>
      <c r="H161" s="21"/>
      <c r="I161" s="1"/>
      <c r="J161" s="52"/>
      <c r="K161" s="23"/>
      <c r="L161" s="23"/>
      <c r="M161" s="23"/>
      <c r="N161" s="23"/>
      <c r="O161" s="23"/>
      <c r="P161" s="23"/>
      <c r="Q161" s="23"/>
      <c r="R161" s="23"/>
      <c r="S161" s="23"/>
      <c r="T161" s="23"/>
      <c r="U161" s="23"/>
      <c r="V161" s="23"/>
      <c r="W161" s="23"/>
      <c r="X161" s="47"/>
      <c r="Y161" s="47"/>
      <c r="Z161" s="47"/>
      <c r="AA161" s="47"/>
      <c r="AB161" s="23"/>
      <c r="AC161" s="23"/>
      <c r="AD161" s="23"/>
    </row>
    <row r="162" spans="3:30" x14ac:dyDescent="0.25">
      <c r="C162" s="21"/>
      <c r="D162" s="21"/>
      <c r="E162" s="192"/>
      <c r="F162" s="21"/>
      <c r="G162" s="21"/>
      <c r="H162" s="21"/>
      <c r="I162" s="1"/>
      <c r="J162" s="52"/>
      <c r="K162" s="23"/>
      <c r="L162" s="23"/>
      <c r="M162" s="23"/>
      <c r="N162" s="23"/>
      <c r="O162" s="23"/>
      <c r="P162" s="23"/>
      <c r="Q162" s="23"/>
      <c r="R162" s="23"/>
      <c r="S162" s="23"/>
      <c r="T162" s="23"/>
      <c r="U162" s="23"/>
      <c r="V162" s="23"/>
      <c r="W162" s="23"/>
      <c r="X162" s="47"/>
      <c r="Y162" s="47"/>
      <c r="Z162" s="47"/>
      <c r="AA162" s="47"/>
      <c r="AB162" s="23"/>
      <c r="AC162" s="23"/>
      <c r="AD162" s="23"/>
    </row>
    <row r="163" spans="3:30" x14ac:dyDescent="0.25">
      <c r="C163" s="21"/>
      <c r="D163" s="21"/>
      <c r="E163" s="192"/>
      <c r="F163" s="21"/>
      <c r="G163" s="21"/>
      <c r="H163" s="21"/>
      <c r="I163" s="21"/>
      <c r="J163" s="52"/>
      <c r="K163" s="23"/>
      <c r="L163" s="23"/>
      <c r="M163" s="23"/>
      <c r="N163" s="23"/>
      <c r="O163" s="23"/>
      <c r="P163" s="23"/>
      <c r="Q163" s="23"/>
      <c r="R163" s="23"/>
      <c r="S163" s="23"/>
      <c r="T163" s="23"/>
      <c r="U163" s="23"/>
      <c r="V163" s="23"/>
      <c r="W163" s="23"/>
      <c r="X163" s="47"/>
      <c r="Y163" s="47"/>
      <c r="Z163" s="47"/>
      <c r="AA163" s="47"/>
      <c r="AB163" s="13"/>
      <c r="AC163" s="13"/>
      <c r="AD163" s="13"/>
    </row>
    <row r="164" spans="3:30" ht="13.8" thickBot="1" x14ac:dyDescent="0.3">
      <c r="C164" s="121" t="s">
        <v>179</v>
      </c>
      <c r="D164" s="122">
        <f>SUM(D157:D163)</f>
        <v>26</v>
      </c>
      <c r="E164" s="122">
        <f t="shared" ref="E164:J164" si="18">SUM(E157:E163)</f>
        <v>181</v>
      </c>
      <c r="F164" s="122">
        <f t="shared" si="18"/>
        <v>0</v>
      </c>
      <c r="G164" s="122">
        <f t="shared" si="18"/>
        <v>8</v>
      </c>
      <c r="H164" s="122">
        <f t="shared" si="18"/>
        <v>566</v>
      </c>
      <c r="I164" s="122">
        <f t="shared" si="18"/>
        <v>574</v>
      </c>
      <c r="J164" s="122">
        <f t="shared" si="18"/>
        <v>54</v>
      </c>
      <c r="K164" s="123">
        <f>SUM(K157:K163)</f>
        <v>569801.32999999996</v>
      </c>
      <c r="L164" s="123">
        <f t="shared" ref="L164:W164" si="19">SUM(L157:L163)</f>
        <v>0</v>
      </c>
      <c r="M164" s="123">
        <f t="shared" si="19"/>
        <v>112960.24999999997</v>
      </c>
      <c r="N164" s="123">
        <f t="shared" si="19"/>
        <v>0</v>
      </c>
      <c r="O164" s="123">
        <f t="shared" si="19"/>
        <v>29669.829999999998</v>
      </c>
      <c r="P164" s="123">
        <f t="shared" si="19"/>
        <v>17861.89</v>
      </c>
      <c r="Q164" s="123">
        <f t="shared" si="19"/>
        <v>210558.59999999998</v>
      </c>
      <c r="R164" s="123">
        <f t="shared" si="19"/>
        <v>25589.71</v>
      </c>
      <c r="S164" s="123">
        <f t="shared" si="19"/>
        <v>7400</v>
      </c>
      <c r="T164" s="123">
        <f t="shared" si="19"/>
        <v>0</v>
      </c>
      <c r="U164" s="123">
        <f t="shared" si="19"/>
        <v>971841.60999999987</v>
      </c>
      <c r="V164" s="123">
        <f t="shared" si="19"/>
        <v>0</v>
      </c>
      <c r="W164" s="123">
        <f t="shared" si="19"/>
        <v>971841.60999999987</v>
      </c>
      <c r="X164" s="124">
        <f>SUM(X157:X163)</f>
        <v>452500</v>
      </c>
      <c r="Y164" s="124">
        <f>SUM(Y157:Y163)</f>
        <v>9</v>
      </c>
      <c r="Z164" s="124">
        <f>SUM(Z157:Z163)</f>
        <v>6654</v>
      </c>
      <c r="AA164" s="124">
        <f>SUM(AA157:AA163)</f>
        <v>6714</v>
      </c>
      <c r="AB164" s="125">
        <f>W164/(E164+F164)</f>
        <v>5369.2906629834251</v>
      </c>
      <c r="AC164" s="125">
        <f>W164/Z164</f>
        <v>146.05374361286442</v>
      </c>
      <c r="AD164" s="207">
        <f>Z164/(E164+F164)</f>
        <v>36.762430939226519</v>
      </c>
    </row>
    <row r="165" spans="3:30" ht="53.4" thickBot="1" x14ac:dyDescent="0.3">
      <c r="C165" s="116" t="s">
        <v>14</v>
      </c>
      <c r="D165" s="117" t="s">
        <v>30</v>
      </c>
      <c r="E165" s="117" t="s">
        <v>525</v>
      </c>
      <c r="F165" s="117" t="s">
        <v>524</v>
      </c>
      <c r="G165" s="117" t="s">
        <v>31</v>
      </c>
      <c r="H165" s="117" t="s">
        <v>4</v>
      </c>
      <c r="I165" s="116" t="s">
        <v>11</v>
      </c>
      <c r="J165" s="117" t="s">
        <v>5</v>
      </c>
      <c r="K165" s="117" t="s">
        <v>6</v>
      </c>
      <c r="L165" s="117" t="s">
        <v>773</v>
      </c>
      <c r="M165" s="117" t="s">
        <v>13</v>
      </c>
      <c r="N165" s="116" t="s">
        <v>17</v>
      </c>
      <c r="O165" s="116" t="s">
        <v>7</v>
      </c>
      <c r="P165" s="117" t="s">
        <v>8</v>
      </c>
      <c r="Q165" s="116" t="s">
        <v>9</v>
      </c>
      <c r="R165" s="117" t="s">
        <v>18</v>
      </c>
      <c r="S165" s="116" t="s">
        <v>10</v>
      </c>
      <c r="T165" s="116" t="s">
        <v>12</v>
      </c>
      <c r="U165" s="118" t="s">
        <v>11</v>
      </c>
      <c r="V165" s="117" t="s">
        <v>170</v>
      </c>
      <c r="W165" s="117" t="s">
        <v>171</v>
      </c>
      <c r="X165" s="117" t="s">
        <v>163</v>
      </c>
      <c r="Y165" s="117" t="s">
        <v>164</v>
      </c>
      <c r="Z165" s="117" t="s">
        <v>165</v>
      </c>
      <c r="AA165" s="117" t="s">
        <v>166</v>
      </c>
      <c r="AB165" s="117" t="s">
        <v>205</v>
      </c>
      <c r="AC165" s="117" t="s">
        <v>204</v>
      </c>
      <c r="AD165" s="206" t="s">
        <v>963</v>
      </c>
    </row>
    <row r="169" spans="3:30" x14ac:dyDescent="0.25">
      <c r="H169" s="223"/>
    </row>
    <row r="171" spans="3:30" ht="15.6" x14ac:dyDescent="0.3">
      <c r="C171" s="103" t="s">
        <v>506</v>
      </c>
      <c r="K171" s="223"/>
    </row>
    <row r="172" spans="3:30" x14ac:dyDescent="0.25">
      <c r="D172" s="11"/>
      <c r="E172" s="11"/>
      <c r="F172" s="11"/>
      <c r="G172" s="11"/>
    </row>
    <row r="173" spans="3:30" ht="13.8" thickBot="1" x14ac:dyDescent="0.3"/>
    <row r="174" spans="3:30" ht="53.4" thickBot="1" x14ac:dyDescent="0.3">
      <c r="C174" s="140" t="s">
        <v>359</v>
      </c>
      <c r="D174" s="141" t="s">
        <v>30</v>
      </c>
      <c r="E174" s="141" t="s">
        <v>526</v>
      </c>
      <c r="F174" s="141" t="s">
        <v>524</v>
      </c>
      <c r="G174" s="141" t="s">
        <v>31</v>
      </c>
      <c r="H174" s="141" t="s">
        <v>4</v>
      </c>
      <c r="I174" s="140" t="s">
        <v>11</v>
      </c>
      <c r="J174" s="141" t="s">
        <v>5</v>
      </c>
      <c r="K174" s="141" t="s">
        <v>6</v>
      </c>
      <c r="L174" s="141" t="s">
        <v>773</v>
      </c>
      <c r="M174" s="141" t="s">
        <v>13</v>
      </c>
      <c r="N174" s="140" t="s">
        <v>17</v>
      </c>
      <c r="O174" s="140" t="s">
        <v>7</v>
      </c>
      <c r="P174" s="141" t="s">
        <v>8</v>
      </c>
      <c r="Q174" s="140" t="s">
        <v>9</v>
      </c>
      <c r="R174" s="141" t="s">
        <v>18</v>
      </c>
      <c r="S174" s="140" t="s">
        <v>10</v>
      </c>
      <c r="T174" s="140" t="s">
        <v>12</v>
      </c>
      <c r="U174" s="142" t="s">
        <v>11</v>
      </c>
      <c r="V174" s="141" t="s">
        <v>170</v>
      </c>
      <c r="W174" s="141" t="s">
        <v>171</v>
      </c>
      <c r="X174" s="141" t="s">
        <v>163</v>
      </c>
      <c r="Y174" s="141" t="s">
        <v>164</v>
      </c>
      <c r="Z174" s="141" t="s">
        <v>165</v>
      </c>
      <c r="AA174" s="141" t="s">
        <v>166</v>
      </c>
      <c r="AB174" s="141" t="s">
        <v>205</v>
      </c>
      <c r="AC174" s="144" t="s">
        <v>204</v>
      </c>
      <c r="AD174" s="208" t="s">
        <v>963</v>
      </c>
    </row>
    <row r="175" spans="3:30" x14ac:dyDescent="0.25">
      <c r="C175" s="70" t="s">
        <v>360</v>
      </c>
      <c r="D175" s="73">
        <f t="shared" ref="D175:H177" si="20">D136</f>
        <v>286</v>
      </c>
      <c r="E175" s="195">
        <f t="shared" si="20"/>
        <v>2327.4199999999996</v>
      </c>
      <c r="F175" s="73">
        <f t="shared" si="20"/>
        <v>397.42900000000003</v>
      </c>
      <c r="G175" s="73">
        <f t="shared" si="20"/>
        <v>31</v>
      </c>
      <c r="H175" s="73">
        <f t="shared" si="20"/>
        <v>5370</v>
      </c>
      <c r="I175" s="73">
        <f>G175+H175</f>
        <v>5401</v>
      </c>
      <c r="J175" s="73">
        <f t="shared" ref="J175:AC175" si="21">J136</f>
        <v>232</v>
      </c>
      <c r="K175" s="72">
        <f t="shared" si="21"/>
        <v>5950442.0499999989</v>
      </c>
      <c r="L175" s="72">
        <f t="shared" si="21"/>
        <v>64625.37</v>
      </c>
      <c r="M175" s="72">
        <f t="shared" si="21"/>
        <v>887202.63</v>
      </c>
      <c r="N175" s="72">
        <f t="shared" si="21"/>
        <v>0</v>
      </c>
      <c r="O175" s="72">
        <f t="shared" si="21"/>
        <v>287134.52</v>
      </c>
      <c r="P175" s="72">
        <f t="shared" si="21"/>
        <v>1074116.18</v>
      </c>
      <c r="Q175" s="72">
        <f t="shared" si="21"/>
        <v>2054170.2400000002</v>
      </c>
      <c r="R175" s="72">
        <f t="shared" si="21"/>
        <v>245786.4</v>
      </c>
      <c r="S175" s="72">
        <f t="shared" si="21"/>
        <v>24508.42</v>
      </c>
      <c r="T175" s="72">
        <f t="shared" si="21"/>
        <v>2040006.9200000002</v>
      </c>
      <c r="U175" s="72">
        <f t="shared" si="21"/>
        <v>12576907.18</v>
      </c>
      <c r="V175" s="72">
        <f t="shared" si="21"/>
        <v>690375.6</v>
      </c>
      <c r="W175" s="72">
        <f t="shared" si="21"/>
        <v>13267282.779999997</v>
      </c>
      <c r="X175" s="80">
        <f t="shared" si="21"/>
        <v>6797162.4950000001</v>
      </c>
      <c r="Y175" s="80">
        <f t="shared" si="21"/>
        <v>4521</v>
      </c>
      <c r="Z175" s="80">
        <f t="shared" si="21"/>
        <v>60707</v>
      </c>
      <c r="AA175" s="80">
        <f t="shared" si="21"/>
        <v>60580</v>
      </c>
      <c r="AB175" s="72">
        <f t="shared" si="21"/>
        <v>4868.9974306833146</v>
      </c>
      <c r="AC175" s="72">
        <f t="shared" si="21"/>
        <v>218.5461772118536</v>
      </c>
      <c r="AD175" s="80">
        <f>Z175/(E175+F175)</f>
        <v>22.279032709702449</v>
      </c>
    </row>
    <row r="176" spans="3:30" x14ac:dyDescent="0.25">
      <c r="C176" s="70" t="s">
        <v>361</v>
      </c>
      <c r="D176" s="73">
        <f t="shared" si="20"/>
        <v>383</v>
      </c>
      <c r="E176" s="195">
        <f t="shared" si="20"/>
        <v>2538.753999999999</v>
      </c>
      <c r="F176" s="73">
        <f t="shared" si="20"/>
        <v>1174.306</v>
      </c>
      <c r="G176" s="73">
        <f t="shared" si="20"/>
        <v>38</v>
      </c>
      <c r="H176" s="73">
        <f t="shared" si="20"/>
        <v>6114</v>
      </c>
      <c r="I176" s="73">
        <f>G176+H176</f>
        <v>6152</v>
      </c>
      <c r="J176" s="73">
        <f t="shared" ref="J176:AC176" si="22">J137</f>
        <v>369</v>
      </c>
      <c r="K176" s="72">
        <f t="shared" si="22"/>
        <v>6947659.1099999975</v>
      </c>
      <c r="L176" s="72">
        <f t="shared" si="22"/>
        <v>77042.089999999982</v>
      </c>
      <c r="M176" s="72">
        <f t="shared" si="22"/>
        <v>1002123.99</v>
      </c>
      <c r="N176" s="72">
        <f t="shared" si="22"/>
        <v>0</v>
      </c>
      <c r="O176" s="72">
        <f t="shared" si="22"/>
        <v>338044.12999999995</v>
      </c>
      <c r="P176" s="72">
        <f t="shared" si="22"/>
        <v>1072583.3499999999</v>
      </c>
      <c r="Q176" s="72">
        <f t="shared" si="22"/>
        <v>2507245.0599999996</v>
      </c>
      <c r="R176" s="72">
        <f t="shared" si="22"/>
        <v>330441.13000000012</v>
      </c>
      <c r="S176" s="72">
        <f t="shared" si="22"/>
        <v>36714.47</v>
      </c>
      <c r="T176" s="72">
        <f t="shared" si="22"/>
        <v>128764.2</v>
      </c>
      <c r="U176" s="72">
        <f t="shared" si="22"/>
        <v>12454161.408</v>
      </c>
      <c r="V176" s="72">
        <f t="shared" si="22"/>
        <v>454497.27</v>
      </c>
      <c r="W176" s="72">
        <f t="shared" si="22"/>
        <v>12908658.677999999</v>
      </c>
      <c r="X176" s="80">
        <f t="shared" si="22"/>
        <v>7913915.5</v>
      </c>
      <c r="Y176" s="80">
        <f t="shared" si="22"/>
        <v>363</v>
      </c>
      <c r="Z176" s="80">
        <f t="shared" si="22"/>
        <v>70345</v>
      </c>
      <c r="AA176" s="80">
        <f t="shared" si="22"/>
        <v>57581</v>
      </c>
      <c r="AB176" s="72">
        <f t="shared" si="22"/>
        <v>3476.5553688871182</v>
      </c>
      <c r="AC176" s="72">
        <f t="shared" si="22"/>
        <v>183.50499222403866</v>
      </c>
      <c r="AD176" s="80">
        <f>Z176/(E176+F176)</f>
        <v>18.945290407372898</v>
      </c>
    </row>
    <row r="177" spans="2:30" x14ac:dyDescent="0.25">
      <c r="C177" s="70" t="s">
        <v>362</v>
      </c>
      <c r="D177" s="73">
        <f t="shared" si="20"/>
        <v>426</v>
      </c>
      <c r="E177" s="195">
        <f t="shared" si="20"/>
        <v>1847.2909999999999</v>
      </c>
      <c r="F177" s="73">
        <f t="shared" si="20"/>
        <v>1506.145</v>
      </c>
      <c r="G177" s="73">
        <f t="shared" si="20"/>
        <v>0</v>
      </c>
      <c r="H177" s="73">
        <f t="shared" si="20"/>
        <v>7683</v>
      </c>
      <c r="I177" s="73">
        <f>G177+H177</f>
        <v>7683</v>
      </c>
      <c r="J177" s="73">
        <f t="shared" ref="J177:AC177" si="23">J138</f>
        <v>298</v>
      </c>
      <c r="K177" s="72">
        <f t="shared" si="23"/>
        <v>7512518.7400000002</v>
      </c>
      <c r="L177" s="72">
        <f t="shared" si="23"/>
        <v>77276</v>
      </c>
      <c r="M177" s="72">
        <f t="shared" si="23"/>
        <v>1284982.2899999998</v>
      </c>
      <c r="N177" s="72">
        <f t="shared" si="23"/>
        <v>0</v>
      </c>
      <c r="O177" s="72">
        <f t="shared" si="23"/>
        <v>388635.2</v>
      </c>
      <c r="P177" s="72">
        <f t="shared" si="23"/>
        <v>1043027.98</v>
      </c>
      <c r="Q177" s="72">
        <f t="shared" si="23"/>
        <v>2117936.29</v>
      </c>
      <c r="R177" s="72">
        <f t="shared" si="23"/>
        <v>359820.53999999992</v>
      </c>
      <c r="S177" s="72">
        <f t="shared" si="23"/>
        <v>0</v>
      </c>
      <c r="T177" s="72">
        <f t="shared" si="23"/>
        <v>896298</v>
      </c>
      <c r="U177" s="72">
        <f t="shared" si="23"/>
        <v>13708639.120000003</v>
      </c>
      <c r="V177" s="72">
        <f t="shared" si="23"/>
        <v>322175.27999999997</v>
      </c>
      <c r="W177" s="72">
        <f t="shared" si="23"/>
        <v>14030814.400000004</v>
      </c>
      <c r="X177" s="80">
        <f t="shared" si="23"/>
        <v>6685354</v>
      </c>
      <c r="Y177" s="80">
        <f t="shared" si="23"/>
        <v>2136</v>
      </c>
      <c r="Z177" s="80">
        <f t="shared" si="23"/>
        <v>87901</v>
      </c>
      <c r="AA177" s="80">
        <f t="shared" si="23"/>
        <v>80373</v>
      </c>
      <c r="AB177" s="72">
        <f t="shared" si="23"/>
        <v>4184.0113841445027</v>
      </c>
      <c r="AC177" s="72">
        <f t="shared" si="23"/>
        <v>159.62064595397098</v>
      </c>
      <c r="AD177" s="80">
        <f>Z177/(E177+F177)</f>
        <v>26.212219347558744</v>
      </c>
    </row>
    <row r="178" spans="2:30" x14ac:dyDescent="0.25">
      <c r="C178" s="70" t="s">
        <v>507</v>
      </c>
      <c r="D178" s="73">
        <f>D164</f>
        <v>26</v>
      </c>
      <c r="E178" s="195">
        <f>E164</f>
        <v>181</v>
      </c>
      <c r="F178" s="73">
        <f>F164</f>
        <v>0</v>
      </c>
      <c r="G178" s="73">
        <f>G164</f>
        <v>8</v>
      </c>
      <c r="H178" s="73">
        <f>H164</f>
        <v>566</v>
      </c>
      <c r="I178" s="73">
        <f>G178+H178</f>
        <v>574</v>
      </c>
      <c r="J178" s="73">
        <f>J164</f>
        <v>54</v>
      </c>
      <c r="K178" s="72">
        <f t="shared" ref="K178:AC178" si="24">K164</f>
        <v>569801.32999999996</v>
      </c>
      <c r="L178" s="72">
        <f>L164</f>
        <v>0</v>
      </c>
      <c r="M178" s="72">
        <f t="shared" si="24"/>
        <v>112960.24999999997</v>
      </c>
      <c r="N178" s="72">
        <f t="shared" si="24"/>
        <v>0</v>
      </c>
      <c r="O178" s="72">
        <f t="shared" si="24"/>
        <v>29669.829999999998</v>
      </c>
      <c r="P178" s="72">
        <f t="shared" si="24"/>
        <v>17861.89</v>
      </c>
      <c r="Q178" s="72">
        <f t="shared" si="24"/>
        <v>210558.59999999998</v>
      </c>
      <c r="R178" s="72">
        <f t="shared" si="24"/>
        <v>25589.71</v>
      </c>
      <c r="S178" s="72">
        <f t="shared" si="24"/>
        <v>7400</v>
      </c>
      <c r="T178" s="72">
        <f t="shared" si="24"/>
        <v>0</v>
      </c>
      <c r="U178" s="72">
        <f t="shared" si="24"/>
        <v>971841.60999999987</v>
      </c>
      <c r="V178" s="72">
        <f t="shared" si="24"/>
        <v>0</v>
      </c>
      <c r="W178" s="72">
        <f t="shared" si="24"/>
        <v>971841.60999999987</v>
      </c>
      <c r="X178" s="80">
        <f t="shared" si="24"/>
        <v>452500</v>
      </c>
      <c r="Y178" s="80">
        <f t="shared" si="24"/>
        <v>9</v>
      </c>
      <c r="Z178" s="80">
        <f t="shared" si="24"/>
        <v>6654</v>
      </c>
      <c r="AA178" s="80">
        <f t="shared" si="24"/>
        <v>6714</v>
      </c>
      <c r="AB178" s="72">
        <f t="shared" si="24"/>
        <v>5369.2906629834251</v>
      </c>
      <c r="AC178" s="72">
        <f t="shared" si="24"/>
        <v>146.05374361286442</v>
      </c>
      <c r="AD178" s="80">
        <f>Z178/(E178+F178)</f>
        <v>36.762430939226519</v>
      </c>
    </row>
    <row r="179" spans="2:30" x14ac:dyDescent="0.25">
      <c r="C179" s="70"/>
      <c r="D179" s="73"/>
      <c r="E179" s="195"/>
      <c r="F179" s="73"/>
      <c r="G179" s="73"/>
      <c r="H179" s="73"/>
      <c r="I179" s="73"/>
      <c r="J179" s="73"/>
      <c r="K179" s="72"/>
      <c r="L179" s="72"/>
      <c r="M179" s="72"/>
      <c r="N179" s="72"/>
      <c r="O179" s="72"/>
      <c r="P179" s="72"/>
      <c r="Q179" s="72"/>
      <c r="R179" s="72"/>
      <c r="S179" s="72"/>
      <c r="T179" s="72"/>
      <c r="U179" s="72"/>
      <c r="V179" s="72"/>
      <c r="W179" s="72"/>
      <c r="X179" s="80"/>
      <c r="Y179" s="80"/>
      <c r="Z179" s="80"/>
      <c r="AA179" s="80"/>
      <c r="AB179" s="72"/>
      <c r="AC179" s="72"/>
      <c r="AD179" s="80"/>
    </row>
    <row r="180" spans="2:30" x14ac:dyDescent="0.25">
      <c r="C180" s="71"/>
      <c r="D180" s="71"/>
      <c r="E180" s="190"/>
      <c r="F180" s="79"/>
      <c r="G180" s="71"/>
      <c r="H180" s="71"/>
      <c r="I180" s="71"/>
      <c r="J180" s="61"/>
      <c r="K180" s="62"/>
      <c r="L180" s="62"/>
      <c r="M180" s="62"/>
      <c r="N180" s="62"/>
      <c r="O180" s="62"/>
      <c r="P180" s="62"/>
      <c r="Q180" s="62"/>
      <c r="R180" s="62"/>
      <c r="S180" s="62"/>
      <c r="T180" s="62"/>
      <c r="U180" s="62"/>
      <c r="V180" s="62"/>
      <c r="W180" s="62"/>
      <c r="X180" s="63"/>
      <c r="Y180" s="63"/>
      <c r="Z180" s="63"/>
      <c r="AA180" s="63"/>
      <c r="AB180" s="72"/>
      <c r="AC180" s="72"/>
      <c r="AD180" s="72"/>
    </row>
    <row r="181" spans="2:30" x14ac:dyDescent="0.25">
      <c r="C181" s="71"/>
      <c r="D181" s="71"/>
      <c r="E181" s="190"/>
      <c r="F181" s="79"/>
      <c r="G181" s="71"/>
      <c r="H181" s="71"/>
      <c r="I181" s="71"/>
      <c r="J181" s="61"/>
      <c r="K181" s="62"/>
      <c r="L181" s="62"/>
      <c r="M181" s="62"/>
      <c r="N181" s="62"/>
      <c r="O181" s="62"/>
      <c r="P181" s="62"/>
      <c r="Q181" s="62"/>
      <c r="R181" s="62"/>
      <c r="S181" s="62"/>
      <c r="T181" s="62"/>
      <c r="U181" s="62"/>
      <c r="V181" s="62"/>
      <c r="W181" s="62"/>
      <c r="X181" s="63"/>
      <c r="Y181" s="63"/>
      <c r="Z181" s="63"/>
      <c r="AA181" s="63"/>
      <c r="AB181" s="72"/>
      <c r="AC181" s="72"/>
      <c r="AD181" s="72"/>
    </row>
    <row r="182" spans="2:30" ht="13.8" thickBot="1" x14ac:dyDescent="0.3">
      <c r="C182" s="82" t="s">
        <v>179</v>
      </c>
      <c r="D182" s="83">
        <f>SUM(D175:D181)</f>
        <v>1121</v>
      </c>
      <c r="E182" s="83">
        <f t="shared" ref="E182:J182" si="25">SUM(E175:E181)</f>
        <v>6894.4649999999992</v>
      </c>
      <c r="F182" s="83">
        <f t="shared" si="25"/>
        <v>3077.88</v>
      </c>
      <c r="G182" s="83">
        <f t="shared" si="25"/>
        <v>77</v>
      </c>
      <c r="H182" s="83">
        <f t="shared" si="25"/>
        <v>19733</v>
      </c>
      <c r="I182" s="83">
        <f t="shared" si="25"/>
        <v>19810</v>
      </c>
      <c r="J182" s="83">
        <f t="shared" si="25"/>
        <v>953</v>
      </c>
      <c r="K182" s="84">
        <f>SUM(K175:K181)</f>
        <v>20980421.229999997</v>
      </c>
      <c r="L182" s="84">
        <f t="shared" ref="L182:W182" si="26">SUM(L175:L181)</f>
        <v>218943.46</v>
      </c>
      <c r="M182" s="84">
        <f t="shared" si="26"/>
        <v>3287269.16</v>
      </c>
      <c r="N182" s="84">
        <f t="shared" si="26"/>
        <v>0</v>
      </c>
      <c r="O182" s="84">
        <f t="shared" si="26"/>
        <v>1043483.6799999998</v>
      </c>
      <c r="P182" s="84">
        <f t="shared" si="26"/>
        <v>3207589.4</v>
      </c>
      <c r="Q182" s="84">
        <f t="shared" si="26"/>
        <v>6889910.1899999995</v>
      </c>
      <c r="R182" s="84">
        <f t="shared" si="26"/>
        <v>961637.78</v>
      </c>
      <c r="S182" s="84">
        <f t="shared" si="26"/>
        <v>68622.89</v>
      </c>
      <c r="T182" s="84">
        <f t="shared" si="26"/>
        <v>3065069.12</v>
      </c>
      <c r="U182" s="84">
        <f t="shared" si="26"/>
        <v>39711549.318000004</v>
      </c>
      <c r="V182" s="84">
        <f t="shared" si="26"/>
        <v>1467048.1500000001</v>
      </c>
      <c r="W182" s="84">
        <f t="shared" si="26"/>
        <v>41178597.468000002</v>
      </c>
      <c r="X182" s="85">
        <f>SUM(X175:X181)</f>
        <v>21848931.995000001</v>
      </c>
      <c r="Y182" s="85">
        <f>SUM(Y175:Y181)</f>
        <v>7029</v>
      </c>
      <c r="Z182" s="85">
        <f>SUM(Z175:Z181)</f>
        <v>225607</v>
      </c>
      <c r="AA182" s="85">
        <f>SUM(AA175:AA181)</f>
        <v>205248</v>
      </c>
      <c r="AB182" s="112">
        <f>W182/(E182+F182)</f>
        <v>4129.2792686173616</v>
      </c>
      <c r="AC182" s="112">
        <f>W182/Z182</f>
        <v>182.52358068676949</v>
      </c>
      <c r="AD182" s="202">
        <f>Z182/(E182+F182)</f>
        <v>22.62326463835738</v>
      </c>
    </row>
    <row r="183" spans="2:30" ht="53.4" thickBot="1" x14ac:dyDescent="0.3">
      <c r="C183" s="143" t="s">
        <v>359</v>
      </c>
      <c r="D183" s="144" t="s">
        <v>30</v>
      </c>
      <c r="E183" s="141" t="s">
        <v>526</v>
      </c>
      <c r="F183" s="141" t="s">
        <v>524</v>
      </c>
      <c r="G183" s="144" t="s">
        <v>31</v>
      </c>
      <c r="H183" s="144" t="s">
        <v>4</v>
      </c>
      <c r="I183" s="143" t="s">
        <v>11</v>
      </c>
      <c r="J183" s="144" t="s">
        <v>5</v>
      </c>
      <c r="K183" s="144" t="s">
        <v>6</v>
      </c>
      <c r="L183" s="144" t="s">
        <v>773</v>
      </c>
      <c r="M183" s="144" t="s">
        <v>13</v>
      </c>
      <c r="N183" s="143" t="s">
        <v>17</v>
      </c>
      <c r="O183" s="143" t="s">
        <v>7</v>
      </c>
      <c r="P183" s="144" t="s">
        <v>8</v>
      </c>
      <c r="Q183" s="143" t="s">
        <v>9</v>
      </c>
      <c r="R183" s="144" t="s">
        <v>18</v>
      </c>
      <c r="S183" s="143" t="s">
        <v>10</v>
      </c>
      <c r="T183" s="143" t="s">
        <v>12</v>
      </c>
      <c r="U183" s="145" t="s">
        <v>11</v>
      </c>
      <c r="V183" s="144" t="s">
        <v>170</v>
      </c>
      <c r="W183" s="144" t="s">
        <v>171</v>
      </c>
      <c r="X183" s="144" t="s">
        <v>163</v>
      </c>
      <c r="Y183" s="144" t="s">
        <v>164</v>
      </c>
      <c r="Z183" s="144" t="s">
        <v>165</v>
      </c>
      <c r="AA183" s="144" t="s">
        <v>166</v>
      </c>
      <c r="AB183" s="144" t="s">
        <v>205</v>
      </c>
      <c r="AC183" s="144" t="s">
        <v>204</v>
      </c>
      <c r="AD183" s="208" t="s">
        <v>963</v>
      </c>
    </row>
    <row r="184" spans="2:30" x14ac:dyDescent="0.25">
      <c r="C184" s="130"/>
      <c r="D184" s="130"/>
      <c r="E184" s="130"/>
      <c r="F184" s="130"/>
      <c r="G184" s="130"/>
      <c r="H184" s="130"/>
      <c r="I184" s="130"/>
      <c r="J184" s="130"/>
      <c r="K184" s="130">
        <f>K182/Z182</f>
        <v>92.995435558293835</v>
      </c>
      <c r="L184" s="130">
        <f>L182/AA182</f>
        <v>1.0667263992828189</v>
      </c>
      <c r="M184" s="130">
        <f>M182/D182</f>
        <v>2932.4434968777878</v>
      </c>
      <c r="N184" s="133" t="s">
        <v>35</v>
      </c>
      <c r="O184" s="130">
        <f>O182/Z182</f>
        <v>4.6252274087240197</v>
      </c>
      <c r="P184" s="130">
        <f>P182/Z182</f>
        <v>14.217596971725168</v>
      </c>
      <c r="Q184" s="130">
        <f>Q182/Z182</f>
        <v>30.539434459037174</v>
      </c>
      <c r="R184" s="130">
        <f>R182/D182</f>
        <v>857.83923282783235</v>
      </c>
      <c r="S184" s="130">
        <f>S182/D182</f>
        <v>61.215780553077607</v>
      </c>
      <c r="T184" s="130"/>
      <c r="U184" s="130">
        <f>U182/D182</f>
        <v>35425.110899197149</v>
      </c>
      <c r="V184" s="130"/>
      <c r="W184" s="130"/>
      <c r="X184" s="85">
        <f>X182/D182</f>
        <v>19490.572698483498</v>
      </c>
      <c r="Y184" s="130"/>
      <c r="Z184" s="85">
        <f>Z182/D182</f>
        <v>201.25512934879572</v>
      </c>
      <c r="AA184" s="85">
        <f>AA182/D182</f>
        <v>183.09366636931313</v>
      </c>
      <c r="AB184" s="130"/>
      <c r="AC184" s="130"/>
      <c r="AD184" s="130"/>
    </row>
    <row r="185" spans="2:30" ht="21" x14ac:dyDescent="0.25">
      <c r="C185" s="146"/>
      <c r="D185" s="146"/>
      <c r="E185" s="146"/>
      <c r="F185" s="146"/>
      <c r="G185" s="146"/>
      <c r="H185" s="146"/>
      <c r="I185" s="146"/>
      <c r="J185" s="43"/>
      <c r="K185" s="147" t="s">
        <v>478</v>
      </c>
      <c r="L185" s="147" t="s">
        <v>784</v>
      </c>
      <c r="M185" s="147" t="s">
        <v>476</v>
      </c>
      <c r="N185" s="147" t="s">
        <v>35</v>
      </c>
      <c r="O185" s="147" t="s">
        <v>479</v>
      </c>
      <c r="P185" s="147" t="s">
        <v>477</v>
      </c>
      <c r="Q185" s="147" t="s">
        <v>480</v>
      </c>
      <c r="R185" s="147" t="s">
        <v>481</v>
      </c>
      <c r="S185" s="147" t="s">
        <v>482</v>
      </c>
      <c r="T185" s="147"/>
      <c r="U185" s="147" t="s">
        <v>483</v>
      </c>
      <c r="V185" s="43"/>
      <c r="W185" s="43"/>
      <c r="X185" s="43" t="s">
        <v>484</v>
      </c>
      <c r="Y185" s="43"/>
      <c r="Z185" s="43" t="s">
        <v>485</v>
      </c>
      <c r="AA185" s="43" t="s">
        <v>486</v>
      </c>
      <c r="AB185" s="43"/>
      <c r="AC185" s="43"/>
      <c r="AD185" s="43"/>
    </row>
    <row r="186" spans="2:30" x14ac:dyDescent="0.25">
      <c r="W186" s="12"/>
    </row>
    <row r="190" spans="2:30" ht="22.8" x14ac:dyDescent="0.4">
      <c r="B190" s="301" t="s">
        <v>2044</v>
      </c>
      <c r="C190" s="302"/>
      <c r="D190" s="302"/>
    </row>
    <row r="191" spans="2:30" x14ac:dyDescent="0.25">
      <c r="D191" s="11"/>
      <c r="E191" s="11"/>
      <c r="F191" s="11"/>
      <c r="G191" s="11"/>
    </row>
    <row r="192" spans="2:30" ht="13.8" thickBot="1" x14ac:dyDescent="0.3"/>
    <row r="193" spans="2:32" ht="93" thickBot="1" x14ac:dyDescent="0.3">
      <c r="B193" s="193" t="s">
        <v>683</v>
      </c>
      <c r="C193" s="193" t="s">
        <v>359</v>
      </c>
      <c r="D193" s="160" t="s">
        <v>30</v>
      </c>
      <c r="E193" s="160" t="s">
        <v>526</v>
      </c>
      <c r="F193" s="160" t="s">
        <v>524</v>
      </c>
      <c r="G193" s="215" t="s">
        <v>1042</v>
      </c>
      <c r="H193" s="215" t="s">
        <v>1043</v>
      </c>
      <c r="I193" s="160" t="s">
        <v>31</v>
      </c>
      <c r="J193" s="160" t="s">
        <v>4</v>
      </c>
      <c r="K193" s="193" t="s">
        <v>11</v>
      </c>
      <c r="L193" s="160" t="s">
        <v>5</v>
      </c>
      <c r="M193" s="160" t="s">
        <v>6</v>
      </c>
      <c r="N193" s="160" t="s">
        <v>773</v>
      </c>
      <c r="O193" s="160" t="s">
        <v>13</v>
      </c>
      <c r="P193" s="193" t="s">
        <v>17</v>
      </c>
      <c r="Q193" s="193" t="s">
        <v>7</v>
      </c>
      <c r="R193" s="160" t="s">
        <v>8</v>
      </c>
      <c r="S193" s="193" t="s">
        <v>9</v>
      </c>
      <c r="T193" s="160" t="s">
        <v>18</v>
      </c>
      <c r="U193" s="193" t="s">
        <v>10</v>
      </c>
      <c r="V193" s="193" t="s">
        <v>12</v>
      </c>
      <c r="W193" s="194" t="s">
        <v>11</v>
      </c>
      <c r="X193" s="160" t="s">
        <v>170</v>
      </c>
      <c r="Y193" s="160" t="s">
        <v>171</v>
      </c>
      <c r="Z193" s="160" t="s">
        <v>163</v>
      </c>
      <c r="AA193" s="160" t="s">
        <v>164</v>
      </c>
      <c r="AB193" s="160" t="s">
        <v>165</v>
      </c>
      <c r="AC193" s="160" t="s">
        <v>166</v>
      </c>
      <c r="AD193" s="160" t="s">
        <v>1044</v>
      </c>
      <c r="AE193" s="160" t="s">
        <v>204</v>
      </c>
      <c r="AF193" s="209" t="s">
        <v>963</v>
      </c>
    </row>
    <row r="194" spans="2:32" s="20" customFormat="1" x14ac:dyDescent="0.25">
      <c r="B194" s="70" t="s">
        <v>744</v>
      </c>
      <c r="C194" s="70" t="s">
        <v>682</v>
      </c>
      <c r="D194" s="229">
        <f>'Abbey Lukas(B)'!C19+'Colette Zealand(B)'!C27+'Danita Dlamini(B)'!C12</f>
        <v>4</v>
      </c>
      <c r="E194" s="195">
        <f>'Abbey Lukas(B)'!D19+'Danita Dlamini(B)'!D12+'Colette Zealand(B)'!D27</f>
        <v>3.5</v>
      </c>
      <c r="F194" s="161">
        <f>'Abbey Lukas(B)'!E19+'Danita Dlamini(B)'!E12+'Colette Zealand(B)'!E27</f>
        <v>0</v>
      </c>
      <c r="G194" s="161">
        <f>E194</f>
        <v>3.5</v>
      </c>
      <c r="H194" s="161">
        <f>F194</f>
        <v>0</v>
      </c>
      <c r="I194" s="229">
        <f>'Abbey Lukas(B)'!H19+'Colette Zealand(B)'!H27+'Danita Dlamini(B)'!H12</f>
        <v>0</v>
      </c>
      <c r="J194" s="229">
        <f>'Abbey Lukas(B)'!I19+'Colette Zealand(B)'!I27+'Danita Dlamini(B)'!I12</f>
        <v>80</v>
      </c>
      <c r="K194" s="229">
        <f>I194+J194</f>
        <v>80</v>
      </c>
      <c r="L194" s="229">
        <f>'Abbey Lukas(B)'!J19+'Colette Zealand(B)'!J27+'Danita Dlamini(B)'!J12</f>
        <v>31</v>
      </c>
      <c r="M194" s="72">
        <f>'Abbey Lukas(B)'!K19+'Colette Zealand(B)'!K27+'Danita Dlamini(B)'!K12</f>
        <v>54113.2</v>
      </c>
      <c r="N194" s="72">
        <f>'Abbey Lukas(B)'!L19+'Colette Zealand(B)'!L27+'Danita Dlamini(B)'!L12</f>
        <v>0</v>
      </c>
      <c r="O194" s="72">
        <f>'Abbey Lukas(B)'!M19+'Colette Zealand(B)'!M27+'Danita Dlamini(B)'!M12</f>
        <v>10832.64</v>
      </c>
      <c r="P194" s="72">
        <f>'Abbey Lukas(B)'!N19+'Colette Zealand(B)'!N27+'Danita Dlamini(B)'!N12</f>
        <v>0</v>
      </c>
      <c r="Q194" s="72">
        <f>'Abbey Lukas(B)'!O19+'Colette Zealand(B)'!O27+'Danita Dlamini(B)'!O12</f>
        <v>7737.2</v>
      </c>
      <c r="R194" s="72">
        <f>'Abbey Lukas(B)'!P19+'Colette Zealand(B)'!P27+'Danita Dlamini(B)'!P12</f>
        <v>58</v>
      </c>
      <c r="S194" s="72">
        <f>'Abbey Lukas(B)'!Q19+'Colette Zealand(B)'!Q27+'Danita Dlamini(B)'!Q12</f>
        <v>14579.2</v>
      </c>
      <c r="T194" s="72">
        <f>'Abbey Lukas(B)'!R19+'Colette Zealand(B)'!R27+'Danita Dlamini(B)'!R12</f>
        <v>1400</v>
      </c>
      <c r="U194" s="72">
        <f>'Abbey Lukas(B)'!S19+'Colette Zealand(B)'!S27+'Danita Dlamini(B)'!S12</f>
        <v>0</v>
      </c>
      <c r="V194" s="72">
        <f>'Abbey Lukas(B)'!T19+'Colette Zealand(B)'!T27+'Danita Dlamini(B)'!T12</f>
        <v>0</v>
      </c>
      <c r="W194" s="72">
        <f>'Abbey Lukas(B)'!U19+'Colette Zealand(B)'!U27+'Danita Dlamini(B)'!U12</f>
        <v>88770.240000000005</v>
      </c>
      <c r="X194" s="72">
        <f>'Abbey Lukas(B)'!V19+'Colette Zealand(B)'!V27+'Danita Dlamini(B)'!V12</f>
        <v>0</v>
      </c>
      <c r="Y194" s="72">
        <f>W194+X194</f>
        <v>88770.240000000005</v>
      </c>
      <c r="Z194" s="80">
        <f>'Abbey Lukas(B)'!X19+'Colette Zealand(B)'!X27+'Danita Dlamini(B)'!X12</f>
        <v>8750</v>
      </c>
      <c r="AA194" s="80">
        <f>'Abbey Lukas(B)'!Y19+'Colette Zealand(B)'!Y27+'Danita Dlamini(B)'!Y12</f>
        <v>0</v>
      </c>
      <c r="AB194" s="80">
        <f>'Abbey Lukas(B)'!Z19+'Colette Zealand(B)'!Z27+'Danita Dlamini(B)'!Z12</f>
        <v>920</v>
      </c>
      <c r="AC194" s="80">
        <f>'Abbey Lukas(B)'!AA19+'Colette Zealand(B)'!AA27+'Danita Dlamini(B)'!AA12</f>
        <v>920</v>
      </c>
      <c r="AD194" s="72">
        <f>Y194/(E194+F194)</f>
        <v>25362.925714285717</v>
      </c>
      <c r="AE194" s="72">
        <f>Y194/AB194</f>
        <v>96.489391304347834</v>
      </c>
      <c r="AF194" s="73">
        <f>AB194/(E194+F194)</f>
        <v>262.85714285714283</v>
      </c>
    </row>
    <row r="195" spans="2:32" s="20" customFormat="1" x14ac:dyDescent="0.25">
      <c r="B195" s="169" t="s">
        <v>19</v>
      </c>
      <c r="C195" s="169"/>
      <c r="D195" s="230">
        <f t="shared" ref="D195:M195" si="27">SUM(D194)</f>
        <v>4</v>
      </c>
      <c r="E195" s="171">
        <f t="shared" si="27"/>
        <v>3.5</v>
      </c>
      <c r="F195" s="171">
        <f t="shared" si="27"/>
        <v>0</v>
      </c>
      <c r="G195" s="171">
        <f t="shared" si="27"/>
        <v>3.5</v>
      </c>
      <c r="H195" s="171">
        <f t="shared" si="27"/>
        <v>0</v>
      </c>
      <c r="I195" s="230">
        <f t="shared" si="27"/>
        <v>0</v>
      </c>
      <c r="J195" s="230">
        <f t="shared" si="27"/>
        <v>80</v>
      </c>
      <c r="K195" s="230">
        <f t="shared" si="27"/>
        <v>80</v>
      </c>
      <c r="L195" s="230">
        <f t="shared" si="27"/>
        <v>31</v>
      </c>
      <c r="M195" s="172">
        <f t="shared" si="27"/>
        <v>54113.2</v>
      </c>
      <c r="N195" s="172">
        <f t="shared" ref="N195:Y195" si="28">SUM(N194)</f>
        <v>0</v>
      </c>
      <c r="O195" s="172">
        <f t="shared" si="28"/>
        <v>10832.64</v>
      </c>
      <c r="P195" s="172">
        <f t="shared" si="28"/>
        <v>0</v>
      </c>
      <c r="Q195" s="172">
        <f t="shared" si="28"/>
        <v>7737.2</v>
      </c>
      <c r="R195" s="172">
        <f t="shared" si="28"/>
        <v>58</v>
      </c>
      <c r="S195" s="172">
        <f t="shared" si="28"/>
        <v>14579.2</v>
      </c>
      <c r="T195" s="172">
        <f t="shared" si="28"/>
        <v>1400</v>
      </c>
      <c r="U195" s="172">
        <f t="shared" si="28"/>
        <v>0</v>
      </c>
      <c r="V195" s="172">
        <f t="shared" si="28"/>
        <v>0</v>
      </c>
      <c r="W195" s="172">
        <f t="shared" si="28"/>
        <v>88770.240000000005</v>
      </c>
      <c r="X195" s="172">
        <f t="shared" si="28"/>
        <v>0</v>
      </c>
      <c r="Y195" s="172">
        <f t="shared" si="28"/>
        <v>88770.240000000005</v>
      </c>
      <c r="Z195" s="173">
        <f>SUM(Z194)</f>
        <v>8750</v>
      </c>
      <c r="AA195" s="173">
        <f>SUM(AA194)</f>
        <v>0</v>
      </c>
      <c r="AB195" s="173">
        <f>SUM(AB194)</f>
        <v>920</v>
      </c>
      <c r="AC195" s="173">
        <f>SUM(AC194)</f>
        <v>920</v>
      </c>
      <c r="AD195" s="172">
        <f>Y195/(E195+F195)</f>
        <v>25362.925714285717</v>
      </c>
      <c r="AE195" s="172">
        <f>Y195/AB195</f>
        <v>96.489391304347834</v>
      </c>
      <c r="AF195" s="170">
        <f>AB195/(E195+F195)</f>
        <v>262.85714285714283</v>
      </c>
    </row>
    <row r="196" spans="2:32" s="20" customFormat="1" x14ac:dyDescent="0.25">
      <c r="B196" s="169"/>
      <c r="C196" s="169"/>
      <c r="D196" s="230"/>
      <c r="E196" s="171"/>
      <c r="F196" s="171"/>
      <c r="G196" s="171"/>
      <c r="H196" s="171"/>
      <c r="I196" s="230"/>
      <c r="J196" s="230"/>
      <c r="K196" s="229"/>
      <c r="L196" s="230"/>
      <c r="M196" s="172"/>
      <c r="N196" s="172"/>
      <c r="O196" s="172"/>
      <c r="P196" s="172"/>
      <c r="Q196" s="172"/>
      <c r="R196" s="172"/>
      <c r="S196" s="172"/>
      <c r="T196" s="172"/>
      <c r="U196" s="172"/>
      <c r="V196" s="172"/>
      <c r="W196" s="172"/>
      <c r="X196" s="172"/>
      <c r="Y196" s="72"/>
      <c r="Z196" s="173"/>
      <c r="AA196" s="173"/>
      <c r="AB196" s="173"/>
      <c r="AC196" s="173"/>
      <c r="AD196" s="172"/>
      <c r="AE196" s="172"/>
      <c r="AF196" s="170"/>
    </row>
    <row r="197" spans="2:32" x14ac:dyDescent="0.25">
      <c r="B197" s="70" t="s">
        <v>684</v>
      </c>
      <c r="C197" s="70" t="s">
        <v>682</v>
      </c>
      <c r="D197" s="229">
        <f>'Abbey Lukas(B)'!C20+'Colette Zealand(B)'!C28+'S.Grundling(B)'!C21+'J.J.Swartz (B)'!C28+'George Kleinbooi (B)'!C32</f>
        <v>18</v>
      </c>
      <c r="E197" s="195">
        <f>'Abbey Lukas(B)'!D20+'Colette Zealand(B)'!D28+'S.Grundling(B)'!D21+'J.J.Swartz (B)'!D28+'George Kleinbooi (B)'!D32</f>
        <v>29.1</v>
      </c>
      <c r="F197" s="161">
        <f>'Abbey Lukas(B)'!E20+'Colette Zealand(B)'!E28+'S.Grundling(B)'!E21+'J.J.Swartz (B)'!E28+'George Kleinbooi (B)'!E32</f>
        <v>0</v>
      </c>
      <c r="G197" s="161">
        <f>E197+G194</f>
        <v>32.6</v>
      </c>
      <c r="H197" s="161">
        <f>F197+H194</f>
        <v>0</v>
      </c>
      <c r="I197" s="229">
        <f>'Abbey Lukas(B)'!H20+'Colette Zealand(B)'!H28+'S.Grundling(B)'!H21+'J.J.Swartz (B)'!H28+'George Kleinbooi (B)'!H32</f>
        <v>0</v>
      </c>
      <c r="J197" s="229">
        <f>'Abbey Lukas(B)'!I20+'Colette Zealand(B)'!I28+'S.Grundling(B)'!I21+'J.J.Swartz (B)'!I28+'George Kleinbooi (B)'!I32</f>
        <v>363</v>
      </c>
      <c r="K197" s="229">
        <f>I197+J197</f>
        <v>363</v>
      </c>
      <c r="L197" s="229">
        <f>'Abbey Lukas(B)'!J20+'Colette Zealand(B)'!J28+'S.Grundling(B)'!J21+'J.J.Swartz (B)'!J28+'George Kleinbooi (B)'!J32</f>
        <v>56</v>
      </c>
      <c r="M197" s="72">
        <f>'Abbey Lukas(B)'!K20+'Colette Zealand(B)'!K28+'S.Grundling(B)'!K21+'J.J.Swartz (B)'!K28+'George Kleinbooi (B)'!K32</f>
        <v>238012.80000000002</v>
      </c>
      <c r="N197" s="72">
        <f>'Abbey Lukas(B)'!L20+'Colette Zealand(B)'!L28+'S.Grundling(B)'!L21+'J.J.Swartz (B)'!L28+'George Kleinbooi (B)'!L32</f>
        <v>0</v>
      </c>
      <c r="O197" s="72">
        <f>'Abbey Lukas(B)'!M20+'Colette Zealand(B)'!M28+'S.Grundling(B)'!M21+'J.J.Swartz (B)'!M28+'George Kleinbooi (B)'!M32</f>
        <v>47580.560000000005</v>
      </c>
      <c r="P197" s="72">
        <f>'Abbey Lukas(B)'!N20+'Colette Zealand(B)'!N28+'S.Grundling(B)'!N21+'J.J.Swartz (B)'!N28+'George Kleinbooi (B)'!N32</f>
        <v>0</v>
      </c>
      <c r="Q197" s="72">
        <f>'Abbey Lukas(B)'!O20+'Colette Zealand(B)'!O28+'S.Grundling(B)'!O21+'J.J.Swartz (B)'!O28+'George Kleinbooi (B)'!O32</f>
        <v>18720.149999999998</v>
      </c>
      <c r="R197" s="72">
        <f>'Abbey Lukas(B)'!P20+'Colette Zealand(B)'!P28+'S.Grundling(B)'!P21+'J.J.Swartz (B)'!P28+'George Kleinbooi (B)'!P32</f>
        <v>528.25</v>
      </c>
      <c r="S197" s="72">
        <f>'Abbey Lukas(B)'!Q20+'Colette Zealand(B)'!Q28+'S.Grundling(B)'!Q21+'J.J.Swartz (B)'!Q28+'George Kleinbooi (B)'!Q32</f>
        <v>74598.8</v>
      </c>
      <c r="T197" s="72">
        <f>'Abbey Lukas(B)'!R20+'Colette Zealand(B)'!R28+'S.Grundling(B)'!R21+'J.J.Swartz (B)'!R28+'George Kleinbooi (B)'!R32</f>
        <v>11900</v>
      </c>
      <c r="U197" s="72">
        <f>'Abbey Lukas(B)'!S20+'Colette Zealand(B)'!S28+'S.Grundling(B)'!S21+'J.J.Swartz (B)'!S28+'George Kleinbooi (B)'!S32</f>
        <v>0</v>
      </c>
      <c r="V197" s="72">
        <f>'Abbey Lukas(B)'!T20+'Colette Zealand(B)'!T28+'S.Grundling(B)'!T21+'J.J.Swartz (B)'!T28+'George Kleinbooi (B)'!T32</f>
        <v>0</v>
      </c>
      <c r="W197" s="72">
        <f>'Abbey Lukas(B)'!U20+'Colette Zealand(B)'!U28+'S.Grundling(B)'!U21+'J.J.Swartz (B)'!U28+'George Kleinbooi (B)'!U32</f>
        <v>391239.5</v>
      </c>
      <c r="X197" s="72">
        <f>'Abbey Lukas(B)'!V20+'Colette Zealand(B)'!V28+'S.Grundling(B)'!V21+'J.J.Swartz (B)'!V28+'George Kleinbooi (B)'!V32</f>
        <v>0</v>
      </c>
      <c r="Y197" s="72">
        <f>W197+X197</f>
        <v>391239.5</v>
      </c>
      <c r="Z197" s="80">
        <f>'Abbey Lukas(B)'!X20+'Colette Zealand(B)'!X28+'S.Grundling(B)'!X21+'J.J.Swartz (B)'!X28+'George Kleinbooi (B)'!X32</f>
        <v>73250</v>
      </c>
      <c r="AA197" s="80">
        <f>'Abbey Lukas(B)'!Y20+'Colette Zealand(B)'!Y28+'S.Grundling(B)'!Y21+'J.J.Swartz (B)'!Y28+'George Kleinbooi (B)'!Y32</f>
        <v>9</v>
      </c>
      <c r="AB197" s="80">
        <f>'Abbey Lukas(B)'!Z20+'Colette Zealand(B)'!Z28+'S.Grundling(B)'!Z21+'J.J.Swartz (B)'!Z28+'George Kleinbooi (B)'!Z32</f>
        <v>4289</v>
      </c>
      <c r="AC197" s="80">
        <f>'Abbey Lukas(B)'!AA20+'Colette Zealand(B)'!AA28+'S.Grundling(B)'!AA21+'J.J.Swartz (B)'!AA28+'George Kleinbooi (B)'!AA32</f>
        <v>4103</v>
      </c>
      <c r="AD197" s="72">
        <f>Y197/(E197+F197)</f>
        <v>13444.656357388316</v>
      </c>
      <c r="AE197" s="72">
        <f>Y197/AB197</f>
        <v>91.219281883889025</v>
      </c>
      <c r="AF197" s="73">
        <f>AB197/(E197+F197)</f>
        <v>147.38831615120273</v>
      </c>
    </row>
    <row r="198" spans="2:32" x14ac:dyDescent="0.25">
      <c r="B198" s="169" t="s">
        <v>19</v>
      </c>
      <c r="C198" s="169"/>
      <c r="D198" s="230">
        <f t="shared" ref="D198:AC198" si="29">SUM(D197)</f>
        <v>18</v>
      </c>
      <c r="E198" s="171">
        <f t="shared" si="29"/>
        <v>29.1</v>
      </c>
      <c r="F198" s="171">
        <f t="shared" si="29"/>
        <v>0</v>
      </c>
      <c r="G198" s="171">
        <f t="shared" si="29"/>
        <v>32.6</v>
      </c>
      <c r="H198" s="171">
        <f t="shared" si="29"/>
        <v>0</v>
      </c>
      <c r="I198" s="230">
        <f t="shared" si="29"/>
        <v>0</v>
      </c>
      <c r="J198" s="230">
        <f t="shared" si="29"/>
        <v>363</v>
      </c>
      <c r="K198" s="230">
        <f t="shared" si="29"/>
        <v>363</v>
      </c>
      <c r="L198" s="230">
        <f t="shared" si="29"/>
        <v>56</v>
      </c>
      <c r="M198" s="172">
        <f t="shared" si="29"/>
        <v>238012.80000000002</v>
      </c>
      <c r="N198" s="172">
        <f t="shared" si="29"/>
        <v>0</v>
      </c>
      <c r="O198" s="172">
        <f t="shared" si="29"/>
        <v>47580.560000000005</v>
      </c>
      <c r="P198" s="172">
        <f t="shared" si="29"/>
        <v>0</v>
      </c>
      <c r="Q198" s="172">
        <f t="shared" si="29"/>
        <v>18720.149999999998</v>
      </c>
      <c r="R198" s="172">
        <f t="shared" si="29"/>
        <v>528.25</v>
      </c>
      <c r="S198" s="172">
        <f t="shared" si="29"/>
        <v>74598.8</v>
      </c>
      <c r="T198" s="172">
        <f t="shared" si="29"/>
        <v>11900</v>
      </c>
      <c r="U198" s="172">
        <f t="shared" si="29"/>
        <v>0</v>
      </c>
      <c r="V198" s="172">
        <f t="shared" si="29"/>
        <v>0</v>
      </c>
      <c r="W198" s="172">
        <f t="shared" si="29"/>
        <v>391239.5</v>
      </c>
      <c r="X198" s="172">
        <f t="shared" si="29"/>
        <v>0</v>
      </c>
      <c r="Y198" s="172">
        <f t="shared" si="29"/>
        <v>391239.5</v>
      </c>
      <c r="Z198" s="173">
        <f t="shared" si="29"/>
        <v>73250</v>
      </c>
      <c r="AA198" s="173">
        <f t="shared" si="29"/>
        <v>9</v>
      </c>
      <c r="AB198" s="173">
        <f t="shared" si="29"/>
        <v>4289</v>
      </c>
      <c r="AC198" s="173">
        <f t="shared" si="29"/>
        <v>4103</v>
      </c>
      <c r="AD198" s="172">
        <f>Y198/(E198+F198)</f>
        <v>13444.656357388316</v>
      </c>
      <c r="AE198" s="172">
        <f>Y198/AB198</f>
        <v>91.219281883889025</v>
      </c>
      <c r="AF198" s="170">
        <f>AB198/(E198+F198)</f>
        <v>147.38831615120273</v>
      </c>
    </row>
    <row r="199" spans="2:32" x14ac:dyDescent="0.25">
      <c r="B199" s="70"/>
      <c r="C199" s="70"/>
      <c r="D199" s="229"/>
      <c r="E199" s="161"/>
      <c r="F199" s="161"/>
      <c r="G199" s="161"/>
      <c r="H199" s="161"/>
      <c r="I199" s="229"/>
      <c r="J199" s="229"/>
      <c r="K199" s="229"/>
      <c r="L199" s="229"/>
      <c r="M199" s="72"/>
      <c r="N199" s="72"/>
      <c r="O199" s="72"/>
      <c r="P199" s="72"/>
      <c r="Q199" s="72"/>
      <c r="R199" s="72"/>
      <c r="S199" s="72"/>
      <c r="T199" s="72"/>
      <c r="U199" s="72"/>
      <c r="V199" s="72"/>
      <c r="W199" s="72"/>
      <c r="X199" s="72"/>
      <c r="Y199" s="72"/>
      <c r="Z199" s="80"/>
      <c r="AA199" s="80"/>
      <c r="AB199" s="80"/>
      <c r="AC199" s="80"/>
      <c r="AD199" s="72"/>
      <c r="AE199" s="72"/>
      <c r="AF199" s="73"/>
    </row>
    <row r="200" spans="2:32" x14ac:dyDescent="0.25">
      <c r="B200" s="70" t="s">
        <v>685</v>
      </c>
      <c r="C200" s="70" t="s">
        <v>682</v>
      </c>
      <c r="D200" s="229">
        <f>'Abbey Lukas(B)'!C21+'Colette Zealand(B)'!C29+'S.Grundling(B)'!C22+'J.J.Swartz (B)'!C29+'George Kleinbooi (B)'!C33</f>
        <v>30</v>
      </c>
      <c r="E200" s="195">
        <f>'Abbey Lukas(B)'!D21+'Colette Zealand(B)'!D29+'S.Grundling(B)'!D22+'J.J.Swartz (B)'!D29+'George Kleinbooi (B)'!D33</f>
        <v>72.78</v>
      </c>
      <c r="F200" s="161">
        <f>'Abbey Lukas(B)'!E21+'Colette Zealand(B)'!E29+'S.Grundling(B)'!E22+'J.J.Swartz (B)'!E29+'George Kleinbooi (B)'!E33</f>
        <v>0</v>
      </c>
      <c r="G200" s="161">
        <f>E200+G197</f>
        <v>105.38</v>
      </c>
      <c r="H200" s="161">
        <f>F200+H197</f>
        <v>0</v>
      </c>
      <c r="I200" s="229">
        <f>'Abbey Lukas(B)'!H21+'Colette Zealand(B)'!H29+'S.Grundling(B)'!H22+'J.J.Swartz (B)'!H29+'George Kleinbooi (B)'!H33</f>
        <v>0</v>
      </c>
      <c r="J200" s="229">
        <f>'Abbey Lukas(B)'!I21+'Colette Zealand(B)'!I29+'S.Grundling(B)'!I22+'J.J.Swartz (B)'!I29+'George Kleinbooi (B)'!I33</f>
        <v>583</v>
      </c>
      <c r="K200" s="229">
        <f>I200+J200</f>
        <v>583</v>
      </c>
      <c r="L200" s="229">
        <f>'Abbey Lukas(B)'!J21+'Colette Zealand(B)'!J29+'S.Grundling(B)'!J22+'J.J.Swartz (B)'!J29+'George Kleinbooi (B)'!J33</f>
        <v>58</v>
      </c>
      <c r="M200" s="72">
        <f>'Abbey Lukas(B)'!K21+'Colette Zealand(B)'!K29+'S.Grundling(B)'!K22+'J.J.Swartz (B)'!K29+'George Kleinbooi (B)'!K33</f>
        <v>391912.6</v>
      </c>
      <c r="N200" s="72">
        <f>'Abbey Lukas(B)'!L21+'Colette Zealand(B)'!L29+'S.Grundling(B)'!L22+'J.J.Swartz (B)'!L29+'George Kleinbooi (B)'!L33</f>
        <v>0</v>
      </c>
      <c r="O200" s="72">
        <f>'Abbey Lukas(B)'!M21+'Colette Zealand(B)'!M29+'S.Grundling(B)'!M22+'J.J.Swartz (B)'!M29+'George Kleinbooi (B)'!M33</f>
        <v>78580.51999999999</v>
      </c>
      <c r="P200" s="72">
        <f>'Abbey Lukas(B)'!N21+'Colette Zealand(B)'!N29+'S.Grundling(B)'!N22+'J.J.Swartz (B)'!N29+'George Kleinbooi (B)'!N33</f>
        <v>0</v>
      </c>
      <c r="Q200" s="72">
        <f>'Abbey Lukas(B)'!O21+'Colette Zealand(B)'!O29+'S.Grundling(B)'!O22+'J.J.Swartz (B)'!O29+'George Kleinbooi (B)'!O33</f>
        <v>26104</v>
      </c>
      <c r="R200" s="72">
        <f>'Abbey Lukas(B)'!P21+'Colette Zealand(B)'!P29+'S.Grundling(B)'!P22+'J.J.Swartz (B)'!P29+'George Kleinbooi (B)'!P33</f>
        <v>7501.85</v>
      </c>
      <c r="S200" s="72">
        <f>'Abbey Lukas(B)'!Q21+'Colette Zealand(B)'!Q29+'S.Grundling(B)'!Q22+'J.J.Swartz (B)'!Q29+'George Kleinbooi (B)'!Q33</f>
        <v>118870.90000000002</v>
      </c>
      <c r="T200" s="72">
        <f>'Abbey Lukas(B)'!R21+'Colette Zealand(B)'!R29+'S.Grundling(B)'!R22+'J.J.Swartz (B)'!R29+'George Kleinbooi (B)'!R33</f>
        <v>19775</v>
      </c>
      <c r="U200" s="72">
        <f>'Abbey Lukas(B)'!S21+'Colette Zealand(B)'!S29+'S.Grundling(B)'!S22+'J.J.Swartz (B)'!S29+'George Kleinbooi (B)'!S33</f>
        <v>0</v>
      </c>
      <c r="V200" s="72">
        <f>'Abbey Lukas(B)'!T21+'Colette Zealand(B)'!T29+'S.Grundling(B)'!T22+'J.J.Swartz (B)'!T29+'George Kleinbooi (B)'!T33</f>
        <v>1040</v>
      </c>
      <c r="W200" s="72">
        <f>'Abbey Lukas(B)'!U21+'Colette Zealand(B)'!U29+'S.Grundling(B)'!U22+'J.J.Swartz (B)'!U29+'George Kleinbooi (B)'!U33</f>
        <v>645474.87</v>
      </c>
      <c r="X200" s="72">
        <f>'Abbey Lukas(B)'!V21+'Colette Zealand(B)'!V29+'S.Grundling(B)'!V22+'J.J.Swartz (B)'!V29+'George Kleinbooi (B)'!V33</f>
        <v>0</v>
      </c>
      <c r="Y200" s="72">
        <f>W200+X200</f>
        <v>645474.87</v>
      </c>
      <c r="Z200" s="80">
        <f>'Abbey Lukas(B)'!X21+'Colette Zealand(B)'!X29+'S.Grundling(B)'!X22+'J.J.Swartz (B)'!X29+'George Kleinbooi (B)'!X33</f>
        <v>181950</v>
      </c>
      <c r="AA200" s="80">
        <f>'Abbey Lukas(B)'!Y21+'Colette Zealand(B)'!Y29+'S.Grundling(B)'!Y22+'J.J.Swartz (B)'!Y29+'George Kleinbooi (B)'!Y33</f>
        <v>0</v>
      </c>
      <c r="AB200" s="80">
        <f>'Abbey Lukas(B)'!Z21+'Colette Zealand(B)'!Z29+'S.Grundling(B)'!Z22+'J.J.Swartz (B)'!Z29+'George Kleinbooi (B)'!Z33</f>
        <v>6872</v>
      </c>
      <c r="AC200" s="80">
        <f>'Abbey Lukas(B)'!AA21+'Colette Zealand(B)'!AA29+'S.Grundling(B)'!AA22+'J.J.Swartz (B)'!AA29+'George Kleinbooi (B)'!AA33</f>
        <v>6505</v>
      </c>
      <c r="AD200" s="72">
        <f>Y200/(E200+F200)</f>
        <v>8868.849546578731</v>
      </c>
      <c r="AE200" s="72">
        <f>Y200/AB200</f>
        <v>93.928240686845172</v>
      </c>
      <c r="AF200" s="73">
        <f>AB200/(E200+F200)</f>
        <v>94.421544380324264</v>
      </c>
    </row>
    <row r="201" spans="2:32" x14ac:dyDescent="0.25">
      <c r="B201" s="169" t="s">
        <v>19</v>
      </c>
      <c r="C201" s="169"/>
      <c r="D201" s="230">
        <f t="shared" ref="D201:AC201" si="30">SUM(D200)</f>
        <v>30</v>
      </c>
      <c r="E201" s="171">
        <f t="shared" si="30"/>
        <v>72.78</v>
      </c>
      <c r="F201" s="171">
        <f t="shared" si="30"/>
        <v>0</v>
      </c>
      <c r="G201" s="171">
        <f t="shared" si="30"/>
        <v>105.38</v>
      </c>
      <c r="H201" s="171">
        <f t="shared" si="30"/>
        <v>0</v>
      </c>
      <c r="I201" s="230">
        <f t="shared" si="30"/>
        <v>0</v>
      </c>
      <c r="J201" s="230">
        <f t="shared" si="30"/>
        <v>583</v>
      </c>
      <c r="K201" s="230">
        <f t="shared" si="30"/>
        <v>583</v>
      </c>
      <c r="L201" s="230">
        <f t="shared" si="30"/>
        <v>58</v>
      </c>
      <c r="M201" s="172">
        <f t="shared" si="30"/>
        <v>391912.6</v>
      </c>
      <c r="N201" s="172">
        <f t="shared" si="30"/>
        <v>0</v>
      </c>
      <c r="O201" s="172">
        <f t="shared" si="30"/>
        <v>78580.51999999999</v>
      </c>
      <c r="P201" s="172">
        <f t="shared" si="30"/>
        <v>0</v>
      </c>
      <c r="Q201" s="172">
        <f t="shared" si="30"/>
        <v>26104</v>
      </c>
      <c r="R201" s="172">
        <f t="shared" si="30"/>
        <v>7501.85</v>
      </c>
      <c r="S201" s="172">
        <f t="shared" si="30"/>
        <v>118870.90000000002</v>
      </c>
      <c r="T201" s="172">
        <f t="shared" si="30"/>
        <v>19775</v>
      </c>
      <c r="U201" s="172">
        <f t="shared" si="30"/>
        <v>0</v>
      </c>
      <c r="V201" s="172">
        <f t="shared" si="30"/>
        <v>1040</v>
      </c>
      <c r="W201" s="172">
        <f t="shared" si="30"/>
        <v>645474.87</v>
      </c>
      <c r="X201" s="172">
        <f t="shared" si="30"/>
        <v>0</v>
      </c>
      <c r="Y201" s="172">
        <f t="shared" si="30"/>
        <v>645474.87</v>
      </c>
      <c r="Z201" s="173">
        <f t="shared" si="30"/>
        <v>181950</v>
      </c>
      <c r="AA201" s="173">
        <f t="shared" si="30"/>
        <v>0</v>
      </c>
      <c r="AB201" s="173">
        <f t="shared" si="30"/>
        <v>6872</v>
      </c>
      <c r="AC201" s="173">
        <f t="shared" si="30"/>
        <v>6505</v>
      </c>
      <c r="AD201" s="172">
        <f>Y201/(E201+F201)</f>
        <v>8868.849546578731</v>
      </c>
      <c r="AE201" s="172">
        <f>Y201/AB201</f>
        <v>93.928240686845172</v>
      </c>
      <c r="AF201" s="170">
        <f>AB201/(E201+F201)</f>
        <v>94.421544380324264</v>
      </c>
    </row>
    <row r="202" spans="2:32" x14ac:dyDescent="0.25">
      <c r="B202" s="70"/>
      <c r="C202" s="70"/>
      <c r="D202" s="229"/>
      <c r="E202" s="161"/>
      <c r="F202" s="161"/>
      <c r="G202" s="161"/>
      <c r="H202" s="161"/>
      <c r="I202" s="229"/>
      <c r="J202" s="229"/>
      <c r="K202" s="229"/>
      <c r="L202" s="229"/>
      <c r="M202" s="72"/>
      <c r="N202" s="72"/>
      <c r="O202" s="72"/>
      <c r="P202" s="72"/>
      <c r="Q202" s="72"/>
      <c r="R202" s="72"/>
      <c r="S202" s="72"/>
      <c r="T202" s="72"/>
      <c r="U202" s="72"/>
      <c r="V202" s="72"/>
      <c r="W202" s="72"/>
      <c r="X202" s="72"/>
      <c r="Y202" s="72"/>
      <c r="Z202" s="80"/>
      <c r="AA202" s="80"/>
      <c r="AB202" s="80"/>
      <c r="AC202" s="80"/>
      <c r="AD202" s="72"/>
      <c r="AE202" s="72"/>
      <c r="AF202" s="73"/>
    </row>
    <row r="203" spans="2:32" x14ac:dyDescent="0.25">
      <c r="B203" s="70" t="s">
        <v>686</v>
      </c>
      <c r="C203" s="70" t="s">
        <v>682</v>
      </c>
      <c r="D203" s="229">
        <f>'J.J.Swartz (B)'!C30+'George Kleinbooi (B)'!C34+'Z.L.Ngcayisa(B)'!C16+'Loretta Smith (B)'!C27+'Kiewiet Witbooi(B)'!C27+'Sappie Kleinbooi (B)'!C26+'Patricia Nelson (B)'!C15+'Lee-Ann Bam(B)'!C14</f>
        <v>51</v>
      </c>
      <c r="E203" s="161">
        <f>'J.J.Swartz (B)'!D30+'George Kleinbooi (B)'!D34+'Z.L.Ngcayisa(B)'!D16+'Loretta Smith (B)'!D27+'Kiewiet Witbooi(B)'!D27+'Sappie Kleinbooi (B)'!D26+'Patricia Nelson (B)'!D15+'Lee-Ann Bam(B)'!D14</f>
        <v>33.900000000000006</v>
      </c>
      <c r="F203" s="161">
        <f>'J.J.Swartz (B)'!E30+'George Kleinbooi (B)'!E34+'Z.L.Ngcayisa(B)'!E16+'Loretta Smith (B)'!E27+'Kiewiet Witbooi(B)'!E27+'Sappie Kleinbooi (B)'!E26+'Patricia Nelson (B)'!E15+'Lee-Ann Bam(B)'!E14</f>
        <v>0</v>
      </c>
      <c r="G203" s="161">
        <f>E203+G200</f>
        <v>139.28</v>
      </c>
      <c r="H203" s="161">
        <f>F203+H200</f>
        <v>0</v>
      </c>
      <c r="I203" s="229">
        <f>'J.J.Swartz (B)'!H30+'George Kleinbooi (B)'!H34+'Z.L.Ngcayisa(B)'!H16+'Loretta Smith (B)'!H27+'Kiewiet Witbooi(B)'!H27+'Sappie Kleinbooi (B)'!H26+'Patricia Nelson (B)'!H15+'Lee-Ann Bam(B)'!H14</f>
        <v>0</v>
      </c>
      <c r="J203" s="229">
        <f>'J.J.Swartz (B)'!I30+'George Kleinbooi (B)'!I34+'Z.L.Ngcayisa(B)'!I16+'Loretta Smith (B)'!I27+'Kiewiet Witbooi(B)'!I27+'Sappie Kleinbooi (B)'!I26+'Patricia Nelson (B)'!I15+'Lee-Ann Bam(B)'!I14</f>
        <v>1035</v>
      </c>
      <c r="K203" s="229">
        <f>I203+J203</f>
        <v>1035</v>
      </c>
      <c r="L203" s="229">
        <f>'J.J.Swartz (B)'!J30+'George Kleinbooi (B)'!J34+'Z.L.Ngcayisa(B)'!J16+'Loretta Smith (B)'!J27+'Kiewiet Witbooi(B)'!J27+'Sappie Kleinbooi (B)'!J26+'Patricia Nelson (B)'!J15+'Lee-Ann Bam(B)'!J14</f>
        <v>86</v>
      </c>
      <c r="M203" s="72">
        <f>'J.J.Swartz (B)'!K30+'George Kleinbooi (B)'!K34+'Z.L.Ngcayisa(B)'!K16+'Loretta Smith (B)'!K27+'Kiewiet Witbooi(B)'!K27+'Sappie Kleinbooi (B)'!K26+'Patricia Nelson (B)'!K15+'Lee-Ann Bam(B)'!K14</f>
        <v>652260</v>
      </c>
      <c r="N203" s="72">
        <f>'J.J.Swartz (B)'!L30+'George Kleinbooi (B)'!L34+'Z.L.Ngcayisa(B)'!L16+'Loretta Smith (B)'!L27+'Kiewiet Witbooi(B)'!L27+'Sappie Kleinbooi (B)'!L26+'Patricia Nelson (B)'!L15+'Lee-Ann Bam(B)'!L14</f>
        <v>0</v>
      </c>
      <c r="O203" s="72">
        <f>'J.J.Swartz (B)'!M30+'George Kleinbooi (B)'!M34+'Z.L.Ngcayisa(B)'!M16+'Loretta Smith (B)'!M27+'Kiewiet Witbooi(B)'!M27+'Sappie Kleinbooi (B)'!M26+'Patricia Nelson (B)'!M15+'Lee-Ann Bam(B)'!M14</f>
        <v>130561.2</v>
      </c>
      <c r="P203" s="72">
        <f>'J.J.Swartz (B)'!N30+'George Kleinbooi (B)'!N34+'Z.L.Ngcayisa(B)'!N16+'Loretta Smith (B)'!N27+'Kiewiet Witbooi(B)'!N27+'Sappie Kleinbooi (B)'!N26+'Patricia Nelson (B)'!N15+'Lee-Ann Bam(B)'!N14</f>
        <v>0</v>
      </c>
      <c r="Q203" s="72">
        <f>'J.J.Swartz (B)'!O30+'George Kleinbooi (B)'!O34+'Z.L.Ngcayisa(B)'!O16+'Loretta Smith (B)'!O27+'Kiewiet Witbooi(B)'!O27+'Sappie Kleinbooi (B)'!O26+'Patricia Nelson (B)'!O15+'Lee-Ann Bam(B)'!O14</f>
        <v>45080.649999999994</v>
      </c>
      <c r="R203" s="72">
        <f>'J.J.Swartz (B)'!P30+'George Kleinbooi (B)'!P34+'Z.L.Ngcayisa(B)'!P16+'Loretta Smith (B)'!P27+'Kiewiet Witbooi(B)'!P27+'Sappie Kleinbooi (B)'!P26+'Patricia Nelson (B)'!P15+'Lee-Ann Bam(B)'!P14</f>
        <v>41914.649999999994</v>
      </c>
      <c r="S203" s="72">
        <f>'J.J.Swartz (B)'!Q30+'George Kleinbooi (B)'!Q34+'Z.L.Ngcayisa(B)'!Q16+'Loretta Smith (B)'!Q27+'Kiewiet Witbooi(B)'!Q27+'Sappie Kleinbooi (B)'!Q26+'Patricia Nelson (B)'!Q15+'Lee-Ann Bam(B)'!Q14</f>
        <v>177625.60000000001</v>
      </c>
      <c r="T203" s="72">
        <f>'J.J.Swartz (B)'!R30+'George Kleinbooi (B)'!R34+'Z.L.Ngcayisa(B)'!R16+'Loretta Smith (B)'!R27+'Kiewiet Witbooi(B)'!R27+'Sappie Kleinbooi (B)'!R26+'Patricia Nelson (B)'!R15+'Lee-Ann Bam(B)'!R14</f>
        <v>29700</v>
      </c>
      <c r="U203" s="72">
        <f>'J.J.Swartz (B)'!S30+'George Kleinbooi (B)'!S34+'Z.L.Ngcayisa(B)'!S16+'Loretta Smith (B)'!S27+'Kiewiet Witbooi(B)'!S27+'Sappie Kleinbooi (B)'!S26+'Patricia Nelson (B)'!S15+'Lee-Ann Bam(B)'!S14</f>
        <v>0</v>
      </c>
      <c r="V203" s="72">
        <f>'J.J.Swartz (B)'!T30+'George Kleinbooi (B)'!T34+'Z.L.Ngcayisa(B)'!T16+'Loretta Smith (B)'!T27+'Kiewiet Witbooi(B)'!T27+'Sappie Kleinbooi (B)'!T26+'Patricia Nelson (B)'!T15+'Lee-Ann Bam(B)'!T14</f>
        <v>39260</v>
      </c>
      <c r="W203" s="72">
        <f>'J.J.Swartz (B)'!U30+'George Kleinbooi (B)'!U34+'Z.L.Ngcayisa(B)'!U16+'Loretta Smith (B)'!U27+'Kiewiet Witbooi(B)'!U27+'Sappie Kleinbooi (B)'!U26+'Patricia Nelson (B)'!U15+'Lee-Ann Bam(B)'!U14</f>
        <v>1123951.6999999997</v>
      </c>
      <c r="X203" s="72">
        <f>'J.J.Swartz (B)'!V30+'George Kleinbooi (B)'!V34+'Z.L.Ngcayisa(B)'!V16+'Loretta Smith (B)'!V27+'Kiewiet Witbooi(B)'!V27+'Sappie Kleinbooi (B)'!V26+'Patricia Nelson (B)'!V15+'Lee-Ann Bam(B)'!V14</f>
        <v>0</v>
      </c>
      <c r="Y203" s="72">
        <f>W203+X203</f>
        <v>1123951.6999999997</v>
      </c>
      <c r="Z203" s="80">
        <f>'J.J.Swartz (B)'!X30+'George Kleinbooi (B)'!X34+'Z.L.Ngcayisa(B)'!X16+'Loretta Smith (B)'!X27+'Kiewiet Witbooi(B)'!X27+'Sappie Kleinbooi (B)'!X26+'Patricia Nelson (B)'!X15+'Lee-Ann Bam(B)'!X14</f>
        <v>102000</v>
      </c>
      <c r="AA203" s="80">
        <f>'J.J.Swartz (B)'!Y30+'George Kleinbooi (B)'!Y34+'Z.L.Ngcayisa(B)'!Y16+'Loretta Smith (B)'!Y27+'Kiewiet Witbooi(B)'!Y27+'Sappie Kleinbooi (B)'!Y26+'Patricia Nelson (B)'!Y15+'Lee-Ann Bam(B)'!Y14</f>
        <v>60</v>
      </c>
      <c r="AB203" s="80">
        <f>'J.J.Swartz (B)'!Z30+'George Kleinbooi (B)'!Z34+'Z.L.Ngcayisa(B)'!Z16+'Loretta Smith (B)'!Z27+'Kiewiet Witbooi(B)'!Z27+'Sappie Kleinbooi (B)'!Z26+'Patricia Nelson (B)'!Z15+'Lee-Ann Bam(B)'!Z14</f>
        <v>11122</v>
      </c>
      <c r="AC203" s="80">
        <f>'J.J.Swartz (B)'!AA30+'George Kleinbooi (B)'!AA34+'Z.L.Ngcayisa(B)'!AA16+'Loretta Smith (B)'!AA27+'Kiewiet Witbooi(B)'!AA27+'Sappie Kleinbooi (B)'!AA26+'Patricia Nelson (B)'!AA15+'Lee-Ann Bam(B)'!AA14</f>
        <v>10002</v>
      </c>
      <c r="AD203" s="72">
        <f>Y203/(E203+F203)</f>
        <v>33154.917404129781</v>
      </c>
      <c r="AE203" s="72">
        <f>Y203/AB203</f>
        <v>101.05661751483544</v>
      </c>
      <c r="AF203" s="73">
        <f>AB203/(E203+F203)</f>
        <v>328.08259587020643</v>
      </c>
    </row>
    <row r="204" spans="2:32" s="11" customFormat="1" x14ac:dyDescent="0.25">
      <c r="B204" s="169" t="s">
        <v>19</v>
      </c>
      <c r="C204" s="169"/>
      <c r="D204" s="230">
        <f t="shared" ref="D204:AC204" si="31">SUM(D203)</f>
        <v>51</v>
      </c>
      <c r="E204" s="171">
        <f t="shared" si="31"/>
        <v>33.900000000000006</v>
      </c>
      <c r="F204" s="171">
        <f t="shared" si="31"/>
        <v>0</v>
      </c>
      <c r="G204" s="171">
        <f t="shared" si="31"/>
        <v>139.28</v>
      </c>
      <c r="H204" s="171">
        <f t="shared" si="31"/>
        <v>0</v>
      </c>
      <c r="I204" s="230">
        <f t="shared" si="31"/>
        <v>0</v>
      </c>
      <c r="J204" s="230">
        <f t="shared" si="31"/>
        <v>1035</v>
      </c>
      <c r="K204" s="230">
        <f t="shared" si="31"/>
        <v>1035</v>
      </c>
      <c r="L204" s="230">
        <f t="shared" si="31"/>
        <v>86</v>
      </c>
      <c r="M204" s="172">
        <f t="shared" si="31"/>
        <v>652260</v>
      </c>
      <c r="N204" s="172">
        <f t="shared" si="31"/>
        <v>0</v>
      </c>
      <c r="O204" s="172">
        <f t="shared" si="31"/>
        <v>130561.2</v>
      </c>
      <c r="P204" s="172">
        <f t="shared" si="31"/>
        <v>0</v>
      </c>
      <c r="Q204" s="172">
        <f t="shared" si="31"/>
        <v>45080.649999999994</v>
      </c>
      <c r="R204" s="172">
        <f t="shared" si="31"/>
        <v>41914.649999999994</v>
      </c>
      <c r="S204" s="172">
        <f t="shared" si="31"/>
        <v>177625.60000000001</v>
      </c>
      <c r="T204" s="172">
        <f t="shared" si="31"/>
        <v>29700</v>
      </c>
      <c r="U204" s="172">
        <f t="shared" si="31"/>
        <v>0</v>
      </c>
      <c r="V204" s="172">
        <f t="shared" si="31"/>
        <v>39260</v>
      </c>
      <c r="W204" s="172">
        <f t="shared" si="31"/>
        <v>1123951.6999999997</v>
      </c>
      <c r="X204" s="172">
        <f t="shared" si="31"/>
        <v>0</v>
      </c>
      <c r="Y204" s="172">
        <f t="shared" si="31"/>
        <v>1123951.6999999997</v>
      </c>
      <c r="Z204" s="173">
        <f t="shared" si="31"/>
        <v>102000</v>
      </c>
      <c r="AA204" s="173">
        <f t="shared" si="31"/>
        <v>60</v>
      </c>
      <c r="AB204" s="173">
        <f t="shared" si="31"/>
        <v>11122</v>
      </c>
      <c r="AC204" s="173">
        <f t="shared" si="31"/>
        <v>10002</v>
      </c>
      <c r="AD204" s="172">
        <f>Y204/(E204+F204)</f>
        <v>33154.917404129781</v>
      </c>
      <c r="AE204" s="172">
        <f>Y204/AB204</f>
        <v>101.05661751483544</v>
      </c>
      <c r="AF204" s="170">
        <f>AB204/(E204+F204)</f>
        <v>328.08259587020643</v>
      </c>
    </row>
    <row r="205" spans="2:32" x14ac:dyDescent="0.25">
      <c r="B205" s="70"/>
      <c r="C205" s="70"/>
      <c r="D205" s="229"/>
      <c r="E205" s="161"/>
      <c r="F205" s="161"/>
      <c r="G205" s="161"/>
      <c r="H205" s="161"/>
      <c r="I205" s="229"/>
      <c r="J205" s="229"/>
      <c r="K205" s="229"/>
      <c r="L205" s="229"/>
      <c r="M205" s="72"/>
      <c r="N205" s="72"/>
      <c r="O205" s="72"/>
      <c r="P205" s="72"/>
      <c r="Q205" s="72"/>
      <c r="R205" s="72"/>
      <c r="S205" s="72"/>
      <c r="T205" s="72"/>
      <c r="U205" s="72"/>
      <c r="V205" s="72"/>
      <c r="W205" s="72"/>
      <c r="X205" s="72"/>
      <c r="Y205" s="72"/>
      <c r="Z205" s="80"/>
      <c r="AA205" s="80"/>
      <c r="AB205" s="80"/>
      <c r="AC205" s="80"/>
      <c r="AD205" s="72"/>
      <c r="AE205" s="72"/>
      <c r="AF205" s="73"/>
    </row>
    <row r="206" spans="2:32" x14ac:dyDescent="0.25">
      <c r="B206" s="70" t="s">
        <v>694</v>
      </c>
      <c r="C206" s="70" t="s">
        <v>682</v>
      </c>
      <c r="D206" s="229">
        <f>'J.J.Swartz (B)'!C31+'George Kleinbooi (B)'!C35+'Loretta Smith (B)'!C28+'Kiewiet Witbooi(B)'!C28+'Sappie Kleinbooi (B)'!C27+'Lee-Ann Bam(B)'!C15+'Pieter Rossouw (B)'!C54</f>
        <v>30</v>
      </c>
      <c r="E206" s="161">
        <f>'J.J.Swartz (B)'!D31+'George Kleinbooi (B)'!D35+'Loretta Smith (B)'!D28+'Kiewiet Witbooi(B)'!D28+'Sappie Kleinbooi (B)'!D27+'Lee-Ann Bam(B)'!D15+'Pieter Rossouw (B)'!D54</f>
        <v>10.9</v>
      </c>
      <c r="F206" s="161">
        <f>'J.J.Swartz (B)'!E31+'George Kleinbooi (B)'!E35+'Loretta Smith (B)'!E28+'Kiewiet Witbooi(B)'!E28+'Sappie Kleinbooi (B)'!E27+'Lee-Ann Bam(B)'!E15+'Pieter Rossouw (B)'!E54</f>
        <v>0</v>
      </c>
      <c r="G206" s="161">
        <f>E206+G203</f>
        <v>150.18</v>
      </c>
      <c r="H206" s="161">
        <f>F206+H203</f>
        <v>0</v>
      </c>
      <c r="I206" s="229">
        <f>'J.J.Swartz (B)'!H31+'George Kleinbooi (B)'!H35+'Loretta Smith (B)'!H28+'Kiewiet Witbooi(B)'!H28+'Sappie Kleinbooi (B)'!H27+'Lee-Ann Bam(B)'!H15+'Pieter Rossouw (B)'!H54</f>
        <v>0</v>
      </c>
      <c r="J206" s="229">
        <f>'J.J.Swartz (B)'!I31+'George Kleinbooi (B)'!I35+'Loretta Smith (B)'!I28+'Kiewiet Witbooi(B)'!I28+'Sappie Kleinbooi (B)'!I27+'Lee-Ann Bam(B)'!I15+'Pieter Rossouw (B)'!I54</f>
        <v>607</v>
      </c>
      <c r="K206" s="229">
        <f>I206+J206</f>
        <v>607</v>
      </c>
      <c r="L206" s="229">
        <f>'J.J.Swartz (B)'!J31+'George Kleinbooi (B)'!J35+'Loretta Smith (B)'!J28+'Kiewiet Witbooi(B)'!J28+'Sappie Kleinbooi (B)'!J27+'Lee-Ann Bam(B)'!J15+'Pieter Rossouw (B)'!J54</f>
        <v>78</v>
      </c>
      <c r="M206" s="72">
        <f>'J.J.Swartz (B)'!K31+'George Kleinbooi (B)'!K35+'Loretta Smith (B)'!K28+'Kiewiet Witbooi(B)'!K28+'Sappie Kleinbooi (B)'!K27+'Lee-Ann Bam(B)'!K15+'Pieter Rossouw (B)'!K54</f>
        <v>447258.4</v>
      </c>
      <c r="N206" s="72">
        <f>'J.J.Swartz (B)'!L31+'George Kleinbooi (B)'!L35+'Loretta Smith (B)'!L28+'Kiewiet Witbooi(B)'!L28+'Sappie Kleinbooi (B)'!L27+'Lee-Ann Bam(B)'!L15+'Pieter Rossouw (B)'!L54</f>
        <v>0</v>
      </c>
      <c r="O206" s="72">
        <f>'J.J.Swartz (B)'!M31+'George Kleinbooi (B)'!M35+'Loretta Smith (B)'!M28+'Kiewiet Witbooi(B)'!M28+'Sappie Kleinbooi (B)'!M27+'Lee-Ann Bam(B)'!M15+'Pieter Rossouw (B)'!M54</f>
        <v>92415.28</v>
      </c>
      <c r="P206" s="72">
        <f>'J.J.Swartz (B)'!N31+'George Kleinbooi (B)'!N35+'Loretta Smith (B)'!N28+'Kiewiet Witbooi(B)'!N28+'Sappie Kleinbooi (B)'!N27+'Lee-Ann Bam(B)'!N15+'Pieter Rossouw (B)'!N54</f>
        <v>0</v>
      </c>
      <c r="Q206" s="72">
        <f>'J.J.Swartz (B)'!O31+'George Kleinbooi (B)'!O35+'Loretta Smith (B)'!O28+'Kiewiet Witbooi(B)'!O28+'Sappie Kleinbooi (B)'!O27+'Lee-Ann Bam(B)'!O15+'Pieter Rossouw (B)'!O54</f>
        <v>29650.799999999999</v>
      </c>
      <c r="R206" s="72">
        <f>'J.J.Swartz (B)'!P31+'George Kleinbooi (B)'!P35+'Loretta Smith (B)'!P28+'Kiewiet Witbooi(B)'!P28+'Sappie Kleinbooi (B)'!P27+'Lee-Ann Bam(B)'!P15+'Pieter Rossouw (B)'!P54</f>
        <v>58461.899999999994</v>
      </c>
      <c r="S206" s="72">
        <f>'J.J.Swartz (B)'!Q31+'George Kleinbooi (B)'!Q35+'Loretta Smith (B)'!Q28+'Kiewiet Witbooi(B)'!Q28+'Sappie Kleinbooi (B)'!Q27+'Lee-Ann Bam(B)'!Q15+'Pieter Rossouw (B)'!Q54</f>
        <v>169361</v>
      </c>
      <c r="T206" s="72">
        <f>'J.J.Swartz (B)'!R31+'George Kleinbooi (B)'!R35+'Loretta Smith (B)'!R28+'Kiewiet Witbooi(B)'!R28+'Sappie Kleinbooi (B)'!R27+'Lee-Ann Bam(B)'!R15+'Pieter Rossouw (B)'!R54</f>
        <v>18200</v>
      </c>
      <c r="U206" s="72">
        <f>'J.J.Swartz (B)'!S31+'George Kleinbooi (B)'!S35+'Loretta Smith (B)'!S28+'Kiewiet Witbooi(B)'!S28+'Sappie Kleinbooi (B)'!S27+'Lee-Ann Bam(B)'!S15+'Pieter Rossouw (B)'!S54</f>
        <v>0</v>
      </c>
      <c r="V206" s="72">
        <f>'J.J.Swartz (B)'!T31+'George Kleinbooi (B)'!T35+'Loretta Smith (B)'!T28+'Kiewiet Witbooi(B)'!T28+'Sappie Kleinbooi (B)'!T27+'Lee-Ann Bam(B)'!T15+'Pieter Rossouw (B)'!T54</f>
        <v>91390</v>
      </c>
      <c r="W206" s="72">
        <f>'J.J.Swartz (B)'!U31+'George Kleinbooi (B)'!U35+'Loretta Smith (B)'!U28+'Kiewiet Witbooi(B)'!U28+'Sappie Kleinbooi (B)'!U27+'Lee-Ann Bam(B)'!U15+'Pieter Rossouw (B)'!U54</f>
        <v>895652.91999999993</v>
      </c>
      <c r="X206" s="72">
        <f>'J.J.Swartz (B)'!V31+'George Kleinbooi (B)'!V35+'Loretta Smith (B)'!V28+'Kiewiet Witbooi(B)'!V28+'Sappie Kleinbooi (B)'!V27+'Lee-Ann Bam(B)'!V15+'Pieter Rossouw (B)'!V54</f>
        <v>0</v>
      </c>
      <c r="Y206" s="72">
        <f>W206+X206</f>
        <v>895652.91999999993</v>
      </c>
      <c r="Z206" s="80">
        <f>'J.J.Swartz (B)'!X31+'George Kleinbooi (B)'!X35+'Loretta Smith (B)'!X28+'Kiewiet Witbooi(B)'!X28+'Sappie Kleinbooi (B)'!X27+'Lee-Ann Bam(B)'!X15+'Pieter Rossouw (B)'!X54</f>
        <v>39500</v>
      </c>
      <c r="AA206" s="80">
        <f>'J.J.Swartz (B)'!Y31+'George Kleinbooi (B)'!Y35+'Loretta Smith (B)'!Y28+'Kiewiet Witbooi(B)'!Y28+'Sappie Kleinbooi (B)'!Y27+'Lee-Ann Bam(B)'!Y15+'Pieter Rossouw (B)'!Y54</f>
        <v>240</v>
      </c>
      <c r="AB206" s="80">
        <f>'J.J.Swartz (B)'!Z31+'George Kleinbooi (B)'!Z35+'Loretta Smith (B)'!Z28+'Kiewiet Witbooi(B)'!Z28+'Sappie Kleinbooi (B)'!Z27+'Lee-Ann Bam(B)'!Z15+'Pieter Rossouw (B)'!Z54</f>
        <v>7220</v>
      </c>
      <c r="AC206" s="80">
        <f>'J.J.Swartz (B)'!AA31+'George Kleinbooi (B)'!AA35+'Loretta Smith (B)'!AA28+'Kiewiet Witbooi(B)'!AA28+'Sappie Kleinbooi (B)'!AA27+'Lee-Ann Bam(B)'!AA15+'Pieter Rossouw (B)'!AA54</f>
        <v>6479</v>
      </c>
      <c r="AD206" s="72">
        <f>Y206/(E206+F206)</f>
        <v>82169.992660550444</v>
      </c>
      <c r="AE206" s="72">
        <f>Y206/AB206</f>
        <v>124.05165096952908</v>
      </c>
      <c r="AF206" s="73">
        <f>AB206/(E206+F206)</f>
        <v>662.38532110091739</v>
      </c>
    </row>
    <row r="207" spans="2:32" s="157" customFormat="1" x14ac:dyDescent="0.25">
      <c r="B207" s="158" t="s">
        <v>694</v>
      </c>
      <c r="C207" s="158" t="s">
        <v>716</v>
      </c>
      <c r="D207" s="231">
        <f>'Xolani Tiem(A)'!C38+'Vuyani Dyasi(A)'!C20+'Eddie Lucas(A)'!C18+'Eden August(A)'!C15+'Raymond Jeyi(A)'!C40</f>
        <v>15</v>
      </c>
      <c r="E207" s="164">
        <f>'Xolani Tiem(A)'!D38+'Vuyani Dyasi(A)'!D20+'Eddie Lucas(A)'!D18+'Eden August(A)'!D15+'Raymond Jeyi(A)'!D40</f>
        <v>58</v>
      </c>
      <c r="F207" s="164">
        <f>'Xolani Tiem(A)'!E38+'Vuyani Dyasi(A)'!E20+'Eddie Lucas(A)'!E18+'Eden August(A)'!E15+'Raymond Jeyi(A)'!E40</f>
        <v>0</v>
      </c>
      <c r="G207" s="164">
        <f>E207</f>
        <v>58</v>
      </c>
      <c r="H207" s="164">
        <f>F207</f>
        <v>0</v>
      </c>
      <c r="I207" s="231">
        <f>'Xolani Tiem(A)'!H38+'Vuyani Dyasi(A)'!H20+'Eddie Lucas(A)'!H18+'Eden August(A)'!H15+'Raymond Jeyi(A)'!H40</f>
        <v>8</v>
      </c>
      <c r="J207" s="231">
        <f>'Xolani Tiem(A)'!I38+'Vuyani Dyasi(A)'!I20+'Eddie Lucas(A)'!I18+'Eden August(A)'!I15+'Raymond Jeyi(A)'!I40</f>
        <v>312</v>
      </c>
      <c r="K207" s="231">
        <f>I207+J207</f>
        <v>320</v>
      </c>
      <c r="L207" s="231">
        <f>'Xolani Tiem(A)'!J38+'Vuyani Dyasi(A)'!J20+'Eddie Lucas(A)'!J18+'Eden August(A)'!J15+'Raymond Jeyi(A)'!J40</f>
        <v>63</v>
      </c>
      <c r="M207" s="165">
        <f>'Xolani Tiem(A)'!K38+'Vuyani Dyasi(A)'!K20+'Eddie Lucas(A)'!K18+'Eden August(A)'!K15+'Raymond Jeyi(A)'!K40</f>
        <v>240568.76</v>
      </c>
      <c r="N207" s="165">
        <f>'Xolani Tiem(A)'!L38+'Vuyani Dyasi(A)'!L20+'Eddie Lucas(A)'!L18+'Eden August(A)'!L15+'Raymond Jeyi(A)'!L40</f>
        <v>0</v>
      </c>
      <c r="O207" s="165">
        <f>'Xolani Tiem(A)'!M38+'Vuyani Dyasi(A)'!M20+'Eddie Lucas(A)'!M18+'Eden August(A)'!M15+'Raymond Jeyi(A)'!M40</f>
        <v>48111.94</v>
      </c>
      <c r="P207" s="165">
        <f>'Xolani Tiem(A)'!N38+'Vuyani Dyasi(A)'!N20+'Eddie Lucas(A)'!N18+'Eden August(A)'!N15+'Raymond Jeyi(A)'!N40</f>
        <v>0</v>
      </c>
      <c r="Q207" s="165">
        <f>'Xolani Tiem(A)'!O38+'Vuyani Dyasi(A)'!O20+'Eddie Lucas(A)'!O18+'Eden August(A)'!O15+'Raymond Jeyi(A)'!O40</f>
        <v>25137.520000000004</v>
      </c>
      <c r="R207" s="165">
        <f>'Xolani Tiem(A)'!P38+'Vuyani Dyasi(A)'!P20+'Eddie Lucas(A)'!P18+'Eden August(A)'!P15+'Raymond Jeyi(A)'!P40</f>
        <v>9794.98</v>
      </c>
      <c r="S207" s="165">
        <f>'Xolani Tiem(A)'!Q38+'Vuyani Dyasi(A)'!Q20+'Eddie Lucas(A)'!Q18+'Eden August(A)'!Q15+'Raymond Jeyi(A)'!Q40</f>
        <v>78249.600000000006</v>
      </c>
      <c r="T207" s="165">
        <f>'Xolani Tiem(A)'!R38+'Vuyani Dyasi(A)'!R20+'Eddie Lucas(A)'!R18+'Eden August(A)'!R15+'Raymond Jeyi(A)'!R40</f>
        <v>11783.32</v>
      </c>
      <c r="U207" s="165">
        <f>'Xolani Tiem(A)'!S38+'Vuyani Dyasi(A)'!S20+'Eddie Lucas(A)'!S18+'Eden August(A)'!S15+'Raymond Jeyi(A)'!S40</f>
        <v>2647.84</v>
      </c>
      <c r="V207" s="165">
        <f>'Xolani Tiem(A)'!T38+'Vuyani Dyasi(A)'!T20+'Eddie Lucas(A)'!T18+'Eden August(A)'!T15+'Raymond Jeyi(A)'!T40</f>
        <v>99502</v>
      </c>
      <c r="W207" s="165">
        <f>'Xolani Tiem(A)'!U38+'Vuyani Dyasi(A)'!U20+'Eddie Lucas(A)'!U18+'Eden August(A)'!U15+'Raymond Jeyi(A)'!U40</f>
        <v>506708.76</v>
      </c>
      <c r="X207" s="165">
        <f>'Xolani Tiem(A)'!V38+'Vuyani Dyasi(A)'!V20+'Eddie Lucas(A)'!V18+'Eden August(A)'!V15+'Raymond Jeyi(A)'!V40</f>
        <v>0</v>
      </c>
      <c r="Y207" s="165">
        <f>W207+X207</f>
        <v>506708.76</v>
      </c>
      <c r="Z207" s="268">
        <f>'Xolani Tiem(A)'!X38+'Vuyani Dyasi(A)'!X20+'Eddie Lucas(A)'!X18+'Eden August(A)'!X15+'Raymond Jeyi(A)'!X40</f>
        <v>150000</v>
      </c>
      <c r="AA207" s="268">
        <f>'Xolani Tiem(A)'!Y38+'Vuyani Dyasi(A)'!Y20+'Eddie Lucas(A)'!Y18+'Eden August(A)'!Y15+'Raymond Jeyi(A)'!Y40</f>
        <v>295</v>
      </c>
      <c r="AB207" s="268">
        <f>'Xolani Tiem(A)'!Z38+'Vuyani Dyasi(A)'!Z20+'Eddie Lucas(A)'!Z18+'Eden August(A)'!Z15+'Raymond Jeyi(A)'!Z40</f>
        <v>3733</v>
      </c>
      <c r="AC207" s="268">
        <f>'Xolani Tiem(A)'!AA38+'Vuyani Dyasi(A)'!AA20+'Eddie Lucas(A)'!AA18+'Eden August(A)'!AA15+'Raymond Jeyi(A)'!AA40</f>
        <v>3291</v>
      </c>
      <c r="AD207" s="165">
        <f>Y207/(E207+F207)</f>
        <v>8736.357931034483</v>
      </c>
      <c r="AE207" s="165">
        <f>Y207/AB207</f>
        <v>135.7376801500134</v>
      </c>
      <c r="AF207" s="163">
        <f>AB207/(E207+F207)</f>
        <v>64.362068965517238</v>
      </c>
    </row>
    <row r="208" spans="2:32" s="151" customFormat="1" x14ac:dyDescent="0.25">
      <c r="B208" s="153" t="s">
        <v>694</v>
      </c>
      <c r="C208" s="153" t="s">
        <v>720</v>
      </c>
      <c r="D208" s="232">
        <f>'C.Vulindlu(F)'!C13+'M.H.Sodladla(F)'!C13+'P.Dondashe (F)'!C12+'L.Minyelela (F)'!C13+'Mbali Mzizi(F)'!C20+'Xoliswa Ndibaza(F)'!C18+'Mkatali Mzwanele(F)'!C79</f>
        <v>15</v>
      </c>
      <c r="E208" s="180">
        <f>'C.Vulindlu(F)'!D13+'M.H.Sodladla(F)'!D13+'P.Dondashe (F)'!D12+'L.Minyelela (F)'!D13+'Mbali Mzizi(F)'!D20+'Xoliswa Ndibaza(F)'!D18+'Mkatali Mzwanele(F)'!D79</f>
        <v>53</v>
      </c>
      <c r="F208" s="180">
        <f>'C.Vulindlu(F)'!E13+'M.H.Sodladla(F)'!E13+'P.Dondashe (F)'!E12+'L.Minyelela (F)'!E13+'Mbali Mzizi(F)'!E20+'Xoliswa Ndibaza(F)'!E18+'Mkatali Mzwanele(F)'!E79</f>
        <v>0</v>
      </c>
      <c r="G208" s="180">
        <f>E208</f>
        <v>53</v>
      </c>
      <c r="H208" s="180">
        <f>F208</f>
        <v>0</v>
      </c>
      <c r="I208" s="232">
        <f>'C.Vulindlu(F)'!H13+'M.H.Sodladla(F)'!H13+'P.Dondashe (F)'!H12+'L.Minyelela (F)'!H13+'Mbali Mzizi(F)'!H20+'Xoliswa Ndibaza(F)'!H18+'Mkatali Mzwanele(F)'!H79</f>
        <v>12</v>
      </c>
      <c r="J208" s="232">
        <f>'C.Vulindlu(F)'!I13+'M.H.Sodladla(F)'!I13+'P.Dondashe (F)'!I12+'L.Minyelela (F)'!I13+'Mbali Mzizi(F)'!I20+'Xoliswa Ndibaza(F)'!I18+'Mkatali Mzwanele(F)'!I79</f>
        <v>276</v>
      </c>
      <c r="K208" s="232">
        <f>I208+J208</f>
        <v>288</v>
      </c>
      <c r="L208" s="232">
        <f>'C.Vulindlu(F)'!J13+'M.H.Sodladla(F)'!J13+'P.Dondashe (F)'!J12+'L.Minyelela (F)'!J13+'Mbali Mzizi(F)'!J20+'Xoliswa Ndibaza(F)'!J18+'Mkatali Mzwanele(F)'!J79</f>
        <v>91</v>
      </c>
      <c r="M208" s="179">
        <f>'C.Vulindlu(F)'!K13+'M.H.Sodladla(F)'!K13+'P.Dondashe (F)'!K12+'L.Minyelela (F)'!K13+'Mbali Mzizi(F)'!K20+'Xoliswa Ndibaza(F)'!K18+'Mkatali Mzwanele(F)'!K79</f>
        <v>214244.2</v>
      </c>
      <c r="N208" s="179">
        <f>'C.Vulindlu(F)'!L13+'M.H.Sodladla(F)'!L13+'P.Dondashe (F)'!L12+'L.Minyelela (F)'!L13+'Mbali Mzizi(F)'!L20+'Xoliswa Ndibaza(F)'!L18+'Mkatali Mzwanele(F)'!L79</f>
        <v>0</v>
      </c>
      <c r="O208" s="179">
        <f>'C.Vulindlu(F)'!M13+'M.H.Sodladla(F)'!M13+'P.Dondashe (F)'!M12+'L.Minyelela (F)'!M13+'Mbali Mzizi(F)'!M20+'Xoliswa Ndibaza(F)'!M18+'Mkatali Mzwanele(F)'!M79</f>
        <v>42848.840000000004</v>
      </c>
      <c r="P208" s="179">
        <f>'C.Vulindlu(F)'!N13+'M.H.Sodladla(F)'!N13+'P.Dondashe (F)'!N12+'L.Minyelela (F)'!N13+'Mbali Mzizi(F)'!N20+'Xoliswa Ndibaza(F)'!N18+'Mkatali Mzwanele(F)'!N79</f>
        <v>0</v>
      </c>
      <c r="Q208" s="179">
        <f>'C.Vulindlu(F)'!O13+'M.H.Sodladla(F)'!O13+'P.Dondashe (F)'!O12+'L.Minyelela (F)'!O13+'Mbali Mzizi(F)'!O20+'Xoliswa Ndibaza(F)'!O18+'Mkatali Mzwanele(F)'!O79</f>
        <v>13936.72</v>
      </c>
      <c r="R208" s="179">
        <f>'C.Vulindlu(F)'!P13+'M.H.Sodladla(F)'!P13+'P.Dondashe (F)'!P12+'L.Minyelela (F)'!P13+'Mbali Mzizi(F)'!P20+'Xoliswa Ndibaza(F)'!P18+'Mkatali Mzwanele(F)'!P79</f>
        <v>7381.82</v>
      </c>
      <c r="S208" s="179">
        <f>'C.Vulindlu(F)'!Q13+'M.H.Sodladla(F)'!Q13+'P.Dondashe (F)'!Q12+'L.Minyelela (F)'!Q13+'Mbali Mzizi(F)'!Q20+'Xoliswa Ndibaza(F)'!Q18+'Mkatali Mzwanele(F)'!Q79</f>
        <v>70205.399999999994</v>
      </c>
      <c r="T208" s="179">
        <f>'C.Vulindlu(F)'!R13+'M.H.Sodladla(F)'!R13+'P.Dondashe (F)'!R12+'L.Minyelela (F)'!R13+'Mbali Mzizi(F)'!R20+'Xoliswa Ndibaza(F)'!R18+'Mkatali Mzwanele(F)'!R79</f>
        <v>10127.969999999999</v>
      </c>
      <c r="U208" s="179">
        <f>'C.Vulindlu(F)'!S13+'M.H.Sodladla(F)'!S13+'P.Dondashe (F)'!S12+'L.Minyelela (F)'!S13+'Mbali Mzizi(F)'!S20+'Xoliswa Ndibaza(F)'!S18+'Mkatali Mzwanele(F)'!S79</f>
        <v>5299.11</v>
      </c>
      <c r="V208" s="179">
        <f>'C.Vulindlu(F)'!T13+'M.H.Sodladla(F)'!T13+'P.Dondashe (F)'!T12+'L.Minyelela (F)'!T13+'Mbali Mzizi(F)'!T20+'Xoliswa Ndibaza(F)'!T18+'Mkatali Mzwanele(F)'!T79</f>
        <v>3640</v>
      </c>
      <c r="W208" s="179">
        <f>'C.Vulindlu(F)'!U13+'M.H.Sodladla(F)'!U13+'P.Dondashe (F)'!U12+'L.Minyelela (F)'!U13+'Mbali Mzizi(F)'!U20+'Xoliswa Ndibaza(F)'!U18+'Mkatali Mzwanele(F)'!U79</f>
        <v>367685.46000000008</v>
      </c>
      <c r="X208" s="179">
        <f>'C.Vulindlu(F)'!V13+'M.H.Sodladla(F)'!V13+'P.Dondashe (F)'!V12+'L.Minyelela (F)'!V13+'Mbali Mzizi(F)'!V20+'Xoliswa Ndibaza(F)'!V18+'Mkatali Mzwanele(F)'!V79</f>
        <v>23012.52</v>
      </c>
      <c r="Y208" s="179">
        <f>W208+X208</f>
        <v>390697.9800000001</v>
      </c>
      <c r="Z208" s="269">
        <f>'C.Vulindlu(F)'!X13+'M.H.Sodladla(F)'!X13+'P.Dondashe (F)'!X12+'L.Minyelela (F)'!X13+'Mbali Mzizi(F)'!X20+'Xoliswa Ndibaza(F)'!X18+'Mkatali Mzwanele(F)'!X79</f>
        <v>132000</v>
      </c>
      <c r="AA208" s="269">
        <f>'C.Vulindlu(F)'!Y13+'M.H.Sodladla(F)'!Y13+'P.Dondashe (F)'!Y12+'L.Minyelela (F)'!Y13+'Mbali Mzizi(F)'!Y20+'Xoliswa Ndibaza(F)'!Y18+'Mkatali Mzwanele(F)'!Y79</f>
        <v>10</v>
      </c>
      <c r="AB208" s="269">
        <f>'C.Vulindlu(F)'!Z13+'M.H.Sodladla(F)'!Z13+'P.Dondashe (F)'!Z12+'L.Minyelela (F)'!Z13+'Mbali Mzizi(F)'!Z20+'Xoliswa Ndibaza(F)'!Z18+'Mkatali Mzwanele(F)'!Z79</f>
        <v>3304</v>
      </c>
      <c r="AC208" s="269">
        <f>'C.Vulindlu(F)'!AA13+'M.H.Sodladla(F)'!AA13+'P.Dondashe (F)'!AA12+'L.Minyelela (F)'!AA13+'Mbali Mzizi(F)'!AA20+'Xoliswa Ndibaza(F)'!AA18+'Mkatali Mzwanele(F)'!AA79</f>
        <v>3310</v>
      </c>
      <c r="AD208" s="179">
        <f>Y208/(E208+F208)</f>
        <v>7371.6600000000017</v>
      </c>
      <c r="AE208" s="179">
        <f>Y208/AB208</f>
        <v>118.24999394673127</v>
      </c>
      <c r="AF208" s="176">
        <f>AB208/(E208+F208)</f>
        <v>62.339622641509436</v>
      </c>
    </row>
    <row r="209" spans="2:32" s="11" customFormat="1" x14ac:dyDescent="0.25">
      <c r="B209" s="169" t="s">
        <v>19</v>
      </c>
      <c r="C209" s="169"/>
      <c r="D209" s="230">
        <f>SUM(D206:D208)</f>
        <v>60</v>
      </c>
      <c r="E209" s="171">
        <f t="shared" ref="E209:AC209" si="32">SUM(E206:E208)</f>
        <v>121.9</v>
      </c>
      <c r="F209" s="171">
        <f t="shared" si="32"/>
        <v>0</v>
      </c>
      <c r="G209" s="171">
        <f t="shared" si="32"/>
        <v>261.18</v>
      </c>
      <c r="H209" s="171">
        <f t="shared" si="32"/>
        <v>0</v>
      </c>
      <c r="I209" s="230">
        <f t="shared" si="32"/>
        <v>20</v>
      </c>
      <c r="J209" s="230">
        <f t="shared" si="32"/>
        <v>1195</v>
      </c>
      <c r="K209" s="230">
        <f t="shared" si="32"/>
        <v>1215</v>
      </c>
      <c r="L209" s="230">
        <f t="shared" si="32"/>
        <v>232</v>
      </c>
      <c r="M209" s="172">
        <f t="shared" si="32"/>
        <v>902071.3600000001</v>
      </c>
      <c r="N209" s="172">
        <f t="shared" si="32"/>
        <v>0</v>
      </c>
      <c r="O209" s="172">
        <f t="shared" si="32"/>
        <v>183376.06</v>
      </c>
      <c r="P209" s="172">
        <f t="shared" si="32"/>
        <v>0</v>
      </c>
      <c r="Q209" s="172">
        <f t="shared" si="32"/>
        <v>68725.040000000008</v>
      </c>
      <c r="R209" s="172">
        <f t="shared" si="32"/>
        <v>75638.699999999983</v>
      </c>
      <c r="S209" s="172">
        <f t="shared" si="32"/>
        <v>317816</v>
      </c>
      <c r="T209" s="172">
        <f t="shared" si="32"/>
        <v>40111.29</v>
      </c>
      <c r="U209" s="172">
        <f t="shared" si="32"/>
        <v>7946.95</v>
      </c>
      <c r="V209" s="172">
        <f t="shared" si="32"/>
        <v>194532</v>
      </c>
      <c r="W209" s="172">
        <f t="shared" si="32"/>
        <v>1770047.1400000001</v>
      </c>
      <c r="X209" s="172">
        <f t="shared" si="32"/>
        <v>23012.52</v>
      </c>
      <c r="Y209" s="172">
        <f t="shared" si="32"/>
        <v>1793059.6600000001</v>
      </c>
      <c r="Z209" s="173">
        <f t="shared" si="32"/>
        <v>321500</v>
      </c>
      <c r="AA209" s="173">
        <f t="shared" si="32"/>
        <v>545</v>
      </c>
      <c r="AB209" s="173">
        <f t="shared" si="32"/>
        <v>14257</v>
      </c>
      <c r="AC209" s="173">
        <f t="shared" si="32"/>
        <v>13080</v>
      </c>
      <c r="AD209" s="172">
        <f>Y209/(E209+F209)</f>
        <v>14709.267104183758</v>
      </c>
      <c r="AE209" s="172">
        <f>Y209/AB209</f>
        <v>125.76696780528864</v>
      </c>
      <c r="AF209" s="170">
        <f>AB209/(E209+F209)</f>
        <v>116.95652173913042</v>
      </c>
    </row>
    <row r="210" spans="2:32" x14ac:dyDescent="0.25">
      <c r="B210" s="70"/>
      <c r="C210" s="70"/>
      <c r="D210" s="229"/>
      <c r="E210" s="161"/>
      <c r="F210" s="161"/>
      <c r="G210" s="161"/>
      <c r="H210" s="161"/>
      <c r="I210" s="229"/>
      <c r="J210" s="229"/>
      <c r="K210" s="229"/>
      <c r="L210" s="229"/>
      <c r="M210" s="72"/>
      <c r="N210" s="72"/>
      <c r="O210" s="72"/>
      <c r="P210" s="72"/>
      <c r="Q210" s="72"/>
      <c r="R210" s="72"/>
      <c r="S210" s="72"/>
      <c r="T210" s="72"/>
      <c r="U210" s="72"/>
      <c r="V210" s="72"/>
      <c r="W210" s="72"/>
      <c r="X210" s="72"/>
      <c r="Y210" s="72"/>
      <c r="Z210" s="80"/>
      <c r="AA210" s="80"/>
      <c r="AB210" s="80"/>
      <c r="AC210" s="80"/>
      <c r="AD210" s="72"/>
      <c r="AE210" s="72"/>
      <c r="AF210" s="73"/>
    </row>
    <row r="211" spans="2:32" x14ac:dyDescent="0.25">
      <c r="B211" s="70" t="s">
        <v>703</v>
      </c>
      <c r="C211" s="70" t="s">
        <v>682</v>
      </c>
      <c r="D211" s="229">
        <f>'Loretta Smith (B)'!C29+'Sappie Kleinbooi (B)'!C28+'Pieter Rossouw (B)'!C55+'Piet Baardman (B)'!C25+'Johannes Wildshut(B)'!C40</f>
        <v>24</v>
      </c>
      <c r="E211" s="161">
        <f>'Loretta Smith (B)'!D29+'Sappie Kleinbooi (B)'!D28+'Pieter Rossouw (B)'!D55+'Piet Baardman (B)'!D25+'Johannes Wildshut(B)'!D40</f>
        <v>33.25</v>
      </c>
      <c r="F211" s="161">
        <f>'Loretta Smith (B)'!E29+'Sappie Kleinbooi (B)'!E28+'Pieter Rossouw (B)'!E55+'Piet Baardman (B)'!E25+'Johannes Wildshut(B)'!E40</f>
        <v>0</v>
      </c>
      <c r="G211" s="161">
        <f t="shared" ref="G211:H213" si="33">E211+G206</f>
        <v>183.43</v>
      </c>
      <c r="H211" s="161">
        <f t="shared" si="33"/>
        <v>0</v>
      </c>
      <c r="I211" s="229">
        <f>'Loretta Smith (B)'!H29+'Sappie Kleinbooi (B)'!H28+'Pieter Rossouw (B)'!H55+'Piet Baardman (B)'!H25+'Johannes Wildshut(B)'!H40</f>
        <v>0</v>
      </c>
      <c r="J211" s="229">
        <f>'Loretta Smith (B)'!I29+'Sappie Kleinbooi (B)'!I28+'Pieter Rossouw (B)'!I55+'Piet Baardman (B)'!I25+'Johannes Wildshut(B)'!I40</f>
        <v>482</v>
      </c>
      <c r="K211" s="229">
        <f>I211+J211</f>
        <v>482</v>
      </c>
      <c r="L211" s="229">
        <f>'Loretta Smith (B)'!J29+'Sappie Kleinbooi (B)'!J28+'Pieter Rossouw (B)'!J55+'Piet Baardman (B)'!J25+'Johannes Wildshut(B)'!J40</f>
        <v>58</v>
      </c>
      <c r="M211" s="72">
        <f>'Loretta Smith (B)'!K29+'Sappie Kleinbooi (B)'!K28+'Pieter Rossouw (B)'!K55+'Piet Baardman (B)'!K25+'Johannes Wildshut(B)'!K40</f>
        <v>416801.4</v>
      </c>
      <c r="N211" s="72">
        <f>'Loretta Smith (B)'!L29+'Sappie Kleinbooi (B)'!L28+'Pieter Rossouw (B)'!L55+'Piet Baardman (B)'!L25+'Johannes Wildshut(B)'!L40</f>
        <v>0</v>
      </c>
      <c r="O211" s="72">
        <f>'Loretta Smith (B)'!M29+'Sappie Kleinbooi (B)'!M28+'Pieter Rossouw (B)'!M55+'Piet Baardman (B)'!M25+'Johannes Wildshut(B)'!M40</f>
        <v>83360</v>
      </c>
      <c r="P211" s="72">
        <f>'Loretta Smith (B)'!N29+'Sappie Kleinbooi (B)'!N28+'Pieter Rossouw (B)'!N55+'Piet Baardman (B)'!N25+'Johannes Wildshut(B)'!N40</f>
        <v>0</v>
      </c>
      <c r="Q211" s="72">
        <f>'Loretta Smith (B)'!O29+'Sappie Kleinbooi (B)'!O28+'Pieter Rossouw (B)'!O55+'Piet Baardman (B)'!O25+'Johannes Wildshut(B)'!O40</f>
        <v>23379</v>
      </c>
      <c r="R211" s="72">
        <f>'Loretta Smith (B)'!P29+'Sappie Kleinbooi (B)'!P28+'Pieter Rossouw (B)'!P55+'Piet Baardman (B)'!P25+'Johannes Wildshut(B)'!P40</f>
        <v>14790.8</v>
      </c>
      <c r="S211" s="72">
        <f>'Loretta Smith (B)'!Q29+'Sappie Kleinbooi (B)'!Q28+'Pieter Rossouw (B)'!Q55+'Piet Baardman (B)'!Q25+'Johannes Wildshut(B)'!Q40</f>
        <v>175344</v>
      </c>
      <c r="T211" s="72">
        <f>'Loretta Smith (B)'!R29+'Sappie Kleinbooi (B)'!R28+'Pieter Rossouw (B)'!R55+'Piet Baardman (B)'!R25+'Johannes Wildshut(B)'!R40</f>
        <v>22000</v>
      </c>
      <c r="U211" s="72">
        <f>'Loretta Smith (B)'!S29+'Sappie Kleinbooi (B)'!S28+'Pieter Rossouw (B)'!S55+'Piet Baardman (B)'!S25+'Johannes Wildshut(B)'!S40</f>
        <v>0</v>
      </c>
      <c r="V211" s="72">
        <f>'Loretta Smith (B)'!T29+'Sappie Kleinbooi (B)'!T28+'Pieter Rossouw (B)'!T55+'Piet Baardman (B)'!T25+'Johannes Wildshut(B)'!T40</f>
        <v>138560</v>
      </c>
      <c r="W211" s="72">
        <f>'Loretta Smith (B)'!U29+'Sappie Kleinbooi (B)'!U28+'Pieter Rossouw (B)'!U55+'Piet Baardman (B)'!U25+'Johannes Wildshut(B)'!U40</f>
        <v>890347.3600000001</v>
      </c>
      <c r="X211" s="72">
        <f>'Loretta Smith (B)'!V29+'Sappie Kleinbooi (B)'!V28+'Pieter Rossouw (B)'!V55+'Piet Baardman (B)'!V25+'Johannes Wildshut(B)'!V40</f>
        <v>69037.56</v>
      </c>
      <c r="Y211" s="72">
        <f>W211+X211</f>
        <v>959384.92000000016</v>
      </c>
      <c r="Z211" s="80">
        <f>'Loretta Smith (B)'!X29+'Sappie Kleinbooi (B)'!X28+'Pieter Rossouw (B)'!X55+'Piet Baardman (B)'!X25+'Johannes Wildshut(B)'!X40</f>
        <v>83125</v>
      </c>
      <c r="AA211" s="80">
        <f>'Loretta Smith (B)'!Y29+'Sappie Kleinbooi (B)'!Y28+'Pieter Rossouw (B)'!Y55+'Piet Baardman (B)'!Y25+'Johannes Wildshut(B)'!Y40</f>
        <v>480</v>
      </c>
      <c r="AB211" s="80">
        <f>'Loretta Smith (B)'!Z29+'Sappie Kleinbooi (B)'!Z28+'Pieter Rossouw (B)'!Z55+'Piet Baardman (B)'!Z25+'Johannes Wildshut(B)'!Z40</f>
        <v>5579</v>
      </c>
      <c r="AC211" s="80">
        <f>'Loretta Smith (B)'!AA29+'Sappie Kleinbooi (B)'!AA28+'Pieter Rossouw (B)'!AA55+'Piet Baardman (B)'!AA25+'Johannes Wildshut(B)'!AA40</f>
        <v>5252</v>
      </c>
      <c r="AD211" s="72">
        <f>Y211/(E211+F211)</f>
        <v>28853.681804511281</v>
      </c>
      <c r="AE211" s="72">
        <f>Y211/AB211</f>
        <v>171.96359921132822</v>
      </c>
      <c r="AF211" s="73">
        <f>AB211/(E211+F211)</f>
        <v>167.78947368421052</v>
      </c>
    </row>
    <row r="212" spans="2:32" s="157" customFormat="1" x14ac:dyDescent="0.25">
      <c r="B212" s="158" t="s">
        <v>703</v>
      </c>
      <c r="C212" s="158" t="s">
        <v>716</v>
      </c>
      <c r="D212" s="231">
        <f>'Xolani Tiem(A)'!C39+'Vuyani Dyasi(A)'!C21+'Eddie Lucas(A)'!C19+'Eden August(A)'!C16+'Raymond Jeyi(A)'!C41</f>
        <v>33</v>
      </c>
      <c r="E212" s="164">
        <f>'Xolani Tiem(A)'!D39+'Vuyani Dyasi(A)'!D21+'Eddie Lucas(A)'!D19+'Eden August(A)'!D16+'Raymond Jeyi(A)'!D41</f>
        <v>100.85000000000002</v>
      </c>
      <c r="F212" s="164">
        <f>'Xolani Tiem(A)'!E39+'Vuyani Dyasi(A)'!E21+'Eddie Lucas(A)'!E19+'Eden August(A)'!E16+'Raymond Jeyi(A)'!E41</f>
        <v>0</v>
      </c>
      <c r="G212" s="164">
        <f t="shared" si="33"/>
        <v>158.85000000000002</v>
      </c>
      <c r="H212" s="164">
        <f t="shared" si="33"/>
        <v>0</v>
      </c>
      <c r="I212" s="231">
        <f>'Xolani Tiem(A)'!H39+'Vuyani Dyasi(A)'!H21+'Eddie Lucas(A)'!H19+'Eden August(A)'!H16+'Raymond Jeyi(A)'!H41</f>
        <v>6</v>
      </c>
      <c r="J212" s="231">
        <f>'Xolani Tiem(A)'!I39+'Vuyani Dyasi(A)'!I21+'Eddie Lucas(A)'!I19+'Eden August(A)'!I16+'Raymond Jeyi(A)'!I41</f>
        <v>648</v>
      </c>
      <c r="K212" s="231">
        <f>I212+J212</f>
        <v>654</v>
      </c>
      <c r="L212" s="231">
        <f>'Xolani Tiem(A)'!J39+'Vuyani Dyasi(A)'!J21+'Eddie Lucas(A)'!J19+'Eden August(A)'!J16+'Raymond Jeyi(A)'!J41</f>
        <v>64</v>
      </c>
      <c r="M212" s="165">
        <f>'Xolani Tiem(A)'!K39+'Vuyani Dyasi(A)'!K21+'Eddie Lucas(A)'!K19+'Eden August(A)'!K16+'Raymond Jeyi(A)'!K41</f>
        <v>527975.35999999987</v>
      </c>
      <c r="N212" s="165">
        <f>'Xolani Tiem(A)'!L39+'Vuyani Dyasi(A)'!L21+'Eddie Lucas(A)'!L19+'Eden August(A)'!L16+'Raymond Jeyi(A)'!L41</f>
        <v>0</v>
      </c>
      <c r="O212" s="165">
        <f>'Xolani Tiem(A)'!M39+'Vuyani Dyasi(A)'!M21+'Eddie Lucas(A)'!M19+'Eden August(A)'!M16+'Raymond Jeyi(A)'!M41</f>
        <v>105577.59</v>
      </c>
      <c r="P212" s="165">
        <f>'Xolani Tiem(A)'!N39+'Vuyani Dyasi(A)'!N21+'Eddie Lucas(A)'!N19+'Eden August(A)'!N16+'Raymond Jeyi(A)'!N41</f>
        <v>0</v>
      </c>
      <c r="Q212" s="165">
        <f>'Xolani Tiem(A)'!O39+'Vuyani Dyasi(A)'!O21+'Eddie Lucas(A)'!O19+'Eden August(A)'!O16+'Raymond Jeyi(A)'!O41</f>
        <v>33647.479999999996</v>
      </c>
      <c r="R212" s="165">
        <f>'Xolani Tiem(A)'!P39+'Vuyani Dyasi(A)'!P21+'Eddie Lucas(A)'!P19+'Eden August(A)'!P16+'Raymond Jeyi(A)'!P41</f>
        <v>21578.93</v>
      </c>
      <c r="S212" s="165">
        <f>'Xolani Tiem(A)'!Q39+'Vuyani Dyasi(A)'!Q21+'Eddie Lucas(A)'!Q19+'Eden August(A)'!Q16+'Raymond Jeyi(A)'!Q41</f>
        <v>190031.6</v>
      </c>
      <c r="T212" s="165">
        <f>'Xolani Tiem(A)'!R39+'Vuyani Dyasi(A)'!R21+'Eddie Lucas(A)'!R19+'Eden August(A)'!R16+'Raymond Jeyi(A)'!R41</f>
        <v>27232.1</v>
      </c>
      <c r="U212" s="165">
        <f>'Xolani Tiem(A)'!S39+'Vuyani Dyasi(A)'!S21+'Eddie Lucas(A)'!S19+'Eden August(A)'!S16+'Raymond Jeyi(A)'!S41</f>
        <v>5487.72</v>
      </c>
      <c r="V212" s="165">
        <f>'Xolani Tiem(A)'!T39+'Vuyani Dyasi(A)'!T21+'Eddie Lucas(A)'!T19+'Eden August(A)'!T16+'Raymond Jeyi(A)'!T41</f>
        <v>170586</v>
      </c>
      <c r="W212" s="165">
        <f>'Xolani Tiem(A)'!U39+'Vuyani Dyasi(A)'!U21+'Eddie Lucas(A)'!U19+'Eden August(A)'!U16+'Raymond Jeyi(A)'!U41</f>
        <v>1082025.78</v>
      </c>
      <c r="X212" s="165">
        <f>'Xolani Tiem(A)'!V39+'Vuyani Dyasi(A)'!V21+'Eddie Lucas(A)'!V19+'Eden August(A)'!V16+'Raymond Jeyi(A)'!V41</f>
        <v>414225.36</v>
      </c>
      <c r="Y212" s="165">
        <f>W212+X212</f>
        <v>1496251.1400000001</v>
      </c>
      <c r="Z212" s="268">
        <f>'Xolani Tiem(A)'!X39+'Vuyani Dyasi(A)'!X21+'Eddie Lucas(A)'!X19+'Eden August(A)'!X16+'Raymond Jeyi(A)'!X41</f>
        <v>251500</v>
      </c>
      <c r="AA212" s="268">
        <f>'Xolani Tiem(A)'!Y39+'Vuyani Dyasi(A)'!Y21+'Eddie Lucas(A)'!Y19+'Eden August(A)'!Y16+'Raymond Jeyi(A)'!Y41</f>
        <v>460</v>
      </c>
      <c r="AB212" s="268">
        <f>'Xolani Tiem(A)'!Z39+'Vuyani Dyasi(A)'!Z21+'Eddie Lucas(A)'!Z19+'Eden August(A)'!Z16+'Raymond Jeyi(A)'!Z41</f>
        <v>7785</v>
      </c>
      <c r="AC212" s="268">
        <f>'Xolani Tiem(A)'!AA39+'Vuyani Dyasi(A)'!AA21+'Eddie Lucas(A)'!AA19+'Eden August(A)'!AA16+'Raymond Jeyi(A)'!AA41</f>
        <v>7122</v>
      </c>
      <c r="AD212" s="165">
        <f>Y212/(E212+F212)</f>
        <v>14836.40198314328</v>
      </c>
      <c r="AE212" s="165">
        <f>Y212/AB212</f>
        <v>192.19667822736034</v>
      </c>
      <c r="AF212" s="163">
        <f>AB212/(E212+F212)</f>
        <v>77.193852255825462</v>
      </c>
    </row>
    <row r="213" spans="2:32" s="151" customFormat="1" x14ac:dyDescent="0.25">
      <c r="B213" s="153" t="s">
        <v>703</v>
      </c>
      <c r="C213" s="153" t="s">
        <v>720</v>
      </c>
      <c r="D213" s="232">
        <f>'Mbali Mzizi(F)'!C21+'Xoliswa Ndibaza(F)'!C19+'Mkatali Mzwanele(F)'!C80+'Q.S.Sodladla (F)'!C14+'Ronnie Xonka(F)'!C12+'L.Minyelela (F)'!C14</f>
        <v>21</v>
      </c>
      <c r="E213" s="232">
        <f>'Mbali Mzizi(F)'!D21+'Xoliswa Ndibaza(F)'!D19+'Mkatali Mzwanele(F)'!D80+'Q.S.Sodladla (F)'!D14+'Ronnie Xonka(F)'!D12+'L.Minyelela (F)'!D14</f>
        <v>57.5</v>
      </c>
      <c r="F213" s="232">
        <f>'Mbali Mzizi(F)'!E21+'Xoliswa Ndibaza(F)'!E19+'Mkatali Mzwanele(F)'!E80+'Q.S.Sodladla (F)'!E14+'Ronnie Xonka(F)'!E12+'L.Minyelela (F)'!E14</f>
        <v>0</v>
      </c>
      <c r="G213" s="180">
        <f t="shared" si="33"/>
        <v>110.5</v>
      </c>
      <c r="H213" s="180">
        <f t="shared" si="33"/>
        <v>0</v>
      </c>
      <c r="I213" s="232">
        <f>'Mbali Mzizi(F)'!H21+'Xoliswa Ndibaza(F)'!H19+'Mkatali Mzwanele(F)'!H80+'Q.S.Sodladla (F)'!H14+'Ronnie Xonka(F)'!H12+'L.Minyelela (F)'!H14</f>
        <v>3</v>
      </c>
      <c r="J213" s="232">
        <f>'Mbali Mzizi(F)'!I21+'Xoliswa Ndibaza(F)'!I19+'Mkatali Mzwanele(F)'!I80+'Q.S.Sodladla (F)'!I14+'Ronnie Xonka(F)'!I12+'L.Minyelela (F)'!I14</f>
        <v>412</v>
      </c>
      <c r="K213" s="232">
        <f>I213+J213</f>
        <v>415</v>
      </c>
      <c r="L213" s="232">
        <f>'Mbali Mzizi(F)'!J21+'Xoliswa Ndibaza(F)'!J19+'Mkatali Mzwanele(F)'!J80+'Q.S.Sodladla (F)'!J14+'Ronnie Xonka(F)'!J12+'L.Minyelela (F)'!J14</f>
        <v>73</v>
      </c>
      <c r="M213" s="179">
        <f>'Mbali Mzizi(F)'!K21+'Xoliswa Ndibaza(F)'!K19+'Mkatali Mzwanele(F)'!K80+'Q.S.Sodladla (F)'!K14+'Ronnie Xonka(F)'!K12+'L.Minyelela (F)'!K14</f>
        <v>320823.46999999997</v>
      </c>
      <c r="N213" s="179">
        <f>'Mbali Mzizi(F)'!L21+'Xoliswa Ndibaza(F)'!L19+'Mkatali Mzwanele(F)'!L80+'Q.S.Sodladla (F)'!L14+'Ronnie Xonka(F)'!L12+'L.Minyelela (F)'!L14</f>
        <v>0</v>
      </c>
      <c r="O213" s="179">
        <f>'Mbali Mzizi(F)'!M21+'Xoliswa Ndibaza(F)'!M19+'Mkatali Mzwanele(F)'!M80+'Q.S.Sodladla (F)'!M14+'Ronnie Xonka(F)'!M12+'L.Minyelela (F)'!M14</f>
        <v>63235.55</v>
      </c>
      <c r="P213" s="179">
        <f>'Mbali Mzizi(F)'!N21+'Xoliswa Ndibaza(F)'!N19+'Mkatali Mzwanele(F)'!N80+'Q.S.Sodladla (F)'!N14+'Ronnie Xonka(F)'!N12+'L.Minyelela (F)'!N14</f>
        <v>0</v>
      </c>
      <c r="Q213" s="179">
        <f>'Mbali Mzizi(F)'!O21+'Xoliswa Ndibaza(F)'!O19+'Mkatali Mzwanele(F)'!O80+'Q.S.Sodladla (F)'!O14+'Ronnie Xonka(F)'!O12+'L.Minyelela (F)'!O14</f>
        <v>19192.429999999997</v>
      </c>
      <c r="R213" s="179">
        <f>'Mbali Mzizi(F)'!P21+'Xoliswa Ndibaza(F)'!P19+'Mkatali Mzwanele(F)'!P80+'Q.S.Sodladla (F)'!P14+'Ronnie Xonka(F)'!P12+'L.Minyelela (F)'!P14</f>
        <v>12699.98</v>
      </c>
      <c r="S213" s="179">
        <f>'Mbali Mzizi(F)'!Q21+'Xoliswa Ndibaza(F)'!Q19+'Mkatali Mzwanele(F)'!Q80+'Q.S.Sodladla (F)'!Q14+'Ronnie Xonka(F)'!Q12+'L.Minyelela (F)'!Q14</f>
        <v>119582.39999999999</v>
      </c>
      <c r="T213" s="179">
        <f>'Mbali Mzizi(F)'!R21+'Xoliswa Ndibaza(F)'!R19+'Mkatali Mzwanele(F)'!R80+'Q.S.Sodladla (F)'!R14+'Ronnie Xonka(F)'!R12+'L.Minyelela (F)'!R14</f>
        <v>16973.190000000002</v>
      </c>
      <c r="U213" s="179">
        <f>'Mbali Mzizi(F)'!S21+'Xoliswa Ndibaza(F)'!S19+'Mkatali Mzwanele(F)'!S80+'Q.S.Sodladla (F)'!S14+'Ronnie Xonka(F)'!S12+'L.Minyelela (F)'!S14</f>
        <v>3120.6099999999997</v>
      </c>
      <c r="V213" s="179">
        <f>'Mbali Mzizi(F)'!T21+'Xoliswa Ndibaza(F)'!T19+'Mkatali Mzwanele(F)'!T80+'Q.S.Sodladla (F)'!T14+'Ronnie Xonka(F)'!T12+'L.Minyelela (F)'!T14</f>
        <v>64670</v>
      </c>
      <c r="W213" s="179">
        <f>'Mbali Mzizi(F)'!U21+'Xoliswa Ndibaza(F)'!U19+'Mkatali Mzwanele(F)'!U80+'Q.S.Sodladla (F)'!U14+'Ronnie Xonka(F)'!U12+'L.Minyelela (F)'!U14</f>
        <v>620384.97</v>
      </c>
      <c r="X213" s="179">
        <f>'Mbali Mzizi(F)'!V21+'Xoliswa Ndibaza(F)'!V19+'Mkatali Mzwanele(F)'!V80+'Q.S.Sodladla (F)'!V14+'Ronnie Xonka(F)'!V12+'L.Minyelela (F)'!V14</f>
        <v>299162.76</v>
      </c>
      <c r="Y213" s="179">
        <f>W213+X213</f>
        <v>919547.73</v>
      </c>
      <c r="Z213" s="269">
        <f>'Mbali Mzizi(F)'!X21+'Xoliswa Ndibaza(F)'!X19+'Mkatali Mzwanele(F)'!X80+'Q.S.Sodladla (F)'!X14+'Ronnie Xonka(F)'!X12+'L.Minyelela (F)'!X14</f>
        <v>138750</v>
      </c>
      <c r="AA213" s="269">
        <f>'Mbali Mzizi(F)'!Y21+'Xoliswa Ndibaza(F)'!Y19+'Mkatali Mzwanele(F)'!Y80+'Q.S.Sodladla (F)'!Y14+'Ronnie Xonka(F)'!Y12+'L.Minyelela (F)'!Y14</f>
        <v>165</v>
      </c>
      <c r="AB213" s="269">
        <f>'Mbali Mzizi(F)'!Z21+'Xoliswa Ndibaza(F)'!Z19+'Mkatali Mzwanele(F)'!Z80+'Q.S.Sodladla (F)'!Z14+'Ronnie Xonka(F)'!Z12+'L.Minyelela (F)'!Z14</f>
        <v>4627</v>
      </c>
      <c r="AC213" s="269">
        <f>'Mbali Mzizi(F)'!AA21+'Xoliswa Ndibaza(F)'!AA19+'Mkatali Mzwanele(F)'!AA80+'Q.S.Sodladla (F)'!AA14+'Ronnie Xonka(F)'!AA12+'L.Minyelela (F)'!AA14</f>
        <v>4539</v>
      </c>
      <c r="AD213" s="179">
        <f>Y213/(E213+F213)</f>
        <v>15992.134434782609</v>
      </c>
      <c r="AE213" s="179">
        <f>Y213/AB213</f>
        <v>198.73519126864059</v>
      </c>
      <c r="AF213" s="176">
        <f>AB213/(E213+F213)</f>
        <v>80.469565217391306</v>
      </c>
    </row>
    <row r="214" spans="2:32" s="11" customFormat="1" x14ac:dyDescent="0.25">
      <c r="B214" s="169" t="s">
        <v>19</v>
      </c>
      <c r="C214" s="169"/>
      <c r="D214" s="230">
        <f>SUM(D211:D213)</f>
        <v>78</v>
      </c>
      <c r="E214" s="171">
        <f t="shared" ref="E214:AC214" si="34">SUM(E211:E213)</f>
        <v>191.60000000000002</v>
      </c>
      <c r="F214" s="171">
        <f t="shared" si="34"/>
        <v>0</v>
      </c>
      <c r="G214" s="171">
        <f t="shared" si="34"/>
        <v>452.78000000000003</v>
      </c>
      <c r="H214" s="171">
        <f t="shared" si="34"/>
        <v>0</v>
      </c>
      <c r="I214" s="230">
        <f t="shared" si="34"/>
        <v>9</v>
      </c>
      <c r="J214" s="230">
        <f t="shared" si="34"/>
        <v>1542</v>
      </c>
      <c r="K214" s="230">
        <f t="shared" si="34"/>
        <v>1551</v>
      </c>
      <c r="L214" s="230">
        <f t="shared" si="34"/>
        <v>195</v>
      </c>
      <c r="M214" s="172">
        <f t="shared" si="34"/>
        <v>1265600.23</v>
      </c>
      <c r="N214" s="172">
        <f t="shared" si="34"/>
        <v>0</v>
      </c>
      <c r="O214" s="172">
        <f t="shared" si="34"/>
        <v>252173.14</v>
      </c>
      <c r="P214" s="172">
        <f t="shared" si="34"/>
        <v>0</v>
      </c>
      <c r="Q214" s="172">
        <f t="shared" si="34"/>
        <v>76218.909999999989</v>
      </c>
      <c r="R214" s="172">
        <f t="shared" si="34"/>
        <v>49069.709999999992</v>
      </c>
      <c r="S214" s="172">
        <f t="shared" si="34"/>
        <v>484958</v>
      </c>
      <c r="T214" s="172">
        <f t="shared" si="34"/>
        <v>66205.290000000008</v>
      </c>
      <c r="U214" s="172">
        <f t="shared" si="34"/>
        <v>8608.33</v>
      </c>
      <c r="V214" s="172">
        <f t="shared" si="34"/>
        <v>373816</v>
      </c>
      <c r="W214" s="172">
        <f t="shared" si="34"/>
        <v>2592758.1100000003</v>
      </c>
      <c r="X214" s="172">
        <f t="shared" si="34"/>
        <v>782425.67999999993</v>
      </c>
      <c r="Y214" s="172">
        <f t="shared" si="34"/>
        <v>3375183.7900000005</v>
      </c>
      <c r="Z214" s="173">
        <f t="shared" si="34"/>
        <v>473375</v>
      </c>
      <c r="AA214" s="173">
        <f t="shared" si="34"/>
        <v>1105</v>
      </c>
      <c r="AB214" s="173">
        <f t="shared" si="34"/>
        <v>17991</v>
      </c>
      <c r="AC214" s="173">
        <f t="shared" si="34"/>
        <v>16913</v>
      </c>
      <c r="AD214" s="172">
        <f>Y214/(E214+F214)</f>
        <v>17615.781784968683</v>
      </c>
      <c r="AE214" s="172">
        <f>Y214/AB214</f>
        <v>187.6040125618365</v>
      </c>
      <c r="AF214" s="170">
        <f>AB214/(E214+F214)</f>
        <v>93.89874739039665</v>
      </c>
    </row>
    <row r="215" spans="2:32" x14ac:dyDescent="0.25">
      <c r="B215" s="70"/>
      <c r="C215" s="70"/>
      <c r="D215" s="229"/>
      <c r="E215" s="161"/>
      <c r="F215" s="161"/>
      <c r="G215" s="161"/>
      <c r="H215" s="161"/>
      <c r="I215" s="229"/>
      <c r="J215" s="229"/>
      <c r="K215" s="229"/>
      <c r="L215" s="229"/>
      <c r="M215" s="72"/>
      <c r="N215" s="72"/>
      <c r="O215" s="72"/>
      <c r="P215" s="72"/>
      <c r="Q215" s="72"/>
      <c r="R215" s="72"/>
      <c r="S215" s="72"/>
      <c r="T215" s="72"/>
      <c r="U215" s="72"/>
      <c r="V215" s="72"/>
      <c r="W215" s="72"/>
      <c r="X215" s="72"/>
      <c r="Y215" s="72"/>
      <c r="Z215" s="80"/>
      <c r="AA215" s="80"/>
      <c r="AB215" s="80"/>
      <c r="AC215" s="80"/>
      <c r="AD215" s="72"/>
      <c r="AE215" s="72"/>
      <c r="AF215" s="73"/>
    </row>
    <row r="216" spans="2:32" x14ac:dyDescent="0.25">
      <c r="B216" s="70" t="s">
        <v>708</v>
      </c>
      <c r="C216" s="70" t="s">
        <v>682</v>
      </c>
      <c r="D216" s="229">
        <f>'Pieter Rossouw (B)'!C56+'Piet Baardman (B)'!C26+'Johannes Wildshut(B)'!C41+'Gasie Saayman (B)'!C34</f>
        <v>25</v>
      </c>
      <c r="E216" s="161">
        <f>'Pieter Rossouw (B)'!D56+'Piet Baardman (B)'!D26+'Johannes Wildshut(B)'!D41+'Gasie Saayman (B)'!D34</f>
        <v>53.7</v>
      </c>
      <c r="F216" s="161">
        <f>'Pieter Rossouw (B)'!E56+'Piet Baardman (B)'!E26+'Johannes Wildshut(B)'!E41+'Gasie Saayman (B)'!E34</f>
        <v>21</v>
      </c>
      <c r="G216" s="161">
        <f t="shared" ref="G216:H218" si="35">E216+G211</f>
        <v>237.13</v>
      </c>
      <c r="H216" s="161">
        <f t="shared" si="35"/>
        <v>21</v>
      </c>
      <c r="I216" s="229">
        <f>'Pieter Rossouw (B)'!H56+'Piet Baardman (B)'!H26+'Johannes Wildshut(B)'!H41+'Gasie Saayman (B)'!H34</f>
        <v>0</v>
      </c>
      <c r="J216" s="229">
        <f>'Pieter Rossouw (B)'!I56+'Piet Baardman (B)'!I26+'Johannes Wildshut(B)'!I41+'Gasie Saayman (B)'!I34</f>
        <v>480</v>
      </c>
      <c r="K216" s="229">
        <f>I216+J216</f>
        <v>480</v>
      </c>
      <c r="L216" s="229">
        <f>'Pieter Rossouw (B)'!J56+'Piet Baardman (B)'!J26+'Johannes Wildshut(B)'!J41+'Gasie Saayman (B)'!J34</f>
        <v>45</v>
      </c>
      <c r="M216" s="72">
        <f>'Pieter Rossouw (B)'!K56+'Piet Baardman (B)'!K26+'Johannes Wildshut(B)'!K41+'Gasie Saayman (B)'!K34</f>
        <v>480228.20000000007</v>
      </c>
      <c r="N216" s="72">
        <f>'Pieter Rossouw (B)'!L56+'Piet Baardman (B)'!L26+'Johannes Wildshut(B)'!L41+'Gasie Saayman (B)'!L34</f>
        <v>0</v>
      </c>
      <c r="O216" s="72">
        <f>'Pieter Rossouw (B)'!M56+'Piet Baardman (B)'!M26+'Johannes Wildshut(B)'!M41+'Gasie Saayman (B)'!M34</f>
        <v>96045.64</v>
      </c>
      <c r="P216" s="72">
        <f>'Pieter Rossouw (B)'!N56+'Piet Baardman (B)'!N26+'Johannes Wildshut(B)'!N41+'Gasie Saayman (B)'!N34</f>
        <v>0</v>
      </c>
      <c r="Q216" s="72">
        <f>'Pieter Rossouw (B)'!O56+'Piet Baardman (B)'!O26+'Johannes Wildshut(B)'!O41+'Gasie Saayman (B)'!O34</f>
        <v>24368</v>
      </c>
      <c r="R216" s="72">
        <f>'Pieter Rossouw (B)'!P56+'Piet Baardman (B)'!P26+'Johannes Wildshut(B)'!P41+'Gasie Saayman (B)'!P34</f>
        <v>20670.2</v>
      </c>
      <c r="S216" s="72">
        <f>'Pieter Rossouw (B)'!Q56+'Piet Baardman (B)'!Q26+'Johannes Wildshut(B)'!Q41+'Gasie Saayman (B)'!Q34</f>
        <v>245291.4</v>
      </c>
      <c r="T216" s="72">
        <f>'Pieter Rossouw (B)'!R56+'Piet Baardman (B)'!R26+'Johannes Wildshut(B)'!R41+'Gasie Saayman (B)'!R34</f>
        <v>25000</v>
      </c>
      <c r="U216" s="72">
        <f>'Pieter Rossouw (B)'!S56+'Piet Baardman (B)'!S26+'Johannes Wildshut(B)'!S41+'Gasie Saayman (B)'!S34</f>
        <v>0</v>
      </c>
      <c r="V216" s="72">
        <f>'Pieter Rossouw (B)'!T56+'Piet Baardman (B)'!T26+'Johannes Wildshut(B)'!T41+'Gasie Saayman (B)'!T34</f>
        <v>232000</v>
      </c>
      <c r="W216" s="72">
        <f>'Pieter Rossouw (B)'!U56+'Piet Baardman (B)'!U26+'Johannes Wildshut(B)'!U41+'Gasie Saayman (B)'!U34</f>
        <v>1123603.44</v>
      </c>
      <c r="X216" s="72">
        <f>'Pieter Rossouw (B)'!V56+'Piet Baardman (B)'!V26+'Johannes Wildshut(B)'!V41+'Gasie Saayman (B)'!V34</f>
        <v>253137.72000000003</v>
      </c>
      <c r="Y216" s="72">
        <f>W216+X216</f>
        <v>1376741.16</v>
      </c>
      <c r="Z216" s="80">
        <f>'Pieter Rossouw (B)'!X56+'Piet Baardman (B)'!X26+'Johannes Wildshut(B)'!X41+'Gasie Saayman (B)'!X34</f>
        <v>186500</v>
      </c>
      <c r="AA216" s="80">
        <f>'Pieter Rossouw (B)'!Y56+'Piet Baardman (B)'!Y26+'Johannes Wildshut(B)'!Y41+'Gasie Saayman (B)'!Y34</f>
        <v>480</v>
      </c>
      <c r="AB216" s="80">
        <f>'Pieter Rossouw (B)'!Z56+'Piet Baardman (B)'!Z26+'Johannes Wildshut(B)'!Z41+'Gasie Saayman (B)'!Z34</f>
        <v>5640</v>
      </c>
      <c r="AC216" s="80">
        <f>'Pieter Rossouw (B)'!AA56+'Piet Baardman (B)'!AA26+'Johannes Wildshut(B)'!AA41+'Gasie Saayman (B)'!AA34</f>
        <v>5614</v>
      </c>
      <c r="AD216" s="72">
        <f>Y216/(E216+F216)</f>
        <v>18430.26987951807</v>
      </c>
      <c r="AE216" s="72">
        <f>Y216/AB216</f>
        <v>244.10304255319147</v>
      </c>
      <c r="AF216" s="73">
        <f>AB216/(E216+F216)</f>
        <v>75.502008032128515</v>
      </c>
    </row>
    <row r="217" spans="2:32" s="157" customFormat="1" x14ac:dyDescent="0.25">
      <c r="B217" s="159" t="s">
        <v>708</v>
      </c>
      <c r="C217" s="159" t="s">
        <v>716</v>
      </c>
      <c r="D217" s="228">
        <f>'Xolani Tiem(A)'!C40+'Raymond Jeyi(A)'!C42+'Zolile Hanabe(A)'!C28</f>
        <v>28</v>
      </c>
      <c r="E217" s="166">
        <f>'Xolani Tiem(A)'!D40+'Raymond Jeyi(A)'!D42+'Zolile Hanabe(A)'!D28</f>
        <v>273.95</v>
      </c>
      <c r="F217" s="166">
        <f>'Xolani Tiem(A)'!E40+'Raymond Jeyi(A)'!E42+'Zolile Hanabe(A)'!E28</f>
        <v>30.96</v>
      </c>
      <c r="G217" s="166">
        <f t="shared" si="35"/>
        <v>432.8</v>
      </c>
      <c r="H217" s="166">
        <f t="shared" si="35"/>
        <v>30.96</v>
      </c>
      <c r="I217" s="228">
        <f>'Xolani Tiem(A)'!H40+'Raymond Jeyi(A)'!H42+'Zolile Hanabe(A)'!H28</f>
        <v>17</v>
      </c>
      <c r="J217" s="228">
        <f>'Xolani Tiem(A)'!I40+'Raymond Jeyi(A)'!I42+'Zolile Hanabe(A)'!I28</f>
        <v>498</v>
      </c>
      <c r="K217" s="228">
        <f>I217+J217</f>
        <v>515</v>
      </c>
      <c r="L217" s="228">
        <f>'Xolani Tiem(A)'!J40+'Raymond Jeyi(A)'!J42+'Zolile Hanabe(A)'!J28</f>
        <v>39</v>
      </c>
      <c r="M217" s="168">
        <f>'Xolani Tiem(A)'!K40+'Raymond Jeyi(A)'!K42+'Zolile Hanabe(A)'!K28</f>
        <v>476612.79000000004</v>
      </c>
      <c r="N217" s="168">
        <f>'Xolani Tiem(A)'!L40+'Raymond Jeyi(A)'!L42+'Zolile Hanabe(A)'!L28</f>
        <v>0</v>
      </c>
      <c r="O217" s="168">
        <f>'Xolani Tiem(A)'!M40+'Raymond Jeyi(A)'!M42+'Zolile Hanabe(A)'!M28</f>
        <v>95340.56</v>
      </c>
      <c r="P217" s="168">
        <f>'Xolani Tiem(A)'!N40+'Raymond Jeyi(A)'!N42+'Zolile Hanabe(A)'!N28</f>
        <v>0</v>
      </c>
      <c r="Q217" s="168">
        <f>'Xolani Tiem(A)'!O40+'Raymond Jeyi(A)'!O42+'Zolile Hanabe(A)'!O28</f>
        <v>26693.519999999997</v>
      </c>
      <c r="R217" s="168">
        <f>'Xolani Tiem(A)'!P40+'Raymond Jeyi(A)'!P42+'Zolile Hanabe(A)'!P28</f>
        <v>94264.4</v>
      </c>
      <c r="S217" s="168">
        <f>'Xolani Tiem(A)'!Q40+'Raymond Jeyi(A)'!Q42+'Zolile Hanabe(A)'!Q28</f>
        <v>190107.1</v>
      </c>
      <c r="T217" s="168">
        <f>'Xolani Tiem(A)'!R40+'Raymond Jeyi(A)'!R42+'Zolile Hanabe(A)'!R28</f>
        <v>26490.85</v>
      </c>
      <c r="U217" s="168">
        <f>'Xolani Tiem(A)'!S40+'Raymond Jeyi(A)'!S42+'Zolile Hanabe(A)'!S28</f>
        <v>16372.859999999999</v>
      </c>
      <c r="V217" s="168">
        <f>'Xolani Tiem(A)'!T40+'Raymond Jeyi(A)'!T42+'Zolile Hanabe(A)'!T28</f>
        <v>173920</v>
      </c>
      <c r="W217" s="168">
        <f>'Xolani Tiem(A)'!U40+'Raymond Jeyi(A)'!U42+'Zolile Hanabe(A)'!U28</f>
        <v>1099892.08</v>
      </c>
      <c r="X217" s="168">
        <f>'Xolani Tiem(A)'!V40+'Raymond Jeyi(A)'!V42+'Zolile Hanabe(A)'!V28</f>
        <v>276150.24</v>
      </c>
      <c r="Y217" s="168">
        <f>W217+X217</f>
        <v>1376042.32</v>
      </c>
      <c r="Z217" s="270">
        <f>'Xolani Tiem(A)'!X40+'Raymond Jeyi(A)'!X42+'Zolile Hanabe(A)'!X28</f>
        <v>711125</v>
      </c>
      <c r="AA217" s="270">
        <f>'Xolani Tiem(A)'!Y40+'Raymond Jeyi(A)'!Y42+'Zolile Hanabe(A)'!Y28</f>
        <v>405</v>
      </c>
      <c r="AB217" s="270">
        <f>'Xolani Tiem(A)'!Z40+'Raymond Jeyi(A)'!Z42+'Zolile Hanabe(A)'!Z28</f>
        <v>6199</v>
      </c>
      <c r="AC217" s="270">
        <f>'Xolani Tiem(A)'!AA40+'Raymond Jeyi(A)'!AA42+'Zolile Hanabe(A)'!AA28</f>
        <v>6727</v>
      </c>
      <c r="AD217" s="168">
        <f>Y217/(E217+F217)</f>
        <v>4512.945852874619</v>
      </c>
      <c r="AE217" s="168">
        <f>Y217/AB217</f>
        <v>221.97811259880626</v>
      </c>
      <c r="AF217" s="167">
        <f>AB217/(E217+F217)</f>
        <v>20.330589354235677</v>
      </c>
    </row>
    <row r="218" spans="2:32" s="151" customFormat="1" x14ac:dyDescent="0.25">
      <c r="B218" s="174" t="s">
        <v>708</v>
      </c>
      <c r="C218" s="174" t="s">
        <v>720</v>
      </c>
      <c r="D218" s="233">
        <f>'Mkatali Mzwanele(F)'!C81+'Q.S.Sodladla (F)'!C15+'A.Nxadi(F)'!C13+'Andile Quangule (F)'!C14</f>
        <v>11</v>
      </c>
      <c r="E218" s="175">
        <f>'Mkatali Mzwanele(F)'!D81+'Q.S.Sodladla (F)'!D15+'A.Nxadi(F)'!D13+'Andile Quangule (F)'!D14</f>
        <v>12.75</v>
      </c>
      <c r="F218" s="175">
        <f>'Mkatali Mzwanele(F)'!E81+'Q.S.Sodladla (F)'!E15+'A.Nxadi(F)'!E13+'Andile Quangule (F)'!E14</f>
        <v>0</v>
      </c>
      <c r="G218" s="175">
        <f t="shared" si="35"/>
        <v>123.25</v>
      </c>
      <c r="H218" s="175">
        <f t="shared" si="35"/>
        <v>0</v>
      </c>
      <c r="I218" s="233">
        <f>'Mkatali Mzwanele(F)'!H81+'Q.S.Sodladla (F)'!H15+'A.Nxadi(F)'!H13+'Andile Quangule (F)'!H14</f>
        <v>23</v>
      </c>
      <c r="J218" s="233">
        <f>'Mkatali Mzwanele(F)'!I81+'Q.S.Sodladla (F)'!I15+'A.Nxadi(F)'!I13+'Andile Quangule (F)'!I14</f>
        <v>195</v>
      </c>
      <c r="K218" s="233">
        <f>I218+J218</f>
        <v>218</v>
      </c>
      <c r="L218" s="233">
        <f>'Mkatali Mzwanele(F)'!J81+'Q.S.Sodladla (F)'!J15+'A.Nxadi(F)'!J13+'Andile Quangule (F)'!J14</f>
        <v>47</v>
      </c>
      <c r="M218" s="178">
        <f>'Mkatali Mzwanele(F)'!K81+'Q.S.Sodladla (F)'!K15+'A.Nxadi(F)'!K13+'Andile Quangule (F)'!K14</f>
        <v>179704.41999999998</v>
      </c>
      <c r="N218" s="178">
        <f>'Mkatali Mzwanele(F)'!L81+'Q.S.Sodladla (F)'!L15+'A.Nxadi(F)'!L13+'Andile Quangule (F)'!L14</f>
        <v>0</v>
      </c>
      <c r="O218" s="178">
        <f>'Mkatali Mzwanele(F)'!M81+'Q.S.Sodladla (F)'!M15+'A.Nxadi(F)'!M13+'Andile Quangule (F)'!M14</f>
        <v>35940.880000000005</v>
      </c>
      <c r="P218" s="178">
        <f>'Mkatali Mzwanele(F)'!N81+'Q.S.Sodladla (F)'!N15+'A.Nxadi(F)'!N13+'Andile Quangule (F)'!N14</f>
        <v>0</v>
      </c>
      <c r="Q218" s="178">
        <f>'Mkatali Mzwanele(F)'!O81+'Q.S.Sodladla (F)'!O15+'A.Nxadi(F)'!O13+'Andile Quangule (F)'!O14</f>
        <v>9978.16</v>
      </c>
      <c r="R218" s="178">
        <f>'Mkatali Mzwanele(F)'!P81+'Q.S.Sodladla (F)'!P15+'A.Nxadi(F)'!P13+'Andile Quangule (F)'!P14</f>
        <v>6438.25</v>
      </c>
      <c r="S218" s="178">
        <f>'Mkatali Mzwanele(F)'!Q81+'Q.S.Sodladla (F)'!Q15+'A.Nxadi(F)'!Q13+'Andile Quangule (F)'!Q14</f>
        <v>74822</v>
      </c>
      <c r="T218" s="178">
        <f>'Mkatali Mzwanele(F)'!R81+'Q.S.Sodladla (F)'!R15+'A.Nxadi(F)'!R13+'Andile Quangule (F)'!R14</f>
        <v>9154.9199999999983</v>
      </c>
      <c r="U218" s="178">
        <f>'Mkatali Mzwanele(F)'!S81+'Q.S.Sodladla (F)'!S15+'A.Nxadi(F)'!S13+'Andile Quangule (F)'!S14</f>
        <v>28294.75</v>
      </c>
      <c r="V218" s="178">
        <f>'Mkatali Mzwanele(F)'!T81+'Q.S.Sodladla (F)'!T15+'A.Nxadi(F)'!T13+'Andile Quangule (F)'!T14</f>
        <v>41040</v>
      </c>
      <c r="W218" s="178">
        <f>'Mkatali Mzwanele(F)'!U81+'Q.S.Sodladla (F)'!U15+'A.Nxadi(F)'!U13+'Andile Quangule (F)'!U14</f>
        <v>385913.27999999997</v>
      </c>
      <c r="X218" s="178">
        <f>'Mkatali Mzwanele(F)'!V81+'Q.S.Sodladla (F)'!V15+'A.Nxadi(F)'!V13+'Andile Quangule (F)'!V14</f>
        <v>132321.99000000002</v>
      </c>
      <c r="Y218" s="178">
        <f>W218+X218</f>
        <v>518235.27</v>
      </c>
      <c r="Z218" s="271">
        <f>'Mkatali Mzwanele(F)'!X81+'Q.S.Sodladla (F)'!X15+'A.Nxadi(F)'!X13+'Andile Quangule (F)'!X14</f>
        <v>31875</v>
      </c>
      <c r="AA218" s="271">
        <f>'Mkatali Mzwanele(F)'!Y81+'Q.S.Sodladla (F)'!Y15+'A.Nxadi(F)'!Y13+'Andile Quangule (F)'!Y14</f>
        <v>135</v>
      </c>
      <c r="AB218" s="271">
        <f>'Mkatali Mzwanele(F)'!Z81+'Q.S.Sodladla (F)'!Z15+'A.Nxadi(F)'!Z13+'Andile Quangule (F)'!Z14</f>
        <v>2280</v>
      </c>
      <c r="AC218" s="271">
        <f>'Mkatali Mzwanele(F)'!AA81+'Q.S.Sodladla (F)'!AA15+'A.Nxadi(F)'!AA13+'Andile Quangule (F)'!AA14</f>
        <v>2351</v>
      </c>
      <c r="AD218" s="178">
        <f>Y218/(E218+F218)</f>
        <v>40645.903529411764</v>
      </c>
      <c r="AE218" s="178">
        <f>Y218/AB218</f>
        <v>227.29617105263159</v>
      </c>
      <c r="AF218" s="177">
        <f>AB218/(E218+F218)</f>
        <v>178.8235294117647</v>
      </c>
    </row>
    <row r="219" spans="2:32" s="181" customFormat="1" x14ac:dyDescent="0.25">
      <c r="B219" s="217" t="s">
        <v>708</v>
      </c>
      <c r="C219" s="217" t="s">
        <v>739</v>
      </c>
      <c r="D219" s="234">
        <f>'N.Mani (Peddie)'!C17+'Mzimkhulu Nkone (Peddie)'!C17+'W.Gidane(Peddie)'!C20+'M.Rwexu(Peddie)'!C16</f>
        <v>16</v>
      </c>
      <c r="E219" s="218">
        <f>'N.Mani (Peddie)'!D17+'Mzimkhulu Nkone (Peddie)'!D17+'W.Gidane(Peddie)'!D20+'M.Rwexu(Peddie)'!D16</f>
        <v>112</v>
      </c>
      <c r="F219" s="218">
        <f>'N.Mani (Peddie)'!E17+'Mzimkhulu Nkone (Peddie)'!E17+'W.Gidane(Peddie)'!E20+'M.Rwexu(Peddie)'!E16</f>
        <v>0</v>
      </c>
      <c r="G219" s="218">
        <f>E219</f>
        <v>112</v>
      </c>
      <c r="H219" s="218">
        <f>F219</f>
        <v>0</v>
      </c>
      <c r="I219" s="234">
        <f>'N.Mani (Peddie)'!H17+'Mzimkhulu Nkone (Peddie)'!H17+'W.Gidane(Peddie)'!H20+'M.Rwexu(Peddie)'!H16</f>
        <v>8</v>
      </c>
      <c r="J219" s="234">
        <f>'N.Mani (Peddie)'!I17+'Mzimkhulu Nkone (Peddie)'!I17+'W.Gidane(Peddie)'!I20+'M.Rwexu(Peddie)'!I16</f>
        <v>342</v>
      </c>
      <c r="K219" s="237">
        <f>J219+I219</f>
        <v>350</v>
      </c>
      <c r="L219" s="234">
        <f>'N.Mani (Peddie)'!J17+'Mzimkhulu Nkone (Peddie)'!J17+'W.Gidane(Peddie)'!J20+'M.Rwexu(Peddie)'!J16</f>
        <v>53</v>
      </c>
      <c r="M219" s="220">
        <f>'N.Mani (Peddie)'!K17+'Mzimkhulu Nkone (Peddie)'!K17+'W.Gidane(Peddie)'!K20+'M.Rwexu(Peddie)'!K16</f>
        <v>340317.43</v>
      </c>
      <c r="N219" s="220">
        <f>'N.Mani (Peddie)'!L17+'Mzimkhulu Nkone (Peddie)'!L17+'W.Gidane(Peddie)'!L20+'M.Rwexu(Peddie)'!L16</f>
        <v>0</v>
      </c>
      <c r="O219" s="220">
        <f>'N.Mani (Peddie)'!M17+'Mzimkhulu Nkone (Peddie)'!M17+'W.Gidane(Peddie)'!M20+'M.Rwexu(Peddie)'!M16</f>
        <v>67063.489999999991</v>
      </c>
      <c r="P219" s="220">
        <f>'N.Mani (Peddie)'!N17+'Mzimkhulu Nkone (Peddie)'!N17+'W.Gidane(Peddie)'!N20+'M.Rwexu(Peddie)'!N16</f>
        <v>0</v>
      </c>
      <c r="Q219" s="220">
        <f>'N.Mani (Peddie)'!O17+'Mzimkhulu Nkone (Peddie)'!O17+'W.Gidane(Peddie)'!O20+'M.Rwexu(Peddie)'!O16</f>
        <v>18411.78</v>
      </c>
      <c r="R219" s="220">
        <f>'N.Mani (Peddie)'!P17+'Mzimkhulu Nkone (Peddie)'!P17+'W.Gidane(Peddie)'!P20+'M.Rwexu(Peddie)'!P16</f>
        <v>10388.66</v>
      </c>
      <c r="S219" s="220">
        <f>'N.Mani (Peddie)'!Q17+'Mzimkhulu Nkone (Peddie)'!Q17+'W.Gidane(Peddie)'!Q20+'M.Rwexu(Peddie)'!Q16</f>
        <v>132466.79999999999</v>
      </c>
      <c r="T219" s="220">
        <f>'N.Mani (Peddie)'!R17+'Mzimkhulu Nkone (Peddie)'!R17+'W.Gidane(Peddie)'!R20+'M.Rwexu(Peddie)'!R16</f>
        <v>14238.74</v>
      </c>
      <c r="U219" s="220">
        <f>'N.Mani (Peddie)'!S17+'Mzimkhulu Nkone (Peddie)'!S17+'W.Gidane(Peddie)'!S20+'M.Rwexu(Peddie)'!S16</f>
        <v>7400</v>
      </c>
      <c r="V219" s="220">
        <f>'N.Mani (Peddie)'!T17+'Mzimkhulu Nkone (Peddie)'!T17+'W.Gidane(Peddie)'!T20+'M.Rwexu(Peddie)'!T16</f>
        <v>0</v>
      </c>
      <c r="W219" s="220">
        <f>'N.Mani (Peddie)'!U17+'Mzimkhulu Nkone (Peddie)'!U17+'W.Gidane(Peddie)'!U20+'M.Rwexu(Peddie)'!U16</f>
        <v>588286.89999999991</v>
      </c>
      <c r="X219" s="220">
        <f>'N.Mani (Peddie)'!V17+'Mzimkhulu Nkone (Peddie)'!V17+'W.Gidane(Peddie)'!V20+'M.Rwexu(Peddie)'!V16</f>
        <v>0</v>
      </c>
      <c r="Y219" s="220">
        <f>W219+X219</f>
        <v>588286.89999999991</v>
      </c>
      <c r="Z219" s="272">
        <f>'N.Mani (Peddie)'!X17+'Mzimkhulu Nkone (Peddie)'!X17+'W.Gidane(Peddie)'!X20+'M.Rwexu(Peddie)'!X16</f>
        <v>280000</v>
      </c>
      <c r="AA219" s="272">
        <f>'N.Mani (Peddie)'!Y17+'Mzimkhulu Nkone (Peddie)'!Y17+'W.Gidane(Peddie)'!Y20+'M.Rwexu(Peddie)'!Y16</f>
        <v>0</v>
      </c>
      <c r="AB219" s="272">
        <f>'N.Mani (Peddie)'!Z17+'Mzimkhulu Nkone (Peddie)'!Z17+'W.Gidane(Peddie)'!Z20+'M.Rwexu(Peddie)'!Z16</f>
        <v>4121</v>
      </c>
      <c r="AC219" s="272">
        <f>'N.Mani (Peddie)'!AA17+'Mzimkhulu Nkone (Peddie)'!AA17+'W.Gidane(Peddie)'!AA20+'M.Rwexu(Peddie)'!AA16</f>
        <v>4183</v>
      </c>
      <c r="AD219" s="220">
        <f>Y219/(E219+F219)</f>
        <v>5252.5616071428567</v>
      </c>
      <c r="AE219" s="220">
        <f>Y219/AB219</f>
        <v>142.75343363261342</v>
      </c>
      <c r="AF219" s="219">
        <f>AB219/(E219+F219)</f>
        <v>36.794642857142854</v>
      </c>
    </row>
    <row r="220" spans="2:32" s="11" customFormat="1" x14ac:dyDescent="0.25">
      <c r="B220" s="182" t="s">
        <v>19</v>
      </c>
      <c r="C220" s="182"/>
      <c r="D220" s="235">
        <f>SUM(D216:D219)</f>
        <v>80</v>
      </c>
      <c r="E220" s="189">
        <f t="shared" ref="E220:AC220" si="36">SUM(E216:E219)</f>
        <v>452.4</v>
      </c>
      <c r="F220" s="189">
        <f t="shared" si="36"/>
        <v>51.96</v>
      </c>
      <c r="G220" s="189">
        <f t="shared" si="36"/>
        <v>905.18000000000006</v>
      </c>
      <c r="H220" s="189">
        <f t="shared" si="36"/>
        <v>51.96</v>
      </c>
      <c r="I220" s="235">
        <f t="shared" si="36"/>
        <v>48</v>
      </c>
      <c r="J220" s="235">
        <f t="shared" si="36"/>
        <v>1515</v>
      </c>
      <c r="K220" s="235">
        <f t="shared" si="36"/>
        <v>1563</v>
      </c>
      <c r="L220" s="235">
        <f t="shared" si="36"/>
        <v>184</v>
      </c>
      <c r="M220" s="184">
        <f t="shared" si="36"/>
        <v>1476862.84</v>
      </c>
      <c r="N220" s="184">
        <f t="shared" si="36"/>
        <v>0</v>
      </c>
      <c r="O220" s="184">
        <f t="shared" si="36"/>
        <v>294390.57</v>
      </c>
      <c r="P220" s="184">
        <f t="shared" si="36"/>
        <v>0</v>
      </c>
      <c r="Q220" s="184">
        <f t="shared" si="36"/>
        <v>79451.459999999992</v>
      </c>
      <c r="R220" s="184">
        <f t="shared" si="36"/>
        <v>131761.50999999998</v>
      </c>
      <c r="S220" s="184">
        <f t="shared" si="36"/>
        <v>642687.30000000005</v>
      </c>
      <c r="T220" s="184">
        <f t="shared" si="36"/>
        <v>74884.509999999995</v>
      </c>
      <c r="U220" s="184">
        <f t="shared" si="36"/>
        <v>52067.61</v>
      </c>
      <c r="V220" s="184">
        <f t="shared" si="36"/>
        <v>446960</v>
      </c>
      <c r="W220" s="184">
        <f t="shared" si="36"/>
        <v>3197695.6999999997</v>
      </c>
      <c r="X220" s="184">
        <f t="shared" si="36"/>
        <v>661609.94999999995</v>
      </c>
      <c r="Y220" s="184">
        <f t="shared" si="36"/>
        <v>3859305.65</v>
      </c>
      <c r="Z220" s="210">
        <f t="shared" si="36"/>
        <v>1209500</v>
      </c>
      <c r="AA220" s="210">
        <f t="shared" si="36"/>
        <v>1020</v>
      </c>
      <c r="AB220" s="210">
        <f t="shared" si="36"/>
        <v>18240</v>
      </c>
      <c r="AC220" s="210">
        <f t="shared" si="36"/>
        <v>18875</v>
      </c>
      <c r="AD220" s="172">
        <f>Y220/(E220+F220)</f>
        <v>7651.8868466968042</v>
      </c>
      <c r="AE220" s="172">
        <f>Y220/AB220</f>
        <v>211.58473958333332</v>
      </c>
      <c r="AF220" s="170">
        <f>AB220/(E220+F220)</f>
        <v>36.164644301689272</v>
      </c>
    </row>
    <row r="221" spans="2:32" x14ac:dyDescent="0.25">
      <c r="B221" s="100"/>
      <c r="C221" s="100"/>
      <c r="D221" s="236"/>
      <c r="E221" s="214"/>
      <c r="F221" s="214"/>
      <c r="G221" s="214"/>
      <c r="H221" s="214"/>
      <c r="I221" s="236"/>
      <c r="J221" s="236"/>
      <c r="K221" s="236"/>
      <c r="L221" s="236"/>
      <c r="M221" s="46"/>
      <c r="N221" s="46"/>
      <c r="O221" s="46"/>
      <c r="P221" s="46"/>
      <c r="Q221" s="46"/>
      <c r="R221" s="46"/>
      <c r="S221" s="46"/>
      <c r="T221" s="46"/>
      <c r="U221" s="46"/>
      <c r="V221" s="46"/>
      <c r="W221" s="46"/>
      <c r="X221" s="46"/>
      <c r="Y221" s="46"/>
      <c r="Z221" s="273"/>
      <c r="AA221" s="273"/>
      <c r="AB221" s="273"/>
      <c r="AC221" s="273"/>
      <c r="AD221" s="46"/>
      <c r="AE221" s="46"/>
      <c r="AF221" s="54"/>
    </row>
    <row r="222" spans="2:32" x14ac:dyDescent="0.25">
      <c r="B222" s="70" t="s">
        <v>741</v>
      </c>
      <c r="C222" s="70" t="s">
        <v>682</v>
      </c>
      <c r="D222" s="229">
        <f>'Pieter Rossouw (B)'!C57+'Piet Baardman (B)'!C27+'Johannes Wildshut(B)'!C42+'Gasie Saayman (B)'!C35+'Elmara Swartz(B)'!C40+'Marion Grootboom(B)'!C40+'Salten Magiellies(B)'!C34</f>
        <v>46</v>
      </c>
      <c r="E222" s="161">
        <f>'Pieter Rossouw (B)'!D57+'Piet Baardman (B)'!D27+'Johannes Wildshut(B)'!D42+'Gasie Saayman (B)'!D35+'Elmara Swartz(B)'!D40+'Marion Grootboom(B)'!D40+'Salten Magiellies(B)'!D34</f>
        <v>489</v>
      </c>
      <c r="F222" s="161">
        <f>'Pieter Rossouw (B)'!E57+'Piet Baardman (B)'!E27+'Johannes Wildshut(B)'!E42+'Gasie Saayman (B)'!E35+'Elmara Swartz(B)'!E40+'Marion Grootboom(B)'!E40+'Salten Magiellies(B)'!E34</f>
        <v>47</v>
      </c>
      <c r="G222" s="161">
        <f t="shared" ref="G222:H225" si="37">E222+G216</f>
        <v>726.13</v>
      </c>
      <c r="H222" s="161">
        <f t="shared" si="37"/>
        <v>68</v>
      </c>
      <c r="I222" s="229">
        <f>'Pieter Rossouw (B)'!H57+'Piet Baardman (B)'!H27+'Johannes Wildshut(B)'!H42+'Gasie Saayman (B)'!H35+'Elmara Swartz(B)'!H40+'Marion Grootboom(B)'!H40+'Salten Magiellies(B)'!H34</f>
        <v>0</v>
      </c>
      <c r="J222" s="229">
        <f>'Pieter Rossouw (B)'!I57+'Piet Baardman (B)'!I27+'Johannes Wildshut(B)'!I42+'Gasie Saayman (B)'!I35+'Elmara Swartz(B)'!I40+'Marion Grootboom(B)'!I40+'Salten Magiellies(B)'!I34</f>
        <v>860</v>
      </c>
      <c r="K222" s="229">
        <f>I222+J222</f>
        <v>860</v>
      </c>
      <c r="L222" s="229">
        <f>'Pieter Rossouw (B)'!J57+'Piet Baardman (B)'!J27+'Johannes Wildshut(B)'!J42+'Gasie Saayman (B)'!J35+'Elmara Swartz(B)'!J40+'Marion Grootboom(B)'!J40+'Salten Magiellies(B)'!J34</f>
        <v>85</v>
      </c>
      <c r="M222" s="72">
        <f>'Pieter Rossouw (B)'!K57+'Piet Baardman (B)'!K27+'Johannes Wildshut(B)'!K42+'Gasie Saayman (B)'!K35+'Elmara Swartz(B)'!K40+'Marion Grootboom(B)'!K40+'Salten Magiellies(B)'!K34</f>
        <v>904905.39999999991</v>
      </c>
      <c r="N222" s="72">
        <f>'Pieter Rossouw (B)'!L57+'Piet Baardman (B)'!L27+'Johannes Wildshut(B)'!L42+'Gasie Saayman (B)'!L35+'Elmara Swartz(B)'!L40+'Marion Grootboom(B)'!L40+'Salten Magiellies(B)'!L34</f>
        <v>0</v>
      </c>
      <c r="O222" s="72">
        <f>'Pieter Rossouw (B)'!M57+'Piet Baardman (B)'!M27+'Johannes Wildshut(B)'!M42+'Gasie Saayman (B)'!M35+'Elmara Swartz(B)'!M40+'Marion Grootboom(B)'!M40+'Salten Magiellies(B)'!M34</f>
        <v>137619.57999999996</v>
      </c>
      <c r="P222" s="72">
        <f>'Pieter Rossouw (B)'!N57+'Piet Baardman (B)'!N27+'Johannes Wildshut(B)'!N42+'Gasie Saayman (B)'!N35+'Elmara Swartz(B)'!N40+'Marion Grootboom(B)'!N40+'Salten Magiellies(B)'!N34</f>
        <v>0</v>
      </c>
      <c r="Q222" s="72">
        <f>'Pieter Rossouw (B)'!O57+'Piet Baardman (B)'!O27+'Johannes Wildshut(B)'!O42+'Gasie Saayman (B)'!O35+'Elmara Swartz(B)'!O40+'Marion Grootboom(B)'!O40+'Salten Magiellies(B)'!O34</f>
        <v>40087.899999999994</v>
      </c>
      <c r="R222" s="72">
        <f>'Pieter Rossouw (B)'!P57+'Piet Baardman (B)'!P27+'Johannes Wildshut(B)'!P42+'Gasie Saayman (B)'!P35+'Elmara Swartz(B)'!P40+'Marion Grootboom(B)'!P40+'Salten Magiellies(B)'!P34</f>
        <v>129193.60000000001</v>
      </c>
      <c r="S222" s="72">
        <f>'Pieter Rossouw (B)'!Q57+'Piet Baardman (B)'!Q27+'Johannes Wildshut(B)'!Q42+'Gasie Saayman (B)'!Q35+'Elmara Swartz(B)'!Q40+'Marion Grootboom(B)'!Q40+'Salten Magiellies(B)'!Q34</f>
        <v>340797</v>
      </c>
      <c r="T222" s="72">
        <f>'Pieter Rossouw (B)'!R57+'Piet Baardman (B)'!R27+'Johannes Wildshut(B)'!R42+'Gasie Saayman (B)'!R35+'Elmara Swartz(B)'!R40+'Marion Grootboom(B)'!R40+'Salten Magiellies(B)'!R34</f>
        <v>46925.440000000002</v>
      </c>
      <c r="U222" s="72">
        <f>'Pieter Rossouw (B)'!S57+'Piet Baardman (B)'!S27+'Johannes Wildshut(B)'!S42+'Gasie Saayman (B)'!S35+'Elmara Swartz(B)'!S40+'Marion Grootboom(B)'!S40+'Salten Magiellies(B)'!S34</f>
        <v>0</v>
      </c>
      <c r="V222" s="72">
        <f>'Pieter Rossouw (B)'!T57+'Piet Baardman (B)'!T27+'Johannes Wildshut(B)'!T42+'Gasie Saayman (B)'!T35+'Elmara Swartz(B)'!T40+'Marion Grootboom(B)'!T40+'Salten Magiellies(B)'!T34</f>
        <v>219520</v>
      </c>
      <c r="W222" s="72">
        <f>'Pieter Rossouw (B)'!U57+'Piet Baardman (B)'!U27+'Johannes Wildshut(B)'!U42+'Gasie Saayman (B)'!U35+'Elmara Swartz(B)'!U40+'Marion Grootboom(B)'!U40+'Salten Magiellies(B)'!U34</f>
        <v>1819233.2199999997</v>
      </c>
      <c r="X222" s="72">
        <f>'Pieter Rossouw (B)'!V57+'Piet Baardman (B)'!V27+'Johannes Wildshut(B)'!V42+'Gasie Saayman (B)'!V35+'Elmara Swartz(B)'!V40+'Marion Grootboom(B)'!V40+'Salten Magiellies(B)'!V34</f>
        <v>0</v>
      </c>
      <c r="Y222" s="72">
        <f>W222+X222</f>
        <v>1819233.2199999997</v>
      </c>
      <c r="Z222" s="80">
        <f>'Pieter Rossouw (B)'!X57+'Piet Baardman (B)'!X27+'Johannes Wildshut(B)'!X42+'Gasie Saayman (B)'!X35+'Elmara Swartz(B)'!X40+'Marion Grootboom(B)'!X40+'Salten Magiellies(B)'!X34</f>
        <v>1272500</v>
      </c>
      <c r="AA222" s="80">
        <f>'Pieter Rossouw (B)'!Y57+'Piet Baardman (B)'!Y27+'Johannes Wildshut(B)'!Y42+'Gasie Saayman (B)'!Y35+'Elmara Swartz(B)'!Y40+'Marion Grootboom(B)'!Y40+'Salten Magiellies(B)'!Y34</f>
        <v>470</v>
      </c>
      <c r="AB222" s="80">
        <f>'Pieter Rossouw (B)'!Z57+'Piet Baardman (B)'!Z27+'Johannes Wildshut(B)'!Z42+'Gasie Saayman (B)'!Z35+'Elmara Swartz(B)'!Z40+'Marion Grootboom(B)'!Z40+'Salten Magiellies(B)'!Z34</f>
        <v>10460</v>
      </c>
      <c r="AC222" s="80">
        <f>'Pieter Rossouw (B)'!AA57+'Piet Baardman (B)'!AA27+'Johannes Wildshut(B)'!AA42+'Gasie Saayman (B)'!AA35+'Elmara Swartz(B)'!AA40+'Marion Grootboom(B)'!AA40+'Salten Magiellies(B)'!AA34</f>
        <v>10363</v>
      </c>
      <c r="AD222" s="72">
        <f>Y222/(E222+F222)</f>
        <v>3394.0918283582087</v>
      </c>
      <c r="AE222" s="72">
        <f>Y222/AB222</f>
        <v>173.92286998087951</v>
      </c>
      <c r="AF222" s="73">
        <f>AB222/(E222+F222)</f>
        <v>19.514925373134329</v>
      </c>
    </row>
    <row r="223" spans="2:32" x14ac:dyDescent="0.25">
      <c r="B223" s="159" t="s">
        <v>741</v>
      </c>
      <c r="C223" s="159" t="s">
        <v>716</v>
      </c>
      <c r="D223" s="228">
        <f>'Xolani Tiem(A)'!C41+'Raymond Jeyi(A)'!C43+'Nyanisile Williams (A)'!C20+'Thando Sithole(A)'!C25+'Anderson Njenje(A)'!C62+'F.Andries(A)'!C22+'Zolile Hanabe(A)'!C29</f>
        <v>27</v>
      </c>
      <c r="E223" s="166">
        <f>'Xolani Tiem(A)'!D41+'Raymond Jeyi(A)'!D43+'Nyanisile Williams (A)'!D20+'Thando Sithole(A)'!D25+'Anderson Njenje(A)'!D62+'F.Andries(A)'!D22+'Zolile Hanabe(A)'!D29</f>
        <v>377.41999999999996</v>
      </c>
      <c r="F223" s="166">
        <f>'Xolani Tiem(A)'!E41+'Raymond Jeyi(A)'!E43+'Nyanisile Williams (A)'!E20+'Thando Sithole(A)'!E25+'Anderson Njenje(A)'!E62+'F.Andries(A)'!E22+'Zolile Hanabe(A)'!E29</f>
        <v>0</v>
      </c>
      <c r="G223" s="166">
        <f t="shared" si="37"/>
        <v>810.22</v>
      </c>
      <c r="H223" s="166">
        <f t="shared" si="37"/>
        <v>30.96</v>
      </c>
      <c r="I223" s="228">
        <f>'Xolani Tiem(A)'!H41+'Raymond Jeyi(A)'!H43+'Nyanisile Williams (A)'!H20+'Thando Sithole(A)'!H25+'Anderson Njenje(A)'!H62+'F.Andries(A)'!H22+'Zolile Hanabe(A)'!H29</f>
        <v>0</v>
      </c>
      <c r="J223" s="228">
        <f>'Xolani Tiem(A)'!I41+'Raymond Jeyi(A)'!I43+'Nyanisile Williams (A)'!I20+'Thando Sithole(A)'!I25+'Anderson Njenje(A)'!I62+'F.Andries(A)'!I22+'Zolile Hanabe(A)'!I29</f>
        <v>454</v>
      </c>
      <c r="K223" s="228">
        <f>I223+J223</f>
        <v>454</v>
      </c>
      <c r="L223" s="228">
        <f>'Xolani Tiem(A)'!J41+'Raymond Jeyi(A)'!J43+'Nyanisile Williams (A)'!J20+'Thando Sithole(A)'!J25+'Anderson Njenje(A)'!J62+'F.Andries(A)'!J22+'Zolile Hanabe(A)'!J29</f>
        <v>89</v>
      </c>
      <c r="M223" s="168">
        <f>'Xolani Tiem(A)'!K41+'Raymond Jeyi(A)'!K43+'Nyanisile Williams (A)'!K20+'Thando Sithole(A)'!K25+'Anderson Njenje(A)'!K62+'F.Andries(A)'!K22+'Zolile Hanabe(A)'!K29</f>
        <v>465098.12</v>
      </c>
      <c r="N223" s="168">
        <f>'Xolani Tiem(A)'!L41+'Raymond Jeyi(A)'!L43+'Nyanisile Williams (A)'!L20+'Thando Sithole(A)'!L25+'Anderson Njenje(A)'!L62+'F.Andries(A)'!L22+'Zolile Hanabe(A)'!L29</f>
        <v>0</v>
      </c>
      <c r="O223" s="168">
        <f>'Xolani Tiem(A)'!M41+'Raymond Jeyi(A)'!M43+'Nyanisile Williams (A)'!M20+'Thando Sithole(A)'!M25+'Anderson Njenje(A)'!M62+'F.Andries(A)'!M22+'Zolile Hanabe(A)'!M29</f>
        <v>93019.62000000001</v>
      </c>
      <c r="P223" s="168">
        <f>'Xolani Tiem(A)'!N41+'Raymond Jeyi(A)'!N43+'Nyanisile Williams (A)'!N20+'Thando Sithole(A)'!N25+'Anderson Njenje(A)'!N62+'F.Andries(A)'!N22+'Zolile Hanabe(A)'!N29</f>
        <v>0</v>
      </c>
      <c r="Q223" s="168">
        <f>'Xolani Tiem(A)'!O41+'Raymond Jeyi(A)'!O43+'Nyanisile Williams (A)'!O20+'Thando Sithole(A)'!O25+'Anderson Njenje(A)'!O62+'F.Andries(A)'!O22+'Zolile Hanabe(A)'!O29</f>
        <v>22049.7</v>
      </c>
      <c r="R223" s="168">
        <f>'Xolani Tiem(A)'!P41+'Raymond Jeyi(A)'!P43+'Nyanisile Williams (A)'!P20+'Thando Sithole(A)'!P25+'Anderson Njenje(A)'!P62+'F.Andries(A)'!P22+'Zolile Hanabe(A)'!P29</f>
        <v>136996.35999999999</v>
      </c>
      <c r="S223" s="168">
        <f>'Xolani Tiem(A)'!Q41+'Raymond Jeyi(A)'!Q43+'Nyanisile Williams (A)'!Q20+'Thando Sithole(A)'!Q25+'Anderson Njenje(A)'!Q62+'F.Andries(A)'!Q22+'Zolile Hanabe(A)'!Q29</f>
        <v>160438</v>
      </c>
      <c r="T223" s="168">
        <f>'Xolani Tiem(A)'!R41+'Raymond Jeyi(A)'!R43+'Nyanisile Williams (A)'!R20+'Thando Sithole(A)'!R25+'Anderson Njenje(A)'!R62+'F.Andries(A)'!R22+'Zolile Hanabe(A)'!R29</f>
        <v>27155.53</v>
      </c>
      <c r="U223" s="168">
        <f>'Xolani Tiem(A)'!S41+'Raymond Jeyi(A)'!S43+'Nyanisile Williams (A)'!S20+'Thando Sithole(A)'!S25+'Anderson Njenje(A)'!S62+'F.Andries(A)'!S22+'Zolile Hanabe(A)'!S29</f>
        <v>0</v>
      </c>
      <c r="V223" s="168">
        <f>'Xolani Tiem(A)'!T41+'Raymond Jeyi(A)'!T43+'Nyanisile Williams (A)'!T20+'Thando Sithole(A)'!T25+'Anderson Njenje(A)'!T62+'F.Andries(A)'!T22+'Zolile Hanabe(A)'!T29</f>
        <v>177500</v>
      </c>
      <c r="W223" s="168">
        <f>'Xolani Tiem(A)'!U41+'Raymond Jeyi(A)'!U43+'Nyanisile Williams (A)'!U20+'Thando Sithole(A)'!U25+'Anderson Njenje(A)'!U62+'F.Andries(A)'!U22+'Zolile Hanabe(A)'!U29</f>
        <v>1074337.28</v>
      </c>
      <c r="X223" s="168">
        <f>'Xolani Tiem(A)'!V41+'Raymond Jeyi(A)'!V43+'Nyanisile Williams (A)'!V20+'Thando Sithole(A)'!V25+'Anderson Njenje(A)'!V62+'F.Andries(A)'!V22+'Zolile Hanabe(A)'!V29</f>
        <v>0</v>
      </c>
      <c r="Y223" s="168">
        <f>W223+X223</f>
        <v>1074337.28</v>
      </c>
      <c r="Z223" s="270">
        <f>'Xolani Tiem(A)'!X41+'Raymond Jeyi(A)'!X43+'Nyanisile Williams (A)'!X20+'Thando Sithole(A)'!X25+'Anderson Njenje(A)'!X62+'F.Andries(A)'!X22+'Zolile Hanabe(A)'!X29</f>
        <v>1141620</v>
      </c>
      <c r="AA223" s="270">
        <f>'Xolani Tiem(A)'!Y41+'Raymond Jeyi(A)'!Y43+'Nyanisile Williams (A)'!Y20+'Thando Sithole(A)'!Y25+'Anderson Njenje(A)'!Y62+'F.Andries(A)'!Y22+'Zolile Hanabe(A)'!Y29</f>
        <v>442</v>
      </c>
      <c r="AB223" s="270">
        <f>'Xolani Tiem(A)'!Z41+'Raymond Jeyi(A)'!Z43+'Nyanisile Williams (A)'!Z20+'Thando Sithole(A)'!Z25+'Anderson Njenje(A)'!Z62+'F.Andries(A)'!Z22+'Zolile Hanabe(A)'!Z29</f>
        <v>5254</v>
      </c>
      <c r="AC223" s="270">
        <f>'Xolani Tiem(A)'!AA41+'Raymond Jeyi(A)'!AA43+'Nyanisile Williams (A)'!AA20+'Thando Sithole(A)'!AA25+'Anderson Njenje(A)'!AA62+'F.Andries(A)'!AA22+'Zolile Hanabe(A)'!AA29</f>
        <v>8473</v>
      </c>
      <c r="AD223" s="168">
        <f>Y223/(E223+F223)</f>
        <v>2846.5298076413546</v>
      </c>
      <c r="AE223" s="168">
        <f>Y223/AB223</f>
        <v>204.47987818804719</v>
      </c>
      <c r="AF223" s="167">
        <f>AB223/(E223+F223)</f>
        <v>13.920830904562559</v>
      </c>
    </row>
    <row r="224" spans="2:32" x14ac:dyDescent="0.25">
      <c r="B224" s="174" t="s">
        <v>741</v>
      </c>
      <c r="C224" s="174" t="s">
        <v>720</v>
      </c>
      <c r="D224" s="233">
        <f>'Mkatali Mzwanele(F)'!C82+'W.Gidane (F)'!C23+'Nikelwa Ndwayana(F)'!C52+'Liyanda Mgilane(F)'!C73+'M.Nkone (F)'!C57+'N.Mani(F)'!C53</f>
        <v>49</v>
      </c>
      <c r="E224" s="175">
        <f>'Mkatali Mzwanele(F)'!D82+'W.Gidane (F)'!D23+'Nikelwa Ndwayana(F)'!D52+'Liyanda Mgilane(F)'!D73+'M.Nkone (F)'!D57+'N.Mani(F)'!D53</f>
        <v>504.33</v>
      </c>
      <c r="F224" s="175">
        <f>'Mkatali Mzwanele(F)'!E82+'W.Gidane (F)'!E23+'Nikelwa Ndwayana(F)'!E52+'Liyanda Mgilane(F)'!E73+'M.Nkone (F)'!E57+'N.Mani(F)'!E53</f>
        <v>70</v>
      </c>
      <c r="G224" s="175">
        <f t="shared" si="37"/>
        <v>627.57999999999993</v>
      </c>
      <c r="H224" s="175">
        <f t="shared" si="37"/>
        <v>70</v>
      </c>
      <c r="I224" s="233">
        <f>'Mkatali Mzwanele(F)'!H82+'W.Gidane (F)'!H23+'Nikelwa Ndwayana(F)'!H52+'Liyanda Mgilane(F)'!H73+'M.Nkone (F)'!H57+'N.Mani(F)'!H53</f>
        <v>0</v>
      </c>
      <c r="J224" s="233">
        <f>'Mkatali Mzwanele(F)'!I82+'W.Gidane (F)'!I23+'Nikelwa Ndwayana(F)'!I52+'Liyanda Mgilane(F)'!I73+'M.Nkone (F)'!I57+'N.Mani(F)'!I53</f>
        <v>988</v>
      </c>
      <c r="K224" s="233">
        <f>I224+J224</f>
        <v>988</v>
      </c>
      <c r="L224" s="233">
        <f>'Mkatali Mzwanele(F)'!J82+'W.Gidane (F)'!J23+'Nikelwa Ndwayana(F)'!J52+'Liyanda Mgilane(F)'!J73+'M.Nkone (F)'!J57+'N.Mani(F)'!J53</f>
        <v>72</v>
      </c>
      <c r="M224" s="178">
        <f>'Mkatali Mzwanele(F)'!K82+'W.Gidane (F)'!K23+'Nikelwa Ndwayana(F)'!K52+'Liyanda Mgilane(F)'!K73+'M.Nkone (F)'!K57+'N.Mani(F)'!K53</f>
        <v>1024267.2</v>
      </c>
      <c r="N224" s="178">
        <f>'Mkatali Mzwanele(F)'!L82+'W.Gidane (F)'!L23+'Nikelwa Ndwayana(F)'!L52+'Liyanda Mgilane(F)'!L73+'M.Nkone (F)'!L57+'N.Mani(F)'!L53</f>
        <v>0</v>
      </c>
      <c r="O224" s="178">
        <f>'Mkatali Mzwanele(F)'!M82+'W.Gidane (F)'!M23+'Nikelwa Ndwayana(F)'!M52+'Liyanda Mgilane(F)'!M73+'M.Nkone (F)'!M57+'N.Mani(F)'!M53</f>
        <v>204813.44000000003</v>
      </c>
      <c r="P224" s="178">
        <f>'Mkatali Mzwanele(F)'!N82+'W.Gidane (F)'!N23+'Nikelwa Ndwayana(F)'!N52+'Liyanda Mgilane(F)'!N73+'M.Nkone (F)'!N57+'N.Mani(F)'!N53</f>
        <v>0</v>
      </c>
      <c r="Q224" s="178">
        <f>'Mkatali Mzwanele(F)'!O82+'W.Gidane (F)'!O23+'Nikelwa Ndwayana(F)'!O52+'Liyanda Mgilane(F)'!O73+'M.Nkone (F)'!O57+'N.Mani(F)'!O53</f>
        <v>47965.509999999995</v>
      </c>
      <c r="R224" s="178">
        <f>'Mkatali Mzwanele(F)'!P82+'W.Gidane (F)'!P23+'Nikelwa Ndwayana(F)'!P52+'Liyanda Mgilane(F)'!P73+'M.Nkone (F)'!P57+'N.Mani(F)'!P53</f>
        <v>163611.24000000002</v>
      </c>
      <c r="S224" s="178">
        <f>'Mkatali Mzwanele(F)'!Q82+'W.Gidane (F)'!Q23+'Nikelwa Ndwayana(F)'!Q52+'Liyanda Mgilane(F)'!Q73+'M.Nkone (F)'!Q57+'N.Mani(F)'!Q53</f>
        <v>343210.6</v>
      </c>
      <c r="T224" s="178">
        <f>'Mkatali Mzwanele(F)'!R82+'W.Gidane (F)'!R23+'Nikelwa Ndwayana(F)'!R52+'Liyanda Mgilane(F)'!R73+'M.Nkone (F)'!R57+'N.Mani(F)'!R53</f>
        <v>56051.1</v>
      </c>
      <c r="U224" s="178">
        <f>'Mkatali Mzwanele(F)'!S82+'W.Gidane (F)'!S23+'Nikelwa Ndwayana(F)'!S52+'Liyanda Mgilane(F)'!S73+'M.Nkone (F)'!S57+'N.Mani(F)'!S53</f>
        <v>0</v>
      </c>
      <c r="V224" s="178">
        <f>'Mkatali Mzwanele(F)'!T82+'W.Gidane (F)'!T23+'Nikelwa Ndwayana(F)'!T52+'Liyanda Mgilane(F)'!T73+'M.Nkone (F)'!T57+'N.Mani(F)'!T53</f>
        <v>0</v>
      </c>
      <c r="W224" s="178">
        <f>'Mkatali Mzwanele(F)'!U82+'W.Gidane (F)'!U23+'Nikelwa Ndwayana(F)'!U52+'Liyanda Mgilane(F)'!U73+'M.Nkone (F)'!U57+'N.Mani(F)'!U53</f>
        <v>1839719.0979999998</v>
      </c>
      <c r="X224" s="178">
        <f>'Mkatali Mzwanele(F)'!V82+'W.Gidane (F)'!V23+'Nikelwa Ndwayana(F)'!V52+'Liyanda Mgilane(F)'!V73+'M.Nkone (F)'!V57+'N.Mani(F)'!V53</f>
        <v>0</v>
      </c>
      <c r="Y224" s="178">
        <f>W224+X224</f>
        <v>1839719.0979999998</v>
      </c>
      <c r="Z224" s="271">
        <f>'Mkatali Mzwanele(F)'!X82+'W.Gidane (F)'!X23+'Nikelwa Ndwayana(F)'!X52+'Liyanda Mgilane(F)'!X73+'M.Nkone (F)'!X57+'N.Mani(F)'!X53</f>
        <v>1349575</v>
      </c>
      <c r="AA224" s="271">
        <f>'Mkatali Mzwanele(F)'!Y82+'W.Gidane (F)'!Y23+'Nikelwa Ndwayana(F)'!Y52+'Liyanda Mgilane(F)'!Y73+'M.Nkone (F)'!Y57+'N.Mani(F)'!Y53</f>
        <v>0</v>
      </c>
      <c r="AB224" s="271">
        <f>'Mkatali Mzwanele(F)'!Z82+'W.Gidane (F)'!Z23+'Nikelwa Ndwayana(F)'!Z52+'Liyanda Mgilane(F)'!Z73+'M.Nkone (F)'!Z57+'N.Mani(F)'!Z53</f>
        <v>11793</v>
      </c>
      <c r="AC224" s="271">
        <f>'Mkatali Mzwanele(F)'!AA82+'W.Gidane (F)'!AA23+'Nikelwa Ndwayana(F)'!AA52+'Liyanda Mgilane(F)'!AA73+'M.Nkone (F)'!AA57+'N.Mani(F)'!AA53</f>
        <v>9153</v>
      </c>
      <c r="AD224" s="178">
        <f>Y224/(E224+F224)</f>
        <v>3203.2439503421379</v>
      </c>
      <c r="AE224" s="178">
        <f>Y224/AB224</f>
        <v>156.00094106673447</v>
      </c>
      <c r="AF224" s="177">
        <f>AB224/(E224+F224)</f>
        <v>20.533491198439926</v>
      </c>
    </row>
    <row r="225" spans="1:32" x14ac:dyDescent="0.25">
      <c r="B225" s="217" t="s">
        <v>741</v>
      </c>
      <c r="C225" s="217" t="s">
        <v>739</v>
      </c>
      <c r="D225" s="234">
        <f>'N.Mani (Peddie)'!C18+'Mzimkhulu Nkone (Peddie)'!C18+'W.Gidane(Peddie)'!C21+'M.Rwexu(Peddie)'!C17</f>
        <v>10</v>
      </c>
      <c r="E225" s="218">
        <f>'N.Mani (Peddie)'!D18+'Mzimkhulu Nkone (Peddie)'!D18+'W.Gidane(Peddie)'!D21+'M.Rwexu(Peddie)'!D17</f>
        <v>69</v>
      </c>
      <c r="F225" s="218">
        <f>'N.Mani (Peddie)'!E18+'Mzimkhulu Nkone (Peddie)'!E18+'W.Gidane(Peddie)'!E21+'M.Rwexu(Peddie)'!E17</f>
        <v>0</v>
      </c>
      <c r="G225" s="218">
        <f t="shared" si="37"/>
        <v>181</v>
      </c>
      <c r="H225" s="218">
        <f t="shared" si="37"/>
        <v>0</v>
      </c>
      <c r="I225" s="234">
        <f>'N.Mani (Peddie)'!H18+'Mzimkhulu Nkone (Peddie)'!H18+'W.Gidane(Peddie)'!H21+'M.Rwexu(Peddie)'!H17</f>
        <v>0</v>
      </c>
      <c r="J225" s="234">
        <f>'N.Mani (Peddie)'!I18+'Mzimkhulu Nkone (Peddie)'!I18+'W.Gidane(Peddie)'!I21+'M.Rwexu(Peddie)'!I17</f>
        <v>224</v>
      </c>
      <c r="K225" s="237">
        <f>J225+I225</f>
        <v>224</v>
      </c>
      <c r="L225" s="234">
        <f>'N.Mani (Peddie)'!J18+'Mzimkhulu Nkone (Peddie)'!J18+'W.Gidane(Peddie)'!J21+'M.Rwexu(Peddie)'!J17</f>
        <v>51</v>
      </c>
      <c r="M225" s="220">
        <f>'N.Mani (Peddie)'!K18+'Mzimkhulu Nkone (Peddie)'!K18+'W.Gidane(Peddie)'!K21+'M.Rwexu(Peddie)'!K17</f>
        <v>229483.9</v>
      </c>
      <c r="N225" s="220">
        <f>'N.Mani (Peddie)'!L18+'Mzimkhulu Nkone (Peddie)'!L18+'W.Gidane(Peddie)'!L21+'M.Rwexu(Peddie)'!L17</f>
        <v>0</v>
      </c>
      <c r="O225" s="220">
        <f>'N.Mani (Peddie)'!M18+'Mzimkhulu Nkone (Peddie)'!M18+'W.Gidane(Peddie)'!M21+'M.Rwexu(Peddie)'!M17</f>
        <v>45896.759999999995</v>
      </c>
      <c r="P225" s="220">
        <f>'N.Mani (Peddie)'!N18+'Mzimkhulu Nkone (Peddie)'!N18+'W.Gidane(Peddie)'!N21+'M.Rwexu(Peddie)'!N17</f>
        <v>0</v>
      </c>
      <c r="Q225" s="220">
        <f>'N.Mani (Peddie)'!O18+'Mzimkhulu Nkone (Peddie)'!O18+'W.Gidane(Peddie)'!O21+'M.Rwexu(Peddie)'!O17</f>
        <v>11258.05</v>
      </c>
      <c r="R225" s="220">
        <f>'N.Mani (Peddie)'!P18+'Mzimkhulu Nkone (Peddie)'!P18+'W.Gidane(Peddie)'!P21+'M.Rwexu(Peddie)'!P17</f>
        <v>7473.23</v>
      </c>
      <c r="S225" s="220">
        <f>'N.Mani (Peddie)'!Q18+'Mzimkhulu Nkone (Peddie)'!Q18+'W.Gidane(Peddie)'!Q21+'M.Rwexu(Peddie)'!Q17</f>
        <v>78091.8</v>
      </c>
      <c r="T225" s="220">
        <f>'N.Mani (Peddie)'!R18+'Mzimkhulu Nkone (Peddie)'!R18+'W.Gidane(Peddie)'!R21+'M.Rwexu(Peddie)'!R17</f>
        <v>11350.97</v>
      </c>
      <c r="U225" s="220">
        <f>'N.Mani (Peddie)'!S18+'Mzimkhulu Nkone (Peddie)'!S18+'W.Gidane(Peddie)'!S21+'M.Rwexu(Peddie)'!S17</f>
        <v>0</v>
      </c>
      <c r="V225" s="220">
        <f>'N.Mani (Peddie)'!T18+'Mzimkhulu Nkone (Peddie)'!T18+'W.Gidane(Peddie)'!T21+'M.Rwexu(Peddie)'!T17</f>
        <v>0</v>
      </c>
      <c r="W225" s="220">
        <f>'N.Mani (Peddie)'!U18+'Mzimkhulu Nkone (Peddie)'!U18+'W.Gidane(Peddie)'!U21+'M.Rwexu(Peddie)'!U17</f>
        <v>383554.71</v>
      </c>
      <c r="X225" s="220">
        <f>'N.Mani (Peddie)'!V18+'Mzimkhulu Nkone (Peddie)'!V18+'W.Gidane(Peddie)'!V21+'M.Rwexu(Peddie)'!V17</f>
        <v>0</v>
      </c>
      <c r="Y225" s="220">
        <f>W225+X225</f>
        <v>383554.71</v>
      </c>
      <c r="Z225" s="272">
        <f>'N.Mani (Peddie)'!X18+'Mzimkhulu Nkone (Peddie)'!X18+'W.Gidane(Peddie)'!X21+'M.Rwexu(Peddie)'!X17</f>
        <v>172500</v>
      </c>
      <c r="AA225" s="272">
        <f>'N.Mani (Peddie)'!Y18+'Mzimkhulu Nkone (Peddie)'!Y18+'W.Gidane(Peddie)'!Y21+'M.Rwexu(Peddie)'!Y17</f>
        <v>9</v>
      </c>
      <c r="AB225" s="272">
        <f>'N.Mani (Peddie)'!Z18+'Mzimkhulu Nkone (Peddie)'!Z18+'W.Gidane(Peddie)'!Z21+'M.Rwexu(Peddie)'!Z17</f>
        <v>2533</v>
      </c>
      <c r="AC225" s="272">
        <f>'N.Mani (Peddie)'!AA18+'Mzimkhulu Nkone (Peddie)'!AA18+'W.Gidane(Peddie)'!AA21+'M.Rwexu(Peddie)'!AA17</f>
        <v>2531</v>
      </c>
      <c r="AD225" s="220">
        <f>Y225/(E225+F225)</f>
        <v>5558.7639130434782</v>
      </c>
      <c r="AE225" s="220">
        <f>Y225/AB225</f>
        <v>151.42309909198579</v>
      </c>
      <c r="AF225" s="219">
        <f>AB225/(E225+F225)</f>
        <v>36.710144927536234</v>
      </c>
    </row>
    <row r="226" spans="1:32" x14ac:dyDescent="0.25">
      <c r="B226" s="182" t="s">
        <v>19</v>
      </c>
      <c r="C226" s="182"/>
      <c r="D226" s="235">
        <f>SUM(D222:D225)</f>
        <v>132</v>
      </c>
      <c r="E226" s="189">
        <f t="shared" ref="E226:AC226" si="38">SUM(E222:E225)</f>
        <v>1439.75</v>
      </c>
      <c r="F226" s="189">
        <f t="shared" si="38"/>
        <v>117</v>
      </c>
      <c r="G226" s="189">
        <f t="shared" si="38"/>
        <v>2344.9299999999998</v>
      </c>
      <c r="H226" s="189">
        <f t="shared" si="38"/>
        <v>168.96</v>
      </c>
      <c r="I226" s="235">
        <f t="shared" si="38"/>
        <v>0</v>
      </c>
      <c r="J226" s="235">
        <f t="shared" si="38"/>
        <v>2526</v>
      </c>
      <c r="K226" s="235">
        <f t="shared" si="38"/>
        <v>2526</v>
      </c>
      <c r="L226" s="235">
        <f t="shared" si="38"/>
        <v>297</v>
      </c>
      <c r="M226" s="184">
        <f t="shared" si="38"/>
        <v>2623754.6199999996</v>
      </c>
      <c r="N226" s="184">
        <f t="shared" si="38"/>
        <v>0</v>
      </c>
      <c r="O226" s="184">
        <f t="shared" si="38"/>
        <v>481349.4</v>
      </c>
      <c r="P226" s="184">
        <f t="shared" si="38"/>
        <v>0</v>
      </c>
      <c r="Q226" s="184">
        <f t="shared" si="38"/>
        <v>121361.15999999999</v>
      </c>
      <c r="R226" s="184">
        <f t="shared" si="38"/>
        <v>437274.42999999993</v>
      </c>
      <c r="S226" s="184">
        <f t="shared" si="38"/>
        <v>922537.4</v>
      </c>
      <c r="T226" s="184">
        <f t="shared" si="38"/>
        <v>141483.04</v>
      </c>
      <c r="U226" s="184">
        <f t="shared" si="38"/>
        <v>0</v>
      </c>
      <c r="V226" s="184">
        <f t="shared" si="38"/>
        <v>397020</v>
      </c>
      <c r="W226" s="184">
        <f t="shared" si="38"/>
        <v>5116844.3079999993</v>
      </c>
      <c r="X226" s="184">
        <f t="shared" si="38"/>
        <v>0</v>
      </c>
      <c r="Y226" s="184">
        <f t="shared" si="38"/>
        <v>5116844.3079999993</v>
      </c>
      <c r="Z226" s="210">
        <f t="shared" si="38"/>
        <v>3936195</v>
      </c>
      <c r="AA226" s="210">
        <f t="shared" si="38"/>
        <v>921</v>
      </c>
      <c r="AB226" s="210">
        <f t="shared" si="38"/>
        <v>30040</v>
      </c>
      <c r="AC226" s="210">
        <f t="shared" si="38"/>
        <v>30520</v>
      </c>
      <c r="AD226" s="172">
        <f>Y226/(E226+F226)</f>
        <v>3286.8760610245699</v>
      </c>
      <c r="AE226" s="172">
        <f>Y226/AB226</f>
        <v>170.33436444740343</v>
      </c>
      <c r="AF226" s="170">
        <f>AB226/(E226+F226)</f>
        <v>19.296611530431989</v>
      </c>
    </row>
    <row r="227" spans="1:32" x14ac:dyDescent="0.25">
      <c r="B227" s="100"/>
      <c r="C227" s="100"/>
      <c r="D227" s="236"/>
      <c r="E227" s="214"/>
      <c r="F227" s="214"/>
      <c r="G227" s="214"/>
      <c r="H227" s="214"/>
      <c r="I227" s="236"/>
      <c r="J227" s="236"/>
      <c r="K227" s="236"/>
      <c r="L227" s="236"/>
      <c r="M227" s="46"/>
      <c r="N227" s="46"/>
      <c r="O227" s="46"/>
      <c r="P227" s="46"/>
      <c r="Q227" s="46"/>
      <c r="R227" s="46"/>
      <c r="S227" s="46"/>
      <c r="T227" s="46"/>
      <c r="U227" s="46"/>
      <c r="V227" s="46"/>
      <c r="W227" s="46"/>
      <c r="X227" s="46"/>
      <c r="Y227" s="46"/>
      <c r="Z227" s="273"/>
      <c r="AA227" s="273"/>
      <c r="AB227" s="273"/>
      <c r="AC227" s="80"/>
      <c r="AD227" s="72"/>
      <c r="AE227" s="72"/>
      <c r="AF227" s="73"/>
    </row>
    <row r="228" spans="1:32" x14ac:dyDescent="0.25">
      <c r="B228" s="70" t="s">
        <v>752</v>
      </c>
      <c r="C228" s="70" t="s">
        <v>682</v>
      </c>
      <c r="D228" s="229">
        <f>'Pieter Rossouw (B)'!C58+'Johannes Wildshut(B)'!C43+'Gasie Saayman (B)'!C36+'Elmara Swartz(B)'!C41+'Marion Grootboom(B)'!C41+'Salten Magiellies(B)'!C35+'Michael Grootboom(B)'!C19</f>
        <v>44</v>
      </c>
      <c r="E228" s="161">
        <f>'Pieter Rossouw (B)'!D58+'Johannes Wildshut(B)'!D43+'Gasie Saayman (B)'!D36+'Elmara Swartz(B)'!D41+'Marion Grootboom(B)'!D41+'Salten Magiellies(B)'!D35+'Michael Grootboom(B)'!D19</f>
        <v>442.46</v>
      </c>
      <c r="F228" s="161">
        <f>'Pieter Rossouw (B)'!E58+'Johannes Wildshut(B)'!E43+'Gasie Saayman (B)'!E36+'Elmara Swartz(B)'!E41+'Marion Grootboom(B)'!E41+'Salten Magiellies(B)'!E35+'Michael Grootboom(B)'!E19</f>
        <v>27.23</v>
      </c>
      <c r="G228" s="161">
        <f t="shared" ref="G228:H230" si="39">E228+G222</f>
        <v>1168.5899999999999</v>
      </c>
      <c r="H228" s="161">
        <f t="shared" si="39"/>
        <v>95.23</v>
      </c>
      <c r="I228" s="229">
        <f>'Pieter Rossouw (B)'!H58+'Johannes Wildshut(B)'!H43+'Gasie Saayman (B)'!H36+'Elmara Swartz(B)'!H41+'Marion Grootboom(B)'!H41+'Salten Magiellies(B)'!H35+'Michael Grootboom(B)'!H19</f>
        <v>0</v>
      </c>
      <c r="J228" s="229">
        <f>'Pieter Rossouw (B)'!I58+'Johannes Wildshut(B)'!I43+'Gasie Saayman (B)'!I36+'Elmara Swartz(B)'!I41+'Marion Grootboom(B)'!I41+'Salten Magiellies(B)'!I35+'Michael Grootboom(B)'!I19</f>
        <v>880</v>
      </c>
      <c r="K228" s="229">
        <f>I228+J228</f>
        <v>880</v>
      </c>
      <c r="L228" s="229">
        <f>'Pieter Rossouw (B)'!J58+'Johannes Wildshut(B)'!J43+'Gasie Saayman (B)'!J36+'Elmara Swartz(B)'!J41+'Marion Grootboom(B)'!J41+'Salten Magiellies(B)'!J35+'Michael Grootboom(B)'!J19</f>
        <v>79</v>
      </c>
      <c r="M228" s="72">
        <f>'Pieter Rossouw (B)'!K58+'Johannes Wildshut(B)'!K43+'Gasie Saayman (B)'!K36+'Elmara Swartz(B)'!K41+'Marion Grootboom(B)'!K41+'Salten Magiellies(B)'!K35+'Michael Grootboom(B)'!K19</f>
        <v>969846.8</v>
      </c>
      <c r="N228" s="72">
        <f>'Pieter Rossouw (B)'!L58+'Johannes Wildshut(B)'!L43+'Gasie Saayman (B)'!L36+'Elmara Swartz(B)'!L41+'Marion Grootboom(B)'!L41+'Salten Magiellies(B)'!L35+'Michael Grootboom(B)'!L19</f>
        <v>30561.040000000001</v>
      </c>
      <c r="O228" s="72">
        <f>'Pieter Rossouw (B)'!M58+'Johannes Wildshut(B)'!M43+'Gasie Saayman (B)'!M36+'Elmara Swartz(B)'!M41+'Marion Grootboom(B)'!M41+'Salten Magiellies(B)'!M35+'Michael Grootboom(B)'!M19</f>
        <v>144892.53</v>
      </c>
      <c r="P228" s="72">
        <f>'Pieter Rossouw (B)'!N58+'Johannes Wildshut(B)'!N43+'Gasie Saayman (B)'!N36+'Elmara Swartz(B)'!N41+'Marion Grootboom(B)'!N41+'Salten Magiellies(B)'!N35+'Michael Grootboom(B)'!N19</f>
        <v>0</v>
      </c>
      <c r="Q228" s="72">
        <f>'Pieter Rossouw (B)'!O58+'Johannes Wildshut(B)'!O43+'Gasie Saayman (B)'!O36+'Elmara Swartz(B)'!O41+'Marion Grootboom(B)'!O41+'Salten Magiellies(B)'!O35+'Michael Grootboom(B)'!O19</f>
        <v>42733.32</v>
      </c>
      <c r="R228" s="72">
        <f>'Pieter Rossouw (B)'!P58+'Johannes Wildshut(B)'!P43+'Gasie Saayman (B)'!P36+'Elmara Swartz(B)'!P41+'Marion Grootboom(B)'!P41+'Salten Magiellies(B)'!P35+'Michael Grootboom(B)'!P19</f>
        <v>120434.93999999999</v>
      </c>
      <c r="S228" s="72">
        <f>'Pieter Rossouw (B)'!Q58+'Johannes Wildshut(B)'!Q43+'Gasie Saayman (B)'!Q36+'Elmara Swartz(B)'!Q41+'Marion Grootboom(B)'!Q41+'Salten Magiellies(B)'!Q35+'Michael Grootboom(B)'!Q19</f>
        <v>176231.59</v>
      </c>
      <c r="T228" s="72">
        <f>'Pieter Rossouw (B)'!R58+'Johannes Wildshut(B)'!R43+'Gasie Saayman (B)'!R36+'Elmara Swartz(B)'!R41+'Marion Grootboom(B)'!R41+'Salten Magiellies(B)'!R35+'Michael Grootboom(B)'!R19</f>
        <v>50274</v>
      </c>
      <c r="U228" s="72">
        <f>'Pieter Rossouw (B)'!S58+'Johannes Wildshut(B)'!S43+'Gasie Saayman (B)'!S36+'Elmara Swartz(B)'!S41+'Marion Grootboom(B)'!S41+'Salten Magiellies(B)'!S35+'Michael Grootboom(B)'!S19</f>
        <v>0</v>
      </c>
      <c r="V228" s="72">
        <f>'Pieter Rossouw (B)'!T58+'Johannes Wildshut(B)'!T43+'Gasie Saayman (B)'!T36+'Elmara Swartz(B)'!T41+'Marion Grootboom(B)'!T41+'Salten Magiellies(B)'!T35+'Michael Grootboom(B)'!T19</f>
        <v>112320</v>
      </c>
      <c r="W228" s="72">
        <f>'Pieter Rossouw (B)'!U58+'Johannes Wildshut(B)'!U43+'Gasie Saayman (B)'!U36+'Elmara Swartz(B)'!U41+'Marion Grootboom(B)'!U41+'Salten Magiellies(B)'!U35+'Michael Grootboom(B)'!U19</f>
        <v>1652396.2199999997</v>
      </c>
      <c r="X228" s="72">
        <f>'Pieter Rossouw (B)'!V58+'Johannes Wildshut(B)'!V43+'Gasie Saayman (B)'!V36+'Elmara Swartz(B)'!V41+'Marion Grootboom(B)'!V41+'Salten Magiellies(B)'!V35+'Michael Grootboom(B)'!V19</f>
        <v>0</v>
      </c>
      <c r="Y228" s="72">
        <f>W228+X228</f>
        <v>1652396.2199999997</v>
      </c>
      <c r="Z228" s="80">
        <f>'Pieter Rossouw (B)'!X58+'Johannes Wildshut(B)'!X43+'Gasie Saayman (B)'!X36+'Elmara Swartz(B)'!X41+'Marion Grootboom(B)'!X41+'Salten Magiellies(B)'!X35+'Michael Grootboom(B)'!X19</f>
        <v>1101151</v>
      </c>
      <c r="AA228" s="80">
        <f>'Pieter Rossouw (B)'!Y58+'Johannes Wildshut(B)'!Y43+'Gasie Saayman (B)'!Y36+'Elmara Swartz(B)'!Y41+'Marion Grootboom(B)'!Y41+'Salten Magiellies(B)'!Y35+'Michael Grootboom(B)'!Y19</f>
        <v>260</v>
      </c>
      <c r="AB228" s="80">
        <f>'Pieter Rossouw (B)'!Z58+'Johannes Wildshut(B)'!Z43+'Gasie Saayman (B)'!Z36+'Elmara Swartz(B)'!Z41+'Marion Grootboom(B)'!Z41+'Salten Magiellies(B)'!Z35+'Michael Grootboom(B)'!Z19</f>
        <v>9940</v>
      </c>
      <c r="AC228" s="80">
        <f>'Pieter Rossouw (B)'!AA58+'Johannes Wildshut(B)'!AA43+'Gasie Saayman (B)'!AA36+'Elmara Swartz(B)'!AA41+'Marion Grootboom(B)'!AA41+'Salten Magiellies(B)'!AA35+'Michael Grootboom(B)'!AA19</f>
        <v>8366</v>
      </c>
      <c r="AD228" s="72">
        <f>Y228/(E228+F228)</f>
        <v>3518.0570589111962</v>
      </c>
      <c r="AE228" s="72">
        <f>Y228/AB228</f>
        <v>166.23704426559354</v>
      </c>
      <c r="AF228" s="73">
        <f>AB228/(E228+F228)</f>
        <v>21.162894675211309</v>
      </c>
    </row>
    <row r="229" spans="1:32" x14ac:dyDescent="0.25">
      <c r="B229" s="159" t="s">
        <v>752</v>
      </c>
      <c r="C229" s="159" t="s">
        <v>716</v>
      </c>
      <c r="D229" s="228">
        <f>'Raymond Jeyi(A)'!C44+'Nyanisile Williams (A)'!C21+'Thando Sithole(A)'!C26+'Anderson Njenje(A)'!C63+'F.Andries(A)'!C23+'FA Maxham(A)'!C14+'TN Kula(A)'!C21+'MA Nombande(A)'!C31+'Zolile Hanabe(A)'!C30</f>
        <v>36</v>
      </c>
      <c r="E229" s="166">
        <f>'Raymond Jeyi(A)'!D44+'Nyanisile Williams (A)'!D21+'Thando Sithole(A)'!D26+'Anderson Njenje(A)'!D63+'F.Andries(A)'!D23+'FA Maxham(A)'!D14+'TN Kula(A)'!D21+'MA Nombande(A)'!D31+'Zolile Hanabe(A)'!D30</f>
        <v>215.45999999999998</v>
      </c>
      <c r="F229" s="166">
        <f>'Raymond Jeyi(A)'!E44+'Nyanisile Williams (A)'!E21+'Thando Sithole(A)'!E26+'Anderson Njenje(A)'!E63+'F.Andries(A)'!E23+'FA Maxham(A)'!E14+'TN Kula(A)'!E21+'MA Nombande(A)'!E31+'Zolile Hanabe(A)'!E30</f>
        <v>58.39</v>
      </c>
      <c r="G229" s="166">
        <f t="shared" si="39"/>
        <v>1025.68</v>
      </c>
      <c r="H229" s="166">
        <f t="shared" si="39"/>
        <v>89.35</v>
      </c>
      <c r="I229" s="228">
        <f>'Raymond Jeyi(A)'!H44+'Nyanisile Williams (A)'!H21+'Thando Sithole(A)'!H26+'Anderson Njenje(A)'!H63+'F.Andries(A)'!H23+'FA Maxham(A)'!H14+'TN Kula(A)'!H21+'MA Nombande(A)'!H31+'Zolile Hanabe(A)'!H30</f>
        <v>0</v>
      </c>
      <c r="J229" s="228">
        <f>'Raymond Jeyi(A)'!I44+'Nyanisile Williams (A)'!I21+'Thando Sithole(A)'!I26+'Anderson Njenje(A)'!I63+'F.Andries(A)'!I23+'FA Maxham(A)'!I14+'TN Kula(A)'!I21+'MA Nombande(A)'!I31+'Zolile Hanabe(A)'!I30</f>
        <v>575</v>
      </c>
      <c r="K229" s="228">
        <f>I229+J229</f>
        <v>575</v>
      </c>
      <c r="L229" s="228">
        <f>'Raymond Jeyi(A)'!J44+'Nyanisile Williams (A)'!J21+'Thando Sithole(A)'!J26+'Anderson Njenje(A)'!J63+'F.Andries(A)'!J23+'FA Maxham(A)'!J14+'TN Kula(A)'!J21+'MA Nombande(A)'!J31+'Zolile Hanabe(A)'!J30</f>
        <v>99</v>
      </c>
      <c r="M229" s="168">
        <f>'Raymond Jeyi(A)'!K44+'Nyanisile Williams (A)'!K21+'Thando Sithole(A)'!K26+'Anderson Njenje(A)'!K63+'F.Andries(A)'!K23+'FA Maxham(A)'!K14+'TN Kula(A)'!K21+'MA Nombande(A)'!K31+'Zolile Hanabe(A)'!K30</f>
        <v>592283.69999999995</v>
      </c>
      <c r="N229" s="168">
        <f>'Raymond Jeyi(A)'!L44+'Nyanisile Williams (A)'!L21+'Thando Sithole(A)'!L26+'Anderson Njenje(A)'!L63+'F.Andries(A)'!L23+'FA Maxham(A)'!L14+'TN Kula(A)'!L21+'MA Nombande(A)'!L31+'Zolile Hanabe(A)'!L30</f>
        <v>7139.07</v>
      </c>
      <c r="O229" s="168">
        <f>'Raymond Jeyi(A)'!M44+'Nyanisile Williams (A)'!M21+'Thando Sithole(A)'!M26+'Anderson Njenje(A)'!M63+'F.Andries(A)'!M23+'FA Maxham(A)'!M14+'TN Kula(A)'!M21+'MA Nombande(A)'!M31+'Zolile Hanabe(A)'!M30</f>
        <v>98558.96</v>
      </c>
      <c r="P229" s="168">
        <f>'Raymond Jeyi(A)'!N44+'Nyanisile Williams (A)'!N21+'Thando Sithole(A)'!N26+'Anderson Njenje(A)'!N63+'F.Andries(A)'!N23+'FA Maxham(A)'!N14+'TN Kula(A)'!N21+'MA Nombande(A)'!N31+'Zolile Hanabe(A)'!N30</f>
        <v>0</v>
      </c>
      <c r="Q229" s="168">
        <f>'Raymond Jeyi(A)'!O44+'Nyanisile Williams (A)'!O21+'Thando Sithole(A)'!O26+'Anderson Njenje(A)'!O63+'F.Andries(A)'!O23+'FA Maxham(A)'!O14+'TN Kula(A)'!O21+'MA Nombande(A)'!O31+'Zolile Hanabe(A)'!O30</f>
        <v>26400.74</v>
      </c>
      <c r="R229" s="168">
        <f>'Raymond Jeyi(A)'!P44+'Nyanisile Williams (A)'!P21+'Thando Sithole(A)'!P26+'Anderson Njenje(A)'!P63+'F.Andries(A)'!P23+'FA Maxham(A)'!P14+'TN Kula(A)'!P21+'MA Nombande(A)'!P31+'Zolile Hanabe(A)'!P30</f>
        <v>107126.19000000002</v>
      </c>
      <c r="S229" s="168">
        <f>'Raymond Jeyi(A)'!Q44+'Nyanisile Williams (A)'!Q21+'Thando Sithole(A)'!Q26+'Anderson Njenje(A)'!Q63+'F.Andries(A)'!Q23+'FA Maxham(A)'!Q14+'TN Kula(A)'!Q21+'MA Nombande(A)'!Q31+'Zolile Hanabe(A)'!Q30</f>
        <v>206039.19999999998</v>
      </c>
      <c r="T229" s="168">
        <f>'Raymond Jeyi(A)'!R44+'Nyanisile Williams (A)'!R21+'Thando Sithole(A)'!R26+'Anderson Njenje(A)'!R63+'F.Andries(A)'!R23+'FA Maxham(A)'!R14+'TN Kula(A)'!R21+'MA Nombande(A)'!R31+'Zolile Hanabe(A)'!R30</f>
        <v>31749</v>
      </c>
      <c r="U229" s="168">
        <f>'Raymond Jeyi(A)'!S44+'Nyanisile Williams (A)'!S21+'Thando Sithole(A)'!S26+'Anderson Njenje(A)'!S63+'F.Andries(A)'!S23+'FA Maxham(A)'!S14+'TN Kula(A)'!S21+'MA Nombande(A)'!S31+'Zolile Hanabe(A)'!S30</f>
        <v>0</v>
      </c>
      <c r="V229" s="168">
        <f>'Raymond Jeyi(A)'!T44+'Nyanisile Williams (A)'!T21+'Thando Sithole(A)'!T26+'Anderson Njenje(A)'!T63+'F.Andries(A)'!T23+'FA Maxham(A)'!T14+'TN Kula(A)'!T21+'MA Nombande(A)'!T31+'Zolile Hanabe(A)'!T30</f>
        <v>239265</v>
      </c>
      <c r="W229" s="168">
        <f>'Raymond Jeyi(A)'!U44+'Nyanisile Williams (A)'!U21+'Thando Sithole(A)'!U26+'Anderson Njenje(A)'!U63+'F.Andries(A)'!U23+'FA Maxham(A)'!U14+'TN Kula(A)'!U21+'MA Nombande(A)'!U31+'Zolile Hanabe(A)'!U30</f>
        <v>1308066.8599999999</v>
      </c>
      <c r="X229" s="168">
        <f>'Raymond Jeyi(A)'!V44+'Nyanisile Williams (A)'!V21+'Thando Sithole(A)'!V26+'Anderson Njenje(A)'!V63+'F.Andries(A)'!V23+'FA Maxham(A)'!V14+'TN Kula(A)'!V21+'MA Nombande(A)'!V31+'Zolile Hanabe(A)'!V30</f>
        <v>0</v>
      </c>
      <c r="Y229" s="168">
        <f>W229+X229</f>
        <v>1308066.8599999999</v>
      </c>
      <c r="Z229" s="270">
        <f>'Raymond Jeyi(A)'!X44+'Nyanisile Williams (A)'!X21+'Thando Sithole(A)'!X26+'Anderson Njenje(A)'!X63+'F.Andries(A)'!X23+'FA Maxham(A)'!X14+'TN Kula(A)'!X21+'MA Nombande(A)'!X31+'Zolile Hanabe(A)'!X30</f>
        <v>676158</v>
      </c>
      <c r="AA229" s="270">
        <f>'Raymond Jeyi(A)'!Y44+'Nyanisile Williams (A)'!Y21+'Thando Sithole(A)'!Y26+'Anderson Njenje(A)'!Y63+'F.Andries(A)'!Y23+'FA Maxham(A)'!Y14+'TN Kula(A)'!Y21+'MA Nombande(A)'!Y31+'Zolile Hanabe(A)'!Y30</f>
        <v>573</v>
      </c>
      <c r="AB229" s="270">
        <f>'Raymond Jeyi(A)'!Z44+'Nyanisile Williams (A)'!Z21+'Thando Sithole(A)'!Z26+'Anderson Njenje(A)'!Z63+'F.Andries(A)'!Z23+'FA Maxham(A)'!Z14+'TN Kula(A)'!Z21+'MA Nombande(A)'!Z31+'Zolile Hanabe(A)'!Z30</f>
        <v>6049</v>
      </c>
      <c r="AC229" s="270">
        <f>'Raymond Jeyi(A)'!AA44+'Nyanisile Williams (A)'!AA21+'Thando Sithole(A)'!AA26+'Anderson Njenje(A)'!AA63+'F.Andries(A)'!AA23+'FA Maxham(A)'!AA14+'TN Kula(A)'!AA21+'MA Nombande(A)'!AA31+'Zolile Hanabe(A)'!AA30</f>
        <v>5321</v>
      </c>
      <c r="AD229" s="168">
        <f>Y229/(E229+F229)</f>
        <v>4776.5815592477638</v>
      </c>
      <c r="AE229" s="168">
        <f>Y229/AB229</f>
        <v>216.24514134567696</v>
      </c>
      <c r="AF229" s="167">
        <f>AB229/(E229+F229)</f>
        <v>22.088734708782184</v>
      </c>
    </row>
    <row r="230" spans="1:32" x14ac:dyDescent="0.25">
      <c r="B230" s="174" t="s">
        <v>752</v>
      </c>
      <c r="C230" s="174" t="s">
        <v>720</v>
      </c>
      <c r="D230" s="233">
        <f>'Mkatali Mzwanele(F)'!C83+'W.Gidane (F)'!C24+'Nikelwa Ndwayana(F)'!C53+'Liyanda Mgilane(F)'!C74+'M.Nkone (F)'!C58+'N.Mani(F)'!C54</f>
        <v>78</v>
      </c>
      <c r="E230" s="175">
        <f>'Mkatali Mzwanele(F)'!D83+'W.Gidane (F)'!D24+'Nikelwa Ndwayana(F)'!D53+'Liyanda Mgilane(F)'!D74+'M.Nkone (F)'!D58+'N.Mani(F)'!D54</f>
        <v>637.6400000000001</v>
      </c>
      <c r="F230" s="175">
        <f>'Mkatali Mzwanele(F)'!E83+'W.Gidane (F)'!E24+'Nikelwa Ndwayana(F)'!E53+'Liyanda Mgilane(F)'!E74+'M.Nkone (F)'!E58+'N.Mani(F)'!E54</f>
        <v>89.960000000000008</v>
      </c>
      <c r="G230" s="175">
        <f t="shared" si="39"/>
        <v>1265.22</v>
      </c>
      <c r="H230" s="175">
        <f t="shared" si="39"/>
        <v>159.96</v>
      </c>
      <c r="I230" s="233">
        <f>'Mkatali Mzwanele(F)'!H83+'W.Gidane (F)'!H24+'Nikelwa Ndwayana(F)'!H53+'Liyanda Mgilane(F)'!H74+'M.Nkone (F)'!H58+'N.Mani(F)'!H54</f>
        <v>0</v>
      </c>
      <c r="J230" s="233">
        <f>'Mkatali Mzwanele(F)'!I83+'W.Gidane (F)'!I24+'Nikelwa Ndwayana(F)'!I53+'Liyanda Mgilane(F)'!I74+'M.Nkone (F)'!I58+'N.Mani(F)'!I54</f>
        <v>1434</v>
      </c>
      <c r="K230" s="233">
        <f>I230+J230</f>
        <v>1434</v>
      </c>
      <c r="L230" s="233">
        <f>'Mkatali Mzwanele(F)'!J83+'W.Gidane (F)'!J24+'Nikelwa Ndwayana(F)'!J53+'Liyanda Mgilane(F)'!J74+'M.Nkone (F)'!J58+'N.Mani(F)'!J54</f>
        <v>74</v>
      </c>
      <c r="M230" s="178">
        <f>'Mkatali Mzwanele(F)'!K83+'W.Gidane (F)'!K24+'Nikelwa Ndwayana(F)'!K53+'Liyanda Mgilane(F)'!K74+'M.Nkone (F)'!K58+'N.Mani(F)'!K54</f>
        <v>1602072.5</v>
      </c>
      <c r="N230" s="178">
        <f>'Mkatali Mzwanele(F)'!L83+'W.Gidane (F)'!L24+'Nikelwa Ndwayana(F)'!L53+'Liyanda Mgilane(F)'!L74+'M.Nkone (F)'!L58+'N.Mani(F)'!L54</f>
        <v>19929.36</v>
      </c>
      <c r="O230" s="178">
        <f>'Mkatali Mzwanele(F)'!M83+'W.Gidane (F)'!M24+'Nikelwa Ndwayana(F)'!M53+'Liyanda Mgilane(F)'!M74+'M.Nkone (F)'!M58+'N.Mani(F)'!M54</f>
        <v>167460.92000000004</v>
      </c>
      <c r="P230" s="178">
        <f>'Mkatali Mzwanele(F)'!N83+'W.Gidane (F)'!N24+'Nikelwa Ndwayana(F)'!N53+'Liyanda Mgilane(F)'!N74+'M.Nkone (F)'!N58+'N.Mani(F)'!N54</f>
        <v>0</v>
      </c>
      <c r="Q230" s="178">
        <f>'Mkatali Mzwanele(F)'!O83+'W.Gidane (F)'!O24+'Nikelwa Ndwayana(F)'!O53+'Liyanda Mgilane(F)'!O74+'M.Nkone (F)'!O58+'N.Mani(F)'!O54</f>
        <v>75026.780000000013</v>
      </c>
      <c r="R230" s="178">
        <f>'Mkatali Mzwanele(F)'!P83+'W.Gidane (F)'!P24+'Nikelwa Ndwayana(F)'!P53+'Liyanda Mgilane(F)'!P74+'M.Nkone (F)'!P58+'N.Mani(F)'!P54</f>
        <v>254493.63</v>
      </c>
      <c r="S230" s="178">
        <f>'Mkatali Mzwanele(F)'!Q83+'W.Gidane (F)'!Q24+'Nikelwa Ndwayana(F)'!Q53+'Liyanda Mgilane(F)'!Q74+'M.Nkone (F)'!Q58+'N.Mani(F)'!Q54</f>
        <v>625120.17999999993</v>
      </c>
      <c r="T230" s="178">
        <f>'Mkatali Mzwanele(F)'!R83+'W.Gidane (F)'!R24+'Nikelwa Ndwayana(F)'!R53+'Liyanda Mgilane(F)'!R74+'M.Nkone (F)'!R58+'N.Mani(F)'!R54</f>
        <v>81729</v>
      </c>
      <c r="U230" s="178">
        <f>'Mkatali Mzwanele(F)'!S83+'W.Gidane (F)'!S24+'Nikelwa Ndwayana(F)'!S53+'Liyanda Mgilane(F)'!S74+'M.Nkone (F)'!S58+'N.Mani(F)'!S54</f>
        <v>0</v>
      </c>
      <c r="V230" s="178">
        <f>'Mkatali Mzwanele(F)'!T83+'W.Gidane (F)'!T24+'Nikelwa Ndwayana(F)'!T53+'Liyanda Mgilane(F)'!T74+'M.Nkone (F)'!T58+'N.Mani(F)'!T54</f>
        <v>0</v>
      </c>
      <c r="W230" s="178">
        <f>'Mkatali Mzwanele(F)'!U83+'W.Gidane (F)'!U24+'Nikelwa Ndwayana(F)'!U53+'Liyanda Mgilane(F)'!U74+'M.Nkone (F)'!U58+'N.Mani(F)'!U54</f>
        <v>2824580.04</v>
      </c>
      <c r="X230" s="178">
        <f>'Mkatali Mzwanele(F)'!V83+'W.Gidane (F)'!V24+'Nikelwa Ndwayana(F)'!V53+'Liyanda Mgilane(F)'!V74+'M.Nkone (F)'!V58+'N.Mani(F)'!V54</f>
        <v>0</v>
      </c>
      <c r="Y230" s="178">
        <f>W230+X230</f>
        <v>2824580.04</v>
      </c>
      <c r="Z230" s="271">
        <f>'Mkatali Mzwanele(F)'!X83+'W.Gidane (F)'!X24+'Nikelwa Ndwayana(F)'!X53+'Liyanda Mgilane(F)'!X74+'M.Nkone (F)'!X58+'N.Mani(F)'!X54</f>
        <v>1761625</v>
      </c>
      <c r="AA230" s="271">
        <f>'Mkatali Mzwanele(F)'!Y83+'W.Gidane (F)'!Y24+'Nikelwa Ndwayana(F)'!Y53+'Liyanda Mgilane(F)'!Y74+'M.Nkone (F)'!Y58+'N.Mani(F)'!Y54</f>
        <v>0</v>
      </c>
      <c r="AB230" s="271">
        <f>'Mkatali Mzwanele(F)'!Z83+'W.Gidane (F)'!Z24+'Nikelwa Ndwayana(F)'!Z53+'Liyanda Mgilane(F)'!Z74+'M.Nkone (F)'!Z58+'N.Mani(F)'!Z54</f>
        <v>17013</v>
      </c>
      <c r="AC230" s="271">
        <f>'Mkatali Mzwanele(F)'!AA83+'W.Gidane (F)'!AA24+'Nikelwa Ndwayana(F)'!AA53+'Liyanda Mgilane(F)'!AA74+'M.Nkone (F)'!AA58+'N.Mani(F)'!AA54</f>
        <v>10836</v>
      </c>
      <c r="AD230" s="178">
        <f>Y230/(E230+F230)</f>
        <v>3882.0506322155024</v>
      </c>
      <c r="AE230" s="178">
        <f>Y230/AB230</f>
        <v>166.02480691236113</v>
      </c>
      <c r="AF230" s="177">
        <f>AB230/(E230+F230)</f>
        <v>23.382352941176467</v>
      </c>
    </row>
    <row r="231" spans="1:32" x14ac:dyDescent="0.25">
      <c r="B231" s="182" t="s">
        <v>19</v>
      </c>
      <c r="C231" s="182"/>
      <c r="D231" s="235">
        <f>SUM(D228:D230)</f>
        <v>158</v>
      </c>
      <c r="E231" s="189">
        <f t="shared" ref="E231:AC231" si="40">SUM(E228:E230)</f>
        <v>1295.56</v>
      </c>
      <c r="F231" s="189">
        <f t="shared" si="40"/>
        <v>175.58</v>
      </c>
      <c r="G231" s="189">
        <f t="shared" si="40"/>
        <v>3459.49</v>
      </c>
      <c r="H231" s="189">
        <f t="shared" si="40"/>
        <v>344.53999999999996</v>
      </c>
      <c r="I231" s="235">
        <f t="shared" si="40"/>
        <v>0</v>
      </c>
      <c r="J231" s="235">
        <f t="shared" si="40"/>
        <v>2889</v>
      </c>
      <c r="K231" s="235">
        <f t="shared" si="40"/>
        <v>2889</v>
      </c>
      <c r="L231" s="235">
        <f t="shared" si="40"/>
        <v>252</v>
      </c>
      <c r="M231" s="184">
        <f t="shared" si="40"/>
        <v>3164203</v>
      </c>
      <c r="N231" s="184">
        <f t="shared" si="40"/>
        <v>57629.47</v>
      </c>
      <c r="O231" s="184">
        <f t="shared" si="40"/>
        <v>410912.41000000003</v>
      </c>
      <c r="P231" s="184">
        <f t="shared" si="40"/>
        <v>0</v>
      </c>
      <c r="Q231" s="184">
        <f t="shared" si="40"/>
        <v>144160.84000000003</v>
      </c>
      <c r="R231" s="184">
        <f t="shared" si="40"/>
        <v>482054.76</v>
      </c>
      <c r="S231" s="184">
        <f t="shared" si="40"/>
        <v>1007390.97</v>
      </c>
      <c r="T231" s="184">
        <f t="shared" si="40"/>
        <v>163752</v>
      </c>
      <c r="U231" s="184">
        <f t="shared" si="40"/>
        <v>0</v>
      </c>
      <c r="V231" s="184">
        <f t="shared" si="40"/>
        <v>351585</v>
      </c>
      <c r="W231" s="184">
        <f t="shared" si="40"/>
        <v>5785043.1199999992</v>
      </c>
      <c r="X231" s="184">
        <f t="shared" si="40"/>
        <v>0</v>
      </c>
      <c r="Y231" s="184">
        <f t="shared" si="40"/>
        <v>5785043.1199999992</v>
      </c>
      <c r="Z231" s="210">
        <f t="shared" si="40"/>
        <v>3538934</v>
      </c>
      <c r="AA231" s="210">
        <f t="shared" si="40"/>
        <v>833</v>
      </c>
      <c r="AB231" s="210">
        <f t="shared" si="40"/>
        <v>33002</v>
      </c>
      <c r="AC231" s="210">
        <f t="shared" si="40"/>
        <v>24523</v>
      </c>
      <c r="AD231" s="172">
        <f>Y231/(E231+F231)</f>
        <v>3932.3539024158135</v>
      </c>
      <c r="AE231" s="172">
        <f>Y231/AB231</f>
        <v>175.29371310829643</v>
      </c>
      <c r="AF231" s="170">
        <f>AB231/(E231+F231)</f>
        <v>22.432943159726474</v>
      </c>
    </row>
    <row r="232" spans="1:32" x14ac:dyDescent="0.25">
      <c r="B232" s="182"/>
      <c r="C232" s="182"/>
      <c r="D232" s="235"/>
      <c r="E232" s="189"/>
      <c r="F232" s="189"/>
      <c r="G232" s="189"/>
      <c r="H232" s="189"/>
      <c r="I232" s="235"/>
      <c r="J232" s="235"/>
      <c r="K232" s="235"/>
      <c r="L232" s="235"/>
      <c r="M232" s="184"/>
      <c r="N232" s="184"/>
      <c r="O232" s="184"/>
      <c r="P232" s="184"/>
      <c r="Q232" s="184"/>
      <c r="R232" s="184"/>
      <c r="S232" s="184"/>
      <c r="T232" s="184"/>
      <c r="U232" s="184"/>
      <c r="V232" s="184"/>
      <c r="W232" s="184"/>
      <c r="X232" s="184"/>
      <c r="Y232" s="184"/>
      <c r="Z232" s="210"/>
      <c r="AA232" s="210"/>
      <c r="AB232" s="210"/>
      <c r="AC232" s="210"/>
      <c r="AD232" s="184"/>
      <c r="AE232" s="184"/>
      <c r="AF232" s="170"/>
    </row>
    <row r="233" spans="1:32" x14ac:dyDescent="0.25">
      <c r="A233" s="211"/>
      <c r="B233" s="70" t="s">
        <v>964</v>
      </c>
      <c r="C233" s="70" t="s">
        <v>682</v>
      </c>
      <c r="D233" s="229">
        <f>'Pieter Rossouw (B)'!C59+'Johannes Wildshut(B)'!C44+'Gasie Saayman (B)'!C37+'Marion Grootboom(B)'!C42+'Salten Magiellies(B)'!C36+'Michael Grootboom(B)'!C20+'Jeandre Erasmus(B)'!C39</f>
        <v>25</v>
      </c>
      <c r="E233" s="161">
        <f>'Pieter Rossouw (B)'!D59+'Johannes Wildshut(B)'!D44+'Gasie Saayman (B)'!D37+'Marion Grootboom(B)'!D42+'Salten Magiellies(B)'!D36+'Michael Grootboom(B)'!D20+'Jeandre Erasmus(B)'!D39</f>
        <v>423.58000000000004</v>
      </c>
      <c r="F233" s="161">
        <f>'Pieter Rossouw (B)'!E59+'Johannes Wildshut(B)'!E44+'Gasie Saayman (B)'!E37+'Marion Grootboom(B)'!E42+'Salten Magiellies(B)'!E36+'Michael Grootboom(B)'!E20+'Jeandre Erasmus(B)'!E39</f>
        <v>15.899999999999999</v>
      </c>
      <c r="G233" s="161">
        <f t="shared" ref="G233:H235" si="41">E233+G228</f>
        <v>1592.17</v>
      </c>
      <c r="H233" s="161">
        <f t="shared" si="41"/>
        <v>111.13</v>
      </c>
      <c r="I233" s="229">
        <f>'Pieter Rossouw (B)'!H59+'Johannes Wildshut(B)'!H44+'Gasie Saayman (B)'!H37+'Marion Grootboom(B)'!H42+'Salten Magiellies(B)'!H36+'Michael Grootboom(B)'!H20+'Jeandre Erasmus(B)'!H39</f>
        <v>0</v>
      </c>
      <c r="J233" s="229">
        <f>'Pieter Rossouw (B)'!I59+'Johannes Wildshut(B)'!I44+'Gasie Saayman (B)'!I37+'Marion Grootboom(B)'!I42+'Salten Magiellies(B)'!I36+'Michael Grootboom(B)'!I20+'Jeandre Erasmus(B)'!I39</f>
        <v>488</v>
      </c>
      <c r="K233" s="229">
        <f>I233+J233</f>
        <v>488</v>
      </c>
      <c r="L233" s="229">
        <f>'Pieter Rossouw (B)'!J59+'Johannes Wildshut(B)'!J44+'Gasie Saayman (B)'!J37+'Marion Grootboom(B)'!J42+'Salten Magiellies(B)'!J36+'Michael Grootboom(B)'!J20+'Jeandre Erasmus(B)'!J39</f>
        <v>77</v>
      </c>
      <c r="M233" s="72">
        <f>'Pieter Rossouw (B)'!K59+'Johannes Wildshut(B)'!K44+'Gasie Saayman (B)'!K37+'Marion Grootboom(B)'!K42+'Salten Magiellies(B)'!K36+'Michael Grootboom(B)'!K20+'Jeandre Erasmus(B)'!K39</f>
        <v>560558.55999999994</v>
      </c>
      <c r="N233" s="72">
        <f>'Pieter Rossouw (B)'!L59+'Johannes Wildshut(B)'!L44+'Gasie Saayman (B)'!L37+'Marion Grootboom(B)'!L42+'Salten Magiellies(B)'!L36+'Michael Grootboom(B)'!L20+'Jeandre Erasmus(B)'!L39</f>
        <v>8840.81</v>
      </c>
      <c r="O233" s="72">
        <f>'Pieter Rossouw (B)'!M59+'Johannes Wildshut(B)'!M44+'Gasie Saayman (B)'!M37+'Marion Grootboom(B)'!M42+'Salten Magiellies(B)'!M36+'Michael Grootboom(B)'!M20+'Jeandre Erasmus(B)'!M39</f>
        <v>87783.489999999991</v>
      </c>
      <c r="P233" s="72">
        <f>'Pieter Rossouw (B)'!N59+'Johannes Wildshut(B)'!N44+'Gasie Saayman (B)'!N37+'Marion Grootboom(B)'!N42+'Salten Magiellies(B)'!N36+'Michael Grootboom(B)'!N20+'Jeandre Erasmus(B)'!N39</f>
        <v>0</v>
      </c>
      <c r="Q233" s="72">
        <f>'Pieter Rossouw (B)'!O59+'Johannes Wildshut(B)'!O44+'Gasie Saayman (B)'!O37+'Marion Grootboom(B)'!O42+'Salten Magiellies(B)'!O36+'Michael Grootboom(B)'!O20+'Jeandre Erasmus(B)'!O39</f>
        <v>25409.279999999999</v>
      </c>
      <c r="R233" s="72">
        <f>'Pieter Rossouw (B)'!P59+'Johannes Wildshut(B)'!P44+'Gasie Saayman (B)'!P37+'Marion Grootboom(B)'!P42+'Salten Magiellies(B)'!P36+'Michael Grootboom(B)'!P20+'Jeandre Erasmus(B)'!P39</f>
        <v>101398.92</v>
      </c>
      <c r="S233" s="72">
        <f>'Pieter Rossouw (B)'!Q59+'Johannes Wildshut(B)'!Q44+'Gasie Saayman (B)'!Q37+'Marion Grootboom(B)'!Q42+'Salten Magiellies(B)'!Q36+'Michael Grootboom(B)'!Q20+'Jeandre Erasmus(B)'!Q39</f>
        <v>130095.4</v>
      </c>
      <c r="T233" s="72">
        <f>'Pieter Rossouw (B)'!R59+'Johannes Wildshut(B)'!R44+'Gasie Saayman (B)'!R37+'Marion Grootboom(B)'!R42+'Salten Magiellies(B)'!R36+'Michael Grootboom(B)'!R20+'Jeandre Erasmus(B)'!R39</f>
        <v>27816</v>
      </c>
      <c r="U233" s="72">
        <f>'Pieter Rossouw (B)'!S59+'Johannes Wildshut(B)'!S44+'Gasie Saayman (B)'!S37+'Marion Grootboom(B)'!S42+'Salten Magiellies(B)'!S36+'Michael Grootboom(B)'!S20+'Jeandre Erasmus(B)'!S39</f>
        <v>0</v>
      </c>
      <c r="V233" s="72">
        <f>'Pieter Rossouw (B)'!T59+'Johannes Wildshut(B)'!T44+'Gasie Saayman (B)'!T37+'Marion Grootboom(B)'!T42+'Salten Magiellies(B)'!T36+'Michael Grootboom(B)'!T20+'Jeandre Erasmus(B)'!T39</f>
        <v>50688</v>
      </c>
      <c r="W233" s="72">
        <f>'Pieter Rossouw (B)'!U59+'Johannes Wildshut(B)'!U44+'Gasie Saayman (B)'!U37+'Marion Grootboom(B)'!U42+'Salten Magiellies(B)'!U36+'Michael Grootboom(B)'!U20+'Jeandre Erasmus(B)'!U39</f>
        <v>1001230.4599999998</v>
      </c>
      <c r="X233" s="72">
        <f>'Pieter Rossouw (B)'!V59+'Johannes Wildshut(B)'!V44+'Gasie Saayman (B)'!V37+'Marion Grootboom(B)'!V42+'Salten Magiellies(B)'!V36+'Michael Grootboom(B)'!V20+'Jeandre Erasmus(B)'!V39</f>
        <v>0</v>
      </c>
      <c r="Y233" s="72">
        <f>W233+X233</f>
        <v>1001230.4599999998</v>
      </c>
      <c r="Z233" s="80">
        <f>'Pieter Rossouw (B)'!X59+'Johannes Wildshut(B)'!X44+'Gasie Saayman (B)'!X37+'Marion Grootboom(B)'!X42+'Salten Magiellies(B)'!X36+'Michael Grootboom(B)'!X20+'Jeandre Erasmus(B)'!X39</f>
        <v>1030425</v>
      </c>
      <c r="AA233" s="80">
        <f>'Pieter Rossouw (B)'!Y59+'Johannes Wildshut(B)'!Y44+'Gasie Saayman (B)'!Y37+'Marion Grootboom(B)'!Y42+'Salten Magiellies(B)'!Y36+'Michael Grootboom(B)'!Y20+'Jeandre Erasmus(B)'!Y39</f>
        <v>112</v>
      </c>
      <c r="AB233" s="80">
        <f>'Pieter Rossouw (B)'!Z59+'Johannes Wildshut(B)'!Z44+'Gasie Saayman (B)'!Z37+'Marion Grootboom(B)'!Z42+'Salten Magiellies(B)'!Z36+'Michael Grootboom(B)'!Z20+'Jeandre Erasmus(B)'!Z39</f>
        <v>5388</v>
      </c>
      <c r="AC233" s="80">
        <f>'Pieter Rossouw (B)'!AA59+'Johannes Wildshut(B)'!AA44+'Gasie Saayman (B)'!AA37+'Marion Grootboom(B)'!AA42+'Salten Magiellies(B)'!AA36+'Michael Grootboom(B)'!AA20+'Jeandre Erasmus(B)'!AA39</f>
        <v>4768</v>
      </c>
      <c r="AD233" s="72">
        <f>Y233/(E233+F233)</f>
        <v>2278.2162100664418</v>
      </c>
      <c r="AE233" s="72">
        <f>Y233/AB233</f>
        <v>185.8259948032665</v>
      </c>
      <c r="AF233" s="73">
        <f>AB233/(E233+F233)</f>
        <v>12.259943569673249</v>
      </c>
    </row>
    <row r="234" spans="1:32" x14ac:dyDescent="0.25">
      <c r="A234" s="211"/>
      <c r="B234" s="159" t="s">
        <v>964</v>
      </c>
      <c r="C234" s="159" t="s">
        <v>716</v>
      </c>
      <c r="D234" s="228">
        <f>'Nyanisile Williams (A)'!C22+'Thando Sithole(A)'!C27+'Anderson Njenje(A)'!C64+'F.Andries(A)'!C24+'FA Maxham(A)'!C15+'TN Kula(A)'!C22+'MA Nombande(A)'!C32+'Mamkeli Grootboom(A)'!C43</f>
        <v>40</v>
      </c>
      <c r="E234" s="166">
        <f>'Nyanisile Williams (A)'!D22+'Thando Sithole(A)'!D27+'Anderson Njenje(A)'!D64+'F.Andries(A)'!D24+'FA Maxham(A)'!D15+'TN Kula(A)'!D22+'MA Nombande(A)'!D32+'Mamkeli Grootboom(A)'!D43</f>
        <v>258.78999999999996</v>
      </c>
      <c r="F234" s="166">
        <f>'Nyanisile Williams (A)'!E22+'Thando Sithole(A)'!E27+'Anderson Njenje(A)'!E64+'F.Andries(A)'!E24+'FA Maxham(A)'!E15+'TN Kula(A)'!E22+'MA Nombande(A)'!E32+'Mamkeli Grootboom(A)'!E43</f>
        <v>72.64</v>
      </c>
      <c r="G234" s="166">
        <f t="shared" si="41"/>
        <v>1284.47</v>
      </c>
      <c r="H234" s="166">
        <f t="shared" si="41"/>
        <v>161.99</v>
      </c>
      <c r="I234" s="228">
        <f>'Nyanisile Williams (A)'!H22+'Thando Sithole(A)'!H27+'Anderson Njenje(A)'!H64+'F.Andries(A)'!H24+'FA Maxham(A)'!H15+'TN Kula(A)'!H22+'MA Nombande(A)'!H32+'Mamkeli Grootboom(A)'!H43</f>
        <v>0</v>
      </c>
      <c r="J234" s="228">
        <f>'Nyanisile Williams (A)'!I22+'Thando Sithole(A)'!I27+'Anderson Njenje(A)'!I64+'F.Andries(A)'!I24+'FA Maxham(A)'!I15+'TN Kula(A)'!I22+'MA Nombande(A)'!I32+'Mamkeli Grootboom(A)'!I43</f>
        <v>724</v>
      </c>
      <c r="K234" s="228">
        <f>I234+J234</f>
        <v>724</v>
      </c>
      <c r="L234" s="228">
        <f>'Nyanisile Williams (A)'!J22+'Thando Sithole(A)'!J27+'Anderson Njenje(A)'!J64+'F.Andries(A)'!J24+'FA Maxham(A)'!J15+'TN Kula(A)'!J22+'MA Nombande(A)'!J32+'Mamkeli Grootboom(A)'!J43</f>
        <v>85</v>
      </c>
      <c r="M234" s="168">
        <f>'Nyanisile Williams (A)'!K22+'Thando Sithole(A)'!K27+'Anderson Njenje(A)'!K64+'F.Andries(A)'!K24+'FA Maxham(A)'!K15+'TN Kula(A)'!K22+'MA Nombande(A)'!K32+'Mamkeli Grootboom(A)'!K43</f>
        <v>830935.22</v>
      </c>
      <c r="N234" s="168">
        <f>'Nyanisile Williams (A)'!L22+'Thando Sithole(A)'!L27+'Anderson Njenje(A)'!L64+'F.Andries(A)'!L24+'FA Maxham(A)'!L15+'TN Kula(A)'!L22+'MA Nombande(A)'!L32+'Mamkeli Grootboom(A)'!L43</f>
        <v>13053.320000000003</v>
      </c>
      <c r="O234" s="168">
        <f>'Nyanisile Williams (A)'!M22+'Thando Sithole(A)'!M27+'Anderson Njenje(A)'!M64+'F.Andries(A)'!M24+'FA Maxham(A)'!M15+'TN Kula(A)'!M22+'MA Nombande(A)'!M32+'Mamkeli Grootboom(A)'!M43</f>
        <v>130124.38999999998</v>
      </c>
      <c r="P234" s="168">
        <f>'Nyanisile Williams (A)'!N22+'Thando Sithole(A)'!N27+'Anderson Njenje(A)'!N64+'F.Andries(A)'!N24+'FA Maxham(A)'!N15+'TN Kula(A)'!N22+'MA Nombande(A)'!N32+'Mamkeli Grootboom(A)'!N43</f>
        <v>0</v>
      </c>
      <c r="Q234" s="168">
        <f>'Nyanisile Williams (A)'!O22+'Thando Sithole(A)'!O27+'Anderson Njenje(A)'!O64+'F.Andries(A)'!O24+'FA Maxham(A)'!O15+'TN Kula(A)'!O22+'MA Nombande(A)'!O32+'Mamkeli Grootboom(A)'!O43</f>
        <v>36416.74</v>
      </c>
      <c r="R234" s="168">
        <f>'Nyanisile Williams (A)'!P22+'Thando Sithole(A)'!P27+'Anderson Njenje(A)'!P64+'F.Andries(A)'!P24+'FA Maxham(A)'!P15+'TN Kula(A)'!P22+'MA Nombande(A)'!P32+'Mamkeli Grootboom(A)'!P43</f>
        <v>153435.49</v>
      </c>
      <c r="S234" s="168">
        <f>'Nyanisile Williams (A)'!Q22+'Thando Sithole(A)'!Q27+'Anderson Njenje(A)'!Q64+'F.Andries(A)'!Q24+'FA Maxham(A)'!Q15+'TN Kula(A)'!Q22+'MA Nombande(A)'!Q32+'Mamkeli Grootboom(A)'!Q43</f>
        <v>318073.40000000002</v>
      </c>
      <c r="T234" s="168">
        <f>'Nyanisile Williams (A)'!R22+'Thando Sithole(A)'!R27+'Anderson Njenje(A)'!R64+'F.Andries(A)'!R24+'FA Maxham(A)'!R15+'TN Kula(A)'!R22+'MA Nombande(A)'!R32+'Mamkeli Grootboom(A)'!R43</f>
        <v>41439</v>
      </c>
      <c r="U234" s="168">
        <f>'Nyanisile Williams (A)'!S22+'Thando Sithole(A)'!S27+'Anderson Njenje(A)'!S64+'F.Andries(A)'!S24+'FA Maxham(A)'!S15+'TN Kula(A)'!S22+'MA Nombande(A)'!S32+'Mamkeli Grootboom(A)'!S43</f>
        <v>0</v>
      </c>
      <c r="V234" s="168">
        <f>'Nyanisile Williams (A)'!T22+'Thando Sithole(A)'!T27+'Anderson Njenje(A)'!T64+'F.Andries(A)'!T24+'FA Maxham(A)'!T15+'TN Kula(A)'!T22+'MA Nombande(A)'!T32+'Mamkeli Grootboom(A)'!T43</f>
        <v>330573</v>
      </c>
      <c r="W234" s="168">
        <f>'Nyanisile Williams (A)'!U22+'Thando Sithole(A)'!U27+'Anderson Njenje(A)'!U64+'F.Andries(A)'!U24+'FA Maxham(A)'!U15+'TN Kula(A)'!U22+'MA Nombande(A)'!U32+'Mamkeli Grootboom(A)'!U43</f>
        <v>1854150.5700000003</v>
      </c>
      <c r="X234" s="168">
        <f>'Nyanisile Williams (A)'!V22+'Thando Sithole(A)'!V27+'Anderson Njenje(A)'!V64+'F.Andries(A)'!V24+'FA Maxham(A)'!V15+'TN Kula(A)'!V22+'MA Nombande(A)'!V32+'Mamkeli Grootboom(A)'!V43</f>
        <v>0</v>
      </c>
      <c r="Y234" s="168">
        <f>W234+X234</f>
        <v>1854150.5700000003</v>
      </c>
      <c r="Z234" s="270">
        <f>'Nyanisile Williams (A)'!X22+'Thando Sithole(A)'!X27+'Anderson Njenje(A)'!X64+'F.Andries(A)'!X24+'FA Maxham(A)'!X15+'TN Kula(A)'!X22+'MA Nombande(A)'!X32+'Mamkeli Grootboom(A)'!X43</f>
        <v>768761</v>
      </c>
      <c r="AA234" s="270">
        <f>'Nyanisile Williams (A)'!Y22+'Thando Sithole(A)'!Y27+'Anderson Njenje(A)'!Y64+'F.Andries(A)'!Y24+'FA Maxham(A)'!Y15+'TN Kula(A)'!Y22+'MA Nombande(A)'!Y32+'Mamkeli Grootboom(A)'!Y43</f>
        <v>715</v>
      </c>
      <c r="AB234" s="270">
        <f>'Nyanisile Williams (A)'!Z22+'Thando Sithole(A)'!Z27+'Anderson Njenje(A)'!Z64+'F.Andries(A)'!Z24+'FA Maxham(A)'!Z15+'TN Kula(A)'!Z22+'MA Nombande(A)'!Z32+'Mamkeli Grootboom(A)'!Z43</f>
        <v>7949</v>
      </c>
      <c r="AC234" s="270">
        <f>'Nyanisile Williams (A)'!AA22+'Thando Sithole(A)'!AA27+'Anderson Njenje(A)'!AA64+'F.Andries(A)'!AA24+'FA Maxham(A)'!AA15+'TN Kula(A)'!AA22+'MA Nombande(A)'!AA32+'Mamkeli Grootboom(A)'!AA43</f>
        <v>6751</v>
      </c>
      <c r="AD234" s="168">
        <f>Y234/(E234+F234)</f>
        <v>5594.3957095012538</v>
      </c>
      <c r="AE234" s="168">
        <f>Y234/AB234</f>
        <v>233.25582714806899</v>
      </c>
      <c r="AF234" s="167">
        <f>AB234/(E234+F234)</f>
        <v>23.983948345050241</v>
      </c>
    </row>
    <row r="235" spans="1:32" x14ac:dyDescent="0.25">
      <c r="A235" s="211"/>
      <c r="B235" s="174" t="s">
        <v>964</v>
      </c>
      <c r="C235" s="174" t="s">
        <v>720</v>
      </c>
      <c r="D235" s="233">
        <f>'Mkatali Mzwanele(F)'!C84+'Nikelwa Ndwayana(F)'!C54+'Liyanda Mgilane(F)'!C75+'M.Nkone (F)'!C59+'N.Mani(F)'!C55</f>
        <v>82</v>
      </c>
      <c r="E235" s="175">
        <f>'Mkatali Mzwanele(F)'!D84+'Nikelwa Ndwayana(F)'!D54+'Liyanda Mgilane(F)'!D75+'M.Nkone (F)'!D59+'N.Mani(F)'!D55</f>
        <v>491.74000000000007</v>
      </c>
      <c r="F235" s="175">
        <f>'Mkatali Mzwanele(F)'!E84+'Nikelwa Ndwayana(F)'!E54+'Liyanda Mgilane(F)'!E75+'M.Nkone (F)'!E59+'N.Mani(F)'!E55</f>
        <v>362.13</v>
      </c>
      <c r="G235" s="175">
        <f t="shared" si="41"/>
        <v>1756.96</v>
      </c>
      <c r="H235" s="175">
        <f t="shared" si="41"/>
        <v>522.09</v>
      </c>
      <c r="I235" s="233">
        <f>'Mkatali Mzwanele(F)'!H84+'Nikelwa Ndwayana(F)'!H54+'Liyanda Mgilane(F)'!H75+'M.Nkone (F)'!H59+'N.Mani(F)'!H55</f>
        <v>0</v>
      </c>
      <c r="J235" s="233">
        <f>'Mkatali Mzwanele(F)'!I84+'Nikelwa Ndwayana(F)'!I54+'Liyanda Mgilane(F)'!I75+'M.Nkone (F)'!I59+'N.Mani(F)'!I55</f>
        <v>933</v>
      </c>
      <c r="K235" s="233">
        <f>I235+J235</f>
        <v>933</v>
      </c>
      <c r="L235" s="233">
        <f>'Mkatali Mzwanele(F)'!J84+'Nikelwa Ndwayana(F)'!J54+'Liyanda Mgilane(F)'!J75+'M.Nkone (F)'!J59+'N.Mani(F)'!J55</f>
        <v>58</v>
      </c>
      <c r="M235" s="178">
        <f>'Mkatali Mzwanele(F)'!K84+'Nikelwa Ndwayana(F)'!K54+'Liyanda Mgilane(F)'!K75+'M.Nkone (F)'!K59+'N.Mani(F)'!K55</f>
        <v>1127766.72</v>
      </c>
      <c r="N235" s="178">
        <f>'Mkatali Mzwanele(F)'!L84+'Nikelwa Ndwayana(F)'!L54+'Liyanda Mgilane(F)'!L75+'M.Nkone (F)'!L59+'N.Mani(F)'!L55</f>
        <v>18023.46</v>
      </c>
      <c r="O235" s="178">
        <f>'Mkatali Mzwanele(F)'!M84+'Nikelwa Ndwayana(F)'!M54+'Liyanda Mgilane(F)'!M75+'M.Nkone (F)'!M59+'N.Mani(F)'!M55</f>
        <v>148254.20000000001</v>
      </c>
      <c r="P235" s="178">
        <f>'Mkatali Mzwanele(F)'!N84+'Nikelwa Ndwayana(F)'!N54+'Liyanda Mgilane(F)'!N75+'M.Nkone (F)'!N59+'N.Mani(F)'!N55</f>
        <v>0</v>
      </c>
      <c r="Q235" s="178">
        <f>'Mkatali Mzwanele(F)'!O84+'Nikelwa Ndwayana(F)'!O54+'Liyanda Mgilane(F)'!O75+'M.Nkone (F)'!O59+'N.Mani(F)'!O55</f>
        <v>56701.06</v>
      </c>
      <c r="R235" s="178">
        <f>'Mkatali Mzwanele(F)'!P84+'Nikelwa Ndwayana(F)'!P54+'Liyanda Mgilane(F)'!P75+'M.Nkone (F)'!P59+'N.Mani(F)'!P55</f>
        <v>245517.73</v>
      </c>
      <c r="S235" s="178">
        <f>'Mkatali Mzwanele(F)'!Q84+'Nikelwa Ndwayana(F)'!Q54+'Liyanda Mgilane(F)'!Q75+'M.Nkone (F)'!Q59+'N.Mani(F)'!Q55</f>
        <v>446923.98</v>
      </c>
      <c r="T235" s="178">
        <f>'Mkatali Mzwanele(F)'!R84+'Nikelwa Ndwayana(F)'!R54+'Liyanda Mgilane(F)'!R75+'M.Nkone (F)'!R59+'N.Mani(F)'!R55</f>
        <v>52896</v>
      </c>
      <c r="U235" s="178">
        <f>'Mkatali Mzwanele(F)'!S84+'Nikelwa Ndwayana(F)'!S54+'Liyanda Mgilane(F)'!S75+'M.Nkone (F)'!S59+'N.Mani(F)'!S55</f>
        <v>0</v>
      </c>
      <c r="V235" s="178">
        <f>'Mkatali Mzwanele(F)'!T84+'Nikelwa Ndwayana(F)'!T54+'Liyanda Mgilane(F)'!T75+'M.Nkone (F)'!T59+'N.Mani(F)'!T55</f>
        <v>0</v>
      </c>
      <c r="W235" s="178">
        <f>'Mkatali Mzwanele(F)'!U84+'Nikelwa Ndwayana(F)'!U54+'Liyanda Mgilane(F)'!U75+'M.Nkone (F)'!U59+'N.Mani(F)'!U55</f>
        <v>2096054.33</v>
      </c>
      <c r="X235" s="178">
        <f>'Mkatali Mzwanele(F)'!V84+'Nikelwa Ndwayana(F)'!V54+'Liyanda Mgilane(F)'!V75+'M.Nkone (F)'!V59+'N.Mani(F)'!V55</f>
        <v>0</v>
      </c>
      <c r="Y235" s="178">
        <f>W235+X235</f>
        <v>2096054.33</v>
      </c>
      <c r="Z235" s="271">
        <f>'Mkatali Mzwanele(F)'!X84+'Nikelwa Ndwayana(F)'!X54+'Liyanda Mgilane(F)'!X75+'M.Nkone (F)'!X59+'N.Mani(F)'!X55</f>
        <v>1539183</v>
      </c>
      <c r="AA235" s="271">
        <f>'Mkatali Mzwanele(F)'!Y84+'Nikelwa Ndwayana(F)'!Y54+'Liyanda Mgilane(F)'!Y75+'M.Nkone (F)'!Y59+'N.Mani(F)'!Y55</f>
        <v>0</v>
      </c>
      <c r="AB235" s="271">
        <f>'Mkatali Mzwanele(F)'!Z84+'Nikelwa Ndwayana(F)'!Z54+'Liyanda Mgilane(F)'!Z75+'M.Nkone (F)'!Z59+'N.Mani(F)'!Z55</f>
        <v>10575</v>
      </c>
      <c r="AC235" s="271">
        <f>'Mkatali Mzwanele(F)'!AA84+'Nikelwa Ndwayana(F)'!AA54+'Liyanda Mgilane(F)'!AA75+'M.Nkone (F)'!AA59+'N.Mani(F)'!AA55</f>
        <v>8043</v>
      </c>
      <c r="AD235" s="178">
        <f>Y235/(E235+F235)</f>
        <v>2454.7698478691132</v>
      </c>
      <c r="AE235" s="178">
        <f>Y235/AB235</f>
        <v>198.20844728132388</v>
      </c>
      <c r="AF235" s="177">
        <f>AB235/(E235+F235)</f>
        <v>12.384789253633455</v>
      </c>
    </row>
    <row r="236" spans="1:32" x14ac:dyDescent="0.25">
      <c r="B236" s="182" t="s">
        <v>19</v>
      </c>
      <c r="C236" s="182"/>
      <c r="D236" s="235">
        <f>SUM(D233:D235)</f>
        <v>147</v>
      </c>
      <c r="E236" s="189">
        <f t="shared" ref="E236:AC236" si="42">SUM(E233:E235)</f>
        <v>1174.1100000000001</v>
      </c>
      <c r="F236" s="189">
        <f t="shared" si="42"/>
        <v>450.66999999999996</v>
      </c>
      <c r="G236" s="189">
        <f t="shared" si="42"/>
        <v>4633.6000000000004</v>
      </c>
      <c r="H236" s="189">
        <f t="shared" si="42"/>
        <v>795.21</v>
      </c>
      <c r="I236" s="235">
        <f t="shared" si="42"/>
        <v>0</v>
      </c>
      <c r="J236" s="235">
        <f t="shared" si="42"/>
        <v>2145</v>
      </c>
      <c r="K236" s="235">
        <f t="shared" si="42"/>
        <v>2145</v>
      </c>
      <c r="L236" s="235">
        <f t="shared" si="42"/>
        <v>220</v>
      </c>
      <c r="M236" s="184">
        <f t="shared" si="42"/>
        <v>2519260.5</v>
      </c>
      <c r="N236" s="184">
        <f t="shared" si="42"/>
        <v>39917.590000000004</v>
      </c>
      <c r="O236" s="184">
        <f t="shared" si="42"/>
        <v>366162.07999999996</v>
      </c>
      <c r="P236" s="184">
        <f t="shared" si="42"/>
        <v>0</v>
      </c>
      <c r="Q236" s="184">
        <f t="shared" si="42"/>
        <v>118527.07999999999</v>
      </c>
      <c r="R236" s="184">
        <f t="shared" si="42"/>
        <v>500352.14</v>
      </c>
      <c r="S236" s="184">
        <f t="shared" si="42"/>
        <v>895092.78</v>
      </c>
      <c r="T236" s="184">
        <f t="shared" si="42"/>
        <v>122151</v>
      </c>
      <c r="U236" s="184">
        <f t="shared" si="42"/>
        <v>0</v>
      </c>
      <c r="V236" s="184">
        <f t="shared" si="42"/>
        <v>381261</v>
      </c>
      <c r="W236" s="184">
        <f t="shared" si="42"/>
        <v>4951435.3600000003</v>
      </c>
      <c r="X236" s="184">
        <f t="shared" si="42"/>
        <v>0</v>
      </c>
      <c r="Y236" s="184">
        <f t="shared" si="42"/>
        <v>4951435.3600000003</v>
      </c>
      <c r="Z236" s="210">
        <f t="shared" si="42"/>
        <v>3338369</v>
      </c>
      <c r="AA236" s="210">
        <f t="shared" si="42"/>
        <v>827</v>
      </c>
      <c r="AB236" s="210">
        <f t="shared" si="42"/>
        <v>23912</v>
      </c>
      <c r="AC236" s="210">
        <f t="shared" si="42"/>
        <v>19562</v>
      </c>
      <c r="AD236" s="172">
        <f>Y236/(E236+F236)</f>
        <v>3047.449722423959</v>
      </c>
      <c r="AE236" s="172">
        <f>Y236/AB236</f>
        <v>207.06905988624959</v>
      </c>
      <c r="AF236" s="170">
        <f>AB236/(E236+F236)</f>
        <v>14.717069387855584</v>
      </c>
    </row>
    <row r="237" spans="1:32" x14ac:dyDescent="0.25">
      <c r="B237" s="182"/>
      <c r="C237" s="182"/>
      <c r="D237" s="235"/>
      <c r="E237" s="189"/>
      <c r="F237" s="189"/>
      <c r="G237" s="189"/>
      <c r="H237" s="189"/>
      <c r="I237" s="235"/>
      <c r="J237" s="235"/>
      <c r="K237" s="235"/>
      <c r="L237" s="235"/>
      <c r="M237" s="184"/>
      <c r="N237" s="184"/>
      <c r="O237" s="184"/>
      <c r="P237" s="184"/>
      <c r="Q237" s="184"/>
      <c r="R237" s="184"/>
      <c r="S237" s="184"/>
      <c r="T237" s="184"/>
      <c r="U237" s="184"/>
      <c r="V237" s="184"/>
      <c r="W237" s="184"/>
      <c r="X237" s="184"/>
      <c r="Y237" s="184"/>
      <c r="Z237" s="210"/>
      <c r="AA237" s="210"/>
      <c r="AB237" s="210"/>
      <c r="AC237" s="210"/>
      <c r="AD237" s="172"/>
      <c r="AE237" s="172"/>
      <c r="AF237" s="170"/>
    </row>
    <row r="238" spans="1:32" s="20" customFormat="1" x14ac:dyDescent="0.25">
      <c r="A238" s="238"/>
      <c r="B238" s="71" t="s">
        <v>1210</v>
      </c>
      <c r="C238" s="71" t="s">
        <v>682</v>
      </c>
      <c r="D238" s="77">
        <f>'Marion Grootboom(B)'!C43+'Salten Magiellies(B)'!C37+'Michael Grootboom(B)'!C21+'Jeandre Erasmus(B)'!C40+'Peter Swarts(B)'!C36+'Jonathan Magielies(B)'!C35</f>
        <v>45</v>
      </c>
      <c r="E238" s="195">
        <f>'Marion Grootboom(B)'!D43+'Salten Magiellies(B)'!D37+'Michael Grootboom(B)'!D21+'Peter Swarts(B)'!D36+'Jonathan Magielies(B)'!D35+'Jeandre Erasmus(B)'!D40</f>
        <v>146.941</v>
      </c>
      <c r="F238" s="195">
        <f>'Marion Grootboom(B)'!E43+'Salten Magiellies(B)'!E37+'Michael Grootboom(B)'!E21+'Peter Swarts(B)'!E36+'Jonathan Magielies(B)'!E35+'Jeandre Erasmus(B)'!E40</f>
        <v>327.08500000000004</v>
      </c>
      <c r="G238" s="195">
        <f t="shared" ref="G238:H240" si="43">E238+G233</f>
        <v>1739.1110000000001</v>
      </c>
      <c r="H238" s="195">
        <f t="shared" si="43"/>
        <v>438.21500000000003</v>
      </c>
      <c r="I238" s="77">
        <f>'Marion Grootboom(B)'!H43+'Salten Magiellies(B)'!H37+'Michael Grootboom(B)'!H21+'Peter Swarts(B)'!H36+'Jonathan Magielies(B)'!H35+'Jeandre Erasmus(B)'!H40</f>
        <v>0</v>
      </c>
      <c r="J238" s="77">
        <f>'Marion Grootboom(B)'!I43+'Salten Magiellies(B)'!I37+'Michael Grootboom(B)'!I21+'Peter Swarts(B)'!I36+'Jonathan Magielies(B)'!I35+'Jeandre Erasmus(B)'!I40</f>
        <v>568</v>
      </c>
      <c r="K238" s="77">
        <f>J238+I238</f>
        <v>568</v>
      </c>
      <c r="L238" s="77">
        <f>'Marion Grootboom(B)'!J43+'Salten Magiellies(B)'!J37+'Michael Grootboom(B)'!J21+'Peter Swarts(B)'!J36+'Jonathan Magielies(B)'!J35+'Jeandre Erasmus(B)'!J40</f>
        <v>66</v>
      </c>
      <c r="M238" s="62">
        <f>'Marion Grootboom(B)'!K43+'Salten Magiellies(B)'!K37+'Michael Grootboom(B)'!K21+'Peter Swarts(B)'!K36+'Jonathan Magielies(B)'!K35+'Jeandre Erasmus(B)'!K40</f>
        <v>702229.88</v>
      </c>
      <c r="N238" s="62">
        <f>'Marion Grootboom(B)'!L43+'Salten Magiellies(B)'!L37+'Michael Grootboom(B)'!L21+'Peter Swarts(B)'!L36+'Jonathan Magielies(B)'!L35+'Jeandre Erasmus(B)'!L40</f>
        <v>11112.54</v>
      </c>
      <c r="O238" s="62">
        <f>'Marion Grootboom(B)'!M43+'Salten Magiellies(B)'!M37+'Michael Grootboom(B)'!M21+'Peter Swarts(B)'!M36+'Jonathan Magielies(B)'!M35+'Jeandre Erasmus(B)'!M40</f>
        <v>109969.16000000002</v>
      </c>
      <c r="P238" s="62">
        <f>'Marion Grootboom(B)'!N43+'Salten Magiellies(B)'!N37+'Michael Grootboom(B)'!N21+'Peter Swarts(B)'!N36+'Jonathan Magielies(B)'!N35+'Jeandre Erasmus(B)'!N40</f>
        <v>0</v>
      </c>
      <c r="Q238" s="62">
        <f>'Marion Grootboom(B)'!O43+'Salten Magiellies(B)'!O37+'Michael Grootboom(B)'!O21+'Peter Swarts(B)'!O36+'Jonathan Magielies(B)'!O35+'Jeandre Erasmus(B)'!O40</f>
        <v>31670.740000000005</v>
      </c>
      <c r="R238" s="62">
        <f>'Marion Grootboom(B)'!P43+'Salten Magiellies(B)'!P37+'Michael Grootboom(B)'!P21+'Peter Swarts(B)'!P36+'Jonathan Magielies(B)'!P35+'Jeandre Erasmus(B)'!P40</f>
        <v>160334.96</v>
      </c>
      <c r="S238" s="62">
        <f>'Marion Grootboom(B)'!Q43+'Salten Magiellies(B)'!Q37+'Michael Grootboom(B)'!Q21+'Peter Swarts(B)'!Q36+'Jonathan Magielies(B)'!Q35+'Jeandre Erasmus(B)'!Q40</f>
        <v>168027.19999999998</v>
      </c>
      <c r="T238" s="62">
        <f>'Marion Grootboom(B)'!R43+'Salten Magiellies(B)'!R37+'Michael Grootboom(B)'!R21+'Peter Swarts(B)'!R36+'Jonathan Magielies(B)'!R35+'Jeandre Erasmus(B)'!R40</f>
        <v>32376</v>
      </c>
      <c r="U238" s="62">
        <f>'Marion Grootboom(B)'!S43+'Salten Magiellies(B)'!S37+'Michael Grootboom(B)'!S21+'Peter Swarts(B)'!S36+'Jonathan Magielies(B)'!S35+'Jeandre Erasmus(B)'!S40</f>
        <v>0</v>
      </c>
      <c r="V238" s="62">
        <f>'Marion Grootboom(B)'!T43+'Salten Magiellies(B)'!T37+'Michael Grootboom(B)'!T21+'Peter Swarts(B)'!T36+'Jonathan Magielies(B)'!T35+'Jeandre Erasmus(B)'!T40</f>
        <v>11520</v>
      </c>
      <c r="W238" s="62">
        <f>'Marion Grootboom(B)'!U43+'Salten Magiellies(B)'!U37+'Michael Grootboom(B)'!U21+'Peter Swarts(B)'!U36+'Jonathan Magielies(B)'!U35+'Jeandre Erasmus(B)'!U40</f>
        <v>1227240.6199999999</v>
      </c>
      <c r="X238" s="62">
        <f>'Marion Grootboom(B)'!V43+'Salten Magiellies(B)'!V37+'Michael Grootboom(B)'!V21+'Peter Swarts(B)'!V36+'Jonathan Magielies(B)'!V35+'Jeandre Erasmus(B)'!V40</f>
        <v>0</v>
      </c>
      <c r="Y238" s="62">
        <f>X238+W238</f>
        <v>1227240.6199999999</v>
      </c>
      <c r="Z238" s="63">
        <f>'Marion Grootboom(B)'!X43+'Salten Magiellies(B)'!X37+'Michael Grootboom(B)'!X21+'Peter Swarts(B)'!X36+'Jonathan Magielies(B)'!X35+'Jeandre Erasmus(B)'!X40</f>
        <v>921278</v>
      </c>
      <c r="AA238" s="63">
        <f>'Marion Grootboom(B)'!Y43+'Salten Magiellies(B)'!Y37+'Michael Grootboom(B)'!Y21+'Peter Swarts(B)'!Y36+'Jonathan Magielies(B)'!Y35+'Jeandre Erasmus(B)'!Y40</f>
        <v>25</v>
      </c>
      <c r="AB238" s="63">
        <f>'Marion Grootboom(B)'!Z43+'Salten Magiellies(B)'!Z37+'Michael Grootboom(B)'!Z21+'Peter Swarts(B)'!Z36+'Jonathan Magielies(B)'!Z35+'Jeandre Erasmus(B)'!Z40</f>
        <v>6248</v>
      </c>
      <c r="AC238" s="63">
        <f>'Marion Grootboom(B)'!AA43+'Salten Magiellies(B)'!AA37+'Michael Grootboom(B)'!AA21+'Peter Swarts(B)'!AA36+'Jonathan Magielies(B)'!AA35+'Jeandre Erasmus(B)'!AA40</f>
        <v>5187</v>
      </c>
      <c r="AD238" s="62">
        <f>Y238/(E238+F238)</f>
        <v>2588.9732208781788</v>
      </c>
      <c r="AE238" s="62">
        <f>Y238/AB238</f>
        <v>196.42135403329064</v>
      </c>
      <c r="AF238" s="61">
        <f>AB238/(E238+F238)</f>
        <v>13.180711606536349</v>
      </c>
    </row>
    <row r="239" spans="1:32" s="20" customFormat="1" x14ac:dyDescent="0.25">
      <c r="A239" s="238"/>
      <c r="B239" s="159" t="s">
        <v>1210</v>
      </c>
      <c r="C239" s="159" t="s">
        <v>716</v>
      </c>
      <c r="D239" s="228">
        <f>'Anderson Njenje(A)'!C65+'MA Nombande(A)'!C33+'Mamkeli Grootboom(A)'!C44+'Wellington Betsha(A)'!C45+'Ntombomzi Jeyi(A)'!C44+'Krisjan Lakay(A)'!C13+'Lona Lunje Trading (A)'!C35</f>
        <v>39</v>
      </c>
      <c r="E239" s="166">
        <f>'Anderson Njenje(A)'!D65+'MA Nombande(A)'!D33+'Mamkeli Grootboom(A)'!D44+'Wellington Betsha(A)'!D45+'Ntombomzi Jeyi(A)'!D44+'Krisjan Lakay(A)'!D13+'Lona Lunje Trading (A)'!D35</f>
        <v>241.35999999999999</v>
      </c>
      <c r="F239" s="166">
        <f>'Anderson Njenje(A)'!E65+'MA Nombande(A)'!E33+'Mamkeli Grootboom(A)'!E44+'Wellington Betsha(A)'!E45+'Ntombomzi Jeyi(A)'!E44+'Krisjan Lakay(A)'!E13+'Lona Lunje Trading (A)'!E35</f>
        <v>182.66899999999995</v>
      </c>
      <c r="G239" s="166">
        <f t="shared" si="43"/>
        <v>1525.83</v>
      </c>
      <c r="H239" s="166">
        <f t="shared" si="43"/>
        <v>344.65899999999999</v>
      </c>
      <c r="I239" s="228">
        <f>'Anderson Njenje(A)'!H65+'MA Nombande(A)'!H33+'Mamkeli Grootboom(A)'!H44+'Wellington Betsha(A)'!H45+'Ntombomzi Jeyi(A)'!H44+'Krisjan Lakay(A)'!H13+'Lona Lunje Trading (A)'!H35</f>
        <v>0</v>
      </c>
      <c r="J239" s="228">
        <f>'Anderson Njenje(A)'!I65+'MA Nombande(A)'!I33+'Mamkeli Grootboom(A)'!I44+'Wellington Betsha(A)'!I45+'Ntombomzi Jeyi(A)'!I44+'Krisjan Lakay(A)'!I13+'Lona Lunje Trading (A)'!I35</f>
        <v>672</v>
      </c>
      <c r="K239" s="228">
        <f>J239+I239</f>
        <v>672</v>
      </c>
      <c r="L239" s="228">
        <f>'Anderson Njenje(A)'!J65+'MA Nombande(A)'!J33+'Mamkeli Grootboom(A)'!J44+'Wellington Betsha(A)'!J45+'Ntombomzi Jeyi(A)'!J44+'Krisjan Lakay(A)'!J13+'Lona Lunje Trading (A)'!J35</f>
        <v>77</v>
      </c>
      <c r="M239" s="168">
        <f>'Anderson Njenje(A)'!K65+'MA Nombande(A)'!K33+'Mamkeli Grootboom(A)'!K44+'Wellington Betsha(A)'!K45+'Ntombomzi Jeyi(A)'!K44+'Krisjan Lakay(A)'!K13+'Lona Lunje Trading (A)'!K35</f>
        <v>827824.72000000009</v>
      </c>
      <c r="N239" s="168">
        <f>'Anderson Njenje(A)'!L65+'MA Nombande(A)'!L33+'Mamkeli Grootboom(A)'!L44+'Wellington Betsha(A)'!L45+'Ntombomzi Jeyi(A)'!L44+'Krisjan Lakay(A)'!L13+'Lona Lunje Trading (A)'!L35</f>
        <v>13080.06</v>
      </c>
      <c r="O239" s="168">
        <f>'Anderson Njenje(A)'!M65+'MA Nombande(A)'!M33+'Mamkeli Grootboom(A)'!M44+'Wellington Betsha(A)'!M45+'Ntombomzi Jeyi(A)'!M44+'Krisjan Lakay(A)'!M13+'Lona Lunje Trading (A)'!M35</f>
        <v>108572.12000000001</v>
      </c>
      <c r="P239" s="168">
        <f>'Anderson Njenje(A)'!N65+'MA Nombande(A)'!N33+'Mamkeli Grootboom(A)'!N44+'Wellington Betsha(A)'!N45+'Ntombomzi Jeyi(A)'!N44+'Krisjan Lakay(A)'!N13+'Lona Lunje Trading (A)'!N35</f>
        <v>0</v>
      </c>
      <c r="Q239" s="168">
        <f>'Anderson Njenje(A)'!O65+'MA Nombande(A)'!O33+'Mamkeli Grootboom(A)'!O44+'Wellington Betsha(A)'!O45+'Ntombomzi Jeyi(A)'!O44+'Krisjan Lakay(A)'!O13+'Lona Lunje Trading (A)'!O35</f>
        <v>34727.119999999995</v>
      </c>
      <c r="R239" s="168">
        <f>'Anderson Njenje(A)'!P65+'MA Nombande(A)'!P33+'Mamkeli Grootboom(A)'!P44+'Wellington Betsha(A)'!P45+'Ntombomzi Jeyi(A)'!P44+'Krisjan Lakay(A)'!P13+'Lona Lunje Trading (A)'!P35</f>
        <v>192129.66999999998</v>
      </c>
      <c r="S239" s="168">
        <f>'Anderson Njenje(A)'!Q65+'MA Nombande(A)'!Q33+'Mamkeli Grootboom(A)'!Q44+'Wellington Betsha(A)'!Q45+'Ntombomzi Jeyi(A)'!Q44+'Krisjan Lakay(A)'!Q13+'Lona Lunje Trading (A)'!Q35</f>
        <v>349919.84</v>
      </c>
      <c r="T239" s="168">
        <f>'Anderson Njenje(A)'!R65+'MA Nombande(A)'!R33+'Mamkeli Grootboom(A)'!R44+'Wellington Betsha(A)'!R45+'Ntombomzi Jeyi(A)'!R44+'Krisjan Lakay(A)'!R13+'Lona Lunje Trading (A)'!R35</f>
        <v>37449</v>
      </c>
      <c r="U239" s="168">
        <f>'Anderson Njenje(A)'!S65+'MA Nombande(A)'!S33+'Mamkeli Grootboom(A)'!S44+'Wellington Betsha(A)'!S45+'Ntombomzi Jeyi(A)'!S44+'Krisjan Lakay(A)'!S13+'Lona Lunje Trading (A)'!S35</f>
        <v>0</v>
      </c>
      <c r="V239" s="168">
        <f>'Anderson Njenje(A)'!T65+'MA Nombande(A)'!T33+'Mamkeli Grootboom(A)'!T44+'Wellington Betsha(A)'!T45+'Ntombomzi Jeyi(A)'!T44+'Krisjan Lakay(A)'!T13+'Lona Lunje Trading (A)'!T35</f>
        <v>293416.59999999998</v>
      </c>
      <c r="W239" s="168">
        <f>'Anderson Njenje(A)'!U65+'MA Nombande(A)'!U33+'Mamkeli Grootboom(A)'!U44+'Wellington Betsha(A)'!U45+'Ntombomzi Jeyi(A)'!U44+'Krisjan Lakay(A)'!U13+'Lona Lunje Trading (A)'!U35</f>
        <v>1859615.8300000003</v>
      </c>
      <c r="X239" s="168">
        <f>'Anderson Njenje(A)'!V65+'MA Nombande(A)'!V33+'Mamkeli Grootboom(A)'!V44+'Wellington Betsha(A)'!V45+'Ntombomzi Jeyi(A)'!V44+'Krisjan Lakay(A)'!V13+'Lona Lunje Trading (A)'!V35</f>
        <v>0</v>
      </c>
      <c r="Y239" s="168">
        <f>X239+W239</f>
        <v>1859615.8300000003</v>
      </c>
      <c r="Z239" s="270">
        <f>'Anderson Njenje(A)'!X65+'MA Nombande(A)'!X33+'Mamkeli Grootboom(A)'!X44+'Wellington Betsha(A)'!X45+'Ntombomzi Jeyi(A)'!X44+'Krisjan Lakay(A)'!X13+'Lona Lunje Trading (A)'!X35</f>
        <v>1037968.495</v>
      </c>
      <c r="AA239" s="270">
        <f>'Anderson Njenje(A)'!Y65+'MA Nombande(A)'!Y33+'Mamkeli Grootboom(A)'!Y44+'Wellington Betsha(A)'!Y45+'Ntombomzi Jeyi(A)'!Y44+'Krisjan Lakay(A)'!Y13+'Lona Lunje Trading (A)'!Y35</f>
        <v>635</v>
      </c>
      <c r="AB239" s="270">
        <f>'Anderson Njenje(A)'!Z65+'MA Nombande(A)'!Z33+'Mamkeli Grootboom(A)'!Z44+'Wellington Betsha(A)'!Z45+'Ntombomzi Jeyi(A)'!Z44+'Krisjan Lakay(A)'!Z13+'Lona Lunje Trading (A)'!Z35</f>
        <v>7392</v>
      </c>
      <c r="AC239" s="270">
        <f>'Anderson Njenje(A)'!AA65+'MA Nombande(A)'!AA33+'Mamkeli Grootboom(A)'!AA44+'Wellington Betsha(A)'!AA45+'Ntombomzi Jeyi(A)'!AA44+'Krisjan Lakay(A)'!AA13+'Lona Lunje Trading (A)'!AA35</f>
        <v>6587</v>
      </c>
      <c r="AD239" s="168">
        <f>Y239/(E239+F239)</f>
        <v>4385.5864339467362</v>
      </c>
      <c r="AE239" s="168">
        <f>Y239/AB239</f>
        <v>251.57140557359313</v>
      </c>
      <c r="AF239" s="167">
        <f>AB239/(E239+F239)</f>
        <v>17.432769928471878</v>
      </c>
    </row>
    <row r="240" spans="1:32" s="20" customFormat="1" x14ac:dyDescent="0.25">
      <c r="A240" s="238"/>
      <c r="B240" s="174" t="s">
        <v>1210</v>
      </c>
      <c r="C240" s="174" t="s">
        <v>720</v>
      </c>
      <c r="D240" s="233">
        <f>'Mkatali Mzwanele(F)'!C85+'Nikelwa Ndwayana(F)'!C55+'Liyanda Mgilane(F)'!C76+'M.Nkone (F)'!C60+'N.Mani(F)'!C56</f>
        <v>45</v>
      </c>
      <c r="E240" s="175">
        <f>'Mkatali Mzwanele(F)'!D85+'Nikelwa Ndwayana(F)'!D55+'Liyanda Mgilane(F)'!D76+'M.Nkone (F)'!D60+'N.Mani(F)'!D56</f>
        <v>181.37399999999997</v>
      </c>
      <c r="F240" s="175">
        <f>'Mkatali Mzwanele(F)'!E85+'Nikelwa Ndwayana(F)'!E55+'Liyanda Mgilane(F)'!E76+'M.Nkone (F)'!E60+'N.Mani(F)'!E56</f>
        <v>479.04599999999999</v>
      </c>
      <c r="G240" s="175">
        <f t="shared" si="43"/>
        <v>1938.3340000000001</v>
      </c>
      <c r="H240" s="175">
        <f t="shared" si="43"/>
        <v>1001.136</v>
      </c>
      <c r="I240" s="233">
        <f>'Mkatali Mzwanele(F)'!H85+'Nikelwa Ndwayana(F)'!H55+'Liyanda Mgilane(F)'!H76+'M.Nkone (F)'!H60+'N.Mani(F)'!H56</f>
        <v>0</v>
      </c>
      <c r="J240" s="233">
        <f>'Mkatali Mzwanele(F)'!I85+'Nikelwa Ndwayana(F)'!I55+'Liyanda Mgilane(F)'!I76+'M.Nkone (F)'!I60+'N.Mani(F)'!I56</f>
        <v>402</v>
      </c>
      <c r="K240" s="233">
        <f>J240+I240</f>
        <v>402</v>
      </c>
      <c r="L240" s="233">
        <f>'Mkatali Mzwanele(F)'!J85+'Nikelwa Ndwayana(F)'!J55+'Liyanda Mgilane(F)'!J76+'M.Nkone (F)'!J60+'N.Mani(F)'!J56</f>
        <v>57</v>
      </c>
      <c r="M240" s="178">
        <f>'Mkatali Mzwanele(F)'!K85+'Nikelwa Ndwayana(F)'!K55+'Liyanda Mgilane(F)'!K76+'M.Nkone (F)'!K60+'N.Mani(F)'!K56</f>
        <v>498424.63</v>
      </c>
      <c r="N240" s="178">
        <f>'Mkatali Mzwanele(F)'!L85+'Nikelwa Ndwayana(F)'!L55+'Liyanda Mgilane(F)'!L76+'M.Nkone (F)'!L60+'N.Mani(F)'!L56</f>
        <v>7912.32</v>
      </c>
      <c r="O240" s="178">
        <f>'Mkatali Mzwanele(F)'!M85+'Nikelwa Ndwayana(F)'!M55+'Liyanda Mgilane(F)'!M76+'M.Nkone (F)'!M60+'N.Mani(F)'!M56</f>
        <v>66847.889999999985</v>
      </c>
      <c r="P240" s="178">
        <f>'Mkatali Mzwanele(F)'!N85+'Nikelwa Ndwayana(F)'!N55+'Liyanda Mgilane(F)'!N76+'M.Nkone (F)'!N60+'N.Mani(F)'!N56</f>
        <v>0</v>
      </c>
      <c r="Q240" s="178">
        <f>'Mkatali Mzwanele(F)'!O85+'Nikelwa Ndwayana(F)'!O55+'Liyanda Mgilane(F)'!O76+'M.Nkone (F)'!O60+'N.Mani(F)'!O56</f>
        <v>24924.649999999998</v>
      </c>
      <c r="R240" s="178">
        <f>'Mkatali Mzwanele(F)'!P85+'Nikelwa Ndwayana(F)'!P55+'Liyanda Mgilane(F)'!P76+'M.Nkone (F)'!P60+'N.Mani(F)'!P56</f>
        <v>94011.989999999991</v>
      </c>
      <c r="S240" s="178">
        <f>'Mkatali Mzwanele(F)'!Q85+'Nikelwa Ndwayana(F)'!Q55+'Liyanda Mgilane(F)'!Q76+'M.Nkone (F)'!Q60+'N.Mani(F)'!Q56</f>
        <v>167911.4</v>
      </c>
      <c r="T240" s="178">
        <f>'Mkatali Mzwanele(F)'!R85+'Nikelwa Ndwayana(F)'!R55+'Liyanda Mgilane(F)'!R76+'M.Nkone (F)'!R60+'N.Mani(F)'!R56</f>
        <v>20748</v>
      </c>
      <c r="U240" s="178">
        <f>'Mkatali Mzwanele(F)'!S85+'Nikelwa Ndwayana(F)'!S55+'Liyanda Mgilane(F)'!S76+'M.Nkone (F)'!S60+'N.Mani(F)'!S56</f>
        <v>0</v>
      </c>
      <c r="V240" s="178">
        <f>'Mkatali Mzwanele(F)'!T85+'Nikelwa Ndwayana(F)'!T55+'Liyanda Mgilane(F)'!T76+'M.Nkone (F)'!T60+'N.Mani(F)'!T56</f>
        <v>6048</v>
      </c>
      <c r="W240" s="178">
        <f>'Mkatali Mzwanele(F)'!U85+'Nikelwa Ndwayana(F)'!U55+'Liyanda Mgilane(F)'!U76+'M.Nkone (F)'!U60+'N.Mani(F)'!U56</f>
        <v>886819.89</v>
      </c>
      <c r="X240" s="178">
        <f>'Mkatali Mzwanele(F)'!V85+'Nikelwa Ndwayana(F)'!V55+'Liyanda Mgilane(F)'!V76+'M.Nkone (F)'!V60+'N.Mani(F)'!V56</f>
        <v>0</v>
      </c>
      <c r="Y240" s="178">
        <f>X240+W240</f>
        <v>886819.89</v>
      </c>
      <c r="Z240" s="271">
        <f>'Mkatali Mzwanele(F)'!X85+'Nikelwa Ndwayana(F)'!X55+'Liyanda Mgilane(F)'!X76+'M.Nkone (F)'!X60+'N.Mani(F)'!X56</f>
        <v>1238686.5</v>
      </c>
      <c r="AA240" s="271">
        <f>'Mkatali Mzwanele(F)'!Y85+'Nikelwa Ndwayana(F)'!Y55+'Liyanda Mgilane(F)'!Y76+'M.Nkone (F)'!Y60+'N.Mani(F)'!Y56</f>
        <v>18</v>
      </c>
      <c r="AB240" s="271">
        <f>'Mkatali Mzwanele(F)'!Z85+'Nikelwa Ndwayana(F)'!Z55+'Liyanda Mgilane(F)'!Z76+'M.Nkone (F)'!Z60+'N.Mani(F)'!Z56</f>
        <v>4484</v>
      </c>
      <c r="AC240" s="271">
        <f>'Mkatali Mzwanele(F)'!AA85+'Nikelwa Ndwayana(F)'!AA55+'Liyanda Mgilane(F)'!AA76+'M.Nkone (F)'!AA60+'N.Mani(F)'!AA56</f>
        <v>3740</v>
      </c>
      <c r="AD240" s="178">
        <f>Y240/(E240+F240)</f>
        <v>1342.8119832833652</v>
      </c>
      <c r="AE240" s="178">
        <f>Y240/AB240</f>
        <v>197.77428412132025</v>
      </c>
      <c r="AF240" s="177">
        <f>AB240/(E240+F240)</f>
        <v>6.789618727476455</v>
      </c>
    </row>
    <row r="241" spans="1:32" s="20" customFormat="1" x14ac:dyDescent="0.25">
      <c r="B241" s="182" t="s">
        <v>19</v>
      </c>
      <c r="C241" s="182"/>
      <c r="D241" s="235">
        <f>SUM(D238:D240)</f>
        <v>129</v>
      </c>
      <c r="E241" s="189">
        <f>SUM(E238:E240)</f>
        <v>569.67499999999995</v>
      </c>
      <c r="F241" s="189">
        <f>SUM(F238:F240)</f>
        <v>988.8</v>
      </c>
      <c r="G241" s="189">
        <f>SUM(G238:G240)</f>
        <v>5203.2749999999996</v>
      </c>
      <c r="H241" s="189">
        <f>SUM(H238:H240)</f>
        <v>1784.01</v>
      </c>
      <c r="I241" s="235">
        <f t="shared" ref="I241:AB241" si="44">SUM(I238:I240)</f>
        <v>0</v>
      </c>
      <c r="J241" s="235">
        <f t="shared" si="44"/>
        <v>1642</v>
      </c>
      <c r="K241" s="235">
        <f t="shared" si="44"/>
        <v>1642</v>
      </c>
      <c r="L241" s="235">
        <f t="shared" si="44"/>
        <v>200</v>
      </c>
      <c r="M241" s="184">
        <f t="shared" si="44"/>
        <v>2028479.23</v>
      </c>
      <c r="N241" s="184">
        <f t="shared" si="44"/>
        <v>32104.92</v>
      </c>
      <c r="O241" s="184">
        <f t="shared" si="44"/>
        <v>285389.17000000004</v>
      </c>
      <c r="P241" s="184">
        <f t="shared" si="44"/>
        <v>0</v>
      </c>
      <c r="Q241" s="184">
        <f t="shared" si="44"/>
        <v>91322.51</v>
      </c>
      <c r="R241" s="184">
        <f t="shared" si="44"/>
        <v>446476.62</v>
      </c>
      <c r="S241" s="184">
        <f t="shared" si="44"/>
        <v>685858.44000000006</v>
      </c>
      <c r="T241" s="184">
        <f t="shared" si="44"/>
        <v>90573</v>
      </c>
      <c r="U241" s="184">
        <f t="shared" si="44"/>
        <v>0</v>
      </c>
      <c r="V241" s="184">
        <f t="shared" si="44"/>
        <v>310984.59999999998</v>
      </c>
      <c r="W241" s="184">
        <f t="shared" si="44"/>
        <v>3973676.3400000003</v>
      </c>
      <c r="X241" s="184">
        <f t="shared" si="44"/>
        <v>0</v>
      </c>
      <c r="Y241" s="184">
        <f t="shared" si="44"/>
        <v>3973676.3400000003</v>
      </c>
      <c r="Z241" s="210">
        <f t="shared" si="44"/>
        <v>3197932.9950000001</v>
      </c>
      <c r="AA241" s="210">
        <f t="shared" si="44"/>
        <v>678</v>
      </c>
      <c r="AB241" s="210">
        <f t="shared" si="44"/>
        <v>18124</v>
      </c>
      <c r="AC241" s="210">
        <f>SUM(AC237:AC240)</f>
        <v>15514</v>
      </c>
      <c r="AD241" s="172">
        <f>Y241/(E241+F241)</f>
        <v>2549.7209387381899</v>
      </c>
      <c r="AE241" s="172">
        <f>Y241/AB241</f>
        <v>219.2494118296182</v>
      </c>
      <c r="AF241" s="170">
        <f>AB241/(E241+F241)</f>
        <v>11.629317120903448</v>
      </c>
    </row>
    <row r="242" spans="1:32" x14ac:dyDescent="0.25">
      <c r="B242" s="182"/>
      <c r="C242" s="182"/>
      <c r="D242" s="183"/>
      <c r="E242" s="189"/>
      <c r="F242" s="183"/>
      <c r="G242" s="189"/>
      <c r="H242" s="189"/>
      <c r="I242" s="183"/>
      <c r="J242" s="183"/>
      <c r="K242" s="183"/>
      <c r="L242" s="183"/>
      <c r="M242" s="184"/>
      <c r="N242" s="184"/>
      <c r="O242" s="184"/>
      <c r="P242" s="184"/>
      <c r="Q242" s="184"/>
      <c r="R242" s="184"/>
      <c r="S242" s="184"/>
      <c r="T242" s="184"/>
      <c r="U242" s="184"/>
      <c r="V242" s="184"/>
      <c r="W242" s="184"/>
      <c r="X242" s="184"/>
      <c r="Y242" s="184"/>
      <c r="Z242" s="210"/>
      <c r="AA242" s="183"/>
      <c r="AB242" s="183"/>
      <c r="AC242" s="183"/>
      <c r="AD242" s="172"/>
      <c r="AE242" s="172"/>
      <c r="AF242" s="173"/>
    </row>
    <row r="243" spans="1:32" s="20" customFormat="1" x14ac:dyDescent="0.25">
      <c r="A243" s="238"/>
      <c r="B243" s="71" t="s">
        <v>1259</v>
      </c>
      <c r="C243" s="71" t="s">
        <v>682</v>
      </c>
      <c r="D243" s="77">
        <f>'Marion Grootboom(B)'!C44+'Salten Magiellies(B)'!C38+'Jeandre Erasmus(B)'!C41+'Peter Swarts(B)'!C37+'Jonathan Magielies(B)'!C36+'Martiens Kleinbooi(B)'!C46+'Elmara Swartz(B)'!$C$42+'Annaline Lucas(B)'!C47+'Kelton Swarts(B)'!C45</f>
        <v>28</v>
      </c>
      <c r="E243" s="77">
        <f>'Marion Grootboom(B)'!D44+'Salten Magiellies(B)'!D38+'Jeandre Erasmus(B)'!D41+'Peter Swarts(B)'!D37+'Jonathan Magielies(B)'!D36+'Martiens Kleinbooi(B)'!D46+'Elmara Swartz(B)'!D42+'Annaline Lucas(B)'!D47+'Kelton Swarts(B)'!D45</f>
        <v>81.92</v>
      </c>
      <c r="F243" s="77">
        <f>'Marion Grootboom(B)'!E44+'Salten Magiellies(B)'!E38+'Jeandre Erasmus(B)'!E41+'Peter Swarts(B)'!E37+'Jonathan Magielies(B)'!E36+'Martiens Kleinbooi(B)'!E42+'Elmara Swartz(B)'!E42+'Annaline Lucas(B)'!E47+'Kelton Swarts(B)'!E41</f>
        <v>495.82000000000005</v>
      </c>
      <c r="G243" s="195">
        <f t="shared" ref="G243:H245" si="45">E243+G238</f>
        <v>1821.0310000000002</v>
      </c>
      <c r="H243" s="195">
        <f t="shared" si="45"/>
        <v>934.03500000000008</v>
      </c>
      <c r="I243" s="77">
        <f>'Marion Grootboom(B)'!H44+'Salten Magiellies(B)'!H38+'Jeandre Erasmus(B)'!H41+'Peter Swarts(B)'!H37+'Jonathan Magielies(B)'!H36+'Martiens Kleinbooi(B)'!H46+'Elmara Swartz(B)'!H42+'Annaline Lucas(B)'!H47+'Kelton Swarts(B)'!H45</f>
        <v>0</v>
      </c>
      <c r="J243" s="77">
        <f>'Marion Grootboom(B)'!I44+'Salten Magiellies(B)'!I38+'Jeandre Erasmus(B)'!I41+'Peter Swarts(B)'!I37+'Jonathan Magielies(B)'!I36+'Martiens Kleinbooi(B)'!I46+'Elmara Swartz(B)'!I42+'Annaline Lucas(B)'!I47+'Kelton Swarts(B)'!I45</f>
        <v>476</v>
      </c>
      <c r="K243" s="77">
        <f>J243+I243</f>
        <v>476</v>
      </c>
      <c r="L243" s="77">
        <f>'Marion Grootboom(B)'!J44+'Salten Magiellies(B)'!J38+'Jeandre Erasmus(B)'!J41+'Peter Swarts(B)'!J37+'Jonathan Magielies(B)'!J36+'Martiens Kleinbooi(B)'!J46+'Elmara Swartz(B)'!J42+'Annaline Lucas(B)'!J47+'Kelton Swarts(B)'!J45</f>
        <v>88</v>
      </c>
      <c r="M243" s="62">
        <f>'Marion Grootboom(B)'!K44+'Salten Magiellies(B)'!K38+'Jeandre Erasmus(B)'!K41+'Peter Swarts(B)'!K37+'Jonathan Magielies(B)'!K36+'Martiens Kleinbooi(B)'!K46+'Elmara Swartz(B)'!K42+'Annaline Lucas(B)'!K47+'Kelton Swarts(B)'!K45</f>
        <v>624898.26000000013</v>
      </c>
      <c r="N243" s="62">
        <f>'Marion Grootboom(B)'!L44+'Salten Magiellies(B)'!L38+'Jeandre Erasmus(B)'!L41+'Peter Swarts(B)'!L37+'Jonathan Magielies(B)'!L36+'Martiens Kleinbooi(B)'!L46+'Elmara Swartz(B)'!L42+'Annaline Lucas(B)'!L47+'Kelton Swarts(B)'!L45</f>
        <v>9874.369999999999</v>
      </c>
      <c r="O243" s="62">
        <f>'Marion Grootboom(B)'!M44+'Salten Magiellies(B)'!M38+'Jeandre Erasmus(B)'!M41+'Peter Swarts(B)'!M37+'Jonathan Magielies(B)'!M36+'Martiens Kleinbooi(B)'!M46+'Elmara Swartz(B)'!M42+'Annaline Lucas(B)'!M47+'Kelton Swarts(B)'!M45</f>
        <v>97859.07</v>
      </c>
      <c r="P243" s="62">
        <f>'Marion Grootboom(B)'!N44+'Salten Magiellies(B)'!N38+'Jeandre Erasmus(B)'!N41+'Peter Swarts(B)'!N37+'Jonathan Magielies(B)'!N36+'Martiens Kleinbooi(B)'!N46+'Elmara Swartz(B)'!N42+'Annaline Lucas(B)'!N47+'Kelton Swarts(B)'!N45</f>
        <v>0</v>
      </c>
      <c r="Q243" s="62">
        <f>'Marion Grootboom(B)'!O44+'Salten Magiellies(B)'!O38+'Jeandre Erasmus(B)'!O41+'Peter Swarts(B)'!O37+'Jonathan Magielies(B)'!O36+'Martiens Kleinbooi(B)'!O46+'Elmara Swartz(B)'!O42+'Annaline Lucas(B)'!O47+'Kelton Swarts(B)'!O45</f>
        <v>27032.169999999995</v>
      </c>
      <c r="R243" s="62">
        <f>'Marion Grootboom(B)'!P44+'Salten Magiellies(B)'!P38+'Jeandre Erasmus(B)'!P41+'Peter Swarts(B)'!P37+'Jonathan Magielies(B)'!P36+'Martiens Kleinbooi(B)'!P46+'Elmara Swartz(B)'!P42+'Annaline Lucas(B)'!P47+'Kelton Swarts(B)'!P45</f>
        <v>146978.32</v>
      </c>
      <c r="S243" s="62">
        <f>'Marion Grootboom(B)'!Q44+'Salten Magiellies(B)'!Q38+'Jeandre Erasmus(B)'!Q41+'Peter Swarts(B)'!Q37+'Jonathan Magielies(B)'!Q36+'Martiens Kleinbooi(B)'!Q46+'Elmara Swartz(B)'!Q42+'Annaline Lucas(B)'!Q47+'Kelton Swarts(B)'!Q45</f>
        <v>117729.7</v>
      </c>
      <c r="T243" s="62">
        <f>'Marion Grootboom(B)'!R44+'Salten Magiellies(B)'!R38+'Jeandre Erasmus(B)'!R41+'Peter Swarts(B)'!R37+'Jonathan Magielies(B)'!R36+'Martiens Kleinbooi(B)'!R46+'Elmara Swartz(B)'!R42+'Annaline Lucas(B)'!R47+'Kelton Swarts(B)'!R45</f>
        <v>26345</v>
      </c>
      <c r="U243" s="62">
        <f>'Marion Grootboom(B)'!S44+'Salten Magiellies(B)'!S38+'Jeandre Erasmus(B)'!S41+'Peter Swarts(B)'!S37+'Jonathan Magielies(B)'!S36+'Martiens Kleinbooi(B)'!S46+'Elmara Swartz(B)'!S42+'Annaline Lucas(B)'!S47+'Kelton Swarts(B)'!S45</f>
        <v>0</v>
      </c>
      <c r="V243" s="62">
        <f>'Marion Grootboom(B)'!T44+'Salten Magiellies(B)'!T38+'Jeandre Erasmus(B)'!T41+'Peter Swarts(B)'!T37+'Jonathan Magielies(B)'!T36+'Martiens Kleinbooi(B)'!T46+'Elmara Swartz(B)'!T42+'Annaline Lucas(B)'!T47+'Kelton Swarts(B)'!T45</f>
        <v>0</v>
      </c>
      <c r="W243" s="62">
        <f>'Marion Grootboom(B)'!U44+'Salten Magiellies(B)'!U38+'Jeandre Erasmus(B)'!U41+'Peter Swarts(B)'!U37+'Jonathan Magielies(B)'!U36+'Martiens Kleinbooi(B)'!U46+'Elmara Swartz(B)'!U42+'Annaline Lucas(B)'!U47+'Kelton Swarts(B)'!U45</f>
        <v>1050716.8899999999</v>
      </c>
      <c r="X243" s="62">
        <f>'Marion Grootboom(B)'!V44+'Salten Magiellies(B)'!V38+'Jeandre Erasmus(B)'!V41+'Peter Swarts(B)'!V37+'Jonathan Magielies(B)'!V36+'Martiens Kleinbooi(B)'!V46+'Elmara Swartz(B)'!V42+'Annaline Lucas(B)'!V47+'Kelton Swarts(B)'!V45</f>
        <v>0</v>
      </c>
      <c r="Y243" s="62">
        <f>'Marion Grootboom(B)'!W44+'Salten Magiellies(B)'!W38+'Jeandre Erasmus(B)'!W41+'Peter Swarts(B)'!W37+'Jonathan Magielies(B)'!W36+'Martiens Kleinbooi(B)'!W46+'Elmara Swartz(B)'!W42+'Annaline Lucas(B)'!W47+'Kelton Swarts(B)'!W45</f>
        <v>1050716.8899999999</v>
      </c>
      <c r="Z243" s="63">
        <f>'Marion Grootboom(B)'!X44+'Salten Magiellies(B)'!X38+'Jeandre Erasmus(B)'!X41+'Peter Swarts(B)'!X37+'Jonathan Magielies(B)'!X36+'Martiens Kleinbooi(B)'!X46+'Elmara Swartz(B)'!X42+'Annaline Lucas(B)'!X47+'Kelton Swarts(B)'!X45</f>
        <v>649535</v>
      </c>
      <c r="AA243" s="63">
        <f>'Marion Grootboom(B)'!Y44+'Salten Magiellies(B)'!Y38+'Jeandre Erasmus(B)'!Y41+'Peter Swarts(B)'!Y37+'Jonathan Magielies(B)'!Y36+'Martiens Kleinbooi(B)'!Y46+'Elmara Swartz(B)'!Y42+'Annaline Lucas(B)'!Y47+'Kelton Swarts(B)'!Y45</f>
        <v>0</v>
      </c>
      <c r="AB243" s="63">
        <f>'Marion Grootboom(B)'!Z44+'Salten Magiellies(B)'!Z38+'Jeandre Erasmus(B)'!Z41+'Peter Swarts(B)'!Z37+'Jonathan Magielies(B)'!Z36+'Martiens Kleinbooi(B)'!Z46+'Elmara Swartz(B)'!Z42+'Annaline Lucas(B)'!Z47+'Kelton Swarts(B)'!Z45</f>
        <v>5302</v>
      </c>
      <c r="AC243" s="63">
        <f>'Marion Grootboom(B)'!AA44+'Salten Magiellies(B)'!AA38+'Jeandre Erasmus(B)'!AA41+'Peter Swarts(B)'!AA37+'Jonathan Magielies(B)'!AA36+'Martiens Kleinbooi(B)'!AA46+'Elmara Swartz(B)'!AA42+'Annaline Lucas(B)'!AA47+'Kelton Swarts(B)'!AA45</f>
        <v>5265</v>
      </c>
      <c r="AD243" s="62">
        <f>Y243/(E243+F243)</f>
        <v>1818.6673763284521</v>
      </c>
      <c r="AE243" s="62">
        <f>Y243/AB243</f>
        <v>198.17368728781591</v>
      </c>
      <c r="AF243" s="61">
        <f>AB243/(E243+F243)</f>
        <v>9.1771385052099568</v>
      </c>
    </row>
    <row r="244" spans="1:32" s="20" customFormat="1" x14ac:dyDescent="0.25">
      <c r="A244" s="238"/>
      <c r="B244" s="159" t="s">
        <v>1259</v>
      </c>
      <c r="C244" s="159" t="s">
        <v>716</v>
      </c>
      <c r="D244" s="228">
        <f>'Anderson Njenje(A)'!C66+'Mamkeli Grootboom(A)'!C45+'Wellington Betsha(A)'!C46+'Ntombomzi Jeyi(A)'!C45+'Lona Lunje Trading (A)'!C36+'Bovista PTY Ltd(A)'!C38</f>
        <v>26</v>
      </c>
      <c r="E244" s="228">
        <f>'Anderson Njenje(A)'!D66+'Mamkeli Grootboom(A)'!D45+'Wellington Betsha(A)'!D46+'Ntombomzi Jeyi(A)'!D45+'Lona Lunje Trading (A)'!D36+'Bovista PTY Ltd(A)'!D38</f>
        <v>268.97000000000003</v>
      </c>
      <c r="F244" s="228">
        <f>'Anderson Njenje(A)'!E66+'Mamkeli Grootboom(A)'!E45+'Wellington Betsha(A)'!E46+'Ntombomzi Jeyi(A)'!E45+'Lona Lunje Trading (A)'!E36+'Bovista PTY Ltd(A)'!E38</f>
        <v>28.15</v>
      </c>
      <c r="G244" s="166">
        <f t="shared" si="45"/>
        <v>1794.8</v>
      </c>
      <c r="H244" s="166">
        <f t="shared" si="45"/>
        <v>372.80899999999997</v>
      </c>
      <c r="I244" s="228">
        <f>'Anderson Njenje(A)'!H66+'Mamkeli Grootboom(A)'!H45+'Wellington Betsha(A)'!H46+'Ntombomzi Jeyi(A)'!H45+'Lona Lunje Trading (A)'!H36+'Bovista PTY Ltd(A)'!H38</f>
        <v>0</v>
      </c>
      <c r="J244" s="228">
        <f>'Anderson Njenje(A)'!I66+'Mamkeli Grootboom(A)'!I45+'Wellington Betsha(A)'!I46+'Ntombomzi Jeyi(A)'!I45+'Lona Lunje Trading (A)'!I36+'Bovista PTY Ltd(A)'!I38</f>
        <v>492</v>
      </c>
      <c r="K244" s="228">
        <f>J244+I244</f>
        <v>492</v>
      </c>
      <c r="L244" s="228">
        <f>'Anderson Njenje(A)'!J66+'Mamkeli Grootboom(A)'!J45+'Wellington Betsha(A)'!J46+'Ntombomzi Jeyi(A)'!J45+'Lona Lunje Trading (A)'!J36+'Bovista PTY Ltd(A)'!J38</f>
        <v>66</v>
      </c>
      <c r="M244" s="168">
        <f>'Anderson Njenje(A)'!K66+'Mamkeli Grootboom(A)'!K45+'Wellington Betsha(A)'!K46+'Ntombomzi Jeyi(A)'!K45+'Lona Lunje Trading (A)'!K36+'Bovista PTY Ltd(A)'!K38</f>
        <v>633990.74</v>
      </c>
      <c r="N244" s="168">
        <f>'Anderson Njenje(A)'!L66+'Mamkeli Grootboom(A)'!L45+'Wellington Betsha(A)'!L46+'Ntombomzi Jeyi(A)'!L45+'Lona Lunje Trading (A)'!L36+'Bovista PTY Ltd(A)'!L38</f>
        <v>9990.5500000000011</v>
      </c>
      <c r="O244" s="168">
        <f>'Anderson Njenje(A)'!M66+'Mamkeli Grootboom(A)'!M45+'Wellington Betsha(A)'!M46+'Ntombomzi Jeyi(A)'!M45+'Lona Lunje Trading (A)'!M36+'Bovista PTY Ltd(A)'!M38</f>
        <v>83368.19</v>
      </c>
      <c r="P244" s="168">
        <f>'Anderson Njenje(A)'!N66+'Mamkeli Grootboom(A)'!N45+'Wellington Betsha(A)'!N46+'Ntombomzi Jeyi(A)'!N45+'Lona Lunje Trading (A)'!N36+'Bovista PTY Ltd(A)'!N38</f>
        <v>0</v>
      </c>
      <c r="Q244" s="168">
        <f>'Anderson Njenje(A)'!O66+'Mamkeli Grootboom(A)'!O45+'Wellington Betsha(A)'!O46+'Ntombomzi Jeyi(A)'!O45+'Lona Lunje Trading (A)'!O36+'Bovista PTY Ltd(A)'!O38</f>
        <v>26072.93</v>
      </c>
      <c r="R244" s="168">
        <f>'Anderson Njenje(A)'!P66+'Mamkeli Grootboom(A)'!P45+'Wellington Betsha(A)'!P46+'Ntombomzi Jeyi(A)'!P45+'Lona Lunje Trading (A)'!P36+'Bovista PTY Ltd(A)'!P38</f>
        <v>108113.42</v>
      </c>
      <c r="S244" s="168">
        <f>'Anderson Njenje(A)'!Q66+'Mamkeli Grootboom(A)'!Q45+'Wellington Betsha(A)'!Q46+'Ntombomzi Jeyi(A)'!Q45+'Lona Lunje Trading (A)'!Q36+'Bovista PTY Ltd(A)'!Q38</f>
        <v>176161.25</v>
      </c>
      <c r="T244" s="168">
        <f>'Anderson Njenje(A)'!R66+'Mamkeli Grootboom(A)'!R45+'Wellington Betsha(A)'!R46+'Ntombomzi Jeyi(A)'!R45+'Lona Lunje Trading (A)'!R36+'Bovista PTY Ltd(A)'!R38</f>
        <v>11458</v>
      </c>
      <c r="U244" s="168">
        <f>'Anderson Njenje(A)'!S66+'Mamkeli Grootboom(A)'!S45+'Wellington Betsha(A)'!S46+'Ntombomzi Jeyi(A)'!S45+'Lona Lunje Trading (A)'!S36+'Bovista PTY Ltd(A)'!S38</f>
        <v>0</v>
      </c>
      <c r="V244" s="168">
        <f>'Anderson Njenje(A)'!T66+'Mamkeli Grootboom(A)'!T45+'Wellington Betsha(A)'!T46+'Ntombomzi Jeyi(A)'!T45+'Lona Lunje Trading (A)'!T36+'Bovista PTY Ltd(A)'!T38</f>
        <v>200156.16</v>
      </c>
      <c r="W244" s="168">
        <f>'Anderson Njenje(A)'!U66+'Mamkeli Grootboom(A)'!U45+'Wellington Betsha(A)'!U46+'Ntombomzi Jeyi(A)'!U45+'Lona Lunje Trading (A)'!U36+'Bovista PTY Ltd(A)'!U38</f>
        <v>1255205.43</v>
      </c>
      <c r="X244" s="168">
        <f>'Anderson Njenje(A)'!V66+'Mamkeli Grootboom(A)'!V45+'Wellington Betsha(A)'!V46+'Ntombomzi Jeyi(A)'!V45+'Lona Lunje Trading (A)'!V36+'Bovista PTY Ltd(A)'!V38</f>
        <v>0</v>
      </c>
      <c r="Y244" s="168">
        <f>'Anderson Njenje(A)'!W66+'Mamkeli Grootboom(A)'!W45+'Wellington Betsha(A)'!W46+'Ntombomzi Jeyi(A)'!W45+'Lona Lunje Trading (A)'!W36+'Bovista PTY Ltd(A)'!W38</f>
        <v>1255205.43</v>
      </c>
      <c r="Z244" s="270">
        <f>'Anderson Njenje(A)'!X66+'Mamkeli Grootboom(A)'!X45+'Wellington Betsha(A)'!X46+'Ntombomzi Jeyi(A)'!X45+'Lona Lunje Trading (A)'!X36+'Bovista PTY Ltd(A)'!X38</f>
        <v>694137</v>
      </c>
      <c r="AA244" s="270">
        <f>'Anderson Njenje(A)'!Y66+'Mamkeli Grootboom(A)'!Y45+'Wellington Betsha(A)'!Y46+'Ntombomzi Jeyi(A)'!Y45+'Lona Lunje Trading (A)'!Y36+'Bovista PTY Ltd(A)'!Y38</f>
        <v>412</v>
      </c>
      <c r="AB244" s="270">
        <f>'Anderson Njenje(A)'!Z66+'Mamkeli Grootboom(A)'!Z45+'Wellington Betsha(A)'!Z46+'Ntombomzi Jeyi(A)'!Z45+'Lona Lunje Trading (A)'!Z36+'Bovista PTY Ltd(A)'!Z38</f>
        <v>5401</v>
      </c>
      <c r="AC244" s="270">
        <f>'Anderson Njenje(A)'!AA66+'Mamkeli Grootboom(A)'!AA45+'Wellington Betsha(A)'!AA46+'Ntombomzi Jeyi(A)'!AA45+'Lona Lunje Trading (A)'!AA36+'Bovista PTY Ltd(A)'!AA38</f>
        <v>5421</v>
      </c>
      <c r="AD244" s="168">
        <f>Y244/(E244+F244)</f>
        <v>4224.5740105008072</v>
      </c>
      <c r="AE244" s="168">
        <f>Y244/AB244</f>
        <v>232.40241251620068</v>
      </c>
      <c r="AF244" s="167">
        <f>AB244/(E244+F244)</f>
        <v>18.177840603123318</v>
      </c>
    </row>
    <row r="245" spans="1:32" s="20" customFormat="1" x14ac:dyDescent="0.25">
      <c r="A245" s="238"/>
      <c r="B245" s="174" t="s">
        <v>1259</v>
      </c>
      <c r="C245" s="174" t="s">
        <v>720</v>
      </c>
      <c r="D245" s="233">
        <f>'Mkatali Mzwanele(F)'!C86+'Nikelwa Ndwayana(F)'!C56+'Liyanda Mgilane(F)'!C77+'M.Nkone (F)'!C61+'N.Mani(F)'!C57+'B.Ndlebe(F)'!C46+'Thembela James(F)'!C47+'Thulani Mfundisi(F)'!C46+'Khanya Maleki(F)'!C46+'Ntembeko Kilani(F)'!C46+'Brenda Thembani(F)'!C46+'Vuyelwa Bester(F)'!C45+'Nobuzwe Frank(F)'!C44+'Bongiswa James(f)'!C44+'Msondezi Ngcibi(F)'!C40</f>
        <v>30</v>
      </c>
      <c r="E245" s="233">
        <f>'Mkatali Mzwanele(F)'!D86+'Nikelwa Ndwayana(F)'!D56+'Liyanda Mgilane(F)'!D77+'M.Nkone (F)'!D61+'N.Mani(F)'!D57+'B.Ndlebe(F)'!D46+'Thembela James(F)'!D47+'Thulani Mfundisi(F)'!D46+'Khanya Maleki(F)'!D46+'Ntembeko Kilani(F)'!D46+'Brenda Thembani(F)'!D46+'Vuyelwa Bester(F)'!D45+'Nobuzwe Frank(F)'!D44+'Bongiswa James(f)'!D44+'Msondezi Ngcibi(F)'!D44</f>
        <v>204.17000000000002</v>
      </c>
      <c r="F245" s="233">
        <f>'Mkatali Mzwanele(F)'!E86+'Nikelwa Ndwayana(F)'!E56+'Liyanda Mgilane(F)'!E77+'M.Nkone (F)'!E61+'N.Mani(F)'!E57+'B.Ndlebe(F)'!E46+'Thembela James(F)'!E47+'Thulani Mfundisi(F)'!E46+'Khanya Maleki(F)'!E46+'Ntembeko Kilani(F)'!E46+'Brenda Thembani(F)'!E46+'Vuyelwa Bester(F)'!E45+'Nobuzwe Frank(F)'!E44+'Bongiswa James(f)'!E44+'Msondezi Ngcibi(F)'!E44</f>
        <v>0</v>
      </c>
      <c r="G245" s="175">
        <f t="shared" si="45"/>
        <v>2142.5039999999999</v>
      </c>
      <c r="H245" s="175">
        <f t="shared" si="45"/>
        <v>1001.136</v>
      </c>
      <c r="I245" s="233">
        <f>'Mkatali Mzwanele(F)'!H86+'Nikelwa Ndwayana(F)'!H56+'Liyanda Mgilane(F)'!H77+'M.Nkone (F)'!H61+'N.Mani(F)'!H57+'B.Ndlebe(F)'!H46+'Thembela James(F)'!H47+'Thulani Mfundisi(F)'!H46+'Khanya Maleki(F)'!H46+'Ntembeko Kilani(F)'!H46+'Brenda Thembani(F)'!H46+'Vuyelwa Bester(F)'!H45+'Nobuzwe Frank(F)'!H44+'Bongiswa James(f)'!H44+'Msondezi Ngcibi(F)'!H44</f>
        <v>0</v>
      </c>
      <c r="J245" s="233">
        <f>'Mkatali Mzwanele(F)'!I86+'Nikelwa Ndwayana(F)'!I56+'Liyanda Mgilane(F)'!I77+'M.Nkone (F)'!I61+'N.Mani(F)'!I57+'B.Ndlebe(F)'!I46+'Thembela James(F)'!I47+'Thulani Mfundisi(F)'!I46+'Khanya Maleki(F)'!I46+'Ntembeko Kilani(F)'!I46+'Brenda Thembani(F)'!I46+'Vuyelwa Bester(F)'!I45+'Nobuzwe Frank(F)'!I44+'Bongiswa James(f)'!I44+'Msondezi Ngcibi(F)'!I44</f>
        <v>498</v>
      </c>
      <c r="K245" s="233">
        <f>J245+I245</f>
        <v>498</v>
      </c>
      <c r="L245" s="233">
        <f>'Mkatali Mzwanele(F)'!J86+'Nikelwa Ndwayana(F)'!J56+'Liyanda Mgilane(F)'!J77+'M.Nkone (F)'!J61+'N.Mani(F)'!J57+'B.Ndlebe(F)'!J42+'Thembela James(F)'!J47+'Thulani Mfundisi(F)'!J46+'Khanya Maleki(F)'!J46+'Ntembeko Kilani(F)'!J46+'Brenda Thembani(F)'!J46+'Vuyelwa Bester(F)'!J45+'Nobuzwe Frank(F)'!J44+'Bongiswa James(f)'!J44+'Msondezi Ngcibi(F)'!J44</f>
        <v>132</v>
      </c>
      <c r="M245" s="178">
        <f>'Mkatali Mzwanele(F)'!K86+'Nikelwa Ndwayana(F)'!K56+'Liyanda Mgilane(F)'!K77+'M.Nkone (F)'!K61+'N.Mani(F)'!K57+'B.Ndlebe(F)'!K46+'Thembela James(F)'!K47+'Thulani Mfundisi(F)'!K46+'Khanya Maleki(F)'!K46+'Ntembeko Kilani(F)'!K46+'Brenda Thembani(F)'!K46+'Vuyelwa Bester(F)'!K45+'Nobuzwe Frank(F)'!K44+'Nobuzwe Frank(F)'!K44+'Msondezi Ngcibi(F)'!K44</f>
        <v>638342.78</v>
      </c>
      <c r="N245" s="178">
        <f>'Mkatali Mzwanele(F)'!L86+'Nikelwa Ndwayana(F)'!L56+'Liyanda Mgilane(F)'!L77+'M.Nkone (F)'!L61+'N.Mani(F)'!L57+'B.Ndlebe(F)'!L46+'Thembela James(F)'!L47+'Thulani Mfundisi(F)'!L46+'Khanya Maleki(F)'!L46+'Ntembeko Kilani(F)'!L46+'Brenda Thembani(F)'!L46+'Vuyelwa Bester(F)'!L45+'Nobuzwe Frank(F)'!L44+'Nobuzwe Frank(F)'!L44+'Msondezi Ngcibi(F)'!L44</f>
        <v>10033.119999999999</v>
      </c>
      <c r="O245" s="178">
        <f>'Mkatali Mzwanele(F)'!M86+'Nikelwa Ndwayana(F)'!M56+'Liyanda Mgilane(F)'!M77+'M.Nkone (F)'!M61+'N.Mani(F)'!M57+'B.Ndlebe(F)'!M46+'Thembela James(F)'!M47+'Thulani Mfundisi(F)'!M46+'Khanya Maleki(F)'!M46+'Ntembeko Kilani(F)'!M46+'Brenda Thembani(F)'!M46+'Vuyelwa Bester(F)'!M45+'Nobuzwe Frank(F)'!M44+'Nobuzwe Frank(F)'!M44+'Msondezi Ngcibi(F)'!M44</f>
        <v>83918.01999999999</v>
      </c>
      <c r="P245" s="178">
        <f>'Mkatali Mzwanele(F)'!N86+'Nikelwa Ndwayana(F)'!N56+'Liyanda Mgilane(F)'!N77+'M.Nkone (F)'!N61+'N.Mani(F)'!N57+'B.Ndlebe(F)'!N46+'Thembela James(F)'!N47+'Thulani Mfundisi(F)'!N46+'Khanya Maleki(F)'!N46+'Ntembeko Kilani(F)'!N46+'Brenda Thembani(F)'!N46+'Vuyelwa Bester(F)'!N45+'Nobuzwe Frank(F)'!N44+'Nobuzwe Frank(F)'!N44+'Msondezi Ngcibi(F)'!N44</f>
        <v>0</v>
      </c>
      <c r="Q245" s="178">
        <f>'Mkatali Mzwanele(F)'!O86+'Nikelwa Ndwayana(F)'!O56+'Liyanda Mgilane(F)'!O77+'M.Nkone (F)'!O61+'N.Mani(F)'!O57+'B.Ndlebe(F)'!O46+'Thembela James(F)'!O47+'Thulani Mfundisi(F)'!O46+'Khanya Maleki(F)'!O46+'Ntembeko Kilani(F)'!O46+'Brenda Thembani(F)'!O46+'Vuyelwa Bester(F)'!O45+'Nobuzwe Frank(F)'!O44+'Nobuzwe Frank(F)'!O44+'Msondezi Ngcibi(F)'!O44</f>
        <v>25622.899999999998</v>
      </c>
      <c r="R245" s="178">
        <f>'Mkatali Mzwanele(F)'!P86+'Nikelwa Ndwayana(F)'!P56+'Liyanda Mgilane(F)'!P77+'M.Nkone (F)'!P61+'N.Mani(F)'!P57+'B.Ndlebe(F)'!P46+'Thembela James(F)'!P47+'Thulani Mfundisi(F)'!P46+'Khanya Maleki(F)'!P46+'Ntembeko Kilani(F)'!P46+'Brenda Thembani(F)'!P46+'Vuyelwa Bester(F)'!P45+'Nobuzwe Frank(F)'!P44+'Nobuzwe Frank(F)'!P44+'Msondezi Ngcibi(F)'!P44</f>
        <v>63865.260000000009</v>
      </c>
      <c r="S245" s="178">
        <f>'Mkatali Mzwanele(F)'!Q86+'Nikelwa Ndwayana(F)'!Q56+'Liyanda Mgilane(F)'!Q77+'M.Nkone (F)'!Q61+'N.Mani(F)'!Q57+'B.Ndlebe(F)'!Q46+'Thembela James(F)'!Q47+'Thulani Mfundisi(F)'!Q46+'Khanya Maleki(F)'!Q46+'Ntembeko Kilani(F)'!Q46+'Brenda Thembani(F)'!Q46+'Vuyelwa Bester(F)'!Q45+'Nobuzwe Frank(F)'!Q44+'Nobuzwe Frank(F)'!Q44+'Msondezi Ngcibi(F)'!Q44</f>
        <v>201218.6</v>
      </c>
      <c r="T245" s="178">
        <f>'Mkatali Mzwanele(F)'!R86+'Nikelwa Ndwayana(F)'!R56+'Liyanda Mgilane(F)'!R77+'M.Nkone (F)'!R61+'N.Mani(F)'!R57+'B.Ndlebe(F)'!R46+'Thembela James(F)'!R47+'Thulani Mfundisi(F)'!R46+'Khanya Maleki(F)'!R46+'Ntembeko Kilani(F)'!R46+'Brenda Thembani(F)'!R46+'Vuyelwa Bester(F)'!R45+'Nobuzwe Frank(F)'!R44+'Nobuzwe Frank(F)'!R44+'Msondezi Ngcibi(F)'!R44</f>
        <v>23940</v>
      </c>
      <c r="U245" s="178">
        <f>'Mkatali Mzwanele(F)'!S86+'Nikelwa Ndwayana(F)'!S56+'Liyanda Mgilane(F)'!S77+'M.Nkone (F)'!S61+'N.Mani(F)'!S57+'B.Ndlebe(F)'!S46+'Thembela James(F)'!S47+'Thulani Mfundisi(F)'!S46+'Khanya Maleki(F)'!S46+'Ntembeko Kilani(F)'!S46+'Brenda Thembani(F)'!S46+'Vuyelwa Bester(F)'!S45+'Nobuzwe Frank(F)'!S44+'Nobuzwe Frank(F)'!S44+'Msondezi Ngcibi(F)'!S44</f>
        <v>0</v>
      </c>
      <c r="V245" s="178">
        <f>'Mkatali Mzwanele(F)'!T86+'Nikelwa Ndwayana(F)'!T56+'Liyanda Mgilane(F)'!T77+'M.Nkone (F)'!T61+'N.Mani(F)'!T57+'B.Ndlebe(F)'!T46+'Thembela James(F)'!T47+'Thulani Mfundisi(F)'!T46+'Khanya Maleki(F)'!T46+'Ntembeko Kilani(F)'!T46+'Brenda Thembani(F)'!T46+'Vuyelwa Bester(F)'!T45+'Nobuzwe Frank(F)'!T44+'Nobuzwe Frank(F)'!T44+'Msondezi Ngcibi(F)'!T44</f>
        <v>3187.2</v>
      </c>
      <c r="W245" s="178">
        <f>'Mkatali Mzwanele(F)'!U86+'Nikelwa Ndwayana(F)'!U56+'Liyanda Mgilane(F)'!U77+'M.Nkone (F)'!U61+'N.Mani(F)'!U57+'B.Ndlebe(F)'!U46+'Thembela James(F)'!U47+'Thulani Mfundisi(F)'!U46+'Khanya Maleki(F)'!U46+'Ntembeko Kilani(F)'!U46+'Brenda Thembani(F)'!U46+'Vuyelwa Bester(F)'!U45+'Nobuzwe Frank(F)'!U44+'Nobuzwe Frank(F)'!U44+'Msondezi Ngcibi(F)'!U44</f>
        <v>1050370.33</v>
      </c>
      <c r="X245" s="178">
        <f>'Mkatali Mzwanele(F)'!V86+'Nikelwa Ndwayana(F)'!V56+'Liyanda Mgilane(F)'!V77+'M.Nkone (F)'!V61+'N.Mani(F)'!V57+'B.Ndlebe(F)'!V46+'Thembela James(F)'!V47+'Thulani Mfundisi(F)'!V46+'Khanya Maleki(F)'!V46+'Ntembeko Kilani(F)'!V46+'Brenda Thembani(F)'!V46+'Vuyelwa Bester(F)'!V45+'Nobuzwe Frank(F)'!V44+'Nobuzwe Frank(F)'!V44+'Msondezi Ngcibi(F)'!V44</f>
        <v>0</v>
      </c>
      <c r="Y245" s="178">
        <f>'Mkatali Mzwanele(F)'!W86+'Nikelwa Ndwayana(F)'!W56+'Liyanda Mgilane(F)'!W77+'M.Nkone (F)'!W61+'N.Mani(F)'!W57+'B.Ndlebe(F)'!W46+'Thembela James(F)'!W47+'Thulani Mfundisi(F)'!W46+'Khanya Maleki(F)'!W46+'Ntembeko Kilani(F)'!W46+'Brenda Thembani(F)'!W46+'Vuyelwa Bester(F)'!W45+'Nobuzwe Frank(F)'!W44+'Nobuzwe Frank(F)'!W44+'Msondezi Ngcibi(F)'!W44</f>
        <v>1050370.33</v>
      </c>
      <c r="Z245" s="271">
        <f>'Mkatali Mzwanele(F)'!X86+'Nikelwa Ndwayana(F)'!X56+'Liyanda Mgilane(F)'!X77+'M.Nkone (F)'!X61+'N.Mani(F)'!X57+'B.Ndlebe(F)'!X46+'Thembela James(F)'!X47+'Thulani Mfundisi(F)'!X46+'Khanya Maleki(F)'!X46+'Ntembeko Kilani(F)'!X46+'Brenda Thembani(F)'!X46+'Vuyelwa Bester(F)'!X45+'Nobuzwe Frank(F)'!X44+'Nobuzwe Frank(F)'!X44+'Msondezi Ngcibi(F)'!X44</f>
        <v>510425</v>
      </c>
      <c r="AA245" s="271">
        <f>'Mkatali Mzwanele(F)'!Y86+'Nikelwa Ndwayana(F)'!Y56+'Liyanda Mgilane(F)'!Y77+'M.Nkone (F)'!Y61+'N.Mani(F)'!Y57+'B.Ndlebe(F)'!Y46+'Thembela James(F)'!Y47+'Thulani Mfundisi(F)'!Y46+'Khanya Maleki(F)'!Y46+'Ntembeko Kilani(F)'!Y46+'Brenda Thembani(F)'!Y46+'Vuyelwa Bester(F)'!Y45+'Nobuzwe Frank(F)'!Y44+'Nobuzwe Frank(F)'!Y44+'Msondezi Ngcibi(F)'!Y44</f>
        <v>20</v>
      </c>
      <c r="AB245" s="271">
        <f>'Mkatali Mzwanele(F)'!Z86+'Nikelwa Ndwayana(F)'!Z56+'Liyanda Mgilane(F)'!Z77+'M.Nkone (F)'!Z61+'N.Mani(F)'!Z57+'B.Ndlebe(F)'!Z46+'Thembela James(F)'!Z47+'Thulani Mfundisi(F)'!Z46+'Khanya Maleki(F)'!Z46+'Ntembeko Kilani(F)'!Z46+'Brenda Thembani(F)'!Z46+'Vuyelwa Bester(F)'!Z45+'Nobuzwe Frank(F)'!Z44+'Nobuzwe Frank(F)'!Z44+'Msondezi Ngcibi(F)'!Z44</f>
        <v>5500</v>
      </c>
      <c r="AC245" s="271">
        <f>'Mkatali Mzwanele(F)'!AA86+'Nikelwa Ndwayana(F)'!AA56+'Liyanda Mgilane(F)'!AA77+'M.Nkone (F)'!AA61+'N.Mani(F)'!AA57+'B.Ndlebe(F)'!AA46+'Thembela James(F)'!AA47+'Thulani Mfundisi(F)'!AA46+'Khanya Maleki(F)'!AA46+'Ntembeko Kilani(F)'!AA46+'Brenda Thembani(F)'!AA46+'Vuyelwa Bester(F)'!AA45+'Nobuzwe Frank(F)'!AA44+'Nobuzwe Frank(F)'!AA44+'Msondezi Ngcibi(F)'!AA44</f>
        <v>6954</v>
      </c>
      <c r="AD245" s="178">
        <f>Y245/(E245+F245)</f>
        <v>5144.5870108243134</v>
      </c>
      <c r="AE245" s="178">
        <f>Y245/AB245</f>
        <v>190.97642363636365</v>
      </c>
      <c r="AF245" s="177">
        <f>AB245/(E245+F245)</f>
        <v>26.93833570064162</v>
      </c>
    </row>
    <row r="246" spans="1:32" s="20" customFormat="1" x14ac:dyDescent="0.25">
      <c r="B246" s="182" t="s">
        <v>19</v>
      </c>
      <c r="C246" s="182"/>
      <c r="D246" s="235">
        <f>SUM(D243:D245)</f>
        <v>84</v>
      </c>
      <c r="E246" s="189">
        <f>SUM(E243:E245)</f>
        <v>555.06000000000006</v>
      </c>
      <c r="F246" s="189">
        <f>SUM(F243:F245)</f>
        <v>523.97</v>
      </c>
      <c r="G246" s="189">
        <f>SUM(G243:G245)</f>
        <v>5758.335</v>
      </c>
      <c r="H246" s="189">
        <f>SUM(H243:H245)</f>
        <v>2307.98</v>
      </c>
      <c r="I246" s="235">
        <f t="shared" ref="I246:AB246" si="46">SUM(I243:I245)</f>
        <v>0</v>
      </c>
      <c r="J246" s="235">
        <f t="shared" si="46"/>
        <v>1466</v>
      </c>
      <c r="K246" s="235">
        <f t="shared" si="46"/>
        <v>1466</v>
      </c>
      <c r="L246" s="235">
        <f t="shared" si="46"/>
        <v>286</v>
      </c>
      <c r="M246" s="184">
        <f t="shared" si="46"/>
        <v>1897231.78</v>
      </c>
      <c r="N246" s="184">
        <f t="shared" si="46"/>
        <v>29898.039999999997</v>
      </c>
      <c r="O246" s="184">
        <f t="shared" si="46"/>
        <v>265145.28000000003</v>
      </c>
      <c r="P246" s="184">
        <f t="shared" si="46"/>
        <v>0</v>
      </c>
      <c r="Q246" s="184">
        <f t="shared" si="46"/>
        <v>78727.999999999985</v>
      </c>
      <c r="R246" s="184">
        <f t="shared" si="46"/>
        <v>318957</v>
      </c>
      <c r="S246" s="184">
        <f t="shared" si="46"/>
        <v>495109.55000000005</v>
      </c>
      <c r="T246" s="184">
        <f t="shared" si="46"/>
        <v>61743</v>
      </c>
      <c r="U246" s="184">
        <f t="shared" si="46"/>
        <v>0</v>
      </c>
      <c r="V246" s="184">
        <f t="shared" si="46"/>
        <v>203343.36000000002</v>
      </c>
      <c r="W246" s="184">
        <f t="shared" si="46"/>
        <v>3356292.65</v>
      </c>
      <c r="X246" s="184">
        <f t="shared" si="46"/>
        <v>0</v>
      </c>
      <c r="Y246" s="184">
        <f t="shared" si="46"/>
        <v>3356292.65</v>
      </c>
      <c r="Z246" s="210">
        <f t="shared" si="46"/>
        <v>1854097</v>
      </c>
      <c r="AA246" s="210">
        <f t="shared" si="46"/>
        <v>432</v>
      </c>
      <c r="AB246" s="210">
        <f t="shared" si="46"/>
        <v>16203</v>
      </c>
      <c r="AC246" s="210">
        <f>SUM(AC242:AC245)</f>
        <v>17640</v>
      </c>
      <c r="AD246" s="172">
        <f>Y246/(E246+F246)</f>
        <v>3110.4720443361161</v>
      </c>
      <c r="AE246" s="172">
        <f>Y246/AB246</f>
        <v>207.14019934580014</v>
      </c>
      <c r="AF246" s="170">
        <f>AB246/(E246+F246)</f>
        <v>15.016264608027578</v>
      </c>
    </row>
    <row r="247" spans="1:32" x14ac:dyDescent="0.25">
      <c r="B247" s="182"/>
      <c r="C247" s="182"/>
      <c r="D247" s="235"/>
      <c r="E247" s="189"/>
      <c r="F247" s="235"/>
      <c r="G247" s="235"/>
      <c r="H247" s="235"/>
      <c r="I247" s="235"/>
      <c r="J247" s="235"/>
      <c r="K247" s="235"/>
      <c r="L247" s="235"/>
      <c r="M247" s="235"/>
      <c r="N247" s="235"/>
      <c r="O247" s="235"/>
      <c r="P247" s="235"/>
      <c r="Q247" s="235"/>
      <c r="R247" s="235"/>
      <c r="S247" s="235"/>
      <c r="T247" s="235"/>
      <c r="U247" s="235"/>
      <c r="V247" s="235"/>
      <c r="W247" s="235"/>
      <c r="X247" s="235"/>
      <c r="Y247" s="235"/>
      <c r="Z247" s="235"/>
      <c r="AA247" s="235"/>
      <c r="AB247" s="235"/>
      <c r="AC247" s="235"/>
      <c r="AD247" s="172"/>
      <c r="AE247" s="172"/>
      <c r="AF247" s="170"/>
    </row>
    <row r="248" spans="1:32" x14ac:dyDescent="0.25">
      <c r="B248" s="71" t="s">
        <v>1364</v>
      </c>
      <c r="C248" s="71" t="s">
        <v>682</v>
      </c>
      <c r="D248" s="77">
        <f>'Elmara Swartz(B)'!C43+'Jeandre Erasmus(B)'!C42+'Peter Swarts(B)'!C38+'Jonathan Magielies(B)'!C37+'Martiens Kleinbooi(B)'!C47+'Annaline Lucas(B)'!C48+'Kelton Swarts(B)'!C46</f>
        <v>56</v>
      </c>
      <c r="E248" s="77">
        <f>'Elmara Swartz(B)'!D43+'Jeandre Erasmus(B)'!D42+'Peter Swarts(B)'!D38+'Jonathan Magielies(B)'!D37+'Martiens Kleinbooi(B)'!D47+'Annaline Lucas(B)'!D48+'Kelton Swarts(B)'!D46</f>
        <v>26.259999999999998</v>
      </c>
      <c r="F248" s="77">
        <f>'Elmara Swartz(B)'!E43+'Jeandre Erasmus(B)'!E42+'Peter Swarts(B)'!E38+'Jonathan Magielies(B)'!E37+'Martiens Kleinbooi(B)'!E47+'Annaline Lucas(B)'!E48+'Kelton Swarts(B)'!E46</f>
        <v>744.35</v>
      </c>
      <c r="G248" s="195">
        <f t="shared" ref="G248:H250" si="47">E248+G243</f>
        <v>1847.2910000000002</v>
      </c>
      <c r="H248" s="195">
        <f t="shared" si="47"/>
        <v>1678.3850000000002</v>
      </c>
      <c r="I248" s="77">
        <f>'Elmara Swartz(B)'!H43+'Jeandre Erasmus(B)'!H42+'Peter Swarts(B)'!H38+'Jonathan Magielies(B)'!H37+'Martiens Kleinbooi(B)'!H47+'Annaline Lucas(B)'!H48+'Kelton Swarts(B)'!H46</f>
        <v>0</v>
      </c>
      <c r="J248" s="77">
        <f>'Elmara Swartz(B)'!I43+'Jeandre Erasmus(B)'!I42+'Peter Swarts(B)'!I38+'Jonathan Magielies(B)'!I37+'Martiens Kleinbooi(B)'!I47+'Annaline Lucas(B)'!I48+'Kelton Swarts(B)'!I46</f>
        <v>781</v>
      </c>
      <c r="K248" s="77">
        <f>I248+J248</f>
        <v>781</v>
      </c>
      <c r="L248" s="77">
        <f>'Elmara Swartz(B)'!J43+'Jeandre Erasmus(B)'!J42+'Peter Swarts(B)'!J38+'Jonathan Magielies(B)'!J37+'Martiens Kleinbooi(B)'!J47+'Annaline Lucas(B)'!J48+'Kelton Swarts(B)'!J46</f>
        <v>77</v>
      </c>
      <c r="M248" s="62">
        <f>'Elmara Swartz(B)'!K43+'Jeandre Erasmus(B)'!K42+'Peter Swarts(B)'!K38+'Jonathan Magielies(B)'!K37+'Martiens Kleinbooi(B)'!K47+'Annaline Lucas(B)'!K48+'Kelton Swarts(B)'!K46</f>
        <v>1069493.24</v>
      </c>
      <c r="N248" s="62">
        <f>'Elmara Swartz(B)'!L43+'Jeandre Erasmus(B)'!L42+'Peter Swarts(B)'!L38+'Jonathan Magielies(B)'!L37+'Martiens Kleinbooi(B)'!L47+'Annaline Lucas(B)'!L48+'Kelton Swarts(B)'!L46</f>
        <v>16887.240000000002</v>
      </c>
      <c r="O248" s="62">
        <f>'Elmara Swartz(B)'!M43+'Jeandre Erasmus(B)'!M42+'Peter Swarts(B)'!M38+'Jonathan Magielies(B)'!M37+'Martiens Kleinbooi(B)'!M47+'Annaline Lucas(B)'!M48+'Kelton Swarts(B)'!M46</f>
        <v>167482.62000000002</v>
      </c>
      <c r="P248" s="62">
        <f>'Elmara Swartz(B)'!N43+'Jeandre Erasmus(B)'!N42+'Peter Swarts(B)'!N38+'Jonathan Magielies(B)'!N37+'Martiens Kleinbooi(B)'!N47+'Annaline Lucas(B)'!N48+'Kelton Swarts(B)'!N46</f>
        <v>0</v>
      </c>
      <c r="Q248" s="62">
        <f>'Elmara Swartz(B)'!O43+'Jeandre Erasmus(B)'!O42+'Peter Swarts(B)'!O38+'Jonathan Magielies(B)'!O37+'Martiens Kleinbooi(B)'!O47+'Annaline Lucas(B)'!O48+'Kelton Swarts(B)'!O46</f>
        <v>46661.990000000005</v>
      </c>
      <c r="R248" s="62">
        <f>'Elmara Swartz(B)'!P43+'Jeandre Erasmus(B)'!P42+'Peter Swarts(B)'!P38+'Jonathan Magielies(B)'!P37+'Martiens Kleinbooi(B)'!P47+'Annaline Lucas(B)'!P48+'Kelton Swarts(B)'!P46</f>
        <v>240761.58999999997</v>
      </c>
      <c r="S248" s="62">
        <f>'Elmara Swartz(B)'!Q43+'Jeandre Erasmus(B)'!Q42+'Peter Swarts(B)'!Q38+'Jonathan Magielies(B)'!Q37+'Martiens Kleinbooi(B)'!Q47+'Annaline Lucas(B)'!Q48+'Kelton Swarts(B)'!Q46</f>
        <v>209384.50000000003</v>
      </c>
      <c r="T248" s="62">
        <f>'Elmara Swartz(B)'!R43+'Jeandre Erasmus(B)'!R42+'Peter Swarts(B)'!R38+'Jonathan Magielies(B)'!R37+'Martiens Kleinbooi(B)'!R47+'Annaline Lucas(B)'!R48+'Kelton Swarts(B)'!R46</f>
        <v>48109.1</v>
      </c>
      <c r="U248" s="62">
        <f>'Elmara Swartz(B)'!S43+'Jeandre Erasmus(B)'!S42+'Peter Swarts(B)'!S38+'Jonathan Magielies(B)'!S37+'Martiens Kleinbooi(B)'!S47+'Annaline Lucas(B)'!S48+'Kelton Swarts(B)'!S46</f>
        <v>0</v>
      </c>
      <c r="V248" s="62">
        <f>'Elmara Swartz(B)'!T43+'Jeandre Erasmus(B)'!T42+'Peter Swarts(B)'!T38+'Jonathan Magielies(B)'!T37+'Martiens Kleinbooi(B)'!T47+'Annaline Lucas(B)'!T48+'Kelton Swarts(B)'!T46</f>
        <v>0</v>
      </c>
      <c r="W248" s="62">
        <f>'Elmara Swartz(B)'!U43+'Jeandre Erasmus(B)'!U42+'Peter Swarts(B)'!U38+'Jonathan Magielies(B)'!U37+'Martiens Kleinbooi(B)'!U47+'Annaline Lucas(B)'!U48+'Kelton Swarts(B)'!U46</f>
        <v>1798781.6800000002</v>
      </c>
      <c r="X248" s="62">
        <f>'Elmara Swartz(B)'!V43+'Jeandre Erasmus(B)'!V42+'Peter Swarts(B)'!V38+'Jonathan Magielies(B)'!V37+'Martiens Kleinbooi(B)'!V47+'Annaline Lucas(B)'!V48+'Kelton Swarts(B)'!V46</f>
        <v>0</v>
      </c>
      <c r="Y248" s="62">
        <f>'Elmara Swartz(B)'!W43+'Jeandre Erasmus(B)'!W42+'Peter Swarts(B)'!W38+'Jonathan Magielies(B)'!W37+'Martiens Kleinbooi(B)'!W47+'Annaline Lucas(B)'!W48+'Kelton Swarts(B)'!W46</f>
        <v>1798781.6800000002</v>
      </c>
      <c r="Z248" s="63">
        <f>'Elmara Swartz(B)'!X43+'Jeandre Erasmus(B)'!X42+'Peter Swarts(B)'!X38+'Jonathan Magielies(B)'!X37+'Martiens Kleinbooi(B)'!X47+'Annaline Lucas(B)'!X48+'Kelton Swarts(B)'!X46</f>
        <v>1035390</v>
      </c>
      <c r="AA248" s="63">
        <f>'Elmara Swartz(B)'!Y43+'Jeandre Erasmus(B)'!Y42+'Peter Swarts(B)'!Y38+'Jonathan Magielies(B)'!Y37+'Martiens Kleinbooi(B)'!Y47+'Annaline Lucas(B)'!Y48+'Kelton Swarts(B)'!Y46</f>
        <v>0</v>
      </c>
      <c r="AB248" s="63">
        <f>'Elmara Swartz(B)'!Z43+'Jeandre Erasmus(B)'!Z42+'Peter Swarts(B)'!Z38+'Jonathan Magielies(B)'!Z37+'Martiens Kleinbooi(B)'!Z47+'Annaline Lucas(B)'!Z48+'Kelton Swarts(B)'!Z46</f>
        <v>8921</v>
      </c>
      <c r="AC248" s="63">
        <f>'Elmara Swartz(B)'!AA43+'Jeandre Erasmus(B)'!AA42+'Peter Swarts(B)'!AA38+'Jonathan Magielies(B)'!AA37+'Martiens Kleinbooi(B)'!AA47+'Annaline Lucas(B)'!AA48+'Kelton Swarts(B)'!AA46</f>
        <v>8195</v>
      </c>
      <c r="AD248" s="62">
        <f>Y248/(E248+F248)</f>
        <v>2334.2309079819884</v>
      </c>
      <c r="AE248" s="62">
        <f>Y248/AB248</f>
        <v>201.63453424503982</v>
      </c>
      <c r="AF248" s="61">
        <f>AB248/(E248+F248)</f>
        <v>11.576543257938516</v>
      </c>
    </row>
    <row r="249" spans="1:32" x14ac:dyDescent="0.25">
      <c r="B249" s="159" t="s">
        <v>1364</v>
      </c>
      <c r="C249" s="159" t="s">
        <v>716</v>
      </c>
      <c r="D249" s="228">
        <f>'Anderson Njenje(A)'!C67+'Mamkeli Grootboom(A)'!C46+'Wellington Betsha(A)'!C47+'Ntombomzi Jeyi(A)'!C46+'Lona Lunje Trading (A)'!C37+'Bovista PTY Ltd(A)'!C39</f>
        <v>51</v>
      </c>
      <c r="E249" s="228">
        <f>'Anderson Njenje(A)'!D67+'Mamkeli Grootboom(A)'!D46+'Wellington Betsha(A)'!D47+'Ntombomzi Jeyi(A)'!D46+'Lona Lunje Trading (A)'!D37+'Bovista PTY Ltd(A)'!D39</f>
        <v>532.62</v>
      </c>
      <c r="F249" s="228">
        <f>'Anderson Njenje(A)'!E67+'Mamkeli Grootboom(A)'!E46+'Wellington Betsha(A)'!E47+'Ntombomzi Jeyi(A)'!E46+'Lona Lunje Trading (A)'!E37+'Bovista PTY Ltd(A)'!E39</f>
        <v>24.619999999999997</v>
      </c>
      <c r="G249" s="166">
        <f t="shared" si="47"/>
        <v>2327.42</v>
      </c>
      <c r="H249" s="166">
        <f t="shared" si="47"/>
        <v>397.42899999999997</v>
      </c>
      <c r="I249" s="228">
        <f>'Anderson Njenje(A)'!H67+'Mamkeli Grootboom(A)'!H46+'Wellington Betsha(A)'!H47+'Ntombomzi Jeyi(A)'!H46+'Lona Lunje Trading (A)'!H37+'Bovista PTY Ltd(A)'!H39</f>
        <v>0</v>
      </c>
      <c r="J249" s="228">
        <f>'Anderson Njenje(A)'!I67+'Mamkeli Grootboom(A)'!I46+'Wellington Betsha(A)'!I47+'Ntombomzi Jeyi(A)'!I46+'Lona Lunje Trading (A)'!I37+'Bovista PTY Ltd(A)'!I39</f>
        <v>904</v>
      </c>
      <c r="K249" s="228">
        <f>I249+J249</f>
        <v>904</v>
      </c>
      <c r="L249" s="228">
        <f>'Anderson Njenje(A)'!J67+'Mamkeli Grootboom(A)'!J46+'Wellington Betsha(A)'!J47+'Ntombomzi Jeyi(A)'!J46+'Krisjan Lakay(A)'!J13+'Lona Lunje Trading (A)'!J37+'Bovista PTY Ltd(A)'!J39</f>
        <v>77</v>
      </c>
      <c r="M249" s="168">
        <f>'Anderson Njenje(A)'!K67+'Mamkeli Grootboom(A)'!K46+'Wellington Betsha(A)'!K47+'Ntombomzi Jeyi(A)'!K46+'Lona Lunje Trading (A)'!K37+'Bovista PTY Ltd(A)'!K39</f>
        <v>1355152.64</v>
      </c>
      <c r="N249" s="168">
        <f>'Anderson Njenje(A)'!L67+'Mamkeli Grootboom(A)'!L46+'Wellington Betsha(A)'!L47+'Ntombomzi Jeyi(A)'!L46+'Lona Lunje Trading (A)'!L37+'Bovista PTY Ltd(A)'!L39</f>
        <v>21362.37</v>
      </c>
      <c r="O249" s="168">
        <f>'Anderson Njenje(A)'!M67+'Mamkeli Grootboom(A)'!M46+'Wellington Betsha(A)'!M47+'Ntombomzi Jeyi(A)'!M46+'Lona Lunje Trading (A)'!M37+'Bovista PTY Ltd(A)'!M39</f>
        <v>124529.26000000001</v>
      </c>
      <c r="P249" s="168">
        <f>'Anderson Njenje(A)'!N67+'Mamkeli Grootboom(A)'!N46+'Wellington Betsha(A)'!N47+'Ntombomzi Jeyi(A)'!N46+'Lona Lunje Trading (A)'!N37+'Bovista PTY Ltd(A)'!N39</f>
        <v>0</v>
      </c>
      <c r="Q249" s="168">
        <f>'Anderson Njenje(A)'!O67+'Mamkeli Grootboom(A)'!O46+'Wellington Betsha(A)'!O47+'Ntombomzi Jeyi(A)'!O46+'Lona Lunje Trading (A)'!O37+'Bovista PTY Ltd(A)'!O39</f>
        <v>55988.770000000004</v>
      </c>
      <c r="R249" s="168">
        <f>'Anderson Njenje(A)'!P67+'Mamkeli Grootboom(A)'!P46+'Wellington Betsha(A)'!P47+'Ntombomzi Jeyi(A)'!P46+'Lona Lunje Trading (A)'!P37+'Bovista PTY Ltd(A)'!P39</f>
        <v>250676.74000000002</v>
      </c>
      <c r="S249" s="168">
        <f>'Anderson Njenje(A)'!Q67+'Mamkeli Grootboom(A)'!Q46+'Wellington Betsha(A)'!Q47+'Ntombomzi Jeyi(A)'!Q46+'Lona Lunje Trading (A)'!Q37+'Bovista PTY Ltd(A)'!Q39</f>
        <v>385150.25</v>
      </c>
      <c r="T249" s="168">
        <f>'Anderson Njenje(A)'!R67+'Mamkeli Grootboom(A)'!R46+'Wellington Betsha(A)'!R47+'Ntombomzi Jeyi(A)'!R46+'Lona Lunje Trading (A)'!R37+'Bovista PTY Ltd(A)'!R39</f>
        <v>31029.599999999999</v>
      </c>
      <c r="U249" s="168">
        <f>'Anderson Njenje(A)'!S67+'Mamkeli Grootboom(A)'!S46+'Wellington Betsha(A)'!S47+'Ntombomzi Jeyi(A)'!S46+'Lona Lunje Trading (A)'!S37+'Bovista PTY Ltd(A)'!S39</f>
        <v>0</v>
      </c>
      <c r="V249" s="168">
        <f>'Anderson Njenje(A)'!T67+'Mamkeli Grootboom(A)'!T46+'Wellington Betsha(A)'!T47+'Ntombomzi Jeyi(A)'!T46+'Lona Lunje Trading (A)'!T37+'Bovista PTY Ltd(A)'!T39</f>
        <v>355088.16000000003</v>
      </c>
      <c r="W249" s="168">
        <f>'Anderson Njenje(A)'!U67+'Mamkeli Grootboom(A)'!U46+'Wellington Betsha(A)'!U47+'Ntombomzi Jeyi(A)'!U46+'Lona Lunje Trading (A)'!U37+'Bovista PTY Ltd(A)'!U39</f>
        <v>2536904.59</v>
      </c>
      <c r="X249" s="168">
        <f>'Anderson Njenje(A)'!V67+'Mamkeli Grootboom(A)'!V46+'Wellington Betsha(A)'!V47+'Ntombomzi Jeyi(A)'!V46+'Lona Lunje Trading (A)'!V37+'Bovista PTY Ltd(A)'!V39</f>
        <v>0</v>
      </c>
      <c r="Y249" s="168">
        <f>'Anderson Njenje(A)'!W67+'Mamkeli Grootboom(A)'!W46+'Wellington Betsha(A)'!W47+'Ntombomzi Jeyi(A)'!W46+'Lona Lunje Trading (A)'!W37+'Bovista PTY Ltd(A)'!W39</f>
        <v>2536904.59</v>
      </c>
      <c r="Z249" s="270">
        <f>'Anderson Njenje(A)'!X67+'Mamkeli Grootboom(A)'!X46+'Wellington Betsha(A)'!X47+'Ntombomzi Jeyi(A)'!X46+'Lona Lunje Trading (A)'!X37+'Bovista PTY Ltd(A)'!X39</f>
        <v>1365893</v>
      </c>
      <c r="AA249" s="270">
        <f>'Anderson Njenje(A)'!Y67+'Mamkeli Grootboom(A)'!Y46+'Wellington Betsha(A)'!Y47+'Ntombomzi Jeyi(A)'!Y46+'Lona Lunje Trading (A)'!Y37+'Bovista PTY Ltd(A)'!Y39</f>
        <v>584</v>
      </c>
      <c r="AB249" s="270">
        <f>'Anderson Njenje(A)'!Z67+'Mamkeli Grootboom(A)'!Z46+'Wellington Betsha(A)'!Z47+'Ntombomzi Jeyi(A)'!Z46+'Lona Lunje Trading (A)'!Z37+'Bovista PTY Ltd(A)'!Z39</f>
        <v>10945</v>
      </c>
      <c r="AC249" s="270">
        <f>'Anderson Njenje(A)'!AA67+'Mamkeli Grootboom(A)'!AA46+'Wellington Betsha(A)'!AA47+'Ntombomzi Jeyi(A)'!AA46+'Lona Lunje Trading (A)'!AA37+'Bovista PTY Ltd(A)'!AA39</f>
        <v>10887</v>
      </c>
      <c r="AD249" s="168">
        <f>Y249/(E249+F249)</f>
        <v>4552.6247038977817</v>
      </c>
      <c r="AE249" s="168">
        <f>Y249/AB249</f>
        <v>231.78662311557787</v>
      </c>
      <c r="AF249" s="167">
        <f>AB249/(E249+F249)</f>
        <v>19.641447132294882</v>
      </c>
    </row>
    <row r="250" spans="1:32" x14ac:dyDescent="0.25">
      <c r="B250" s="174" t="s">
        <v>1364</v>
      </c>
      <c r="C250" s="174" t="s">
        <v>720</v>
      </c>
      <c r="D250" s="233">
        <f>'Thembela James(F)'!C48+'Thulani Mfundisi(F)'!C47+'Khanya Maleki(F)'!C47+'Ntembeko Kilani(F)'!C47+'Brenda Thembani(F)'!C47+'Vuyelwa Bester(F)'!C46+'Nobuzwe Frank(F)'!C45+'Bongiswa James(f)'!C45+'Msondezi Ngcibi(F)'!C45+'Zolani Sihawu(F)'!C44+'Xolisa Pongolo(F)'!C44+'Sibongile Bester(F)'!$C$44+'Vuyokazi Geqiwe(F)'!C44+'Phumla Nkone(F)'!C44+'W.Gidane (F)'!C25+'Sitembele Mzizi(F)'!C44</f>
        <v>61</v>
      </c>
      <c r="E250" s="233">
        <f>'Thembela James(F)'!D48+'Thulani Mfundisi(F)'!D47+'Khanya Maleki(F)'!D47+'Ntembeko Kilani(F)'!D47+'Brenda Thembani(F)'!D47+'Vuyelwa Bester(F)'!D46+'Nobuzwe Frank(F)'!D45+'Bongiswa James(f)'!D45+'Msondezi Ngcibi(F)'!D45+'Zolani Sihawu(F)'!D44+'Xolisa Pongolo(F)'!D44+'Sibongile Bester(F)'!$D$44+'Vuyokazi Geqiwe(F)'!D44+'Phumla Nkone(F)'!D44+'W.Gidane (F)'!D25+'Sitembele Mzizi(F)'!D44</f>
        <v>396.25000000000006</v>
      </c>
      <c r="F250" s="233">
        <f>'Thembela James(F)'!E48+'Thulani Mfundisi(F)'!E47+'Khanya Maleki(F)'!E47+'Ntembeko Kilani(F)'!E47+'Brenda Thembani(F)'!E47+'Vuyelwa Bester(F)'!E46+'Nobuzwe Frank(F)'!E45+'Bongiswa James(f)'!E45+'Msondezi Ngcibi(F)'!E45+'Zolani Sihawu(F)'!E44+'Xolisa Pongolo(F)'!E44+'Sibongile Bester(F)'!$E$44+'Vuyokazi Geqiwe(F)'!E44+'Phumla Nkone(F)'!E44+'W.Gidane (F)'!E25+'Sitembele Mzizi(F)'!E44</f>
        <v>234.47000000000003</v>
      </c>
      <c r="G250" s="175">
        <f>E250+G245</f>
        <v>2538.7539999999999</v>
      </c>
      <c r="H250" s="175">
        <f t="shared" si="47"/>
        <v>1235.606</v>
      </c>
      <c r="I250" s="233">
        <f>'Thembela James(F)'!H48+'Thulani Mfundisi(F)'!H47+'Khanya Maleki(F)'!H47+'Ntembeko Kilani(F)'!H47+'Brenda Thembani(F)'!H47+'Vuyelwa Bester(F)'!H46+'Nobuzwe Frank(F)'!H45+'Bongiswa James(f)'!H45+'Msondezi Ngcibi(F)'!H45+'Zolani Sihawu(F)'!H44+'Xolisa Pongolo(F)'!H44+'Sibongile Bester(F)'!$H$44+'Vuyokazi Geqiwe(F)'!H44+'Phumla Nkone(F)'!H44+'W.Gidane (F)'!H25+'Sitembele Mzizi(F)'!H44</f>
        <v>0</v>
      </c>
      <c r="J250" s="233">
        <f>'Thembela James(F)'!I48+'Thulani Mfundisi(F)'!I47+'Khanya Maleki(F)'!I47+'Ntembeko Kilani(F)'!I47+'Brenda Thembani(F)'!I47+'Vuyelwa Bester(F)'!I46+'Nobuzwe Frank(F)'!I45+'Bongiswa James(f)'!I45+'Msondezi Ngcibi(F)'!I45+'Zolani Sihawu(F)'!I44+'Xolisa Pongolo(F)'!I44+'Sibongile Bester(F)'!$I$44+'Vuyokazi Geqiwe(F)'!I44+'Phumla Nkone(F)'!I44+'W.Gidane (F)'!I25+'Sitembele Mzizi(F)'!I44</f>
        <v>1063</v>
      </c>
      <c r="K250" s="233">
        <f>I250+J250</f>
        <v>1063</v>
      </c>
      <c r="L250" s="233">
        <f>'Thembela James(F)'!J48+'Thulani Mfundisi(F)'!J47+'Khanya Maleki(F)'!J47+'Ntembeko Kilani(F)'!J47+'Brenda Thembani(F)'!J47+'Vuyelwa Bester(F)'!J46+'Nobuzwe Frank(F)'!J45+'Bongiswa James(f)'!J45+'Msondezi Ngcibi(F)'!J45+'Zolani Sihawu(F)'!J44+'Xolisa Pongolo(F)'!J44+'Sibongile Bester(F)'!$J$44+'Vuyokazi Geqiwe(F)'!J44+'Phumla Nkone(F)'!J44+'W.Gidane (F)'!J25+'Sitembele Mzizi(F)'!J44</f>
        <v>176</v>
      </c>
      <c r="M250" s="178">
        <f>'Thembela James(F)'!K48+'Thulani Mfundisi(F)'!K47+'Khanya Maleki(F)'!K47+'Ntembeko Kilani(F)'!K47+'Brenda Thembani(F)'!K47+'Vuyelwa Bester(F)'!K46+'Nobuzwe Frank(F)'!K45+'Bongiswa James(f)'!K45+'Msondezi Ngcibi(F)'!K45+'Zolani Sihawu(F)'!K44+'Xolisa Pongolo(F)'!K44+'Sibongile Bester(F)'!K44+'Vuyokazi Geqiwe(F)'!K44+'Phumla Nkone(F)'!K44+'W.Gidane (F)'!K25+'Sitembele Mzizi(F)'!K44</f>
        <v>1460119.17</v>
      </c>
      <c r="N250" s="178">
        <f>'Thembela James(F)'!L48+'Thulani Mfundisi(F)'!L47+'Khanya Maleki(F)'!L47+'Ntembeko Kilani(F)'!L47+'Brenda Thembani(F)'!L47+'Vuyelwa Bester(F)'!L46+'Nobuzwe Frank(F)'!L45+'Bongiswa James(f)'!L45+'Msondezi Ngcibi(F)'!L45+'Zolani Sihawu(F)'!L44+'Xolisa Pongolo(F)'!L44+'Sibongile Bester(F)'!L44+'Vuyokazi Geqiwe(F)'!L44+'Phumla Nkone(F)'!L44+'W.Gidane (F)'!L25+'Sitembele Mzizi(F)'!L44</f>
        <v>19877.019999999997</v>
      </c>
      <c r="O250" s="178">
        <f>'Thembela James(F)'!M48+'Thulani Mfundisi(F)'!M47+'Khanya Maleki(F)'!M47+'Ntembeko Kilani(F)'!M47+'Brenda Thembani(F)'!M47+'Vuyelwa Bester(F)'!M46+'Nobuzwe Frank(F)'!M45+'Bongiswa James(f)'!M45+'Msondezi Ngcibi(F)'!M45+'Zolani Sihawu(F)'!M44+'Xolisa Pongolo(F)'!M44+'Sibongile Bester(F)'!M44+'Vuyokazi Geqiwe(F)'!M44+'Phumla Nkone(F)'!M44+'W.Gidane (F)'!M25+'Sitembele Mzizi(F)'!M44</f>
        <v>179350.79</v>
      </c>
      <c r="P250" s="178">
        <f>'Thembela James(F)'!N48+'Thulani Mfundisi(F)'!N47+'Khanya Maleki(F)'!N47+'Ntembeko Kilani(F)'!N47+'Brenda Thembani(F)'!N47+'Vuyelwa Bester(F)'!N46+'Nobuzwe Frank(F)'!N45+'Bongiswa James(f)'!N45+'Msondezi Ngcibi(F)'!N45+'Zolani Sihawu(F)'!N44+'Xolisa Pongolo(F)'!N44+'Sibongile Bester(F)'!N44+'Vuyokazi Geqiwe(F)'!N44+'Phumla Nkone(F)'!N44+'W.Gidane (F)'!N25+'Sitembele Mzizi(F)'!N44</f>
        <v>0</v>
      </c>
      <c r="Q250" s="178">
        <f>'Thembela James(F)'!O48+'Thulani Mfundisi(F)'!O47+'Khanya Maleki(F)'!O47+'Ntembeko Kilani(F)'!O47+'Brenda Thembani(F)'!O47+'Vuyelwa Bester(F)'!O46+'Nobuzwe Frank(F)'!O45+'Bongiswa James(f)'!O45+'Msondezi Ngcibi(F)'!O45+'Zolani Sihawu(F)'!O44+'Xolisa Pongolo(F)'!O44+'Sibongile Bester(F)'!O44+'Vuyokazi Geqiwe(F)'!O44+'Phumla Nkone(F)'!O44+'W.Gidane (F)'!O25+'Sitembele Mzizi(F)'!O44</f>
        <v>59322.740000000005</v>
      </c>
      <c r="R250" s="178">
        <f>'Thembela James(F)'!P48+'Thulani Mfundisi(F)'!P47+'Khanya Maleki(F)'!P47+'Ntembeko Kilani(F)'!P47+'Brenda Thembani(F)'!P47+'Vuyelwa Bester(F)'!P46+'Nobuzwe Frank(F)'!P45+'Bongiswa James(f)'!P45+'Msondezi Ngcibi(F)'!P45+'Zolani Sihawu(F)'!P44+'Xolisa Pongolo(F)'!P44+'Sibongile Bester(F)'!P44+'Vuyokazi Geqiwe(F)'!P44+'Phumla Nkone(F)'!P44+'W.Gidane (F)'!P25+'Sitembele Mzizi(F)'!P44</f>
        <v>191094.44999999998</v>
      </c>
      <c r="S250" s="178">
        <f>'Thembela James(F)'!Q48+'Thulani Mfundisi(F)'!Q47+'Khanya Maleki(F)'!Q47+'Ntembeko Kilani(F)'!Q47+'Brenda Thembani(F)'!Q47+'Vuyelwa Bester(F)'!Q46+'Nobuzwe Frank(F)'!Q45+'Bongiswa James(f)'!Q45+'Msondezi Ngcibi(F)'!Q45+'Zolani Sihawu(F)'!Q44+'Xolisa Pongolo(F)'!Q44+'Sibongile Bester(F)'!Q44+'Vuyokazi Geqiwe(F)'!Q44+'Phumla Nkone(F)'!Q44+'W.Gidane (F)'!Q25+'Sitembele Mzizi(F)'!Q44</f>
        <v>435836</v>
      </c>
      <c r="T250" s="178">
        <f>'Thembela James(F)'!R48+'Thulani Mfundisi(F)'!R47+'Khanya Maleki(F)'!R47+'Ntembeko Kilani(F)'!R47+'Brenda Thembani(F)'!R47+'Vuyelwa Bester(F)'!R46+'Nobuzwe Frank(F)'!R45+'Bongiswa James(f)'!R45+'Msondezi Ngcibi(F)'!R45+'Zolani Sihawu(F)'!R44+'Xolisa Pongolo(F)'!R44+'Sibongile Bester(F)'!R44+'Vuyokazi Geqiwe(F)'!R44+'Phumla Nkone(F)'!R44+'W.Gidane (F)'!R25+'Sitembele Mzizi(F)'!R44</f>
        <v>55169.75</v>
      </c>
      <c r="U250" s="178">
        <f>'Thembela James(F)'!S48+'Thulani Mfundisi(F)'!S47+'Khanya Maleki(F)'!S47+'Ntembeko Kilani(F)'!S47+'Brenda Thembani(F)'!S47+'Vuyelwa Bester(F)'!S46+'Nobuzwe Frank(F)'!S45+'Bongiswa James(f)'!S45+'Msondezi Ngcibi(F)'!S45+'Zolani Sihawu(F)'!S44+'Xolisa Pongolo(F)'!S44+'Sibongile Bester(F)'!S44+'Vuyokazi Geqiwe(F)'!S44+'Phumla Nkone(F)'!S44+'W.Gidane (F)'!S25+'Sitembele Mzizi(F)'!S44</f>
        <v>0</v>
      </c>
      <c r="V250" s="178">
        <f>'Thembela James(F)'!T48+'Thulani Mfundisi(F)'!T47+'Khanya Maleki(F)'!T47+'Ntembeko Kilani(F)'!T47+'Brenda Thembani(F)'!T47+'Vuyelwa Bester(F)'!T46+'Nobuzwe Frank(F)'!T45+'Bongiswa James(f)'!T45+'Msondezi Ngcibi(F)'!T45+'Zolani Sihawu(F)'!T44+'Xolisa Pongolo(F)'!T44+'Sibongile Bester(F)'!T44+'Vuyokazi Geqiwe(F)'!T44+'Phumla Nkone(F)'!T44+'W.Gidane (F)'!T25+'Sitembele Mzizi(F)'!Y44</f>
        <v>10179</v>
      </c>
      <c r="W250" s="178">
        <f>'Thembela James(F)'!U48+'Thulani Mfundisi(F)'!U47+'Khanya Maleki(F)'!U47+'Ntembeko Kilani(F)'!U47+'Brenda Thembani(F)'!U47+'Vuyelwa Bester(F)'!U46+'Nobuzwe Frank(F)'!U45+'Bongiswa James(f)'!U45+'Msondezi Ngcibi(F)'!U45+'Zolani Sihawu(F)'!U44+'Xolisa Pongolo(F)'!U44+'Sibongile Bester(F)'!U44+'Vuyokazi Geqiwe(F)'!U44+'Phumla Nkone(F)'!U44+'W.Gidane (F)'!W25+'Sitembele Mzizi(F)'!U44</f>
        <v>2227536.9500000002</v>
      </c>
      <c r="X250" s="178">
        <f>'Thembela James(F)'!V48+'Thulani Mfundisi(F)'!V47+'Khanya Maleki(F)'!V47+'Ntembeko Kilani(F)'!V47+'Brenda Thembani(F)'!V47+'Vuyelwa Bester(F)'!V46+'Nobuzwe Frank(F)'!V45+'Bongiswa James(f)'!V45+'Msondezi Ngcibi(F)'!V45+'Zolani Sihawu(F)'!V44+'Xolisa Pongolo(F)'!V44+'Sibongile Bester(F)'!V44+'Vuyokazi Geqiwe(F)'!V44+'Phumla Nkone(F)'!V44+'W.Gidane (F)'!V25+'Sitembele Mzizi(F)'!V44</f>
        <v>0</v>
      </c>
      <c r="Y250" s="178">
        <f>'Thembela James(F)'!W48+'Thulani Mfundisi(F)'!W47+'Khanya Maleki(F)'!W47+'Ntembeko Kilani(F)'!W47+'Brenda Thembani(F)'!W47+'Vuyelwa Bester(F)'!W46+'Nobuzwe Frank(F)'!W45+'Bongiswa James(f)'!W45+'Msondezi Ngcibi(F)'!W45+'Zolani Sihawu(F)'!W44+'Xolisa Pongolo(F)'!W44+'Sibongile Bester(F)'!W44+'Vuyokazi Geqiwe(F)'!W44+'Phumla Nkone(F)'!W44+'W.Gidane (F)'!W25+'Sitembele Mzizi(F)'!W44</f>
        <v>2227536.9500000002</v>
      </c>
      <c r="Z250" s="271">
        <f>'Thembela James(F)'!X48+'Thulani Mfundisi(F)'!X47+'Khanya Maleki(F)'!X47+'Ntembeko Kilani(F)'!X47+'Brenda Thembani(F)'!X47+'Vuyelwa Bester(F)'!X46+'Nobuzwe Frank(F)'!X45+'Bongiswa James(f)'!X45+'Msondezi Ngcibi(F)'!X45+'Zolani Sihawu(F)'!X44+'Xolisa Pongolo(F)'!X44+'Sibongile Bester(F)'!X44+'Vuyokazi Geqiwe(F)'!X44+'Phumla Nkone(F)'!X44+'W.Gidane (F)'!X25+'Sitembele Mzizi(F)'!X44</f>
        <v>1099014</v>
      </c>
      <c r="AA250" s="271">
        <f>'Thembela James(F)'!Y48+'Thulani Mfundisi(F)'!Y47+'Khanya Maleki(F)'!Y47+'Ntembeko Kilani(F)'!Y47+'Brenda Thembani(F)'!Y47+'Vuyelwa Bester(F)'!Y46+'Nobuzwe Frank(F)'!Y45+'Bongiswa James(f)'!Y45+'Msondezi Ngcibi(F)'!Y45+'Zolani Sihawu(F)'!Y44+'Xolisa Pongolo(F)'!Y44+'Sibongile Bester(F)'!Y44+'Vuyokazi Geqiwe(F)'!Y44+'Phumla Nkone(F)'!Y44+'W.Gidane (F)'!Y25+'Sitembele Mzizi(F)'!Y44</f>
        <v>15</v>
      </c>
      <c r="AB250" s="271">
        <f>'Thembela James(F)'!Z48+'Thulani Mfundisi(F)'!Z47+'Khanya Maleki(F)'!Z47+'Ntembeko Kilani(F)'!Z47+'Brenda Thembani(F)'!Z47+'Vuyelwa Bester(F)'!Z46+'Nobuzwe Frank(F)'!Z45+'Bongiswa James(f)'!Z45+'Msondezi Ngcibi(F)'!Z45+'Zolani Sihawu(F)'!Z44+'Xolisa Pongolo(F)'!Z44+'Sibongile Bester(F)'!Z44+'Vuyokazi Geqiwe(F)'!Z44+'Phumla Nkone(F)'!Z44+'W.Gidane (F)'!Z25+'Sitembele Mzizi(F)'!Z44</f>
        <v>10186</v>
      </c>
      <c r="AC250" s="271">
        <f>'Thembela James(F)'!AA48+'Thulani Mfundisi(F)'!AA47+'Khanya Maleki(F)'!AA47+'Ntembeko Kilani(F)'!AA47+'Brenda Thembani(F)'!AA47+'Vuyelwa Bester(F)'!AA46+'Nobuzwe Frank(F)'!AA45+'Bongiswa James(f)'!AA45+'Msondezi Ngcibi(F)'!AA45+'Zolani Sihawu(F)'!AA44+'Xolisa Pongolo(F)'!AA44+'Sibongile Bester(F)'!AA44+'Vuyokazi Geqiwe(F)'!AA44+'Phumla Nkone(F)'!AA44+'W.Gidane (F)'!AA25+'Sitembele Mzizi(F)'!AA44</f>
        <v>9992</v>
      </c>
      <c r="AD250" s="178">
        <f>Y250/(E250+F250)</f>
        <v>3531.736666032471</v>
      </c>
      <c r="AE250" s="178">
        <f>Y250/AB250</f>
        <v>218.68613292754765</v>
      </c>
      <c r="AF250" s="177">
        <f>AB250/(E250+F250)</f>
        <v>16.149797057331302</v>
      </c>
    </row>
    <row r="251" spans="1:32" x14ac:dyDescent="0.25">
      <c r="B251" s="182" t="s">
        <v>19</v>
      </c>
      <c r="C251" s="182"/>
      <c r="D251" s="235">
        <f>SUM(D248:D250)</f>
        <v>168</v>
      </c>
      <c r="E251" s="189">
        <f>SUM(E248:E250)</f>
        <v>955.13000000000011</v>
      </c>
      <c r="F251" s="189">
        <f>SUM(F248:F250)</f>
        <v>1003.44</v>
      </c>
      <c r="G251" s="189">
        <f>SUM(G248:G250)</f>
        <v>6713.4650000000001</v>
      </c>
      <c r="H251" s="189">
        <f>SUM(H248:H250)</f>
        <v>3311.42</v>
      </c>
      <c r="I251" s="235">
        <f t="shared" ref="I251:AB251" si="48">SUM(I248:I250)</f>
        <v>0</v>
      </c>
      <c r="J251" s="235">
        <f t="shared" si="48"/>
        <v>2748</v>
      </c>
      <c r="K251" s="235">
        <f t="shared" si="48"/>
        <v>2748</v>
      </c>
      <c r="L251" s="235">
        <f t="shared" si="48"/>
        <v>330</v>
      </c>
      <c r="M251" s="184">
        <f t="shared" si="48"/>
        <v>3884765.05</v>
      </c>
      <c r="N251" s="184">
        <f t="shared" si="48"/>
        <v>58126.63</v>
      </c>
      <c r="O251" s="184">
        <f t="shared" si="48"/>
        <v>471362.67000000004</v>
      </c>
      <c r="P251" s="184">
        <f t="shared" si="48"/>
        <v>0</v>
      </c>
      <c r="Q251" s="184">
        <f t="shared" si="48"/>
        <v>161973.5</v>
      </c>
      <c r="R251" s="184">
        <f t="shared" si="48"/>
        <v>682532.77999999991</v>
      </c>
      <c r="S251" s="184">
        <f t="shared" si="48"/>
        <v>1030370.75</v>
      </c>
      <c r="T251" s="184">
        <f t="shared" si="48"/>
        <v>134308.45000000001</v>
      </c>
      <c r="U251" s="184">
        <f t="shared" si="48"/>
        <v>0</v>
      </c>
      <c r="V251" s="184">
        <f t="shared" si="48"/>
        <v>365267.16000000003</v>
      </c>
      <c r="W251" s="184">
        <f t="shared" si="48"/>
        <v>6563223.2199999997</v>
      </c>
      <c r="X251" s="184">
        <f t="shared" si="48"/>
        <v>0</v>
      </c>
      <c r="Y251" s="184">
        <f t="shared" si="48"/>
        <v>6563223.2199999997</v>
      </c>
      <c r="Z251" s="210">
        <f t="shared" si="48"/>
        <v>3500297</v>
      </c>
      <c r="AA251" s="210">
        <f t="shared" si="48"/>
        <v>599</v>
      </c>
      <c r="AB251" s="210">
        <f t="shared" si="48"/>
        <v>30052</v>
      </c>
      <c r="AC251" s="210">
        <f>SUM(AC247:AC250)</f>
        <v>29074</v>
      </c>
      <c r="AD251" s="172">
        <f>Y251/(E251+F251)</f>
        <v>3351.028158299167</v>
      </c>
      <c r="AE251" s="172">
        <f>Y251/AB251</f>
        <v>218.39555503793423</v>
      </c>
      <c r="AF251" s="170">
        <f>AB251/(E251+F251)</f>
        <v>15.343847807328816</v>
      </c>
    </row>
    <row r="252" spans="1:32" x14ac:dyDescent="0.25">
      <c r="B252" s="182"/>
      <c r="C252" s="182"/>
      <c r="D252" s="235"/>
      <c r="E252" s="189"/>
      <c r="F252" s="235"/>
      <c r="G252" s="235"/>
      <c r="H252" s="235"/>
      <c r="I252" s="235"/>
      <c r="J252" s="235"/>
      <c r="K252" s="235"/>
      <c r="L252" s="235"/>
      <c r="M252" s="235"/>
      <c r="N252" s="235"/>
      <c r="O252" s="235"/>
      <c r="P252" s="235"/>
      <c r="Q252" s="235"/>
      <c r="R252" s="235"/>
      <c r="S252" s="235"/>
      <c r="T252" s="235"/>
      <c r="U252" s="235"/>
      <c r="V252" s="235"/>
      <c r="W252" s="235"/>
      <c r="X252" s="235"/>
      <c r="Y252" s="235"/>
      <c r="Z252" s="235"/>
      <c r="AA252" s="235"/>
      <c r="AB252" s="235"/>
      <c r="AC252" s="235"/>
      <c r="AD252" s="172"/>
      <c r="AE252" s="172"/>
      <c r="AF252" s="170"/>
    </row>
    <row r="253" spans="1:32" x14ac:dyDescent="0.25">
      <c r="B253" s="182"/>
      <c r="C253" s="182"/>
      <c r="D253" s="235"/>
      <c r="E253" s="189"/>
      <c r="F253" s="235"/>
      <c r="G253" s="235"/>
      <c r="H253" s="235"/>
      <c r="I253" s="235"/>
      <c r="J253" s="235"/>
      <c r="K253" s="235"/>
      <c r="L253" s="235"/>
      <c r="M253" s="235"/>
      <c r="N253" s="235"/>
      <c r="O253" s="235"/>
      <c r="P253" s="235"/>
      <c r="Q253" s="235"/>
      <c r="R253" s="235"/>
      <c r="S253" s="235"/>
      <c r="T253" s="235"/>
      <c r="U253" s="235"/>
      <c r="V253" s="235"/>
      <c r="W253" s="235"/>
      <c r="X253" s="235"/>
      <c r="Y253" s="235"/>
      <c r="Z253" s="235"/>
      <c r="AA253" s="235"/>
      <c r="AB253" s="235"/>
      <c r="AC253" s="235"/>
      <c r="AD253" s="172"/>
      <c r="AE253" s="172"/>
      <c r="AF253" s="170"/>
    </row>
    <row r="254" spans="1:32" x14ac:dyDescent="0.25">
      <c r="B254" s="182"/>
      <c r="C254" s="182"/>
      <c r="D254" s="235"/>
      <c r="E254" s="189"/>
      <c r="F254" s="235"/>
      <c r="G254" s="235"/>
      <c r="H254" s="235"/>
      <c r="I254" s="235"/>
      <c r="J254" s="235"/>
      <c r="K254" s="235"/>
      <c r="L254" s="235"/>
      <c r="M254" s="235"/>
      <c r="N254" s="235"/>
      <c r="O254" s="235"/>
      <c r="P254" s="235"/>
      <c r="Q254" s="235"/>
      <c r="R254" s="235"/>
      <c r="S254" s="235"/>
      <c r="T254" s="235"/>
      <c r="U254" s="235"/>
      <c r="V254" s="235"/>
      <c r="W254" s="235"/>
      <c r="X254" s="235"/>
      <c r="Y254" s="235"/>
      <c r="Z254" s="235"/>
      <c r="AA254" s="235"/>
      <c r="AB254" s="235"/>
      <c r="AC254" s="235"/>
      <c r="AD254" s="172"/>
      <c r="AE254" s="172"/>
      <c r="AF254" s="170"/>
    </row>
    <row r="255" spans="1:32" x14ac:dyDescent="0.25">
      <c r="B255" s="182"/>
      <c r="C255" s="182"/>
      <c r="D255" s="235"/>
      <c r="E255" s="189"/>
      <c r="F255" s="235"/>
      <c r="G255" s="235"/>
      <c r="H255" s="235"/>
      <c r="I255" s="235"/>
      <c r="J255" s="235"/>
      <c r="K255" s="235"/>
      <c r="L255" s="235"/>
      <c r="M255" s="235"/>
      <c r="N255" s="235"/>
      <c r="O255" s="235"/>
      <c r="P255" s="235"/>
      <c r="Q255" s="235"/>
      <c r="R255" s="235"/>
      <c r="S255" s="235"/>
      <c r="T255" s="235"/>
      <c r="U255" s="235"/>
      <c r="V255" s="235"/>
      <c r="W255" s="235"/>
      <c r="X255" s="235"/>
      <c r="Y255" s="235"/>
      <c r="Z255" s="235"/>
      <c r="AA255" s="235"/>
      <c r="AB255" s="235"/>
      <c r="AC255" s="235"/>
      <c r="AD255" s="172"/>
      <c r="AE255" s="172"/>
      <c r="AF255" s="170"/>
    </row>
    <row r="256" spans="1:32" x14ac:dyDescent="0.25">
      <c r="B256" s="182"/>
      <c r="C256" s="182"/>
      <c r="D256" s="235"/>
      <c r="E256" s="189"/>
      <c r="F256" s="235"/>
      <c r="G256" s="235"/>
      <c r="H256" s="235"/>
      <c r="I256" s="235"/>
      <c r="J256" s="235"/>
      <c r="K256" s="235"/>
      <c r="L256" s="235"/>
      <c r="M256" s="235"/>
      <c r="N256" s="235"/>
      <c r="O256" s="235"/>
      <c r="P256" s="235"/>
      <c r="Q256" s="235"/>
      <c r="R256" s="235"/>
      <c r="S256" s="235"/>
      <c r="T256" s="235"/>
      <c r="U256" s="235"/>
      <c r="V256" s="235"/>
      <c r="W256" s="235"/>
      <c r="X256" s="235"/>
      <c r="Y256" s="235"/>
      <c r="Z256" s="235"/>
      <c r="AA256" s="235"/>
      <c r="AB256" s="235"/>
      <c r="AC256" s="235"/>
      <c r="AD256" s="172"/>
      <c r="AE256" s="172"/>
      <c r="AF256" s="170"/>
    </row>
    <row r="257" spans="2:32" x14ac:dyDescent="0.25">
      <c r="B257" s="182"/>
      <c r="C257" s="182"/>
      <c r="D257" s="235"/>
      <c r="E257" s="189"/>
      <c r="F257" s="235"/>
      <c r="G257" s="235"/>
      <c r="H257" s="235"/>
      <c r="I257" s="235"/>
      <c r="J257" s="235"/>
      <c r="K257" s="235"/>
      <c r="L257" s="235"/>
      <c r="M257" s="235"/>
      <c r="N257" s="235"/>
      <c r="O257" s="235"/>
      <c r="P257" s="235"/>
      <c r="Q257" s="235"/>
      <c r="R257" s="235"/>
      <c r="S257" s="235"/>
      <c r="T257" s="235"/>
      <c r="U257" s="235"/>
      <c r="V257" s="235"/>
      <c r="W257" s="235"/>
      <c r="X257" s="235"/>
      <c r="Y257" s="235"/>
      <c r="Z257" s="235"/>
      <c r="AA257" s="235"/>
      <c r="AB257" s="235"/>
      <c r="AC257" s="235"/>
      <c r="AD257" s="172"/>
      <c r="AE257" s="172"/>
      <c r="AF257" s="170"/>
    </row>
    <row r="258" spans="2:32" x14ac:dyDescent="0.25">
      <c r="B258" s="182"/>
      <c r="C258" s="182"/>
      <c r="D258" s="184"/>
      <c r="E258" s="184"/>
      <c r="F258" s="184"/>
      <c r="G258" s="184"/>
      <c r="H258" s="184"/>
      <c r="I258" s="184"/>
      <c r="J258" s="184"/>
      <c r="K258" s="184"/>
      <c r="L258" s="184"/>
      <c r="M258" s="184"/>
      <c r="N258" s="184"/>
      <c r="O258" s="184"/>
      <c r="P258" s="184"/>
      <c r="Q258" s="184"/>
      <c r="R258" s="184"/>
      <c r="S258" s="184"/>
      <c r="T258" s="184"/>
      <c r="U258" s="184"/>
      <c r="V258" s="184"/>
      <c r="W258" s="184"/>
      <c r="X258" s="184"/>
      <c r="Y258" s="184"/>
      <c r="Z258" s="184"/>
      <c r="AA258" s="184"/>
      <c r="AB258" s="184"/>
      <c r="AC258" s="184"/>
      <c r="AD258" s="184"/>
      <c r="AE258" s="184"/>
      <c r="AF258" s="184"/>
    </row>
    <row r="259" spans="2:32" x14ac:dyDescent="0.25">
      <c r="B259" s="182"/>
      <c r="C259" s="182"/>
      <c r="D259" s="183"/>
      <c r="E259" s="183"/>
      <c r="F259" s="183"/>
      <c r="G259" s="183"/>
      <c r="H259" s="183"/>
      <c r="I259" s="183"/>
      <c r="J259" s="183"/>
      <c r="K259" s="183"/>
      <c r="L259" s="183"/>
      <c r="M259" s="183"/>
      <c r="N259" s="183"/>
      <c r="O259" s="183"/>
      <c r="P259" s="183"/>
      <c r="Q259" s="183"/>
      <c r="R259" s="183"/>
      <c r="S259" s="183"/>
      <c r="T259" s="183"/>
      <c r="U259" s="183"/>
      <c r="V259" s="183"/>
      <c r="W259" s="183"/>
      <c r="X259" s="183"/>
      <c r="Y259" s="183"/>
      <c r="Z259" s="183"/>
      <c r="AA259" s="183"/>
      <c r="AB259" s="183"/>
      <c r="AC259" s="183"/>
      <c r="AD259" s="183"/>
      <c r="AE259" s="183"/>
      <c r="AF259" s="183"/>
    </row>
    <row r="260" spans="2:32" x14ac:dyDescent="0.25">
      <c r="B260" s="182"/>
      <c r="C260" s="182"/>
      <c r="D260" s="183"/>
      <c r="E260" s="189"/>
      <c r="F260" s="183"/>
      <c r="G260" s="183"/>
      <c r="H260" s="183"/>
      <c r="I260" s="183"/>
      <c r="J260" s="183"/>
      <c r="K260" s="183"/>
      <c r="L260" s="183"/>
      <c r="M260" s="184"/>
      <c r="N260" s="184"/>
      <c r="O260" s="184"/>
      <c r="P260" s="184"/>
      <c r="Q260" s="184"/>
      <c r="R260" s="184"/>
      <c r="S260" s="184"/>
      <c r="T260" s="184"/>
      <c r="U260" s="184"/>
      <c r="V260" s="184"/>
      <c r="W260" s="184"/>
      <c r="X260" s="184"/>
      <c r="Y260" s="184"/>
      <c r="Z260" s="183"/>
      <c r="AA260" s="183"/>
      <c r="AB260" s="183"/>
      <c r="AC260" s="183"/>
      <c r="AD260" s="184"/>
      <c r="AE260" s="184"/>
      <c r="AF260" s="173"/>
    </row>
    <row r="261" spans="2:32" ht="13.8" thickBot="1" x14ac:dyDescent="0.3">
      <c r="B261" s="182"/>
      <c r="C261" s="182"/>
      <c r="D261" s="183"/>
      <c r="E261" s="189"/>
      <c r="F261" s="183"/>
      <c r="G261" s="183"/>
      <c r="H261" s="183"/>
      <c r="I261" s="183"/>
      <c r="J261" s="183"/>
      <c r="K261" s="183"/>
      <c r="L261" s="183"/>
      <c r="M261" s="184"/>
      <c r="N261" s="184"/>
      <c r="O261" s="184"/>
      <c r="P261" s="184"/>
      <c r="Q261" s="184"/>
      <c r="R261" s="184"/>
      <c r="S261" s="184"/>
      <c r="T261" s="184"/>
      <c r="U261" s="184"/>
      <c r="V261" s="184"/>
      <c r="W261" s="184"/>
      <c r="X261" s="184"/>
      <c r="Y261" s="184"/>
      <c r="Z261" s="183"/>
      <c r="AA261" s="183"/>
      <c r="AB261" s="183"/>
      <c r="AC261" s="183"/>
      <c r="AD261" s="184"/>
      <c r="AE261" s="184"/>
      <c r="AF261" s="184"/>
    </row>
    <row r="262" spans="2:32" ht="93" thickBot="1" x14ac:dyDescent="0.3">
      <c r="B262" s="198" t="s">
        <v>683</v>
      </c>
      <c r="C262" s="198" t="s">
        <v>359</v>
      </c>
      <c r="D262" s="199" t="s">
        <v>30</v>
      </c>
      <c r="E262" s="199" t="s">
        <v>526</v>
      </c>
      <c r="F262" s="199" t="s">
        <v>524</v>
      </c>
      <c r="G262" s="216" t="s">
        <v>1042</v>
      </c>
      <c r="H262" s="216" t="s">
        <v>1043</v>
      </c>
      <c r="I262" s="199" t="s">
        <v>31</v>
      </c>
      <c r="J262" s="199" t="s">
        <v>4</v>
      </c>
      <c r="K262" s="198" t="s">
        <v>11</v>
      </c>
      <c r="L262" s="199" t="s">
        <v>5</v>
      </c>
      <c r="M262" s="199" t="s">
        <v>6</v>
      </c>
      <c r="N262" s="199" t="s">
        <v>773</v>
      </c>
      <c r="O262" s="199" t="s">
        <v>13</v>
      </c>
      <c r="P262" s="198" t="s">
        <v>17</v>
      </c>
      <c r="Q262" s="198" t="s">
        <v>7</v>
      </c>
      <c r="R262" s="199" t="s">
        <v>8</v>
      </c>
      <c r="S262" s="198" t="s">
        <v>9</v>
      </c>
      <c r="T262" s="199" t="s">
        <v>18</v>
      </c>
      <c r="U262" s="198" t="s">
        <v>10</v>
      </c>
      <c r="V262" s="198" t="s">
        <v>12</v>
      </c>
      <c r="W262" s="200" t="s">
        <v>11</v>
      </c>
      <c r="X262" s="199" t="s">
        <v>170</v>
      </c>
      <c r="Y262" s="199" t="s">
        <v>171</v>
      </c>
      <c r="Z262" s="199" t="s">
        <v>163</v>
      </c>
      <c r="AA262" s="199" t="s">
        <v>164</v>
      </c>
      <c r="AB262" s="199" t="s">
        <v>165</v>
      </c>
      <c r="AC262" s="199" t="s">
        <v>166</v>
      </c>
      <c r="AD262" s="199" t="s">
        <v>205</v>
      </c>
      <c r="AE262" s="199" t="s">
        <v>204</v>
      </c>
      <c r="AF262" s="209" t="s">
        <v>963</v>
      </c>
    </row>
    <row r="268" spans="2:32" x14ac:dyDescent="0.25">
      <c r="D268" s="126"/>
    </row>
  </sheetData>
  <mergeCells count="3">
    <mergeCell ref="C25:H25"/>
    <mergeCell ref="C54:H54"/>
    <mergeCell ref="B190:D190"/>
  </mergeCells>
  <pageMargins left="0.74803149606299213" right="0.74803149606299213" top="0.98425196850393704" bottom="0.98425196850393704" header="0.51181102362204722" footer="0.51181102362204722"/>
  <pageSetup paperSize="8" scale="17" orientation="landscape" r:id="rId1"/>
  <headerFooter alignWithMargins="0"/>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rgb="FF00FF00"/>
    <pageSetUpPr fitToPage="1"/>
  </sheetPr>
  <dimension ref="A1:AE47"/>
  <sheetViews>
    <sheetView topLeftCell="A23" zoomScaleNormal="100" workbookViewId="0">
      <selection activeCell="A4" sqref="A4:AE30"/>
    </sheetView>
  </sheetViews>
  <sheetFormatPr defaultRowHeight="13.2" x14ac:dyDescent="0.25"/>
  <cols>
    <col min="1" max="1" width="15.6640625" customWidth="1"/>
    <col min="2" max="2" width="15.5546875" customWidth="1"/>
    <col min="3" max="3" width="17.5546875" customWidth="1"/>
    <col min="4" max="4" width="11.109375" customWidth="1"/>
    <col min="6" max="6" width="16.33203125" customWidth="1"/>
    <col min="7" max="7" width="13" customWidth="1"/>
    <col min="11" max="11" width="12" bestFit="1" customWidth="1"/>
    <col min="12" max="12" width="6.44140625" bestFit="1" customWidth="1"/>
    <col min="13" max="13" width="11" bestFit="1" customWidth="1"/>
    <col min="14" max="14" width="8.6640625" customWidth="1"/>
    <col min="15" max="17" width="11" bestFit="1" customWidth="1"/>
    <col min="18" max="18" width="13" customWidth="1"/>
    <col min="19" max="19" width="10" bestFit="1" customWidth="1"/>
    <col min="20" max="20" width="11" customWidth="1"/>
    <col min="21" max="24" width="12" bestFit="1" customWidth="1"/>
    <col min="25" max="25" width="8.44140625" bestFit="1" customWidth="1"/>
    <col min="26" max="27" width="10" bestFit="1" customWidth="1"/>
    <col min="28" max="28" width="11" bestFit="1" customWidth="1"/>
    <col min="30" max="30" width="16.109375" customWidth="1"/>
    <col min="31" max="31" width="17.44140625" customWidth="1"/>
  </cols>
  <sheetData>
    <row r="1" spans="1:31" x14ac:dyDescent="0.25">
      <c r="A1" s="2" t="s">
        <v>32</v>
      </c>
    </row>
    <row r="3" spans="1:31" ht="31.2" x14ac:dyDescent="0.25">
      <c r="A3" s="146" t="s">
        <v>0</v>
      </c>
      <c r="B3" s="146" t="s">
        <v>1</v>
      </c>
      <c r="C3" s="146" t="s">
        <v>16</v>
      </c>
      <c r="D3" s="43" t="s">
        <v>523</v>
      </c>
      <c r="E3" s="43" t="s">
        <v>524</v>
      </c>
      <c r="F3" s="43" t="s">
        <v>2</v>
      </c>
      <c r="G3" s="146" t="s">
        <v>3</v>
      </c>
      <c r="H3" s="43" t="s">
        <v>29</v>
      </c>
      <c r="I3" s="43" t="s">
        <v>25</v>
      </c>
      <c r="J3" s="43" t="s">
        <v>26</v>
      </c>
      <c r="K3" s="43" t="s">
        <v>20</v>
      </c>
      <c r="L3" s="43" t="s">
        <v>773</v>
      </c>
      <c r="M3" s="43" t="s">
        <v>13</v>
      </c>
      <c r="N3" s="43" t="s">
        <v>21</v>
      </c>
      <c r="O3" s="146" t="s">
        <v>7</v>
      </c>
      <c r="P3" s="43" t="s">
        <v>22</v>
      </c>
      <c r="Q3" s="146" t="s">
        <v>9</v>
      </c>
      <c r="R3" s="146" t="s">
        <v>23</v>
      </c>
      <c r="S3" s="146" t="s">
        <v>24</v>
      </c>
      <c r="T3" s="146" t="s">
        <v>12</v>
      </c>
      <c r="U3" s="146" t="s">
        <v>19</v>
      </c>
      <c r="V3" s="43" t="s">
        <v>170</v>
      </c>
      <c r="W3" s="43" t="s">
        <v>171</v>
      </c>
      <c r="X3" s="43" t="s">
        <v>163</v>
      </c>
      <c r="Y3" s="43" t="s">
        <v>164</v>
      </c>
      <c r="Z3" s="43" t="s">
        <v>165</v>
      </c>
      <c r="AA3" s="43" t="s">
        <v>166</v>
      </c>
      <c r="AB3" s="146" t="s">
        <v>167</v>
      </c>
      <c r="AC3" s="146" t="s">
        <v>168</v>
      </c>
      <c r="AD3" s="146" t="s">
        <v>1405</v>
      </c>
      <c r="AE3" s="146" t="s">
        <v>1406</v>
      </c>
    </row>
    <row r="4" spans="1:31" s="20" customFormat="1" x14ac:dyDescent="0.25">
      <c r="A4" s="21" t="s">
        <v>33</v>
      </c>
      <c r="B4" s="39" t="s">
        <v>34</v>
      </c>
      <c r="C4" s="21" t="s">
        <v>39</v>
      </c>
      <c r="D4" s="33">
        <v>3</v>
      </c>
      <c r="E4" s="33">
        <v>0</v>
      </c>
      <c r="F4" s="33" t="s">
        <v>177</v>
      </c>
      <c r="G4" s="21" t="s">
        <v>39</v>
      </c>
      <c r="H4" s="21">
        <v>0</v>
      </c>
      <c r="I4" s="21">
        <v>22</v>
      </c>
      <c r="J4" s="21">
        <v>14</v>
      </c>
      <c r="K4" s="224">
        <v>17034.16</v>
      </c>
      <c r="L4" s="224">
        <v>0</v>
      </c>
      <c r="M4" s="120">
        <v>3406.23</v>
      </c>
      <c r="N4" s="120">
        <v>0</v>
      </c>
      <c r="O4" s="120">
        <v>1110.56</v>
      </c>
      <c r="P4" s="120">
        <v>679.36</v>
      </c>
      <c r="Q4" s="120">
        <v>5517.6</v>
      </c>
      <c r="R4" s="120">
        <v>832.46</v>
      </c>
      <c r="S4" s="120">
        <v>0</v>
      </c>
      <c r="T4" s="120">
        <v>7098</v>
      </c>
      <c r="U4" s="120">
        <v>35678.97</v>
      </c>
      <c r="V4" s="23">
        <v>0</v>
      </c>
      <c r="W4" s="23">
        <f>U4+V4</f>
        <v>35678.97</v>
      </c>
      <c r="X4" s="52">
        <v>7500</v>
      </c>
      <c r="Y4" s="52">
        <v>21</v>
      </c>
      <c r="Z4" s="47">
        <v>264</v>
      </c>
      <c r="AA4" s="47">
        <v>238</v>
      </c>
      <c r="AB4" s="23">
        <f>W4/(D4+E4)</f>
        <v>11892.99</v>
      </c>
      <c r="AC4" s="23">
        <f t="shared" ref="AC4:AC30" si="0">U4/Z4</f>
        <v>135.14761363636364</v>
      </c>
      <c r="AD4" s="23" t="s">
        <v>1407</v>
      </c>
      <c r="AE4" s="284"/>
    </row>
    <row r="5" spans="1:31" s="20" customFormat="1" x14ac:dyDescent="0.25">
      <c r="A5" s="21" t="s">
        <v>33</v>
      </c>
      <c r="B5" s="39" t="s">
        <v>51</v>
      </c>
      <c r="C5" s="21" t="s">
        <v>61</v>
      </c>
      <c r="D5" s="21">
        <v>3.2</v>
      </c>
      <c r="E5" s="21">
        <v>0</v>
      </c>
      <c r="F5" s="21" t="s">
        <v>177</v>
      </c>
      <c r="G5" s="21" t="s">
        <v>61</v>
      </c>
      <c r="H5" s="21">
        <v>0</v>
      </c>
      <c r="I5" s="21">
        <v>22</v>
      </c>
      <c r="J5" s="21">
        <v>14</v>
      </c>
      <c r="K5" s="224">
        <v>15485.6</v>
      </c>
      <c r="L5" s="224">
        <v>0</v>
      </c>
      <c r="M5" s="120">
        <v>3097.12</v>
      </c>
      <c r="N5" s="120">
        <v>0</v>
      </c>
      <c r="O5" s="120">
        <v>1009.6</v>
      </c>
      <c r="P5" s="120">
        <v>617.6</v>
      </c>
      <c r="Q5" s="120">
        <v>5016</v>
      </c>
      <c r="R5" s="120">
        <v>756.78</v>
      </c>
      <c r="S5" s="120">
        <v>0</v>
      </c>
      <c r="T5" s="120">
        <v>6422</v>
      </c>
      <c r="U5" s="120">
        <v>32404.7</v>
      </c>
      <c r="V5" s="23">
        <v>0</v>
      </c>
      <c r="W5" s="23">
        <f>U5+V5</f>
        <v>32404.7</v>
      </c>
      <c r="X5" s="52">
        <v>8000</v>
      </c>
      <c r="Y5" s="52">
        <v>19</v>
      </c>
      <c r="Z5" s="47">
        <v>240</v>
      </c>
      <c r="AA5" s="47">
        <v>208</v>
      </c>
      <c r="AB5" s="23">
        <f t="shared" ref="AB5:AB30" si="1">W5/(D5+E5)</f>
        <v>10126.46875</v>
      </c>
      <c r="AC5" s="23">
        <f t="shared" si="0"/>
        <v>135.01958333333334</v>
      </c>
      <c r="AD5" s="23" t="s">
        <v>1408</v>
      </c>
      <c r="AE5" s="284"/>
    </row>
    <row r="6" spans="1:31" s="20" customFormat="1" x14ac:dyDescent="0.25">
      <c r="A6" s="38" t="s">
        <v>33</v>
      </c>
      <c r="B6" s="39" t="s">
        <v>67</v>
      </c>
      <c r="C6" s="21" t="s">
        <v>69</v>
      </c>
      <c r="D6" s="21">
        <v>4</v>
      </c>
      <c r="E6" s="21">
        <v>0</v>
      </c>
      <c r="F6" s="21" t="s">
        <v>177</v>
      </c>
      <c r="G6" s="21" t="s">
        <v>69</v>
      </c>
      <c r="H6" s="21">
        <v>0</v>
      </c>
      <c r="I6" s="21">
        <v>20</v>
      </c>
      <c r="J6" s="21">
        <v>14</v>
      </c>
      <c r="K6" s="224">
        <v>15485.6</v>
      </c>
      <c r="L6" s="224">
        <v>0</v>
      </c>
      <c r="M6" s="23">
        <v>3097.12</v>
      </c>
      <c r="N6" s="23">
        <v>0</v>
      </c>
      <c r="O6" s="23">
        <v>1009.6</v>
      </c>
      <c r="P6" s="23">
        <v>617.6</v>
      </c>
      <c r="Q6" s="23">
        <v>5016</v>
      </c>
      <c r="R6" s="23">
        <v>756.78</v>
      </c>
      <c r="S6" s="23">
        <v>0</v>
      </c>
      <c r="T6" s="23">
        <v>6422</v>
      </c>
      <c r="U6" s="120">
        <v>32404.7</v>
      </c>
      <c r="V6" s="23">
        <v>0</v>
      </c>
      <c r="W6" s="23">
        <f t="shared" ref="W6:W30" si="2">U6+V6</f>
        <v>32404.7</v>
      </c>
      <c r="X6" s="52">
        <v>11250</v>
      </c>
      <c r="Y6" s="52">
        <v>19</v>
      </c>
      <c r="Z6" s="47">
        <v>240</v>
      </c>
      <c r="AA6" s="47">
        <v>260</v>
      </c>
      <c r="AB6" s="23">
        <f t="shared" si="1"/>
        <v>8101.1750000000002</v>
      </c>
      <c r="AC6" s="23">
        <f t="shared" si="0"/>
        <v>135.01958333333334</v>
      </c>
      <c r="AD6" s="23" t="s">
        <v>1410</v>
      </c>
      <c r="AE6" s="284"/>
    </row>
    <row r="7" spans="1:31" s="20" customFormat="1" x14ac:dyDescent="0.25">
      <c r="A7" s="21" t="s">
        <v>33</v>
      </c>
      <c r="B7" s="225" t="s">
        <v>78</v>
      </c>
      <c r="C7" s="21" t="s">
        <v>80</v>
      </c>
      <c r="D7" s="21">
        <v>5.9</v>
      </c>
      <c r="E7" s="21">
        <v>0</v>
      </c>
      <c r="F7" s="21" t="s">
        <v>177</v>
      </c>
      <c r="G7" s="21" t="s">
        <v>80</v>
      </c>
      <c r="H7" s="21">
        <v>0</v>
      </c>
      <c r="I7" s="21">
        <v>20</v>
      </c>
      <c r="J7" s="21">
        <v>14</v>
      </c>
      <c r="K7" s="224">
        <v>15485.6</v>
      </c>
      <c r="L7" s="224">
        <v>0</v>
      </c>
      <c r="M7" s="23">
        <v>3097.12</v>
      </c>
      <c r="N7" s="23">
        <v>0</v>
      </c>
      <c r="O7" s="23">
        <v>1009.6</v>
      </c>
      <c r="P7" s="23">
        <v>617.6</v>
      </c>
      <c r="Q7" s="23">
        <v>5016</v>
      </c>
      <c r="R7" s="23">
        <v>756.78</v>
      </c>
      <c r="S7" s="23">
        <v>0</v>
      </c>
      <c r="T7" s="23">
        <v>6422</v>
      </c>
      <c r="U7" s="23">
        <v>32404.7</v>
      </c>
      <c r="V7" s="23">
        <v>0</v>
      </c>
      <c r="W7" s="23">
        <f t="shared" si="2"/>
        <v>32404.7</v>
      </c>
      <c r="X7" s="52">
        <v>14750</v>
      </c>
      <c r="Y7" s="52">
        <v>19</v>
      </c>
      <c r="Z7" s="47">
        <v>240</v>
      </c>
      <c r="AA7" s="47">
        <v>234</v>
      </c>
      <c r="AB7" s="23">
        <f t="shared" si="1"/>
        <v>5492.3220338983047</v>
      </c>
      <c r="AC7" s="23">
        <f t="shared" si="0"/>
        <v>135.01958333333334</v>
      </c>
      <c r="AD7" s="23" t="s">
        <v>1409</v>
      </c>
      <c r="AE7" s="284"/>
    </row>
    <row r="8" spans="1:31" s="20" customFormat="1" x14ac:dyDescent="0.25">
      <c r="A8" s="21" t="s">
        <v>33</v>
      </c>
      <c r="B8" s="39" t="s">
        <v>84</v>
      </c>
      <c r="C8" s="21" t="s">
        <v>86</v>
      </c>
      <c r="D8" s="21">
        <v>5.9</v>
      </c>
      <c r="E8" s="21">
        <v>0</v>
      </c>
      <c r="F8" s="21" t="s">
        <v>177</v>
      </c>
      <c r="G8" s="21" t="s">
        <v>86</v>
      </c>
      <c r="H8" s="21">
        <v>2</v>
      </c>
      <c r="I8" s="21">
        <v>20</v>
      </c>
      <c r="J8" s="21">
        <v>14</v>
      </c>
      <c r="K8" s="224">
        <v>15485.6</v>
      </c>
      <c r="L8" s="224">
        <v>0</v>
      </c>
      <c r="M8" s="23">
        <v>3097.12</v>
      </c>
      <c r="N8" s="23">
        <v>0</v>
      </c>
      <c r="O8" s="23">
        <v>1009.6</v>
      </c>
      <c r="P8" s="23">
        <v>626.6</v>
      </c>
      <c r="Q8" s="23">
        <v>5016</v>
      </c>
      <c r="R8" s="23">
        <v>855</v>
      </c>
      <c r="S8" s="23">
        <v>1043.56</v>
      </c>
      <c r="T8" s="23">
        <v>6422</v>
      </c>
      <c r="U8" s="23">
        <v>33555.480000000003</v>
      </c>
      <c r="V8" s="23">
        <v>0</v>
      </c>
      <c r="W8" s="23">
        <f t="shared" si="2"/>
        <v>33555.480000000003</v>
      </c>
      <c r="X8" s="52">
        <v>14750</v>
      </c>
      <c r="Y8" s="52">
        <v>19</v>
      </c>
      <c r="Z8" s="47">
        <v>240</v>
      </c>
      <c r="AA8" s="47">
        <v>208</v>
      </c>
      <c r="AB8" s="23">
        <f t="shared" si="1"/>
        <v>5687.3694915254237</v>
      </c>
      <c r="AC8" s="23">
        <f t="shared" si="0"/>
        <v>139.81450000000001</v>
      </c>
      <c r="AD8" s="23" t="s">
        <v>1411</v>
      </c>
      <c r="AE8" s="284"/>
    </row>
    <row r="9" spans="1:31" s="20" customFormat="1" x14ac:dyDescent="0.25">
      <c r="A9" s="21" t="s">
        <v>33</v>
      </c>
      <c r="B9" s="39" t="s">
        <v>89</v>
      </c>
      <c r="C9" s="21" t="s">
        <v>94</v>
      </c>
      <c r="D9" s="21">
        <v>5.9</v>
      </c>
      <c r="E9" s="21">
        <v>0</v>
      </c>
      <c r="F9" s="21" t="s">
        <v>177</v>
      </c>
      <c r="G9" s="21" t="s">
        <v>94</v>
      </c>
      <c r="H9" s="21">
        <v>0</v>
      </c>
      <c r="I9" s="21">
        <v>20</v>
      </c>
      <c r="J9" s="21">
        <v>12</v>
      </c>
      <c r="K9" s="224">
        <v>16412.2</v>
      </c>
      <c r="L9" s="224">
        <v>0</v>
      </c>
      <c r="M9" s="23">
        <v>3282.44</v>
      </c>
      <c r="N9" s="23">
        <v>0</v>
      </c>
      <c r="O9" s="23">
        <v>1009.6</v>
      </c>
      <c r="P9" s="23">
        <v>617.6</v>
      </c>
      <c r="Q9" s="23">
        <v>5016</v>
      </c>
      <c r="R9" s="23">
        <v>855</v>
      </c>
      <c r="S9" s="23">
        <v>0</v>
      </c>
      <c r="T9" s="23">
        <v>6422</v>
      </c>
      <c r="U9" s="23">
        <v>33614.839999999997</v>
      </c>
      <c r="V9" s="23">
        <v>0</v>
      </c>
      <c r="W9" s="23">
        <f t="shared" si="2"/>
        <v>33614.839999999997</v>
      </c>
      <c r="X9" s="52">
        <v>14750</v>
      </c>
      <c r="Y9" s="52">
        <v>19</v>
      </c>
      <c r="Z9" s="47">
        <v>240</v>
      </c>
      <c r="AA9" s="47">
        <v>221</v>
      </c>
      <c r="AB9" s="23">
        <f t="shared" si="1"/>
        <v>5697.4305084745756</v>
      </c>
      <c r="AC9" s="23">
        <f t="shared" si="0"/>
        <v>140.06183333333331</v>
      </c>
      <c r="AD9" s="23" t="s">
        <v>1412</v>
      </c>
      <c r="AE9" s="284"/>
    </row>
    <row r="10" spans="1:31" s="20" customFormat="1" x14ac:dyDescent="0.25">
      <c r="A10" s="21" t="s">
        <v>33</v>
      </c>
      <c r="B10" s="39" t="s">
        <v>95</v>
      </c>
      <c r="C10" s="21" t="s">
        <v>101</v>
      </c>
      <c r="D10" s="21">
        <v>1</v>
      </c>
      <c r="E10" s="21">
        <v>0</v>
      </c>
      <c r="F10" s="21" t="s">
        <v>99</v>
      </c>
      <c r="G10" s="21" t="s">
        <v>101</v>
      </c>
      <c r="H10" s="21">
        <v>0</v>
      </c>
      <c r="I10" s="21">
        <v>20</v>
      </c>
      <c r="J10" s="21">
        <v>12</v>
      </c>
      <c r="K10" s="224">
        <v>16412.2</v>
      </c>
      <c r="L10" s="224">
        <v>0</v>
      </c>
      <c r="M10" s="23">
        <v>3282.44</v>
      </c>
      <c r="N10" s="23">
        <v>0</v>
      </c>
      <c r="O10" s="23">
        <v>1056.2</v>
      </c>
      <c r="P10" s="23">
        <v>622.4</v>
      </c>
      <c r="Q10" s="23">
        <v>6000</v>
      </c>
      <c r="R10" s="23">
        <v>855</v>
      </c>
      <c r="S10" s="23">
        <v>0</v>
      </c>
      <c r="T10" s="23">
        <v>0</v>
      </c>
      <c r="U10" s="23">
        <v>28228.240000000002</v>
      </c>
      <c r="V10" s="23">
        <v>23012.52</v>
      </c>
      <c r="W10" s="23">
        <f t="shared" si="2"/>
        <v>51240.76</v>
      </c>
      <c r="X10" s="52">
        <v>2500</v>
      </c>
      <c r="Y10" s="52">
        <v>0</v>
      </c>
      <c r="Z10" s="47">
        <v>240</v>
      </c>
      <c r="AA10" s="47">
        <v>217</v>
      </c>
      <c r="AB10" s="23">
        <f t="shared" si="1"/>
        <v>51240.76</v>
      </c>
      <c r="AC10" s="23">
        <f t="shared" si="0"/>
        <v>117.61766666666668</v>
      </c>
      <c r="AD10" s="23" t="s">
        <v>35</v>
      </c>
      <c r="AE10" s="284"/>
    </row>
    <row r="11" spans="1:31" s="20" customFormat="1" x14ac:dyDescent="0.25">
      <c r="A11" s="21" t="s">
        <v>33</v>
      </c>
      <c r="B11" s="39" t="s">
        <v>103</v>
      </c>
      <c r="C11" s="21" t="s">
        <v>107</v>
      </c>
      <c r="D11" s="21">
        <v>1</v>
      </c>
      <c r="E11" s="21">
        <v>0</v>
      </c>
      <c r="F11" s="21" t="s">
        <v>99</v>
      </c>
      <c r="G11" s="21" t="s">
        <v>107</v>
      </c>
      <c r="H11" s="21">
        <v>0</v>
      </c>
      <c r="I11" s="21">
        <v>20</v>
      </c>
      <c r="J11" s="21">
        <v>12</v>
      </c>
      <c r="K11" s="224">
        <v>16412.2</v>
      </c>
      <c r="L11" s="224">
        <v>0</v>
      </c>
      <c r="M11" s="23">
        <v>3282.44</v>
      </c>
      <c r="N11" s="23">
        <v>0</v>
      </c>
      <c r="O11" s="23">
        <v>1056.2</v>
      </c>
      <c r="P11" s="23">
        <v>659.2</v>
      </c>
      <c r="Q11" s="23">
        <v>6000</v>
      </c>
      <c r="R11" s="23">
        <v>855</v>
      </c>
      <c r="S11" s="23">
        <v>0</v>
      </c>
      <c r="T11" s="23">
        <v>6422</v>
      </c>
      <c r="U11" s="23">
        <v>34687.040000000001</v>
      </c>
      <c r="V11" s="23">
        <v>23012.52</v>
      </c>
      <c r="W11" s="23">
        <f t="shared" si="2"/>
        <v>57699.56</v>
      </c>
      <c r="X11" s="52">
        <v>2500</v>
      </c>
      <c r="Y11" s="52">
        <v>19</v>
      </c>
      <c r="Z11" s="47">
        <v>240</v>
      </c>
      <c r="AA11" s="47">
        <v>234</v>
      </c>
      <c r="AB11" s="23">
        <f t="shared" si="1"/>
        <v>57699.56</v>
      </c>
      <c r="AC11" s="23">
        <f t="shared" si="0"/>
        <v>144.52933333333334</v>
      </c>
      <c r="AD11" s="23" t="s">
        <v>35</v>
      </c>
      <c r="AE11" s="284"/>
    </row>
    <row r="12" spans="1:31" s="20" customFormat="1" x14ac:dyDescent="0.25">
      <c r="A12" s="21" t="s">
        <v>33</v>
      </c>
      <c r="B12" s="39" t="s">
        <v>109</v>
      </c>
      <c r="C12" s="21" t="s">
        <v>113</v>
      </c>
      <c r="D12" s="21">
        <v>5.9</v>
      </c>
      <c r="E12" s="21">
        <v>0</v>
      </c>
      <c r="F12" s="21" t="s">
        <v>177</v>
      </c>
      <c r="G12" s="21" t="s">
        <v>113</v>
      </c>
      <c r="H12" s="21">
        <v>0</v>
      </c>
      <c r="I12" s="21">
        <v>20</v>
      </c>
      <c r="J12" s="21">
        <v>12</v>
      </c>
      <c r="K12" s="224">
        <v>16412.2</v>
      </c>
      <c r="L12" s="224">
        <v>0</v>
      </c>
      <c r="M12" s="23">
        <v>3282.44</v>
      </c>
      <c r="N12" s="23">
        <v>0</v>
      </c>
      <c r="O12" s="23">
        <v>1056.2</v>
      </c>
      <c r="P12" s="23">
        <v>622.4</v>
      </c>
      <c r="Q12" s="23">
        <v>5016</v>
      </c>
      <c r="R12" s="23">
        <v>855</v>
      </c>
      <c r="S12" s="23">
        <v>293.36</v>
      </c>
      <c r="T12" s="23">
        <v>6422</v>
      </c>
      <c r="U12" s="23">
        <v>33959.599999999999</v>
      </c>
      <c r="V12" s="23">
        <v>0</v>
      </c>
      <c r="W12" s="23">
        <f t="shared" si="2"/>
        <v>33959.599999999999</v>
      </c>
      <c r="X12" s="52">
        <v>14750</v>
      </c>
      <c r="Y12" s="52">
        <v>19</v>
      </c>
      <c r="Z12" s="47">
        <v>240</v>
      </c>
      <c r="AA12" s="47">
        <v>221</v>
      </c>
      <c r="AB12" s="23">
        <f t="shared" si="1"/>
        <v>5755.8644067796604</v>
      </c>
      <c r="AC12" s="23">
        <f t="shared" si="0"/>
        <v>141.49833333333333</v>
      </c>
      <c r="AD12" s="23" t="s">
        <v>1413</v>
      </c>
      <c r="AE12" s="284"/>
    </row>
    <row r="13" spans="1:31" s="20" customFormat="1" x14ac:dyDescent="0.25">
      <c r="A13" s="21" t="s">
        <v>33</v>
      </c>
      <c r="B13" s="39" t="s">
        <v>116</v>
      </c>
      <c r="C13" s="21" t="s">
        <v>117</v>
      </c>
      <c r="D13" s="21">
        <v>1</v>
      </c>
      <c r="E13" s="21">
        <v>0</v>
      </c>
      <c r="F13" s="21" t="s">
        <v>99</v>
      </c>
      <c r="G13" s="21" t="s">
        <v>117</v>
      </c>
      <c r="H13" s="21">
        <v>0</v>
      </c>
      <c r="I13" s="21">
        <v>20</v>
      </c>
      <c r="J13" s="21">
        <v>12</v>
      </c>
      <c r="K13" s="224">
        <v>16412.2</v>
      </c>
      <c r="L13" s="224">
        <v>0</v>
      </c>
      <c r="M13" s="23">
        <v>3282.44</v>
      </c>
      <c r="N13" s="23">
        <v>0</v>
      </c>
      <c r="O13" s="23">
        <v>1056.2</v>
      </c>
      <c r="P13" s="23">
        <v>659.2</v>
      </c>
      <c r="Q13" s="23">
        <v>6000</v>
      </c>
      <c r="R13" s="23">
        <v>855</v>
      </c>
      <c r="S13" s="23">
        <v>0</v>
      </c>
      <c r="T13" s="23">
        <v>0</v>
      </c>
      <c r="U13" s="23">
        <v>28265.040000000001</v>
      </c>
      <c r="V13" s="23">
        <v>23012.52</v>
      </c>
      <c r="W13" s="23">
        <f t="shared" si="2"/>
        <v>51277.56</v>
      </c>
      <c r="X13" s="52">
        <v>2500</v>
      </c>
      <c r="Y13" s="52">
        <v>0</v>
      </c>
      <c r="Z13" s="47">
        <v>240</v>
      </c>
      <c r="AA13" s="47">
        <v>234</v>
      </c>
      <c r="AB13" s="23">
        <f t="shared" si="1"/>
        <v>51277.56</v>
      </c>
      <c r="AC13" s="23">
        <f t="shared" si="0"/>
        <v>117.771</v>
      </c>
      <c r="AD13" s="23" t="s">
        <v>35</v>
      </c>
      <c r="AE13" s="284"/>
    </row>
    <row r="14" spans="1:31" s="20" customFormat="1" x14ac:dyDescent="0.25">
      <c r="A14" s="21" t="s">
        <v>33</v>
      </c>
      <c r="B14" s="39" t="s">
        <v>121</v>
      </c>
      <c r="C14" s="21" t="s">
        <v>125</v>
      </c>
      <c r="D14" s="21">
        <v>1</v>
      </c>
      <c r="E14" s="21">
        <v>0</v>
      </c>
      <c r="F14" s="21" t="s">
        <v>99</v>
      </c>
      <c r="G14" s="21" t="s">
        <v>125</v>
      </c>
      <c r="H14" s="21">
        <v>0</v>
      </c>
      <c r="I14" s="21">
        <v>20</v>
      </c>
      <c r="J14" s="21">
        <v>12</v>
      </c>
      <c r="K14" s="224">
        <v>16412.2</v>
      </c>
      <c r="L14" s="224">
        <v>0</v>
      </c>
      <c r="M14" s="23">
        <v>3282.44</v>
      </c>
      <c r="N14" s="23">
        <v>0</v>
      </c>
      <c r="O14" s="23">
        <v>1056.2</v>
      </c>
      <c r="P14" s="23">
        <v>659.2</v>
      </c>
      <c r="Q14" s="23">
        <v>6000</v>
      </c>
      <c r="R14" s="23">
        <v>855</v>
      </c>
      <c r="S14" s="23">
        <v>0</v>
      </c>
      <c r="T14" s="23">
        <v>6422</v>
      </c>
      <c r="U14" s="23">
        <v>34687.040000000001</v>
      </c>
      <c r="V14" s="23">
        <v>23012.52</v>
      </c>
      <c r="W14" s="23">
        <f t="shared" si="2"/>
        <v>57699.56</v>
      </c>
      <c r="X14" s="52">
        <v>2500</v>
      </c>
      <c r="Y14" s="52">
        <v>19</v>
      </c>
      <c r="Z14" s="47">
        <v>240</v>
      </c>
      <c r="AA14" s="47">
        <v>237</v>
      </c>
      <c r="AB14" s="23">
        <f t="shared" si="1"/>
        <v>57699.56</v>
      </c>
      <c r="AC14" s="23">
        <f t="shared" si="0"/>
        <v>144.52933333333334</v>
      </c>
      <c r="AD14" s="23" t="s">
        <v>35</v>
      </c>
      <c r="AE14" s="284"/>
    </row>
    <row r="15" spans="1:31" s="20" customFormat="1" x14ac:dyDescent="0.25">
      <c r="A15" s="21" t="s">
        <v>33</v>
      </c>
      <c r="B15" s="39" t="s">
        <v>127</v>
      </c>
      <c r="C15" s="21" t="s">
        <v>112</v>
      </c>
      <c r="D15" s="21">
        <v>1</v>
      </c>
      <c r="E15" s="21">
        <v>0</v>
      </c>
      <c r="F15" s="21" t="s">
        <v>99</v>
      </c>
      <c r="G15" s="21" t="s">
        <v>112</v>
      </c>
      <c r="H15" s="21">
        <v>2</v>
      </c>
      <c r="I15" s="21">
        <v>20</v>
      </c>
      <c r="J15" s="21">
        <v>12</v>
      </c>
      <c r="K15" s="224">
        <v>17110.400000000001</v>
      </c>
      <c r="L15" s="224">
        <v>0</v>
      </c>
      <c r="M15" s="23">
        <v>3422.08</v>
      </c>
      <c r="N15" s="23">
        <v>0</v>
      </c>
      <c r="O15" s="23">
        <v>1056.2</v>
      </c>
      <c r="P15" s="23">
        <v>659.2</v>
      </c>
      <c r="Q15" s="23">
        <v>6000</v>
      </c>
      <c r="R15" s="23">
        <v>855</v>
      </c>
      <c r="S15" s="23">
        <v>1643.72</v>
      </c>
      <c r="T15" s="23">
        <v>2704</v>
      </c>
      <c r="U15" s="23">
        <v>33450.6</v>
      </c>
      <c r="V15" s="23">
        <v>23012.52</v>
      </c>
      <c r="W15" s="23">
        <f t="shared" si="2"/>
        <v>56463.119999999995</v>
      </c>
      <c r="X15" s="52">
        <v>2500</v>
      </c>
      <c r="Y15" s="52">
        <v>8</v>
      </c>
      <c r="Z15" s="47">
        <v>240</v>
      </c>
      <c r="AA15" s="47">
        <v>213</v>
      </c>
      <c r="AB15" s="23">
        <f t="shared" si="1"/>
        <v>56463.119999999995</v>
      </c>
      <c r="AC15" s="23">
        <f t="shared" si="0"/>
        <v>139.3775</v>
      </c>
      <c r="AD15" s="23" t="s">
        <v>35</v>
      </c>
      <c r="AE15" s="284"/>
    </row>
    <row r="16" spans="1:31" s="20" customFormat="1" x14ac:dyDescent="0.25">
      <c r="A16" s="21" t="s">
        <v>33</v>
      </c>
      <c r="B16" s="39" t="s">
        <v>130</v>
      </c>
      <c r="C16" s="21" t="s">
        <v>133</v>
      </c>
      <c r="D16" s="21">
        <v>0.75</v>
      </c>
      <c r="E16" s="21">
        <v>0</v>
      </c>
      <c r="F16" s="21" t="s">
        <v>99</v>
      </c>
      <c r="G16" s="21" t="s">
        <v>133</v>
      </c>
      <c r="H16" s="21">
        <v>0</v>
      </c>
      <c r="I16" s="21">
        <v>20</v>
      </c>
      <c r="J16" s="21">
        <v>12</v>
      </c>
      <c r="K16" s="224">
        <v>17110.400000000001</v>
      </c>
      <c r="L16" s="224">
        <v>0</v>
      </c>
      <c r="M16" s="23">
        <v>3422.8</v>
      </c>
      <c r="N16" s="23">
        <v>0</v>
      </c>
      <c r="O16" s="23">
        <v>1061</v>
      </c>
      <c r="P16" s="23">
        <v>693.2</v>
      </c>
      <c r="Q16" s="23">
        <v>7484</v>
      </c>
      <c r="R16" s="23">
        <v>893.14</v>
      </c>
      <c r="S16" s="23">
        <v>0</v>
      </c>
      <c r="T16" s="23">
        <v>7800</v>
      </c>
      <c r="U16" s="23">
        <v>38464.54</v>
      </c>
      <c r="V16" s="23">
        <v>23012.52</v>
      </c>
      <c r="W16" s="23">
        <f t="shared" si="2"/>
        <v>61477.06</v>
      </c>
      <c r="X16" s="52">
        <v>2500</v>
      </c>
      <c r="Y16" s="52">
        <v>15</v>
      </c>
      <c r="Z16" s="47">
        <v>240</v>
      </c>
      <c r="AA16" s="47">
        <v>245</v>
      </c>
      <c r="AB16" s="23">
        <f t="shared" si="1"/>
        <v>81969.41333333333</v>
      </c>
      <c r="AC16" s="23">
        <f t="shared" si="0"/>
        <v>160.26891666666668</v>
      </c>
      <c r="AD16" s="23" t="s">
        <v>35</v>
      </c>
      <c r="AE16" s="284"/>
    </row>
    <row r="17" spans="1:31" s="20" customFormat="1" x14ac:dyDescent="0.25">
      <c r="A17" s="21" t="s">
        <v>33</v>
      </c>
      <c r="B17" s="39" t="s">
        <v>136</v>
      </c>
      <c r="C17" s="21" t="s">
        <v>137</v>
      </c>
      <c r="D17" s="21">
        <v>0.75</v>
      </c>
      <c r="E17" s="21">
        <v>0</v>
      </c>
      <c r="F17" s="21" t="s">
        <v>99</v>
      </c>
      <c r="G17" s="21" t="s">
        <v>137</v>
      </c>
      <c r="H17" s="21">
        <v>0</v>
      </c>
      <c r="I17" s="21">
        <v>13</v>
      </c>
      <c r="J17" s="21">
        <v>12</v>
      </c>
      <c r="K17" s="224">
        <v>11212.76</v>
      </c>
      <c r="L17" s="224">
        <v>0</v>
      </c>
      <c r="M17" s="23">
        <v>2224.35</v>
      </c>
      <c r="N17" s="23">
        <v>0</v>
      </c>
      <c r="O17" s="23">
        <v>686.53</v>
      </c>
      <c r="P17" s="23">
        <v>450.58</v>
      </c>
      <c r="Q17" s="23">
        <v>4864.6000000000004</v>
      </c>
      <c r="R17" s="23">
        <v>855.88</v>
      </c>
      <c r="S17" s="23">
        <v>0</v>
      </c>
      <c r="T17" s="23">
        <v>2600</v>
      </c>
      <c r="U17" s="23">
        <v>22803.7</v>
      </c>
      <c r="V17" s="23">
        <v>11506.26</v>
      </c>
      <c r="W17" s="23">
        <f t="shared" si="2"/>
        <v>34309.96</v>
      </c>
      <c r="X17" s="52">
        <v>1250</v>
      </c>
      <c r="Y17" s="52">
        <v>5</v>
      </c>
      <c r="Z17" s="47">
        <v>156</v>
      </c>
      <c r="AA17" s="47">
        <v>160</v>
      </c>
      <c r="AB17" s="23">
        <f t="shared" si="1"/>
        <v>45746.613333333335</v>
      </c>
      <c r="AC17" s="23">
        <f t="shared" si="0"/>
        <v>146.17756410256411</v>
      </c>
      <c r="AD17" s="23" t="s">
        <v>35</v>
      </c>
      <c r="AE17" s="284"/>
    </row>
    <row r="18" spans="1:31" s="20" customFormat="1" x14ac:dyDescent="0.25">
      <c r="A18" s="21" t="s">
        <v>33</v>
      </c>
      <c r="B18" s="39" t="s">
        <v>138</v>
      </c>
      <c r="C18" s="21" t="s">
        <v>140</v>
      </c>
      <c r="D18" s="21">
        <v>1</v>
      </c>
      <c r="E18" s="21">
        <v>0</v>
      </c>
      <c r="F18" s="21" t="s">
        <v>99</v>
      </c>
      <c r="G18" s="21" t="s">
        <v>140</v>
      </c>
      <c r="H18" s="21">
        <v>0</v>
      </c>
      <c r="I18" s="21">
        <v>20</v>
      </c>
      <c r="J18" s="21">
        <v>12</v>
      </c>
      <c r="K18" s="224">
        <v>17110.400000000001</v>
      </c>
      <c r="L18" s="224">
        <v>0</v>
      </c>
      <c r="M18" s="23">
        <v>3422.08</v>
      </c>
      <c r="N18" s="23">
        <v>0</v>
      </c>
      <c r="O18" s="23">
        <v>1061</v>
      </c>
      <c r="P18" s="23">
        <v>693.2</v>
      </c>
      <c r="Q18" s="23">
        <v>7894</v>
      </c>
      <c r="R18" s="23">
        <v>905.42</v>
      </c>
      <c r="S18" s="23">
        <v>0</v>
      </c>
      <c r="T18" s="23">
        <v>9880</v>
      </c>
      <c r="U18" s="23">
        <v>40966.1</v>
      </c>
      <c r="V18" s="23">
        <v>23012.52</v>
      </c>
      <c r="W18" s="23">
        <f t="shared" si="2"/>
        <v>63978.619999999995</v>
      </c>
      <c r="X18" s="52">
        <v>2500</v>
      </c>
      <c r="Y18" s="52">
        <v>19</v>
      </c>
      <c r="Z18" s="47">
        <v>240</v>
      </c>
      <c r="AA18" s="47">
        <v>247</v>
      </c>
      <c r="AB18" s="23">
        <f t="shared" si="1"/>
        <v>63978.619999999995</v>
      </c>
      <c r="AC18" s="23">
        <f t="shared" si="0"/>
        <v>170.69208333333333</v>
      </c>
      <c r="AD18" s="23" t="s">
        <v>35</v>
      </c>
      <c r="AE18" s="284"/>
    </row>
    <row r="19" spans="1:31" s="20" customFormat="1" x14ac:dyDescent="0.25">
      <c r="A19" s="21" t="s">
        <v>33</v>
      </c>
      <c r="B19" s="39" t="s">
        <v>150</v>
      </c>
      <c r="C19" s="21" t="s">
        <v>142</v>
      </c>
      <c r="D19" s="21">
        <v>1</v>
      </c>
      <c r="E19" s="21">
        <v>0</v>
      </c>
      <c r="F19" s="21" t="s">
        <v>99</v>
      </c>
      <c r="G19" s="21" t="s">
        <v>142</v>
      </c>
      <c r="H19" s="21">
        <v>1</v>
      </c>
      <c r="I19" s="21">
        <v>20</v>
      </c>
      <c r="J19" s="21">
        <v>12</v>
      </c>
      <c r="K19" s="224">
        <v>17110.400000000001</v>
      </c>
      <c r="L19" s="224">
        <v>0</v>
      </c>
      <c r="M19" s="23">
        <v>3422.08</v>
      </c>
      <c r="N19" s="23">
        <v>0</v>
      </c>
      <c r="O19" s="23">
        <v>1056.2</v>
      </c>
      <c r="P19" s="23">
        <v>686.8</v>
      </c>
      <c r="Q19" s="23">
        <v>7484</v>
      </c>
      <c r="R19" s="23">
        <v>892.78</v>
      </c>
      <c r="S19" s="23">
        <v>1229.72</v>
      </c>
      <c r="T19" s="23">
        <v>9880</v>
      </c>
      <c r="U19" s="23">
        <v>41761.980000000003</v>
      </c>
      <c r="V19" s="23">
        <v>23012.52</v>
      </c>
      <c r="W19" s="23">
        <f t="shared" si="2"/>
        <v>64774.5</v>
      </c>
      <c r="X19" s="52">
        <v>2500</v>
      </c>
      <c r="Y19" s="52">
        <v>19</v>
      </c>
      <c r="Z19" s="47">
        <v>240</v>
      </c>
      <c r="AA19" s="47">
        <v>216</v>
      </c>
      <c r="AB19" s="23">
        <f t="shared" si="1"/>
        <v>64774.5</v>
      </c>
      <c r="AC19" s="23">
        <f t="shared" si="0"/>
        <v>174.00825</v>
      </c>
      <c r="AD19" s="23" t="s">
        <v>35</v>
      </c>
      <c r="AE19" s="284"/>
    </row>
    <row r="20" spans="1:31" s="20" customFormat="1" x14ac:dyDescent="0.25">
      <c r="A20" s="21" t="s">
        <v>33</v>
      </c>
      <c r="B20" s="39" t="s">
        <v>150</v>
      </c>
      <c r="C20" s="21" t="s">
        <v>158</v>
      </c>
      <c r="D20" s="21">
        <v>1</v>
      </c>
      <c r="E20" s="21">
        <v>0</v>
      </c>
      <c r="F20" s="21" t="s">
        <v>99</v>
      </c>
      <c r="G20" s="21" t="s">
        <v>158</v>
      </c>
      <c r="H20" s="21">
        <v>0</v>
      </c>
      <c r="I20" s="21">
        <v>20</v>
      </c>
      <c r="J20" s="21">
        <v>12</v>
      </c>
      <c r="K20" s="224">
        <v>17110.400000000001</v>
      </c>
      <c r="L20" s="224">
        <v>0</v>
      </c>
      <c r="M20" s="23">
        <v>3422.08</v>
      </c>
      <c r="N20" s="23">
        <v>0</v>
      </c>
      <c r="O20" s="23">
        <v>1056.2</v>
      </c>
      <c r="P20" s="23">
        <v>674.8</v>
      </c>
      <c r="Q20" s="23">
        <v>7484</v>
      </c>
      <c r="R20" s="23">
        <v>892.42</v>
      </c>
      <c r="S20" s="23">
        <v>0</v>
      </c>
      <c r="T20" s="23">
        <v>9880</v>
      </c>
      <c r="U20" s="23">
        <v>40519.9</v>
      </c>
      <c r="V20" s="23">
        <v>23012.52</v>
      </c>
      <c r="W20" s="23">
        <f t="shared" si="2"/>
        <v>63532.42</v>
      </c>
      <c r="X20" s="60">
        <v>2500</v>
      </c>
      <c r="Y20" s="60">
        <v>19</v>
      </c>
      <c r="Z20" s="33">
        <v>240</v>
      </c>
      <c r="AA20" s="33">
        <v>208</v>
      </c>
      <c r="AB20" s="23">
        <f t="shared" si="1"/>
        <v>63532.42</v>
      </c>
      <c r="AC20" s="23">
        <f t="shared" si="0"/>
        <v>168.83291666666668</v>
      </c>
      <c r="AD20" s="23" t="s">
        <v>35</v>
      </c>
      <c r="AE20" s="284"/>
    </row>
    <row r="21" spans="1:31" s="20" customFormat="1" x14ac:dyDescent="0.25">
      <c r="A21" s="21" t="s">
        <v>33</v>
      </c>
      <c r="B21" s="39" t="s">
        <v>159</v>
      </c>
      <c r="C21" s="21" t="s">
        <v>160</v>
      </c>
      <c r="D21" s="21">
        <v>1</v>
      </c>
      <c r="E21" s="21">
        <v>0</v>
      </c>
      <c r="F21" s="21" t="s">
        <v>99</v>
      </c>
      <c r="G21" s="21" t="s">
        <v>160</v>
      </c>
      <c r="H21" s="21">
        <v>0</v>
      </c>
      <c r="I21" s="21">
        <v>20</v>
      </c>
      <c r="J21" s="21">
        <v>12</v>
      </c>
      <c r="K21" s="224">
        <v>20316</v>
      </c>
      <c r="L21" s="224">
        <v>0</v>
      </c>
      <c r="M21" s="23">
        <v>4063.2</v>
      </c>
      <c r="N21" s="23">
        <v>0</v>
      </c>
      <c r="O21" s="23">
        <v>1089.8</v>
      </c>
      <c r="P21" s="23">
        <v>707.6</v>
      </c>
      <c r="Q21" s="23">
        <v>7484</v>
      </c>
      <c r="R21" s="23">
        <v>1009.82</v>
      </c>
      <c r="S21" s="23">
        <v>0</v>
      </c>
      <c r="T21" s="23">
        <v>0</v>
      </c>
      <c r="U21" s="23">
        <v>34670.42</v>
      </c>
      <c r="V21" s="23">
        <v>23012.52</v>
      </c>
      <c r="W21" s="23">
        <f t="shared" si="2"/>
        <v>57682.94</v>
      </c>
      <c r="X21" s="52">
        <v>2500</v>
      </c>
      <c r="Y21" s="52">
        <v>0</v>
      </c>
      <c r="Z21" s="47">
        <v>240</v>
      </c>
      <c r="AA21" s="47">
        <v>191</v>
      </c>
      <c r="AB21" s="23">
        <f t="shared" si="1"/>
        <v>57682.94</v>
      </c>
      <c r="AC21" s="23">
        <f t="shared" si="0"/>
        <v>144.46008333333333</v>
      </c>
      <c r="AD21" s="23" t="s">
        <v>35</v>
      </c>
      <c r="AE21" s="284"/>
    </row>
    <row r="22" spans="1:31" s="20" customFormat="1" x14ac:dyDescent="0.25">
      <c r="A22" s="21" t="s">
        <v>33</v>
      </c>
      <c r="B22" s="39" t="s">
        <v>442</v>
      </c>
      <c r="C22" s="21" t="s">
        <v>445</v>
      </c>
      <c r="D22" s="21">
        <v>1</v>
      </c>
      <c r="E22" s="21">
        <v>0</v>
      </c>
      <c r="F22" s="21" t="s">
        <v>99</v>
      </c>
      <c r="G22" s="21" t="s">
        <v>445</v>
      </c>
      <c r="H22" s="21">
        <v>0</v>
      </c>
      <c r="I22" s="21">
        <v>20</v>
      </c>
      <c r="J22" s="21">
        <v>12</v>
      </c>
      <c r="K22" s="224">
        <v>18446.2</v>
      </c>
      <c r="L22" s="224">
        <v>0</v>
      </c>
      <c r="M22" s="23">
        <v>3689.24</v>
      </c>
      <c r="N22" s="23">
        <v>0</v>
      </c>
      <c r="O22" s="23">
        <v>1089.8</v>
      </c>
      <c r="P22" s="23">
        <v>707.6</v>
      </c>
      <c r="Q22" s="23">
        <v>8649.5</v>
      </c>
      <c r="R22" s="23">
        <v>977.47</v>
      </c>
      <c r="S22" s="23">
        <v>0</v>
      </c>
      <c r="T22" s="23">
        <v>6240</v>
      </c>
      <c r="U22" s="23">
        <v>39799.81</v>
      </c>
      <c r="V22" s="23">
        <v>23012.52</v>
      </c>
      <c r="W22" s="23">
        <f t="shared" si="2"/>
        <v>62812.33</v>
      </c>
      <c r="X22" s="52">
        <v>2500</v>
      </c>
      <c r="Y22" s="52">
        <v>20</v>
      </c>
      <c r="Z22" s="47">
        <v>240</v>
      </c>
      <c r="AA22" s="47">
        <v>249</v>
      </c>
      <c r="AB22" s="23">
        <f t="shared" si="1"/>
        <v>62812.33</v>
      </c>
      <c r="AC22" s="23">
        <f t="shared" si="0"/>
        <v>165.83254166666666</v>
      </c>
      <c r="AD22" s="23" t="s">
        <v>35</v>
      </c>
      <c r="AE22" s="284"/>
    </row>
    <row r="23" spans="1:31" s="20" customFormat="1" x14ac:dyDescent="0.25">
      <c r="A23" s="21" t="s">
        <v>33</v>
      </c>
      <c r="B23" s="39" t="s">
        <v>442</v>
      </c>
      <c r="C23" s="21" t="s">
        <v>467</v>
      </c>
      <c r="D23" s="21">
        <v>0.5</v>
      </c>
      <c r="E23" s="21">
        <v>0</v>
      </c>
      <c r="F23" s="21" t="s">
        <v>99</v>
      </c>
      <c r="G23" s="21" t="s">
        <v>467</v>
      </c>
      <c r="H23" s="21">
        <v>3</v>
      </c>
      <c r="I23" s="21">
        <v>10</v>
      </c>
      <c r="J23" s="21">
        <v>12</v>
      </c>
      <c r="K23" s="224">
        <v>9223.1</v>
      </c>
      <c r="L23" s="224">
        <v>0</v>
      </c>
      <c r="M23" s="23">
        <v>1844.62</v>
      </c>
      <c r="N23" s="23">
        <v>0</v>
      </c>
      <c r="O23" s="23">
        <v>534.1</v>
      </c>
      <c r="P23" s="23">
        <v>353.8</v>
      </c>
      <c r="Q23" s="23">
        <v>3742</v>
      </c>
      <c r="R23" s="23">
        <v>470.92</v>
      </c>
      <c r="S23" s="23">
        <v>3889.53</v>
      </c>
      <c r="T23" s="23">
        <v>4160</v>
      </c>
      <c r="U23" s="23">
        <v>24218.07</v>
      </c>
      <c r="V23" s="23">
        <v>11506.26</v>
      </c>
      <c r="W23" s="23">
        <f t="shared" si="2"/>
        <v>35724.33</v>
      </c>
      <c r="X23" s="52">
        <v>1250</v>
      </c>
      <c r="Y23" s="52">
        <v>10</v>
      </c>
      <c r="Z23" s="47">
        <v>130</v>
      </c>
      <c r="AA23" s="47">
        <v>125</v>
      </c>
      <c r="AB23" s="23">
        <f t="shared" si="1"/>
        <v>71448.66</v>
      </c>
      <c r="AC23" s="23">
        <f t="shared" si="0"/>
        <v>186.29284615384614</v>
      </c>
      <c r="AD23" s="23" t="s">
        <v>35</v>
      </c>
      <c r="AE23" s="284"/>
    </row>
    <row r="24" spans="1:31" s="20" customFormat="1" x14ac:dyDescent="0.25">
      <c r="A24" s="21" t="s">
        <v>33</v>
      </c>
      <c r="B24" s="39" t="s">
        <v>488</v>
      </c>
      <c r="C24" s="21" t="s">
        <v>495</v>
      </c>
      <c r="D24" s="21">
        <v>30.6</v>
      </c>
      <c r="E24" s="21">
        <v>0</v>
      </c>
      <c r="F24" s="21" t="s">
        <v>177</v>
      </c>
      <c r="G24" s="21" t="s">
        <v>495</v>
      </c>
      <c r="H24" s="21">
        <v>0</v>
      </c>
      <c r="I24" s="21">
        <v>20</v>
      </c>
      <c r="J24" s="21">
        <v>12</v>
      </c>
      <c r="K24" s="224">
        <v>19111.8</v>
      </c>
      <c r="L24" s="224">
        <v>0</v>
      </c>
      <c r="M24" s="23">
        <v>3822.36</v>
      </c>
      <c r="N24" s="23">
        <v>0</v>
      </c>
      <c r="O24" s="23">
        <v>1099.4000000000001</v>
      </c>
      <c r="P24" s="23">
        <v>5984.8</v>
      </c>
      <c r="Q24" s="23">
        <v>7484</v>
      </c>
      <c r="R24" s="23">
        <v>1125.07</v>
      </c>
      <c r="S24" s="23">
        <v>0</v>
      </c>
      <c r="T24" s="23">
        <v>8320</v>
      </c>
      <c r="U24" s="23">
        <v>46947.43</v>
      </c>
      <c r="V24" s="23">
        <v>0</v>
      </c>
      <c r="W24" s="23">
        <f t="shared" si="2"/>
        <v>46947.43</v>
      </c>
      <c r="X24" s="52">
        <v>76500</v>
      </c>
      <c r="Y24" s="52">
        <v>20</v>
      </c>
      <c r="Z24" s="47">
        <v>240</v>
      </c>
      <c r="AA24" s="47">
        <v>316</v>
      </c>
      <c r="AB24" s="23">
        <f t="shared" si="1"/>
        <v>1534.2297385620914</v>
      </c>
      <c r="AC24" s="23">
        <f t="shared" si="0"/>
        <v>195.61429166666667</v>
      </c>
      <c r="AD24" s="23" t="s">
        <v>1414</v>
      </c>
      <c r="AE24" s="284"/>
    </row>
    <row r="25" spans="1:31" s="20" customFormat="1" x14ac:dyDescent="0.25">
      <c r="A25" s="21" t="s">
        <v>33</v>
      </c>
      <c r="B25" s="39" t="s">
        <v>509</v>
      </c>
      <c r="C25" s="21" t="s">
        <v>515</v>
      </c>
      <c r="D25" s="21">
        <v>30</v>
      </c>
      <c r="E25" s="21">
        <v>0</v>
      </c>
      <c r="F25" s="21" t="s">
        <v>177</v>
      </c>
      <c r="G25" s="21" t="s">
        <v>515</v>
      </c>
      <c r="H25" s="21">
        <v>0</v>
      </c>
      <c r="I25" s="21">
        <v>20</v>
      </c>
      <c r="J25" s="21">
        <v>12</v>
      </c>
      <c r="K25" s="224">
        <v>19444.599999999999</v>
      </c>
      <c r="L25" s="224">
        <v>0</v>
      </c>
      <c r="M25" s="23">
        <v>3888.92</v>
      </c>
      <c r="N25" s="23">
        <v>0</v>
      </c>
      <c r="O25" s="23">
        <v>1099.4000000000001</v>
      </c>
      <c r="P25" s="23">
        <v>9092.4</v>
      </c>
      <c r="Q25" s="23">
        <v>7484</v>
      </c>
      <c r="R25" s="23">
        <v>1230.28</v>
      </c>
      <c r="S25" s="23">
        <v>0</v>
      </c>
      <c r="T25" s="23">
        <v>8320</v>
      </c>
      <c r="U25" s="23">
        <v>50559.6</v>
      </c>
      <c r="V25" s="23">
        <v>0</v>
      </c>
      <c r="W25" s="23">
        <f t="shared" si="2"/>
        <v>50559.6</v>
      </c>
      <c r="X25" s="52">
        <v>75000</v>
      </c>
      <c r="Y25" s="52">
        <v>20</v>
      </c>
      <c r="Z25" s="47">
        <v>240</v>
      </c>
      <c r="AA25" s="47">
        <v>385</v>
      </c>
      <c r="AB25" s="23">
        <f t="shared" si="1"/>
        <v>1685.32</v>
      </c>
      <c r="AC25" s="23">
        <f t="shared" si="0"/>
        <v>210.66499999999999</v>
      </c>
      <c r="AD25" s="23" t="s">
        <v>1415</v>
      </c>
      <c r="AE25" s="284"/>
    </row>
    <row r="26" spans="1:31" s="20" customFormat="1" x14ac:dyDescent="0.25">
      <c r="A26" s="21" t="s">
        <v>33</v>
      </c>
      <c r="B26" s="39" t="s">
        <v>531</v>
      </c>
      <c r="C26" s="21" t="s">
        <v>530</v>
      </c>
      <c r="D26" s="21">
        <v>30</v>
      </c>
      <c r="E26" s="21">
        <v>0</v>
      </c>
      <c r="F26" s="21" t="s">
        <v>177</v>
      </c>
      <c r="G26" s="21" t="s">
        <v>530</v>
      </c>
      <c r="H26" s="21">
        <v>0</v>
      </c>
      <c r="I26" s="21">
        <v>20</v>
      </c>
      <c r="J26" s="21">
        <v>12</v>
      </c>
      <c r="K26" s="224">
        <v>19444.599999999999</v>
      </c>
      <c r="L26" s="224">
        <v>0</v>
      </c>
      <c r="M26" s="23">
        <v>3888.92</v>
      </c>
      <c r="N26" s="23">
        <v>0</v>
      </c>
      <c r="O26" s="23">
        <v>1103</v>
      </c>
      <c r="P26" s="23">
        <v>9361</v>
      </c>
      <c r="Q26" s="23">
        <v>7484</v>
      </c>
      <c r="R26" s="23">
        <v>1238.45</v>
      </c>
      <c r="S26" s="23">
        <v>0</v>
      </c>
      <c r="T26" s="23">
        <v>8320</v>
      </c>
      <c r="U26" s="23">
        <v>50839.97</v>
      </c>
      <c r="V26" s="23">
        <v>0</v>
      </c>
      <c r="W26" s="23">
        <f t="shared" si="2"/>
        <v>50839.97</v>
      </c>
      <c r="X26" s="52">
        <v>75000</v>
      </c>
      <c r="Y26" s="52">
        <v>20</v>
      </c>
      <c r="Z26" s="47">
        <v>300</v>
      </c>
      <c r="AA26" s="47">
        <v>282</v>
      </c>
      <c r="AB26" s="23">
        <f t="shared" si="1"/>
        <v>1694.6656666666668</v>
      </c>
      <c r="AC26" s="23">
        <f t="shared" si="0"/>
        <v>169.46656666666667</v>
      </c>
      <c r="AD26" s="23" t="s">
        <v>1416</v>
      </c>
      <c r="AE26" s="284"/>
    </row>
    <row r="27" spans="1:31" s="20" customFormat="1" x14ac:dyDescent="0.25">
      <c r="A27" s="38" t="s">
        <v>33</v>
      </c>
      <c r="B27" s="39" t="s">
        <v>559</v>
      </c>
      <c r="C27" s="21" t="s">
        <v>552</v>
      </c>
      <c r="D27" s="21">
        <v>0</v>
      </c>
      <c r="E27" s="21">
        <v>16.45</v>
      </c>
      <c r="F27" s="21" t="s">
        <v>544</v>
      </c>
      <c r="G27" s="21" t="s">
        <v>552</v>
      </c>
      <c r="H27" s="21">
        <v>0</v>
      </c>
      <c r="I27" s="21">
        <v>10</v>
      </c>
      <c r="J27" s="21">
        <v>12</v>
      </c>
      <c r="K27" s="224">
        <v>10095.799999999999</v>
      </c>
      <c r="L27" s="224">
        <v>0</v>
      </c>
      <c r="M27" s="23">
        <v>2019.16</v>
      </c>
      <c r="N27" s="23">
        <v>0</v>
      </c>
      <c r="O27" s="23">
        <v>548.5</v>
      </c>
      <c r="P27" s="23">
        <v>4639.2</v>
      </c>
      <c r="Q27" s="23">
        <v>3742</v>
      </c>
      <c r="R27" s="23">
        <v>631.78</v>
      </c>
      <c r="S27" s="23">
        <v>0</v>
      </c>
      <c r="T27" s="23">
        <v>4160</v>
      </c>
      <c r="U27" s="23">
        <v>25836.44</v>
      </c>
      <c r="V27" s="23">
        <v>0</v>
      </c>
      <c r="W27" s="23">
        <f t="shared" si="2"/>
        <v>25836.44</v>
      </c>
      <c r="X27" s="52">
        <v>41125</v>
      </c>
      <c r="Y27" s="52">
        <v>10</v>
      </c>
      <c r="Z27" s="47">
        <v>120</v>
      </c>
      <c r="AA27" s="47">
        <v>210</v>
      </c>
      <c r="AB27" s="23">
        <f t="shared" si="1"/>
        <v>1570.6042553191489</v>
      </c>
      <c r="AC27" s="23">
        <f t="shared" si="0"/>
        <v>215.30366666666666</v>
      </c>
      <c r="AD27" s="23" t="s">
        <v>35</v>
      </c>
      <c r="AE27" s="284"/>
    </row>
    <row r="28" spans="1:31" s="20" customFormat="1" x14ac:dyDescent="0.25">
      <c r="A28" s="21" t="s">
        <v>33</v>
      </c>
      <c r="B28" s="39" t="s">
        <v>559</v>
      </c>
      <c r="C28" s="21" t="s">
        <v>564</v>
      </c>
      <c r="D28" s="21">
        <v>28</v>
      </c>
      <c r="E28" s="21">
        <v>0</v>
      </c>
      <c r="F28" s="21" t="s">
        <v>177</v>
      </c>
      <c r="G28" s="21" t="s">
        <v>564</v>
      </c>
      <c r="H28" s="21">
        <v>0</v>
      </c>
      <c r="I28" s="21">
        <v>20</v>
      </c>
      <c r="J28" s="21">
        <v>12</v>
      </c>
      <c r="K28" s="224">
        <v>20426.8</v>
      </c>
      <c r="L28" s="224">
        <v>0</v>
      </c>
      <c r="M28" s="23">
        <v>4085.36</v>
      </c>
      <c r="N28" s="23">
        <v>0</v>
      </c>
      <c r="O28" s="23">
        <v>1103</v>
      </c>
      <c r="P28" s="23">
        <v>9278.4</v>
      </c>
      <c r="Q28" s="23">
        <v>7484</v>
      </c>
      <c r="R28" s="23">
        <v>1271.33</v>
      </c>
      <c r="S28" s="23">
        <v>0</v>
      </c>
      <c r="T28" s="23">
        <v>8320</v>
      </c>
      <c r="U28" s="23">
        <v>51968.89</v>
      </c>
      <c r="V28" s="23">
        <v>0</v>
      </c>
      <c r="W28" s="23">
        <f t="shared" si="2"/>
        <v>51968.89</v>
      </c>
      <c r="X28" s="52">
        <v>70000</v>
      </c>
      <c r="Y28" s="52">
        <v>20</v>
      </c>
      <c r="Z28" s="47">
        <v>280</v>
      </c>
      <c r="AA28" s="47">
        <v>266</v>
      </c>
      <c r="AB28" s="23">
        <f t="shared" si="1"/>
        <v>1856.0317857142857</v>
      </c>
      <c r="AC28" s="23">
        <f t="shared" si="0"/>
        <v>185.60317857142857</v>
      </c>
      <c r="AD28" s="23" t="s">
        <v>1417</v>
      </c>
      <c r="AE28" s="284"/>
    </row>
    <row r="29" spans="1:31" x14ac:dyDescent="0.25">
      <c r="A29" s="1" t="s">
        <v>33</v>
      </c>
      <c r="B29" s="8" t="s">
        <v>561</v>
      </c>
      <c r="C29" s="1" t="s">
        <v>576</v>
      </c>
      <c r="D29" s="1">
        <v>26</v>
      </c>
      <c r="E29" s="1">
        <v>0</v>
      </c>
      <c r="F29" s="1" t="s">
        <v>177</v>
      </c>
      <c r="G29" s="1" t="s">
        <v>576</v>
      </c>
      <c r="H29" s="1">
        <v>0</v>
      </c>
      <c r="I29" s="1">
        <v>20</v>
      </c>
      <c r="J29" s="21">
        <v>12</v>
      </c>
      <c r="K29" s="24">
        <v>22119.200000000001</v>
      </c>
      <c r="L29" s="24">
        <v>0</v>
      </c>
      <c r="M29" s="13">
        <v>4423.84</v>
      </c>
      <c r="N29" s="13">
        <v>0</v>
      </c>
      <c r="O29" s="13">
        <v>1097</v>
      </c>
      <c r="P29" s="13">
        <v>9342.4</v>
      </c>
      <c r="Q29" s="13">
        <v>6608</v>
      </c>
      <c r="R29" s="13">
        <v>1307.71</v>
      </c>
      <c r="S29" s="13">
        <v>0</v>
      </c>
      <c r="T29" s="13">
        <v>8320</v>
      </c>
      <c r="U29" s="13">
        <v>53218.15</v>
      </c>
      <c r="V29" s="23">
        <v>0</v>
      </c>
      <c r="W29" s="23">
        <f t="shared" si="2"/>
        <v>53218.15</v>
      </c>
      <c r="X29" s="52">
        <v>65000</v>
      </c>
      <c r="Y29" s="52">
        <v>20</v>
      </c>
      <c r="Z29" s="47">
        <v>240</v>
      </c>
      <c r="AA29" s="47">
        <v>289</v>
      </c>
      <c r="AB29" s="23">
        <f t="shared" si="1"/>
        <v>2046.8519230769232</v>
      </c>
      <c r="AC29" s="23">
        <f t="shared" si="0"/>
        <v>221.74229166666666</v>
      </c>
      <c r="AD29" s="23" t="s">
        <v>1418</v>
      </c>
      <c r="AE29" s="284"/>
    </row>
    <row r="30" spans="1:31" x14ac:dyDescent="0.25">
      <c r="A30" s="152" t="s">
        <v>33</v>
      </c>
      <c r="B30" s="39" t="s">
        <v>562</v>
      </c>
      <c r="C30" s="1" t="s">
        <v>591</v>
      </c>
      <c r="D30" s="1">
        <v>13.25</v>
      </c>
      <c r="E30" s="1">
        <v>0</v>
      </c>
      <c r="F30" s="1" t="s">
        <v>177</v>
      </c>
      <c r="G30" s="1" t="s">
        <v>591</v>
      </c>
      <c r="H30" s="1">
        <v>0</v>
      </c>
      <c r="I30" s="1">
        <v>23</v>
      </c>
      <c r="J30" s="21">
        <v>12</v>
      </c>
      <c r="K30" s="24">
        <v>22119.200000000001</v>
      </c>
      <c r="L30" s="24">
        <v>0</v>
      </c>
      <c r="M30" s="13">
        <v>4423.84</v>
      </c>
      <c r="N30" s="13">
        <v>0</v>
      </c>
      <c r="O30" s="13">
        <v>1083.8</v>
      </c>
      <c r="P30" s="13">
        <v>4903.3999999999996</v>
      </c>
      <c r="Q30" s="13">
        <v>8306</v>
      </c>
      <c r="R30" s="13">
        <v>1225.0899999999999</v>
      </c>
      <c r="S30" s="13">
        <v>0</v>
      </c>
      <c r="T30" s="13">
        <v>4160</v>
      </c>
      <c r="U30" s="13">
        <v>46221.33</v>
      </c>
      <c r="V30" s="23">
        <v>0</v>
      </c>
      <c r="W30" s="23">
        <f t="shared" si="2"/>
        <v>46221.33</v>
      </c>
      <c r="X30" s="52">
        <v>32500</v>
      </c>
      <c r="Y30" s="52">
        <v>23</v>
      </c>
      <c r="Z30" s="47">
        <v>276</v>
      </c>
      <c r="AA30" s="47">
        <v>270</v>
      </c>
      <c r="AB30" s="23">
        <f t="shared" si="1"/>
        <v>3488.4022641509437</v>
      </c>
      <c r="AC30" s="23">
        <f t="shared" si="0"/>
        <v>167.46858695652173</v>
      </c>
      <c r="AD30" s="23" t="s">
        <v>1419</v>
      </c>
      <c r="AE30" s="284"/>
    </row>
    <row r="31" spans="1:31" x14ac:dyDescent="0.25">
      <c r="A31" s="1"/>
      <c r="B31" s="8"/>
      <c r="C31" s="1"/>
      <c r="D31" s="1"/>
      <c r="E31" s="1"/>
      <c r="F31" s="1"/>
      <c r="G31" s="1"/>
      <c r="H31" s="1"/>
      <c r="I31" s="1"/>
      <c r="J31" s="21"/>
      <c r="K31" s="24"/>
      <c r="L31" s="24"/>
      <c r="M31" s="13"/>
      <c r="N31" s="13"/>
      <c r="O31" s="13"/>
      <c r="P31" s="13"/>
      <c r="Q31" s="13"/>
      <c r="R31" s="13"/>
      <c r="S31" s="13"/>
      <c r="T31" s="13"/>
      <c r="U31" s="13"/>
      <c r="V31" s="23"/>
      <c r="W31" s="23"/>
      <c r="X31" s="52"/>
      <c r="Y31" s="52"/>
      <c r="Z31" s="47"/>
      <c r="AA31" s="47"/>
      <c r="AB31" s="23"/>
      <c r="AC31" s="23"/>
      <c r="AD31" s="23"/>
      <c r="AE31" s="284"/>
    </row>
    <row r="32" spans="1:31" x14ac:dyDescent="0.25">
      <c r="A32" s="1"/>
      <c r="B32" s="8"/>
      <c r="C32" s="1"/>
      <c r="D32" s="1"/>
      <c r="E32" s="1"/>
      <c r="F32" s="1"/>
      <c r="G32" s="1"/>
      <c r="H32" s="1"/>
      <c r="I32" s="1"/>
      <c r="J32" s="21"/>
      <c r="K32" s="24"/>
      <c r="L32" s="24"/>
      <c r="M32" s="13"/>
      <c r="N32" s="13"/>
      <c r="O32" s="13"/>
      <c r="P32" s="13"/>
      <c r="Q32" s="13"/>
      <c r="R32" s="13"/>
      <c r="S32" s="13"/>
      <c r="T32" s="13"/>
      <c r="U32" s="13"/>
      <c r="V32" s="23"/>
      <c r="W32" s="23"/>
      <c r="X32" s="52"/>
      <c r="Y32" s="52"/>
      <c r="Z32" s="47"/>
      <c r="AA32" s="47"/>
      <c r="AB32" s="23"/>
      <c r="AC32" s="23"/>
      <c r="AD32" s="23"/>
      <c r="AE32" s="284"/>
    </row>
    <row r="33" spans="1:31" x14ac:dyDescent="0.25">
      <c r="A33" s="1"/>
      <c r="B33" s="8"/>
      <c r="C33" s="1"/>
      <c r="D33" s="1"/>
      <c r="E33" s="1"/>
      <c r="F33" s="1"/>
      <c r="G33" s="1"/>
      <c r="H33" s="1"/>
      <c r="I33" s="1"/>
      <c r="J33" s="1"/>
      <c r="K33" s="13"/>
      <c r="L33" s="13"/>
      <c r="M33" s="13"/>
      <c r="N33" s="13"/>
      <c r="O33" s="13"/>
      <c r="P33" s="13"/>
      <c r="Q33" s="13"/>
      <c r="R33" s="13"/>
      <c r="S33" s="13"/>
      <c r="T33" s="13"/>
      <c r="U33" s="13"/>
      <c r="V33" s="23"/>
      <c r="W33" s="23"/>
      <c r="X33" s="52"/>
      <c r="Y33" s="52"/>
      <c r="Z33" s="47"/>
      <c r="AA33" s="47"/>
      <c r="AB33" s="23"/>
      <c r="AC33" s="23"/>
      <c r="AD33" s="23"/>
      <c r="AE33" s="284"/>
    </row>
    <row r="34" spans="1:31" x14ac:dyDescent="0.25">
      <c r="A34" s="97"/>
      <c r="B34" s="97" t="s">
        <v>27</v>
      </c>
      <c r="C34" s="97">
        <f>COUNT(D4:D33)</f>
        <v>27</v>
      </c>
      <c r="D34" s="97">
        <f>SUM(D4:D33)</f>
        <v>203.65</v>
      </c>
      <c r="E34" s="97">
        <f>SUM(E4:E33)</f>
        <v>16.45</v>
      </c>
      <c r="F34" s="97"/>
      <c r="G34" s="97"/>
      <c r="H34" s="97">
        <f>SUM(H4:H33)</f>
        <v>8</v>
      </c>
      <c r="I34" s="97">
        <f>SUM(I4:I33)</f>
        <v>520</v>
      </c>
      <c r="J34" s="97">
        <f>MAX(J4:J33)</f>
        <v>14</v>
      </c>
      <c r="K34" s="98">
        <f t="shared" ref="K34:AA34" si="3">SUM(K4:K33)</f>
        <v>454961.81999999995</v>
      </c>
      <c r="L34" s="98">
        <f t="shared" si="3"/>
        <v>0</v>
      </c>
      <c r="M34" s="98">
        <f t="shared" si="3"/>
        <v>90974.279999999984</v>
      </c>
      <c r="N34" s="98">
        <f t="shared" si="3"/>
        <v>0</v>
      </c>
      <c r="O34" s="98">
        <f t="shared" si="3"/>
        <v>27264.490000000005</v>
      </c>
      <c r="P34" s="98">
        <f t="shared" si="3"/>
        <v>65227.14</v>
      </c>
      <c r="Q34" s="98">
        <f t="shared" si="3"/>
        <v>169291.7</v>
      </c>
      <c r="R34" s="98">
        <f t="shared" si="3"/>
        <v>24870.359999999997</v>
      </c>
      <c r="S34" s="98">
        <f t="shared" si="3"/>
        <v>8099.8900000000012</v>
      </c>
      <c r="T34" s="98">
        <f t="shared" si="3"/>
        <v>161538</v>
      </c>
      <c r="U34" s="98">
        <f t="shared" si="3"/>
        <v>1002137.2799999998</v>
      </c>
      <c r="V34" s="113">
        <f t="shared" si="3"/>
        <v>276150.24</v>
      </c>
      <c r="W34" s="113">
        <f t="shared" si="3"/>
        <v>1278287.5199999998</v>
      </c>
      <c r="X34" s="250">
        <f t="shared" si="3"/>
        <v>550875</v>
      </c>
      <c r="Y34" s="250">
        <f t="shared" si="3"/>
        <v>421</v>
      </c>
      <c r="Z34" s="250">
        <f t="shared" si="3"/>
        <v>6326</v>
      </c>
      <c r="AA34" s="250">
        <f t="shared" si="3"/>
        <v>6384</v>
      </c>
      <c r="AB34" s="113">
        <f>W34/(D34+E34)</f>
        <v>5807.757928214447</v>
      </c>
      <c r="AC34" s="113">
        <f>U34/Z34</f>
        <v>158.41563073031929</v>
      </c>
      <c r="AD34" s="113"/>
      <c r="AE34" s="113"/>
    </row>
    <row r="35" spans="1:31" ht="31.2" x14ac:dyDescent="0.25">
      <c r="A35" s="146" t="s">
        <v>0</v>
      </c>
      <c r="B35" s="146" t="s">
        <v>1</v>
      </c>
      <c r="C35" s="146" t="s">
        <v>16</v>
      </c>
      <c r="D35" s="43" t="s">
        <v>523</v>
      </c>
      <c r="E35" s="43" t="s">
        <v>524</v>
      </c>
      <c r="F35" s="43" t="s">
        <v>2</v>
      </c>
      <c r="G35" s="146" t="s">
        <v>3</v>
      </c>
      <c r="H35" s="43" t="s">
        <v>29</v>
      </c>
      <c r="I35" s="43" t="s">
        <v>25</v>
      </c>
      <c r="J35" s="43" t="s">
        <v>26</v>
      </c>
      <c r="K35" s="43" t="s">
        <v>20</v>
      </c>
      <c r="L35" s="43" t="s">
        <v>773</v>
      </c>
      <c r="M35" s="43" t="s">
        <v>13</v>
      </c>
      <c r="N35" s="43" t="s">
        <v>21</v>
      </c>
      <c r="O35" s="146" t="s">
        <v>7</v>
      </c>
      <c r="P35" s="43" t="s">
        <v>22</v>
      </c>
      <c r="Q35" s="146" t="s">
        <v>9</v>
      </c>
      <c r="R35" s="146" t="s">
        <v>23</v>
      </c>
      <c r="S35" s="146" t="s">
        <v>24</v>
      </c>
      <c r="T35" s="146" t="s">
        <v>12</v>
      </c>
      <c r="U35" s="146" t="s">
        <v>19</v>
      </c>
      <c r="V35" s="146" t="s">
        <v>170</v>
      </c>
      <c r="W35" s="43" t="s">
        <v>171</v>
      </c>
      <c r="X35" s="43" t="s">
        <v>163</v>
      </c>
      <c r="Y35" s="43" t="s">
        <v>164</v>
      </c>
      <c r="Z35" s="43" t="s">
        <v>165</v>
      </c>
      <c r="AA35" s="43" t="s">
        <v>166</v>
      </c>
      <c r="AB35" s="146" t="s">
        <v>167</v>
      </c>
      <c r="AC35" s="146" t="s">
        <v>168</v>
      </c>
      <c r="AD35" s="146" t="s">
        <v>1405</v>
      </c>
      <c r="AE35" s="146" t="s">
        <v>1406</v>
      </c>
    </row>
    <row r="36" spans="1:31" x14ac:dyDescent="0.25">
      <c r="A36" s="100"/>
      <c r="B36" s="100"/>
      <c r="C36" s="100"/>
      <c r="D36" s="100"/>
      <c r="E36" s="100"/>
      <c r="F36" s="100"/>
      <c r="G36" s="100"/>
      <c r="H36" s="100"/>
      <c r="I36" s="100"/>
      <c r="J36" s="100"/>
      <c r="K36" s="100"/>
      <c r="L36" s="100"/>
      <c r="M36" s="100"/>
      <c r="N36" s="100"/>
      <c r="O36" s="100"/>
      <c r="P36" s="100"/>
      <c r="Q36" s="100"/>
      <c r="R36" s="100"/>
      <c r="S36" s="100"/>
      <c r="T36" s="100"/>
      <c r="U36" s="100"/>
      <c r="V36" s="16"/>
      <c r="W36" s="45"/>
      <c r="X36" s="45"/>
      <c r="Y36" s="45"/>
      <c r="Z36" s="45"/>
      <c r="AA36" s="45"/>
      <c r="AB36" s="45"/>
      <c r="AC36" s="45"/>
      <c r="AD36" s="45"/>
      <c r="AE36" s="45"/>
    </row>
    <row r="37" spans="1:31" s="227" customFormat="1" ht="36" x14ac:dyDescent="0.25">
      <c r="A37" s="304" t="s">
        <v>1251</v>
      </c>
      <c r="B37" s="304"/>
      <c r="C37" s="245" t="s">
        <v>30</v>
      </c>
      <c r="D37" s="245" t="s">
        <v>526</v>
      </c>
      <c r="E37" s="245" t="s">
        <v>524</v>
      </c>
      <c r="F37" s="246"/>
      <c r="G37" s="246"/>
      <c r="H37" s="245" t="s">
        <v>31</v>
      </c>
      <c r="I37" s="245" t="s">
        <v>4</v>
      </c>
      <c r="J37" s="245" t="s">
        <v>5</v>
      </c>
      <c r="K37" s="245" t="s">
        <v>6</v>
      </c>
      <c r="L37" s="245" t="s">
        <v>773</v>
      </c>
      <c r="M37" s="245" t="s">
        <v>13</v>
      </c>
      <c r="N37" s="246" t="s">
        <v>17</v>
      </c>
      <c r="O37" s="246" t="s">
        <v>7</v>
      </c>
      <c r="P37" s="245" t="s">
        <v>8</v>
      </c>
      <c r="Q37" s="246" t="s">
        <v>9</v>
      </c>
      <c r="R37" s="245" t="s">
        <v>18</v>
      </c>
      <c r="S37" s="246" t="s">
        <v>10</v>
      </c>
      <c r="T37" s="246" t="s">
        <v>12</v>
      </c>
      <c r="U37" s="245" t="s">
        <v>169</v>
      </c>
      <c r="V37" s="245" t="s">
        <v>170</v>
      </c>
      <c r="W37" s="245" t="s">
        <v>171</v>
      </c>
      <c r="X37" s="245" t="s">
        <v>163</v>
      </c>
      <c r="Y37" s="245" t="s">
        <v>164</v>
      </c>
      <c r="Z37" s="245" t="s">
        <v>165</v>
      </c>
      <c r="AA37" s="245" t="s">
        <v>166</v>
      </c>
      <c r="AB37" s="247" t="s">
        <v>167</v>
      </c>
      <c r="AC37" s="247" t="s">
        <v>168</v>
      </c>
      <c r="AD37" s="247"/>
      <c r="AE37" s="247"/>
    </row>
    <row r="38" spans="1:31" s="20" customFormat="1" ht="26.25" customHeight="1" x14ac:dyDescent="0.25">
      <c r="A38" s="303" t="s">
        <v>694</v>
      </c>
      <c r="B38" s="303"/>
      <c r="C38" s="95">
        <f>COUNT(D4:D6)</f>
        <v>3</v>
      </c>
      <c r="D38" s="95">
        <f>SUM(D4:D6)</f>
        <v>10.199999999999999</v>
      </c>
      <c r="E38" s="95">
        <f>SUM(E4:E6)</f>
        <v>0</v>
      </c>
      <c r="F38" s="95"/>
      <c r="G38" s="95"/>
      <c r="H38" s="95">
        <f>SUM(H4:H6)</f>
        <v>0</v>
      </c>
      <c r="I38" s="95">
        <f>SUM(I4:I6)</f>
        <v>64</v>
      </c>
      <c r="J38" s="95">
        <f>MAX(J4:J6)</f>
        <v>14</v>
      </c>
      <c r="K38" s="248">
        <f t="shared" ref="K38:V38" si="4">SUM(K4:K6)</f>
        <v>48005.36</v>
      </c>
      <c r="L38" s="248">
        <f t="shared" si="4"/>
        <v>0</v>
      </c>
      <c r="M38" s="248">
        <f t="shared" si="4"/>
        <v>9600.4700000000012</v>
      </c>
      <c r="N38" s="248">
        <f t="shared" si="4"/>
        <v>0</v>
      </c>
      <c r="O38" s="248">
        <f t="shared" si="4"/>
        <v>3129.7599999999998</v>
      </c>
      <c r="P38" s="248">
        <f t="shared" si="4"/>
        <v>1914.56</v>
      </c>
      <c r="Q38" s="248">
        <f t="shared" si="4"/>
        <v>15549.6</v>
      </c>
      <c r="R38" s="248">
        <f t="shared" si="4"/>
        <v>2346.02</v>
      </c>
      <c r="S38" s="248">
        <f t="shared" si="4"/>
        <v>0</v>
      </c>
      <c r="T38" s="248">
        <f t="shared" si="4"/>
        <v>19942</v>
      </c>
      <c r="U38" s="248">
        <f t="shared" si="4"/>
        <v>100488.37</v>
      </c>
      <c r="V38" s="248">
        <f t="shared" si="4"/>
        <v>0</v>
      </c>
      <c r="W38" s="248">
        <f>V38+U38</f>
        <v>100488.37</v>
      </c>
      <c r="X38" s="249">
        <f>SUM(X4:X6)</f>
        <v>26750</v>
      </c>
      <c r="Y38" s="249">
        <f>SUM(Y4:Y6)</f>
        <v>59</v>
      </c>
      <c r="Z38" s="249">
        <f>SUM(Z4:Z6)</f>
        <v>744</v>
      </c>
      <c r="AA38" s="249">
        <f>SUM(AA4:AA6)</f>
        <v>706</v>
      </c>
      <c r="AB38" s="62">
        <f>W38/(D38+E38)</f>
        <v>9851.8009803921577</v>
      </c>
      <c r="AC38" s="62">
        <f>U38/Z38</f>
        <v>135.06501344086021</v>
      </c>
      <c r="AD38" s="62"/>
      <c r="AE38" s="62"/>
    </row>
    <row r="39" spans="1:31" s="20" customFormat="1" ht="26.25" customHeight="1" x14ac:dyDescent="0.25">
      <c r="A39" s="303" t="s">
        <v>703</v>
      </c>
      <c r="B39" s="303"/>
      <c r="C39" s="95">
        <f>COUNT(D7:D18)</f>
        <v>12</v>
      </c>
      <c r="D39" s="95">
        <f>SUM(D7:D18)</f>
        <v>31.1</v>
      </c>
      <c r="E39" s="95">
        <f>SUM(E7:E18)</f>
        <v>0</v>
      </c>
      <c r="F39" s="95"/>
      <c r="G39" s="95"/>
      <c r="H39" s="95">
        <f>SUM(H7:H18)</f>
        <v>4</v>
      </c>
      <c r="I39" s="95">
        <f>SUM(I7:I18)</f>
        <v>233</v>
      </c>
      <c r="J39" s="95">
        <f>MAX(J7:J18)</f>
        <v>14</v>
      </c>
      <c r="K39" s="248">
        <f t="shared" ref="K39:V39" si="5">SUM(K7:K18)</f>
        <v>191988.36</v>
      </c>
      <c r="L39" s="248">
        <f t="shared" si="5"/>
        <v>0</v>
      </c>
      <c r="M39" s="248">
        <f t="shared" si="5"/>
        <v>38380.19</v>
      </c>
      <c r="N39" s="248">
        <f t="shared" si="5"/>
        <v>0</v>
      </c>
      <c r="O39" s="248">
        <f t="shared" si="5"/>
        <v>12174.53</v>
      </c>
      <c r="P39" s="248">
        <f t="shared" si="5"/>
        <v>7580.38</v>
      </c>
      <c r="Q39" s="248">
        <f t="shared" si="5"/>
        <v>70306.600000000006</v>
      </c>
      <c r="R39" s="248">
        <f t="shared" si="5"/>
        <v>10251.219999999999</v>
      </c>
      <c r="S39" s="248">
        <f t="shared" si="5"/>
        <v>2980.6400000000003</v>
      </c>
      <c r="T39" s="248">
        <f t="shared" si="5"/>
        <v>61516</v>
      </c>
      <c r="U39" s="248">
        <f t="shared" si="5"/>
        <v>395086.92</v>
      </c>
      <c r="V39" s="248">
        <f t="shared" si="5"/>
        <v>172593.9</v>
      </c>
      <c r="W39" s="248">
        <f>V39+U39</f>
        <v>567680.81999999995</v>
      </c>
      <c r="X39" s="249">
        <f>SUM(X7:X18)</f>
        <v>77750</v>
      </c>
      <c r="Y39" s="249">
        <f>SUM(Y7:Y18)</f>
        <v>161</v>
      </c>
      <c r="Z39" s="249">
        <f>SUM(Z7:Z18)</f>
        <v>2796</v>
      </c>
      <c r="AA39" s="249">
        <f>SUM(AA7:AA18)</f>
        <v>2671</v>
      </c>
      <c r="AB39" s="62">
        <f>W39/(D39+E39)</f>
        <v>18253.402572347266</v>
      </c>
      <c r="AC39" s="62">
        <f>U39/Z39</f>
        <v>141.3043347639485</v>
      </c>
      <c r="AD39" s="62"/>
      <c r="AE39" s="62"/>
    </row>
    <row r="40" spans="1:31" s="20" customFormat="1" ht="26.25" customHeight="1" x14ac:dyDescent="0.25">
      <c r="A40" s="303" t="s">
        <v>708</v>
      </c>
      <c r="B40" s="303"/>
      <c r="C40" s="95">
        <f>COUNT(D19:D28)</f>
        <v>10</v>
      </c>
      <c r="D40" s="95">
        <f>SUM(D19:D28)</f>
        <v>123.1</v>
      </c>
      <c r="E40" s="95">
        <f>SUM(E19:E28)</f>
        <v>16.45</v>
      </c>
      <c r="F40" s="95"/>
      <c r="G40" s="95"/>
      <c r="H40" s="95">
        <f>SUM(H19:H28)</f>
        <v>4</v>
      </c>
      <c r="I40" s="95">
        <f>SUM(I19:I28)</f>
        <v>180</v>
      </c>
      <c r="J40" s="95">
        <f>MAX(J19:J28)</f>
        <v>12</v>
      </c>
      <c r="K40" s="248">
        <f t="shared" ref="K40:V40" si="6">SUM(K19:K28)</f>
        <v>170729.69999999998</v>
      </c>
      <c r="L40" s="248">
        <f t="shared" si="6"/>
        <v>0</v>
      </c>
      <c r="M40" s="248">
        <f t="shared" si="6"/>
        <v>34145.939999999995</v>
      </c>
      <c r="N40" s="248">
        <f t="shared" si="6"/>
        <v>0</v>
      </c>
      <c r="O40" s="248">
        <f t="shared" si="6"/>
        <v>9779.4</v>
      </c>
      <c r="P40" s="248">
        <f t="shared" si="6"/>
        <v>41486.400000000001</v>
      </c>
      <c r="Q40" s="248">
        <f t="shared" si="6"/>
        <v>68521.5</v>
      </c>
      <c r="R40" s="248">
        <f t="shared" si="6"/>
        <v>9740.32</v>
      </c>
      <c r="S40" s="248">
        <f t="shared" si="6"/>
        <v>5119.25</v>
      </c>
      <c r="T40" s="248">
        <f t="shared" si="6"/>
        <v>67600</v>
      </c>
      <c r="U40" s="248">
        <f t="shared" si="6"/>
        <v>407122.50999999995</v>
      </c>
      <c r="V40" s="248">
        <f t="shared" si="6"/>
        <v>103556.34</v>
      </c>
      <c r="W40" s="248">
        <f>V40+U40</f>
        <v>510678.85</v>
      </c>
      <c r="X40" s="249">
        <f>SUM(X19:X28)</f>
        <v>348875</v>
      </c>
      <c r="Y40" s="249">
        <f>SUM(Y19:Y28)</f>
        <v>158</v>
      </c>
      <c r="Z40" s="249">
        <f>SUM(Z19:Z28)</f>
        <v>2270</v>
      </c>
      <c r="AA40" s="249">
        <f>SUM(AA19:AA28)</f>
        <v>2448</v>
      </c>
      <c r="AB40" s="62">
        <f>W40/(D40+E40)</f>
        <v>3659.4686492296669</v>
      </c>
      <c r="AC40" s="62">
        <f>U40/Z40</f>
        <v>179.3491233480176</v>
      </c>
      <c r="AD40" s="62"/>
      <c r="AE40" s="62"/>
    </row>
    <row r="41" spans="1:31" s="20" customFormat="1" ht="26.25" customHeight="1" x14ac:dyDescent="0.25">
      <c r="A41" s="303" t="s">
        <v>741</v>
      </c>
      <c r="B41" s="303"/>
      <c r="C41" s="95">
        <f>COUNT(D29:D30)</f>
        <v>2</v>
      </c>
      <c r="D41" s="95">
        <f>SUM(D29:D30)</f>
        <v>39.25</v>
      </c>
      <c r="E41" s="95">
        <f>SUM(E29:E30)</f>
        <v>0</v>
      </c>
      <c r="F41" s="95"/>
      <c r="G41" s="95"/>
      <c r="H41" s="95">
        <f>SUM(H29:H30)</f>
        <v>0</v>
      </c>
      <c r="I41" s="95">
        <f>SUM(I29:I30)</f>
        <v>43</v>
      </c>
      <c r="J41" s="95">
        <f>MAX(J29:J30)</f>
        <v>12</v>
      </c>
      <c r="K41" s="248">
        <f t="shared" ref="K41:V41" si="7">SUM(K29:K30)</f>
        <v>44238.400000000001</v>
      </c>
      <c r="L41" s="248">
        <f t="shared" si="7"/>
        <v>0</v>
      </c>
      <c r="M41" s="248">
        <f t="shared" si="7"/>
        <v>8847.68</v>
      </c>
      <c r="N41" s="248">
        <f t="shared" si="7"/>
        <v>0</v>
      </c>
      <c r="O41" s="248">
        <f t="shared" si="7"/>
        <v>2180.8000000000002</v>
      </c>
      <c r="P41" s="248">
        <f t="shared" si="7"/>
        <v>14245.8</v>
      </c>
      <c r="Q41" s="248">
        <f t="shared" si="7"/>
        <v>14914</v>
      </c>
      <c r="R41" s="248">
        <f t="shared" si="7"/>
        <v>2532.8000000000002</v>
      </c>
      <c r="S41" s="248">
        <f t="shared" si="7"/>
        <v>0</v>
      </c>
      <c r="T41" s="248">
        <f t="shared" si="7"/>
        <v>12480</v>
      </c>
      <c r="U41" s="248">
        <f t="shared" si="7"/>
        <v>99439.48000000001</v>
      </c>
      <c r="V41" s="248">
        <f t="shared" si="7"/>
        <v>0</v>
      </c>
      <c r="W41" s="248">
        <f>V41+U41</f>
        <v>99439.48000000001</v>
      </c>
      <c r="X41" s="249">
        <f>SUM(X29:X30)</f>
        <v>97500</v>
      </c>
      <c r="Y41" s="249">
        <f>SUM(Y29:Y30)</f>
        <v>43</v>
      </c>
      <c r="Z41" s="249">
        <f>SUM(Z29:Z30)</f>
        <v>516</v>
      </c>
      <c r="AA41" s="249">
        <f>SUM(AA29:AA30)</f>
        <v>559</v>
      </c>
      <c r="AB41" s="62">
        <f>W41/(D41+E41)</f>
        <v>2533.489936305733</v>
      </c>
      <c r="AC41" s="62">
        <f>U41/Z41</f>
        <v>192.71217054263568</v>
      </c>
      <c r="AD41" s="62"/>
      <c r="AE41" s="62"/>
    </row>
    <row r="44" spans="1:31" x14ac:dyDescent="0.25">
      <c r="V44" s="30"/>
      <c r="W44" s="30"/>
      <c r="X44" s="30"/>
      <c r="Y44" s="48"/>
      <c r="Z44" s="48"/>
      <c r="AA44" s="48"/>
      <c r="AB44" s="30"/>
      <c r="AC44" s="30"/>
      <c r="AD44" s="30"/>
      <c r="AE44" s="30"/>
    </row>
    <row r="45" spans="1:31" x14ac:dyDescent="0.25">
      <c r="V45" s="50"/>
      <c r="W45" s="51"/>
      <c r="X45" s="51"/>
      <c r="Y45" s="51"/>
      <c r="Z45" s="51"/>
      <c r="AA45" s="51"/>
      <c r="AB45" s="50"/>
      <c r="AC45" s="50"/>
      <c r="AD45" s="50"/>
      <c r="AE45" s="50"/>
    </row>
    <row r="46" spans="1:31" x14ac:dyDescent="0.25">
      <c r="V46" s="27"/>
      <c r="W46" s="27"/>
      <c r="X46" s="27"/>
      <c r="Y46" s="27"/>
      <c r="Z46" s="27"/>
      <c r="AA46" s="27"/>
      <c r="AB46" s="27"/>
      <c r="AC46" s="27"/>
      <c r="AD46" s="27"/>
      <c r="AE46" s="27"/>
    </row>
    <row r="47" spans="1:31" x14ac:dyDescent="0.25">
      <c r="V47" s="27"/>
      <c r="W47" s="27"/>
      <c r="X47" s="27"/>
      <c r="Y47" s="27"/>
      <c r="Z47" s="27"/>
      <c r="AA47" s="27"/>
      <c r="AB47" s="27"/>
      <c r="AC47" s="27"/>
      <c r="AD47" s="27"/>
      <c r="AE47" s="27"/>
    </row>
  </sheetData>
  <mergeCells count="5">
    <mergeCell ref="A38:B38"/>
    <mergeCell ref="A39:B39"/>
    <mergeCell ref="A40:B40"/>
    <mergeCell ref="A41:B41"/>
    <mergeCell ref="A37:B37"/>
  </mergeCells>
  <pageMargins left="0.75" right="0.75" top="1" bottom="1" header="0.5" footer="0.5"/>
  <pageSetup paperSize="9" scale="45" orientation="landscape" horizontalDpi="300" verticalDpi="300" r:id="rId1"/>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rgb="FF00FF00"/>
    <pageSetUpPr fitToPage="1"/>
  </sheetPr>
  <dimension ref="A1:AE332"/>
  <sheetViews>
    <sheetView workbookViewId="0">
      <selection activeCell="A4" sqref="A4:AE12"/>
    </sheetView>
  </sheetViews>
  <sheetFormatPr defaultRowHeight="13.2" x14ac:dyDescent="0.25"/>
  <cols>
    <col min="1" max="1" width="11.88671875" customWidth="1"/>
    <col min="2" max="2" width="14.5546875" customWidth="1"/>
    <col min="3" max="3" width="15.33203125" customWidth="1"/>
    <col min="6" max="6" width="14.6640625" customWidth="1"/>
    <col min="7" max="7" width="13.6640625" customWidth="1"/>
    <col min="11" max="11" width="11" bestFit="1" customWidth="1"/>
    <col min="12" max="12" width="6.44140625" bestFit="1" customWidth="1"/>
    <col min="13" max="13" width="11" bestFit="1" customWidth="1"/>
    <col min="14" max="14" width="7.109375" bestFit="1" customWidth="1"/>
    <col min="15" max="15" width="11" bestFit="1" customWidth="1"/>
    <col min="16" max="16" width="10" bestFit="1" customWidth="1"/>
    <col min="17" max="17" width="11" bestFit="1" customWidth="1"/>
    <col min="18" max="18" width="10" bestFit="1" customWidth="1"/>
    <col min="19" max="19" width="8.44140625" bestFit="1" customWidth="1"/>
    <col min="20" max="20" width="11" bestFit="1" customWidth="1"/>
    <col min="21" max="21" width="12" bestFit="1" customWidth="1"/>
    <col min="22" max="22" width="11.33203125" bestFit="1" customWidth="1"/>
    <col min="23" max="23" width="12" bestFit="1" customWidth="1"/>
    <col min="24" max="24" width="11" bestFit="1" customWidth="1"/>
    <col min="25" max="25" width="8" bestFit="1" customWidth="1"/>
    <col min="26" max="27" width="10" bestFit="1" customWidth="1"/>
    <col min="28" max="28" width="11" bestFit="1" customWidth="1"/>
    <col min="29" max="29" width="9.44140625" bestFit="1" customWidth="1"/>
    <col min="30" max="30" width="12.5546875" customWidth="1"/>
    <col min="31" max="31" width="19" customWidth="1"/>
  </cols>
  <sheetData>
    <row r="1" spans="1:31" x14ac:dyDescent="0.25">
      <c r="A1" s="2" t="s">
        <v>37</v>
      </c>
    </row>
    <row r="3" spans="1:31" ht="31.2" x14ac:dyDescent="0.25">
      <c r="A3" s="146" t="s">
        <v>0</v>
      </c>
      <c r="B3" s="146" t="s">
        <v>1</v>
      </c>
      <c r="C3" s="146" t="s">
        <v>16</v>
      </c>
      <c r="D3" s="43" t="s">
        <v>526</v>
      </c>
      <c r="E3" s="43" t="s">
        <v>524</v>
      </c>
      <c r="F3" s="43" t="s">
        <v>2</v>
      </c>
      <c r="G3" s="146" t="s">
        <v>3</v>
      </c>
      <c r="H3" s="43" t="s">
        <v>29</v>
      </c>
      <c r="I3" s="43" t="s">
        <v>25</v>
      </c>
      <c r="J3" s="43" t="s">
        <v>26</v>
      </c>
      <c r="K3" s="43" t="s">
        <v>20</v>
      </c>
      <c r="L3" s="43" t="s">
        <v>773</v>
      </c>
      <c r="M3" s="43" t="s">
        <v>13</v>
      </c>
      <c r="N3" s="43" t="s">
        <v>21</v>
      </c>
      <c r="O3" s="146" t="s">
        <v>7</v>
      </c>
      <c r="P3" s="43" t="s">
        <v>22</v>
      </c>
      <c r="Q3" s="146" t="s">
        <v>9</v>
      </c>
      <c r="R3" s="146" t="s">
        <v>23</v>
      </c>
      <c r="S3" s="146" t="s">
        <v>24</v>
      </c>
      <c r="T3" s="146" t="s">
        <v>12</v>
      </c>
      <c r="U3" s="146" t="s">
        <v>19</v>
      </c>
      <c r="V3" s="43" t="s">
        <v>170</v>
      </c>
      <c r="W3" s="43" t="s">
        <v>171</v>
      </c>
      <c r="X3" s="43" t="s">
        <v>163</v>
      </c>
      <c r="Y3" s="43" t="s">
        <v>164</v>
      </c>
      <c r="Z3" s="43" t="s">
        <v>165</v>
      </c>
      <c r="AA3" s="43" t="s">
        <v>166</v>
      </c>
      <c r="AB3" s="146" t="s">
        <v>167</v>
      </c>
      <c r="AC3" s="146" t="s">
        <v>168</v>
      </c>
      <c r="AD3" s="146" t="s">
        <v>1405</v>
      </c>
      <c r="AE3" s="146" t="s">
        <v>1406</v>
      </c>
    </row>
    <row r="4" spans="1:31" s="20" customFormat="1" ht="14.25" customHeight="1" x14ac:dyDescent="0.25">
      <c r="A4" s="21" t="s">
        <v>38</v>
      </c>
      <c r="B4" s="39" t="s">
        <v>34</v>
      </c>
      <c r="C4" s="21" t="s">
        <v>36</v>
      </c>
      <c r="D4" s="33">
        <v>3</v>
      </c>
      <c r="E4" s="33">
        <v>0</v>
      </c>
      <c r="F4" s="33" t="s">
        <v>177</v>
      </c>
      <c r="G4" s="21" t="s">
        <v>36</v>
      </c>
      <c r="H4" s="21">
        <v>0</v>
      </c>
      <c r="I4" s="21">
        <v>22</v>
      </c>
      <c r="J4" s="21">
        <v>14</v>
      </c>
      <c r="K4" s="224">
        <v>17034.16</v>
      </c>
      <c r="L4" s="224">
        <v>0</v>
      </c>
      <c r="M4" s="120">
        <v>3406.23</v>
      </c>
      <c r="N4" s="120">
        <v>0</v>
      </c>
      <c r="O4" s="120">
        <v>1110.56</v>
      </c>
      <c r="P4" s="120">
        <v>679.36</v>
      </c>
      <c r="Q4" s="120">
        <v>5517.6</v>
      </c>
      <c r="R4" s="120">
        <v>832.46</v>
      </c>
      <c r="S4" s="120">
        <v>0</v>
      </c>
      <c r="T4" s="120">
        <v>7098</v>
      </c>
      <c r="U4" s="120">
        <v>35678.97</v>
      </c>
      <c r="V4" s="23">
        <v>0</v>
      </c>
      <c r="W4" s="23">
        <f>U4+V4</f>
        <v>35678.97</v>
      </c>
      <c r="X4" s="52">
        <v>7500</v>
      </c>
      <c r="Y4" s="52">
        <v>21</v>
      </c>
      <c r="Z4" s="52">
        <v>264</v>
      </c>
      <c r="AA4" s="52">
        <v>255</v>
      </c>
      <c r="AB4" s="23">
        <f t="shared" ref="AB4:AB12" si="0">W4/(D4+E4)</f>
        <v>11892.99</v>
      </c>
      <c r="AC4" s="23">
        <f t="shared" ref="AC4:AC12" si="1">U4/Z4</f>
        <v>135.14761363636364</v>
      </c>
      <c r="AD4" s="23" t="s">
        <v>1420</v>
      </c>
      <c r="AE4" s="284"/>
    </row>
    <row r="5" spans="1:31" s="20" customFormat="1" x14ac:dyDescent="0.25">
      <c r="A5" s="21" t="s">
        <v>38</v>
      </c>
      <c r="B5" s="39" t="s">
        <v>51</v>
      </c>
      <c r="C5" s="21" t="s">
        <v>62</v>
      </c>
      <c r="D5" s="21">
        <v>3.2</v>
      </c>
      <c r="E5" s="21">
        <v>0</v>
      </c>
      <c r="F5" s="21" t="s">
        <v>177</v>
      </c>
      <c r="G5" s="21" t="s">
        <v>62</v>
      </c>
      <c r="H5" s="21">
        <v>2</v>
      </c>
      <c r="I5" s="21">
        <v>20</v>
      </c>
      <c r="J5" s="21">
        <v>14</v>
      </c>
      <c r="K5" s="224">
        <v>15485.6</v>
      </c>
      <c r="L5" s="224">
        <v>0</v>
      </c>
      <c r="M5" s="120">
        <v>3097.12</v>
      </c>
      <c r="N5" s="120">
        <v>0</v>
      </c>
      <c r="O5" s="120">
        <v>1009.6</v>
      </c>
      <c r="P5" s="120">
        <v>626.6</v>
      </c>
      <c r="Q5" s="120">
        <v>5016</v>
      </c>
      <c r="R5" s="120">
        <v>757.05</v>
      </c>
      <c r="S5" s="120">
        <v>661.96</v>
      </c>
      <c r="T5" s="120">
        <v>6422</v>
      </c>
      <c r="U5" s="120">
        <v>33075.93</v>
      </c>
      <c r="V5" s="23">
        <v>0</v>
      </c>
      <c r="W5" s="23">
        <f t="shared" ref="W5:W12" si="2">U5+V5</f>
        <v>33075.93</v>
      </c>
      <c r="X5" s="52">
        <v>8000</v>
      </c>
      <c r="Y5" s="52">
        <v>19</v>
      </c>
      <c r="Z5" s="52">
        <v>240</v>
      </c>
      <c r="AA5" s="52">
        <v>218</v>
      </c>
      <c r="AB5" s="23">
        <f t="shared" si="0"/>
        <v>10336.228125</v>
      </c>
      <c r="AC5" s="23">
        <f t="shared" si="1"/>
        <v>137.81637499999999</v>
      </c>
      <c r="AD5" s="23" t="s">
        <v>1421</v>
      </c>
      <c r="AE5" s="284"/>
    </row>
    <row r="6" spans="1:31" s="20" customFormat="1" x14ac:dyDescent="0.25">
      <c r="A6" s="21" t="s">
        <v>38</v>
      </c>
      <c r="B6" s="39" t="s">
        <v>67</v>
      </c>
      <c r="C6" s="21" t="s">
        <v>73</v>
      </c>
      <c r="D6" s="21">
        <v>6</v>
      </c>
      <c r="E6" s="21">
        <v>0</v>
      </c>
      <c r="F6" s="21" t="s">
        <v>177</v>
      </c>
      <c r="G6" s="21" t="s">
        <v>73</v>
      </c>
      <c r="H6" s="21">
        <v>0</v>
      </c>
      <c r="I6" s="21">
        <v>20</v>
      </c>
      <c r="J6" s="21">
        <v>14</v>
      </c>
      <c r="K6" s="224">
        <v>15485.6</v>
      </c>
      <c r="L6" s="224">
        <v>0</v>
      </c>
      <c r="M6" s="120">
        <v>3097.12</v>
      </c>
      <c r="N6" s="120">
        <v>0</v>
      </c>
      <c r="O6" s="120">
        <v>10098.6</v>
      </c>
      <c r="P6" s="120">
        <v>626.6</v>
      </c>
      <c r="Q6" s="120">
        <v>5016</v>
      </c>
      <c r="R6" s="120">
        <v>757.05</v>
      </c>
      <c r="S6" s="120">
        <v>0</v>
      </c>
      <c r="T6" s="120">
        <v>6422</v>
      </c>
      <c r="U6" s="120">
        <v>32413.97</v>
      </c>
      <c r="V6" s="23">
        <v>0</v>
      </c>
      <c r="W6" s="23">
        <f t="shared" si="2"/>
        <v>32413.97</v>
      </c>
      <c r="X6" s="52">
        <v>15000</v>
      </c>
      <c r="Y6" s="52">
        <v>19</v>
      </c>
      <c r="Z6" s="52">
        <v>240</v>
      </c>
      <c r="AA6" s="52">
        <v>260</v>
      </c>
      <c r="AB6" s="23">
        <f t="shared" si="0"/>
        <v>5402.3283333333338</v>
      </c>
      <c r="AC6" s="23">
        <f t="shared" si="1"/>
        <v>135.05820833333334</v>
      </c>
      <c r="AD6" s="23" t="s">
        <v>1422</v>
      </c>
      <c r="AE6" s="284"/>
    </row>
    <row r="7" spans="1:31" s="20" customFormat="1" x14ac:dyDescent="0.25">
      <c r="A7" s="21" t="s">
        <v>38</v>
      </c>
      <c r="B7" s="225" t="s">
        <v>78</v>
      </c>
      <c r="C7" s="21" t="s">
        <v>81</v>
      </c>
      <c r="D7" s="21">
        <v>5.9</v>
      </c>
      <c r="E7" s="21">
        <v>0</v>
      </c>
      <c r="F7" s="21" t="s">
        <v>177</v>
      </c>
      <c r="G7" s="21" t="s">
        <v>81</v>
      </c>
      <c r="H7" s="21">
        <v>0</v>
      </c>
      <c r="I7" s="21">
        <v>20</v>
      </c>
      <c r="J7" s="21">
        <v>14</v>
      </c>
      <c r="K7" s="224">
        <v>15485.6</v>
      </c>
      <c r="L7" s="224">
        <v>0</v>
      </c>
      <c r="M7" s="23">
        <v>3097.12</v>
      </c>
      <c r="N7" s="23">
        <v>0</v>
      </c>
      <c r="O7" s="23">
        <v>1009.6</v>
      </c>
      <c r="P7" s="23">
        <v>617.6</v>
      </c>
      <c r="Q7" s="23">
        <v>5016</v>
      </c>
      <c r="R7" s="23">
        <v>756.78</v>
      </c>
      <c r="S7" s="23">
        <v>0</v>
      </c>
      <c r="T7" s="23">
        <v>6422</v>
      </c>
      <c r="U7" s="23">
        <v>32404.7</v>
      </c>
      <c r="V7" s="23">
        <v>0</v>
      </c>
      <c r="W7" s="23">
        <f t="shared" si="2"/>
        <v>32404.7</v>
      </c>
      <c r="X7" s="52">
        <v>14750</v>
      </c>
      <c r="Y7" s="52">
        <v>19</v>
      </c>
      <c r="Z7" s="52">
        <v>240</v>
      </c>
      <c r="AA7" s="52">
        <v>226</v>
      </c>
      <c r="AB7" s="23">
        <f t="shared" si="0"/>
        <v>5492.3220338983047</v>
      </c>
      <c r="AC7" s="23">
        <f t="shared" si="1"/>
        <v>135.01958333333334</v>
      </c>
      <c r="AD7" s="23" t="s">
        <v>1423</v>
      </c>
      <c r="AE7" s="284"/>
    </row>
    <row r="8" spans="1:31" s="20" customFormat="1" x14ac:dyDescent="0.25">
      <c r="A8" s="21" t="s">
        <v>38</v>
      </c>
      <c r="B8" s="39" t="s">
        <v>84</v>
      </c>
      <c r="C8" s="21" t="s">
        <v>88</v>
      </c>
      <c r="D8" s="21">
        <v>5.9</v>
      </c>
      <c r="E8" s="21">
        <v>0</v>
      </c>
      <c r="F8" s="21" t="s">
        <v>177</v>
      </c>
      <c r="G8" s="21" t="s">
        <v>88</v>
      </c>
      <c r="H8" s="21">
        <v>0</v>
      </c>
      <c r="I8" s="21">
        <v>20</v>
      </c>
      <c r="J8" s="21">
        <v>14</v>
      </c>
      <c r="K8" s="224">
        <v>15485.6</v>
      </c>
      <c r="L8" s="224">
        <v>0</v>
      </c>
      <c r="M8" s="23">
        <v>3097.12</v>
      </c>
      <c r="N8" s="23">
        <v>0</v>
      </c>
      <c r="O8" s="23">
        <v>1009.6</v>
      </c>
      <c r="P8" s="23">
        <v>626.6</v>
      </c>
      <c r="Q8" s="23">
        <v>5016</v>
      </c>
      <c r="R8" s="23">
        <v>855</v>
      </c>
      <c r="S8" s="23">
        <v>0</v>
      </c>
      <c r="T8" s="23">
        <v>6422</v>
      </c>
      <c r="U8" s="23">
        <v>32511.919999999998</v>
      </c>
      <c r="V8" s="23">
        <v>0</v>
      </c>
      <c r="W8" s="23">
        <f t="shared" si="2"/>
        <v>32511.919999999998</v>
      </c>
      <c r="X8" s="52">
        <v>14750</v>
      </c>
      <c r="Y8" s="52">
        <v>19</v>
      </c>
      <c r="Z8" s="52">
        <v>240</v>
      </c>
      <c r="AA8" s="52">
        <v>165</v>
      </c>
      <c r="AB8" s="23">
        <f t="shared" si="0"/>
        <v>5510.4949152542367</v>
      </c>
      <c r="AC8" s="23">
        <f t="shared" si="1"/>
        <v>135.46633333333332</v>
      </c>
      <c r="AD8" s="23" t="s">
        <v>1424</v>
      </c>
      <c r="AE8" s="284"/>
    </row>
    <row r="9" spans="1:31" s="20" customFormat="1" x14ac:dyDescent="0.25">
      <c r="A9" s="21" t="s">
        <v>38</v>
      </c>
      <c r="B9" s="39" t="s">
        <v>95</v>
      </c>
      <c r="C9" s="21" t="s">
        <v>97</v>
      </c>
      <c r="D9" s="21">
        <v>1</v>
      </c>
      <c r="E9" s="21">
        <v>0</v>
      </c>
      <c r="F9" s="21" t="s">
        <v>96</v>
      </c>
      <c r="G9" s="21" t="s">
        <v>97</v>
      </c>
      <c r="H9" s="21">
        <v>0</v>
      </c>
      <c r="I9" s="21">
        <v>20</v>
      </c>
      <c r="J9" s="21">
        <v>14</v>
      </c>
      <c r="K9" s="224">
        <v>16412.2</v>
      </c>
      <c r="L9" s="224">
        <v>0</v>
      </c>
      <c r="M9" s="23">
        <v>3282.44</v>
      </c>
      <c r="N9" s="23">
        <v>0</v>
      </c>
      <c r="O9" s="23">
        <v>1009.6</v>
      </c>
      <c r="P9" s="23">
        <v>627</v>
      </c>
      <c r="Q9" s="23">
        <v>6000</v>
      </c>
      <c r="R9" s="23">
        <v>819.94</v>
      </c>
      <c r="S9" s="23">
        <v>0</v>
      </c>
      <c r="T9" s="23">
        <v>4732</v>
      </c>
      <c r="U9" s="23">
        <v>32883.18</v>
      </c>
      <c r="V9" s="23">
        <v>23012.52</v>
      </c>
      <c r="W9" s="23">
        <f t="shared" si="2"/>
        <v>55895.7</v>
      </c>
      <c r="X9" s="52">
        <v>2500</v>
      </c>
      <c r="Y9" s="52">
        <v>14</v>
      </c>
      <c r="Z9" s="52">
        <v>240</v>
      </c>
      <c r="AA9" s="52">
        <v>201</v>
      </c>
      <c r="AB9" s="23">
        <f t="shared" si="0"/>
        <v>55895.7</v>
      </c>
      <c r="AC9" s="23">
        <f t="shared" si="1"/>
        <v>137.01325</v>
      </c>
      <c r="AD9" s="23" t="s">
        <v>35</v>
      </c>
      <c r="AE9" s="284"/>
    </row>
    <row r="10" spans="1:31" s="20" customFormat="1" x14ac:dyDescent="0.25">
      <c r="A10" s="21" t="s">
        <v>38</v>
      </c>
      <c r="B10" s="39" t="s">
        <v>103</v>
      </c>
      <c r="C10" s="21" t="s">
        <v>105</v>
      </c>
      <c r="D10" s="21">
        <v>1</v>
      </c>
      <c r="E10" s="21">
        <v>0</v>
      </c>
      <c r="F10" s="21" t="s">
        <v>96</v>
      </c>
      <c r="G10" s="21" t="s">
        <v>105</v>
      </c>
      <c r="H10" s="21">
        <v>0</v>
      </c>
      <c r="I10" s="21">
        <v>20</v>
      </c>
      <c r="J10" s="21">
        <v>12</v>
      </c>
      <c r="K10" s="224">
        <v>16412.2</v>
      </c>
      <c r="L10" s="224">
        <v>0</v>
      </c>
      <c r="M10" s="23">
        <v>3282.44</v>
      </c>
      <c r="N10" s="23">
        <v>0</v>
      </c>
      <c r="O10" s="23">
        <v>1056.2</v>
      </c>
      <c r="P10" s="23">
        <v>635.4</v>
      </c>
      <c r="Q10" s="23">
        <v>6000</v>
      </c>
      <c r="R10" s="23">
        <v>821.59</v>
      </c>
      <c r="S10" s="23">
        <v>0</v>
      </c>
      <c r="T10" s="23">
        <v>0</v>
      </c>
      <c r="U10" s="23">
        <v>28207.83</v>
      </c>
      <c r="V10" s="23">
        <v>23012.52</v>
      </c>
      <c r="W10" s="23">
        <f t="shared" si="2"/>
        <v>51220.350000000006</v>
      </c>
      <c r="X10" s="52">
        <v>2500</v>
      </c>
      <c r="Y10" s="52">
        <v>0</v>
      </c>
      <c r="Z10" s="52">
        <v>240</v>
      </c>
      <c r="AA10" s="52">
        <v>260</v>
      </c>
      <c r="AB10" s="23">
        <f t="shared" si="0"/>
        <v>51220.350000000006</v>
      </c>
      <c r="AC10" s="23">
        <f t="shared" si="1"/>
        <v>117.53262500000001</v>
      </c>
      <c r="AD10" s="23" t="s">
        <v>35</v>
      </c>
      <c r="AE10" s="284"/>
    </row>
    <row r="11" spans="1:31" s="20" customFormat="1" x14ac:dyDescent="0.25">
      <c r="A11" s="21" t="s">
        <v>38</v>
      </c>
      <c r="B11" s="39" t="s">
        <v>109</v>
      </c>
      <c r="C11" s="21" t="s">
        <v>114</v>
      </c>
      <c r="D11" s="21">
        <v>5.9</v>
      </c>
      <c r="E11" s="21">
        <v>0</v>
      </c>
      <c r="F11" s="21" t="s">
        <v>177</v>
      </c>
      <c r="G11" s="21" t="s">
        <v>114</v>
      </c>
      <c r="H11" s="21">
        <v>0</v>
      </c>
      <c r="I11" s="21">
        <v>20</v>
      </c>
      <c r="J11" s="21">
        <v>11</v>
      </c>
      <c r="K11" s="224">
        <v>16412.2</v>
      </c>
      <c r="L11" s="224">
        <v>0</v>
      </c>
      <c r="M11" s="23">
        <v>3282.44</v>
      </c>
      <c r="N11" s="23">
        <v>0</v>
      </c>
      <c r="O11" s="23">
        <v>1056.2</v>
      </c>
      <c r="P11" s="23">
        <v>635.4</v>
      </c>
      <c r="Q11" s="23">
        <v>6000</v>
      </c>
      <c r="R11" s="23">
        <v>821.59</v>
      </c>
      <c r="S11" s="23">
        <v>0</v>
      </c>
      <c r="T11" s="23">
        <v>6422</v>
      </c>
      <c r="U11" s="23">
        <v>34629.83</v>
      </c>
      <c r="V11" s="23">
        <v>0</v>
      </c>
      <c r="W11" s="23">
        <f t="shared" si="2"/>
        <v>34629.83</v>
      </c>
      <c r="X11" s="52">
        <v>14750</v>
      </c>
      <c r="Y11" s="52">
        <v>19</v>
      </c>
      <c r="Z11" s="52">
        <v>240</v>
      </c>
      <c r="AA11" s="52">
        <v>240</v>
      </c>
      <c r="AB11" s="23">
        <f t="shared" si="0"/>
        <v>5869.4627118644066</v>
      </c>
      <c r="AC11" s="23">
        <f t="shared" si="1"/>
        <v>144.29095833333335</v>
      </c>
      <c r="AD11" s="23" t="s">
        <v>1413</v>
      </c>
      <c r="AE11" s="284"/>
    </row>
    <row r="12" spans="1:31" s="20" customFormat="1" x14ac:dyDescent="0.25">
      <c r="A12" s="152" t="s">
        <v>38</v>
      </c>
      <c r="B12" s="39" t="s">
        <v>121</v>
      </c>
      <c r="C12" s="21" t="s">
        <v>122</v>
      </c>
      <c r="D12" s="21">
        <v>1</v>
      </c>
      <c r="E12" s="21">
        <v>0</v>
      </c>
      <c r="F12" s="21" t="s">
        <v>96</v>
      </c>
      <c r="G12" s="21" t="s">
        <v>122</v>
      </c>
      <c r="H12" s="21">
        <v>0</v>
      </c>
      <c r="I12" s="21">
        <v>20</v>
      </c>
      <c r="J12" s="21">
        <v>12</v>
      </c>
      <c r="K12" s="224">
        <v>16412.2</v>
      </c>
      <c r="L12" s="224">
        <v>0</v>
      </c>
      <c r="M12" s="23">
        <v>3282.44</v>
      </c>
      <c r="N12" s="23">
        <v>0</v>
      </c>
      <c r="O12" s="23">
        <v>1056.2</v>
      </c>
      <c r="P12" s="23">
        <v>690.8</v>
      </c>
      <c r="Q12" s="23">
        <v>6000</v>
      </c>
      <c r="R12" s="23">
        <v>836.85</v>
      </c>
      <c r="S12" s="23">
        <v>0</v>
      </c>
      <c r="T12" s="23">
        <v>6422</v>
      </c>
      <c r="U12" s="23">
        <v>34700.49</v>
      </c>
      <c r="V12" s="23">
        <v>23012.52</v>
      </c>
      <c r="W12" s="23">
        <f t="shared" si="2"/>
        <v>57713.009999999995</v>
      </c>
      <c r="X12" s="52">
        <v>2500</v>
      </c>
      <c r="Y12" s="52">
        <v>19</v>
      </c>
      <c r="Z12" s="52">
        <v>240</v>
      </c>
      <c r="AA12" s="52">
        <v>260</v>
      </c>
      <c r="AB12" s="23">
        <f t="shared" si="0"/>
        <v>57713.009999999995</v>
      </c>
      <c r="AC12" s="23">
        <f t="shared" si="1"/>
        <v>144.585375</v>
      </c>
      <c r="AD12" s="23" t="s">
        <v>35</v>
      </c>
      <c r="AE12" s="284"/>
    </row>
    <row r="13" spans="1:31" x14ac:dyDescent="0.25">
      <c r="A13" s="1"/>
      <c r="B13" s="8"/>
      <c r="C13" s="1"/>
      <c r="D13" s="1"/>
      <c r="E13" s="1"/>
      <c r="F13" s="1"/>
      <c r="G13" s="1"/>
      <c r="H13" s="1"/>
      <c r="I13" s="1"/>
      <c r="J13" s="1"/>
      <c r="K13" s="24"/>
      <c r="L13" s="24"/>
      <c r="M13" s="13"/>
      <c r="N13" s="13"/>
      <c r="O13" s="13"/>
      <c r="P13" s="13"/>
      <c r="Q13" s="13"/>
      <c r="R13" s="13"/>
      <c r="S13" s="13"/>
      <c r="T13" s="13"/>
      <c r="U13" s="13"/>
      <c r="V13" s="23"/>
      <c r="W13" s="23"/>
      <c r="X13" s="52"/>
      <c r="Y13" s="52"/>
      <c r="Z13" s="52"/>
      <c r="AA13" s="52"/>
      <c r="AB13" s="23"/>
      <c r="AC13" s="23"/>
      <c r="AD13" s="23"/>
      <c r="AE13" s="284"/>
    </row>
    <row r="14" spans="1:31" x14ac:dyDescent="0.25">
      <c r="A14" s="1"/>
      <c r="B14" s="8"/>
      <c r="C14" s="1"/>
      <c r="D14" s="1"/>
      <c r="E14" s="1"/>
      <c r="F14" s="1"/>
      <c r="G14" s="1"/>
      <c r="H14" s="1"/>
      <c r="I14" s="1"/>
      <c r="J14" s="1"/>
      <c r="K14" s="24"/>
      <c r="L14" s="24"/>
      <c r="M14" s="13"/>
      <c r="N14" s="13"/>
      <c r="O14" s="13"/>
      <c r="P14" s="13"/>
      <c r="Q14" s="13"/>
      <c r="R14" s="13"/>
      <c r="S14" s="13"/>
      <c r="T14" s="13"/>
      <c r="U14" s="13"/>
      <c r="V14" s="23"/>
      <c r="W14" s="23"/>
      <c r="X14" s="52"/>
      <c r="Y14" s="52"/>
      <c r="Z14" s="52"/>
      <c r="AA14" s="52"/>
      <c r="AB14" s="23"/>
      <c r="AC14" s="23"/>
      <c r="AD14" s="23"/>
      <c r="AE14" s="284"/>
    </row>
    <row r="15" spans="1:31" x14ac:dyDescent="0.25">
      <c r="A15" s="1"/>
      <c r="B15" s="8"/>
      <c r="C15" s="1"/>
      <c r="D15" s="1"/>
      <c r="E15" s="1"/>
      <c r="F15" s="1"/>
      <c r="G15" s="1"/>
      <c r="H15" s="1"/>
      <c r="I15" s="1"/>
      <c r="J15" s="1"/>
      <c r="K15" s="13"/>
      <c r="L15" s="13"/>
      <c r="M15" s="13"/>
      <c r="N15" s="13"/>
      <c r="O15" s="13"/>
      <c r="P15" s="13"/>
      <c r="Q15" s="13"/>
      <c r="R15" s="13"/>
      <c r="S15" s="13"/>
      <c r="T15" s="13"/>
      <c r="U15" s="13"/>
      <c r="V15" s="23"/>
      <c r="W15" s="23"/>
      <c r="X15" s="52"/>
      <c r="Y15" s="52"/>
      <c r="Z15" s="52"/>
      <c r="AA15" s="52"/>
      <c r="AB15" s="23"/>
      <c r="AC15" s="23"/>
      <c r="AD15" s="23"/>
      <c r="AE15" s="284"/>
    </row>
    <row r="16" spans="1:31" x14ac:dyDescent="0.25">
      <c r="A16" s="97"/>
      <c r="B16" s="97" t="s">
        <v>27</v>
      </c>
      <c r="C16" s="97">
        <f>COUNT(D4:D15)</f>
        <v>9</v>
      </c>
      <c r="D16" s="97">
        <f>SUM(D4:D15)</f>
        <v>32.9</v>
      </c>
      <c r="E16" s="97">
        <f>SUM(E4:E15)</f>
        <v>0</v>
      </c>
      <c r="F16" s="97"/>
      <c r="G16" s="97"/>
      <c r="H16" s="97">
        <f>SUM(H4:H15)</f>
        <v>2</v>
      </c>
      <c r="I16" s="97">
        <f>SUM(I4:I15)</f>
        <v>182</v>
      </c>
      <c r="J16" s="97">
        <f>MAX(J4:J15)</f>
        <v>14</v>
      </c>
      <c r="K16" s="98">
        <f t="shared" ref="K16:U16" si="3">SUM(K4:K15)</f>
        <v>144625.35999999999</v>
      </c>
      <c r="L16" s="98">
        <f t="shared" si="3"/>
        <v>0</v>
      </c>
      <c r="M16" s="98">
        <f t="shared" si="3"/>
        <v>28924.469999999994</v>
      </c>
      <c r="N16" s="98">
        <f t="shared" si="3"/>
        <v>0</v>
      </c>
      <c r="O16" s="98">
        <f t="shared" si="3"/>
        <v>18416.160000000003</v>
      </c>
      <c r="P16" s="98">
        <f t="shared" si="3"/>
        <v>5765.36</v>
      </c>
      <c r="Q16" s="98">
        <f t="shared" si="3"/>
        <v>49581.599999999999</v>
      </c>
      <c r="R16" s="98">
        <f t="shared" si="3"/>
        <v>7258.3100000000013</v>
      </c>
      <c r="S16" s="98">
        <f t="shared" si="3"/>
        <v>661.96</v>
      </c>
      <c r="T16" s="98">
        <f t="shared" si="3"/>
        <v>50362</v>
      </c>
      <c r="U16" s="98">
        <f t="shared" si="3"/>
        <v>296506.82</v>
      </c>
      <c r="V16" s="98">
        <f t="shared" ref="V16:AA16" si="4">SUM(V4:V15)</f>
        <v>69037.56</v>
      </c>
      <c r="W16" s="98">
        <f t="shared" si="4"/>
        <v>365544.38000000006</v>
      </c>
      <c r="X16" s="251">
        <f t="shared" si="4"/>
        <v>82250</v>
      </c>
      <c r="Y16" s="251">
        <f t="shared" si="4"/>
        <v>149</v>
      </c>
      <c r="Z16" s="251">
        <f t="shared" si="4"/>
        <v>2184</v>
      </c>
      <c r="AA16" s="251">
        <f t="shared" si="4"/>
        <v>2085</v>
      </c>
      <c r="AB16" s="113">
        <f>W16/(D16+E16)</f>
        <v>11110.77142857143</v>
      </c>
      <c r="AC16" s="113">
        <f>U16/Z16</f>
        <v>135.76319597069596</v>
      </c>
      <c r="AD16" s="113"/>
      <c r="AE16" s="113"/>
    </row>
    <row r="17" spans="1:31" ht="31.2" x14ac:dyDescent="0.25">
      <c r="A17" s="146" t="s">
        <v>0</v>
      </c>
      <c r="B17" s="146" t="s">
        <v>1</v>
      </c>
      <c r="C17" s="146" t="s">
        <v>16</v>
      </c>
      <c r="D17" s="43" t="s">
        <v>526</v>
      </c>
      <c r="E17" s="43" t="s">
        <v>524</v>
      </c>
      <c r="F17" s="43" t="s">
        <v>2</v>
      </c>
      <c r="G17" s="146" t="s">
        <v>3</v>
      </c>
      <c r="H17" s="43" t="s">
        <v>29</v>
      </c>
      <c r="I17" s="43" t="s">
        <v>25</v>
      </c>
      <c r="J17" s="43" t="s">
        <v>26</v>
      </c>
      <c r="K17" s="43" t="s">
        <v>20</v>
      </c>
      <c r="L17" s="43" t="s">
        <v>773</v>
      </c>
      <c r="M17" s="43" t="s">
        <v>13</v>
      </c>
      <c r="N17" s="43" t="s">
        <v>21</v>
      </c>
      <c r="O17" s="146" t="s">
        <v>7</v>
      </c>
      <c r="P17" s="43" t="s">
        <v>22</v>
      </c>
      <c r="Q17" s="146" t="s">
        <v>9</v>
      </c>
      <c r="R17" s="146" t="s">
        <v>23</v>
      </c>
      <c r="S17" s="146" t="s">
        <v>24</v>
      </c>
      <c r="T17" s="146" t="s">
        <v>12</v>
      </c>
      <c r="U17" s="146" t="s">
        <v>19</v>
      </c>
      <c r="V17" s="146" t="s">
        <v>170</v>
      </c>
      <c r="W17" s="43" t="s">
        <v>171</v>
      </c>
      <c r="X17" s="43" t="s">
        <v>163</v>
      </c>
      <c r="Y17" s="43" t="s">
        <v>164</v>
      </c>
      <c r="Z17" s="43" t="s">
        <v>165</v>
      </c>
      <c r="AA17" s="43" t="s">
        <v>166</v>
      </c>
      <c r="AB17" s="146" t="s">
        <v>167</v>
      </c>
      <c r="AC17" s="146" t="s">
        <v>168</v>
      </c>
      <c r="AD17" s="146" t="s">
        <v>1405</v>
      </c>
      <c r="AE17" s="146" t="s">
        <v>1406</v>
      </c>
    </row>
    <row r="18" spans="1:31" x14ac:dyDescent="0.25">
      <c r="A18" s="100"/>
      <c r="B18" s="100"/>
      <c r="C18" s="100"/>
      <c r="D18" s="100"/>
      <c r="E18" s="100"/>
      <c r="F18" s="100"/>
      <c r="G18" s="100"/>
      <c r="H18" s="100"/>
      <c r="I18" s="100"/>
      <c r="J18" s="100"/>
      <c r="K18" s="100"/>
      <c r="L18" s="100"/>
      <c r="M18" s="100"/>
      <c r="N18" s="100"/>
      <c r="O18" s="100"/>
      <c r="P18" s="100"/>
      <c r="Q18" s="100"/>
      <c r="R18" s="100"/>
      <c r="S18" s="100"/>
      <c r="T18" s="100"/>
      <c r="U18" s="100"/>
      <c r="V18" s="23"/>
      <c r="W18" s="23"/>
      <c r="X18" s="23"/>
      <c r="Y18" s="47"/>
      <c r="Z18" s="47"/>
      <c r="AA18" s="47"/>
      <c r="AB18" s="23"/>
      <c r="AC18" s="23"/>
      <c r="AD18" s="23"/>
      <c r="AE18" s="23"/>
    </row>
    <row r="19" spans="1:31" s="227" customFormat="1" ht="36" x14ac:dyDescent="0.25">
      <c r="A19" s="304" t="s">
        <v>1251</v>
      </c>
      <c r="B19" s="304"/>
      <c r="C19" s="245" t="s">
        <v>30</v>
      </c>
      <c r="D19" s="245" t="s">
        <v>526</v>
      </c>
      <c r="E19" s="245" t="s">
        <v>524</v>
      </c>
      <c r="F19" s="246"/>
      <c r="G19" s="246"/>
      <c r="H19" s="245" t="s">
        <v>31</v>
      </c>
      <c r="I19" s="245" t="s">
        <v>4</v>
      </c>
      <c r="J19" s="245" t="s">
        <v>5</v>
      </c>
      <c r="K19" s="245" t="s">
        <v>6</v>
      </c>
      <c r="L19" s="245" t="s">
        <v>773</v>
      </c>
      <c r="M19" s="245" t="s">
        <v>13</v>
      </c>
      <c r="N19" s="246" t="s">
        <v>17</v>
      </c>
      <c r="O19" s="246" t="s">
        <v>7</v>
      </c>
      <c r="P19" s="245" t="s">
        <v>8</v>
      </c>
      <c r="Q19" s="246" t="s">
        <v>9</v>
      </c>
      <c r="R19" s="245" t="s">
        <v>18</v>
      </c>
      <c r="S19" s="246" t="s">
        <v>10</v>
      </c>
      <c r="T19" s="246" t="s">
        <v>12</v>
      </c>
      <c r="U19" s="245" t="s">
        <v>169</v>
      </c>
      <c r="V19" s="245" t="s">
        <v>170</v>
      </c>
      <c r="W19" s="245" t="s">
        <v>171</v>
      </c>
      <c r="X19" s="245" t="s">
        <v>163</v>
      </c>
      <c r="Y19" s="245" t="s">
        <v>164</v>
      </c>
      <c r="Z19" s="245" t="s">
        <v>165</v>
      </c>
      <c r="AA19" s="245" t="s">
        <v>166</v>
      </c>
      <c r="AB19" s="247" t="s">
        <v>167</v>
      </c>
      <c r="AC19" s="247" t="s">
        <v>168</v>
      </c>
      <c r="AD19" s="247"/>
      <c r="AE19" s="247"/>
    </row>
    <row r="20" spans="1:31" s="20" customFormat="1" ht="26.25" customHeight="1" x14ac:dyDescent="0.25">
      <c r="A20" s="303" t="s">
        <v>694</v>
      </c>
      <c r="B20" s="303"/>
      <c r="C20" s="95">
        <f>COUNT(D4:D6)</f>
        <v>3</v>
      </c>
      <c r="D20" s="95">
        <f>SUM(D4:D6)</f>
        <v>12.2</v>
      </c>
      <c r="E20" s="95">
        <f>SUM(E4:E6)</f>
        <v>0</v>
      </c>
      <c r="F20" s="95"/>
      <c r="G20" s="95"/>
      <c r="H20" s="95">
        <f>SUM(H4:H6)</f>
        <v>2</v>
      </c>
      <c r="I20" s="95">
        <f>SUM(I4:I6)</f>
        <v>62</v>
      </c>
      <c r="J20" s="95">
        <f>MAX(J4:J6)</f>
        <v>14</v>
      </c>
      <c r="K20" s="248">
        <f t="shared" ref="K20:V20" si="5">SUM(K4:K6)</f>
        <v>48005.36</v>
      </c>
      <c r="L20" s="248">
        <f t="shared" si="5"/>
        <v>0</v>
      </c>
      <c r="M20" s="248">
        <f t="shared" si="5"/>
        <v>9600.4700000000012</v>
      </c>
      <c r="N20" s="248">
        <f t="shared" si="5"/>
        <v>0</v>
      </c>
      <c r="O20" s="248">
        <f t="shared" si="5"/>
        <v>12218.76</v>
      </c>
      <c r="P20" s="248">
        <f t="shared" si="5"/>
        <v>1932.56</v>
      </c>
      <c r="Q20" s="248">
        <f t="shared" si="5"/>
        <v>15549.6</v>
      </c>
      <c r="R20" s="248">
        <f t="shared" si="5"/>
        <v>2346.56</v>
      </c>
      <c r="S20" s="248">
        <f t="shared" si="5"/>
        <v>661.96</v>
      </c>
      <c r="T20" s="248">
        <f t="shared" si="5"/>
        <v>19942</v>
      </c>
      <c r="U20" s="248">
        <f t="shared" si="5"/>
        <v>101168.87</v>
      </c>
      <c r="V20" s="248">
        <f t="shared" si="5"/>
        <v>0</v>
      </c>
      <c r="W20" s="62">
        <f>U20+V20</f>
        <v>101168.87</v>
      </c>
      <c r="X20" s="249">
        <f>SUM(X4:X6)</f>
        <v>30500</v>
      </c>
      <c r="Y20" s="249">
        <f>SUM(Y4:Y6)</f>
        <v>59</v>
      </c>
      <c r="Z20" s="249">
        <f>SUM(Z4:Z6)</f>
        <v>744</v>
      </c>
      <c r="AA20" s="249">
        <f>SUM(AA4:AA6)</f>
        <v>733</v>
      </c>
      <c r="AB20" s="62">
        <f>W20/(D20+E20)</f>
        <v>8292.5303278688534</v>
      </c>
      <c r="AC20" s="62">
        <f>U20/Z20</f>
        <v>135.97966397849461</v>
      </c>
      <c r="AD20" s="62"/>
      <c r="AE20" s="62"/>
    </row>
    <row r="21" spans="1:31" s="20" customFormat="1" ht="26.25" customHeight="1" x14ac:dyDescent="0.25">
      <c r="A21" s="303" t="s">
        <v>703</v>
      </c>
      <c r="B21" s="303"/>
      <c r="C21" s="95">
        <f>COUNT(D7:D12)</f>
        <v>6</v>
      </c>
      <c r="D21" s="95">
        <f>SUM(D7:D12)</f>
        <v>20.700000000000003</v>
      </c>
      <c r="E21" s="95">
        <f>SUM(E7:E12)</f>
        <v>0</v>
      </c>
      <c r="F21" s="95"/>
      <c r="G21" s="95"/>
      <c r="H21" s="95">
        <f>SUM(H7:H12)</f>
        <v>0</v>
      </c>
      <c r="I21" s="95">
        <f>SUM(I7:I12)</f>
        <v>120</v>
      </c>
      <c r="J21" s="95">
        <f>MAX(J7:J12)</f>
        <v>14</v>
      </c>
      <c r="K21" s="248">
        <f>SUM(K7:K12)</f>
        <v>96620</v>
      </c>
      <c r="L21" s="248">
        <f t="shared" ref="L21:AA21" si="6">SUM(L7:L12)</f>
        <v>0</v>
      </c>
      <c r="M21" s="248">
        <f t="shared" si="6"/>
        <v>19324</v>
      </c>
      <c r="N21" s="248">
        <f t="shared" si="6"/>
        <v>0</v>
      </c>
      <c r="O21" s="248">
        <f t="shared" si="6"/>
        <v>6197.4</v>
      </c>
      <c r="P21" s="248">
        <f t="shared" si="6"/>
        <v>3832.8</v>
      </c>
      <c r="Q21" s="248">
        <f t="shared" si="6"/>
        <v>34032</v>
      </c>
      <c r="R21" s="248">
        <f t="shared" si="6"/>
        <v>4911.7500000000009</v>
      </c>
      <c r="S21" s="248">
        <f t="shared" si="6"/>
        <v>0</v>
      </c>
      <c r="T21" s="248">
        <f t="shared" si="6"/>
        <v>30420</v>
      </c>
      <c r="U21" s="248">
        <f t="shared" si="6"/>
        <v>195337.94999999998</v>
      </c>
      <c r="V21" s="248">
        <f t="shared" si="6"/>
        <v>69037.56</v>
      </c>
      <c r="W21" s="62">
        <f>U21+V21</f>
        <v>264375.51</v>
      </c>
      <c r="X21" s="249">
        <f t="shared" si="6"/>
        <v>51750</v>
      </c>
      <c r="Y21" s="249">
        <f t="shared" si="6"/>
        <v>90</v>
      </c>
      <c r="Z21" s="249">
        <f t="shared" si="6"/>
        <v>1440</v>
      </c>
      <c r="AA21" s="249">
        <f t="shared" si="6"/>
        <v>1352</v>
      </c>
      <c r="AB21" s="62">
        <f>W21/(D21+E21)</f>
        <v>12771.763768115941</v>
      </c>
      <c r="AC21" s="62">
        <f>U21/Z21</f>
        <v>135.65135416666666</v>
      </c>
      <c r="AD21" s="62"/>
      <c r="AE21" s="62"/>
    </row>
    <row r="24" spans="1:31" x14ac:dyDescent="0.25">
      <c r="V24" s="30"/>
      <c r="W24" s="30"/>
      <c r="X24" s="30"/>
      <c r="Y24" s="48"/>
      <c r="Z24" s="48"/>
      <c r="AA24" s="48"/>
      <c r="AB24" s="30"/>
      <c r="AC24" s="30"/>
      <c r="AD24" s="30"/>
      <c r="AE24" s="30"/>
    </row>
    <row r="25" spans="1:31" x14ac:dyDescent="0.25">
      <c r="V25" s="30"/>
      <c r="W25" s="30"/>
      <c r="X25" s="30"/>
      <c r="Y25" s="48"/>
      <c r="Z25" s="48"/>
      <c r="AA25" s="48"/>
      <c r="AB25" s="30"/>
      <c r="AC25" s="30"/>
      <c r="AD25" s="30"/>
      <c r="AE25" s="30"/>
    </row>
    <row r="26" spans="1:31" x14ac:dyDescent="0.25">
      <c r="V26" s="30"/>
      <c r="W26" s="30"/>
      <c r="X26" s="30"/>
      <c r="Y26" s="48"/>
      <c r="Z26" s="48"/>
      <c r="AA26" s="48"/>
      <c r="AB26" s="30"/>
      <c r="AC26" s="30"/>
      <c r="AD26" s="30"/>
      <c r="AE26" s="30"/>
    </row>
    <row r="27" spans="1:31" x14ac:dyDescent="0.25">
      <c r="V27" s="17"/>
      <c r="W27" s="17"/>
      <c r="X27" s="17"/>
      <c r="Y27" s="48"/>
      <c r="Z27" s="48"/>
      <c r="AA27" s="48"/>
      <c r="AB27" s="30"/>
      <c r="AC27" s="30"/>
      <c r="AD27" s="30"/>
      <c r="AE27" s="30"/>
    </row>
    <row r="28" spans="1:31" x14ac:dyDescent="0.25">
      <c r="V28" s="17"/>
      <c r="W28" s="17"/>
      <c r="X28" s="17"/>
      <c r="Y28" s="48"/>
      <c r="Z28" s="48"/>
      <c r="AA28" s="48"/>
      <c r="AB28" s="30"/>
      <c r="AC28" s="30"/>
      <c r="AD28" s="30"/>
      <c r="AE28" s="30"/>
    </row>
    <row r="29" spans="1:31" x14ac:dyDescent="0.25">
      <c r="V29" s="17"/>
      <c r="W29" s="17"/>
      <c r="X29" s="17"/>
      <c r="Y29" s="48"/>
      <c r="Z29" s="48"/>
      <c r="AA29" s="48"/>
      <c r="AB29" s="30"/>
      <c r="AC29" s="30"/>
      <c r="AD29" s="30"/>
      <c r="AE29" s="30"/>
    </row>
    <row r="30" spans="1:31" x14ac:dyDescent="0.25">
      <c r="V30" s="17"/>
      <c r="W30" s="17"/>
      <c r="X30" s="17"/>
      <c r="Y30" s="48"/>
      <c r="Z30" s="48"/>
      <c r="AA30" s="48"/>
      <c r="AB30" s="30"/>
      <c r="AC30" s="30"/>
      <c r="AD30" s="30"/>
      <c r="AE30" s="30"/>
    </row>
    <row r="31" spans="1:31" x14ac:dyDescent="0.25">
      <c r="V31" s="49"/>
      <c r="W31" s="49"/>
      <c r="X31" s="18"/>
      <c r="Y31" s="18"/>
      <c r="Z31" s="18"/>
      <c r="AA31" s="18"/>
      <c r="AB31" s="18"/>
      <c r="AC31" s="18"/>
      <c r="AD31" s="18"/>
      <c r="AE31" s="18"/>
    </row>
    <row r="32" spans="1:31" x14ac:dyDescent="0.25">
      <c r="V32" s="50"/>
      <c r="W32" s="50"/>
      <c r="X32" s="51"/>
      <c r="Y32" s="51"/>
      <c r="Z32" s="51"/>
      <c r="AA32" s="51"/>
      <c r="AB32" s="50"/>
      <c r="AC32" s="50"/>
      <c r="AD32" s="50"/>
      <c r="AE32" s="50"/>
    </row>
    <row r="33" spans="22:31" x14ac:dyDescent="0.25">
      <c r="V33" s="27"/>
      <c r="W33" s="27"/>
      <c r="X33" s="27"/>
      <c r="Y33" s="27"/>
      <c r="Z33" s="27"/>
      <c r="AA33" s="27"/>
      <c r="AB33" s="27"/>
      <c r="AC33" s="27"/>
      <c r="AD33" s="27"/>
      <c r="AE33" s="27"/>
    </row>
    <row r="34" spans="22:31" x14ac:dyDescent="0.25">
      <c r="V34" s="27"/>
      <c r="W34" s="27"/>
      <c r="X34" s="27"/>
      <c r="Y34" s="27"/>
      <c r="Z34" s="27"/>
      <c r="AA34" s="27"/>
      <c r="AB34" s="27"/>
      <c r="AC34" s="27"/>
      <c r="AD34" s="27"/>
      <c r="AE34" s="27"/>
    </row>
    <row r="35" spans="22:31" x14ac:dyDescent="0.25">
      <c r="V35" s="27"/>
      <c r="W35" s="27"/>
      <c r="X35" s="27"/>
      <c r="Y35" s="27"/>
      <c r="Z35" s="27"/>
      <c r="AA35" s="27"/>
      <c r="AB35" s="27"/>
      <c r="AC35" s="27"/>
      <c r="AD35" s="27"/>
      <c r="AE35" s="27"/>
    </row>
    <row r="36" spans="22:31" x14ac:dyDescent="0.25">
      <c r="V36" s="27"/>
      <c r="W36" s="27"/>
      <c r="X36" s="27"/>
      <c r="Y36" s="27"/>
      <c r="Z36" s="27"/>
      <c r="AA36" s="27"/>
      <c r="AB36" s="27"/>
      <c r="AC36" s="27"/>
      <c r="AD36" s="27"/>
      <c r="AE36" s="27"/>
    </row>
    <row r="37" spans="22:31" x14ac:dyDescent="0.25">
      <c r="V37" s="27"/>
      <c r="W37" s="27"/>
      <c r="X37" s="27"/>
      <c r="Y37" s="27"/>
      <c r="Z37" s="27"/>
      <c r="AA37" s="27"/>
      <c r="AB37" s="27"/>
      <c r="AC37" s="27"/>
      <c r="AD37" s="27"/>
      <c r="AE37" s="27"/>
    </row>
    <row r="38" spans="22:31" x14ac:dyDescent="0.25">
      <c r="V38" s="27"/>
      <c r="W38" s="27"/>
      <c r="X38" s="27"/>
      <c r="Y38" s="27"/>
      <c r="Z38" s="27"/>
      <c r="AA38" s="27"/>
      <c r="AB38" s="27"/>
      <c r="AC38" s="27"/>
      <c r="AD38" s="27"/>
      <c r="AE38" s="27"/>
    </row>
    <row r="39" spans="22:31" x14ac:dyDescent="0.25">
      <c r="V39" s="27"/>
      <c r="W39" s="27"/>
      <c r="X39" s="27"/>
      <c r="Y39" s="27"/>
      <c r="Z39" s="27"/>
      <c r="AA39" s="27"/>
      <c r="AB39" s="27"/>
      <c r="AC39" s="27"/>
      <c r="AD39" s="27"/>
      <c r="AE39" s="27"/>
    </row>
    <row r="40" spans="22:31" x14ac:dyDescent="0.25">
      <c r="V40" s="27"/>
      <c r="W40" s="27"/>
      <c r="X40" s="27"/>
      <c r="Y40" s="27"/>
      <c r="Z40" s="27"/>
      <c r="AA40" s="27"/>
      <c r="AB40" s="27"/>
      <c r="AC40" s="27"/>
      <c r="AD40" s="27"/>
      <c r="AE40" s="27"/>
    </row>
    <row r="41" spans="22:31" x14ac:dyDescent="0.25">
      <c r="V41" s="27"/>
      <c r="W41" s="27"/>
      <c r="X41" s="27"/>
      <c r="Y41" s="27"/>
      <c r="Z41" s="27"/>
      <c r="AA41" s="27"/>
      <c r="AB41" s="27"/>
      <c r="AC41" s="27"/>
      <c r="AD41" s="27"/>
      <c r="AE41" s="27"/>
    </row>
    <row r="42" spans="22:31" x14ac:dyDescent="0.25">
      <c r="V42" s="27"/>
      <c r="W42" s="27"/>
      <c r="X42" s="27"/>
      <c r="Y42" s="27"/>
      <c r="Z42" s="27"/>
      <c r="AA42" s="27"/>
      <c r="AB42" s="27"/>
      <c r="AC42" s="27"/>
      <c r="AD42" s="27"/>
      <c r="AE42" s="27"/>
    </row>
    <row r="43" spans="22:31" x14ac:dyDescent="0.25">
      <c r="V43" s="27"/>
      <c r="W43" s="27"/>
      <c r="X43" s="27"/>
      <c r="Y43" s="27"/>
      <c r="Z43" s="27"/>
      <c r="AA43" s="27"/>
      <c r="AB43" s="27"/>
      <c r="AC43" s="27"/>
      <c r="AD43" s="27"/>
      <c r="AE43" s="27"/>
    </row>
    <row r="44" spans="22:31" x14ac:dyDescent="0.25">
      <c r="V44" s="27"/>
      <c r="W44" s="27"/>
      <c r="X44" s="27"/>
      <c r="Y44" s="27"/>
      <c r="Z44" s="27"/>
      <c r="AA44" s="27"/>
      <c r="AB44" s="27"/>
      <c r="AC44" s="27"/>
      <c r="AD44" s="27"/>
      <c r="AE44" s="27"/>
    </row>
    <row r="45" spans="22:31" x14ac:dyDescent="0.25">
      <c r="V45" s="27"/>
      <c r="W45" s="27"/>
      <c r="X45" s="27"/>
      <c r="Y45" s="27"/>
      <c r="Z45" s="27"/>
      <c r="AA45" s="27"/>
      <c r="AB45" s="27"/>
      <c r="AC45" s="27"/>
      <c r="AD45" s="27"/>
      <c r="AE45" s="27"/>
    </row>
    <row r="46" spans="22:31" x14ac:dyDescent="0.25">
      <c r="V46" s="27"/>
      <c r="W46" s="27"/>
      <c r="X46" s="27"/>
      <c r="Y46" s="27"/>
      <c r="Z46" s="27"/>
      <c r="AA46" s="27"/>
      <c r="AB46" s="27"/>
      <c r="AC46" s="27"/>
      <c r="AD46" s="27"/>
      <c r="AE46" s="27"/>
    </row>
    <row r="47" spans="22:31" x14ac:dyDescent="0.25">
      <c r="V47" s="27"/>
      <c r="W47" s="27"/>
      <c r="X47" s="27"/>
      <c r="Y47" s="27"/>
      <c r="Z47" s="27"/>
      <c r="AA47" s="27"/>
      <c r="AB47" s="27"/>
      <c r="AC47" s="27"/>
      <c r="AD47" s="27"/>
      <c r="AE47" s="27"/>
    </row>
    <row r="48" spans="22:31" x14ac:dyDescent="0.25">
      <c r="V48" s="27"/>
      <c r="W48" s="27"/>
      <c r="X48" s="27"/>
      <c r="Y48" s="27"/>
      <c r="Z48" s="27"/>
      <c r="AA48" s="27"/>
      <c r="AB48" s="27"/>
      <c r="AC48" s="27"/>
      <c r="AD48" s="27"/>
      <c r="AE48" s="27"/>
    </row>
    <row r="49" spans="22:31" x14ac:dyDescent="0.25">
      <c r="V49" s="27"/>
      <c r="W49" s="27"/>
      <c r="X49" s="27"/>
      <c r="Y49" s="27"/>
      <c r="Z49" s="27"/>
      <c r="AA49" s="27"/>
      <c r="AB49" s="27"/>
      <c r="AC49" s="27"/>
      <c r="AD49" s="27"/>
      <c r="AE49" s="27"/>
    </row>
    <row r="50" spans="22:31" x14ac:dyDescent="0.25">
      <c r="V50" s="27"/>
      <c r="W50" s="27"/>
      <c r="X50" s="27"/>
      <c r="Y50" s="27"/>
      <c r="Z50" s="27"/>
      <c r="AA50" s="27"/>
      <c r="AB50" s="27"/>
      <c r="AC50" s="27"/>
      <c r="AD50" s="27"/>
      <c r="AE50" s="27"/>
    </row>
    <row r="51" spans="22:31" x14ac:dyDescent="0.25">
      <c r="V51" s="27"/>
      <c r="W51" s="27"/>
      <c r="X51" s="27"/>
      <c r="Y51" s="27"/>
      <c r="Z51" s="27"/>
      <c r="AA51" s="27"/>
      <c r="AB51" s="27"/>
      <c r="AC51" s="27"/>
      <c r="AD51" s="27"/>
      <c r="AE51" s="27"/>
    </row>
    <row r="52" spans="22:31" x14ac:dyDescent="0.25">
      <c r="V52" s="27"/>
      <c r="W52" s="27"/>
      <c r="X52" s="27"/>
      <c r="Y52" s="27"/>
      <c r="Z52" s="27"/>
      <c r="AA52" s="27"/>
      <c r="AB52" s="27"/>
      <c r="AC52" s="27"/>
      <c r="AD52" s="27"/>
      <c r="AE52" s="27"/>
    </row>
    <row r="53" spans="22:31" x14ac:dyDescent="0.25">
      <c r="V53" s="27"/>
      <c r="W53" s="27"/>
      <c r="X53" s="27"/>
      <c r="Y53" s="27"/>
      <c r="Z53" s="27"/>
      <c r="AA53" s="27"/>
      <c r="AB53" s="27"/>
      <c r="AC53" s="27"/>
      <c r="AD53" s="27"/>
      <c r="AE53" s="27"/>
    </row>
    <row r="54" spans="22:31" x14ac:dyDescent="0.25">
      <c r="V54" s="27"/>
      <c r="W54" s="27"/>
      <c r="X54" s="27"/>
      <c r="Y54" s="27"/>
      <c r="Z54" s="27"/>
      <c r="AA54" s="27"/>
      <c r="AB54" s="27"/>
      <c r="AC54" s="27"/>
      <c r="AD54" s="27"/>
      <c r="AE54" s="27"/>
    </row>
    <row r="55" spans="22:31" x14ac:dyDescent="0.25">
      <c r="V55" s="27"/>
      <c r="W55" s="27"/>
      <c r="X55" s="27"/>
      <c r="Y55" s="27"/>
      <c r="Z55" s="27"/>
      <c r="AA55" s="27"/>
      <c r="AB55" s="27"/>
      <c r="AC55" s="27"/>
      <c r="AD55" s="27"/>
      <c r="AE55" s="27"/>
    </row>
    <row r="56" spans="22:31" x14ac:dyDescent="0.25">
      <c r="V56" s="27"/>
      <c r="W56" s="27"/>
      <c r="X56" s="27"/>
      <c r="Y56" s="27"/>
      <c r="Z56" s="27"/>
      <c r="AA56" s="27"/>
      <c r="AB56" s="27"/>
      <c r="AC56" s="27"/>
      <c r="AD56" s="27"/>
      <c r="AE56" s="27"/>
    </row>
    <row r="57" spans="22:31" x14ac:dyDescent="0.25">
      <c r="V57" s="27"/>
      <c r="W57" s="27"/>
      <c r="X57" s="27"/>
      <c r="Y57" s="27"/>
      <c r="Z57" s="27"/>
      <c r="AA57" s="27"/>
      <c r="AB57" s="27"/>
      <c r="AC57" s="27"/>
      <c r="AD57" s="27"/>
      <c r="AE57" s="27"/>
    </row>
    <row r="58" spans="22:31" x14ac:dyDescent="0.25">
      <c r="V58" s="27"/>
      <c r="W58" s="27"/>
      <c r="X58" s="27"/>
      <c r="Y58" s="27"/>
      <c r="Z58" s="27"/>
      <c r="AA58" s="27"/>
      <c r="AB58" s="27"/>
      <c r="AC58" s="27"/>
      <c r="AD58" s="27"/>
      <c r="AE58" s="27"/>
    </row>
    <row r="59" spans="22:31" x14ac:dyDescent="0.25">
      <c r="V59" s="27"/>
      <c r="W59" s="27"/>
      <c r="X59" s="27"/>
      <c r="Y59" s="27"/>
      <c r="Z59" s="27"/>
      <c r="AA59" s="27"/>
      <c r="AB59" s="27"/>
      <c r="AC59" s="27"/>
      <c r="AD59" s="27"/>
      <c r="AE59" s="27"/>
    </row>
    <row r="60" spans="22:31" x14ac:dyDescent="0.25">
      <c r="V60" s="27"/>
      <c r="W60" s="27"/>
      <c r="X60" s="27"/>
      <c r="Y60" s="27"/>
      <c r="Z60" s="27"/>
      <c r="AA60" s="27"/>
      <c r="AB60" s="27"/>
      <c r="AC60" s="27"/>
      <c r="AD60" s="27"/>
      <c r="AE60" s="27"/>
    </row>
    <row r="61" spans="22:31" x14ac:dyDescent="0.25">
      <c r="V61" s="27"/>
      <c r="W61" s="27"/>
      <c r="X61" s="27"/>
      <c r="Y61" s="27"/>
      <c r="Z61" s="27"/>
      <c r="AA61" s="27"/>
      <c r="AB61" s="27"/>
      <c r="AC61" s="27"/>
      <c r="AD61" s="27"/>
      <c r="AE61" s="27"/>
    </row>
    <row r="62" spans="22:31" x14ac:dyDescent="0.25">
      <c r="V62" s="27"/>
      <c r="W62" s="27"/>
      <c r="X62" s="27"/>
      <c r="Y62" s="27"/>
      <c r="Z62" s="27"/>
      <c r="AA62" s="27"/>
      <c r="AB62" s="27"/>
      <c r="AC62" s="27"/>
      <c r="AD62" s="27"/>
      <c r="AE62" s="27"/>
    </row>
    <row r="63" spans="22:31" x14ac:dyDescent="0.25">
      <c r="V63" s="27"/>
      <c r="W63" s="27"/>
      <c r="X63" s="27"/>
      <c r="Y63" s="27"/>
      <c r="Z63" s="27"/>
      <c r="AA63" s="27"/>
      <c r="AB63" s="27"/>
      <c r="AC63" s="27"/>
      <c r="AD63" s="27"/>
      <c r="AE63" s="27"/>
    </row>
    <row r="64" spans="22:31" x14ac:dyDescent="0.25">
      <c r="V64" s="27"/>
      <c r="W64" s="27"/>
      <c r="X64" s="27"/>
      <c r="Y64" s="27"/>
      <c r="Z64" s="27"/>
      <c r="AA64" s="27"/>
      <c r="AB64" s="27"/>
      <c r="AC64" s="27"/>
      <c r="AD64" s="27"/>
      <c r="AE64" s="27"/>
    </row>
    <row r="65" spans="22:31" x14ac:dyDescent="0.25">
      <c r="V65" s="27"/>
      <c r="W65" s="27"/>
      <c r="X65" s="27"/>
      <c r="Y65" s="27"/>
      <c r="Z65" s="27"/>
      <c r="AA65" s="27"/>
      <c r="AB65" s="27"/>
      <c r="AC65" s="27"/>
      <c r="AD65" s="27"/>
      <c r="AE65" s="27"/>
    </row>
    <row r="66" spans="22:31" x14ac:dyDescent="0.25">
      <c r="V66" s="27"/>
      <c r="W66" s="27"/>
      <c r="X66" s="27"/>
      <c r="Y66" s="27"/>
      <c r="Z66" s="27"/>
      <c r="AA66" s="27"/>
      <c r="AB66" s="27"/>
      <c r="AC66" s="27"/>
      <c r="AD66" s="27"/>
      <c r="AE66" s="27"/>
    </row>
    <row r="67" spans="22:31" x14ac:dyDescent="0.25">
      <c r="V67" s="27"/>
      <c r="W67" s="27"/>
      <c r="X67" s="27"/>
      <c r="Y67" s="27"/>
      <c r="Z67" s="27"/>
      <c r="AA67" s="27"/>
      <c r="AB67" s="27"/>
      <c r="AC67" s="27"/>
      <c r="AD67" s="27"/>
      <c r="AE67" s="27"/>
    </row>
    <row r="68" spans="22:31" x14ac:dyDescent="0.25">
      <c r="V68" s="27"/>
      <c r="W68" s="27"/>
      <c r="X68" s="27"/>
      <c r="Y68" s="27"/>
      <c r="Z68" s="27"/>
      <c r="AA68" s="27"/>
      <c r="AB68" s="27"/>
      <c r="AC68" s="27"/>
      <c r="AD68" s="27"/>
      <c r="AE68" s="27"/>
    </row>
    <row r="69" spans="22:31" x14ac:dyDescent="0.25">
      <c r="V69" s="27"/>
      <c r="W69" s="27"/>
      <c r="X69" s="27"/>
      <c r="Y69" s="27"/>
      <c r="Z69" s="27"/>
      <c r="AA69" s="27"/>
      <c r="AB69" s="27"/>
      <c r="AC69" s="27"/>
      <c r="AD69" s="27"/>
      <c r="AE69" s="27"/>
    </row>
    <row r="70" spans="22:31" x14ac:dyDescent="0.25">
      <c r="V70" s="27"/>
      <c r="W70" s="27"/>
      <c r="X70" s="27"/>
      <c r="Y70" s="27"/>
      <c r="Z70" s="27"/>
      <c r="AA70" s="27"/>
      <c r="AB70" s="27"/>
      <c r="AC70" s="27"/>
      <c r="AD70" s="27"/>
      <c r="AE70" s="27"/>
    </row>
    <row r="71" spans="22:31" x14ac:dyDescent="0.25">
      <c r="V71" s="27"/>
      <c r="W71" s="27"/>
      <c r="X71" s="27"/>
      <c r="Y71" s="27"/>
      <c r="Z71" s="27"/>
      <c r="AA71" s="27"/>
      <c r="AB71" s="27"/>
      <c r="AC71" s="27"/>
      <c r="AD71" s="27"/>
      <c r="AE71" s="27"/>
    </row>
    <row r="72" spans="22:31" x14ac:dyDescent="0.25">
      <c r="V72" s="27"/>
      <c r="W72" s="27"/>
      <c r="X72" s="27"/>
      <c r="Y72" s="27"/>
      <c r="Z72" s="27"/>
      <c r="AA72" s="27"/>
      <c r="AB72" s="27"/>
      <c r="AC72" s="27"/>
      <c r="AD72" s="27"/>
      <c r="AE72" s="27"/>
    </row>
    <row r="73" spans="22:31" x14ac:dyDescent="0.25">
      <c r="V73" s="27"/>
      <c r="W73" s="27"/>
      <c r="X73" s="27"/>
      <c r="Y73" s="27"/>
      <c r="Z73" s="27"/>
      <c r="AA73" s="27"/>
      <c r="AB73" s="27"/>
      <c r="AC73" s="27"/>
      <c r="AD73" s="27"/>
      <c r="AE73" s="27"/>
    </row>
    <row r="74" spans="22:31" x14ac:dyDescent="0.25">
      <c r="V74" s="27"/>
      <c r="W74" s="27"/>
      <c r="X74" s="27"/>
      <c r="Y74" s="27"/>
      <c r="Z74" s="27"/>
      <c r="AA74" s="27"/>
      <c r="AB74" s="27"/>
      <c r="AC74" s="27"/>
      <c r="AD74" s="27"/>
      <c r="AE74" s="27"/>
    </row>
    <row r="75" spans="22:31" x14ac:dyDescent="0.25">
      <c r="V75" s="27"/>
      <c r="W75" s="27"/>
      <c r="X75" s="27"/>
      <c r="Y75" s="27"/>
      <c r="Z75" s="27"/>
      <c r="AA75" s="27"/>
      <c r="AB75" s="27"/>
      <c r="AC75" s="27"/>
      <c r="AD75" s="27"/>
      <c r="AE75" s="27"/>
    </row>
    <row r="76" spans="22:31" x14ac:dyDescent="0.25">
      <c r="V76" s="27"/>
      <c r="W76" s="27"/>
      <c r="X76" s="27"/>
      <c r="Y76" s="27"/>
      <c r="Z76" s="27"/>
      <c r="AA76" s="27"/>
      <c r="AB76" s="27"/>
      <c r="AC76" s="27"/>
      <c r="AD76" s="27"/>
      <c r="AE76" s="27"/>
    </row>
    <row r="77" spans="22:31" x14ac:dyDescent="0.25">
      <c r="V77" s="27"/>
      <c r="W77" s="27"/>
      <c r="X77" s="27"/>
      <c r="Y77" s="27"/>
      <c r="Z77" s="27"/>
      <c r="AA77" s="27"/>
      <c r="AB77" s="27"/>
      <c r="AC77" s="27"/>
      <c r="AD77" s="27"/>
      <c r="AE77" s="27"/>
    </row>
    <row r="78" spans="22:31" x14ac:dyDescent="0.25">
      <c r="V78" s="27"/>
      <c r="W78" s="27"/>
      <c r="X78" s="27"/>
      <c r="Y78" s="27"/>
      <c r="Z78" s="27"/>
      <c r="AA78" s="27"/>
      <c r="AB78" s="27"/>
      <c r="AC78" s="27"/>
      <c r="AD78" s="27"/>
      <c r="AE78" s="27"/>
    </row>
    <row r="79" spans="22:31" x14ac:dyDescent="0.25">
      <c r="V79" s="27"/>
      <c r="W79" s="27"/>
      <c r="X79" s="27"/>
      <c r="Y79" s="27"/>
      <c r="Z79" s="27"/>
      <c r="AA79" s="27"/>
      <c r="AB79" s="27"/>
      <c r="AC79" s="27"/>
      <c r="AD79" s="27"/>
      <c r="AE79" s="27"/>
    </row>
    <row r="80" spans="22:31" x14ac:dyDescent="0.25">
      <c r="V80" s="27"/>
      <c r="W80" s="27"/>
      <c r="X80" s="27"/>
      <c r="Y80" s="27"/>
      <c r="Z80" s="27"/>
      <c r="AA80" s="27"/>
      <c r="AB80" s="27"/>
      <c r="AC80" s="27"/>
      <c r="AD80" s="27"/>
      <c r="AE80" s="27"/>
    </row>
    <row r="81" spans="22:31" x14ac:dyDescent="0.25">
      <c r="V81" s="27"/>
      <c r="W81" s="27"/>
      <c r="X81" s="27"/>
      <c r="Y81" s="27"/>
      <c r="Z81" s="27"/>
      <c r="AA81" s="27"/>
      <c r="AB81" s="27"/>
      <c r="AC81" s="27"/>
      <c r="AD81" s="27"/>
      <c r="AE81" s="27"/>
    </row>
    <row r="82" spans="22:31" x14ac:dyDescent="0.25">
      <c r="V82" s="27"/>
      <c r="W82" s="27"/>
      <c r="X82" s="27"/>
      <c r="Y82" s="27"/>
      <c r="Z82" s="27"/>
      <c r="AA82" s="27"/>
      <c r="AB82" s="27"/>
      <c r="AC82" s="27"/>
      <c r="AD82" s="27"/>
      <c r="AE82" s="27"/>
    </row>
    <row r="83" spans="22:31" x14ac:dyDescent="0.25">
      <c r="V83" s="27"/>
      <c r="W83" s="27"/>
      <c r="X83" s="27"/>
      <c r="Y83" s="27"/>
      <c r="Z83" s="27"/>
      <c r="AA83" s="27"/>
      <c r="AB83" s="27"/>
      <c r="AC83" s="27"/>
      <c r="AD83" s="27"/>
      <c r="AE83" s="27"/>
    </row>
    <row r="84" spans="22:31" x14ac:dyDescent="0.25">
      <c r="V84" s="27"/>
      <c r="W84" s="27"/>
      <c r="X84" s="27"/>
      <c r="Y84" s="27"/>
      <c r="Z84" s="27"/>
      <c r="AA84" s="27"/>
      <c r="AB84" s="27"/>
      <c r="AC84" s="27"/>
      <c r="AD84" s="27"/>
      <c r="AE84" s="27"/>
    </row>
    <row r="85" spans="22:31" x14ac:dyDescent="0.25">
      <c r="V85" s="27"/>
      <c r="W85" s="27"/>
      <c r="X85" s="27"/>
      <c r="Y85" s="27"/>
      <c r="Z85" s="27"/>
      <c r="AA85" s="27"/>
      <c r="AB85" s="27"/>
      <c r="AC85" s="27"/>
      <c r="AD85" s="27"/>
      <c r="AE85" s="27"/>
    </row>
    <row r="86" spans="22:31" x14ac:dyDescent="0.25">
      <c r="V86" s="27"/>
      <c r="W86" s="27"/>
      <c r="X86" s="27"/>
      <c r="Y86" s="27"/>
      <c r="Z86" s="27"/>
      <c r="AA86" s="27"/>
      <c r="AB86" s="27"/>
      <c r="AC86" s="27"/>
      <c r="AD86" s="27"/>
      <c r="AE86" s="27"/>
    </row>
    <row r="87" spans="22:31" x14ac:dyDescent="0.25">
      <c r="V87" s="27"/>
      <c r="W87" s="27"/>
      <c r="X87" s="27"/>
      <c r="Y87" s="27"/>
      <c r="Z87" s="27"/>
      <c r="AA87" s="27"/>
      <c r="AB87" s="27"/>
      <c r="AC87" s="27"/>
      <c r="AD87" s="27"/>
      <c r="AE87" s="27"/>
    </row>
    <row r="88" spans="22:31" x14ac:dyDescent="0.25">
      <c r="V88" s="27"/>
      <c r="W88" s="27"/>
      <c r="X88" s="27"/>
      <c r="Y88" s="27"/>
      <c r="Z88" s="27"/>
      <c r="AA88" s="27"/>
      <c r="AB88" s="27"/>
      <c r="AC88" s="27"/>
      <c r="AD88" s="27"/>
      <c r="AE88" s="27"/>
    </row>
    <row r="89" spans="22:31" x14ac:dyDescent="0.25">
      <c r="V89" s="27"/>
      <c r="W89" s="27"/>
      <c r="X89" s="27"/>
      <c r="Y89" s="27"/>
      <c r="Z89" s="27"/>
      <c r="AA89" s="27"/>
      <c r="AB89" s="27"/>
      <c r="AC89" s="27"/>
      <c r="AD89" s="27"/>
      <c r="AE89" s="27"/>
    </row>
    <row r="90" spans="22:31" x14ac:dyDescent="0.25">
      <c r="V90" s="27"/>
      <c r="W90" s="27"/>
      <c r="X90" s="27"/>
      <c r="Y90" s="27"/>
      <c r="Z90" s="27"/>
      <c r="AA90" s="27"/>
      <c r="AB90" s="27"/>
      <c r="AC90" s="27"/>
      <c r="AD90" s="27"/>
      <c r="AE90" s="27"/>
    </row>
    <row r="91" spans="22:31" x14ac:dyDescent="0.25">
      <c r="V91" s="27"/>
      <c r="W91" s="27"/>
      <c r="X91" s="27"/>
      <c r="Y91" s="27"/>
      <c r="Z91" s="27"/>
      <c r="AA91" s="27"/>
      <c r="AB91" s="27"/>
      <c r="AC91" s="27"/>
      <c r="AD91" s="27"/>
      <c r="AE91" s="27"/>
    </row>
    <row r="92" spans="22:31" x14ac:dyDescent="0.25">
      <c r="V92" s="27"/>
      <c r="W92" s="27"/>
      <c r="X92" s="27"/>
      <c r="Y92" s="27"/>
      <c r="Z92" s="27"/>
      <c r="AA92" s="27"/>
      <c r="AB92" s="27"/>
      <c r="AC92" s="27"/>
      <c r="AD92" s="27"/>
      <c r="AE92" s="27"/>
    </row>
    <row r="93" spans="22:31" x14ac:dyDescent="0.25">
      <c r="V93" s="27"/>
      <c r="W93" s="27"/>
      <c r="X93" s="27"/>
      <c r="Y93" s="27"/>
      <c r="Z93" s="27"/>
      <c r="AA93" s="27"/>
      <c r="AB93" s="27"/>
      <c r="AC93" s="27"/>
      <c r="AD93" s="27"/>
      <c r="AE93" s="27"/>
    </row>
    <row r="94" spans="22:31" x14ac:dyDescent="0.25">
      <c r="V94" s="27"/>
      <c r="W94" s="27"/>
      <c r="X94" s="27"/>
      <c r="Y94" s="27"/>
      <c r="Z94" s="27"/>
      <c r="AA94" s="27"/>
      <c r="AB94" s="27"/>
      <c r="AC94" s="27"/>
      <c r="AD94" s="27"/>
      <c r="AE94" s="27"/>
    </row>
    <row r="95" spans="22:31" x14ac:dyDescent="0.25">
      <c r="V95" s="27"/>
      <c r="W95" s="27"/>
      <c r="X95" s="27"/>
      <c r="Y95" s="27"/>
      <c r="Z95" s="27"/>
      <c r="AA95" s="27"/>
      <c r="AB95" s="27"/>
      <c r="AC95" s="27"/>
      <c r="AD95" s="27"/>
      <c r="AE95" s="27"/>
    </row>
    <row r="96" spans="22:31" x14ac:dyDescent="0.25">
      <c r="V96" s="27"/>
      <c r="W96" s="27"/>
      <c r="X96" s="27"/>
      <c r="Y96" s="27"/>
      <c r="Z96" s="27"/>
      <c r="AA96" s="27"/>
      <c r="AB96" s="27"/>
      <c r="AC96" s="27"/>
      <c r="AD96" s="27"/>
      <c r="AE96" s="27"/>
    </row>
    <row r="97" spans="22:31" x14ac:dyDescent="0.25">
      <c r="V97" s="27"/>
      <c r="W97" s="27"/>
      <c r="X97" s="27"/>
      <c r="Y97" s="27"/>
      <c r="Z97" s="27"/>
      <c r="AA97" s="27"/>
      <c r="AB97" s="27"/>
      <c r="AC97" s="27"/>
      <c r="AD97" s="27"/>
      <c r="AE97" s="27"/>
    </row>
    <row r="98" spans="22:31" x14ac:dyDescent="0.25">
      <c r="V98" s="27"/>
      <c r="W98" s="27"/>
      <c r="X98" s="27"/>
      <c r="Y98" s="27"/>
      <c r="Z98" s="27"/>
      <c r="AA98" s="27"/>
      <c r="AB98" s="27"/>
      <c r="AC98" s="27"/>
      <c r="AD98" s="27"/>
      <c r="AE98" s="27"/>
    </row>
    <row r="99" spans="22:31" x14ac:dyDescent="0.25">
      <c r="V99" s="27"/>
      <c r="W99" s="27"/>
      <c r="X99" s="27"/>
      <c r="Y99" s="27"/>
      <c r="Z99" s="27"/>
      <c r="AA99" s="27"/>
      <c r="AB99" s="27"/>
      <c r="AC99" s="27"/>
      <c r="AD99" s="27"/>
      <c r="AE99" s="27"/>
    </row>
    <row r="100" spans="22:31" x14ac:dyDescent="0.25">
      <c r="V100" s="27"/>
      <c r="W100" s="27"/>
      <c r="X100" s="27"/>
      <c r="Y100" s="27"/>
      <c r="Z100" s="27"/>
      <c r="AA100" s="27"/>
      <c r="AB100" s="27"/>
      <c r="AC100" s="27"/>
      <c r="AD100" s="27"/>
      <c r="AE100" s="27"/>
    </row>
    <row r="101" spans="22:31" x14ac:dyDescent="0.25">
      <c r="V101" s="27"/>
      <c r="W101" s="27"/>
      <c r="X101" s="27"/>
      <c r="Y101" s="27"/>
      <c r="Z101" s="27"/>
      <c r="AA101" s="27"/>
      <c r="AB101" s="27"/>
      <c r="AC101" s="27"/>
      <c r="AD101" s="27"/>
      <c r="AE101" s="27"/>
    </row>
    <row r="102" spans="22:31" x14ac:dyDescent="0.25">
      <c r="V102" s="27"/>
      <c r="W102" s="27"/>
      <c r="X102" s="27"/>
      <c r="Y102" s="27"/>
      <c r="Z102" s="27"/>
      <c r="AA102" s="27"/>
      <c r="AB102" s="27"/>
      <c r="AC102" s="27"/>
      <c r="AD102" s="27"/>
      <c r="AE102" s="27"/>
    </row>
    <row r="103" spans="22:31" x14ac:dyDescent="0.25">
      <c r="V103" s="27"/>
      <c r="W103" s="27"/>
      <c r="X103" s="27"/>
      <c r="Y103" s="27"/>
      <c r="Z103" s="27"/>
      <c r="AA103" s="27"/>
      <c r="AB103" s="27"/>
      <c r="AC103" s="27"/>
      <c r="AD103" s="27"/>
      <c r="AE103" s="27"/>
    </row>
    <row r="104" spans="22:31" x14ac:dyDescent="0.25">
      <c r="V104" s="27"/>
      <c r="W104" s="27"/>
      <c r="X104" s="27"/>
      <c r="Y104" s="27"/>
      <c r="Z104" s="27"/>
      <c r="AA104" s="27"/>
      <c r="AB104" s="27"/>
      <c r="AC104" s="27"/>
      <c r="AD104" s="27"/>
      <c r="AE104" s="27"/>
    </row>
    <row r="105" spans="22:31" x14ac:dyDescent="0.25">
      <c r="V105" s="27"/>
      <c r="W105" s="27"/>
      <c r="X105" s="27"/>
      <c r="Y105" s="27"/>
      <c r="Z105" s="27"/>
      <c r="AA105" s="27"/>
      <c r="AB105" s="27"/>
      <c r="AC105" s="27"/>
      <c r="AD105" s="27"/>
      <c r="AE105" s="27"/>
    </row>
    <row r="106" spans="22:31" x14ac:dyDescent="0.25">
      <c r="V106" s="27"/>
      <c r="W106" s="27"/>
      <c r="X106" s="27"/>
      <c r="Y106" s="27"/>
      <c r="Z106" s="27"/>
      <c r="AA106" s="27"/>
      <c r="AB106" s="27"/>
      <c r="AC106" s="27"/>
      <c r="AD106" s="27"/>
      <c r="AE106" s="27"/>
    </row>
    <row r="107" spans="22:31" x14ac:dyDescent="0.25">
      <c r="V107" s="27"/>
      <c r="W107" s="27"/>
      <c r="X107" s="27"/>
      <c r="Y107" s="27"/>
      <c r="Z107" s="27"/>
      <c r="AA107" s="27"/>
      <c r="AB107" s="27"/>
      <c r="AC107" s="27"/>
      <c r="AD107" s="27"/>
      <c r="AE107" s="27"/>
    </row>
    <row r="108" spans="22:31" x14ac:dyDescent="0.25">
      <c r="V108" s="27"/>
      <c r="W108" s="27"/>
      <c r="X108" s="27"/>
      <c r="Y108" s="27"/>
      <c r="Z108" s="27"/>
      <c r="AA108" s="27"/>
      <c r="AB108" s="27"/>
      <c r="AC108" s="27"/>
      <c r="AD108" s="27"/>
      <c r="AE108" s="27"/>
    </row>
    <row r="109" spans="22:31" x14ac:dyDescent="0.25">
      <c r="V109" s="27"/>
      <c r="W109" s="27"/>
      <c r="X109" s="27"/>
      <c r="Y109" s="27"/>
      <c r="Z109" s="27"/>
      <c r="AA109" s="27"/>
      <c r="AB109" s="27"/>
      <c r="AC109" s="27"/>
      <c r="AD109" s="27"/>
      <c r="AE109" s="27"/>
    </row>
    <row r="110" spans="22:31" x14ac:dyDescent="0.25">
      <c r="V110" s="27"/>
      <c r="W110" s="27"/>
      <c r="X110" s="27"/>
      <c r="Y110" s="27"/>
      <c r="Z110" s="27"/>
      <c r="AA110" s="27"/>
      <c r="AB110" s="27"/>
      <c r="AC110" s="27"/>
      <c r="AD110" s="27"/>
      <c r="AE110" s="27"/>
    </row>
    <row r="111" spans="22:31" x14ac:dyDescent="0.25">
      <c r="V111" s="27"/>
      <c r="W111" s="27"/>
      <c r="X111" s="27"/>
      <c r="Y111" s="27"/>
      <c r="Z111" s="27"/>
      <c r="AA111" s="27"/>
      <c r="AB111" s="27"/>
      <c r="AC111" s="27"/>
      <c r="AD111" s="27"/>
      <c r="AE111" s="27"/>
    </row>
    <row r="112" spans="22:31" x14ac:dyDescent="0.25">
      <c r="V112" s="27"/>
      <c r="W112" s="27"/>
      <c r="X112" s="27"/>
      <c r="Y112" s="27"/>
      <c r="Z112" s="27"/>
      <c r="AA112" s="27"/>
      <c r="AB112" s="27"/>
      <c r="AC112" s="27"/>
      <c r="AD112" s="27"/>
      <c r="AE112" s="27"/>
    </row>
    <row r="113" spans="22:31" x14ac:dyDescent="0.25">
      <c r="V113" s="27"/>
      <c r="W113" s="27"/>
      <c r="X113" s="27"/>
      <c r="Y113" s="27"/>
      <c r="Z113" s="27"/>
      <c r="AA113" s="27"/>
      <c r="AB113" s="27"/>
      <c r="AC113" s="27"/>
      <c r="AD113" s="27"/>
      <c r="AE113" s="27"/>
    </row>
    <row r="114" spans="22:31" x14ac:dyDescent="0.25">
      <c r="V114" s="27"/>
      <c r="W114" s="27"/>
      <c r="X114" s="27"/>
      <c r="Y114" s="27"/>
      <c r="Z114" s="27"/>
      <c r="AA114" s="27"/>
      <c r="AB114" s="27"/>
      <c r="AC114" s="27"/>
      <c r="AD114" s="27"/>
      <c r="AE114" s="27"/>
    </row>
    <row r="115" spans="22:31" x14ac:dyDescent="0.25">
      <c r="V115" s="27"/>
      <c r="W115" s="27"/>
      <c r="X115" s="27"/>
      <c r="Y115" s="27"/>
      <c r="Z115" s="27"/>
      <c r="AA115" s="27"/>
      <c r="AB115" s="27"/>
      <c r="AC115" s="27"/>
      <c r="AD115" s="27"/>
      <c r="AE115" s="27"/>
    </row>
    <row r="116" spans="22:31" x14ac:dyDescent="0.25">
      <c r="V116" s="27"/>
      <c r="W116" s="27"/>
      <c r="X116" s="27"/>
      <c r="Y116" s="27"/>
      <c r="Z116" s="27"/>
      <c r="AA116" s="27"/>
      <c r="AB116" s="27"/>
      <c r="AC116" s="27"/>
      <c r="AD116" s="27"/>
      <c r="AE116" s="27"/>
    </row>
    <row r="117" spans="22:31" x14ac:dyDescent="0.25">
      <c r="V117" s="27"/>
      <c r="W117" s="27"/>
      <c r="X117" s="27"/>
      <c r="Y117" s="27"/>
      <c r="Z117" s="27"/>
      <c r="AA117" s="27"/>
      <c r="AB117" s="27"/>
      <c r="AC117" s="27"/>
      <c r="AD117" s="27"/>
      <c r="AE117" s="27"/>
    </row>
    <row r="118" spans="22:31" x14ac:dyDescent="0.25">
      <c r="V118" s="27"/>
      <c r="W118" s="27"/>
      <c r="X118" s="27"/>
      <c r="Y118" s="27"/>
      <c r="Z118" s="27"/>
      <c r="AA118" s="27"/>
      <c r="AB118" s="27"/>
      <c r="AC118" s="27"/>
      <c r="AD118" s="27"/>
      <c r="AE118" s="27"/>
    </row>
    <row r="119" spans="22:31" x14ac:dyDescent="0.25">
      <c r="V119" s="27"/>
      <c r="W119" s="27"/>
      <c r="X119" s="27"/>
      <c r="Y119" s="27"/>
      <c r="Z119" s="27"/>
      <c r="AA119" s="27"/>
      <c r="AB119" s="27"/>
      <c r="AC119" s="27"/>
      <c r="AD119" s="27"/>
      <c r="AE119" s="27"/>
    </row>
    <row r="120" spans="22:31" x14ac:dyDescent="0.25">
      <c r="V120" s="27"/>
      <c r="W120" s="27"/>
      <c r="X120" s="27"/>
      <c r="Y120" s="27"/>
      <c r="Z120" s="27"/>
      <c r="AA120" s="27"/>
      <c r="AB120" s="27"/>
      <c r="AC120" s="27"/>
      <c r="AD120" s="27"/>
      <c r="AE120" s="27"/>
    </row>
    <row r="121" spans="22:31" x14ac:dyDescent="0.25">
      <c r="V121" s="27"/>
      <c r="W121" s="27"/>
      <c r="X121" s="27"/>
      <c r="Y121" s="27"/>
      <c r="Z121" s="27"/>
      <c r="AA121" s="27"/>
      <c r="AB121" s="27"/>
      <c r="AC121" s="27"/>
      <c r="AD121" s="27"/>
      <c r="AE121" s="27"/>
    </row>
    <row r="122" spans="22:31" x14ac:dyDescent="0.25">
      <c r="V122" s="27"/>
      <c r="W122" s="27"/>
      <c r="X122" s="27"/>
      <c r="Y122" s="27"/>
      <c r="Z122" s="27"/>
      <c r="AA122" s="27"/>
      <c r="AB122" s="27"/>
      <c r="AC122" s="27"/>
      <c r="AD122" s="27"/>
      <c r="AE122" s="27"/>
    </row>
    <row r="123" spans="22:31" x14ac:dyDescent="0.25">
      <c r="V123" s="27"/>
      <c r="W123" s="27"/>
      <c r="X123" s="27"/>
      <c r="Y123" s="27"/>
      <c r="Z123" s="27"/>
      <c r="AA123" s="27"/>
      <c r="AB123" s="27"/>
      <c r="AC123" s="27"/>
      <c r="AD123" s="27"/>
      <c r="AE123" s="27"/>
    </row>
    <row r="124" spans="22:31" x14ac:dyDescent="0.25">
      <c r="V124" s="27"/>
      <c r="W124" s="27"/>
      <c r="X124" s="27"/>
      <c r="Y124" s="27"/>
      <c r="Z124" s="27"/>
      <c r="AA124" s="27"/>
      <c r="AB124" s="27"/>
      <c r="AC124" s="27"/>
      <c r="AD124" s="27"/>
      <c r="AE124" s="27"/>
    </row>
    <row r="125" spans="22:31" x14ac:dyDescent="0.25">
      <c r="V125" s="27"/>
      <c r="W125" s="27"/>
      <c r="X125" s="27"/>
      <c r="Y125" s="27"/>
      <c r="Z125" s="27"/>
      <c r="AA125" s="27"/>
      <c r="AB125" s="27"/>
      <c r="AC125" s="27"/>
      <c r="AD125" s="27"/>
      <c r="AE125" s="27"/>
    </row>
    <row r="126" spans="22:31" x14ac:dyDescent="0.25">
      <c r="V126" s="27"/>
      <c r="W126" s="27"/>
      <c r="X126" s="27"/>
      <c r="Y126" s="27"/>
      <c r="Z126" s="27"/>
      <c r="AA126" s="27"/>
      <c r="AB126" s="27"/>
      <c r="AC126" s="27"/>
      <c r="AD126" s="27"/>
      <c r="AE126" s="27"/>
    </row>
    <row r="127" spans="22:31" x14ac:dyDescent="0.25">
      <c r="V127" s="27"/>
      <c r="W127" s="27"/>
      <c r="X127" s="27"/>
      <c r="Y127" s="27"/>
      <c r="Z127" s="27"/>
      <c r="AA127" s="27"/>
      <c r="AB127" s="27"/>
      <c r="AC127" s="27"/>
      <c r="AD127" s="27"/>
      <c r="AE127" s="27"/>
    </row>
    <row r="128" spans="22:31" x14ac:dyDescent="0.25">
      <c r="V128" s="27"/>
      <c r="W128" s="27"/>
      <c r="X128" s="27"/>
      <c r="Y128" s="27"/>
      <c r="Z128" s="27"/>
      <c r="AA128" s="27"/>
      <c r="AB128" s="27"/>
      <c r="AC128" s="27"/>
      <c r="AD128" s="27"/>
      <c r="AE128" s="27"/>
    </row>
    <row r="129" spans="22:31" x14ac:dyDescent="0.25">
      <c r="V129" s="27"/>
      <c r="W129" s="27"/>
      <c r="X129" s="27"/>
      <c r="Y129" s="27"/>
      <c r="Z129" s="27"/>
      <c r="AA129" s="27"/>
      <c r="AB129" s="27"/>
      <c r="AC129" s="27"/>
      <c r="AD129" s="27"/>
      <c r="AE129" s="27"/>
    </row>
    <row r="130" spans="22:31" x14ac:dyDescent="0.25">
      <c r="V130" s="27"/>
      <c r="W130" s="27"/>
      <c r="X130" s="27"/>
      <c r="Y130" s="27"/>
      <c r="Z130" s="27"/>
      <c r="AA130" s="27"/>
      <c r="AB130" s="27"/>
      <c r="AC130" s="27"/>
      <c r="AD130" s="27"/>
      <c r="AE130" s="27"/>
    </row>
    <row r="131" spans="22:31" x14ac:dyDescent="0.25">
      <c r="V131" s="27"/>
      <c r="W131" s="27"/>
      <c r="X131" s="27"/>
      <c r="Y131" s="27"/>
      <c r="Z131" s="27"/>
      <c r="AA131" s="27"/>
      <c r="AB131" s="27"/>
      <c r="AC131" s="27"/>
      <c r="AD131" s="27"/>
      <c r="AE131" s="27"/>
    </row>
    <row r="132" spans="22:31" x14ac:dyDescent="0.25">
      <c r="V132" s="27"/>
      <c r="W132" s="27"/>
      <c r="X132" s="27"/>
      <c r="Y132" s="27"/>
      <c r="Z132" s="27"/>
      <c r="AA132" s="27"/>
      <c r="AB132" s="27"/>
      <c r="AC132" s="27"/>
      <c r="AD132" s="27"/>
      <c r="AE132" s="27"/>
    </row>
    <row r="133" spans="22:31" x14ac:dyDescent="0.25">
      <c r="V133" s="27"/>
      <c r="W133" s="27"/>
      <c r="X133" s="27"/>
      <c r="Y133" s="27"/>
      <c r="Z133" s="27"/>
      <c r="AA133" s="27"/>
      <c r="AB133" s="27"/>
      <c r="AC133" s="27"/>
      <c r="AD133" s="27"/>
      <c r="AE133" s="27"/>
    </row>
    <row r="134" spans="22:31" x14ac:dyDescent="0.25">
      <c r="V134" s="27"/>
      <c r="W134" s="27"/>
      <c r="X134" s="27"/>
      <c r="Y134" s="27"/>
      <c r="Z134" s="27"/>
      <c r="AA134" s="27"/>
      <c r="AB134" s="27"/>
      <c r="AC134" s="27"/>
      <c r="AD134" s="27"/>
      <c r="AE134" s="27"/>
    </row>
    <row r="135" spans="22:31" x14ac:dyDescent="0.25">
      <c r="V135" s="27"/>
      <c r="W135" s="27"/>
      <c r="X135" s="27"/>
      <c r="Y135" s="27"/>
      <c r="Z135" s="27"/>
      <c r="AA135" s="27"/>
      <c r="AB135" s="27"/>
      <c r="AC135" s="27"/>
      <c r="AD135" s="27"/>
      <c r="AE135" s="27"/>
    </row>
    <row r="136" spans="22:31" x14ac:dyDescent="0.25">
      <c r="V136" s="27"/>
      <c r="W136" s="27"/>
      <c r="X136" s="27"/>
      <c r="Y136" s="27"/>
      <c r="Z136" s="27"/>
      <c r="AA136" s="27"/>
      <c r="AB136" s="27"/>
      <c r="AC136" s="27"/>
      <c r="AD136" s="27"/>
      <c r="AE136" s="27"/>
    </row>
    <row r="137" spans="22:31" x14ac:dyDescent="0.25">
      <c r="V137" s="27"/>
      <c r="W137" s="27"/>
      <c r="X137" s="27"/>
      <c r="Y137" s="27"/>
      <c r="Z137" s="27"/>
      <c r="AA137" s="27"/>
      <c r="AB137" s="27"/>
      <c r="AC137" s="27"/>
      <c r="AD137" s="27"/>
      <c r="AE137" s="27"/>
    </row>
    <row r="138" spans="22:31" x14ac:dyDescent="0.25">
      <c r="V138" s="27"/>
      <c r="W138" s="27"/>
      <c r="X138" s="27"/>
      <c r="Y138" s="27"/>
      <c r="Z138" s="27"/>
      <c r="AA138" s="27"/>
      <c r="AB138" s="27"/>
      <c r="AC138" s="27"/>
      <c r="AD138" s="27"/>
      <c r="AE138" s="27"/>
    </row>
    <row r="139" spans="22:31" x14ac:dyDescent="0.25">
      <c r="V139" s="27"/>
      <c r="W139" s="27"/>
      <c r="X139" s="27"/>
      <c r="Y139" s="27"/>
      <c r="Z139" s="27"/>
      <c r="AA139" s="27"/>
      <c r="AB139" s="27"/>
      <c r="AC139" s="27"/>
      <c r="AD139" s="27"/>
      <c r="AE139" s="27"/>
    </row>
    <row r="140" spans="22:31" x14ac:dyDescent="0.25">
      <c r="V140" s="27"/>
      <c r="W140" s="27"/>
      <c r="X140" s="27"/>
      <c r="Y140" s="27"/>
      <c r="Z140" s="27"/>
      <c r="AA140" s="27"/>
      <c r="AB140" s="27"/>
      <c r="AC140" s="27"/>
      <c r="AD140" s="27"/>
      <c r="AE140" s="27"/>
    </row>
    <row r="141" spans="22:31" x14ac:dyDescent="0.25">
      <c r="V141" s="27"/>
      <c r="W141" s="27"/>
      <c r="X141" s="27"/>
      <c r="Y141" s="27"/>
      <c r="Z141" s="27"/>
      <c r="AA141" s="27"/>
      <c r="AB141" s="27"/>
      <c r="AC141" s="27"/>
      <c r="AD141" s="27"/>
      <c r="AE141" s="27"/>
    </row>
    <row r="142" spans="22:31" x14ac:dyDescent="0.25">
      <c r="V142" s="27"/>
      <c r="W142" s="27"/>
      <c r="X142" s="27"/>
      <c r="Y142" s="27"/>
      <c r="Z142" s="27"/>
      <c r="AA142" s="27"/>
      <c r="AB142" s="27"/>
      <c r="AC142" s="27"/>
      <c r="AD142" s="27"/>
      <c r="AE142" s="27"/>
    </row>
    <row r="143" spans="22:31" x14ac:dyDescent="0.25">
      <c r="V143" s="27"/>
      <c r="W143" s="27"/>
      <c r="X143" s="27"/>
      <c r="Y143" s="27"/>
      <c r="Z143" s="27"/>
      <c r="AA143" s="27"/>
      <c r="AB143" s="27"/>
      <c r="AC143" s="27"/>
      <c r="AD143" s="27"/>
      <c r="AE143" s="27"/>
    </row>
    <row r="144" spans="22:31" x14ac:dyDescent="0.25">
      <c r="V144" s="27"/>
      <c r="W144" s="27"/>
      <c r="X144" s="27"/>
      <c r="Y144" s="27"/>
      <c r="Z144" s="27"/>
      <c r="AA144" s="27"/>
      <c r="AB144" s="27"/>
      <c r="AC144" s="27"/>
      <c r="AD144" s="27"/>
      <c r="AE144" s="27"/>
    </row>
    <row r="145" spans="22:31" x14ac:dyDescent="0.25">
      <c r="V145" s="27"/>
      <c r="W145" s="27"/>
      <c r="X145" s="27"/>
      <c r="Y145" s="27"/>
      <c r="Z145" s="27"/>
      <c r="AA145" s="27"/>
      <c r="AB145" s="27"/>
      <c r="AC145" s="27"/>
      <c r="AD145" s="27"/>
      <c r="AE145" s="27"/>
    </row>
    <row r="146" spans="22:31" x14ac:dyDescent="0.25">
      <c r="V146" s="27"/>
      <c r="W146" s="27"/>
      <c r="X146" s="27"/>
      <c r="Y146" s="27"/>
      <c r="Z146" s="27"/>
      <c r="AA146" s="27"/>
      <c r="AB146" s="27"/>
      <c r="AC146" s="27"/>
      <c r="AD146" s="27"/>
      <c r="AE146" s="27"/>
    </row>
    <row r="147" spans="22:31" x14ac:dyDescent="0.25">
      <c r="V147" s="27"/>
      <c r="W147" s="27"/>
      <c r="X147" s="27"/>
      <c r="Y147" s="27"/>
      <c r="Z147" s="27"/>
      <c r="AA147" s="27"/>
      <c r="AB147" s="27"/>
      <c r="AC147" s="27"/>
      <c r="AD147" s="27"/>
      <c r="AE147" s="27"/>
    </row>
    <row r="148" spans="22:31" x14ac:dyDescent="0.25">
      <c r="V148" s="27"/>
      <c r="W148" s="27"/>
      <c r="X148" s="27"/>
      <c r="Y148" s="27"/>
      <c r="Z148" s="27"/>
      <c r="AA148" s="27"/>
      <c r="AB148" s="27"/>
      <c r="AC148" s="27"/>
      <c r="AD148" s="27"/>
      <c r="AE148" s="27"/>
    </row>
    <row r="149" spans="22:31" x14ac:dyDescent="0.25">
      <c r="V149" s="27"/>
      <c r="W149" s="27"/>
      <c r="X149" s="27"/>
      <c r="Y149" s="27"/>
      <c r="Z149" s="27"/>
      <c r="AA149" s="27"/>
      <c r="AB149" s="27"/>
      <c r="AC149" s="27"/>
      <c r="AD149" s="27"/>
      <c r="AE149" s="27"/>
    </row>
    <row r="150" spans="22:31" x14ac:dyDescent="0.25">
      <c r="V150" s="27"/>
      <c r="W150" s="27"/>
      <c r="X150" s="27"/>
      <c r="Y150" s="27"/>
      <c r="Z150" s="27"/>
      <c r="AA150" s="27"/>
      <c r="AB150" s="27"/>
      <c r="AC150" s="27"/>
      <c r="AD150" s="27"/>
      <c r="AE150" s="27"/>
    </row>
    <row r="151" spans="22:31" x14ac:dyDescent="0.25">
      <c r="V151" s="27"/>
      <c r="W151" s="27"/>
      <c r="X151" s="27"/>
      <c r="Y151" s="27"/>
      <c r="Z151" s="27"/>
      <c r="AA151" s="27"/>
      <c r="AB151" s="27"/>
      <c r="AC151" s="27"/>
      <c r="AD151" s="27"/>
      <c r="AE151" s="27"/>
    </row>
    <row r="152" spans="22:31" x14ac:dyDescent="0.25">
      <c r="V152" s="27"/>
      <c r="W152" s="27"/>
      <c r="X152" s="27"/>
      <c r="Y152" s="27"/>
      <c r="Z152" s="27"/>
      <c r="AA152" s="27"/>
      <c r="AB152" s="27"/>
      <c r="AC152" s="27"/>
      <c r="AD152" s="27"/>
      <c r="AE152" s="27"/>
    </row>
    <row r="153" spans="22:31" x14ac:dyDescent="0.25">
      <c r="V153" s="27"/>
      <c r="W153" s="27"/>
      <c r="X153" s="27"/>
      <c r="Y153" s="27"/>
      <c r="Z153" s="27"/>
      <c r="AA153" s="27"/>
      <c r="AB153" s="27"/>
      <c r="AC153" s="27"/>
      <c r="AD153" s="27"/>
      <c r="AE153" s="27"/>
    </row>
    <row r="154" spans="22:31" x14ac:dyDescent="0.25">
      <c r="V154" s="27"/>
      <c r="W154" s="27"/>
      <c r="X154" s="27"/>
      <c r="Y154" s="27"/>
      <c r="Z154" s="27"/>
      <c r="AA154" s="27"/>
      <c r="AB154" s="27"/>
      <c r="AC154" s="27"/>
      <c r="AD154" s="27"/>
      <c r="AE154" s="27"/>
    </row>
    <row r="155" spans="22:31" x14ac:dyDescent="0.25">
      <c r="V155" s="27"/>
      <c r="W155" s="27"/>
      <c r="X155" s="27"/>
      <c r="Y155" s="27"/>
      <c r="Z155" s="27"/>
      <c r="AA155" s="27"/>
      <c r="AB155" s="27"/>
      <c r="AC155" s="27"/>
      <c r="AD155" s="27"/>
      <c r="AE155" s="27"/>
    </row>
    <row r="156" spans="22:31" x14ac:dyDescent="0.25">
      <c r="V156" s="27"/>
      <c r="W156" s="27"/>
      <c r="X156" s="27"/>
      <c r="Y156" s="27"/>
      <c r="Z156" s="27"/>
      <c r="AA156" s="27"/>
      <c r="AB156" s="27"/>
      <c r="AC156" s="27"/>
      <c r="AD156" s="27"/>
      <c r="AE156" s="27"/>
    </row>
    <row r="157" spans="22:31" x14ac:dyDescent="0.25">
      <c r="V157" s="27"/>
      <c r="W157" s="27"/>
      <c r="X157" s="27"/>
      <c r="Y157" s="27"/>
      <c r="Z157" s="27"/>
      <c r="AA157" s="27"/>
      <c r="AB157" s="27"/>
      <c r="AC157" s="27"/>
      <c r="AD157" s="27"/>
      <c r="AE157" s="27"/>
    </row>
    <row r="158" spans="22:31" x14ac:dyDescent="0.25">
      <c r="V158" s="27"/>
      <c r="W158" s="27"/>
      <c r="X158" s="27"/>
      <c r="Y158" s="27"/>
      <c r="Z158" s="27"/>
      <c r="AA158" s="27"/>
      <c r="AB158" s="27"/>
      <c r="AC158" s="27"/>
      <c r="AD158" s="27"/>
      <c r="AE158" s="27"/>
    </row>
    <row r="159" spans="22:31" x14ac:dyDescent="0.25">
      <c r="V159" s="27"/>
      <c r="W159" s="27"/>
      <c r="X159" s="27"/>
      <c r="Y159" s="27"/>
      <c r="Z159" s="27"/>
      <c r="AA159" s="27"/>
      <c r="AB159" s="27"/>
      <c r="AC159" s="27"/>
      <c r="AD159" s="27"/>
      <c r="AE159" s="27"/>
    </row>
    <row r="160" spans="22:31" x14ac:dyDescent="0.25">
      <c r="V160" s="27"/>
      <c r="W160" s="27"/>
      <c r="X160" s="27"/>
      <c r="Y160" s="27"/>
      <c r="Z160" s="27"/>
      <c r="AA160" s="27"/>
      <c r="AB160" s="27"/>
      <c r="AC160" s="27"/>
      <c r="AD160" s="27"/>
      <c r="AE160" s="27"/>
    </row>
    <row r="161" spans="22:31" x14ac:dyDescent="0.25">
      <c r="V161" s="27"/>
      <c r="W161" s="27"/>
      <c r="X161" s="27"/>
      <c r="Y161" s="27"/>
      <c r="Z161" s="27"/>
      <c r="AA161" s="27"/>
      <c r="AB161" s="27"/>
      <c r="AC161" s="27"/>
      <c r="AD161" s="27"/>
      <c r="AE161" s="27"/>
    </row>
    <row r="162" spans="22:31" x14ac:dyDescent="0.25">
      <c r="V162" s="27"/>
      <c r="W162" s="27"/>
      <c r="X162" s="27"/>
      <c r="Y162" s="27"/>
      <c r="Z162" s="27"/>
      <c r="AA162" s="27"/>
      <c r="AB162" s="27"/>
      <c r="AC162" s="27"/>
      <c r="AD162" s="27"/>
      <c r="AE162" s="27"/>
    </row>
    <row r="163" spans="22:31" x14ac:dyDescent="0.25">
      <c r="V163" s="27"/>
      <c r="W163" s="27"/>
      <c r="X163" s="27"/>
      <c r="Y163" s="27"/>
      <c r="Z163" s="27"/>
      <c r="AA163" s="27"/>
      <c r="AB163" s="27"/>
      <c r="AC163" s="27"/>
      <c r="AD163" s="27"/>
      <c r="AE163" s="27"/>
    </row>
    <row r="164" spans="22:31" x14ac:dyDescent="0.25">
      <c r="V164" s="27"/>
      <c r="W164" s="27"/>
      <c r="X164" s="27"/>
      <c r="Y164" s="27"/>
      <c r="Z164" s="27"/>
      <c r="AA164" s="27"/>
      <c r="AB164" s="27"/>
      <c r="AC164" s="27"/>
      <c r="AD164" s="27"/>
      <c r="AE164" s="27"/>
    </row>
    <row r="165" spans="22:31" x14ac:dyDescent="0.25">
      <c r="V165" s="27"/>
      <c r="W165" s="27"/>
      <c r="X165" s="27"/>
      <c r="Y165" s="27"/>
      <c r="Z165" s="27"/>
      <c r="AA165" s="27"/>
      <c r="AB165" s="27"/>
      <c r="AC165" s="27"/>
      <c r="AD165" s="27"/>
      <c r="AE165" s="27"/>
    </row>
    <row r="166" spans="22:31" x14ac:dyDescent="0.25">
      <c r="V166" s="27"/>
      <c r="W166" s="27"/>
      <c r="X166" s="27"/>
      <c r="Y166" s="27"/>
      <c r="Z166" s="27"/>
      <c r="AA166" s="27"/>
      <c r="AB166" s="27"/>
      <c r="AC166" s="27"/>
      <c r="AD166" s="27"/>
      <c r="AE166" s="27"/>
    </row>
    <row r="167" spans="22:31" x14ac:dyDescent="0.25">
      <c r="V167" s="27"/>
      <c r="W167" s="27"/>
      <c r="X167" s="27"/>
      <c r="Y167" s="27"/>
      <c r="Z167" s="27"/>
      <c r="AA167" s="27"/>
      <c r="AB167" s="27"/>
      <c r="AC167" s="27"/>
      <c r="AD167" s="27"/>
      <c r="AE167" s="27"/>
    </row>
    <row r="168" spans="22:31" x14ac:dyDescent="0.25">
      <c r="V168" s="27"/>
      <c r="W168" s="27"/>
      <c r="X168" s="27"/>
      <c r="Y168" s="27"/>
      <c r="Z168" s="27"/>
      <c r="AA168" s="27"/>
      <c r="AB168" s="27"/>
      <c r="AC168" s="27"/>
      <c r="AD168" s="27"/>
      <c r="AE168" s="27"/>
    </row>
    <row r="169" spans="22:31" x14ac:dyDescent="0.25">
      <c r="V169" s="27"/>
      <c r="W169" s="27"/>
      <c r="X169" s="27"/>
      <c r="Y169" s="27"/>
      <c r="Z169" s="27"/>
      <c r="AA169" s="27"/>
      <c r="AB169" s="27"/>
      <c r="AC169" s="27"/>
      <c r="AD169" s="27"/>
      <c r="AE169" s="27"/>
    </row>
    <row r="170" spans="22:31" x14ac:dyDescent="0.25">
      <c r="V170" s="27"/>
      <c r="W170" s="27"/>
      <c r="X170" s="27"/>
      <c r="Y170" s="27"/>
      <c r="Z170" s="27"/>
      <c r="AA170" s="27"/>
      <c r="AB170" s="27"/>
      <c r="AC170" s="27"/>
      <c r="AD170" s="27"/>
      <c r="AE170" s="27"/>
    </row>
    <row r="171" spans="22:31" x14ac:dyDescent="0.25">
      <c r="V171" s="27"/>
      <c r="W171" s="27"/>
      <c r="X171" s="27"/>
      <c r="Y171" s="27"/>
      <c r="Z171" s="27"/>
      <c r="AA171" s="27"/>
      <c r="AB171" s="27"/>
      <c r="AC171" s="27"/>
      <c r="AD171" s="27"/>
      <c r="AE171" s="27"/>
    </row>
    <row r="172" spans="22:31" x14ac:dyDescent="0.25">
      <c r="V172" s="27"/>
      <c r="W172" s="27"/>
      <c r="X172" s="27"/>
      <c r="Y172" s="27"/>
      <c r="Z172" s="27"/>
      <c r="AA172" s="27"/>
      <c r="AB172" s="27"/>
      <c r="AC172" s="27"/>
      <c r="AD172" s="27"/>
      <c r="AE172" s="27"/>
    </row>
    <row r="173" spans="22:31" x14ac:dyDescent="0.25">
      <c r="V173" s="27"/>
      <c r="W173" s="27"/>
      <c r="X173" s="27"/>
      <c r="Y173" s="27"/>
      <c r="Z173" s="27"/>
      <c r="AA173" s="27"/>
      <c r="AB173" s="27"/>
      <c r="AC173" s="27"/>
      <c r="AD173" s="27"/>
      <c r="AE173" s="27"/>
    </row>
    <row r="174" spans="22:31" x14ac:dyDescent="0.25">
      <c r="V174" s="27"/>
      <c r="W174" s="27"/>
      <c r="X174" s="27"/>
      <c r="Y174" s="27"/>
      <c r="Z174" s="27"/>
      <c r="AA174" s="27"/>
      <c r="AB174" s="27"/>
      <c r="AC174" s="27"/>
      <c r="AD174" s="27"/>
      <c r="AE174" s="27"/>
    </row>
    <row r="175" spans="22:31" x14ac:dyDescent="0.25">
      <c r="V175" s="27"/>
      <c r="W175" s="27"/>
      <c r="X175" s="27"/>
      <c r="Y175" s="27"/>
      <c r="Z175" s="27"/>
      <c r="AA175" s="27"/>
      <c r="AB175" s="27"/>
      <c r="AC175" s="27"/>
      <c r="AD175" s="27"/>
      <c r="AE175" s="27"/>
    </row>
    <row r="176" spans="22:31" x14ac:dyDescent="0.25">
      <c r="V176" s="27"/>
      <c r="W176" s="27"/>
      <c r="X176" s="27"/>
      <c r="Y176" s="27"/>
      <c r="Z176" s="27"/>
      <c r="AA176" s="27"/>
      <c r="AB176" s="27"/>
      <c r="AC176" s="27"/>
      <c r="AD176" s="27"/>
      <c r="AE176" s="27"/>
    </row>
    <row r="177" spans="22:31" x14ac:dyDescent="0.25">
      <c r="V177" s="27"/>
      <c r="W177" s="27"/>
      <c r="X177" s="27"/>
      <c r="Y177" s="27"/>
      <c r="Z177" s="27"/>
      <c r="AA177" s="27"/>
      <c r="AB177" s="27"/>
      <c r="AC177" s="27"/>
      <c r="AD177" s="27"/>
      <c r="AE177" s="27"/>
    </row>
    <row r="178" spans="22:31" x14ac:dyDescent="0.25">
      <c r="V178" s="27"/>
      <c r="W178" s="27"/>
      <c r="X178" s="27"/>
      <c r="Y178" s="27"/>
      <c r="Z178" s="27"/>
      <c r="AA178" s="27"/>
      <c r="AB178" s="27"/>
      <c r="AC178" s="27"/>
      <c r="AD178" s="27"/>
      <c r="AE178" s="27"/>
    </row>
    <row r="179" spans="22:31" x14ac:dyDescent="0.25">
      <c r="V179" s="27"/>
      <c r="W179" s="27"/>
      <c r="X179" s="27"/>
      <c r="Y179" s="27"/>
      <c r="Z179" s="27"/>
      <c r="AA179" s="27"/>
      <c r="AB179" s="27"/>
      <c r="AC179" s="27"/>
      <c r="AD179" s="27"/>
      <c r="AE179" s="27"/>
    </row>
    <row r="180" spans="22:31" x14ac:dyDescent="0.25">
      <c r="V180" s="27"/>
      <c r="W180" s="27"/>
      <c r="X180" s="27"/>
      <c r="Y180" s="27"/>
      <c r="Z180" s="27"/>
      <c r="AA180" s="27"/>
      <c r="AB180" s="27"/>
      <c r="AC180" s="27"/>
      <c r="AD180" s="27"/>
      <c r="AE180" s="27"/>
    </row>
    <row r="181" spans="22:31" x14ac:dyDescent="0.25">
      <c r="V181" s="27"/>
      <c r="W181" s="27"/>
      <c r="X181" s="27"/>
      <c r="Y181" s="27"/>
      <c r="Z181" s="27"/>
      <c r="AA181" s="27"/>
      <c r="AB181" s="27"/>
      <c r="AC181" s="27"/>
      <c r="AD181" s="27"/>
      <c r="AE181" s="27"/>
    </row>
    <row r="182" spans="22:31" x14ac:dyDescent="0.25">
      <c r="V182" s="27"/>
      <c r="W182" s="27"/>
      <c r="X182" s="27"/>
      <c r="Y182" s="27"/>
      <c r="Z182" s="27"/>
      <c r="AA182" s="27"/>
      <c r="AB182" s="27"/>
      <c r="AC182" s="27"/>
      <c r="AD182" s="27"/>
      <c r="AE182" s="27"/>
    </row>
    <row r="183" spans="22:31" x14ac:dyDescent="0.25">
      <c r="V183" s="27"/>
      <c r="W183" s="27"/>
      <c r="X183" s="27"/>
      <c r="Y183" s="27"/>
      <c r="Z183" s="27"/>
      <c r="AA183" s="27"/>
      <c r="AB183" s="27"/>
      <c r="AC183" s="27"/>
      <c r="AD183" s="27"/>
      <c r="AE183" s="27"/>
    </row>
    <row r="184" spans="22:31" x14ac:dyDescent="0.25">
      <c r="V184" s="27"/>
      <c r="W184" s="27"/>
      <c r="X184" s="27"/>
      <c r="Y184" s="27"/>
      <c r="Z184" s="27"/>
      <c r="AA184" s="27"/>
      <c r="AB184" s="27"/>
      <c r="AC184" s="27"/>
      <c r="AD184" s="27"/>
      <c r="AE184" s="27"/>
    </row>
    <row r="185" spans="22:31" x14ac:dyDescent="0.25">
      <c r="V185" s="27"/>
      <c r="W185" s="27"/>
      <c r="X185" s="27"/>
      <c r="Y185" s="27"/>
      <c r="Z185" s="27"/>
      <c r="AA185" s="27"/>
      <c r="AB185" s="27"/>
      <c r="AC185" s="27"/>
      <c r="AD185" s="27"/>
      <c r="AE185" s="27"/>
    </row>
    <row r="186" spans="22:31" x14ac:dyDescent="0.25">
      <c r="V186" s="27"/>
      <c r="W186" s="27"/>
      <c r="X186" s="27"/>
      <c r="Y186" s="27"/>
      <c r="Z186" s="27"/>
      <c r="AA186" s="27"/>
      <c r="AB186" s="27"/>
      <c r="AC186" s="27"/>
      <c r="AD186" s="27"/>
      <c r="AE186" s="27"/>
    </row>
    <row r="187" spans="22:31" x14ac:dyDescent="0.25">
      <c r="V187" s="27"/>
      <c r="W187" s="27"/>
      <c r="X187" s="27"/>
      <c r="Y187" s="27"/>
      <c r="Z187" s="27"/>
      <c r="AA187" s="27"/>
      <c r="AB187" s="27"/>
      <c r="AC187" s="27"/>
      <c r="AD187" s="27"/>
      <c r="AE187" s="27"/>
    </row>
    <row r="188" spans="22:31" x14ac:dyDescent="0.25">
      <c r="V188" s="27"/>
      <c r="W188" s="27"/>
      <c r="X188" s="27"/>
      <c r="Y188" s="27"/>
      <c r="Z188" s="27"/>
      <c r="AA188" s="27"/>
      <c r="AB188" s="27"/>
      <c r="AC188" s="27"/>
      <c r="AD188" s="27"/>
      <c r="AE188" s="27"/>
    </row>
    <row r="189" spans="22:31" x14ac:dyDescent="0.25">
      <c r="V189" s="27"/>
      <c r="W189" s="27"/>
      <c r="X189" s="27"/>
      <c r="Y189" s="27"/>
      <c r="Z189" s="27"/>
      <c r="AA189" s="27"/>
      <c r="AB189" s="27"/>
      <c r="AC189" s="27"/>
      <c r="AD189" s="27"/>
      <c r="AE189" s="27"/>
    </row>
    <row r="190" spans="22:31" x14ac:dyDescent="0.25">
      <c r="V190" s="27"/>
      <c r="W190" s="27"/>
      <c r="X190" s="27"/>
      <c r="Y190" s="27"/>
      <c r="Z190" s="27"/>
      <c r="AA190" s="27"/>
      <c r="AB190" s="27"/>
      <c r="AC190" s="27"/>
      <c r="AD190" s="27"/>
      <c r="AE190" s="27"/>
    </row>
    <row r="191" spans="22:31" x14ac:dyDescent="0.25">
      <c r="V191" s="27"/>
      <c r="W191" s="27"/>
      <c r="X191" s="27"/>
      <c r="Y191" s="27"/>
      <c r="Z191" s="27"/>
      <c r="AA191" s="27"/>
      <c r="AB191" s="27"/>
      <c r="AC191" s="27"/>
      <c r="AD191" s="27"/>
      <c r="AE191" s="27"/>
    </row>
    <row r="192" spans="22:31" x14ac:dyDescent="0.25">
      <c r="V192" s="27"/>
      <c r="W192" s="27"/>
      <c r="X192" s="27"/>
      <c r="Y192" s="27"/>
      <c r="Z192" s="27"/>
      <c r="AA192" s="27"/>
      <c r="AB192" s="27"/>
      <c r="AC192" s="27"/>
      <c r="AD192" s="27"/>
      <c r="AE192" s="27"/>
    </row>
    <row r="193" spans="22:31" x14ac:dyDescent="0.25">
      <c r="V193" s="27"/>
      <c r="W193" s="27"/>
      <c r="X193" s="27"/>
      <c r="Y193" s="27"/>
      <c r="Z193" s="27"/>
      <c r="AA193" s="27"/>
      <c r="AB193" s="27"/>
      <c r="AC193" s="27"/>
      <c r="AD193" s="27"/>
      <c r="AE193" s="27"/>
    </row>
    <row r="194" spans="22:31" x14ac:dyDescent="0.25">
      <c r="V194" s="27"/>
      <c r="W194" s="27"/>
      <c r="X194" s="27"/>
      <c r="Y194" s="27"/>
      <c r="Z194" s="27"/>
      <c r="AA194" s="27"/>
      <c r="AB194" s="27"/>
      <c r="AC194" s="27"/>
      <c r="AD194" s="27"/>
      <c r="AE194" s="27"/>
    </row>
    <row r="195" spans="22:31" x14ac:dyDescent="0.25">
      <c r="V195" s="27"/>
      <c r="W195" s="27"/>
      <c r="X195" s="27"/>
      <c r="Y195" s="27"/>
      <c r="Z195" s="27"/>
      <c r="AA195" s="27"/>
      <c r="AB195" s="27"/>
      <c r="AC195" s="27"/>
      <c r="AD195" s="27"/>
      <c r="AE195" s="27"/>
    </row>
    <row r="196" spans="22:31" x14ac:dyDescent="0.25">
      <c r="V196" s="27"/>
      <c r="W196" s="27"/>
      <c r="X196" s="27"/>
      <c r="Y196" s="27"/>
      <c r="Z196" s="27"/>
      <c r="AA196" s="27"/>
      <c r="AB196" s="27"/>
      <c r="AC196" s="27"/>
      <c r="AD196" s="27"/>
      <c r="AE196" s="27"/>
    </row>
    <row r="197" spans="22:31" x14ac:dyDescent="0.25">
      <c r="V197" s="27"/>
      <c r="W197" s="27"/>
      <c r="X197" s="27"/>
      <c r="Y197" s="27"/>
      <c r="Z197" s="27"/>
      <c r="AA197" s="27"/>
      <c r="AB197" s="27"/>
      <c r="AC197" s="27"/>
      <c r="AD197" s="27"/>
      <c r="AE197" s="27"/>
    </row>
    <row r="198" spans="22:31" x14ac:dyDescent="0.25">
      <c r="V198" s="27"/>
      <c r="W198" s="27"/>
      <c r="X198" s="27"/>
      <c r="Y198" s="27"/>
      <c r="Z198" s="27"/>
      <c r="AA198" s="27"/>
      <c r="AB198" s="27"/>
      <c r="AC198" s="27"/>
      <c r="AD198" s="27"/>
      <c r="AE198" s="27"/>
    </row>
    <row r="199" spans="22:31" x14ac:dyDescent="0.25">
      <c r="V199" s="27"/>
      <c r="W199" s="27"/>
      <c r="X199" s="27"/>
      <c r="Y199" s="27"/>
      <c r="Z199" s="27"/>
      <c r="AA199" s="27"/>
      <c r="AB199" s="27"/>
      <c r="AC199" s="27"/>
      <c r="AD199" s="27"/>
      <c r="AE199" s="27"/>
    </row>
    <row r="200" spans="22:31" x14ac:dyDescent="0.25">
      <c r="V200" s="27"/>
      <c r="W200" s="27"/>
      <c r="X200" s="27"/>
      <c r="Y200" s="27"/>
      <c r="Z200" s="27"/>
      <c r="AA200" s="27"/>
      <c r="AB200" s="27"/>
      <c r="AC200" s="27"/>
      <c r="AD200" s="27"/>
      <c r="AE200" s="27"/>
    </row>
    <row r="201" spans="22:31" x14ac:dyDescent="0.25">
      <c r="V201" s="27"/>
      <c r="W201" s="27"/>
      <c r="X201" s="27"/>
      <c r="Y201" s="27"/>
      <c r="Z201" s="27"/>
      <c r="AA201" s="27"/>
      <c r="AB201" s="27"/>
      <c r="AC201" s="27"/>
      <c r="AD201" s="27"/>
      <c r="AE201" s="27"/>
    </row>
    <row r="202" spans="22:31" x14ac:dyDescent="0.25">
      <c r="V202" s="27"/>
      <c r="W202" s="27"/>
      <c r="X202" s="27"/>
      <c r="Y202" s="27"/>
      <c r="Z202" s="27"/>
      <c r="AA202" s="27"/>
      <c r="AB202" s="27"/>
      <c r="AC202" s="27"/>
      <c r="AD202" s="27"/>
      <c r="AE202" s="27"/>
    </row>
    <row r="203" spans="22:31" x14ac:dyDescent="0.25">
      <c r="V203" s="27"/>
      <c r="W203" s="27"/>
      <c r="X203" s="27"/>
      <c r="Y203" s="27"/>
      <c r="Z203" s="27"/>
      <c r="AA203" s="27"/>
      <c r="AB203" s="27"/>
      <c r="AC203" s="27"/>
      <c r="AD203" s="27"/>
      <c r="AE203" s="27"/>
    </row>
    <row r="204" spans="22:31" x14ac:dyDescent="0.25">
      <c r="V204" s="27"/>
      <c r="W204" s="27"/>
      <c r="X204" s="27"/>
      <c r="Y204" s="27"/>
      <c r="Z204" s="27"/>
      <c r="AA204" s="27"/>
      <c r="AB204" s="27"/>
      <c r="AC204" s="27"/>
      <c r="AD204" s="27"/>
      <c r="AE204" s="27"/>
    </row>
    <row r="205" spans="22:31" x14ac:dyDescent="0.25">
      <c r="V205" s="27"/>
      <c r="W205" s="27"/>
      <c r="X205" s="27"/>
      <c r="Y205" s="27"/>
      <c r="Z205" s="27"/>
      <c r="AA205" s="27"/>
      <c r="AB205" s="27"/>
      <c r="AC205" s="27"/>
      <c r="AD205" s="27"/>
      <c r="AE205" s="27"/>
    </row>
    <row r="206" spans="22:31" x14ac:dyDescent="0.25">
      <c r="V206" s="27"/>
      <c r="W206" s="27"/>
      <c r="X206" s="27"/>
      <c r="Y206" s="27"/>
      <c r="Z206" s="27"/>
      <c r="AA206" s="27"/>
      <c r="AB206" s="27"/>
      <c r="AC206" s="27"/>
      <c r="AD206" s="27"/>
      <c r="AE206" s="27"/>
    </row>
    <row r="207" spans="22:31" x14ac:dyDescent="0.25">
      <c r="V207" s="27"/>
      <c r="W207" s="27"/>
      <c r="X207" s="27"/>
      <c r="Y207" s="27"/>
      <c r="Z207" s="27"/>
      <c r="AA207" s="27"/>
      <c r="AB207" s="27"/>
      <c r="AC207" s="27"/>
      <c r="AD207" s="27"/>
      <c r="AE207" s="27"/>
    </row>
    <row r="208" spans="22:31" x14ac:dyDescent="0.25">
      <c r="V208" s="27"/>
      <c r="W208" s="27"/>
      <c r="X208" s="27"/>
      <c r="Y208" s="27"/>
      <c r="Z208" s="27"/>
      <c r="AA208" s="27"/>
      <c r="AB208" s="27"/>
      <c r="AC208" s="27"/>
      <c r="AD208" s="27"/>
      <c r="AE208" s="27"/>
    </row>
    <row r="209" spans="22:31" x14ac:dyDescent="0.25">
      <c r="V209" s="27"/>
      <c r="W209" s="27"/>
      <c r="X209" s="27"/>
      <c r="Y209" s="27"/>
      <c r="Z209" s="27"/>
      <c r="AA209" s="27"/>
      <c r="AB209" s="27"/>
      <c r="AC209" s="27"/>
      <c r="AD209" s="27"/>
      <c r="AE209" s="27"/>
    </row>
    <row r="210" spans="22:31" x14ac:dyDescent="0.25">
      <c r="V210" s="27"/>
      <c r="W210" s="27"/>
      <c r="X210" s="27"/>
      <c r="Y210" s="27"/>
      <c r="Z210" s="27"/>
      <c r="AA210" s="27"/>
      <c r="AB210" s="27"/>
      <c r="AC210" s="27"/>
      <c r="AD210" s="27"/>
      <c r="AE210" s="27"/>
    </row>
    <row r="211" spans="22:31" x14ac:dyDescent="0.25">
      <c r="V211" s="27"/>
      <c r="W211" s="27"/>
      <c r="X211" s="27"/>
      <c r="Y211" s="27"/>
      <c r="Z211" s="27"/>
      <c r="AA211" s="27"/>
      <c r="AB211" s="27"/>
      <c r="AC211" s="27"/>
      <c r="AD211" s="27"/>
      <c r="AE211" s="27"/>
    </row>
    <row r="212" spans="22:31" x14ac:dyDescent="0.25">
      <c r="V212" s="27"/>
      <c r="W212" s="27"/>
      <c r="X212" s="27"/>
      <c r="Y212" s="27"/>
      <c r="Z212" s="27"/>
      <c r="AA212" s="27"/>
      <c r="AB212" s="27"/>
      <c r="AC212" s="27"/>
      <c r="AD212" s="27"/>
      <c r="AE212" s="27"/>
    </row>
    <row r="213" spans="22:31" x14ac:dyDescent="0.25">
      <c r="V213" s="27"/>
      <c r="W213" s="27"/>
      <c r="X213" s="27"/>
      <c r="Y213" s="27"/>
      <c r="Z213" s="27"/>
      <c r="AA213" s="27"/>
      <c r="AB213" s="27"/>
      <c r="AC213" s="27"/>
      <c r="AD213" s="27"/>
      <c r="AE213" s="27"/>
    </row>
    <row r="214" spans="22:31" x14ac:dyDescent="0.25">
      <c r="V214" s="27"/>
      <c r="W214" s="27"/>
      <c r="X214" s="27"/>
      <c r="Y214" s="27"/>
      <c r="Z214" s="27"/>
      <c r="AA214" s="27"/>
      <c r="AB214" s="27"/>
      <c r="AC214" s="27"/>
      <c r="AD214" s="27"/>
      <c r="AE214" s="27"/>
    </row>
    <row r="215" spans="22:31" x14ac:dyDescent="0.25">
      <c r="V215" s="27"/>
      <c r="W215" s="27"/>
      <c r="X215" s="27"/>
      <c r="Y215" s="27"/>
      <c r="Z215" s="27"/>
      <c r="AA215" s="27"/>
      <c r="AB215" s="27"/>
      <c r="AC215" s="27"/>
      <c r="AD215" s="27"/>
      <c r="AE215" s="27"/>
    </row>
    <row r="216" spans="22:31" x14ac:dyDescent="0.25">
      <c r="V216" s="27"/>
      <c r="W216" s="27"/>
      <c r="X216" s="27"/>
      <c r="Y216" s="27"/>
      <c r="Z216" s="27"/>
      <c r="AA216" s="27"/>
      <c r="AB216" s="27"/>
      <c r="AC216" s="27"/>
      <c r="AD216" s="27"/>
      <c r="AE216" s="27"/>
    </row>
    <row r="217" spans="22:31" x14ac:dyDescent="0.25">
      <c r="V217" s="27"/>
      <c r="W217" s="27"/>
      <c r="X217" s="27"/>
      <c r="Y217" s="27"/>
      <c r="Z217" s="27"/>
      <c r="AA217" s="27"/>
      <c r="AB217" s="27"/>
      <c r="AC217" s="27"/>
      <c r="AD217" s="27"/>
      <c r="AE217" s="27"/>
    </row>
    <row r="218" spans="22:31" x14ac:dyDescent="0.25">
      <c r="V218" s="27"/>
      <c r="W218" s="27"/>
      <c r="X218" s="27"/>
      <c r="Y218" s="27"/>
      <c r="Z218" s="27"/>
      <c r="AA218" s="27"/>
      <c r="AB218" s="27"/>
      <c r="AC218" s="27"/>
      <c r="AD218" s="27"/>
      <c r="AE218" s="27"/>
    </row>
    <row r="219" spans="22:31" x14ac:dyDescent="0.25">
      <c r="V219" s="27"/>
      <c r="W219" s="27"/>
      <c r="X219" s="27"/>
      <c r="Y219" s="27"/>
      <c r="Z219" s="27"/>
      <c r="AA219" s="27"/>
      <c r="AB219" s="27"/>
      <c r="AC219" s="27"/>
      <c r="AD219" s="27"/>
      <c r="AE219" s="27"/>
    </row>
    <row r="220" spans="22:31" x14ac:dyDescent="0.25">
      <c r="V220" s="27"/>
      <c r="W220" s="27"/>
      <c r="X220" s="27"/>
      <c r="Y220" s="27"/>
      <c r="Z220" s="27"/>
      <c r="AA220" s="27"/>
      <c r="AB220" s="27"/>
      <c r="AC220" s="27"/>
      <c r="AD220" s="27"/>
      <c r="AE220" s="27"/>
    </row>
    <row r="221" spans="22:31" x14ac:dyDescent="0.25">
      <c r="V221" s="27"/>
      <c r="W221" s="27"/>
      <c r="X221" s="27"/>
      <c r="Y221" s="27"/>
      <c r="Z221" s="27"/>
      <c r="AA221" s="27"/>
      <c r="AB221" s="27"/>
      <c r="AC221" s="27"/>
      <c r="AD221" s="27"/>
      <c r="AE221" s="27"/>
    </row>
    <row r="222" spans="22:31" x14ac:dyDescent="0.25">
      <c r="V222" s="27"/>
      <c r="W222" s="27"/>
      <c r="X222" s="27"/>
      <c r="Y222" s="27"/>
      <c r="Z222" s="27"/>
      <c r="AA222" s="27"/>
      <c r="AB222" s="27"/>
      <c r="AC222" s="27"/>
      <c r="AD222" s="27"/>
      <c r="AE222" s="27"/>
    </row>
    <row r="223" spans="22:31" x14ac:dyDescent="0.25">
      <c r="V223" s="27"/>
      <c r="W223" s="27"/>
      <c r="X223" s="27"/>
      <c r="Y223" s="27"/>
      <c r="Z223" s="27"/>
      <c r="AA223" s="27"/>
      <c r="AB223" s="27"/>
      <c r="AC223" s="27"/>
      <c r="AD223" s="27"/>
      <c r="AE223" s="27"/>
    </row>
    <row r="224" spans="22:31" x14ac:dyDescent="0.25">
      <c r="V224" s="27"/>
      <c r="W224" s="27"/>
      <c r="X224" s="27"/>
      <c r="Y224" s="27"/>
      <c r="Z224" s="27"/>
      <c r="AA224" s="27"/>
      <c r="AB224" s="27"/>
      <c r="AC224" s="27"/>
      <c r="AD224" s="27"/>
      <c r="AE224" s="27"/>
    </row>
    <row r="225" spans="22:31" x14ac:dyDescent="0.25">
      <c r="V225" s="27"/>
      <c r="W225" s="27"/>
      <c r="X225" s="27"/>
      <c r="Y225" s="27"/>
      <c r="Z225" s="27"/>
      <c r="AA225" s="27"/>
      <c r="AB225" s="27"/>
      <c r="AC225" s="27"/>
      <c r="AD225" s="27"/>
      <c r="AE225" s="27"/>
    </row>
    <row r="226" spans="22:31" x14ac:dyDescent="0.25">
      <c r="V226" s="27"/>
      <c r="W226" s="27"/>
      <c r="X226" s="27"/>
      <c r="Y226" s="27"/>
      <c r="Z226" s="27"/>
      <c r="AA226" s="27"/>
      <c r="AB226" s="27"/>
      <c r="AC226" s="27"/>
      <c r="AD226" s="27"/>
      <c r="AE226" s="27"/>
    </row>
    <row r="227" spans="22:31" x14ac:dyDescent="0.25">
      <c r="V227" s="27"/>
      <c r="W227" s="27"/>
      <c r="X227" s="27"/>
      <c r="Y227" s="27"/>
      <c r="Z227" s="27"/>
      <c r="AA227" s="27"/>
      <c r="AB227" s="27"/>
      <c r="AC227" s="27"/>
      <c r="AD227" s="27"/>
      <c r="AE227" s="27"/>
    </row>
    <row r="228" spans="22:31" x14ac:dyDescent="0.25">
      <c r="V228" s="27"/>
      <c r="W228" s="27"/>
      <c r="X228" s="27"/>
      <c r="Y228" s="27"/>
      <c r="Z228" s="27"/>
      <c r="AA228" s="27"/>
      <c r="AB228" s="27"/>
      <c r="AC228" s="27"/>
      <c r="AD228" s="27"/>
      <c r="AE228" s="27"/>
    </row>
    <row r="229" spans="22:31" x14ac:dyDescent="0.25">
      <c r="V229" s="27"/>
      <c r="W229" s="27"/>
      <c r="X229" s="27"/>
      <c r="Y229" s="27"/>
      <c r="Z229" s="27"/>
      <c r="AA229" s="27"/>
      <c r="AB229" s="27"/>
      <c r="AC229" s="27"/>
      <c r="AD229" s="27"/>
      <c r="AE229" s="27"/>
    </row>
    <row r="230" spans="22:31" x14ac:dyDescent="0.25">
      <c r="V230" s="27"/>
      <c r="W230" s="27"/>
      <c r="X230" s="27"/>
      <c r="Y230" s="27"/>
      <c r="Z230" s="27"/>
      <c r="AA230" s="27"/>
      <c r="AB230" s="27"/>
      <c r="AC230" s="27"/>
      <c r="AD230" s="27"/>
      <c r="AE230" s="27"/>
    </row>
    <row r="231" spans="22:31" x14ac:dyDescent="0.25">
      <c r="V231" s="27"/>
      <c r="W231" s="27"/>
      <c r="X231" s="27"/>
      <c r="Y231" s="27"/>
      <c r="Z231" s="27"/>
      <c r="AA231" s="27"/>
      <c r="AB231" s="27"/>
      <c r="AC231" s="27"/>
      <c r="AD231" s="27"/>
      <c r="AE231" s="27"/>
    </row>
    <row r="232" spans="22:31" x14ac:dyDescent="0.25">
      <c r="V232" s="27"/>
      <c r="W232" s="27"/>
      <c r="X232" s="27"/>
      <c r="Y232" s="27"/>
      <c r="Z232" s="27"/>
      <c r="AA232" s="27"/>
      <c r="AB232" s="27"/>
      <c r="AC232" s="27"/>
      <c r="AD232" s="27"/>
      <c r="AE232" s="27"/>
    </row>
    <row r="233" spans="22:31" x14ac:dyDescent="0.25">
      <c r="V233" s="27"/>
      <c r="W233" s="27"/>
      <c r="X233" s="27"/>
      <c r="Y233" s="27"/>
      <c r="Z233" s="27"/>
      <c r="AA233" s="27"/>
      <c r="AB233" s="27"/>
      <c r="AC233" s="27"/>
      <c r="AD233" s="27"/>
      <c r="AE233" s="27"/>
    </row>
    <row r="234" spans="22:31" x14ac:dyDescent="0.25">
      <c r="V234" s="27"/>
      <c r="W234" s="27"/>
      <c r="X234" s="27"/>
      <c r="Y234" s="27"/>
      <c r="Z234" s="27"/>
      <c r="AA234" s="27"/>
      <c r="AB234" s="27"/>
      <c r="AC234" s="27"/>
      <c r="AD234" s="27"/>
      <c r="AE234" s="27"/>
    </row>
    <row r="235" spans="22:31" x14ac:dyDescent="0.25">
      <c r="V235" s="27"/>
      <c r="W235" s="27"/>
      <c r="X235" s="27"/>
      <c r="Y235" s="27"/>
      <c r="Z235" s="27"/>
      <c r="AA235" s="27"/>
      <c r="AB235" s="27"/>
      <c r="AC235" s="27"/>
      <c r="AD235" s="27"/>
      <c r="AE235" s="27"/>
    </row>
    <row r="236" spans="22:31" x14ac:dyDescent="0.25">
      <c r="V236" s="27"/>
      <c r="W236" s="27"/>
      <c r="X236" s="27"/>
      <c r="Y236" s="27"/>
      <c r="Z236" s="27"/>
      <c r="AA236" s="27"/>
      <c r="AB236" s="27"/>
      <c r="AC236" s="27"/>
      <c r="AD236" s="27"/>
      <c r="AE236" s="27"/>
    </row>
    <row r="237" spans="22:31" x14ac:dyDescent="0.25">
      <c r="V237" s="27"/>
      <c r="W237" s="27"/>
      <c r="X237" s="27"/>
      <c r="Y237" s="27"/>
      <c r="Z237" s="27"/>
      <c r="AA237" s="27"/>
      <c r="AB237" s="27"/>
      <c r="AC237" s="27"/>
      <c r="AD237" s="27"/>
      <c r="AE237" s="27"/>
    </row>
    <row r="238" spans="22:31" x14ac:dyDescent="0.25">
      <c r="V238" s="27"/>
      <c r="W238" s="27"/>
      <c r="X238" s="27"/>
      <c r="Y238" s="27"/>
      <c r="Z238" s="27"/>
      <c r="AA238" s="27"/>
      <c r="AB238" s="27"/>
      <c r="AC238" s="27"/>
      <c r="AD238" s="27"/>
      <c r="AE238" s="27"/>
    </row>
    <row r="239" spans="22:31" x14ac:dyDescent="0.25">
      <c r="V239" s="27"/>
      <c r="W239" s="27"/>
      <c r="X239" s="27"/>
      <c r="Y239" s="27"/>
      <c r="Z239" s="27"/>
      <c r="AA239" s="27"/>
      <c r="AB239" s="27"/>
      <c r="AC239" s="27"/>
      <c r="AD239" s="27"/>
      <c r="AE239" s="27"/>
    </row>
    <row r="240" spans="22:31" x14ac:dyDescent="0.25">
      <c r="V240" s="27"/>
      <c r="W240" s="27"/>
      <c r="X240" s="27"/>
      <c r="Y240" s="27"/>
      <c r="Z240" s="27"/>
      <c r="AA240" s="27"/>
      <c r="AB240" s="27"/>
      <c r="AC240" s="27"/>
      <c r="AD240" s="27"/>
      <c r="AE240" s="27"/>
    </row>
    <row r="241" spans="22:31" x14ac:dyDescent="0.25">
      <c r="V241" s="27"/>
      <c r="W241" s="27"/>
      <c r="X241" s="27"/>
      <c r="Y241" s="27"/>
      <c r="Z241" s="27"/>
      <c r="AA241" s="27"/>
      <c r="AB241" s="27"/>
      <c r="AC241" s="27"/>
      <c r="AD241" s="27"/>
      <c r="AE241" s="27"/>
    </row>
    <row r="242" spans="22:31" x14ac:dyDescent="0.25">
      <c r="V242" s="27"/>
      <c r="W242" s="27"/>
      <c r="X242" s="27"/>
      <c r="Y242" s="27"/>
      <c r="Z242" s="27"/>
      <c r="AA242" s="27"/>
      <c r="AB242" s="27"/>
      <c r="AC242" s="27"/>
      <c r="AD242" s="27"/>
      <c r="AE242" s="27"/>
    </row>
    <row r="243" spans="22:31" x14ac:dyDescent="0.25">
      <c r="V243" s="27"/>
      <c r="W243" s="27"/>
      <c r="X243" s="27"/>
      <c r="Y243" s="27"/>
      <c r="Z243" s="27"/>
      <c r="AA243" s="27"/>
      <c r="AB243" s="27"/>
      <c r="AC243" s="27"/>
      <c r="AD243" s="27"/>
      <c r="AE243" s="27"/>
    </row>
    <row r="244" spans="22:31" x14ac:dyDescent="0.25">
      <c r="V244" s="27"/>
      <c r="W244" s="27"/>
      <c r="X244" s="27"/>
      <c r="Y244" s="27"/>
      <c r="Z244" s="27"/>
      <c r="AA244" s="27"/>
      <c r="AB244" s="27"/>
      <c r="AC244" s="27"/>
      <c r="AD244" s="27"/>
      <c r="AE244" s="27"/>
    </row>
    <row r="245" spans="22:31" x14ac:dyDescent="0.25">
      <c r="V245" s="27"/>
      <c r="W245" s="27"/>
      <c r="X245" s="27"/>
      <c r="Y245" s="27"/>
      <c r="Z245" s="27"/>
      <c r="AA245" s="27"/>
      <c r="AB245" s="27"/>
      <c r="AC245" s="27"/>
      <c r="AD245" s="27"/>
      <c r="AE245" s="27"/>
    </row>
    <row r="246" spans="22:31" x14ac:dyDescent="0.25">
      <c r="V246" s="27"/>
      <c r="W246" s="27"/>
      <c r="X246" s="27"/>
      <c r="Y246" s="27"/>
      <c r="Z246" s="27"/>
      <c r="AA246" s="27"/>
      <c r="AB246" s="27"/>
      <c r="AC246" s="27"/>
      <c r="AD246" s="27"/>
      <c r="AE246" s="27"/>
    </row>
    <row r="247" spans="22:31" x14ac:dyDescent="0.25">
      <c r="V247" s="27"/>
      <c r="W247" s="27"/>
      <c r="X247" s="27"/>
      <c r="Y247" s="27"/>
      <c r="Z247" s="27"/>
      <c r="AA247" s="27"/>
      <c r="AB247" s="27"/>
      <c r="AC247" s="27"/>
      <c r="AD247" s="27"/>
      <c r="AE247" s="27"/>
    </row>
    <row r="248" spans="22:31" x14ac:dyDescent="0.25">
      <c r="V248" s="27"/>
      <c r="W248" s="27"/>
      <c r="X248" s="27"/>
      <c r="Y248" s="27"/>
      <c r="Z248" s="27"/>
      <c r="AA248" s="27"/>
      <c r="AB248" s="27"/>
      <c r="AC248" s="27"/>
      <c r="AD248" s="27"/>
      <c r="AE248" s="27"/>
    </row>
    <row r="249" spans="22:31" x14ac:dyDescent="0.25">
      <c r="V249" s="27"/>
      <c r="W249" s="27"/>
      <c r="X249" s="27"/>
      <c r="Y249" s="27"/>
      <c r="Z249" s="27"/>
      <c r="AA249" s="27"/>
      <c r="AB249" s="27"/>
      <c r="AC249" s="27"/>
      <c r="AD249" s="27"/>
      <c r="AE249" s="27"/>
    </row>
    <row r="250" spans="22:31" x14ac:dyDescent="0.25">
      <c r="V250" s="27"/>
      <c r="W250" s="27"/>
      <c r="X250" s="27"/>
      <c r="Y250" s="27"/>
      <c r="Z250" s="27"/>
      <c r="AA250" s="27"/>
      <c r="AB250" s="27"/>
      <c r="AC250" s="27"/>
      <c r="AD250" s="27"/>
      <c r="AE250" s="27"/>
    </row>
    <row r="251" spans="22:31" x14ac:dyDescent="0.25">
      <c r="V251" s="27"/>
      <c r="W251" s="27"/>
      <c r="X251" s="27"/>
      <c r="Y251" s="27"/>
      <c r="Z251" s="27"/>
      <c r="AA251" s="27"/>
      <c r="AB251" s="27"/>
      <c r="AC251" s="27"/>
      <c r="AD251" s="27"/>
      <c r="AE251" s="27"/>
    </row>
    <row r="252" spans="22:31" x14ac:dyDescent="0.25">
      <c r="V252" s="27"/>
      <c r="W252" s="27"/>
      <c r="X252" s="27"/>
      <c r="Y252" s="27"/>
      <c r="Z252" s="27"/>
      <c r="AA252" s="27"/>
      <c r="AB252" s="27"/>
      <c r="AC252" s="27"/>
      <c r="AD252" s="27"/>
      <c r="AE252" s="27"/>
    </row>
    <row r="253" spans="22:31" x14ac:dyDescent="0.25">
      <c r="V253" s="27"/>
      <c r="W253" s="27"/>
      <c r="X253" s="27"/>
      <c r="Y253" s="27"/>
      <c r="Z253" s="27"/>
      <c r="AA253" s="27"/>
      <c r="AB253" s="27"/>
      <c r="AC253" s="27"/>
      <c r="AD253" s="27"/>
      <c r="AE253" s="27"/>
    </row>
    <row r="254" spans="22:31" x14ac:dyDescent="0.25">
      <c r="V254" s="27"/>
      <c r="W254" s="27"/>
      <c r="X254" s="27"/>
      <c r="Y254" s="27"/>
      <c r="Z254" s="27"/>
      <c r="AA254" s="27"/>
      <c r="AB254" s="27"/>
      <c r="AC254" s="27"/>
      <c r="AD254" s="27"/>
      <c r="AE254" s="27"/>
    </row>
    <row r="255" spans="22:31" x14ac:dyDescent="0.25">
      <c r="V255" s="27"/>
      <c r="W255" s="27"/>
      <c r="X255" s="27"/>
      <c r="Y255" s="27"/>
      <c r="Z255" s="27"/>
      <c r="AA255" s="27"/>
      <c r="AB255" s="27"/>
      <c r="AC255" s="27"/>
      <c r="AD255" s="27"/>
      <c r="AE255" s="27"/>
    </row>
    <row r="256" spans="22:31" x14ac:dyDescent="0.25">
      <c r="V256" s="27"/>
      <c r="W256" s="27"/>
      <c r="X256" s="27"/>
      <c r="Y256" s="27"/>
      <c r="Z256" s="27"/>
      <c r="AA256" s="27"/>
      <c r="AB256" s="27"/>
      <c r="AC256" s="27"/>
      <c r="AD256" s="27"/>
      <c r="AE256" s="27"/>
    </row>
    <row r="257" spans="22:31" x14ac:dyDescent="0.25">
      <c r="V257" s="27"/>
      <c r="W257" s="27"/>
      <c r="X257" s="27"/>
      <c r="Y257" s="27"/>
      <c r="Z257" s="27"/>
      <c r="AA257" s="27"/>
      <c r="AB257" s="27"/>
      <c r="AC257" s="27"/>
      <c r="AD257" s="27"/>
      <c r="AE257" s="27"/>
    </row>
    <row r="258" spans="22:31" x14ac:dyDescent="0.25">
      <c r="V258" s="27"/>
      <c r="W258" s="27"/>
      <c r="X258" s="27"/>
      <c r="Y258" s="27"/>
      <c r="Z258" s="27"/>
      <c r="AA258" s="27"/>
      <c r="AB258" s="27"/>
      <c r="AC258" s="27"/>
      <c r="AD258" s="27"/>
      <c r="AE258" s="27"/>
    </row>
    <row r="259" spans="22:31" x14ac:dyDescent="0.25">
      <c r="V259" s="27"/>
      <c r="W259" s="27"/>
      <c r="X259" s="27"/>
      <c r="Y259" s="27"/>
      <c r="Z259" s="27"/>
      <c r="AA259" s="27"/>
      <c r="AB259" s="27"/>
      <c r="AC259" s="27"/>
      <c r="AD259" s="27"/>
      <c r="AE259" s="27"/>
    </row>
    <row r="260" spans="22:31" x14ac:dyDescent="0.25">
      <c r="V260" s="27"/>
      <c r="W260" s="27"/>
      <c r="X260" s="27"/>
      <c r="Y260" s="27"/>
      <c r="Z260" s="27"/>
      <c r="AA260" s="27"/>
      <c r="AB260" s="27"/>
      <c r="AC260" s="27"/>
      <c r="AD260" s="27"/>
      <c r="AE260" s="27"/>
    </row>
    <row r="261" spans="22:31" x14ac:dyDescent="0.25">
      <c r="V261" s="27"/>
      <c r="W261" s="27"/>
      <c r="X261" s="27"/>
      <c r="Y261" s="27"/>
      <c r="Z261" s="27"/>
      <c r="AA261" s="27"/>
      <c r="AB261" s="27"/>
      <c r="AC261" s="27"/>
      <c r="AD261" s="27"/>
      <c r="AE261" s="27"/>
    </row>
    <row r="262" spans="22:31" x14ac:dyDescent="0.25">
      <c r="V262" s="27"/>
      <c r="W262" s="27"/>
      <c r="X262" s="27"/>
      <c r="Y262" s="27"/>
      <c r="Z262" s="27"/>
      <c r="AA262" s="27"/>
      <c r="AB262" s="27"/>
      <c r="AC262" s="27"/>
      <c r="AD262" s="27"/>
      <c r="AE262" s="27"/>
    </row>
    <row r="263" spans="22:31" x14ac:dyDescent="0.25">
      <c r="V263" s="27"/>
      <c r="W263" s="27"/>
      <c r="X263" s="27"/>
      <c r="Y263" s="27"/>
      <c r="Z263" s="27"/>
      <c r="AA263" s="27"/>
      <c r="AB263" s="27"/>
      <c r="AC263" s="27"/>
      <c r="AD263" s="27"/>
      <c r="AE263" s="27"/>
    </row>
    <row r="264" spans="22:31" x14ac:dyDescent="0.25">
      <c r="V264" s="27"/>
      <c r="W264" s="27"/>
      <c r="X264" s="27"/>
      <c r="Y264" s="27"/>
      <c r="Z264" s="27"/>
      <c r="AA264" s="27"/>
      <c r="AB264" s="27"/>
      <c r="AC264" s="27"/>
      <c r="AD264" s="27"/>
      <c r="AE264" s="27"/>
    </row>
    <row r="265" spans="22:31" x14ac:dyDescent="0.25">
      <c r="V265" s="27"/>
      <c r="W265" s="27"/>
      <c r="X265" s="27"/>
      <c r="Y265" s="27"/>
      <c r="Z265" s="27"/>
      <c r="AA265" s="27"/>
      <c r="AB265" s="27"/>
      <c r="AC265" s="27"/>
      <c r="AD265" s="27"/>
      <c r="AE265" s="27"/>
    </row>
    <row r="266" spans="22:31" x14ac:dyDescent="0.25">
      <c r="V266" s="27"/>
      <c r="W266" s="27"/>
      <c r="X266" s="27"/>
      <c r="Y266" s="27"/>
      <c r="Z266" s="27"/>
      <c r="AA266" s="27"/>
      <c r="AB266" s="27"/>
      <c r="AC266" s="27"/>
      <c r="AD266" s="27"/>
      <c r="AE266" s="27"/>
    </row>
    <row r="267" spans="22:31" x14ac:dyDescent="0.25">
      <c r="V267" s="27"/>
      <c r="W267" s="27"/>
      <c r="X267" s="27"/>
      <c r="Y267" s="27"/>
      <c r="Z267" s="27"/>
      <c r="AA267" s="27"/>
      <c r="AB267" s="27"/>
      <c r="AC267" s="27"/>
      <c r="AD267" s="27"/>
      <c r="AE267" s="27"/>
    </row>
    <row r="268" spans="22:31" x14ac:dyDescent="0.25">
      <c r="V268" s="27"/>
      <c r="W268" s="27"/>
      <c r="X268" s="27"/>
      <c r="Y268" s="27"/>
      <c r="Z268" s="27"/>
      <c r="AA268" s="27"/>
      <c r="AB268" s="27"/>
      <c r="AC268" s="27"/>
      <c r="AD268" s="27"/>
      <c r="AE268" s="27"/>
    </row>
    <row r="269" spans="22:31" x14ac:dyDescent="0.25">
      <c r="V269" s="27"/>
      <c r="W269" s="27"/>
      <c r="X269" s="27"/>
      <c r="Y269" s="27"/>
      <c r="Z269" s="27"/>
      <c r="AA269" s="27"/>
      <c r="AB269" s="27"/>
      <c r="AC269" s="27"/>
      <c r="AD269" s="27"/>
      <c r="AE269" s="27"/>
    </row>
    <row r="270" spans="22:31" x14ac:dyDescent="0.25">
      <c r="V270" s="27"/>
      <c r="W270" s="27"/>
      <c r="X270" s="27"/>
      <c r="Y270" s="27"/>
      <c r="Z270" s="27"/>
      <c r="AA270" s="27"/>
      <c r="AB270" s="27"/>
      <c r="AC270" s="27"/>
      <c r="AD270" s="27"/>
      <c r="AE270" s="27"/>
    </row>
    <row r="271" spans="22:31" x14ac:dyDescent="0.25">
      <c r="V271" s="27"/>
      <c r="W271" s="27"/>
      <c r="X271" s="27"/>
      <c r="Y271" s="27"/>
      <c r="Z271" s="27"/>
      <c r="AA271" s="27"/>
      <c r="AB271" s="27"/>
      <c r="AC271" s="27"/>
      <c r="AD271" s="27"/>
      <c r="AE271" s="27"/>
    </row>
    <row r="272" spans="22:31" x14ac:dyDescent="0.25">
      <c r="V272" s="27"/>
      <c r="W272" s="27"/>
      <c r="X272" s="27"/>
      <c r="Y272" s="27"/>
      <c r="Z272" s="27"/>
      <c r="AA272" s="27"/>
      <c r="AB272" s="27"/>
      <c r="AC272" s="27"/>
      <c r="AD272" s="27"/>
      <c r="AE272" s="27"/>
    </row>
    <row r="273" spans="22:31" x14ac:dyDescent="0.25">
      <c r="V273" s="27"/>
      <c r="W273" s="27"/>
      <c r="X273" s="27"/>
      <c r="Y273" s="27"/>
      <c r="Z273" s="27"/>
      <c r="AA273" s="27"/>
      <c r="AB273" s="27"/>
      <c r="AC273" s="27"/>
      <c r="AD273" s="27"/>
      <c r="AE273" s="27"/>
    </row>
    <row r="274" spans="22:31" x14ac:dyDescent="0.25">
      <c r="V274" s="27"/>
      <c r="W274" s="27"/>
      <c r="X274" s="27"/>
      <c r="Y274" s="27"/>
      <c r="Z274" s="27"/>
      <c r="AA274" s="27"/>
      <c r="AB274" s="27"/>
      <c r="AC274" s="27"/>
      <c r="AD274" s="27"/>
      <c r="AE274" s="27"/>
    </row>
    <row r="275" spans="22:31" x14ac:dyDescent="0.25">
      <c r="V275" s="27"/>
      <c r="W275" s="27"/>
      <c r="X275" s="27"/>
      <c r="Y275" s="27"/>
      <c r="Z275" s="27"/>
      <c r="AA275" s="27"/>
      <c r="AB275" s="27"/>
      <c r="AC275" s="27"/>
      <c r="AD275" s="27"/>
      <c r="AE275" s="27"/>
    </row>
    <row r="276" spans="22:31" x14ac:dyDescent="0.25">
      <c r="V276" s="27"/>
      <c r="W276" s="27"/>
      <c r="X276" s="27"/>
      <c r="Y276" s="27"/>
      <c r="Z276" s="27"/>
      <c r="AA276" s="27"/>
      <c r="AB276" s="27"/>
      <c r="AC276" s="27"/>
      <c r="AD276" s="27"/>
      <c r="AE276" s="27"/>
    </row>
    <row r="277" spans="22:31" x14ac:dyDescent="0.25">
      <c r="V277" s="27"/>
      <c r="W277" s="27"/>
      <c r="X277" s="27"/>
      <c r="Y277" s="27"/>
      <c r="Z277" s="27"/>
      <c r="AA277" s="27"/>
      <c r="AB277" s="27"/>
      <c r="AC277" s="27"/>
      <c r="AD277" s="27"/>
      <c r="AE277" s="27"/>
    </row>
    <row r="278" spans="22:31" x14ac:dyDescent="0.25">
      <c r="V278" s="27"/>
      <c r="W278" s="27"/>
      <c r="X278" s="27"/>
      <c r="Y278" s="27"/>
      <c r="Z278" s="27"/>
      <c r="AA278" s="27"/>
      <c r="AB278" s="27"/>
      <c r="AC278" s="27"/>
      <c r="AD278" s="27"/>
      <c r="AE278" s="27"/>
    </row>
    <row r="279" spans="22:31" x14ac:dyDescent="0.25">
      <c r="V279" s="27"/>
      <c r="W279" s="27"/>
      <c r="X279" s="27"/>
      <c r="Y279" s="27"/>
      <c r="Z279" s="27"/>
      <c r="AA279" s="27"/>
      <c r="AB279" s="27"/>
      <c r="AC279" s="27"/>
      <c r="AD279" s="27"/>
      <c r="AE279" s="27"/>
    </row>
    <row r="280" spans="22:31" x14ac:dyDescent="0.25">
      <c r="V280" s="27"/>
      <c r="W280" s="27"/>
      <c r="X280" s="27"/>
      <c r="Y280" s="27"/>
      <c r="Z280" s="27"/>
      <c r="AA280" s="27"/>
      <c r="AB280" s="27"/>
      <c r="AC280" s="27"/>
      <c r="AD280" s="27"/>
      <c r="AE280" s="27"/>
    </row>
    <row r="281" spans="22:31" x14ac:dyDescent="0.25">
      <c r="V281" s="27"/>
      <c r="W281" s="27"/>
      <c r="X281" s="27"/>
      <c r="Y281" s="27"/>
      <c r="Z281" s="27"/>
      <c r="AA281" s="27"/>
      <c r="AB281" s="27"/>
      <c r="AC281" s="27"/>
      <c r="AD281" s="27"/>
      <c r="AE281" s="27"/>
    </row>
    <row r="282" spans="22:31" x14ac:dyDescent="0.25">
      <c r="V282" s="27"/>
      <c r="W282" s="27"/>
      <c r="X282" s="27"/>
      <c r="Y282" s="27"/>
      <c r="Z282" s="27"/>
      <c r="AA282" s="27"/>
      <c r="AB282" s="27"/>
      <c r="AC282" s="27"/>
      <c r="AD282" s="27"/>
      <c r="AE282" s="27"/>
    </row>
    <row r="283" spans="22:31" x14ac:dyDescent="0.25">
      <c r="V283" s="27"/>
      <c r="W283" s="27"/>
      <c r="X283" s="27"/>
      <c r="Y283" s="27"/>
      <c r="Z283" s="27"/>
      <c r="AA283" s="27"/>
      <c r="AB283" s="27"/>
      <c r="AC283" s="27"/>
      <c r="AD283" s="27"/>
      <c r="AE283" s="27"/>
    </row>
    <row r="284" spans="22:31" x14ac:dyDescent="0.25">
      <c r="V284" s="27"/>
      <c r="W284" s="27"/>
      <c r="X284" s="27"/>
      <c r="Y284" s="27"/>
      <c r="Z284" s="27"/>
      <c r="AA284" s="27"/>
      <c r="AB284" s="27"/>
      <c r="AC284" s="27"/>
      <c r="AD284" s="27"/>
      <c r="AE284" s="27"/>
    </row>
    <row r="285" spans="22:31" x14ac:dyDescent="0.25">
      <c r="V285" s="27"/>
      <c r="W285" s="27"/>
      <c r="X285" s="27"/>
      <c r="Y285" s="27"/>
      <c r="Z285" s="27"/>
      <c r="AA285" s="27"/>
      <c r="AB285" s="27"/>
      <c r="AC285" s="27"/>
      <c r="AD285" s="27"/>
      <c r="AE285" s="27"/>
    </row>
    <row r="286" spans="22:31" x14ac:dyDescent="0.25">
      <c r="V286" s="27"/>
      <c r="W286" s="27"/>
      <c r="X286" s="27"/>
      <c r="Y286" s="27"/>
      <c r="Z286" s="27"/>
      <c r="AA286" s="27"/>
      <c r="AB286" s="27"/>
      <c r="AC286" s="27"/>
      <c r="AD286" s="27"/>
      <c r="AE286" s="27"/>
    </row>
    <row r="287" spans="22:31" x14ac:dyDescent="0.25">
      <c r="V287" s="27"/>
      <c r="W287" s="27"/>
      <c r="X287" s="27"/>
      <c r="Y287" s="27"/>
      <c r="Z287" s="27"/>
      <c r="AA287" s="27"/>
      <c r="AB287" s="27"/>
      <c r="AC287" s="27"/>
      <c r="AD287" s="27"/>
      <c r="AE287" s="27"/>
    </row>
    <row r="288" spans="22:31" x14ac:dyDescent="0.25">
      <c r="V288" s="27"/>
      <c r="W288" s="27"/>
      <c r="X288" s="27"/>
      <c r="Y288" s="27"/>
      <c r="Z288" s="27"/>
      <c r="AA288" s="27"/>
      <c r="AB288" s="27"/>
      <c r="AC288" s="27"/>
      <c r="AD288" s="27"/>
      <c r="AE288" s="27"/>
    </row>
    <row r="289" spans="22:31" x14ac:dyDescent="0.25">
      <c r="V289" s="27"/>
      <c r="W289" s="27"/>
      <c r="X289" s="27"/>
      <c r="Y289" s="27"/>
      <c r="Z289" s="27"/>
      <c r="AA289" s="27"/>
      <c r="AB289" s="27"/>
      <c r="AC289" s="27"/>
      <c r="AD289" s="27"/>
      <c r="AE289" s="27"/>
    </row>
    <row r="290" spans="22:31" x14ac:dyDescent="0.25">
      <c r="V290" s="27"/>
      <c r="W290" s="27"/>
      <c r="X290" s="27"/>
      <c r="Y290" s="27"/>
      <c r="Z290" s="27"/>
      <c r="AA290" s="27"/>
      <c r="AB290" s="27"/>
      <c r="AC290" s="27"/>
      <c r="AD290" s="27"/>
      <c r="AE290" s="27"/>
    </row>
    <row r="291" spans="22:31" x14ac:dyDescent="0.25">
      <c r="V291" s="27"/>
      <c r="W291" s="27"/>
      <c r="X291" s="27"/>
      <c r="Y291" s="27"/>
      <c r="Z291" s="27"/>
      <c r="AA291" s="27"/>
      <c r="AB291" s="27"/>
      <c r="AC291" s="27"/>
      <c r="AD291" s="27"/>
      <c r="AE291" s="27"/>
    </row>
    <row r="292" spans="22:31" x14ac:dyDescent="0.25">
      <c r="V292" s="27"/>
      <c r="W292" s="27"/>
      <c r="X292" s="27"/>
      <c r="Y292" s="27"/>
      <c r="Z292" s="27"/>
      <c r="AA292" s="27"/>
      <c r="AB292" s="27"/>
      <c r="AC292" s="27"/>
      <c r="AD292" s="27"/>
      <c r="AE292" s="27"/>
    </row>
    <row r="293" spans="22:31" x14ac:dyDescent="0.25">
      <c r="V293" s="27"/>
      <c r="W293" s="27"/>
      <c r="X293" s="27"/>
      <c r="Y293" s="27"/>
      <c r="Z293" s="27"/>
      <c r="AA293" s="27"/>
      <c r="AB293" s="27"/>
      <c r="AC293" s="27"/>
      <c r="AD293" s="27"/>
      <c r="AE293" s="27"/>
    </row>
    <row r="294" spans="22:31" x14ac:dyDescent="0.25">
      <c r="V294" s="27"/>
      <c r="W294" s="27"/>
      <c r="X294" s="27"/>
      <c r="Y294" s="27"/>
      <c r="Z294" s="27"/>
      <c r="AA294" s="27"/>
      <c r="AB294" s="27"/>
      <c r="AC294" s="27"/>
      <c r="AD294" s="27"/>
      <c r="AE294" s="27"/>
    </row>
    <row r="295" spans="22:31" x14ac:dyDescent="0.25">
      <c r="V295" s="27"/>
      <c r="W295" s="27"/>
      <c r="X295" s="27"/>
      <c r="Y295" s="27"/>
      <c r="Z295" s="27"/>
      <c r="AA295" s="27"/>
      <c r="AB295" s="27"/>
      <c r="AC295" s="27"/>
      <c r="AD295" s="27"/>
      <c r="AE295" s="27"/>
    </row>
    <row r="296" spans="22:31" x14ac:dyDescent="0.25">
      <c r="V296" s="27"/>
      <c r="W296" s="27"/>
      <c r="X296" s="27"/>
      <c r="Y296" s="27"/>
      <c r="Z296" s="27"/>
      <c r="AA296" s="27"/>
      <c r="AB296" s="27"/>
      <c r="AC296" s="27"/>
      <c r="AD296" s="27"/>
      <c r="AE296" s="27"/>
    </row>
    <row r="297" spans="22:31" x14ac:dyDescent="0.25">
      <c r="V297" s="27"/>
      <c r="W297" s="27"/>
      <c r="X297" s="27"/>
      <c r="Y297" s="27"/>
      <c r="Z297" s="27"/>
      <c r="AA297" s="27"/>
      <c r="AB297" s="27"/>
      <c r="AC297" s="27"/>
      <c r="AD297" s="27"/>
      <c r="AE297" s="27"/>
    </row>
    <row r="298" spans="22:31" x14ac:dyDescent="0.25">
      <c r="V298" s="27"/>
      <c r="W298" s="27"/>
      <c r="X298" s="27"/>
      <c r="Y298" s="27"/>
      <c r="Z298" s="27"/>
      <c r="AA298" s="27"/>
      <c r="AB298" s="27"/>
      <c r="AC298" s="27"/>
      <c r="AD298" s="27"/>
      <c r="AE298" s="27"/>
    </row>
    <row r="299" spans="22:31" x14ac:dyDescent="0.25">
      <c r="V299" s="27"/>
      <c r="W299" s="27"/>
      <c r="X299" s="27"/>
      <c r="Y299" s="27"/>
      <c r="Z299" s="27"/>
      <c r="AA299" s="27"/>
      <c r="AB299" s="27"/>
      <c r="AC299" s="27"/>
      <c r="AD299" s="27"/>
      <c r="AE299" s="27"/>
    </row>
    <row r="300" spans="22:31" x14ac:dyDescent="0.25">
      <c r="V300" s="27"/>
      <c r="W300" s="27"/>
      <c r="X300" s="27"/>
      <c r="Y300" s="27"/>
      <c r="Z300" s="27"/>
      <c r="AA300" s="27"/>
      <c r="AB300" s="27"/>
      <c r="AC300" s="27"/>
      <c r="AD300" s="27"/>
      <c r="AE300" s="27"/>
    </row>
    <row r="301" spans="22:31" x14ac:dyDescent="0.25">
      <c r="V301" s="27"/>
      <c r="W301" s="27"/>
      <c r="X301" s="27"/>
      <c r="Y301" s="27"/>
      <c r="Z301" s="27"/>
      <c r="AA301" s="27"/>
      <c r="AB301" s="27"/>
      <c r="AC301" s="27"/>
      <c r="AD301" s="27"/>
      <c r="AE301" s="27"/>
    </row>
    <row r="302" spans="22:31" x14ac:dyDescent="0.25">
      <c r="V302" s="27"/>
      <c r="W302" s="27"/>
      <c r="X302" s="27"/>
      <c r="Y302" s="27"/>
      <c r="Z302" s="27"/>
      <c r="AA302" s="27"/>
      <c r="AB302" s="27"/>
      <c r="AC302" s="27"/>
      <c r="AD302" s="27"/>
      <c r="AE302" s="27"/>
    </row>
    <row r="303" spans="22:31" x14ac:dyDescent="0.25">
      <c r="V303" s="27"/>
      <c r="W303" s="27"/>
      <c r="X303" s="27"/>
      <c r="Y303" s="27"/>
      <c r="Z303" s="27"/>
      <c r="AA303" s="27"/>
      <c r="AB303" s="27"/>
      <c r="AC303" s="27"/>
      <c r="AD303" s="27"/>
      <c r="AE303" s="27"/>
    </row>
    <row r="304" spans="22:31" x14ac:dyDescent="0.25">
      <c r="V304" s="27"/>
      <c r="W304" s="27"/>
      <c r="X304" s="27"/>
      <c r="Y304" s="27"/>
      <c r="Z304" s="27"/>
      <c r="AA304" s="27"/>
      <c r="AB304" s="27"/>
      <c r="AC304" s="27"/>
      <c r="AD304" s="27"/>
      <c r="AE304" s="27"/>
    </row>
    <row r="305" spans="22:31" x14ac:dyDescent="0.25">
      <c r="V305" s="27"/>
      <c r="W305" s="27"/>
      <c r="X305" s="27"/>
      <c r="Y305" s="27"/>
      <c r="Z305" s="27"/>
      <c r="AA305" s="27"/>
      <c r="AB305" s="27"/>
      <c r="AC305" s="27"/>
      <c r="AD305" s="27"/>
      <c r="AE305" s="27"/>
    </row>
    <row r="306" spans="22:31" x14ac:dyDescent="0.25">
      <c r="V306" s="27"/>
      <c r="W306" s="27"/>
      <c r="X306" s="27"/>
      <c r="Y306" s="27"/>
      <c r="Z306" s="27"/>
      <c r="AA306" s="27"/>
      <c r="AB306" s="27"/>
      <c r="AC306" s="27"/>
      <c r="AD306" s="27"/>
      <c r="AE306" s="27"/>
    </row>
    <row r="307" spans="22:31" x14ac:dyDescent="0.25">
      <c r="V307" s="27"/>
      <c r="W307" s="27"/>
      <c r="X307" s="27"/>
      <c r="Y307" s="27"/>
      <c r="Z307" s="27"/>
      <c r="AA307" s="27"/>
      <c r="AB307" s="27"/>
      <c r="AC307" s="27"/>
      <c r="AD307" s="27"/>
      <c r="AE307" s="27"/>
    </row>
    <row r="308" spans="22:31" x14ac:dyDescent="0.25">
      <c r="V308" s="27"/>
      <c r="W308" s="27"/>
      <c r="X308" s="27"/>
      <c r="Y308" s="27"/>
      <c r="Z308" s="27"/>
      <c r="AA308" s="27"/>
      <c r="AB308" s="27"/>
      <c r="AC308" s="27"/>
      <c r="AD308" s="27"/>
      <c r="AE308" s="27"/>
    </row>
    <row r="309" spans="22:31" x14ac:dyDescent="0.25">
      <c r="V309" s="27"/>
      <c r="W309" s="27"/>
      <c r="X309" s="27"/>
      <c r="Y309" s="27"/>
      <c r="Z309" s="27"/>
      <c r="AA309" s="27"/>
      <c r="AB309" s="27"/>
      <c r="AC309" s="27"/>
      <c r="AD309" s="27"/>
      <c r="AE309" s="27"/>
    </row>
    <row r="310" spans="22:31" x14ac:dyDescent="0.25">
      <c r="V310" s="27"/>
      <c r="W310" s="27"/>
      <c r="X310" s="27"/>
      <c r="Y310" s="27"/>
      <c r="Z310" s="27"/>
      <c r="AA310" s="27"/>
      <c r="AB310" s="27"/>
      <c r="AC310" s="27"/>
      <c r="AD310" s="27"/>
      <c r="AE310" s="27"/>
    </row>
    <row r="311" spans="22:31" x14ac:dyDescent="0.25">
      <c r="V311" s="27"/>
      <c r="W311" s="27"/>
      <c r="X311" s="27"/>
      <c r="Y311" s="27"/>
      <c r="Z311" s="27"/>
      <c r="AA311" s="27"/>
      <c r="AB311" s="27"/>
      <c r="AC311" s="27"/>
      <c r="AD311" s="27"/>
      <c r="AE311" s="27"/>
    </row>
    <row r="312" spans="22:31" x14ac:dyDescent="0.25">
      <c r="V312" s="27"/>
      <c r="W312" s="27"/>
      <c r="X312" s="27"/>
      <c r="Y312" s="27"/>
      <c r="Z312" s="27"/>
      <c r="AA312" s="27"/>
      <c r="AB312" s="27"/>
      <c r="AC312" s="27"/>
      <c r="AD312" s="27"/>
      <c r="AE312" s="27"/>
    </row>
    <row r="313" spans="22:31" x14ac:dyDescent="0.25">
      <c r="V313" s="27"/>
      <c r="W313" s="27"/>
      <c r="X313" s="27"/>
      <c r="Y313" s="27"/>
      <c r="Z313" s="27"/>
      <c r="AA313" s="27"/>
      <c r="AB313" s="27"/>
      <c r="AC313" s="27"/>
      <c r="AD313" s="27"/>
      <c r="AE313" s="27"/>
    </row>
    <row r="314" spans="22:31" x14ac:dyDescent="0.25">
      <c r="V314" s="27"/>
      <c r="W314" s="27"/>
      <c r="X314" s="27"/>
      <c r="Y314" s="27"/>
      <c r="Z314" s="27"/>
      <c r="AA314" s="27"/>
      <c r="AB314" s="27"/>
      <c r="AC314" s="27"/>
      <c r="AD314" s="27"/>
      <c r="AE314" s="27"/>
    </row>
    <row r="315" spans="22:31" x14ac:dyDescent="0.25">
      <c r="V315" s="27"/>
      <c r="W315" s="27"/>
      <c r="X315" s="27"/>
      <c r="Y315" s="27"/>
      <c r="Z315" s="27"/>
      <c r="AA315" s="27"/>
      <c r="AB315" s="27"/>
      <c r="AC315" s="27"/>
      <c r="AD315" s="27"/>
      <c r="AE315" s="27"/>
    </row>
    <row r="316" spans="22:31" x14ac:dyDescent="0.25">
      <c r="V316" s="27"/>
      <c r="W316" s="27"/>
      <c r="X316" s="27"/>
      <c r="Y316" s="27"/>
      <c r="Z316" s="27"/>
      <c r="AA316" s="27"/>
      <c r="AB316" s="27"/>
      <c r="AC316" s="27"/>
      <c r="AD316" s="27"/>
      <c r="AE316" s="27"/>
    </row>
    <row r="317" spans="22:31" x14ac:dyDescent="0.25">
      <c r="V317" s="27"/>
      <c r="W317" s="27"/>
      <c r="X317" s="27"/>
      <c r="Y317" s="27"/>
      <c r="Z317" s="27"/>
      <c r="AA317" s="27"/>
      <c r="AB317" s="27"/>
      <c r="AC317" s="27"/>
      <c r="AD317" s="27"/>
      <c r="AE317" s="27"/>
    </row>
    <row r="318" spans="22:31" x14ac:dyDescent="0.25">
      <c r="V318" s="27"/>
      <c r="W318" s="27"/>
      <c r="X318" s="27"/>
      <c r="Y318" s="27"/>
      <c r="Z318" s="27"/>
      <c r="AA318" s="27"/>
      <c r="AB318" s="27"/>
      <c r="AC318" s="27"/>
      <c r="AD318" s="27"/>
      <c r="AE318" s="27"/>
    </row>
    <row r="319" spans="22:31" x14ac:dyDescent="0.25">
      <c r="V319" s="27"/>
      <c r="W319" s="27"/>
      <c r="X319" s="27"/>
      <c r="Y319" s="27"/>
      <c r="Z319" s="27"/>
      <c r="AA319" s="27"/>
      <c r="AB319" s="27"/>
      <c r="AC319" s="27"/>
      <c r="AD319" s="27"/>
      <c r="AE319" s="27"/>
    </row>
    <row r="320" spans="22:31" x14ac:dyDescent="0.25">
      <c r="V320" s="27"/>
      <c r="W320" s="27"/>
      <c r="X320" s="27"/>
      <c r="Y320" s="27"/>
      <c r="Z320" s="27"/>
      <c r="AA320" s="27"/>
      <c r="AB320" s="27"/>
      <c r="AC320" s="27"/>
      <c r="AD320" s="27"/>
      <c r="AE320" s="27"/>
    </row>
    <row r="321" spans="22:31" x14ac:dyDescent="0.25">
      <c r="V321" s="27"/>
      <c r="W321" s="27"/>
      <c r="X321" s="27"/>
      <c r="Y321" s="27"/>
      <c r="Z321" s="27"/>
      <c r="AA321" s="27"/>
      <c r="AB321" s="27"/>
      <c r="AC321" s="27"/>
      <c r="AD321" s="27"/>
      <c r="AE321" s="27"/>
    </row>
    <row r="322" spans="22:31" x14ac:dyDescent="0.25">
      <c r="V322" s="27"/>
      <c r="W322" s="27"/>
      <c r="X322" s="27"/>
      <c r="Y322" s="27"/>
      <c r="Z322" s="27"/>
      <c r="AA322" s="27"/>
      <c r="AB322" s="27"/>
      <c r="AC322" s="27"/>
      <c r="AD322" s="27"/>
      <c r="AE322" s="27"/>
    </row>
    <row r="323" spans="22:31" x14ac:dyDescent="0.25">
      <c r="V323" s="27"/>
      <c r="W323" s="27"/>
      <c r="X323" s="27"/>
      <c r="Y323" s="27"/>
      <c r="Z323" s="27"/>
      <c r="AA323" s="27"/>
      <c r="AB323" s="27"/>
      <c r="AC323" s="27"/>
      <c r="AD323" s="27"/>
      <c r="AE323" s="27"/>
    </row>
    <row r="324" spans="22:31" x14ac:dyDescent="0.25">
      <c r="V324" s="27"/>
      <c r="W324" s="27"/>
      <c r="X324" s="27"/>
      <c r="Y324" s="27"/>
      <c r="Z324" s="27"/>
      <c r="AA324" s="27"/>
      <c r="AB324" s="27"/>
      <c r="AC324" s="27"/>
      <c r="AD324" s="27"/>
      <c r="AE324" s="27"/>
    </row>
    <row r="325" spans="22:31" x14ac:dyDescent="0.25">
      <c r="V325" s="27"/>
      <c r="W325" s="27"/>
      <c r="X325" s="27"/>
      <c r="Y325" s="27"/>
      <c r="Z325" s="27"/>
      <c r="AA325" s="27"/>
      <c r="AB325" s="27"/>
      <c r="AC325" s="27"/>
      <c r="AD325" s="27"/>
      <c r="AE325" s="27"/>
    </row>
    <row r="326" spans="22:31" x14ac:dyDescent="0.25">
      <c r="V326" s="27"/>
      <c r="W326" s="27"/>
      <c r="X326" s="27"/>
      <c r="Y326" s="27"/>
      <c r="Z326" s="27"/>
      <c r="AA326" s="27"/>
      <c r="AB326" s="27"/>
      <c r="AC326" s="27"/>
      <c r="AD326" s="27"/>
      <c r="AE326" s="27"/>
    </row>
    <row r="327" spans="22:31" x14ac:dyDescent="0.25">
      <c r="V327" s="27"/>
      <c r="W327" s="27"/>
      <c r="X327" s="27"/>
      <c r="Y327" s="27"/>
      <c r="Z327" s="27"/>
      <c r="AA327" s="27"/>
      <c r="AB327" s="27"/>
      <c r="AC327" s="27"/>
      <c r="AD327" s="27"/>
      <c r="AE327" s="27"/>
    </row>
    <row r="328" spans="22:31" x14ac:dyDescent="0.25">
      <c r="V328" s="27"/>
      <c r="W328" s="27"/>
      <c r="X328" s="27"/>
      <c r="Y328" s="27"/>
      <c r="Z328" s="27"/>
      <c r="AA328" s="27"/>
      <c r="AB328" s="27"/>
      <c r="AC328" s="27"/>
      <c r="AD328" s="27"/>
      <c r="AE328" s="27"/>
    </row>
    <row r="329" spans="22:31" x14ac:dyDescent="0.25">
      <c r="V329" s="27"/>
      <c r="W329" s="27"/>
      <c r="X329" s="27"/>
      <c r="Y329" s="27"/>
      <c r="Z329" s="27"/>
      <c r="AA329" s="27"/>
      <c r="AB329" s="27"/>
      <c r="AC329" s="27"/>
      <c r="AD329" s="27"/>
      <c r="AE329" s="27"/>
    </row>
    <row r="330" spans="22:31" x14ac:dyDescent="0.25">
      <c r="V330" s="27"/>
      <c r="W330" s="27"/>
      <c r="X330" s="27"/>
      <c r="Y330" s="27"/>
      <c r="Z330" s="27"/>
      <c r="AA330" s="27"/>
      <c r="AB330" s="27"/>
      <c r="AC330" s="27"/>
      <c r="AD330" s="27"/>
      <c r="AE330" s="27"/>
    </row>
    <row r="331" spans="22:31" x14ac:dyDescent="0.25">
      <c r="V331" s="27"/>
      <c r="W331" s="27"/>
      <c r="X331" s="27"/>
      <c r="Y331" s="27"/>
      <c r="Z331" s="27"/>
      <c r="AA331" s="27"/>
      <c r="AB331" s="27"/>
      <c r="AC331" s="27"/>
      <c r="AD331" s="27"/>
      <c r="AE331" s="27"/>
    </row>
    <row r="332" spans="22:31" x14ac:dyDescent="0.25">
      <c r="V332" s="27"/>
      <c r="W332" s="27"/>
      <c r="X332" s="27"/>
      <c r="Y332" s="27"/>
      <c r="Z332" s="27"/>
      <c r="AA332" s="27"/>
      <c r="AB332" s="27"/>
      <c r="AC332" s="27"/>
      <c r="AD332" s="27"/>
      <c r="AE332" s="27"/>
    </row>
  </sheetData>
  <mergeCells count="3">
    <mergeCell ref="A20:B20"/>
    <mergeCell ref="A21:B21"/>
    <mergeCell ref="A19:B19"/>
  </mergeCells>
  <pageMargins left="0.75" right="0.75" top="1" bottom="1" header="0.5" footer="0.5"/>
  <pageSetup paperSize="9" scale="47" orientation="landscape" horizontalDpi="300" verticalDpi="300" r:id="rId1"/>
  <headerFooter alignWithMargins="0"/>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rgb="FF00FF00"/>
    <pageSetUpPr fitToPage="1"/>
  </sheetPr>
  <dimension ref="A1:AF30"/>
  <sheetViews>
    <sheetView workbookViewId="0">
      <selection activeCell="A4" sqref="A4:AE10"/>
    </sheetView>
  </sheetViews>
  <sheetFormatPr defaultRowHeight="13.2" x14ac:dyDescent="0.25"/>
  <cols>
    <col min="1" max="1" width="10.5546875" customWidth="1"/>
    <col min="2" max="2" width="13.6640625" customWidth="1"/>
    <col min="3" max="3" width="17.44140625" customWidth="1"/>
    <col min="6" max="6" width="16.109375" customWidth="1"/>
    <col min="7" max="7" width="11.109375" customWidth="1"/>
    <col min="8" max="8" width="7.44140625" bestFit="1" customWidth="1"/>
    <col min="9" max="9" width="6.5546875" bestFit="1" customWidth="1"/>
    <col min="10" max="10" width="8.88671875" bestFit="1" customWidth="1"/>
    <col min="11" max="11" width="11" bestFit="1" customWidth="1"/>
    <col min="12" max="12" width="6.44140625" bestFit="1" customWidth="1"/>
    <col min="13" max="13" width="11" bestFit="1" customWidth="1"/>
    <col min="14" max="14" width="7.109375" bestFit="1" customWidth="1"/>
    <col min="15" max="16" width="10" bestFit="1" customWidth="1"/>
    <col min="17" max="17" width="11" bestFit="1" customWidth="1"/>
    <col min="18" max="18" width="10" bestFit="1" customWidth="1"/>
    <col min="19" max="19" width="8.44140625" bestFit="1" customWidth="1"/>
    <col min="20" max="20" width="11" bestFit="1" customWidth="1"/>
    <col min="21" max="21" width="12" bestFit="1" customWidth="1"/>
    <col min="22" max="22" width="11" bestFit="1" customWidth="1"/>
    <col min="23" max="23" width="12" bestFit="1" customWidth="1"/>
    <col min="24" max="24" width="11" bestFit="1" customWidth="1"/>
    <col min="25" max="25" width="8" bestFit="1" customWidth="1"/>
    <col min="26" max="27" width="8.44140625" bestFit="1" customWidth="1"/>
    <col min="28" max="28" width="12" bestFit="1" customWidth="1"/>
    <col min="29" max="29" width="9.44140625" bestFit="1" customWidth="1"/>
    <col min="30" max="30" width="11.88671875" customWidth="1"/>
    <col min="31" max="31" width="16.88671875" customWidth="1"/>
  </cols>
  <sheetData>
    <row r="1" spans="1:32" x14ac:dyDescent="0.25">
      <c r="A1" s="2" t="s">
        <v>41</v>
      </c>
    </row>
    <row r="3" spans="1:32" ht="31.2" x14ac:dyDescent="0.25">
      <c r="A3" s="146" t="s">
        <v>0</v>
      </c>
      <c r="B3" s="146" t="s">
        <v>1</v>
      </c>
      <c r="C3" s="146" t="s">
        <v>16</v>
      </c>
      <c r="D3" s="43" t="s">
        <v>526</v>
      </c>
      <c r="E3" s="43" t="s">
        <v>524</v>
      </c>
      <c r="F3" s="43" t="s">
        <v>2</v>
      </c>
      <c r="G3" s="146" t="s">
        <v>3</v>
      </c>
      <c r="H3" s="43" t="s">
        <v>29</v>
      </c>
      <c r="I3" s="43" t="s">
        <v>25</v>
      </c>
      <c r="J3" s="43" t="s">
        <v>26</v>
      </c>
      <c r="K3" s="43" t="s">
        <v>20</v>
      </c>
      <c r="L3" s="43" t="s">
        <v>773</v>
      </c>
      <c r="M3" s="43" t="s">
        <v>13</v>
      </c>
      <c r="N3" s="43" t="s">
        <v>21</v>
      </c>
      <c r="O3" s="146" t="s">
        <v>7</v>
      </c>
      <c r="P3" s="43" t="s">
        <v>22</v>
      </c>
      <c r="Q3" s="146" t="s">
        <v>9</v>
      </c>
      <c r="R3" s="146" t="s">
        <v>23</v>
      </c>
      <c r="S3" s="146" t="s">
        <v>24</v>
      </c>
      <c r="T3" s="146" t="s">
        <v>12</v>
      </c>
      <c r="U3" s="146" t="s">
        <v>19</v>
      </c>
      <c r="V3" s="43" t="s">
        <v>170</v>
      </c>
      <c r="W3" s="43" t="s">
        <v>171</v>
      </c>
      <c r="X3" s="43" t="s">
        <v>163</v>
      </c>
      <c r="Y3" s="43" t="s">
        <v>164</v>
      </c>
      <c r="Z3" s="43" t="s">
        <v>165</v>
      </c>
      <c r="AA3" s="43" t="s">
        <v>166</v>
      </c>
      <c r="AB3" s="146" t="s">
        <v>167</v>
      </c>
      <c r="AC3" s="146" t="s">
        <v>168</v>
      </c>
      <c r="AD3" s="146" t="s">
        <v>1405</v>
      </c>
      <c r="AE3" s="146" t="s">
        <v>1406</v>
      </c>
    </row>
    <row r="4" spans="1:32" s="20" customFormat="1" x14ac:dyDescent="0.25">
      <c r="A4" s="21" t="s">
        <v>40</v>
      </c>
      <c r="B4" s="39" t="s">
        <v>34</v>
      </c>
      <c r="C4" s="21" t="s">
        <v>42</v>
      </c>
      <c r="D4" s="33">
        <v>3</v>
      </c>
      <c r="E4" s="33">
        <v>0</v>
      </c>
      <c r="F4" s="33" t="s">
        <v>177</v>
      </c>
      <c r="G4" s="21" t="s">
        <v>42</v>
      </c>
      <c r="H4" s="21">
        <v>0</v>
      </c>
      <c r="I4" s="21">
        <v>22</v>
      </c>
      <c r="J4" s="21">
        <v>12</v>
      </c>
      <c r="K4" s="224">
        <v>17034.16</v>
      </c>
      <c r="L4" s="224">
        <v>0</v>
      </c>
      <c r="M4" s="120">
        <v>3406.23</v>
      </c>
      <c r="N4" s="120">
        <v>0</v>
      </c>
      <c r="O4" s="120">
        <v>1110.56</v>
      </c>
      <c r="P4" s="120">
        <v>679.36</v>
      </c>
      <c r="Q4" s="120">
        <v>5517.6</v>
      </c>
      <c r="R4" s="120">
        <v>832.46</v>
      </c>
      <c r="S4" s="120">
        <v>0</v>
      </c>
      <c r="T4" s="120">
        <v>7098</v>
      </c>
      <c r="U4" s="120">
        <v>35678.97</v>
      </c>
      <c r="V4" s="23">
        <v>0</v>
      </c>
      <c r="W4" s="23">
        <f>U4+V4</f>
        <v>35678.97</v>
      </c>
      <c r="X4" s="52">
        <v>7500</v>
      </c>
      <c r="Y4" s="52">
        <v>21</v>
      </c>
      <c r="Z4" s="47">
        <v>264</v>
      </c>
      <c r="AA4" s="47">
        <v>221</v>
      </c>
      <c r="AB4" s="23">
        <f t="shared" ref="AB4:AB10" si="0">W4/(D4+E4)</f>
        <v>11892.99</v>
      </c>
      <c r="AC4" s="23">
        <f t="shared" ref="AC4:AC10" si="1">U4/Z4</f>
        <v>135.14761363636364</v>
      </c>
      <c r="AD4" s="23" t="s">
        <v>1425</v>
      </c>
      <c r="AE4" s="284"/>
    </row>
    <row r="5" spans="1:32" s="20" customFormat="1" x14ac:dyDescent="0.25">
      <c r="A5" s="21" t="s">
        <v>40</v>
      </c>
      <c r="B5" s="39" t="s">
        <v>51</v>
      </c>
      <c r="C5" s="21" t="s">
        <v>63</v>
      </c>
      <c r="D5" s="21">
        <v>3.2</v>
      </c>
      <c r="E5" s="21">
        <v>0</v>
      </c>
      <c r="F5" s="21" t="s">
        <v>177</v>
      </c>
      <c r="G5" s="21" t="s">
        <v>63</v>
      </c>
      <c r="H5" s="21">
        <v>2</v>
      </c>
      <c r="I5" s="21">
        <v>20</v>
      </c>
      <c r="J5" s="21">
        <v>12</v>
      </c>
      <c r="K5" s="224">
        <v>14479</v>
      </c>
      <c r="L5" s="224">
        <v>0</v>
      </c>
      <c r="M5" s="120">
        <v>2895.8</v>
      </c>
      <c r="N5" s="120">
        <v>0</v>
      </c>
      <c r="O5" s="120">
        <v>1063.4000000000001</v>
      </c>
      <c r="P5" s="120">
        <v>617.6</v>
      </c>
      <c r="Q5" s="120">
        <v>5016</v>
      </c>
      <c r="R5" s="120">
        <v>722.15</v>
      </c>
      <c r="S5" s="120">
        <v>661.96</v>
      </c>
      <c r="T5" s="120">
        <v>6214</v>
      </c>
      <c r="U5" s="120">
        <v>31669.91</v>
      </c>
      <c r="V5" s="23">
        <v>0</v>
      </c>
      <c r="W5" s="23">
        <f t="shared" ref="W5:W10" si="2">U5+V5</f>
        <v>31669.91</v>
      </c>
      <c r="X5" s="52">
        <v>8000</v>
      </c>
      <c r="Y5" s="52">
        <v>19</v>
      </c>
      <c r="Z5" s="47">
        <v>220</v>
      </c>
      <c r="AA5" s="47">
        <v>205</v>
      </c>
      <c r="AB5" s="23">
        <f t="shared" si="0"/>
        <v>9896.8468749999993</v>
      </c>
      <c r="AC5" s="23">
        <f t="shared" si="1"/>
        <v>143.95413636363637</v>
      </c>
      <c r="AD5" s="23" t="s">
        <v>1426</v>
      </c>
      <c r="AE5" s="284"/>
    </row>
    <row r="6" spans="1:32" s="20" customFormat="1" x14ac:dyDescent="0.25">
      <c r="A6" s="21" t="s">
        <v>40</v>
      </c>
      <c r="B6" s="39" t="s">
        <v>67</v>
      </c>
      <c r="C6" s="21" t="s">
        <v>71</v>
      </c>
      <c r="D6" s="21">
        <v>7</v>
      </c>
      <c r="E6" s="21">
        <v>0</v>
      </c>
      <c r="F6" s="21" t="s">
        <v>177</v>
      </c>
      <c r="G6" s="21" t="s">
        <v>71</v>
      </c>
      <c r="H6" s="21">
        <v>0</v>
      </c>
      <c r="I6" s="21">
        <v>20</v>
      </c>
      <c r="J6" s="21">
        <v>12</v>
      </c>
      <c r="K6" s="224">
        <v>15485.6</v>
      </c>
      <c r="L6" s="224">
        <v>0</v>
      </c>
      <c r="M6" s="23">
        <v>3097.12</v>
      </c>
      <c r="N6" s="23">
        <v>0</v>
      </c>
      <c r="O6" s="23">
        <v>1153.5999999999999</v>
      </c>
      <c r="P6" s="23">
        <v>617.6</v>
      </c>
      <c r="Q6" s="23">
        <v>5016</v>
      </c>
      <c r="R6" s="23">
        <v>761.12</v>
      </c>
      <c r="S6" s="23">
        <v>0</v>
      </c>
      <c r="T6" s="23">
        <v>6422</v>
      </c>
      <c r="U6" s="120">
        <v>32553.040000000001</v>
      </c>
      <c r="V6" s="23">
        <v>0</v>
      </c>
      <c r="W6" s="23">
        <f t="shared" si="2"/>
        <v>32553.040000000001</v>
      </c>
      <c r="X6" s="52">
        <v>17500</v>
      </c>
      <c r="Y6" s="52">
        <v>19</v>
      </c>
      <c r="Z6" s="47">
        <v>249</v>
      </c>
      <c r="AA6" s="47">
        <v>186</v>
      </c>
      <c r="AB6" s="23">
        <f t="shared" si="0"/>
        <v>4650.4342857142856</v>
      </c>
      <c r="AC6" s="23">
        <f t="shared" si="1"/>
        <v>130.73510040160642</v>
      </c>
      <c r="AD6" s="23" t="s">
        <v>1912</v>
      </c>
      <c r="AE6" s="284"/>
    </row>
    <row r="7" spans="1:32" x14ac:dyDescent="0.25">
      <c r="A7" s="1" t="s">
        <v>40</v>
      </c>
      <c r="B7" s="8" t="s">
        <v>84</v>
      </c>
      <c r="C7" s="1" t="s">
        <v>85</v>
      </c>
      <c r="D7" s="1">
        <v>5.9</v>
      </c>
      <c r="E7" s="1">
        <v>0</v>
      </c>
      <c r="F7" s="1" t="s">
        <v>177</v>
      </c>
      <c r="G7" s="1" t="s">
        <v>85</v>
      </c>
      <c r="H7" s="1">
        <v>0</v>
      </c>
      <c r="I7" s="1">
        <v>20</v>
      </c>
      <c r="J7" s="1">
        <v>12</v>
      </c>
      <c r="K7" s="24">
        <v>15485.6</v>
      </c>
      <c r="L7" s="24">
        <v>0</v>
      </c>
      <c r="M7" s="13">
        <v>3097.12</v>
      </c>
      <c r="N7" s="13">
        <v>0</v>
      </c>
      <c r="O7" s="13">
        <v>1009.6</v>
      </c>
      <c r="P7" s="13">
        <v>617.6</v>
      </c>
      <c r="Q7" s="13">
        <v>5016</v>
      </c>
      <c r="R7" s="13">
        <v>756.78</v>
      </c>
      <c r="S7" s="13">
        <v>0</v>
      </c>
      <c r="T7" s="13">
        <v>6422</v>
      </c>
      <c r="U7" s="13">
        <v>32404.7</v>
      </c>
      <c r="V7" s="23">
        <v>0</v>
      </c>
      <c r="W7" s="23">
        <f t="shared" si="2"/>
        <v>32404.7</v>
      </c>
      <c r="X7" s="52">
        <v>14750</v>
      </c>
      <c r="Y7" s="52">
        <v>19</v>
      </c>
      <c r="Z7" s="47">
        <v>240</v>
      </c>
      <c r="AA7" s="47">
        <v>142</v>
      </c>
      <c r="AB7" s="23">
        <f t="shared" si="0"/>
        <v>5492.3220338983047</v>
      </c>
      <c r="AC7" s="23">
        <f t="shared" si="1"/>
        <v>135.01958333333334</v>
      </c>
      <c r="AD7" s="23" t="s">
        <v>1427</v>
      </c>
      <c r="AE7" s="284"/>
    </row>
    <row r="8" spans="1:32" x14ac:dyDescent="0.25">
      <c r="A8" s="1" t="s">
        <v>40</v>
      </c>
      <c r="B8" s="8" t="s">
        <v>89</v>
      </c>
      <c r="C8" s="1" t="s">
        <v>90</v>
      </c>
      <c r="D8" s="1">
        <v>5.9</v>
      </c>
      <c r="E8" s="1">
        <v>0</v>
      </c>
      <c r="F8" s="1" t="s">
        <v>177</v>
      </c>
      <c r="G8" s="1" t="s">
        <v>90</v>
      </c>
      <c r="H8" s="1">
        <v>0</v>
      </c>
      <c r="I8" s="1">
        <v>20</v>
      </c>
      <c r="J8" s="1">
        <v>10</v>
      </c>
      <c r="K8" s="24">
        <v>15485.6</v>
      </c>
      <c r="L8" s="24">
        <v>0</v>
      </c>
      <c r="M8" s="13">
        <v>3097.12</v>
      </c>
      <c r="N8" s="13">
        <v>0</v>
      </c>
      <c r="O8" s="13">
        <v>1009.6</v>
      </c>
      <c r="P8" s="13">
        <v>617.6</v>
      </c>
      <c r="Q8" s="13">
        <v>5016</v>
      </c>
      <c r="R8" s="13">
        <v>855</v>
      </c>
      <c r="S8" s="13">
        <v>0</v>
      </c>
      <c r="T8" s="13">
        <v>6422</v>
      </c>
      <c r="U8" s="13">
        <v>32502.92</v>
      </c>
      <c r="V8" s="23">
        <v>0</v>
      </c>
      <c r="W8" s="23">
        <f t="shared" si="2"/>
        <v>32502.92</v>
      </c>
      <c r="X8" s="52">
        <v>14750</v>
      </c>
      <c r="Y8" s="52">
        <v>19</v>
      </c>
      <c r="Z8" s="47">
        <v>240</v>
      </c>
      <c r="AA8" s="47">
        <v>139</v>
      </c>
      <c r="AB8" s="23">
        <f t="shared" si="0"/>
        <v>5508.9694915254231</v>
      </c>
      <c r="AC8" s="23">
        <f t="shared" si="1"/>
        <v>135.42883333333333</v>
      </c>
      <c r="AD8" s="23" t="s">
        <v>1428</v>
      </c>
      <c r="AE8" s="284"/>
    </row>
    <row r="9" spans="1:32" s="20" customFormat="1" x14ac:dyDescent="0.25">
      <c r="A9" s="21" t="s">
        <v>40</v>
      </c>
      <c r="B9" s="39" t="s">
        <v>103</v>
      </c>
      <c r="C9" s="21" t="s">
        <v>108</v>
      </c>
      <c r="D9" s="21">
        <v>1</v>
      </c>
      <c r="E9" s="21">
        <v>0</v>
      </c>
      <c r="F9" s="21" t="s">
        <v>96</v>
      </c>
      <c r="G9" s="21" t="s">
        <v>108</v>
      </c>
      <c r="H9" s="21">
        <v>0</v>
      </c>
      <c r="I9" s="21">
        <v>20</v>
      </c>
      <c r="J9" s="21">
        <v>12</v>
      </c>
      <c r="K9" s="224">
        <v>16412.2</v>
      </c>
      <c r="L9" s="224">
        <v>0</v>
      </c>
      <c r="M9" s="23">
        <v>3282.44</v>
      </c>
      <c r="N9" s="23">
        <v>0</v>
      </c>
      <c r="O9" s="23">
        <v>1056.2</v>
      </c>
      <c r="P9" s="23">
        <v>623.4</v>
      </c>
      <c r="Q9" s="23">
        <v>6000</v>
      </c>
      <c r="R9" s="23">
        <v>854.96</v>
      </c>
      <c r="S9" s="23">
        <v>0</v>
      </c>
      <c r="T9" s="23">
        <v>0</v>
      </c>
      <c r="U9" s="23">
        <v>28229.200000000001</v>
      </c>
      <c r="V9" s="23">
        <v>23012.52</v>
      </c>
      <c r="W9" s="23">
        <f t="shared" si="2"/>
        <v>51241.72</v>
      </c>
      <c r="X9" s="52">
        <v>2500</v>
      </c>
      <c r="Y9" s="52">
        <v>0</v>
      </c>
      <c r="Z9" s="47">
        <v>240</v>
      </c>
      <c r="AA9" s="47">
        <v>160</v>
      </c>
      <c r="AB9" s="23">
        <f t="shared" si="0"/>
        <v>51241.72</v>
      </c>
      <c r="AC9" s="23">
        <f t="shared" si="1"/>
        <v>117.62166666666667</v>
      </c>
      <c r="AD9" s="23" t="s">
        <v>35</v>
      </c>
      <c r="AE9" s="284"/>
    </row>
    <row r="10" spans="1:32" s="20" customFormat="1" x14ac:dyDescent="0.25">
      <c r="A10" s="152" t="s">
        <v>40</v>
      </c>
      <c r="B10" s="39" t="s">
        <v>366</v>
      </c>
      <c r="C10" s="21" t="s">
        <v>135</v>
      </c>
      <c r="D10" s="21">
        <v>1</v>
      </c>
      <c r="E10" s="21">
        <v>0</v>
      </c>
      <c r="F10" s="21" t="s">
        <v>96</v>
      </c>
      <c r="G10" s="21" t="s">
        <v>135</v>
      </c>
      <c r="H10" s="21">
        <v>0</v>
      </c>
      <c r="I10" s="21">
        <v>20</v>
      </c>
      <c r="J10" s="21">
        <v>12</v>
      </c>
      <c r="K10" s="224">
        <v>16412.2</v>
      </c>
      <c r="L10" s="224">
        <v>0</v>
      </c>
      <c r="M10" s="23">
        <v>3282.44</v>
      </c>
      <c r="N10" s="23">
        <v>0</v>
      </c>
      <c r="O10" s="23">
        <v>1056.2</v>
      </c>
      <c r="P10" s="23">
        <v>701.6</v>
      </c>
      <c r="Q10" s="23">
        <v>6000</v>
      </c>
      <c r="R10" s="23">
        <v>855</v>
      </c>
      <c r="S10" s="23">
        <v>0</v>
      </c>
      <c r="T10" s="23">
        <v>6422</v>
      </c>
      <c r="U10" s="23">
        <v>34729.440000000002</v>
      </c>
      <c r="V10" s="23">
        <v>23012.52</v>
      </c>
      <c r="W10" s="23">
        <f t="shared" si="2"/>
        <v>57741.960000000006</v>
      </c>
      <c r="X10" s="52">
        <v>2500</v>
      </c>
      <c r="Y10" s="52">
        <v>19</v>
      </c>
      <c r="Z10" s="47">
        <v>240</v>
      </c>
      <c r="AA10" s="47">
        <v>216</v>
      </c>
      <c r="AB10" s="23">
        <f t="shared" si="0"/>
        <v>57741.960000000006</v>
      </c>
      <c r="AC10" s="23">
        <f t="shared" si="1"/>
        <v>144.70600000000002</v>
      </c>
      <c r="AD10" s="23" t="s">
        <v>35</v>
      </c>
      <c r="AE10" s="284"/>
    </row>
    <row r="11" spans="1:32" x14ac:dyDescent="0.25">
      <c r="A11" s="1"/>
      <c r="B11" s="8"/>
      <c r="C11" s="1"/>
      <c r="D11" s="1"/>
      <c r="E11" s="1"/>
      <c r="F11" s="1"/>
      <c r="G11" s="1"/>
      <c r="H11" s="1"/>
      <c r="I11" s="1"/>
      <c r="J11" s="1"/>
      <c r="K11" s="24"/>
      <c r="L11" s="24"/>
      <c r="M11" s="13"/>
      <c r="N11" s="13"/>
      <c r="O11" s="13"/>
      <c r="P11" s="13"/>
      <c r="Q11" s="13"/>
      <c r="R11" s="13"/>
      <c r="S11" s="13"/>
      <c r="T11" s="13"/>
      <c r="U11" s="13"/>
      <c r="V11" s="23"/>
      <c r="W11" s="23"/>
      <c r="X11" s="52"/>
      <c r="Y11" s="52"/>
      <c r="Z11" s="47"/>
      <c r="AA11" s="47"/>
      <c r="AB11" s="23"/>
      <c r="AC11" s="23"/>
      <c r="AD11" s="23"/>
      <c r="AE11" s="284"/>
    </row>
    <row r="12" spans="1:32" x14ac:dyDescent="0.25">
      <c r="A12" s="1"/>
      <c r="B12" s="8"/>
      <c r="C12" s="1"/>
      <c r="D12" s="1"/>
      <c r="E12" s="1"/>
      <c r="F12" s="1"/>
      <c r="G12" s="1"/>
      <c r="H12" s="1"/>
      <c r="I12" s="1"/>
      <c r="J12" s="1"/>
      <c r="K12" s="24"/>
      <c r="L12" s="24"/>
      <c r="M12" s="13"/>
      <c r="N12" s="13"/>
      <c r="O12" s="13"/>
      <c r="P12" s="13"/>
      <c r="Q12" s="13"/>
      <c r="R12" s="13"/>
      <c r="S12" s="13"/>
      <c r="T12" s="13"/>
      <c r="U12" s="13"/>
      <c r="V12" s="23"/>
      <c r="W12" s="23"/>
      <c r="X12" s="52"/>
      <c r="Y12" s="52"/>
      <c r="Z12" s="47"/>
      <c r="AA12" s="47"/>
      <c r="AB12" s="23"/>
      <c r="AC12" s="23"/>
      <c r="AD12" s="23"/>
      <c r="AE12" s="284"/>
    </row>
    <row r="13" spans="1:32" x14ac:dyDescent="0.25">
      <c r="A13" s="1"/>
      <c r="B13" s="8"/>
      <c r="C13" s="1"/>
      <c r="D13" s="1"/>
      <c r="E13" s="1"/>
      <c r="F13" s="1"/>
      <c r="G13" s="1"/>
      <c r="H13" s="1"/>
      <c r="I13" s="1"/>
      <c r="J13" s="1"/>
      <c r="K13" s="13"/>
      <c r="L13" s="13"/>
      <c r="M13" s="13"/>
      <c r="N13" s="13"/>
      <c r="O13" s="13"/>
      <c r="P13" s="13"/>
      <c r="Q13" s="13"/>
      <c r="R13" s="13"/>
      <c r="S13" s="13"/>
      <c r="T13" s="13"/>
      <c r="U13" s="13"/>
      <c r="V13" s="23"/>
      <c r="W13" s="23"/>
      <c r="X13" s="52"/>
      <c r="Y13" s="52"/>
      <c r="Z13" s="47"/>
      <c r="AA13" s="47"/>
      <c r="AB13" s="23"/>
      <c r="AC13" s="23"/>
      <c r="AD13" s="23"/>
      <c r="AE13" s="284"/>
    </row>
    <row r="14" spans="1:32" x14ac:dyDescent="0.25">
      <c r="A14" s="97"/>
      <c r="B14" s="97" t="s">
        <v>27</v>
      </c>
      <c r="C14" s="97">
        <f>COUNT(D4:D13)</f>
        <v>7</v>
      </c>
      <c r="D14" s="97">
        <f>SUM(D4:D13)</f>
        <v>27</v>
      </c>
      <c r="E14" s="97">
        <f>SUM(E4:E13)</f>
        <v>0</v>
      </c>
      <c r="F14" s="97"/>
      <c r="G14" s="97"/>
      <c r="H14" s="97">
        <f>SUM(H4:H13)</f>
        <v>2</v>
      </c>
      <c r="I14" s="97">
        <f>SUM(I4:I13)</f>
        <v>142</v>
      </c>
      <c r="J14" s="97">
        <f>MAX(J4:J13)</f>
        <v>12</v>
      </c>
      <c r="K14" s="98">
        <f t="shared" ref="K14:U14" si="3">SUM(K4:K13)</f>
        <v>110794.36</v>
      </c>
      <c r="L14" s="98">
        <f t="shared" si="3"/>
        <v>0</v>
      </c>
      <c r="M14" s="98">
        <f t="shared" si="3"/>
        <v>22158.269999999997</v>
      </c>
      <c r="N14" s="98">
        <f t="shared" si="3"/>
        <v>0</v>
      </c>
      <c r="O14" s="98">
        <f t="shared" si="3"/>
        <v>7459.16</v>
      </c>
      <c r="P14" s="98">
        <f t="shared" si="3"/>
        <v>4474.76</v>
      </c>
      <c r="Q14" s="98">
        <f t="shared" si="3"/>
        <v>37581.599999999999</v>
      </c>
      <c r="R14" s="98">
        <f t="shared" si="3"/>
        <v>5637.47</v>
      </c>
      <c r="S14" s="98">
        <f t="shared" si="3"/>
        <v>661.96</v>
      </c>
      <c r="T14" s="98">
        <f t="shared" si="3"/>
        <v>39000</v>
      </c>
      <c r="U14" s="98">
        <f t="shared" si="3"/>
        <v>227768.18000000005</v>
      </c>
      <c r="V14" s="98">
        <f t="shared" ref="V14:AA14" si="4">SUM(V4:V13)</f>
        <v>46025.04</v>
      </c>
      <c r="W14" s="98">
        <f t="shared" si="4"/>
        <v>273793.22000000003</v>
      </c>
      <c r="X14" s="101">
        <f t="shared" si="4"/>
        <v>67500</v>
      </c>
      <c r="Y14" s="101">
        <f t="shared" si="4"/>
        <v>116</v>
      </c>
      <c r="Z14" s="101">
        <f t="shared" si="4"/>
        <v>1693</v>
      </c>
      <c r="AA14" s="101">
        <f t="shared" si="4"/>
        <v>1269</v>
      </c>
      <c r="AB14" s="98">
        <f>W14/(D14+E14)</f>
        <v>10140.48962962963</v>
      </c>
      <c r="AC14" s="98">
        <f>U14/Z14</f>
        <v>134.53525103366809</v>
      </c>
      <c r="AD14" s="98"/>
      <c r="AE14" s="98"/>
    </row>
    <row r="15" spans="1:32" ht="31.2" x14ac:dyDescent="0.25">
      <c r="A15" s="146" t="s">
        <v>0</v>
      </c>
      <c r="B15" s="146" t="s">
        <v>1</v>
      </c>
      <c r="C15" s="146" t="s">
        <v>16</v>
      </c>
      <c r="D15" s="43" t="s">
        <v>526</v>
      </c>
      <c r="E15" s="43" t="s">
        <v>524</v>
      </c>
      <c r="F15" s="43" t="s">
        <v>2</v>
      </c>
      <c r="G15" s="146" t="s">
        <v>3</v>
      </c>
      <c r="H15" s="43" t="s">
        <v>29</v>
      </c>
      <c r="I15" s="43" t="s">
        <v>25</v>
      </c>
      <c r="J15" s="43" t="s">
        <v>26</v>
      </c>
      <c r="K15" s="43" t="s">
        <v>20</v>
      </c>
      <c r="L15" s="43" t="s">
        <v>773</v>
      </c>
      <c r="M15" s="43" t="s">
        <v>13</v>
      </c>
      <c r="N15" s="43" t="s">
        <v>21</v>
      </c>
      <c r="O15" s="146" t="s">
        <v>7</v>
      </c>
      <c r="P15" s="43" t="s">
        <v>22</v>
      </c>
      <c r="Q15" s="146" t="s">
        <v>9</v>
      </c>
      <c r="R15" s="146" t="s">
        <v>23</v>
      </c>
      <c r="S15" s="146" t="s">
        <v>24</v>
      </c>
      <c r="T15" s="146" t="s">
        <v>12</v>
      </c>
      <c r="U15" s="146" t="s">
        <v>19</v>
      </c>
      <c r="V15" s="43" t="s">
        <v>170</v>
      </c>
      <c r="W15" s="43" t="s">
        <v>171</v>
      </c>
      <c r="X15" s="43" t="s">
        <v>163</v>
      </c>
      <c r="Y15" s="43" t="s">
        <v>164</v>
      </c>
      <c r="Z15" s="43" t="s">
        <v>165</v>
      </c>
      <c r="AA15" s="43" t="s">
        <v>166</v>
      </c>
      <c r="AB15" s="146" t="s">
        <v>167</v>
      </c>
      <c r="AC15" s="146" t="s">
        <v>168</v>
      </c>
      <c r="AD15" s="146" t="s">
        <v>1405</v>
      </c>
      <c r="AE15" s="146" t="s">
        <v>1406</v>
      </c>
    </row>
    <row r="16" spans="1:32" x14ac:dyDescent="0.25">
      <c r="A16" s="100"/>
      <c r="B16" s="100"/>
      <c r="C16" s="100"/>
      <c r="D16" s="100"/>
      <c r="E16" s="100"/>
      <c r="F16" s="100"/>
      <c r="G16" s="100"/>
      <c r="H16" s="100"/>
      <c r="I16" s="100"/>
      <c r="J16" s="100"/>
      <c r="K16" s="100"/>
      <c r="L16" s="100"/>
      <c r="M16" s="100"/>
      <c r="N16" s="100"/>
      <c r="O16" s="100"/>
      <c r="P16" s="100"/>
      <c r="Q16" s="100"/>
      <c r="R16" s="100"/>
      <c r="S16" s="100"/>
      <c r="T16" s="100"/>
      <c r="U16" s="100"/>
      <c r="V16" s="16"/>
      <c r="W16" s="45"/>
      <c r="X16" s="45"/>
      <c r="Y16" s="45"/>
      <c r="Z16" s="45"/>
      <c r="AA16" s="45"/>
      <c r="AB16" s="45"/>
      <c r="AC16" s="45"/>
      <c r="AD16" s="45"/>
      <c r="AE16" s="45"/>
      <c r="AF16" s="27"/>
    </row>
    <row r="17" spans="1:32" s="227" customFormat="1" ht="36" x14ac:dyDescent="0.25">
      <c r="A17" s="304" t="s">
        <v>1251</v>
      </c>
      <c r="B17" s="304"/>
      <c r="C17" s="245" t="s">
        <v>30</v>
      </c>
      <c r="D17" s="245" t="s">
        <v>526</v>
      </c>
      <c r="E17" s="245" t="s">
        <v>524</v>
      </c>
      <c r="F17" s="246"/>
      <c r="G17" s="246"/>
      <c r="H17" s="245" t="s">
        <v>31</v>
      </c>
      <c r="I17" s="245" t="s">
        <v>4</v>
      </c>
      <c r="J17" s="245" t="s">
        <v>5</v>
      </c>
      <c r="K17" s="245" t="s">
        <v>6</v>
      </c>
      <c r="L17" s="245" t="s">
        <v>773</v>
      </c>
      <c r="M17" s="245" t="s">
        <v>13</v>
      </c>
      <c r="N17" s="246" t="s">
        <v>17</v>
      </c>
      <c r="O17" s="246" t="s">
        <v>7</v>
      </c>
      <c r="P17" s="245" t="s">
        <v>8</v>
      </c>
      <c r="Q17" s="246" t="s">
        <v>9</v>
      </c>
      <c r="R17" s="245" t="s">
        <v>18</v>
      </c>
      <c r="S17" s="246" t="s">
        <v>10</v>
      </c>
      <c r="T17" s="246" t="s">
        <v>12</v>
      </c>
      <c r="U17" s="245" t="s">
        <v>169</v>
      </c>
      <c r="V17" s="245" t="s">
        <v>170</v>
      </c>
      <c r="W17" s="245" t="s">
        <v>171</v>
      </c>
      <c r="X17" s="245" t="s">
        <v>163</v>
      </c>
      <c r="Y17" s="245" t="s">
        <v>164</v>
      </c>
      <c r="Z17" s="245" t="s">
        <v>165</v>
      </c>
      <c r="AA17" s="245" t="s">
        <v>166</v>
      </c>
      <c r="AB17" s="247" t="s">
        <v>167</v>
      </c>
      <c r="AC17" s="247" t="s">
        <v>168</v>
      </c>
      <c r="AD17" s="247"/>
      <c r="AE17" s="247"/>
    </row>
    <row r="18" spans="1:32" s="20" customFormat="1" ht="26.25" customHeight="1" x14ac:dyDescent="0.25">
      <c r="A18" s="303" t="s">
        <v>694</v>
      </c>
      <c r="B18" s="303"/>
      <c r="C18" s="95">
        <f>COUNT(D4:D6)</f>
        <v>3</v>
      </c>
      <c r="D18" s="95">
        <f>SUM(D4:D6)</f>
        <v>13.2</v>
      </c>
      <c r="E18" s="95">
        <f>SUM(E4:E6)</f>
        <v>0</v>
      </c>
      <c r="F18" s="95"/>
      <c r="G18" s="95"/>
      <c r="H18" s="95">
        <f>SUM(H4:H6)</f>
        <v>2</v>
      </c>
      <c r="I18" s="95">
        <f>SUM(I4:I6)</f>
        <v>62</v>
      </c>
      <c r="J18" s="95">
        <f>MAX(J4:J6)</f>
        <v>12</v>
      </c>
      <c r="K18" s="248">
        <f t="shared" ref="K18:V18" si="5">SUM(K4:K6)</f>
        <v>46998.76</v>
      </c>
      <c r="L18" s="248">
        <f t="shared" si="5"/>
        <v>0</v>
      </c>
      <c r="M18" s="248">
        <f t="shared" si="5"/>
        <v>9399.1500000000015</v>
      </c>
      <c r="N18" s="248">
        <f t="shared" si="5"/>
        <v>0</v>
      </c>
      <c r="O18" s="248">
        <f t="shared" si="5"/>
        <v>3327.56</v>
      </c>
      <c r="P18" s="248">
        <f t="shared" si="5"/>
        <v>1914.56</v>
      </c>
      <c r="Q18" s="248">
        <f t="shared" si="5"/>
        <v>15549.6</v>
      </c>
      <c r="R18" s="248">
        <f t="shared" si="5"/>
        <v>2315.73</v>
      </c>
      <c r="S18" s="248">
        <f t="shared" si="5"/>
        <v>661.96</v>
      </c>
      <c r="T18" s="248">
        <f t="shared" si="5"/>
        <v>19734</v>
      </c>
      <c r="U18" s="248">
        <f t="shared" si="5"/>
        <v>99901.920000000013</v>
      </c>
      <c r="V18" s="248">
        <f t="shared" si="5"/>
        <v>0</v>
      </c>
      <c r="W18" s="62">
        <f>U18+V18</f>
        <v>99901.920000000013</v>
      </c>
      <c r="X18" s="249">
        <f>SUM(X4:X6)</f>
        <v>33000</v>
      </c>
      <c r="Y18" s="249">
        <f>SUM(Y4:Y6)</f>
        <v>59</v>
      </c>
      <c r="Z18" s="249">
        <f>SUM(Z4:Z6)</f>
        <v>733</v>
      </c>
      <c r="AA18" s="249">
        <f>SUM(AA4:AA6)</f>
        <v>612</v>
      </c>
      <c r="AB18" s="62">
        <f>W18/(D18+E18)</f>
        <v>7568.3272727272742</v>
      </c>
      <c r="AC18" s="62">
        <f>U18/Z18</f>
        <v>136.29184174624831</v>
      </c>
      <c r="AD18" s="62"/>
      <c r="AE18" s="62"/>
    </row>
    <row r="19" spans="1:32" s="20" customFormat="1" ht="26.25" customHeight="1" x14ac:dyDescent="0.25">
      <c r="A19" s="303" t="s">
        <v>703</v>
      </c>
      <c r="B19" s="303"/>
      <c r="C19" s="95">
        <f>COUNT(D7:D10)</f>
        <v>4</v>
      </c>
      <c r="D19" s="95">
        <f>SUM(D7:D10)</f>
        <v>13.8</v>
      </c>
      <c r="E19" s="95">
        <f>SUM(E7:E10)</f>
        <v>0</v>
      </c>
      <c r="F19" s="95"/>
      <c r="G19" s="95"/>
      <c r="H19" s="95">
        <f>SUM(H7:H10)</f>
        <v>0</v>
      </c>
      <c r="I19" s="95">
        <f>SUM(I7:I10)</f>
        <v>80</v>
      </c>
      <c r="J19" s="95">
        <f>MAX(J7:J10)</f>
        <v>12</v>
      </c>
      <c r="K19" s="248">
        <f>SUM(K7:K10)</f>
        <v>63795.600000000006</v>
      </c>
      <c r="L19" s="248">
        <f t="shared" ref="L19:AA19" si="6">SUM(L7:L10)</f>
        <v>0</v>
      </c>
      <c r="M19" s="248">
        <f t="shared" si="6"/>
        <v>12759.12</v>
      </c>
      <c r="N19" s="248">
        <f t="shared" si="6"/>
        <v>0</v>
      </c>
      <c r="O19" s="248">
        <f t="shared" si="6"/>
        <v>4131.6000000000004</v>
      </c>
      <c r="P19" s="248">
        <f t="shared" si="6"/>
        <v>2560.1999999999998</v>
      </c>
      <c r="Q19" s="248">
        <f t="shared" si="6"/>
        <v>22032</v>
      </c>
      <c r="R19" s="248">
        <f t="shared" si="6"/>
        <v>3321.74</v>
      </c>
      <c r="S19" s="248">
        <f t="shared" si="6"/>
        <v>0</v>
      </c>
      <c r="T19" s="248">
        <f t="shared" si="6"/>
        <v>19266</v>
      </c>
      <c r="U19" s="248">
        <f t="shared" si="6"/>
        <v>127866.26</v>
      </c>
      <c r="V19" s="248">
        <f t="shared" si="6"/>
        <v>46025.04</v>
      </c>
      <c r="W19" s="62">
        <f>U19+V19</f>
        <v>173891.3</v>
      </c>
      <c r="X19" s="249">
        <f t="shared" si="6"/>
        <v>34500</v>
      </c>
      <c r="Y19" s="249">
        <f t="shared" si="6"/>
        <v>57</v>
      </c>
      <c r="Z19" s="249">
        <f t="shared" si="6"/>
        <v>960</v>
      </c>
      <c r="AA19" s="249">
        <f t="shared" si="6"/>
        <v>657</v>
      </c>
      <c r="AB19" s="62">
        <f>W19/(D19+E19)</f>
        <v>12600.818840579708</v>
      </c>
      <c r="AC19" s="62">
        <f>U19/Z19</f>
        <v>133.19402083333333</v>
      </c>
      <c r="AD19" s="62"/>
      <c r="AE19" s="62"/>
    </row>
    <row r="20" spans="1:32" x14ac:dyDescent="0.25">
      <c r="AF20" s="27"/>
    </row>
    <row r="21" spans="1:32" x14ac:dyDescent="0.25">
      <c r="AF21" s="27"/>
    </row>
    <row r="22" spans="1:32" x14ac:dyDescent="0.25">
      <c r="V22" s="50"/>
      <c r="W22" s="51"/>
      <c r="X22" s="51"/>
      <c r="Y22" s="51"/>
      <c r="Z22" s="51"/>
      <c r="AA22" s="51"/>
      <c r="AB22" s="50"/>
      <c r="AC22" s="50"/>
      <c r="AD22" s="50"/>
      <c r="AE22" s="50"/>
      <c r="AF22" s="27"/>
    </row>
    <row r="23" spans="1:32" x14ac:dyDescent="0.25">
      <c r="V23" s="27"/>
      <c r="W23" s="27"/>
      <c r="X23" s="27"/>
      <c r="Y23" s="27"/>
      <c r="Z23" s="27"/>
      <c r="AA23" s="27"/>
      <c r="AB23" s="27"/>
      <c r="AC23" s="27"/>
      <c r="AD23" s="27"/>
      <c r="AE23" s="27"/>
      <c r="AF23" s="27"/>
    </row>
    <row r="24" spans="1:32" x14ac:dyDescent="0.25">
      <c r="V24" s="27"/>
      <c r="W24" s="27"/>
      <c r="X24" s="27"/>
      <c r="Y24" s="27"/>
      <c r="Z24" s="27"/>
      <c r="AA24" s="27"/>
      <c r="AB24" s="27"/>
      <c r="AC24" s="27"/>
      <c r="AD24" s="27"/>
      <c r="AE24" s="27"/>
      <c r="AF24" s="27"/>
    </row>
    <row r="25" spans="1:32" x14ac:dyDescent="0.25">
      <c r="V25" s="27"/>
      <c r="W25" s="27"/>
      <c r="X25" s="27"/>
      <c r="Y25" s="27"/>
      <c r="Z25" s="27"/>
      <c r="AA25" s="27"/>
      <c r="AB25" s="27"/>
      <c r="AC25" s="27"/>
      <c r="AD25" s="27"/>
      <c r="AE25" s="27"/>
      <c r="AF25" s="27"/>
    </row>
    <row r="26" spans="1:32" x14ac:dyDescent="0.25">
      <c r="V26" s="27"/>
      <c r="W26" s="27"/>
      <c r="X26" s="27"/>
      <c r="Y26" s="27"/>
      <c r="Z26" s="27"/>
      <c r="AA26" s="27"/>
      <c r="AB26" s="27"/>
      <c r="AC26" s="27"/>
      <c r="AD26" s="27"/>
      <c r="AE26" s="27"/>
      <c r="AF26" s="27"/>
    </row>
    <row r="27" spans="1:32" x14ac:dyDescent="0.25">
      <c r="V27" s="27"/>
      <c r="W27" s="27"/>
      <c r="X27" s="27"/>
      <c r="Y27" s="27"/>
      <c r="Z27" s="27"/>
      <c r="AA27" s="27"/>
      <c r="AB27" s="27"/>
      <c r="AC27" s="27"/>
      <c r="AD27" s="27"/>
      <c r="AE27" s="27"/>
      <c r="AF27" s="27"/>
    </row>
    <row r="28" spans="1:32" x14ac:dyDescent="0.25">
      <c r="V28" s="27"/>
      <c r="W28" s="27"/>
      <c r="X28" s="27"/>
      <c r="Y28" s="27"/>
      <c r="Z28" s="27"/>
      <c r="AA28" s="27"/>
      <c r="AB28" s="27"/>
      <c r="AC28" s="27"/>
      <c r="AD28" s="27"/>
      <c r="AE28" s="27"/>
      <c r="AF28" s="27"/>
    </row>
    <row r="29" spans="1:32" x14ac:dyDescent="0.25">
      <c r="V29" s="27"/>
      <c r="W29" s="27"/>
      <c r="X29" s="27"/>
      <c r="Y29" s="27"/>
      <c r="Z29" s="27"/>
      <c r="AA29" s="27"/>
      <c r="AB29" s="27"/>
      <c r="AC29" s="27"/>
      <c r="AD29" s="27"/>
      <c r="AE29" s="27"/>
      <c r="AF29" s="27"/>
    </row>
    <row r="30" spans="1:32" x14ac:dyDescent="0.25">
      <c r="V30" s="27"/>
      <c r="W30" s="27"/>
      <c r="X30" s="27"/>
      <c r="Y30" s="27"/>
      <c r="Z30" s="27"/>
      <c r="AA30" s="27"/>
      <c r="AB30" s="27"/>
      <c r="AC30" s="27"/>
      <c r="AD30" s="27"/>
      <c r="AE30" s="27"/>
      <c r="AF30" s="27"/>
    </row>
  </sheetData>
  <mergeCells count="3">
    <mergeCell ref="A18:B18"/>
    <mergeCell ref="A19:B19"/>
    <mergeCell ref="A17:B17"/>
  </mergeCells>
  <pageMargins left="0.75" right="0.75" top="1" bottom="1" header="0.5" footer="0.5"/>
  <pageSetup scale="44" orientation="landscape" horizontalDpi="300" verticalDpi="300" r:id="rId1"/>
  <headerFooter alignWithMargins="0"/>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tabColor rgb="FF00FF00"/>
    <pageSetUpPr fitToPage="1"/>
  </sheetPr>
  <dimension ref="A1:BF40"/>
  <sheetViews>
    <sheetView workbookViewId="0">
      <selection activeCell="A4" sqref="A4:AE7"/>
    </sheetView>
  </sheetViews>
  <sheetFormatPr defaultRowHeight="13.2" x14ac:dyDescent="0.25"/>
  <cols>
    <col min="1" max="1" width="13.44140625" customWidth="1"/>
    <col min="2" max="2" width="15.5546875" customWidth="1"/>
    <col min="3" max="3" width="14.5546875" customWidth="1"/>
    <col min="4" max="4" width="8.6640625" customWidth="1"/>
    <col min="5" max="5" width="7.88671875" customWidth="1"/>
    <col min="6" max="6" width="16.5546875" customWidth="1"/>
    <col min="7" max="8" width="11.44140625" customWidth="1"/>
    <col min="10" max="10" width="8.88671875" bestFit="1" customWidth="1"/>
    <col min="11" max="11" width="11.109375" bestFit="1" customWidth="1"/>
    <col min="12" max="12" width="6.44140625" bestFit="1" customWidth="1"/>
    <col min="13" max="13" width="10" bestFit="1" customWidth="1"/>
    <col min="14" max="14" width="8" bestFit="1" customWidth="1"/>
    <col min="15" max="15" width="10" bestFit="1" customWidth="1"/>
    <col min="16" max="16" width="10" customWidth="1"/>
    <col min="17" max="17" width="11" bestFit="1" customWidth="1"/>
    <col min="18" max="18" width="11.44140625" bestFit="1" customWidth="1"/>
    <col min="19" max="19" width="8.44140625" bestFit="1" customWidth="1"/>
    <col min="20" max="20" width="11" bestFit="1" customWidth="1"/>
    <col min="21" max="21" width="12" bestFit="1" customWidth="1"/>
    <col min="22" max="22" width="11.33203125" bestFit="1" customWidth="1"/>
    <col min="23" max="23" width="12" bestFit="1" customWidth="1"/>
    <col min="24" max="24" width="11" bestFit="1" customWidth="1"/>
    <col min="25" max="25" width="8" bestFit="1" customWidth="1"/>
    <col min="26" max="27" width="8.44140625" bestFit="1" customWidth="1"/>
    <col min="28" max="28" width="10" bestFit="1" customWidth="1"/>
    <col min="29" max="29" width="9.44140625" bestFit="1" customWidth="1"/>
    <col min="30" max="30" width="16.6640625" customWidth="1"/>
    <col min="31" max="31" width="20.6640625" customWidth="1"/>
  </cols>
  <sheetData>
    <row r="1" spans="1:58" x14ac:dyDescent="0.25">
      <c r="A1" s="10" t="s">
        <v>43</v>
      </c>
      <c r="B1" s="5"/>
      <c r="C1" s="5"/>
      <c r="D1" s="5"/>
      <c r="E1" s="5"/>
      <c r="F1" s="5"/>
      <c r="G1" s="5"/>
      <c r="H1" s="5"/>
      <c r="I1" s="5"/>
      <c r="J1" s="5"/>
      <c r="K1" s="5"/>
      <c r="L1" s="5"/>
      <c r="M1" s="5"/>
      <c r="N1" s="5"/>
      <c r="O1" s="5"/>
      <c r="P1" s="5"/>
      <c r="Q1" s="5"/>
      <c r="R1" s="5"/>
      <c r="S1" s="5"/>
      <c r="T1" s="5"/>
      <c r="U1" s="5"/>
    </row>
    <row r="2" spans="1:58" x14ac:dyDescent="0.25">
      <c r="A2" s="5"/>
      <c r="B2" s="5"/>
      <c r="C2" s="5"/>
      <c r="D2" s="5"/>
      <c r="E2" s="5"/>
      <c r="F2" s="5"/>
      <c r="G2" s="5"/>
      <c r="H2" s="5"/>
      <c r="I2" s="5"/>
      <c r="J2" s="5"/>
      <c r="K2" s="5"/>
      <c r="L2" s="5"/>
      <c r="M2" s="5"/>
      <c r="N2" s="5"/>
      <c r="O2" s="5"/>
      <c r="P2" s="5"/>
      <c r="Q2" s="5"/>
      <c r="R2" s="5"/>
      <c r="S2" s="5"/>
      <c r="T2" s="5"/>
      <c r="U2" s="5"/>
    </row>
    <row r="3" spans="1:58"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146" t="s">
        <v>11</v>
      </c>
      <c r="V3" s="43" t="s">
        <v>170</v>
      </c>
      <c r="W3" s="43" t="s">
        <v>171</v>
      </c>
      <c r="X3" s="43" t="s">
        <v>163</v>
      </c>
      <c r="Y3" s="43" t="s">
        <v>164</v>
      </c>
      <c r="Z3" s="43" t="s">
        <v>165</v>
      </c>
      <c r="AA3" s="43" t="s">
        <v>166</v>
      </c>
      <c r="AB3" s="146" t="s">
        <v>167</v>
      </c>
      <c r="AC3" s="146" t="s">
        <v>168</v>
      </c>
      <c r="AD3" s="146" t="s">
        <v>1405</v>
      </c>
      <c r="AE3" s="146" t="s">
        <v>1406</v>
      </c>
    </row>
    <row r="4" spans="1:58" s="44" customFormat="1" x14ac:dyDescent="0.25">
      <c r="A4" s="21" t="s">
        <v>44</v>
      </c>
      <c r="B4" s="32" t="s">
        <v>34</v>
      </c>
      <c r="C4" s="21" t="s">
        <v>45</v>
      </c>
      <c r="D4" s="21">
        <v>3</v>
      </c>
      <c r="E4" s="21">
        <v>0</v>
      </c>
      <c r="F4" s="21" t="s">
        <v>177</v>
      </c>
      <c r="G4" s="21" t="s">
        <v>45</v>
      </c>
      <c r="H4" s="21">
        <v>0</v>
      </c>
      <c r="I4" s="33">
        <v>22</v>
      </c>
      <c r="J4" s="33">
        <v>12</v>
      </c>
      <c r="K4" s="34">
        <v>17034.16</v>
      </c>
      <c r="L4" s="34">
        <v>0</v>
      </c>
      <c r="M4" s="34">
        <v>3406.83</v>
      </c>
      <c r="N4" s="23">
        <v>0</v>
      </c>
      <c r="O4" s="23">
        <v>1110.56</v>
      </c>
      <c r="P4" s="34">
        <v>679.36</v>
      </c>
      <c r="Q4" s="23">
        <v>5517.6</v>
      </c>
      <c r="R4" s="34">
        <v>832.46</v>
      </c>
      <c r="S4" s="23">
        <v>0</v>
      </c>
      <c r="T4" s="23">
        <v>7098</v>
      </c>
      <c r="U4" s="23">
        <v>35678.97</v>
      </c>
      <c r="V4" s="23">
        <v>0</v>
      </c>
      <c r="W4" s="23">
        <f>U4+V4</f>
        <v>35678.97</v>
      </c>
      <c r="X4" s="52">
        <v>7500</v>
      </c>
      <c r="Y4" s="52">
        <v>21</v>
      </c>
      <c r="Z4" s="52">
        <v>264</v>
      </c>
      <c r="AA4" s="52">
        <v>165</v>
      </c>
      <c r="AB4" s="23">
        <f>W4/(D4+E4)</f>
        <v>11892.99</v>
      </c>
      <c r="AC4" s="23">
        <f>U4/Z4</f>
        <v>135.14761363636364</v>
      </c>
      <c r="AD4" s="23" t="s">
        <v>1429</v>
      </c>
      <c r="AE4" s="284"/>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row>
    <row r="5" spans="1:58" s="44" customFormat="1" x14ac:dyDescent="0.25">
      <c r="A5" s="21" t="s">
        <v>44</v>
      </c>
      <c r="B5" s="32" t="s">
        <v>51</v>
      </c>
      <c r="C5" s="21" t="s">
        <v>60</v>
      </c>
      <c r="D5" s="21">
        <v>3.2</v>
      </c>
      <c r="E5" s="21">
        <v>0</v>
      </c>
      <c r="F5" s="21" t="s">
        <v>177</v>
      </c>
      <c r="G5" s="21" t="s">
        <v>60</v>
      </c>
      <c r="H5" s="21">
        <v>2</v>
      </c>
      <c r="I5" s="33">
        <v>20</v>
      </c>
      <c r="J5" s="33">
        <v>12</v>
      </c>
      <c r="K5" s="34">
        <v>15485.6</v>
      </c>
      <c r="L5" s="34">
        <v>0</v>
      </c>
      <c r="M5" s="34">
        <v>3097.12</v>
      </c>
      <c r="N5" s="23">
        <v>0</v>
      </c>
      <c r="O5" s="23">
        <v>1009.6</v>
      </c>
      <c r="P5" s="34">
        <v>626.6</v>
      </c>
      <c r="Q5" s="23">
        <v>5016</v>
      </c>
      <c r="R5" s="34">
        <v>757.05</v>
      </c>
      <c r="S5" s="23">
        <v>661.96</v>
      </c>
      <c r="T5" s="23">
        <v>6422</v>
      </c>
      <c r="U5" s="23">
        <v>33075.93</v>
      </c>
      <c r="V5" s="23">
        <v>0</v>
      </c>
      <c r="W5" s="23">
        <f>U5+V5</f>
        <v>33075.93</v>
      </c>
      <c r="X5" s="52">
        <v>8000</v>
      </c>
      <c r="Y5" s="52">
        <v>19</v>
      </c>
      <c r="Z5" s="52">
        <v>240</v>
      </c>
      <c r="AA5" s="52">
        <v>195</v>
      </c>
      <c r="AB5" s="23">
        <f>W5/(D5+E5)</f>
        <v>10336.228125</v>
      </c>
      <c r="AC5" s="23">
        <f>U5/Z5</f>
        <v>137.81637499999999</v>
      </c>
      <c r="AD5" s="23" t="s">
        <v>1430</v>
      </c>
      <c r="AE5" s="284"/>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row>
    <row r="6" spans="1:58" s="44" customFormat="1" x14ac:dyDescent="0.25">
      <c r="A6" s="21" t="s">
        <v>44</v>
      </c>
      <c r="B6" s="32" t="s">
        <v>67</v>
      </c>
      <c r="C6" s="21" t="s">
        <v>72</v>
      </c>
      <c r="D6" s="21">
        <v>5.5</v>
      </c>
      <c r="E6" s="21">
        <v>0</v>
      </c>
      <c r="F6" s="21" t="s">
        <v>177</v>
      </c>
      <c r="G6" s="21" t="s">
        <v>72</v>
      </c>
      <c r="H6" s="21">
        <v>0</v>
      </c>
      <c r="I6" s="33">
        <v>20</v>
      </c>
      <c r="J6" s="33">
        <v>12</v>
      </c>
      <c r="K6" s="34">
        <v>17034.16</v>
      </c>
      <c r="L6" s="34">
        <v>0</v>
      </c>
      <c r="M6" s="34">
        <v>3406.83</v>
      </c>
      <c r="N6" s="23">
        <v>0</v>
      </c>
      <c r="O6" s="23">
        <v>1110.56</v>
      </c>
      <c r="P6" s="34">
        <v>758.78</v>
      </c>
      <c r="Q6" s="23">
        <v>5517.6</v>
      </c>
      <c r="R6" s="34">
        <v>834.84</v>
      </c>
      <c r="S6" s="23">
        <v>0</v>
      </c>
      <c r="T6" s="23">
        <v>6422</v>
      </c>
      <c r="U6" s="23">
        <v>35084.769999999997</v>
      </c>
      <c r="V6" s="23">
        <v>0</v>
      </c>
      <c r="W6" s="23">
        <f>U6+V6</f>
        <v>35084.769999999997</v>
      </c>
      <c r="X6" s="52">
        <v>17500</v>
      </c>
      <c r="Y6" s="52">
        <v>19</v>
      </c>
      <c r="Z6" s="52">
        <v>264</v>
      </c>
      <c r="AA6" s="52">
        <v>254</v>
      </c>
      <c r="AB6" s="23">
        <f>W6/(D6+E6)</f>
        <v>6379.0490909090904</v>
      </c>
      <c r="AC6" s="23">
        <f>U6/Z6</f>
        <v>132.89685606060604</v>
      </c>
      <c r="AD6" s="23" t="s">
        <v>1513</v>
      </c>
      <c r="AE6" s="284"/>
      <c r="AF6" s="35"/>
      <c r="AG6" s="35"/>
      <c r="AH6" s="35"/>
      <c r="AI6" s="35"/>
      <c r="AJ6" s="35"/>
      <c r="AK6" s="35"/>
      <c r="AL6" s="35"/>
      <c r="AM6" s="35"/>
      <c r="AN6" s="35"/>
      <c r="AO6" s="35"/>
      <c r="AP6" s="35"/>
      <c r="AQ6" s="35"/>
      <c r="AR6" s="35"/>
      <c r="AS6" s="35"/>
      <c r="AT6" s="35"/>
      <c r="AU6" s="35"/>
      <c r="AV6" s="35"/>
      <c r="AW6" s="35"/>
      <c r="AX6" s="35"/>
      <c r="AY6" s="35"/>
      <c r="AZ6" s="35"/>
      <c r="BA6" s="35"/>
      <c r="BB6" s="35"/>
      <c r="BC6" s="35"/>
      <c r="BD6" s="35"/>
      <c r="BE6" s="35"/>
      <c r="BF6" s="35"/>
    </row>
    <row r="7" spans="1:58" s="44" customFormat="1" x14ac:dyDescent="0.25">
      <c r="A7" s="152" t="s">
        <v>44</v>
      </c>
      <c r="B7" s="37" t="s">
        <v>78</v>
      </c>
      <c r="C7" s="21" t="s">
        <v>77</v>
      </c>
      <c r="D7" s="21">
        <v>5.9</v>
      </c>
      <c r="E7" s="21">
        <v>0</v>
      </c>
      <c r="F7" s="21" t="s">
        <v>177</v>
      </c>
      <c r="G7" s="21" t="s">
        <v>77</v>
      </c>
      <c r="H7" s="21">
        <v>0</v>
      </c>
      <c r="I7" s="33">
        <v>20</v>
      </c>
      <c r="J7" s="33">
        <v>12</v>
      </c>
      <c r="K7" s="34">
        <v>15485.6</v>
      </c>
      <c r="L7" s="34">
        <v>0</v>
      </c>
      <c r="M7" s="34">
        <v>3097.12</v>
      </c>
      <c r="N7" s="23">
        <v>0</v>
      </c>
      <c r="O7" s="23">
        <v>1009.6</v>
      </c>
      <c r="P7" s="34">
        <v>662.6</v>
      </c>
      <c r="Q7" s="23">
        <v>5016</v>
      </c>
      <c r="R7" s="34">
        <v>758.13</v>
      </c>
      <c r="S7" s="23">
        <v>0</v>
      </c>
      <c r="T7" s="23">
        <v>6422</v>
      </c>
      <c r="U7" s="23">
        <v>32451.05</v>
      </c>
      <c r="V7" s="23">
        <v>0</v>
      </c>
      <c r="W7" s="23">
        <f>U7+V7</f>
        <v>32451.05</v>
      </c>
      <c r="X7" s="52">
        <v>14750</v>
      </c>
      <c r="Y7" s="52">
        <v>19</v>
      </c>
      <c r="Z7" s="52">
        <v>240</v>
      </c>
      <c r="AA7" s="52">
        <v>334</v>
      </c>
      <c r="AB7" s="23">
        <f>W7/(D7+E7)</f>
        <v>5500.1779661016944</v>
      </c>
      <c r="AC7" s="23">
        <f>U7/Z7</f>
        <v>135.21270833333332</v>
      </c>
      <c r="AD7" s="23" t="s">
        <v>1431</v>
      </c>
      <c r="AE7" s="284"/>
      <c r="AF7" s="35"/>
      <c r="AG7" s="35"/>
      <c r="AH7" s="35"/>
      <c r="AI7" s="35"/>
      <c r="AJ7" s="35"/>
      <c r="AK7" s="35"/>
      <c r="AL7" s="35"/>
      <c r="AM7" s="35"/>
      <c r="AN7" s="35"/>
      <c r="AO7" s="35"/>
      <c r="AP7" s="35"/>
      <c r="AQ7" s="35"/>
      <c r="AR7" s="35"/>
      <c r="AS7" s="35"/>
      <c r="AT7" s="35"/>
      <c r="AU7" s="35"/>
      <c r="AV7" s="35"/>
      <c r="AW7" s="35"/>
      <c r="AX7" s="35"/>
      <c r="AY7" s="35"/>
      <c r="AZ7" s="35"/>
      <c r="BA7" s="35"/>
      <c r="BB7" s="35"/>
      <c r="BC7" s="35"/>
      <c r="BD7" s="35"/>
      <c r="BE7" s="35"/>
      <c r="BF7" s="35"/>
    </row>
    <row r="8" spans="1:58" s="20" customFormat="1" x14ac:dyDescent="0.25">
      <c r="A8" s="14"/>
      <c r="B8" s="15"/>
      <c r="C8" s="14"/>
      <c r="D8" s="14"/>
      <c r="E8" s="14"/>
      <c r="F8" s="14"/>
      <c r="G8" s="14"/>
      <c r="H8" s="14"/>
      <c r="I8" s="14"/>
      <c r="J8" s="14"/>
      <c r="K8" s="16"/>
      <c r="L8" s="16"/>
      <c r="M8" s="16"/>
      <c r="N8" s="16"/>
      <c r="O8" s="16"/>
      <c r="P8" s="16"/>
      <c r="Q8" s="16"/>
      <c r="R8" s="16"/>
      <c r="S8" s="16"/>
      <c r="T8" s="16"/>
      <c r="U8" s="16"/>
      <c r="V8" s="23"/>
      <c r="W8" s="45"/>
      <c r="X8" s="53"/>
      <c r="Y8" s="53"/>
      <c r="Z8" s="53"/>
      <c r="AA8" s="53"/>
      <c r="AB8" s="45"/>
      <c r="AC8" s="45"/>
      <c r="AD8" s="45"/>
      <c r="AE8" s="290"/>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row>
    <row r="9" spans="1:58" s="20" customFormat="1" x14ac:dyDescent="0.25">
      <c r="A9" s="14"/>
      <c r="B9" s="15"/>
      <c r="C9" s="14"/>
      <c r="D9" s="14"/>
      <c r="E9" s="14"/>
      <c r="F9" s="14"/>
      <c r="G9" s="14"/>
      <c r="H9" s="14"/>
      <c r="I9" s="14"/>
      <c r="J9" s="14"/>
      <c r="K9" s="16"/>
      <c r="L9" s="16"/>
      <c r="M9" s="16"/>
      <c r="N9" s="16"/>
      <c r="O9" s="16"/>
      <c r="P9" s="16"/>
      <c r="Q9" s="16"/>
      <c r="R9" s="16"/>
      <c r="S9" s="16"/>
      <c r="T9" s="16"/>
      <c r="U9" s="16"/>
      <c r="V9" s="23"/>
      <c r="W9" s="45"/>
      <c r="X9" s="53"/>
      <c r="Y9" s="53"/>
      <c r="Z9" s="53"/>
      <c r="AA9" s="53"/>
      <c r="AB9" s="45"/>
      <c r="AC9" s="45"/>
      <c r="AD9" s="45"/>
      <c r="AE9" s="290"/>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row>
    <row r="10" spans="1:58" x14ac:dyDescent="0.25">
      <c r="A10" s="3"/>
      <c r="B10" s="9"/>
      <c r="C10" s="3"/>
      <c r="D10" s="3"/>
      <c r="E10" s="3"/>
      <c r="F10" s="3"/>
      <c r="G10" s="3"/>
      <c r="H10" s="3"/>
      <c r="I10" s="3"/>
      <c r="J10" s="3"/>
      <c r="K10" s="7"/>
      <c r="L10" s="7"/>
      <c r="M10" s="7"/>
      <c r="N10" s="7"/>
      <c r="O10" s="7"/>
      <c r="P10" s="7"/>
      <c r="Q10" s="7"/>
      <c r="R10" s="7"/>
      <c r="S10" s="7"/>
      <c r="T10" s="7"/>
      <c r="U10" s="7"/>
      <c r="V10" s="23"/>
      <c r="W10" s="46"/>
      <c r="X10" s="54"/>
      <c r="Y10" s="54"/>
      <c r="Z10" s="54"/>
      <c r="AA10" s="54"/>
      <c r="AB10" s="46"/>
      <c r="AC10" s="46"/>
      <c r="AD10" s="46"/>
      <c r="AE10" s="287"/>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row>
    <row r="11" spans="1:58" x14ac:dyDescent="0.25">
      <c r="A11" s="97"/>
      <c r="B11" s="97" t="s">
        <v>28</v>
      </c>
      <c r="C11" s="97">
        <f>COUNT(D4:D10)</f>
        <v>4</v>
      </c>
      <c r="D11" s="97">
        <f>SUM(D4:D10)</f>
        <v>17.600000000000001</v>
      </c>
      <c r="E11" s="97">
        <f>SUM(E4:E10)</f>
        <v>0</v>
      </c>
      <c r="F11" s="97"/>
      <c r="G11" s="97"/>
      <c r="H11" s="97">
        <f>SUM(H4:H10)</f>
        <v>2</v>
      </c>
      <c r="I11" s="97">
        <f>SUM(I4:I10)</f>
        <v>82</v>
      </c>
      <c r="J11" s="97">
        <f>MAX(J4:J10)</f>
        <v>12</v>
      </c>
      <c r="K11" s="98">
        <f t="shared" ref="K11:T11" si="0">SUM(K4:K10)</f>
        <v>65039.519999999997</v>
      </c>
      <c r="L11" s="98">
        <f t="shared" si="0"/>
        <v>0</v>
      </c>
      <c r="M11" s="98">
        <f t="shared" si="0"/>
        <v>13007.899999999998</v>
      </c>
      <c r="N11" s="98">
        <f t="shared" si="0"/>
        <v>0</v>
      </c>
      <c r="O11" s="98">
        <f t="shared" si="0"/>
        <v>4240.32</v>
      </c>
      <c r="P11" s="98">
        <f t="shared" si="0"/>
        <v>2727.3399999999997</v>
      </c>
      <c r="Q11" s="98">
        <f t="shared" si="0"/>
        <v>21067.200000000001</v>
      </c>
      <c r="R11" s="98">
        <f t="shared" si="0"/>
        <v>3182.48</v>
      </c>
      <c r="S11" s="98">
        <f t="shared" si="0"/>
        <v>661.96</v>
      </c>
      <c r="T11" s="98">
        <f t="shared" si="0"/>
        <v>26364</v>
      </c>
      <c r="U11" s="98">
        <f t="shared" ref="U11:AA11" si="1">SUM(U4:U10)</f>
        <v>136290.71999999997</v>
      </c>
      <c r="V11" s="98">
        <f t="shared" si="1"/>
        <v>0</v>
      </c>
      <c r="W11" s="98">
        <f t="shared" si="1"/>
        <v>136290.71999999997</v>
      </c>
      <c r="X11" s="251">
        <f t="shared" si="1"/>
        <v>47750</v>
      </c>
      <c r="Y11" s="251">
        <f t="shared" si="1"/>
        <v>78</v>
      </c>
      <c r="Z11" s="251">
        <f t="shared" si="1"/>
        <v>1008</v>
      </c>
      <c r="AA11" s="251">
        <f t="shared" si="1"/>
        <v>948</v>
      </c>
      <c r="AB11" s="98">
        <f>W11/(D11+E11)</f>
        <v>7743.790909090907</v>
      </c>
      <c r="AC11" s="98">
        <f>U11/Z11</f>
        <v>135.2090476190476</v>
      </c>
      <c r="AD11" s="98"/>
      <c r="AE11" s="98"/>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row>
    <row r="12" spans="1:58" ht="31.2" x14ac:dyDescent="0.25">
      <c r="A12" s="146" t="s">
        <v>14</v>
      </c>
      <c r="B12" s="146" t="s">
        <v>15</v>
      </c>
      <c r="C12" s="146" t="s">
        <v>16</v>
      </c>
      <c r="D12" s="43" t="s">
        <v>526</v>
      </c>
      <c r="E12" s="43" t="s">
        <v>524</v>
      </c>
      <c r="F12" s="146" t="s">
        <v>2</v>
      </c>
      <c r="G12" s="146" t="s">
        <v>3</v>
      </c>
      <c r="H12" s="43" t="s">
        <v>31</v>
      </c>
      <c r="I12" s="43" t="s">
        <v>4</v>
      </c>
      <c r="J12" s="43" t="s">
        <v>5</v>
      </c>
      <c r="K12" s="43" t="s">
        <v>6</v>
      </c>
      <c r="L12" s="43" t="s">
        <v>773</v>
      </c>
      <c r="M12" s="43" t="s">
        <v>13</v>
      </c>
      <c r="N12" s="146" t="s">
        <v>17</v>
      </c>
      <c r="O12" s="146" t="s">
        <v>7</v>
      </c>
      <c r="P12" s="43" t="s">
        <v>8</v>
      </c>
      <c r="Q12" s="146" t="s">
        <v>9</v>
      </c>
      <c r="R12" s="43" t="s">
        <v>18</v>
      </c>
      <c r="S12" s="146" t="s">
        <v>10</v>
      </c>
      <c r="T12" s="146" t="s">
        <v>12</v>
      </c>
      <c r="U12" s="146" t="s">
        <v>11</v>
      </c>
      <c r="V12" s="146" t="s">
        <v>170</v>
      </c>
      <c r="W12" s="43" t="s">
        <v>171</v>
      </c>
      <c r="X12" s="43" t="s">
        <v>163</v>
      </c>
      <c r="Y12" s="43" t="s">
        <v>164</v>
      </c>
      <c r="Z12" s="43" t="s">
        <v>165</v>
      </c>
      <c r="AA12" s="43" t="s">
        <v>166</v>
      </c>
      <c r="AB12" s="146" t="s">
        <v>167</v>
      </c>
      <c r="AC12" s="146" t="s">
        <v>168</v>
      </c>
      <c r="AD12" s="146" t="s">
        <v>1405</v>
      </c>
      <c r="AE12" s="146" t="s">
        <v>1406</v>
      </c>
    </row>
    <row r="13" spans="1:58" x14ac:dyDescent="0.25">
      <c r="A13" s="100"/>
      <c r="B13" s="100"/>
      <c r="C13" s="100"/>
      <c r="D13" s="100"/>
      <c r="E13" s="100"/>
      <c r="F13" s="100"/>
      <c r="G13" s="100"/>
      <c r="H13" s="100"/>
      <c r="I13" s="100"/>
      <c r="J13" s="100"/>
      <c r="K13" s="100"/>
      <c r="L13" s="100"/>
      <c r="M13" s="100"/>
      <c r="N13" s="100"/>
      <c r="O13" s="100"/>
      <c r="P13" s="100"/>
      <c r="Q13" s="100"/>
      <c r="R13" s="100"/>
      <c r="S13" s="100"/>
      <c r="T13" s="100"/>
      <c r="U13" s="100"/>
      <c r="V13" s="100"/>
      <c r="W13" s="100"/>
      <c r="X13" s="100"/>
      <c r="Y13" s="100"/>
      <c r="Z13" s="100"/>
      <c r="AA13" s="100"/>
      <c r="AB13" s="100"/>
      <c r="AC13" s="100"/>
      <c r="AD13" s="100"/>
      <c r="AE13" s="100"/>
    </row>
    <row r="14" spans="1:58" s="227" customFormat="1" ht="36" x14ac:dyDescent="0.25">
      <c r="A14" s="304" t="s">
        <v>1251</v>
      </c>
      <c r="B14" s="304"/>
      <c r="C14" s="245" t="s">
        <v>30</v>
      </c>
      <c r="D14" s="245" t="s">
        <v>526</v>
      </c>
      <c r="E14" s="245" t="s">
        <v>524</v>
      </c>
      <c r="F14" s="246"/>
      <c r="G14" s="246"/>
      <c r="H14" s="245" t="s">
        <v>31</v>
      </c>
      <c r="I14" s="245" t="s">
        <v>4</v>
      </c>
      <c r="J14" s="245" t="s">
        <v>5</v>
      </c>
      <c r="K14" s="245" t="s">
        <v>6</v>
      </c>
      <c r="L14" s="245" t="s">
        <v>773</v>
      </c>
      <c r="M14" s="245" t="s">
        <v>13</v>
      </c>
      <c r="N14" s="246" t="s">
        <v>17</v>
      </c>
      <c r="O14" s="246" t="s">
        <v>7</v>
      </c>
      <c r="P14" s="245" t="s">
        <v>8</v>
      </c>
      <c r="Q14" s="246" t="s">
        <v>9</v>
      </c>
      <c r="R14" s="245" t="s">
        <v>18</v>
      </c>
      <c r="S14" s="246" t="s">
        <v>10</v>
      </c>
      <c r="T14" s="246" t="s">
        <v>12</v>
      </c>
      <c r="U14" s="245" t="s">
        <v>169</v>
      </c>
      <c r="V14" s="245" t="s">
        <v>170</v>
      </c>
      <c r="W14" s="245" t="s">
        <v>171</v>
      </c>
      <c r="X14" s="245" t="s">
        <v>163</v>
      </c>
      <c r="Y14" s="245" t="s">
        <v>164</v>
      </c>
      <c r="Z14" s="245" t="s">
        <v>165</v>
      </c>
      <c r="AA14" s="245" t="s">
        <v>166</v>
      </c>
      <c r="AB14" s="247" t="s">
        <v>167</v>
      </c>
      <c r="AC14" s="247" t="s">
        <v>168</v>
      </c>
      <c r="AD14" s="247"/>
      <c r="AE14" s="247"/>
    </row>
    <row r="15" spans="1:58" s="20" customFormat="1" ht="26.25" customHeight="1" x14ac:dyDescent="0.25">
      <c r="A15" s="303" t="s">
        <v>694</v>
      </c>
      <c r="B15" s="303"/>
      <c r="C15" s="95">
        <f>COUNT(D4:D6)</f>
        <v>3</v>
      </c>
      <c r="D15" s="95">
        <f>SUM(D4:D6)</f>
        <v>11.7</v>
      </c>
      <c r="E15" s="95">
        <f>SUM(E4:E6)</f>
        <v>0</v>
      </c>
      <c r="F15" s="95"/>
      <c r="G15" s="95"/>
      <c r="H15" s="95">
        <f>SUM(H4:H6)</f>
        <v>2</v>
      </c>
      <c r="I15" s="95">
        <f>SUM(I4:I6)</f>
        <v>62</v>
      </c>
      <c r="J15" s="95">
        <f>MAX(J4:J6)</f>
        <v>12</v>
      </c>
      <c r="K15" s="248">
        <f t="shared" ref="K15:V15" si="2">SUM(K4:K6)</f>
        <v>49553.919999999998</v>
      </c>
      <c r="L15" s="248">
        <f t="shared" si="2"/>
        <v>0</v>
      </c>
      <c r="M15" s="248">
        <f t="shared" si="2"/>
        <v>9910.7799999999988</v>
      </c>
      <c r="N15" s="248">
        <f t="shared" si="2"/>
        <v>0</v>
      </c>
      <c r="O15" s="248">
        <f t="shared" si="2"/>
        <v>3230.72</v>
      </c>
      <c r="P15" s="248">
        <f t="shared" si="2"/>
        <v>2064.7399999999998</v>
      </c>
      <c r="Q15" s="248">
        <f t="shared" si="2"/>
        <v>16051.2</v>
      </c>
      <c r="R15" s="248">
        <f t="shared" si="2"/>
        <v>2424.35</v>
      </c>
      <c r="S15" s="248">
        <f t="shared" si="2"/>
        <v>661.96</v>
      </c>
      <c r="T15" s="248">
        <f t="shared" si="2"/>
        <v>19942</v>
      </c>
      <c r="U15" s="248">
        <f t="shared" si="2"/>
        <v>103839.66999999998</v>
      </c>
      <c r="V15" s="248">
        <f t="shared" si="2"/>
        <v>0</v>
      </c>
      <c r="W15" s="62">
        <f>U15+V15</f>
        <v>103839.66999999998</v>
      </c>
      <c r="X15" s="249">
        <f>SUM(X4:X6)</f>
        <v>33000</v>
      </c>
      <c r="Y15" s="249">
        <f>SUM(Y4:Y6)</f>
        <v>59</v>
      </c>
      <c r="Z15" s="249">
        <f>SUM(Z4:Z6)</f>
        <v>768</v>
      </c>
      <c r="AA15" s="249">
        <f>SUM(AA4:AA6)</f>
        <v>614</v>
      </c>
      <c r="AB15" s="62">
        <f>W15/(D15+E15)</f>
        <v>8875.1854700854692</v>
      </c>
      <c r="AC15" s="62">
        <f>U15/Z15</f>
        <v>135.20790364583331</v>
      </c>
      <c r="AD15" s="62"/>
      <c r="AE15" s="62"/>
    </row>
    <row r="16" spans="1:58" s="20" customFormat="1" ht="26.25" customHeight="1" x14ac:dyDescent="0.25">
      <c r="A16" s="303" t="s">
        <v>703</v>
      </c>
      <c r="B16" s="303"/>
      <c r="C16" s="95">
        <f>COUNT(D7)</f>
        <v>1</v>
      </c>
      <c r="D16" s="95">
        <f>SUM(D7)</f>
        <v>5.9</v>
      </c>
      <c r="E16" s="95">
        <f>SUM(E7)</f>
        <v>0</v>
      </c>
      <c r="F16" s="95"/>
      <c r="G16" s="95"/>
      <c r="H16" s="95">
        <f>SUM(H7)</f>
        <v>0</v>
      </c>
      <c r="I16" s="95">
        <f>SUM(I7)</f>
        <v>20</v>
      </c>
      <c r="J16" s="95">
        <f>MAX(J7)</f>
        <v>12</v>
      </c>
      <c r="K16" s="248">
        <f>SUM(K7)</f>
        <v>15485.6</v>
      </c>
      <c r="L16" s="248">
        <f t="shared" ref="L16:AA16" si="3">SUM(L7)</f>
        <v>0</v>
      </c>
      <c r="M16" s="248">
        <f t="shared" si="3"/>
        <v>3097.12</v>
      </c>
      <c r="N16" s="248">
        <f t="shared" si="3"/>
        <v>0</v>
      </c>
      <c r="O16" s="248">
        <f t="shared" si="3"/>
        <v>1009.6</v>
      </c>
      <c r="P16" s="248">
        <f t="shared" si="3"/>
        <v>662.6</v>
      </c>
      <c r="Q16" s="248">
        <f t="shared" si="3"/>
        <v>5016</v>
      </c>
      <c r="R16" s="248">
        <f t="shared" si="3"/>
        <v>758.13</v>
      </c>
      <c r="S16" s="248">
        <f t="shared" si="3"/>
        <v>0</v>
      </c>
      <c r="T16" s="248">
        <f t="shared" si="3"/>
        <v>6422</v>
      </c>
      <c r="U16" s="248">
        <f t="shared" si="3"/>
        <v>32451.05</v>
      </c>
      <c r="V16" s="248">
        <f t="shared" si="3"/>
        <v>0</v>
      </c>
      <c r="W16" s="62">
        <f>U16+V16</f>
        <v>32451.05</v>
      </c>
      <c r="X16" s="249">
        <f t="shared" si="3"/>
        <v>14750</v>
      </c>
      <c r="Y16" s="249">
        <f t="shared" si="3"/>
        <v>19</v>
      </c>
      <c r="Z16" s="249">
        <f t="shared" si="3"/>
        <v>240</v>
      </c>
      <c r="AA16" s="249">
        <f t="shared" si="3"/>
        <v>334</v>
      </c>
      <c r="AB16" s="62">
        <f>W16/(D16+E16)</f>
        <v>5500.1779661016944</v>
      </c>
      <c r="AC16" s="62">
        <f>U16/Z16</f>
        <v>135.21270833333332</v>
      </c>
      <c r="AD16" s="62"/>
      <c r="AE16" s="62"/>
    </row>
    <row r="24" spans="1:21" x14ac:dyDescent="0.25">
      <c r="A24" s="4"/>
      <c r="B24" s="4"/>
      <c r="C24" s="4"/>
      <c r="D24" s="4"/>
      <c r="E24" s="4"/>
      <c r="F24" s="4"/>
      <c r="G24" s="4"/>
      <c r="H24" s="4"/>
      <c r="I24" s="4"/>
      <c r="J24" s="4"/>
      <c r="K24" s="4"/>
      <c r="L24" s="4"/>
      <c r="M24" s="4"/>
      <c r="N24" s="4"/>
      <c r="O24" s="4"/>
      <c r="P24" s="4"/>
      <c r="Q24" s="4"/>
      <c r="R24" s="4"/>
      <c r="S24" s="4"/>
      <c r="T24" s="4"/>
      <c r="U24" s="4"/>
    </row>
    <row r="25" spans="1:21" x14ac:dyDescent="0.25">
      <c r="A25" s="4"/>
      <c r="B25" s="4"/>
      <c r="C25" s="4"/>
      <c r="D25" s="4"/>
      <c r="E25" s="4"/>
      <c r="F25" s="4"/>
      <c r="G25" s="4"/>
      <c r="H25" s="4"/>
      <c r="I25" s="4"/>
      <c r="J25" s="4"/>
      <c r="K25" s="4"/>
      <c r="L25" s="4"/>
      <c r="M25" s="4"/>
      <c r="N25" s="4"/>
      <c r="O25" s="4"/>
      <c r="P25" s="4"/>
      <c r="Q25" s="4"/>
      <c r="R25" s="4"/>
      <c r="S25" s="4"/>
      <c r="T25" s="4"/>
      <c r="U25" s="4"/>
    </row>
    <row r="26" spans="1:21" x14ac:dyDescent="0.25">
      <c r="A26" s="4"/>
      <c r="B26" s="4"/>
      <c r="C26" s="4"/>
      <c r="D26" s="4"/>
      <c r="E26" s="4"/>
      <c r="F26" s="4"/>
      <c r="G26" s="4"/>
      <c r="H26" s="4"/>
      <c r="I26" s="4"/>
      <c r="J26" s="4"/>
      <c r="K26" s="4"/>
      <c r="L26" s="4"/>
      <c r="M26" s="4"/>
      <c r="N26" s="4"/>
      <c r="O26" s="4"/>
      <c r="P26" s="4"/>
      <c r="Q26" s="4"/>
      <c r="R26" s="4"/>
      <c r="S26" s="4"/>
      <c r="T26" s="4"/>
      <c r="U26" s="4"/>
    </row>
    <row r="27" spans="1:21" x14ac:dyDescent="0.25">
      <c r="A27" s="4"/>
      <c r="B27" s="4"/>
      <c r="C27" s="4"/>
      <c r="D27" s="4"/>
      <c r="E27" s="4"/>
      <c r="F27" s="4"/>
      <c r="G27" s="4"/>
      <c r="H27" s="4"/>
      <c r="I27" s="4"/>
      <c r="J27" s="4"/>
      <c r="K27" s="4"/>
      <c r="L27" s="4"/>
      <c r="M27" s="4"/>
      <c r="N27" s="4"/>
      <c r="O27" s="4"/>
      <c r="P27" s="4"/>
      <c r="Q27" s="4"/>
      <c r="R27" s="4"/>
      <c r="S27" s="4"/>
      <c r="T27" s="4"/>
      <c r="U27" s="4"/>
    </row>
    <row r="28" spans="1:21" x14ac:dyDescent="0.25">
      <c r="A28" s="4"/>
      <c r="B28" s="4"/>
      <c r="C28" s="4"/>
      <c r="D28" s="4"/>
      <c r="E28" s="4"/>
      <c r="F28" s="4"/>
      <c r="G28" s="4"/>
      <c r="H28" s="4"/>
      <c r="I28" s="4"/>
      <c r="J28" s="4"/>
      <c r="K28" s="4"/>
      <c r="L28" s="4"/>
      <c r="M28" s="4"/>
      <c r="N28" s="4"/>
      <c r="O28" s="4"/>
      <c r="P28" s="4"/>
      <c r="Q28" s="4"/>
      <c r="R28" s="4"/>
      <c r="S28" s="4"/>
      <c r="T28" s="4"/>
      <c r="U28" s="4"/>
    </row>
    <row r="29" spans="1:21" x14ac:dyDescent="0.25">
      <c r="A29" s="4"/>
      <c r="B29" s="4"/>
      <c r="C29" s="4"/>
      <c r="D29" s="4"/>
      <c r="E29" s="4"/>
      <c r="F29" s="4"/>
      <c r="G29" s="4"/>
      <c r="H29" s="4"/>
      <c r="I29" s="4"/>
      <c r="J29" s="4"/>
      <c r="K29" s="4"/>
      <c r="L29" s="4"/>
      <c r="M29" s="4"/>
      <c r="N29" s="4"/>
      <c r="O29" s="4"/>
      <c r="P29" s="4"/>
      <c r="Q29" s="4"/>
      <c r="R29" s="4"/>
      <c r="S29" s="4"/>
      <c r="T29" s="4"/>
      <c r="U29" s="4"/>
    </row>
    <row r="30" spans="1:21" x14ac:dyDescent="0.25">
      <c r="A30" s="4"/>
      <c r="B30" s="4"/>
      <c r="C30" s="4"/>
      <c r="D30" s="4"/>
      <c r="E30" s="4"/>
      <c r="F30" s="4"/>
      <c r="G30" s="4"/>
      <c r="H30" s="4"/>
      <c r="I30" s="4"/>
      <c r="J30" s="4"/>
      <c r="K30" s="4"/>
      <c r="L30" s="4"/>
      <c r="M30" s="4"/>
      <c r="N30" s="4"/>
      <c r="O30" s="4"/>
      <c r="P30" s="4"/>
      <c r="Q30" s="4"/>
      <c r="R30" s="4"/>
      <c r="S30" s="4"/>
      <c r="T30" s="4"/>
      <c r="U30" s="4"/>
    </row>
    <row r="31" spans="1:21" x14ac:dyDescent="0.25">
      <c r="A31" s="4"/>
      <c r="B31" s="4"/>
      <c r="C31" s="4"/>
      <c r="D31" s="4"/>
      <c r="E31" s="4"/>
      <c r="F31" s="4"/>
      <c r="G31" s="4"/>
      <c r="H31" s="4"/>
      <c r="I31" s="4"/>
      <c r="J31" s="4"/>
      <c r="K31" s="4"/>
      <c r="L31" s="4"/>
      <c r="M31" s="4"/>
      <c r="N31" s="4"/>
      <c r="O31" s="4"/>
      <c r="P31" s="4"/>
      <c r="Q31" s="4"/>
      <c r="R31" s="4"/>
      <c r="S31" s="4"/>
      <c r="T31" s="4"/>
      <c r="U31" s="4"/>
    </row>
    <row r="32" spans="1:21" x14ac:dyDescent="0.25">
      <c r="A32" s="4"/>
      <c r="B32" s="4"/>
      <c r="C32" s="4"/>
      <c r="D32" s="4"/>
      <c r="E32" s="4"/>
      <c r="F32" s="4"/>
      <c r="G32" s="4"/>
      <c r="H32" s="4"/>
      <c r="I32" s="4"/>
      <c r="J32" s="4"/>
      <c r="K32" s="4"/>
      <c r="L32" s="4"/>
      <c r="M32" s="4"/>
      <c r="N32" s="4"/>
      <c r="O32" s="4"/>
      <c r="P32" s="4"/>
      <c r="Q32" s="4"/>
      <c r="R32" s="4"/>
      <c r="S32" s="4"/>
      <c r="T32" s="4"/>
      <c r="U32" s="4"/>
    </row>
    <row r="33" spans="1:21" x14ac:dyDescent="0.25">
      <c r="A33" s="4"/>
      <c r="B33" s="4"/>
      <c r="C33" s="4"/>
      <c r="D33" s="4"/>
      <c r="E33" s="4"/>
      <c r="F33" s="4"/>
      <c r="G33" s="4"/>
      <c r="H33" s="4"/>
      <c r="I33" s="4"/>
      <c r="J33" s="4"/>
      <c r="K33" s="4"/>
      <c r="L33" s="4"/>
      <c r="M33" s="4"/>
      <c r="N33" s="4"/>
      <c r="O33" s="4"/>
      <c r="P33" s="4"/>
      <c r="Q33" s="4"/>
      <c r="R33" s="4"/>
      <c r="S33" s="4"/>
      <c r="T33" s="4"/>
      <c r="U33" s="4"/>
    </row>
    <row r="34" spans="1:21" x14ac:dyDescent="0.25">
      <c r="A34" s="4"/>
      <c r="B34" s="4"/>
      <c r="C34" s="4"/>
      <c r="D34" s="4"/>
      <c r="E34" s="4"/>
      <c r="F34" s="4"/>
      <c r="G34" s="4"/>
      <c r="H34" s="4"/>
      <c r="I34" s="4"/>
      <c r="J34" s="4"/>
      <c r="K34" s="4"/>
      <c r="L34" s="4"/>
      <c r="M34" s="4"/>
      <c r="N34" s="4"/>
      <c r="O34" s="4"/>
      <c r="P34" s="4"/>
      <c r="Q34" s="4"/>
      <c r="R34" s="4"/>
      <c r="S34" s="4"/>
      <c r="T34" s="4"/>
      <c r="U34" s="4"/>
    </row>
    <row r="35" spans="1:21" x14ac:dyDescent="0.25">
      <c r="A35" s="4"/>
      <c r="B35" s="4"/>
      <c r="C35" s="4"/>
      <c r="D35" s="4"/>
      <c r="E35" s="4"/>
      <c r="F35" s="4"/>
      <c r="G35" s="4"/>
      <c r="H35" s="4"/>
      <c r="I35" s="4"/>
      <c r="J35" s="4"/>
      <c r="K35" s="4"/>
      <c r="L35" s="4"/>
      <c r="M35" s="4"/>
      <c r="N35" s="4"/>
      <c r="O35" s="4"/>
      <c r="P35" s="4"/>
      <c r="Q35" s="4"/>
      <c r="R35" s="4"/>
      <c r="S35" s="4"/>
      <c r="T35" s="4"/>
      <c r="U35" s="4"/>
    </row>
    <row r="36" spans="1:21" x14ac:dyDescent="0.25">
      <c r="A36" s="4"/>
      <c r="B36" s="4"/>
      <c r="C36" s="4"/>
      <c r="D36" s="4"/>
      <c r="E36" s="4"/>
      <c r="F36" s="4"/>
      <c r="G36" s="4"/>
      <c r="H36" s="4"/>
      <c r="I36" s="4"/>
      <c r="J36" s="4"/>
      <c r="K36" s="4"/>
      <c r="L36" s="4"/>
      <c r="M36" s="4"/>
      <c r="N36" s="4"/>
      <c r="O36" s="4"/>
      <c r="P36" s="4"/>
      <c r="Q36" s="4"/>
      <c r="R36" s="4"/>
      <c r="S36" s="4"/>
      <c r="T36" s="4"/>
      <c r="U36" s="4"/>
    </row>
    <row r="37" spans="1:21" x14ac:dyDescent="0.25">
      <c r="A37" s="4"/>
      <c r="B37" s="4"/>
      <c r="C37" s="4"/>
      <c r="D37" s="4"/>
      <c r="E37" s="4"/>
      <c r="F37" s="4"/>
      <c r="G37" s="4"/>
      <c r="H37" s="4"/>
      <c r="I37" s="4"/>
      <c r="J37" s="4"/>
      <c r="K37" s="4"/>
      <c r="L37" s="4"/>
      <c r="M37" s="4"/>
      <c r="N37" s="4"/>
      <c r="O37" s="4"/>
      <c r="P37" s="4"/>
      <c r="Q37" s="4"/>
      <c r="R37" s="4"/>
      <c r="S37" s="4"/>
      <c r="T37" s="4"/>
      <c r="U37" s="4"/>
    </row>
    <row r="38" spans="1:21" x14ac:dyDescent="0.25">
      <c r="A38" s="4"/>
      <c r="B38" s="4"/>
      <c r="C38" s="4"/>
      <c r="D38" s="4"/>
      <c r="E38" s="4"/>
      <c r="F38" s="4"/>
      <c r="G38" s="4"/>
      <c r="H38" s="4"/>
      <c r="I38" s="4"/>
      <c r="J38" s="4"/>
      <c r="K38" s="4"/>
      <c r="L38" s="4"/>
      <c r="M38" s="4"/>
      <c r="N38" s="4"/>
      <c r="O38" s="4"/>
      <c r="P38" s="4"/>
      <c r="Q38" s="4"/>
      <c r="R38" s="4"/>
      <c r="S38" s="4"/>
      <c r="T38" s="4"/>
      <c r="U38" s="4"/>
    </row>
    <row r="39" spans="1:21" x14ac:dyDescent="0.25">
      <c r="A39" s="4"/>
      <c r="B39" s="4"/>
      <c r="C39" s="4"/>
      <c r="D39" s="4"/>
      <c r="E39" s="4"/>
      <c r="F39" s="4"/>
      <c r="G39" s="4"/>
      <c r="H39" s="4"/>
      <c r="I39" s="4"/>
      <c r="J39" s="4"/>
      <c r="K39" s="4"/>
      <c r="L39" s="4"/>
      <c r="M39" s="4"/>
      <c r="N39" s="4"/>
      <c r="O39" s="4"/>
      <c r="P39" s="4"/>
      <c r="Q39" s="4"/>
      <c r="R39" s="4"/>
      <c r="S39" s="4"/>
      <c r="T39" s="4"/>
      <c r="U39" s="4"/>
    </row>
    <row r="40" spans="1:21" x14ac:dyDescent="0.25">
      <c r="A40" s="4"/>
      <c r="B40" s="4"/>
      <c r="C40" s="4"/>
      <c r="D40" s="4"/>
      <c r="E40" s="4"/>
      <c r="F40" s="4"/>
      <c r="G40" s="4"/>
      <c r="H40" s="4"/>
      <c r="I40" s="4"/>
      <c r="J40" s="4"/>
      <c r="K40" s="4"/>
      <c r="L40" s="4"/>
      <c r="M40" s="4"/>
      <c r="N40" s="4"/>
      <c r="O40" s="4"/>
      <c r="P40" s="4"/>
      <c r="Q40" s="4"/>
      <c r="R40" s="4"/>
      <c r="S40" s="4"/>
      <c r="T40" s="4"/>
      <c r="U40" s="4"/>
    </row>
  </sheetData>
  <mergeCells count="3">
    <mergeCell ref="A15:B15"/>
    <mergeCell ref="A16:B16"/>
    <mergeCell ref="A14:B14"/>
  </mergeCells>
  <pageMargins left="0.75" right="0.75" top="1" bottom="1" header="0.5" footer="0.5"/>
  <pageSetup scale="41" orientation="landscape" r:id="rId1"/>
  <headerFooter alignWithMargins="0"/>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rgb="FF00FF00"/>
    <pageSetUpPr fitToPage="1"/>
  </sheetPr>
  <dimension ref="A1:BC65"/>
  <sheetViews>
    <sheetView topLeftCell="A22" zoomScaleNormal="100" workbookViewId="0">
      <selection activeCell="A4" sqref="A4:AE32"/>
    </sheetView>
  </sheetViews>
  <sheetFormatPr defaultRowHeight="13.2" x14ac:dyDescent="0.25"/>
  <cols>
    <col min="1" max="1" width="14.5546875" customWidth="1"/>
    <col min="2" max="2" width="13.6640625" customWidth="1"/>
    <col min="3" max="3" width="12.5546875" bestFit="1" customWidth="1"/>
    <col min="6" max="6" width="20.6640625" customWidth="1"/>
    <col min="7" max="7" width="12.5546875" customWidth="1"/>
    <col min="11" max="11" width="12" bestFit="1" customWidth="1"/>
    <col min="12" max="12" width="6.44140625" bestFit="1" customWidth="1"/>
    <col min="13" max="13" width="11" bestFit="1" customWidth="1"/>
    <col min="14" max="14" width="8" bestFit="1" customWidth="1"/>
    <col min="15" max="17" width="11" bestFit="1" customWidth="1"/>
    <col min="18" max="18" width="10.44140625" bestFit="1" customWidth="1"/>
    <col min="19" max="19" width="10" bestFit="1" customWidth="1"/>
    <col min="20" max="20" width="11" bestFit="1" customWidth="1"/>
    <col min="21" max="24" width="12" bestFit="1" customWidth="1"/>
    <col min="25" max="25" width="8.44140625" bestFit="1" customWidth="1"/>
    <col min="26" max="26" width="10" bestFit="1" customWidth="1"/>
    <col min="27" max="27" width="10.44140625" bestFit="1" customWidth="1"/>
    <col min="28" max="28" width="11" bestFit="1" customWidth="1"/>
    <col min="30" max="30" width="21.88671875" customWidth="1"/>
    <col min="31" max="31" width="18.6640625" customWidth="1"/>
  </cols>
  <sheetData>
    <row r="1" spans="1:55" x14ac:dyDescent="0.25">
      <c r="A1" s="10" t="s">
        <v>46</v>
      </c>
      <c r="B1" s="5"/>
      <c r="C1" s="5"/>
      <c r="D1" s="5"/>
      <c r="E1" s="5"/>
      <c r="F1" s="5"/>
      <c r="G1" s="5"/>
      <c r="H1" s="5"/>
      <c r="I1" s="5"/>
      <c r="J1" s="5"/>
      <c r="K1" s="5"/>
      <c r="L1" s="5"/>
      <c r="M1" s="5"/>
      <c r="N1" s="5"/>
      <c r="O1" s="5"/>
      <c r="P1" s="5"/>
      <c r="Q1" s="5"/>
      <c r="R1" s="5"/>
      <c r="S1" s="5"/>
      <c r="T1" s="5"/>
      <c r="U1" s="5"/>
      <c r="V1" s="5"/>
      <c r="W1" s="5"/>
    </row>
    <row r="2" spans="1:55" x14ac:dyDescent="0.25">
      <c r="A2" s="5"/>
      <c r="B2" s="5"/>
      <c r="C2" s="5"/>
      <c r="D2" s="5"/>
      <c r="E2" s="5"/>
      <c r="F2" s="5"/>
      <c r="G2" s="5"/>
      <c r="H2" s="5"/>
      <c r="I2" s="5"/>
      <c r="J2" s="5"/>
      <c r="K2" s="5"/>
      <c r="L2" s="5"/>
      <c r="M2" s="5"/>
      <c r="N2" s="5"/>
      <c r="O2" s="5"/>
      <c r="P2" s="5"/>
      <c r="Q2" s="5"/>
      <c r="R2" s="5"/>
      <c r="S2" s="5"/>
      <c r="T2" s="5"/>
      <c r="U2" s="5"/>
      <c r="V2" s="5"/>
      <c r="W2" s="5"/>
    </row>
    <row r="3" spans="1:55"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55" s="44" customFormat="1" x14ac:dyDescent="0.25">
      <c r="A4" s="21" t="s">
        <v>47</v>
      </c>
      <c r="B4" s="32" t="s">
        <v>34</v>
      </c>
      <c r="C4" s="21" t="s">
        <v>48</v>
      </c>
      <c r="D4" s="21">
        <v>3</v>
      </c>
      <c r="E4" s="21">
        <v>0</v>
      </c>
      <c r="F4" s="21" t="s">
        <v>177</v>
      </c>
      <c r="G4" s="21" t="s">
        <v>48</v>
      </c>
      <c r="H4" s="21">
        <v>0</v>
      </c>
      <c r="I4" s="33">
        <v>22</v>
      </c>
      <c r="J4" s="33">
        <v>11</v>
      </c>
      <c r="K4" s="34">
        <v>17034.16</v>
      </c>
      <c r="L4" s="34">
        <v>0</v>
      </c>
      <c r="M4" s="34">
        <v>3406.83</v>
      </c>
      <c r="N4" s="23">
        <v>0</v>
      </c>
      <c r="O4" s="23">
        <v>1110.56</v>
      </c>
      <c r="P4" s="34">
        <v>679.36</v>
      </c>
      <c r="Q4" s="23">
        <v>5517.6</v>
      </c>
      <c r="R4" s="34">
        <v>832.46</v>
      </c>
      <c r="S4" s="23">
        <v>0</v>
      </c>
      <c r="T4" s="23">
        <v>7098</v>
      </c>
      <c r="U4" s="23">
        <v>35678.97</v>
      </c>
      <c r="V4" s="23">
        <v>0</v>
      </c>
      <c r="W4" s="23">
        <f>U4+V4</f>
        <v>35678.97</v>
      </c>
      <c r="X4" s="52">
        <v>7500</v>
      </c>
      <c r="Y4" s="52">
        <v>21</v>
      </c>
      <c r="Z4" s="52">
        <v>264</v>
      </c>
      <c r="AA4" s="52">
        <v>252</v>
      </c>
      <c r="AB4" s="23">
        <f t="shared" ref="AB4:AB32" si="0">W4/(D4+E4)</f>
        <v>11892.99</v>
      </c>
      <c r="AC4" s="23">
        <f t="shared" ref="AC4:AC32" si="1">U4/Z4</f>
        <v>135.14761363636364</v>
      </c>
      <c r="AD4" s="23" t="s">
        <v>1432</v>
      </c>
      <c r="AE4" s="284"/>
      <c r="AF4" s="35"/>
      <c r="AG4" s="35"/>
      <c r="AH4" s="35"/>
      <c r="AI4" s="35"/>
      <c r="AJ4" s="35"/>
      <c r="AK4" s="35"/>
      <c r="AL4" s="35"/>
      <c r="AM4" s="35"/>
      <c r="AN4" s="35"/>
      <c r="AO4" s="35"/>
      <c r="AP4" s="35"/>
      <c r="AQ4" s="35"/>
      <c r="AR4" s="35"/>
      <c r="AS4" s="35"/>
      <c r="AT4" s="35"/>
      <c r="AU4" s="35"/>
      <c r="AV4" s="35"/>
      <c r="AW4" s="35"/>
      <c r="AX4" s="35"/>
      <c r="AY4" s="35"/>
      <c r="AZ4" s="35"/>
      <c r="BA4" s="35"/>
      <c r="BB4" s="35"/>
      <c r="BC4" s="35"/>
    </row>
    <row r="5" spans="1:55" s="44" customFormat="1" x14ac:dyDescent="0.25">
      <c r="A5" s="21" t="s">
        <v>47</v>
      </c>
      <c r="B5" s="32" t="s">
        <v>51</v>
      </c>
      <c r="C5" s="21" t="s">
        <v>59</v>
      </c>
      <c r="D5" s="33">
        <v>3.2</v>
      </c>
      <c r="E5" s="33">
        <v>0</v>
      </c>
      <c r="F5" s="33" t="s">
        <v>177</v>
      </c>
      <c r="G5" s="21" t="s">
        <v>59</v>
      </c>
      <c r="H5" s="21">
        <v>2</v>
      </c>
      <c r="I5" s="33">
        <v>20</v>
      </c>
      <c r="J5" s="33">
        <v>11</v>
      </c>
      <c r="K5" s="34">
        <v>15485.6</v>
      </c>
      <c r="L5" s="34">
        <v>0</v>
      </c>
      <c r="M5" s="34">
        <v>3097.12</v>
      </c>
      <c r="N5" s="23">
        <v>0</v>
      </c>
      <c r="O5" s="23">
        <v>1110.56</v>
      </c>
      <c r="P5" s="34">
        <v>653.6</v>
      </c>
      <c r="Q5" s="23">
        <v>5016</v>
      </c>
      <c r="R5" s="34">
        <v>760.88</v>
      </c>
      <c r="S5" s="23">
        <v>661.96</v>
      </c>
      <c r="T5" s="23">
        <v>6422</v>
      </c>
      <c r="U5" s="23">
        <v>33207.72</v>
      </c>
      <c r="V5" s="23">
        <v>0</v>
      </c>
      <c r="W5" s="23">
        <f t="shared" ref="W5:W29" si="2">U5+V5</f>
        <v>33207.72</v>
      </c>
      <c r="X5" s="52">
        <v>8000</v>
      </c>
      <c r="Y5" s="52">
        <v>19</v>
      </c>
      <c r="Z5" s="52">
        <v>240</v>
      </c>
      <c r="AA5" s="52">
        <v>154</v>
      </c>
      <c r="AB5" s="23">
        <f t="shared" si="0"/>
        <v>10377.4125</v>
      </c>
      <c r="AC5" s="23">
        <f t="shared" si="1"/>
        <v>138.3655</v>
      </c>
      <c r="AD5" s="23" t="s">
        <v>1408</v>
      </c>
      <c r="AE5" s="284"/>
      <c r="AF5" s="35"/>
      <c r="AG5" s="35"/>
      <c r="AH5" s="35"/>
      <c r="AI5" s="35"/>
      <c r="AJ5" s="35"/>
      <c r="AK5" s="35"/>
      <c r="AL5" s="35"/>
      <c r="AM5" s="35"/>
      <c r="AN5" s="35"/>
      <c r="AO5" s="35"/>
      <c r="AP5" s="35"/>
      <c r="AQ5" s="35"/>
      <c r="AR5" s="35"/>
      <c r="AS5" s="35"/>
      <c r="AT5" s="35"/>
      <c r="AU5" s="35"/>
      <c r="AV5" s="35"/>
      <c r="AW5" s="35"/>
      <c r="AX5" s="35"/>
      <c r="AY5" s="35"/>
      <c r="AZ5" s="35"/>
      <c r="BA5" s="35"/>
      <c r="BB5" s="35"/>
      <c r="BC5" s="35"/>
    </row>
    <row r="6" spans="1:55" s="44" customFormat="1" x14ac:dyDescent="0.25">
      <c r="A6" s="21" t="s">
        <v>47</v>
      </c>
      <c r="B6" s="32" t="s">
        <v>67</v>
      </c>
      <c r="C6" s="21" t="s">
        <v>70</v>
      </c>
      <c r="D6" s="21">
        <v>4.5</v>
      </c>
      <c r="E6" s="21">
        <v>0</v>
      </c>
      <c r="F6" s="21" t="s">
        <v>177</v>
      </c>
      <c r="G6" s="21" t="s">
        <v>70</v>
      </c>
      <c r="H6" s="21">
        <v>0</v>
      </c>
      <c r="I6" s="33">
        <v>20</v>
      </c>
      <c r="J6" s="33">
        <v>11</v>
      </c>
      <c r="K6" s="34">
        <v>15485.6</v>
      </c>
      <c r="L6" s="34">
        <v>0</v>
      </c>
      <c r="M6" s="34">
        <v>3097.12</v>
      </c>
      <c r="N6" s="23">
        <v>0</v>
      </c>
      <c r="O6" s="23">
        <v>1009.6</v>
      </c>
      <c r="P6" s="34">
        <v>635.6</v>
      </c>
      <c r="Q6" s="23">
        <v>5016</v>
      </c>
      <c r="R6" s="34">
        <v>757.32</v>
      </c>
      <c r="S6" s="23">
        <v>0</v>
      </c>
      <c r="T6" s="23">
        <v>6422</v>
      </c>
      <c r="U6" s="23">
        <v>32423.24</v>
      </c>
      <c r="V6" s="23">
        <v>0</v>
      </c>
      <c r="W6" s="23">
        <f t="shared" si="2"/>
        <v>32423.24</v>
      </c>
      <c r="X6" s="52">
        <v>11250</v>
      </c>
      <c r="Y6" s="52">
        <v>19</v>
      </c>
      <c r="Z6" s="52">
        <v>240</v>
      </c>
      <c r="AA6" s="52">
        <v>220</v>
      </c>
      <c r="AB6" s="23">
        <f t="shared" si="0"/>
        <v>7205.1644444444446</v>
      </c>
      <c r="AC6" s="23">
        <f t="shared" si="1"/>
        <v>135.09683333333334</v>
      </c>
      <c r="AD6" s="23" t="s">
        <v>1433</v>
      </c>
      <c r="AE6" s="284"/>
      <c r="AF6" s="35"/>
      <c r="AG6" s="35"/>
      <c r="AH6" s="35"/>
      <c r="AI6" s="35"/>
      <c r="AJ6" s="35"/>
      <c r="AK6" s="35"/>
      <c r="AL6" s="35"/>
      <c r="AM6" s="35"/>
      <c r="AN6" s="35"/>
      <c r="AO6" s="35"/>
      <c r="AP6" s="35"/>
      <c r="AQ6" s="35"/>
      <c r="AR6" s="35"/>
      <c r="AS6" s="35"/>
      <c r="AT6" s="35"/>
      <c r="AU6" s="35"/>
      <c r="AV6" s="35"/>
      <c r="AW6" s="35"/>
      <c r="AX6" s="35"/>
      <c r="AY6" s="35"/>
      <c r="AZ6" s="35"/>
      <c r="BA6" s="35"/>
      <c r="BB6" s="35"/>
      <c r="BC6" s="35"/>
    </row>
    <row r="7" spans="1:55" s="44" customFormat="1" x14ac:dyDescent="0.25">
      <c r="A7" s="21" t="s">
        <v>47</v>
      </c>
      <c r="B7" s="37" t="s">
        <v>78</v>
      </c>
      <c r="C7" s="21" t="s">
        <v>79</v>
      </c>
      <c r="D7" s="21">
        <v>5.9</v>
      </c>
      <c r="E7" s="21">
        <v>0</v>
      </c>
      <c r="F7" s="21" t="s">
        <v>177</v>
      </c>
      <c r="G7" s="21" t="s">
        <v>79</v>
      </c>
      <c r="H7" s="21">
        <v>0</v>
      </c>
      <c r="I7" s="33">
        <v>20</v>
      </c>
      <c r="J7" s="33">
        <v>11</v>
      </c>
      <c r="K7" s="34">
        <v>15485.6</v>
      </c>
      <c r="L7" s="34">
        <v>0</v>
      </c>
      <c r="M7" s="34">
        <v>3097.12</v>
      </c>
      <c r="N7" s="23">
        <v>0</v>
      </c>
      <c r="O7" s="23">
        <v>1009.6</v>
      </c>
      <c r="P7" s="34">
        <v>617.6</v>
      </c>
      <c r="Q7" s="23">
        <v>5016</v>
      </c>
      <c r="R7" s="34">
        <v>756.78</v>
      </c>
      <c r="S7" s="23">
        <v>0</v>
      </c>
      <c r="T7" s="23">
        <v>6422</v>
      </c>
      <c r="U7" s="23">
        <v>32404.7</v>
      </c>
      <c r="V7" s="23">
        <v>0</v>
      </c>
      <c r="W7" s="23">
        <f t="shared" si="2"/>
        <v>32404.7</v>
      </c>
      <c r="X7" s="52">
        <v>14750</v>
      </c>
      <c r="Y7" s="52">
        <v>19</v>
      </c>
      <c r="Z7" s="52">
        <v>249</v>
      </c>
      <c r="AA7" s="52">
        <v>262</v>
      </c>
      <c r="AB7" s="23">
        <f t="shared" si="0"/>
        <v>5492.3220338983047</v>
      </c>
      <c r="AC7" s="23">
        <f t="shared" si="1"/>
        <v>130.13935742971887</v>
      </c>
      <c r="AD7" s="23" t="s">
        <v>1469</v>
      </c>
      <c r="AE7" s="284"/>
      <c r="AF7" s="35"/>
      <c r="AG7" s="35"/>
      <c r="AH7" s="35"/>
      <c r="AI7" s="35"/>
      <c r="AJ7" s="35"/>
      <c r="AK7" s="35"/>
      <c r="AL7" s="35"/>
      <c r="AM7" s="35"/>
      <c r="AN7" s="35"/>
      <c r="AO7" s="35"/>
      <c r="AP7" s="35"/>
      <c r="AQ7" s="35"/>
      <c r="AR7" s="35"/>
      <c r="AS7" s="35"/>
      <c r="AT7" s="35"/>
      <c r="AU7" s="35"/>
      <c r="AV7" s="35"/>
      <c r="AW7" s="35"/>
      <c r="AX7" s="35"/>
      <c r="AY7" s="35"/>
      <c r="AZ7" s="35"/>
      <c r="BA7" s="35"/>
      <c r="BB7" s="35"/>
      <c r="BC7" s="35"/>
    </row>
    <row r="8" spans="1:55" s="44" customFormat="1" x14ac:dyDescent="0.25">
      <c r="A8" s="21" t="s">
        <v>47</v>
      </c>
      <c r="B8" s="32" t="s">
        <v>84</v>
      </c>
      <c r="C8" s="21" t="s">
        <v>87</v>
      </c>
      <c r="D8" s="21">
        <v>5.9</v>
      </c>
      <c r="E8" s="21">
        <v>0</v>
      </c>
      <c r="F8" s="21" t="s">
        <v>177</v>
      </c>
      <c r="G8" s="21" t="s">
        <v>87</v>
      </c>
      <c r="H8" s="21">
        <v>0</v>
      </c>
      <c r="I8" s="33">
        <v>20</v>
      </c>
      <c r="J8" s="33">
        <v>11</v>
      </c>
      <c r="K8" s="34">
        <v>15485.6</v>
      </c>
      <c r="L8" s="34">
        <v>0</v>
      </c>
      <c r="M8" s="34">
        <v>3097.12</v>
      </c>
      <c r="N8" s="23">
        <v>0</v>
      </c>
      <c r="O8" s="23">
        <v>1009.6</v>
      </c>
      <c r="P8" s="34">
        <v>635.6</v>
      </c>
      <c r="Q8" s="23">
        <v>5016</v>
      </c>
      <c r="R8" s="34">
        <v>757.32</v>
      </c>
      <c r="S8" s="23">
        <v>0</v>
      </c>
      <c r="T8" s="23">
        <v>6422</v>
      </c>
      <c r="U8" s="23">
        <v>32423.24</v>
      </c>
      <c r="V8" s="23">
        <v>0</v>
      </c>
      <c r="W8" s="23">
        <f t="shared" si="2"/>
        <v>32423.24</v>
      </c>
      <c r="X8" s="52">
        <v>14750</v>
      </c>
      <c r="Y8" s="52">
        <v>19</v>
      </c>
      <c r="Z8" s="52">
        <v>240</v>
      </c>
      <c r="AA8" s="52">
        <v>216</v>
      </c>
      <c r="AB8" s="23">
        <f t="shared" si="0"/>
        <v>5495.4644067796607</v>
      </c>
      <c r="AC8" s="23">
        <f t="shared" si="1"/>
        <v>135.09683333333334</v>
      </c>
      <c r="AD8" s="23" t="s">
        <v>1434</v>
      </c>
      <c r="AE8" s="284"/>
      <c r="AF8" s="35"/>
      <c r="AG8" s="35"/>
      <c r="AH8" s="35"/>
      <c r="AI8" s="35"/>
      <c r="AJ8" s="35"/>
      <c r="AK8" s="35"/>
      <c r="AL8" s="35"/>
      <c r="AM8" s="35"/>
      <c r="AN8" s="35"/>
      <c r="AO8" s="35"/>
      <c r="AP8" s="35"/>
      <c r="AQ8" s="35"/>
      <c r="AR8" s="35"/>
      <c r="AS8" s="35"/>
      <c r="AT8" s="35"/>
      <c r="AU8" s="35"/>
      <c r="AV8" s="35"/>
      <c r="AW8" s="35"/>
      <c r="AX8" s="35"/>
      <c r="AY8" s="35"/>
      <c r="AZ8" s="35"/>
      <c r="BA8" s="35"/>
      <c r="BB8" s="35"/>
      <c r="BC8" s="35"/>
    </row>
    <row r="9" spans="1:55" s="44" customFormat="1" x14ac:dyDescent="0.25">
      <c r="A9" s="21" t="s">
        <v>47</v>
      </c>
      <c r="B9" s="32" t="s">
        <v>95</v>
      </c>
      <c r="C9" s="21" t="s">
        <v>98</v>
      </c>
      <c r="D9" s="21">
        <v>1</v>
      </c>
      <c r="E9" s="21">
        <v>0</v>
      </c>
      <c r="F9" s="21" t="s">
        <v>96</v>
      </c>
      <c r="G9" s="21" t="s">
        <v>98</v>
      </c>
      <c r="H9" s="21">
        <v>0</v>
      </c>
      <c r="I9" s="33">
        <v>20</v>
      </c>
      <c r="J9" s="33">
        <v>11</v>
      </c>
      <c r="K9" s="34">
        <v>16412.2</v>
      </c>
      <c r="L9" s="34">
        <v>0</v>
      </c>
      <c r="M9" s="34">
        <v>3282.44</v>
      </c>
      <c r="N9" s="23">
        <v>0</v>
      </c>
      <c r="O9" s="23">
        <v>1009.6</v>
      </c>
      <c r="P9" s="34">
        <v>617.6</v>
      </c>
      <c r="Q9" s="23">
        <v>6000</v>
      </c>
      <c r="R9" s="34">
        <v>819.66</v>
      </c>
      <c r="S9" s="23">
        <v>0</v>
      </c>
      <c r="T9" s="23">
        <v>3042</v>
      </c>
      <c r="U9" s="23">
        <v>31183.5</v>
      </c>
      <c r="V9" s="23">
        <v>23012.52</v>
      </c>
      <c r="W9" s="23">
        <f t="shared" si="2"/>
        <v>54196.020000000004</v>
      </c>
      <c r="X9" s="52">
        <v>2500</v>
      </c>
      <c r="Y9" s="52">
        <v>9</v>
      </c>
      <c r="Z9" s="52">
        <v>240</v>
      </c>
      <c r="AA9" s="52">
        <v>233</v>
      </c>
      <c r="AB9" s="23">
        <f t="shared" si="0"/>
        <v>54196.020000000004</v>
      </c>
      <c r="AC9" s="23">
        <f t="shared" si="1"/>
        <v>129.93125000000001</v>
      </c>
      <c r="AD9" s="23" t="s">
        <v>35</v>
      </c>
      <c r="AE9" s="284"/>
      <c r="AF9" s="35"/>
      <c r="AG9" s="35"/>
      <c r="AH9" s="35"/>
      <c r="AI9" s="35"/>
      <c r="AJ9" s="35"/>
      <c r="AK9" s="35"/>
      <c r="AL9" s="35"/>
      <c r="AM9" s="35"/>
      <c r="AN9" s="35"/>
      <c r="AO9" s="35"/>
      <c r="AP9" s="35"/>
      <c r="AQ9" s="35"/>
      <c r="AR9" s="35"/>
      <c r="AS9" s="35"/>
      <c r="AT9" s="35"/>
      <c r="AU9" s="35"/>
      <c r="AV9" s="35"/>
      <c r="AW9" s="35"/>
      <c r="AX9" s="35"/>
      <c r="AY9" s="35"/>
      <c r="AZ9" s="35"/>
      <c r="BA9" s="35"/>
      <c r="BB9" s="35"/>
      <c r="BC9" s="35"/>
    </row>
    <row r="10" spans="1:55" s="44" customFormat="1" x14ac:dyDescent="0.25">
      <c r="A10" s="21" t="s">
        <v>47</v>
      </c>
      <c r="B10" s="32" t="s">
        <v>103</v>
      </c>
      <c r="C10" s="21" t="s">
        <v>104</v>
      </c>
      <c r="D10" s="21">
        <v>5.9</v>
      </c>
      <c r="E10" s="21">
        <v>0</v>
      </c>
      <c r="F10" s="21" t="s">
        <v>177</v>
      </c>
      <c r="G10" s="21" t="s">
        <v>104</v>
      </c>
      <c r="H10" s="21">
        <v>0</v>
      </c>
      <c r="I10" s="33">
        <v>20</v>
      </c>
      <c r="J10" s="33">
        <v>11</v>
      </c>
      <c r="K10" s="34">
        <v>16412.2</v>
      </c>
      <c r="L10" s="34">
        <v>0</v>
      </c>
      <c r="M10" s="34">
        <v>3282.44</v>
      </c>
      <c r="N10" s="23">
        <v>0</v>
      </c>
      <c r="O10" s="23">
        <v>1009.6</v>
      </c>
      <c r="P10" s="34">
        <v>623.6</v>
      </c>
      <c r="Q10" s="23">
        <v>5016</v>
      </c>
      <c r="R10" s="34">
        <v>790.32</v>
      </c>
      <c r="S10" s="23">
        <v>0</v>
      </c>
      <c r="T10" s="23">
        <v>6422</v>
      </c>
      <c r="U10" s="23">
        <v>33556.160000000003</v>
      </c>
      <c r="V10" s="23">
        <v>0</v>
      </c>
      <c r="W10" s="23">
        <f t="shared" si="2"/>
        <v>33556.160000000003</v>
      </c>
      <c r="X10" s="52">
        <v>14750</v>
      </c>
      <c r="Y10" s="52">
        <v>19</v>
      </c>
      <c r="Z10" s="52">
        <v>240</v>
      </c>
      <c r="AA10" s="52">
        <v>187</v>
      </c>
      <c r="AB10" s="23">
        <f t="shared" si="0"/>
        <v>5687.484745762712</v>
      </c>
      <c r="AC10" s="23">
        <f t="shared" si="1"/>
        <v>139.81733333333335</v>
      </c>
      <c r="AD10" s="23" t="s">
        <v>1435</v>
      </c>
      <c r="AE10" s="284"/>
      <c r="AF10" s="35"/>
      <c r="AG10" s="35"/>
      <c r="AH10" s="35"/>
      <c r="AI10" s="35"/>
      <c r="AJ10" s="35"/>
      <c r="AK10" s="35"/>
      <c r="AL10" s="35"/>
      <c r="AM10" s="35"/>
      <c r="AN10" s="35"/>
      <c r="AO10" s="35"/>
      <c r="AP10" s="35"/>
      <c r="AQ10" s="35"/>
      <c r="AR10" s="35"/>
      <c r="AS10" s="35"/>
      <c r="AT10" s="35"/>
      <c r="AU10" s="35"/>
      <c r="AV10" s="35"/>
      <c r="AW10" s="35"/>
      <c r="AX10" s="35"/>
      <c r="AY10" s="35"/>
      <c r="AZ10" s="35"/>
      <c r="BA10" s="35"/>
      <c r="BB10" s="35"/>
      <c r="BC10" s="35"/>
    </row>
    <row r="11" spans="1:55" s="44" customFormat="1" x14ac:dyDescent="0.25">
      <c r="A11" s="21" t="s">
        <v>47</v>
      </c>
      <c r="B11" s="32" t="s">
        <v>109</v>
      </c>
      <c r="C11" s="21" t="s">
        <v>112</v>
      </c>
      <c r="D11" s="21">
        <v>5.9</v>
      </c>
      <c r="E11" s="21">
        <v>0</v>
      </c>
      <c r="F11" s="21" t="s">
        <v>177</v>
      </c>
      <c r="G11" s="21" t="s">
        <v>112</v>
      </c>
      <c r="H11" s="21">
        <v>0</v>
      </c>
      <c r="I11" s="33">
        <v>20</v>
      </c>
      <c r="J11" s="33">
        <v>12</v>
      </c>
      <c r="K11" s="34">
        <v>16412.2</v>
      </c>
      <c r="L11" s="34">
        <v>0</v>
      </c>
      <c r="M11" s="34">
        <v>3282.44</v>
      </c>
      <c r="N11" s="23">
        <v>0</v>
      </c>
      <c r="O11" s="23">
        <v>1056.2</v>
      </c>
      <c r="P11" s="34">
        <v>632.4</v>
      </c>
      <c r="Q11" s="23">
        <v>5016</v>
      </c>
      <c r="R11" s="34">
        <v>791.98</v>
      </c>
      <c r="S11" s="23">
        <v>714.96</v>
      </c>
      <c r="T11" s="23">
        <v>6422</v>
      </c>
      <c r="U11" s="23">
        <v>34328.18</v>
      </c>
      <c r="V11" s="23">
        <v>0</v>
      </c>
      <c r="W11" s="23">
        <f t="shared" si="2"/>
        <v>34328.18</v>
      </c>
      <c r="X11" s="52">
        <v>14750</v>
      </c>
      <c r="Y11" s="52">
        <v>19</v>
      </c>
      <c r="Z11" s="52">
        <v>240</v>
      </c>
      <c r="AA11" s="52">
        <v>213</v>
      </c>
      <c r="AB11" s="23">
        <f t="shared" si="0"/>
        <v>5818.3355932203385</v>
      </c>
      <c r="AC11" s="23">
        <f t="shared" si="1"/>
        <v>143.03408333333334</v>
      </c>
      <c r="AD11" s="23" t="s">
        <v>1913</v>
      </c>
      <c r="AE11" s="284"/>
      <c r="AF11" s="35"/>
      <c r="AG11" s="35"/>
      <c r="AH11" s="35"/>
      <c r="AI11" s="35"/>
      <c r="AJ11" s="35"/>
      <c r="AK11" s="35"/>
      <c r="AL11" s="35"/>
      <c r="AM11" s="35"/>
      <c r="AN11" s="35"/>
      <c r="AO11" s="35"/>
      <c r="AP11" s="35"/>
      <c r="AQ11" s="35"/>
      <c r="AR11" s="35"/>
      <c r="AS11" s="35"/>
      <c r="AT11" s="35"/>
      <c r="AU11" s="35"/>
      <c r="AV11" s="35"/>
      <c r="AW11" s="35"/>
      <c r="AX11" s="35"/>
      <c r="AY11" s="35"/>
      <c r="AZ11" s="35"/>
      <c r="BA11" s="35"/>
      <c r="BB11" s="35"/>
      <c r="BC11" s="35"/>
    </row>
    <row r="12" spans="1:55" s="44" customFormat="1" x14ac:dyDescent="0.25">
      <c r="A12" s="21" t="s">
        <v>47</v>
      </c>
      <c r="B12" s="37" t="s">
        <v>123</v>
      </c>
      <c r="C12" s="21" t="s">
        <v>124</v>
      </c>
      <c r="D12" s="21">
        <v>1</v>
      </c>
      <c r="E12" s="21">
        <v>0</v>
      </c>
      <c r="F12" s="21" t="s">
        <v>96</v>
      </c>
      <c r="G12" s="21" t="s">
        <v>124</v>
      </c>
      <c r="H12" s="21">
        <v>0</v>
      </c>
      <c r="I12" s="33">
        <v>20</v>
      </c>
      <c r="J12" s="33">
        <v>10</v>
      </c>
      <c r="K12" s="34">
        <v>16412.2</v>
      </c>
      <c r="L12" s="34">
        <v>0</v>
      </c>
      <c r="M12" s="34">
        <v>3282.44</v>
      </c>
      <c r="N12" s="23">
        <v>0</v>
      </c>
      <c r="O12" s="23">
        <v>1061</v>
      </c>
      <c r="P12" s="34">
        <v>901.2</v>
      </c>
      <c r="Q12" s="23">
        <v>6000</v>
      </c>
      <c r="R12" s="34">
        <v>784.18</v>
      </c>
      <c r="S12" s="23">
        <v>0</v>
      </c>
      <c r="T12" s="23">
        <v>1352</v>
      </c>
      <c r="U12" s="23">
        <v>29793.02</v>
      </c>
      <c r="V12" s="23">
        <v>23012.52</v>
      </c>
      <c r="W12" s="23">
        <f t="shared" si="2"/>
        <v>52805.54</v>
      </c>
      <c r="X12" s="52">
        <v>2500</v>
      </c>
      <c r="Y12" s="52">
        <v>4</v>
      </c>
      <c r="Z12" s="52">
        <v>240</v>
      </c>
      <c r="AA12" s="52">
        <v>254</v>
      </c>
      <c r="AB12" s="23">
        <f t="shared" si="0"/>
        <v>52805.54</v>
      </c>
      <c r="AC12" s="23">
        <f t="shared" si="1"/>
        <v>124.13758333333334</v>
      </c>
      <c r="AD12" s="23" t="s">
        <v>35</v>
      </c>
      <c r="AE12" s="284"/>
      <c r="AF12" s="35"/>
      <c r="AG12" s="35"/>
      <c r="AH12" s="35"/>
      <c r="AI12" s="35"/>
      <c r="AJ12" s="35"/>
      <c r="AK12" s="35"/>
      <c r="AL12" s="35"/>
      <c r="AM12" s="35"/>
      <c r="AN12" s="35"/>
      <c r="AO12" s="35"/>
      <c r="AP12" s="35"/>
      <c r="AQ12" s="35"/>
      <c r="AR12" s="35"/>
      <c r="AS12" s="35"/>
      <c r="AT12" s="35"/>
      <c r="AU12" s="35"/>
      <c r="AV12" s="35"/>
      <c r="AW12" s="35"/>
      <c r="AX12" s="35"/>
      <c r="AY12" s="35"/>
      <c r="AZ12" s="35"/>
      <c r="BA12" s="35"/>
      <c r="BB12" s="35"/>
      <c r="BC12" s="35"/>
    </row>
    <row r="13" spans="1:55" s="44" customFormat="1" x14ac:dyDescent="0.25">
      <c r="A13" s="21" t="s">
        <v>47</v>
      </c>
      <c r="B13" s="32" t="s">
        <v>127</v>
      </c>
      <c r="C13" s="21" t="s">
        <v>129</v>
      </c>
      <c r="D13" s="21">
        <v>1</v>
      </c>
      <c r="E13" s="21">
        <v>0</v>
      </c>
      <c r="F13" s="21" t="s">
        <v>96</v>
      </c>
      <c r="G13" s="21" t="s">
        <v>129</v>
      </c>
      <c r="H13" s="21">
        <v>0</v>
      </c>
      <c r="I13" s="33">
        <v>20</v>
      </c>
      <c r="J13" s="33">
        <v>10</v>
      </c>
      <c r="K13" s="34">
        <v>16412.2</v>
      </c>
      <c r="L13" s="34">
        <v>0</v>
      </c>
      <c r="M13" s="34">
        <v>3282.44</v>
      </c>
      <c r="N13" s="23">
        <v>0</v>
      </c>
      <c r="O13" s="23">
        <v>1061</v>
      </c>
      <c r="P13" s="34">
        <v>791.4</v>
      </c>
      <c r="Q13" s="23">
        <v>6000</v>
      </c>
      <c r="R13" s="34">
        <v>826.41</v>
      </c>
      <c r="S13" s="23">
        <v>0</v>
      </c>
      <c r="T13" s="23">
        <v>0</v>
      </c>
      <c r="U13" s="23">
        <v>28373.45</v>
      </c>
      <c r="V13" s="23">
        <v>23012.52</v>
      </c>
      <c r="W13" s="23">
        <f t="shared" si="2"/>
        <v>51385.97</v>
      </c>
      <c r="X13" s="52">
        <v>2500</v>
      </c>
      <c r="Y13" s="52">
        <v>0</v>
      </c>
      <c r="Z13" s="52">
        <v>240</v>
      </c>
      <c r="AA13" s="52">
        <v>207</v>
      </c>
      <c r="AB13" s="23">
        <f t="shared" si="0"/>
        <v>51385.97</v>
      </c>
      <c r="AC13" s="23">
        <f t="shared" si="1"/>
        <v>118.22270833333333</v>
      </c>
      <c r="AD13" s="23" t="s">
        <v>35</v>
      </c>
      <c r="AE13" s="284"/>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row>
    <row r="14" spans="1:55" s="44" customFormat="1" x14ac:dyDescent="0.25">
      <c r="A14" s="21" t="s">
        <v>47</v>
      </c>
      <c r="B14" s="32" t="s">
        <v>130</v>
      </c>
      <c r="C14" s="21" t="s">
        <v>132</v>
      </c>
      <c r="D14" s="21">
        <v>1</v>
      </c>
      <c r="E14" s="21">
        <v>0</v>
      </c>
      <c r="F14" s="21" t="s">
        <v>96</v>
      </c>
      <c r="G14" s="21" t="s">
        <v>132</v>
      </c>
      <c r="H14" s="21">
        <v>2</v>
      </c>
      <c r="I14" s="33">
        <v>20</v>
      </c>
      <c r="J14" s="33">
        <v>10</v>
      </c>
      <c r="K14" s="34">
        <v>17110.400000000001</v>
      </c>
      <c r="L14" s="34">
        <v>0</v>
      </c>
      <c r="M14" s="34">
        <v>3422.08</v>
      </c>
      <c r="N14" s="23">
        <v>0</v>
      </c>
      <c r="O14" s="23">
        <v>1061</v>
      </c>
      <c r="P14" s="34">
        <v>791.4</v>
      </c>
      <c r="Q14" s="23">
        <v>7484</v>
      </c>
      <c r="R14" s="34">
        <v>896.07</v>
      </c>
      <c r="S14" s="23">
        <v>1792.12</v>
      </c>
      <c r="T14" s="23">
        <v>6240</v>
      </c>
      <c r="U14" s="23">
        <v>38797.07</v>
      </c>
      <c r="V14" s="23">
        <v>17259.39</v>
      </c>
      <c r="W14" s="23">
        <f t="shared" si="2"/>
        <v>56056.46</v>
      </c>
      <c r="X14" s="52">
        <v>1875</v>
      </c>
      <c r="Y14" s="52">
        <v>12</v>
      </c>
      <c r="Z14" s="52">
        <v>240</v>
      </c>
      <c r="AA14" s="52">
        <v>184</v>
      </c>
      <c r="AB14" s="23">
        <f t="shared" si="0"/>
        <v>56056.46</v>
      </c>
      <c r="AC14" s="23">
        <f t="shared" si="1"/>
        <v>161.65445833333334</v>
      </c>
      <c r="AD14" s="23" t="s">
        <v>35</v>
      </c>
      <c r="AE14" s="284"/>
      <c r="AF14" s="35"/>
      <c r="AG14" s="35"/>
      <c r="AH14" s="35"/>
      <c r="AI14" s="35"/>
      <c r="AJ14" s="35"/>
      <c r="AK14" s="35"/>
      <c r="AL14" s="35"/>
      <c r="AM14" s="35"/>
      <c r="AN14" s="35"/>
      <c r="AO14" s="35"/>
      <c r="AP14" s="35"/>
      <c r="AQ14" s="35"/>
      <c r="AR14" s="35"/>
      <c r="AS14" s="35"/>
      <c r="AT14" s="35"/>
      <c r="AU14" s="35"/>
      <c r="AV14" s="35"/>
      <c r="AW14" s="35"/>
      <c r="AX14" s="35"/>
      <c r="AY14" s="35"/>
      <c r="AZ14" s="35"/>
      <c r="BA14" s="35"/>
      <c r="BB14" s="35"/>
      <c r="BC14" s="35"/>
    </row>
    <row r="15" spans="1:55" s="44" customFormat="1" x14ac:dyDescent="0.25">
      <c r="A15" s="21" t="s">
        <v>47</v>
      </c>
      <c r="B15" s="32" t="s">
        <v>130</v>
      </c>
      <c r="C15" s="21" t="s">
        <v>134</v>
      </c>
      <c r="D15" s="21">
        <v>0.75</v>
      </c>
      <c r="E15" s="21">
        <v>0</v>
      </c>
      <c r="F15" s="21" t="s">
        <v>96</v>
      </c>
      <c r="G15" s="21" t="s">
        <v>134</v>
      </c>
      <c r="H15" s="21">
        <v>0</v>
      </c>
      <c r="I15" s="33">
        <v>15</v>
      </c>
      <c r="J15" s="33">
        <v>10</v>
      </c>
      <c r="K15" s="34">
        <v>12832.8</v>
      </c>
      <c r="L15" s="34">
        <v>0</v>
      </c>
      <c r="M15" s="34">
        <v>2566.56</v>
      </c>
      <c r="N15" s="23">
        <v>0</v>
      </c>
      <c r="O15" s="23">
        <v>795.75</v>
      </c>
      <c r="P15" s="34">
        <v>540.75</v>
      </c>
      <c r="Q15" s="23">
        <v>5613</v>
      </c>
      <c r="R15" s="34">
        <v>670.47</v>
      </c>
      <c r="S15" s="23">
        <v>0</v>
      </c>
      <c r="T15" s="23">
        <v>6760</v>
      </c>
      <c r="U15" s="23">
        <v>29779.33</v>
      </c>
      <c r="V15" s="23">
        <v>17259.39</v>
      </c>
      <c r="W15" s="23">
        <f t="shared" si="2"/>
        <v>47038.720000000001</v>
      </c>
      <c r="X15" s="52">
        <v>1875</v>
      </c>
      <c r="Y15" s="52">
        <v>13</v>
      </c>
      <c r="Z15" s="52">
        <v>180</v>
      </c>
      <c r="AA15" s="52">
        <v>107</v>
      </c>
      <c r="AB15" s="23">
        <f t="shared" si="0"/>
        <v>62718.293333333335</v>
      </c>
      <c r="AC15" s="23">
        <f t="shared" si="1"/>
        <v>165.44072222222223</v>
      </c>
      <c r="AD15" s="23" t="s">
        <v>35</v>
      </c>
      <c r="AE15" s="284"/>
      <c r="AF15" s="35"/>
      <c r="AG15" s="35"/>
      <c r="AH15" s="35"/>
      <c r="AI15" s="35"/>
      <c r="AJ15" s="35"/>
      <c r="AK15" s="35"/>
      <c r="AL15" s="35"/>
      <c r="AM15" s="35"/>
      <c r="AN15" s="35"/>
      <c r="AO15" s="35"/>
      <c r="AP15" s="35"/>
      <c r="AQ15" s="35"/>
      <c r="AR15" s="35"/>
      <c r="AS15" s="35"/>
      <c r="AT15" s="35"/>
      <c r="AU15" s="35"/>
      <c r="AV15" s="35"/>
      <c r="AW15" s="35"/>
      <c r="AX15" s="35"/>
      <c r="AY15" s="35"/>
      <c r="AZ15" s="35"/>
      <c r="BA15" s="35"/>
      <c r="BB15" s="35"/>
      <c r="BC15" s="35"/>
    </row>
    <row r="16" spans="1:55" s="44" customFormat="1" x14ac:dyDescent="0.25">
      <c r="A16" s="21" t="s">
        <v>47</v>
      </c>
      <c r="B16" s="32" t="s">
        <v>138</v>
      </c>
      <c r="C16" s="21" t="s">
        <v>141</v>
      </c>
      <c r="D16" s="21">
        <v>1</v>
      </c>
      <c r="E16" s="21">
        <v>0</v>
      </c>
      <c r="F16" s="21" t="s">
        <v>96</v>
      </c>
      <c r="G16" s="21" t="s">
        <v>141</v>
      </c>
      <c r="H16" s="21">
        <v>0</v>
      </c>
      <c r="I16" s="33">
        <v>20</v>
      </c>
      <c r="J16" s="33">
        <v>12</v>
      </c>
      <c r="K16" s="34">
        <v>17110.400000000001</v>
      </c>
      <c r="L16" s="34">
        <v>0</v>
      </c>
      <c r="M16" s="34">
        <v>3422.08</v>
      </c>
      <c r="N16" s="23">
        <v>0</v>
      </c>
      <c r="O16" s="23">
        <v>1061</v>
      </c>
      <c r="P16" s="34">
        <v>791.4</v>
      </c>
      <c r="Q16" s="23">
        <v>7484</v>
      </c>
      <c r="R16" s="34">
        <v>896.07</v>
      </c>
      <c r="S16" s="23">
        <v>0</v>
      </c>
      <c r="T16" s="23">
        <v>9880</v>
      </c>
      <c r="U16" s="23">
        <v>40644.949999999997</v>
      </c>
      <c r="V16" s="23">
        <v>23012.52</v>
      </c>
      <c r="W16" s="23">
        <f t="shared" si="2"/>
        <v>63657.47</v>
      </c>
      <c r="X16" s="52">
        <v>2500</v>
      </c>
      <c r="Y16" s="52">
        <v>19</v>
      </c>
      <c r="Z16" s="52">
        <v>240</v>
      </c>
      <c r="AA16" s="52">
        <v>245</v>
      </c>
      <c r="AB16" s="23">
        <f t="shared" si="0"/>
        <v>63657.47</v>
      </c>
      <c r="AC16" s="23">
        <f t="shared" si="1"/>
        <v>169.35395833333331</v>
      </c>
      <c r="AD16" s="23" t="s">
        <v>35</v>
      </c>
      <c r="AE16" s="284"/>
      <c r="AF16" s="35"/>
      <c r="AG16" s="35"/>
      <c r="AH16" s="35"/>
      <c r="AI16" s="35"/>
      <c r="AJ16" s="35"/>
      <c r="AK16" s="35"/>
      <c r="AL16" s="35"/>
      <c r="AM16" s="35"/>
      <c r="AN16" s="35"/>
      <c r="AO16" s="35"/>
      <c r="AP16" s="35"/>
      <c r="AQ16" s="35"/>
      <c r="AR16" s="35"/>
      <c r="AS16" s="35"/>
      <c r="AT16" s="35"/>
      <c r="AU16" s="35"/>
      <c r="AV16" s="35"/>
      <c r="AW16" s="35"/>
      <c r="AX16" s="35"/>
      <c r="AY16" s="35"/>
      <c r="AZ16" s="35"/>
      <c r="BA16" s="35"/>
      <c r="BB16" s="35"/>
      <c r="BC16" s="35"/>
    </row>
    <row r="17" spans="1:55" s="44" customFormat="1" x14ac:dyDescent="0.25">
      <c r="A17" s="21" t="s">
        <v>47</v>
      </c>
      <c r="B17" s="32" t="s">
        <v>150</v>
      </c>
      <c r="C17" s="21" t="s">
        <v>143</v>
      </c>
      <c r="D17" s="21">
        <v>1</v>
      </c>
      <c r="E17" s="21">
        <v>0</v>
      </c>
      <c r="F17" s="21" t="s">
        <v>96</v>
      </c>
      <c r="G17" s="21" t="s">
        <v>143</v>
      </c>
      <c r="H17" s="21">
        <v>1</v>
      </c>
      <c r="I17" s="33">
        <v>20</v>
      </c>
      <c r="J17" s="33">
        <v>12</v>
      </c>
      <c r="K17" s="34">
        <v>17110.400000000001</v>
      </c>
      <c r="L17" s="34">
        <v>0</v>
      </c>
      <c r="M17" s="34">
        <v>3422.08</v>
      </c>
      <c r="N17" s="23">
        <v>0</v>
      </c>
      <c r="O17" s="23">
        <v>1061</v>
      </c>
      <c r="P17" s="34">
        <v>706.8</v>
      </c>
      <c r="Q17" s="23">
        <v>7484</v>
      </c>
      <c r="R17" s="34">
        <v>893.53</v>
      </c>
      <c r="S17" s="23">
        <v>1229.72</v>
      </c>
      <c r="T17" s="23">
        <v>4160</v>
      </c>
      <c r="U17" s="23">
        <v>36067.53</v>
      </c>
      <c r="V17" s="23">
        <v>23012.52</v>
      </c>
      <c r="W17" s="23">
        <f t="shared" si="2"/>
        <v>59080.05</v>
      </c>
      <c r="X17" s="52">
        <v>2500</v>
      </c>
      <c r="Y17" s="52">
        <v>8</v>
      </c>
      <c r="Z17" s="52">
        <v>240</v>
      </c>
      <c r="AA17" s="52">
        <v>184</v>
      </c>
      <c r="AB17" s="23">
        <f t="shared" si="0"/>
        <v>59080.05</v>
      </c>
      <c r="AC17" s="23">
        <f t="shared" si="1"/>
        <v>150.281375</v>
      </c>
      <c r="AD17" s="23" t="s">
        <v>35</v>
      </c>
      <c r="AE17" s="284"/>
      <c r="AF17" s="35"/>
      <c r="AG17" s="35"/>
      <c r="AH17" s="35"/>
      <c r="AI17" s="35"/>
      <c r="AJ17" s="35"/>
      <c r="AK17" s="35"/>
      <c r="AL17" s="35"/>
      <c r="AM17" s="35"/>
      <c r="AN17" s="35"/>
      <c r="AO17" s="35"/>
      <c r="AP17" s="35"/>
      <c r="AQ17" s="35"/>
      <c r="AR17" s="35"/>
      <c r="AS17" s="35"/>
      <c r="AT17" s="35"/>
      <c r="AU17" s="35"/>
      <c r="AV17" s="35"/>
      <c r="AW17" s="35"/>
      <c r="AX17" s="35"/>
      <c r="AY17" s="35"/>
      <c r="AZ17" s="35"/>
      <c r="BA17" s="35"/>
      <c r="BB17" s="35"/>
      <c r="BC17" s="35"/>
    </row>
    <row r="18" spans="1:55" s="44" customFormat="1" x14ac:dyDescent="0.25">
      <c r="A18" s="21" t="s">
        <v>47</v>
      </c>
      <c r="B18" s="32" t="s">
        <v>150</v>
      </c>
      <c r="C18" s="21" t="s">
        <v>157</v>
      </c>
      <c r="D18" s="21">
        <v>0.75</v>
      </c>
      <c r="E18" s="21">
        <v>0</v>
      </c>
      <c r="F18" s="21" t="s">
        <v>96</v>
      </c>
      <c r="G18" s="21" t="s">
        <v>157</v>
      </c>
      <c r="H18" s="21">
        <v>0</v>
      </c>
      <c r="I18" s="33">
        <v>20</v>
      </c>
      <c r="J18" s="33">
        <v>12</v>
      </c>
      <c r="K18" s="34">
        <v>17110.400000000001</v>
      </c>
      <c r="L18" s="34">
        <v>0</v>
      </c>
      <c r="M18" s="34">
        <v>3422.08</v>
      </c>
      <c r="N18" s="23">
        <v>0</v>
      </c>
      <c r="O18" s="23">
        <v>1061</v>
      </c>
      <c r="P18" s="34">
        <v>706.8</v>
      </c>
      <c r="Q18" s="23">
        <v>7484</v>
      </c>
      <c r="R18" s="34">
        <v>893.53</v>
      </c>
      <c r="S18" s="23">
        <v>0</v>
      </c>
      <c r="T18" s="23">
        <v>2600</v>
      </c>
      <c r="U18" s="23">
        <v>33277.81</v>
      </c>
      <c r="V18" s="23">
        <v>23012.52</v>
      </c>
      <c r="W18" s="23">
        <f t="shared" si="2"/>
        <v>56290.33</v>
      </c>
      <c r="X18" s="52">
        <v>2500</v>
      </c>
      <c r="Y18" s="52">
        <v>5</v>
      </c>
      <c r="Z18" s="52">
        <v>240</v>
      </c>
      <c r="AA18" s="52">
        <v>173</v>
      </c>
      <c r="AB18" s="23">
        <f t="shared" si="0"/>
        <v>75053.773333333331</v>
      </c>
      <c r="AC18" s="23">
        <f t="shared" si="1"/>
        <v>138.65754166666665</v>
      </c>
      <c r="AD18" s="23" t="s">
        <v>35</v>
      </c>
      <c r="AE18" s="284"/>
      <c r="AF18" s="35"/>
      <c r="AG18" s="35"/>
      <c r="AH18" s="35"/>
      <c r="AI18" s="35"/>
      <c r="AJ18" s="35"/>
      <c r="AK18" s="35"/>
      <c r="AL18" s="35"/>
      <c r="AM18" s="35"/>
      <c r="AN18" s="35"/>
      <c r="AO18" s="35"/>
      <c r="AP18" s="35"/>
      <c r="AQ18" s="35"/>
      <c r="AR18" s="35"/>
      <c r="AS18" s="35"/>
      <c r="AT18" s="35"/>
      <c r="AU18" s="35"/>
      <c r="AV18" s="35"/>
      <c r="AW18" s="35"/>
      <c r="AX18" s="35"/>
      <c r="AY18" s="35"/>
      <c r="AZ18" s="35"/>
      <c r="BA18" s="35"/>
      <c r="BB18" s="35"/>
      <c r="BC18" s="35"/>
    </row>
    <row r="19" spans="1:55" s="44" customFormat="1" x14ac:dyDescent="0.25">
      <c r="A19" s="21" t="s">
        <v>47</v>
      </c>
      <c r="B19" s="32" t="s">
        <v>161</v>
      </c>
      <c r="C19" s="21" t="s">
        <v>162</v>
      </c>
      <c r="D19" s="21">
        <v>0.5</v>
      </c>
      <c r="E19" s="21">
        <v>0</v>
      </c>
      <c r="F19" s="21" t="s">
        <v>96</v>
      </c>
      <c r="G19" s="21" t="s">
        <v>162</v>
      </c>
      <c r="H19" s="21">
        <v>0</v>
      </c>
      <c r="I19" s="33">
        <v>10</v>
      </c>
      <c r="J19" s="33">
        <v>12</v>
      </c>
      <c r="K19" s="34">
        <v>9222</v>
      </c>
      <c r="L19" s="34">
        <v>0</v>
      </c>
      <c r="M19" s="34">
        <v>1844.4</v>
      </c>
      <c r="N19" s="23">
        <v>0</v>
      </c>
      <c r="O19" s="23">
        <v>544.9</v>
      </c>
      <c r="P19" s="34">
        <v>337.3</v>
      </c>
      <c r="Q19" s="23">
        <v>3742</v>
      </c>
      <c r="R19" s="34">
        <v>470.72</v>
      </c>
      <c r="S19" s="23">
        <v>0</v>
      </c>
      <c r="T19" s="23">
        <v>0</v>
      </c>
      <c r="U19" s="23">
        <v>16161.32</v>
      </c>
      <c r="V19" s="23">
        <v>11506.26</v>
      </c>
      <c r="W19" s="23">
        <f t="shared" si="2"/>
        <v>27667.58</v>
      </c>
      <c r="X19" s="52">
        <v>1250</v>
      </c>
      <c r="Y19" s="52">
        <v>0</v>
      </c>
      <c r="Z19" s="52">
        <v>120</v>
      </c>
      <c r="AA19" s="52">
        <v>81</v>
      </c>
      <c r="AB19" s="23">
        <f t="shared" si="0"/>
        <v>55335.16</v>
      </c>
      <c r="AC19" s="23">
        <f t="shared" si="1"/>
        <v>134.67766666666665</v>
      </c>
      <c r="AD19" s="23" t="s">
        <v>35</v>
      </c>
      <c r="AE19" s="284"/>
      <c r="AF19" s="35"/>
      <c r="AG19" s="35"/>
      <c r="AH19" s="35"/>
      <c r="AI19" s="35"/>
      <c r="AJ19" s="35"/>
      <c r="AK19" s="35"/>
      <c r="AL19" s="35"/>
      <c r="AM19" s="35"/>
      <c r="AN19" s="35"/>
      <c r="AO19" s="35"/>
      <c r="AP19" s="35"/>
      <c r="AQ19" s="35"/>
      <c r="AR19" s="35"/>
      <c r="AS19" s="35"/>
      <c r="AT19" s="35"/>
      <c r="AU19" s="35"/>
      <c r="AV19" s="35"/>
      <c r="AW19" s="35"/>
      <c r="AX19" s="35"/>
      <c r="AY19" s="35"/>
      <c r="AZ19" s="35"/>
      <c r="BA19" s="35"/>
      <c r="BB19" s="35"/>
      <c r="BC19" s="35"/>
    </row>
    <row r="20" spans="1:55" s="44" customFormat="1" ht="21" x14ac:dyDescent="0.25">
      <c r="A20" s="21" t="s">
        <v>47</v>
      </c>
      <c r="B20" s="32" t="s">
        <v>442</v>
      </c>
      <c r="C20" s="21" t="s">
        <v>444</v>
      </c>
      <c r="D20" s="21">
        <v>0.25</v>
      </c>
      <c r="E20" s="21">
        <v>0</v>
      </c>
      <c r="F20" s="33" t="s">
        <v>443</v>
      </c>
      <c r="G20" s="21" t="s">
        <v>444</v>
      </c>
      <c r="H20" s="21">
        <v>1</v>
      </c>
      <c r="I20" s="33">
        <v>20</v>
      </c>
      <c r="J20" s="33">
        <v>12</v>
      </c>
      <c r="K20" s="34">
        <v>22439.8</v>
      </c>
      <c r="L20" s="34">
        <v>0</v>
      </c>
      <c r="M20" s="34">
        <v>4487.96</v>
      </c>
      <c r="N20" s="23">
        <v>0</v>
      </c>
      <c r="O20" s="23">
        <v>1089.8</v>
      </c>
      <c r="P20" s="34">
        <v>0</v>
      </c>
      <c r="Q20" s="23">
        <v>7484</v>
      </c>
      <c r="R20" s="34">
        <v>1062.22</v>
      </c>
      <c r="S20" s="23">
        <v>202.31</v>
      </c>
      <c r="T20" s="23">
        <v>0</v>
      </c>
      <c r="U20" s="23">
        <v>36766.089999999997</v>
      </c>
      <c r="V20" s="23">
        <v>5753.13</v>
      </c>
      <c r="W20" s="23">
        <f t="shared" si="2"/>
        <v>42519.219999999994</v>
      </c>
      <c r="X20" s="52">
        <v>625</v>
      </c>
      <c r="Y20" s="52">
        <v>0</v>
      </c>
      <c r="Z20" s="52">
        <v>240</v>
      </c>
      <c r="AA20" s="52">
        <v>251</v>
      </c>
      <c r="AB20" s="23">
        <f t="shared" si="0"/>
        <v>170076.87999999998</v>
      </c>
      <c r="AC20" s="23">
        <f t="shared" si="1"/>
        <v>153.19204166666665</v>
      </c>
      <c r="AD20" s="23" t="s">
        <v>35</v>
      </c>
      <c r="AE20" s="284"/>
      <c r="AF20" s="35"/>
      <c r="AG20" s="35"/>
      <c r="AH20" s="35"/>
      <c r="AI20" s="35"/>
      <c r="AJ20" s="35"/>
      <c r="AK20" s="35"/>
      <c r="AL20" s="35"/>
      <c r="AM20" s="35"/>
      <c r="AN20" s="35"/>
      <c r="AO20" s="35"/>
      <c r="AP20" s="35"/>
      <c r="AQ20" s="35"/>
      <c r="AR20" s="35"/>
      <c r="AS20" s="35"/>
      <c r="AT20" s="35"/>
      <c r="AU20" s="35"/>
      <c r="AV20" s="35"/>
      <c r="AW20" s="35"/>
      <c r="AX20" s="35"/>
      <c r="AY20" s="35"/>
      <c r="AZ20" s="35"/>
      <c r="BA20" s="35"/>
      <c r="BB20" s="35"/>
      <c r="BC20" s="35"/>
    </row>
    <row r="21" spans="1:55" s="44" customFormat="1" x14ac:dyDescent="0.25">
      <c r="A21" s="21" t="s">
        <v>47</v>
      </c>
      <c r="B21" s="38" t="s">
        <v>488</v>
      </c>
      <c r="C21" s="21" t="s">
        <v>489</v>
      </c>
      <c r="D21" s="21">
        <v>0.75</v>
      </c>
      <c r="E21" s="21">
        <v>0</v>
      </c>
      <c r="F21" s="21" t="s">
        <v>96</v>
      </c>
      <c r="G21" s="21" t="s">
        <v>489</v>
      </c>
      <c r="H21" s="21">
        <v>3</v>
      </c>
      <c r="I21" s="21">
        <v>15</v>
      </c>
      <c r="J21" s="33">
        <v>12</v>
      </c>
      <c r="K21" s="23">
        <v>13834.65</v>
      </c>
      <c r="L21" s="23">
        <v>0</v>
      </c>
      <c r="M21" s="23">
        <v>2766.93</v>
      </c>
      <c r="N21" s="23">
        <v>0</v>
      </c>
      <c r="O21" s="23">
        <v>801.15</v>
      </c>
      <c r="P21" s="23">
        <v>505.95</v>
      </c>
      <c r="Q21" s="23">
        <v>5613</v>
      </c>
      <c r="R21" s="23">
        <v>705.65</v>
      </c>
      <c r="S21" s="23">
        <v>2766.93</v>
      </c>
      <c r="T21" s="23">
        <v>6240</v>
      </c>
      <c r="U21" s="23">
        <v>33234.26</v>
      </c>
      <c r="V21" s="23">
        <v>17259.39</v>
      </c>
      <c r="W21" s="23">
        <f t="shared" si="2"/>
        <v>50493.65</v>
      </c>
      <c r="X21" s="52">
        <v>1875</v>
      </c>
      <c r="Y21" s="52">
        <v>15</v>
      </c>
      <c r="Z21" s="52">
        <v>180</v>
      </c>
      <c r="AA21" s="52">
        <v>182</v>
      </c>
      <c r="AB21" s="23">
        <f t="shared" si="0"/>
        <v>67324.866666666669</v>
      </c>
      <c r="AC21" s="23">
        <f t="shared" si="1"/>
        <v>184.6347777777778</v>
      </c>
      <c r="AD21" s="23" t="s">
        <v>35</v>
      </c>
      <c r="AE21" s="284"/>
      <c r="AF21" s="35"/>
      <c r="AG21" s="35"/>
      <c r="AH21" s="35"/>
      <c r="AI21" s="35"/>
      <c r="AJ21" s="35"/>
      <c r="AK21" s="35"/>
      <c r="AL21" s="35"/>
      <c r="AM21" s="35"/>
      <c r="AN21" s="35"/>
      <c r="AO21" s="35"/>
      <c r="AP21" s="35"/>
      <c r="AQ21" s="35"/>
      <c r="AR21" s="35"/>
      <c r="AS21" s="35"/>
      <c r="AT21" s="35"/>
      <c r="AU21" s="35"/>
      <c r="AV21" s="35"/>
      <c r="AW21" s="35"/>
      <c r="AX21" s="35"/>
      <c r="AY21" s="35"/>
      <c r="AZ21" s="35"/>
      <c r="BA21" s="35"/>
      <c r="BB21" s="35"/>
      <c r="BC21" s="35"/>
    </row>
    <row r="22" spans="1:55" s="44" customFormat="1" x14ac:dyDescent="0.25">
      <c r="A22" s="21" t="s">
        <v>47</v>
      </c>
      <c r="B22" s="38" t="s">
        <v>496</v>
      </c>
      <c r="C22" s="21" t="s">
        <v>502</v>
      </c>
      <c r="D22" s="21">
        <v>0</v>
      </c>
      <c r="E22" s="21">
        <v>0</v>
      </c>
      <c r="F22" s="21" t="s">
        <v>501</v>
      </c>
      <c r="G22" s="21" t="s">
        <v>502</v>
      </c>
      <c r="H22" s="21">
        <v>0</v>
      </c>
      <c r="I22" s="21">
        <v>20</v>
      </c>
      <c r="J22" s="33">
        <v>12</v>
      </c>
      <c r="K22" s="23">
        <v>22349.8</v>
      </c>
      <c r="L22" s="23">
        <v>0</v>
      </c>
      <c r="M22" s="23">
        <v>4487.96</v>
      </c>
      <c r="N22" s="23">
        <v>0</v>
      </c>
      <c r="O22" s="23">
        <v>1089.8</v>
      </c>
      <c r="P22" s="23">
        <v>57</v>
      </c>
      <c r="Q22" s="23">
        <v>8779</v>
      </c>
      <c r="R22" s="23">
        <v>1105.6099999999999</v>
      </c>
      <c r="S22" s="23">
        <v>0</v>
      </c>
      <c r="T22" s="23">
        <v>5200</v>
      </c>
      <c r="U22" s="23">
        <v>43159.17</v>
      </c>
      <c r="V22" s="23">
        <v>0</v>
      </c>
      <c r="W22" s="23">
        <f t="shared" si="2"/>
        <v>43159.17</v>
      </c>
      <c r="X22" s="52">
        <v>0</v>
      </c>
      <c r="Y22" s="52">
        <v>19</v>
      </c>
      <c r="Z22" s="52">
        <v>240</v>
      </c>
      <c r="AA22" s="52">
        <v>236</v>
      </c>
      <c r="AB22" s="23" t="e">
        <f t="shared" si="0"/>
        <v>#DIV/0!</v>
      </c>
      <c r="AC22" s="23">
        <f t="shared" si="1"/>
        <v>179.82987499999999</v>
      </c>
      <c r="AD22" s="23" t="s">
        <v>35</v>
      </c>
      <c r="AE22" s="284"/>
      <c r="AF22" s="35"/>
      <c r="AG22" s="35"/>
      <c r="AH22" s="35"/>
      <c r="AI22" s="35"/>
      <c r="AJ22" s="35"/>
      <c r="AK22" s="35"/>
      <c r="AL22" s="35"/>
      <c r="AM22" s="35"/>
      <c r="AN22" s="35"/>
      <c r="AO22" s="35"/>
      <c r="AP22" s="35"/>
      <c r="AQ22" s="35"/>
      <c r="AR22" s="35"/>
      <c r="AS22" s="35"/>
      <c r="AT22" s="35"/>
      <c r="AU22" s="35"/>
      <c r="AV22" s="35"/>
      <c r="AW22" s="35"/>
      <c r="AX22" s="35"/>
      <c r="AY22" s="35"/>
      <c r="AZ22" s="35"/>
      <c r="BA22" s="35"/>
      <c r="BB22" s="35"/>
      <c r="BC22" s="35"/>
    </row>
    <row r="23" spans="1:55" s="44" customFormat="1" x14ac:dyDescent="0.25">
      <c r="A23" s="21" t="s">
        <v>47</v>
      </c>
      <c r="B23" s="32" t="s">
        <v>531</v>
      </c>
      <c r="C23" s="21" t="s">
        <v>522</v>
      </c>
      <c r="D23" s="21">
        <v>0</v>
      </c>
      <c r="E23" s="21">
        <v>0</v>
      </c>
      <c r="F23" s="21" t="s">
        <v>501</v>
      </c>
      <c r="G23" s="21" t="s">
        <v>522</v>
      </c>
      <c r="H23" s="21">
        <v>0</v>
      </c>
      <c r="I23" s="21">
        <v>20</v>
      </c>
      <c r="J23" s="33">
        <v>12</v>
      </c>
      <c r="K23" s="23">
        <v>22439.8</v>
      </c>
      <c r="L23" s="23">
        <v>0</v>
      </c>
      <c r="M23" s="23">
        <v>4487.96</v>
      </c>
      <c r="N23" s="23">
        <v>0</v>
      </c>
      <c r="O23" s="23">
        <v>1089.8</v>
      </c>
      <c r="P23" s="23">
        <v>57</v>
      </c>
      <c r="Q23" s="23">
        <v>8779</v>
      </c>
      <c r="R23" s="23">
        <v>1105.6099999999999</v>
      </c>
      <c r="S23" s="23">
        <v>0</v>
      </c>
      <c r="T23" s="23">
        <v>8320</v>
      </c>
      <c r="U23" s="23">
        <v>46279.17</v>
      </c>
      <c r="V23" s="23">
        <v>0</v>
      </c>
      <c r="W23" s="23">
        <f t="shared" si="2"/>
        <v>46279.17</v>
      </c>
      <c r="X23" s="52">
        <v>0</v>
      </c>
      <c r="Y23" s="52">
        <v>19</v>
      </c>
      <c r="Z23" s="52">
        <v>240</v>
      </c>
      <c r="AA23" s="52">
        <v>281</v>
      </c>
      <c r="AB23" s="23" t="e">
        <f t="shared" si="0"/>
        <v>#DIV/0!</v>
      </c>
      <c r="AC23" s="23">
        <f t="shared" si="1"/>
        <v>192.82987499999999</v>
      </c>
      <c r="AD23" s="23" t="s">
        <v>35</v>
      </c>
      <c r="AE23" s="284"/>
      <c r="AF23" s="35"/>
      <c r="AG23" s="35"/>
      <c r="AH23" s="35"/>
      <c r="AI23" s="35"/>
      <c r="AJ23" s="35"/>
      <c r="AK23" s="35"/>
      <c r="AL23" s="35"/>
      <c r="AM23" s="35"/>
      <c r="AN23" s="35"/>
      <c r="AO23" s="35"/>
      <c r="AP23" s="35"/>
      <c r="AQ23" s="35"/>
      <c r="AR23" s="35"/>
      <c r="AS23" s="35"/>
      <c r="AT23" s="35"/>
      <c r="AU23" s="35"/>
      <c r="AV23" s="35"/>
      <c r="AW23" s="35"/>
      <c r="AX23" s="35"/>
      <c r="AY23" s="35"/>
      <c r="AZ23" s="35"/>
      <c r="BA23" s="35"/>
      <c r="BB23" s="35"/>
      <c r="BC23" s="35"/>
    </row>
    <row r="24" spans="1:55" s="44" customFormat="1" x14ac:dyDescent="0.25">
      <c r="A24" s="21" t="s">
        <v>47</v>
      </c>
      <c r="B24" s="39" t="s">
        <v>553</v>
      </c>
      <c r="C24" s="21" t="s">
        <v>551</v>
      </c>
      <c r="D24" s="21">
        <v>30</v>
      </c>
      <c r="E24" s="21">
        <v>0</v>
      </c>
      <c r="F24" s="21" t="s">
        <v>177</v>
      </c>
      <c r="G24" s="21" t="s">
        <v>551</v>
      </c>
      <c r="H24" s="21">
        <v>0</v>
      </c>
      <c r="I24" s="21">
        <v>20</v>
      </c>
      <c r="J24" s="33">
        <v>12</v>
      </c>
      <c r="K24" s="23">
        <v>19444.599999999999</v>
      </c>
      <c r="L24" s="23">
        <v>0</v>
      </c>
      <c r="M24" s="23">
        <v>3888.92</v>
      </c>
      <c r="N24" s="23">
        <v>0</v>
      </c>
      <c r="O24" s="23">
        <v>1040.5999999999999</v>
      </c>
      <c r="P24" s="23">
        <v>9069.7999999999993</v>
      </c>
      <c r="Q24" s="23">
        <v>7484</v>
      </c>
      <c r="R24" s="23">
        <v>1227.8399999999999</v>
      </c>
      <c r="S24" s="23">
        <v>0</v>
      </c>
      <c r="T24" s="23">
        <v>8320</v>
      </c>
      <c r="U24" s="23">
        <v>50475.76</v>
      </c>
      <c r="V24" s="23">
        <v>0</v>
      </c>
      <c r="W24" s="23">
        <f t="shared" si="2"/>
        <v>50475.76</v>
      </c>
      <c r="X24" s="52">
        <v>75000</v>
      </c>
      <c r="Y24" s="52">
        <v>19</v>
      </c>
      <c r="Z24" s="52">
        <v>240</v>
      </c>
      <c r="AA24" s="52">
        <v>291</v>
      </c>
      <c r="AB24" s="23">
        <f t="shared" si="0"/>
        <v>1682.5253333333335</v>
      </c>
      <c r="AC24" s="23">
        <f t="shared" si="1"/>
        <v>210.31566666666669</v>
      </c>
      <c r="AD24" s="23" t="s">
        <v>1436</v>
      </c>
      <c r="AE24" s="284"/>
      <c r="AF24" s="35"/>
      <c r="AG24" s="35"/>
      <c r="AH24" s="35"/>
      <c r="AI24" s="35"/>
      <c r="AJ24" s="35"/>
      <c r="AK24" s="35"/>
      <c r="AL24" s="35"/>
      <c r="AM24" s="35"/>
      <c r="AN24" s="35"/>
      <c r="AO24" s="35"/>
      <c r="AP24" s="35"/>
      <c r="AQ24" s="35"/>
      <c r="AR24" s="35"/>
      <c r="AS24" s="35"/>
      <c r="AT24" s="35"/>
      <c r="AU24" s="35"/>
      <c r="AV24" s="35"/>
      <c r="AW24" s="35"/>
      <c r="AX24" s="35"/>
      <c r="AY24" s="35"/>
      <c r="AZ24" s="35"/>
      <c r="BA24" s="35"/>
      <c r="BB24" s="35"/>
      <c r="BC24" s="35"/>
    </row>
    <row r="25" spans="1:55" s="44" customFormat="1" x14ac:dyDescent="0.25">
      <c r="A25" s="21" t="s">
        <v>47</v>
      </c>
      <c r="B25" s="32" t="s">
        <v>559</v>
      </c>
      <c r="C25" s="21" t="s">
        <v>554</v>
      </c>
      <c r="D25" s="21">
        <v>0</v>
      </c>
      <c r="E25" s="21">
        <v>0</v>
      </c>
      <c r="F25" s="21" t="s">
        <v>501</v>
      </c>
      <c r="G25" s="21" t="s">
        <v>554</v>
      </c>
      <c r="H25" s="21">
        <v>0</v>
      </c>
      <c r="I25" s="21">
        <v>3</v>
      </c>
      <c r="J25" s="33">
        <v>3</v>
      </c>
      <c r="K25" s="23">
        <v>1121.3399999999999</v>
      </c>
      <c r="L25" s="23">
        <v>0</v>
      </c>
      <c r="M25" s="23">
        <v>224.27</v>
      </c>
      <c r="N25" s="23">
        <v>0</v>
      </c>
      <c r="O25" s="23">
        <v>33.57</v>
      </c>
      <c r="P25" s="23">
        <v>8.5500000000000007</v>
      </c>
      <c r="Q25" s="23">
        <v>1122.5999999999999</v>
      </c>
      <c r="R25" s="23">
        <v>75.31</v>
      </c>
      <c r="S25" s="23">
        <v>0</v>
      </c>
      <c r="T25" s="23">
        <v>240</v>
      </c>
      <c r="U25" s="23">
        <v>2825.64</v>
      </c>
      <c r="V25" s="23">
        <v>0</v>
      </c>
      <c r="W25" s="23">
        <f t="shared" si="2"/>
        <v>2825.64</v>
      </c>
      <c r="X25" s="52">
        <v>0</v>
      </c>
      <c r="Y25" s="52">
        <v>3</v>
      </c>
      <c r="Z25" s="52">
        <v>9</v>
      </c>
      <c r="AA25" s="52">
        <v>12</v>
      </c>
      <c r="AB25" s="23" t="e">
        <f t="shared" si="0"/>
        <v>#DIV/0!</v>
      </c>
      <c r="AC25" s="23">
        <f t="shared" si="1"/>
        <v>313.95999999999998</v>
      </c>
      <c r="AD25" s="23" t="s">
        <v>35</v>
      </c>
      <c r="AE25" s="284"/>
      <c r="AF25" s="35"/>
      <c r="AG25" s="35"/>
      <c r="AH25" s="35"/>
      <c r="AI25" s="35"/>
      <c r="AJ25" s="35"/>
      <c r="AK25" s="35"/>
      <c r="AL25" s="35"/>
      <c r="AM25" s="35"/>
      <c r="AN25" s="35"/>
      <c r="AO25" s="35"/>
      <c r="AP25" s="35"/>
      <c r="AQ25" s="35"/>
      <c r="AR25" s="35"/>
      <c r="AS25" s="35"/>
      <c r="AT25" s="35"/>
      <c r="AU25" s="35"/>
      <c r="AV25" s="35"/>
      <c r="AW25" s="35"/>
      <c r="AX25" s="35"/>
      <c r="AY25" s="35"/>
      <c r="AZ25" s="35"/>
      <c r="BA25" s="35"/>
      <c r="BB25" s="35"/>
      <c r="BC25" s="35"/>
    </row>
    <row r="26" spans="1:55" s="44" customFormat="1" x14ac:dyDescent="0.25">
      <c r="A26" s="21" t="s">
        <v>47</v>
      </c>
      <c r="B26" s="32" t="s">
        <v>561</v>
      </c>
      <c r="C26" s="21" t="s">
        <v>571</v>
      </c>
      <c r="D26" s="21">
        <v>28</v>
      </c>
      <c r="E26" s="21">
        <v>0</v>
      </c>
      <c r="F26" s="21" t="s">
        <v>177</v>
      </c>
      <c r="G26" s="21" t="s">
        <v>571</v>
      </c>
      <c r="H26" s="21">
        <v>0</v>
      </c>
      <c r="I26" s="21">
        <v>20</v>
      </c>
      <c r="J26" s="33">
        <v>12</v>
      </c>
      <c r="K26" s="23">
        <v>20426.8</v>
      </c>
      <c r="L26" s="23">
        <v>0</v>
      </c>
      <c r="M26" s="23">
        <v>4085.36</v>
      </c>
      <c r="N26" s="23">
        <v>0</v>
      </c>
      <c r="O26" s="23">
        <v>1099.4000000000001</v>
      </c>
      <c r="P26" s="23">
        <v>9069.7999999999993</v>
      </c>
      <c r="Q26" s="23">
        <v>7484</v>
      </c>
      <c r="R26" s="23">
        <v>1264.96</v>
      </c>
      <c r="S26" s="23">
        <v>0</v>
      </c>
      <c r="T26" s="23">
        <v>8320</v>
      </c>
      <c r="U26" s="23">
        <v>51750.32</v>
      </c>
      <c r="V26" s="23">
        <v>0</v>
      </c>
      <c r="W26" s="23">
        <f t="shared" si="2"/>
        <v>51750.32</v>
      </c>
      <c r="X26" s="52">
        <v>70000</v>
      </c>
      <c r="Y26" s="52">
        <v>20</v>
      </c>
      <c r="Z26" s="52">
        <v>240</v>
      </c>
      <c r="AA26" s="52">
        <v>283</v>
      </c>
      <c r="AB26" s="23">
        <f t="shared" si="0"/>
        <v>1848.2257142857143</v>
      </c>
      <c r="AC26" s="23">
        <f t="shared" si="1"/>
        <v>215.62633333333332</v>
      </c>
      <c r="AD26" s="23" t="s">
        <v>1437</v>
      </c>
      <c r="AE26" s="284"/>
      <c r="AF26" s="35"/>
      <c r="AG26" s="35"/>
      <c r="AH26" s="35"/>
      <c r="AI26" s="35"/>
      <c r="AJ26" s="35"/>
      <c r="AK26" s="35"/>
      <c r="AL26" s="35"/>
      <c r="AM26" s="35"/>
      <c r="AN26" s="35"/>
      <c r="AO26" s="35"/>
      <c r="AP26" s="35"/>
      <c r="AQ26" s="35"/>
      <c r="AR26" s="35"/>
      <c r="AS26" s="35"/>
      <c r="AT26" s="35"/>
      <c r="AU26" s="35"/>
      <c r="AV26" s="35"/>
      <c r="AW26" s="35"/>
      <c r="AX26" s="35"/>
      <c r="AY26" s="35"/>
      <c r="AZ26" s="35"/>
      <c r="BA26" s="35"/>
      <c r="BB26" s="35"/>
      <c r="BC26" s="35"/>
    </row>
    <row r="27" spans="1:55" s="44" customFormat="1" x14ac:dyDescent="0.25">
      <c r="A27" s="21" t="s">
        <v>47</v>
      </c>
      <c r="B27" s="32" t="s">
        <v>577</v>
      </c>
      <c r="C27" s="21" t="s">
        <v>579</v>
      </c>
      <c r="D27" s="21">
        <v>4.5</v>
      </c>
      <c r="E27" s="21">
        <v>0</v>
      </c>
      <c r="F27" s="21" t="s">
        <v>177</v>
      </c>
      <c r="G27" s="21" t="s">
        <v>579</v>
      </c>
      <c r="H27" s="21">
        <v>0</v>
      </c>
      <c r="I27" s="21">
        <v>5</v>
      </c>
      <c r="J27" s="33">
        <v>12</v>
      </c>
      <c r="K27" s="23">
        <v>5529.8</v>
      </c>
      <c r="L27" s="23">
        <v>0</v>
      </c>
      <c r="M27" s="23">
        <v>1105.96</v>
      </c>
      <c r="N27" s="23">
        <v>0</v>
      </c>
      <c r="O27" s="23">
        <v>274.85000000000002</v>
      </c>
      <c r="P27" s="23">
        <v>2266.9499999999998</v>
      </c>
      <c r="Q27" s="23">
        <v>1652</v>
      </c>
      <c r="R27" s="23">
        <v>324.89</v>
      </c>
      <c r="S27" s="23">
        <v>0</v>
      </c>
      <c r="T27" s="23">
        <v>2080</v>
      </c>
      <c r="U27" s="23">
        <v>13234.45</v>
      </c>
      <c r="V27" s="23">
        <v>0</v>
      </c>
      <c r="W27" s="23">
        <f t="shared" si="2"/>
        <v>13234.45</v>
      </c>
      <c r="X27" s="52">
        <v>11250</v>
      </c>
      <c r="Y27" s="52">
        <v>5</v>
      </c>
      <c r="Z27" s="52">
        <v>60</v>
      </c>
      <c r="AA27" s="52">
        <v>54</v>
      </c>
      <c r="AB27" s="23">
        <f t="shared" si="0"/>
        <v>2940.9888888888891</v>
      </c>
      <c r="AC27" s="23">
        <f t="shared" si="1"/>
        <v>220.57416666666668</v>
      </c>
      <c r="AD27" s="23" t="s">
        <v>1981</v>
      </c>
      <c r="AE27" s="284"/>
      <c r="AF27" s="35"/>
      <c r="AG27" s="35"/>
      <c r="AH27" s="35"/>
      <c r="AI27" s="35"/>
      <c r="AJ27" s="35"/>
      <c r="AK27" s="35"/>
      <c r="AL27" s="35"/>
      <c r="AM27" s="35"/>
      <c r="AN27" s="35"/>
      <c r="AO27" s="35"/>
      <c r="AP27" s="35"/>
      <c r="AQ27" s="35"/>
      <c r="AR27" s="35"/>
      <c r="AS27" s="35"/>
      <c r="AT27" s="35"/>
      <c r="AU27" s="35"/>
      <c r="AV27" s="35"/>
      <c r="AW27" s="35"/>
      <c r="AX27" s="35"/>
      <c r="AY27" s="35"/>
      <c r="AZ27" s="35"/>
      <c r="BA27" s="35"/>
      <c r="BB27" s="35"/>
      <c r="BC27" s="35"/>
    </row>
    <row r="28" spans="1:55" s="44" customFormat="1" x14ac:dyDescent="0.25">
      <c r="A28" s="21" t="s">
        <v>47</v>
      </c>
      <c r="B28" s="32" t="s">
        <v>562</v>
      </c>
      <c r="C28" s="21" t="s">
        <v>593</v>
      </c>
      <c r="D28" s="21">
        <v>25.2</v>
      </c>
      <c r="E28" s="21">
        <v>0</v>
      </c>
      <c r="F28" s="21" t="s">
        <v>177</v>
      </c>
      <c r="G28" s="21" t="s">
        <v>593</v>
      </c>
      <c r="H28" s="21">
        <v>0</v>
      </c>
      <c r="I28" s="21">
        <v>20</v>
      </c>
      <c r="J28" s="33">
        <v>12</v>
      </c>
      <c r="K28" s="23">
        <v>22119.200000000001</v>
      </c>
      <c r="L28" s="23">
        <v>0</v>
      </c>
      <c r="M28" s="23">
        <v>4423.84</v>
      </c>
      <c r="N28" s="23">
        <v>0</v>
      </c>
      <c r="O28" s="23">
        <v>1099.4000000000001</v>
      </c>
      <c r="P28" s="23">
        <v>9067.7999999999993</v>
      </c>
      <c r="Q28" s="23">
        <v>6700</v>
      </c>
      <c r="R28" s="23">
        <v>1302.31</v>
      </c>
      <c r="S28" s="23">
        <v>0</v>
      </c>
      <c r="T28" s="23">
        <v>8320</v>
      </c>
      <c r="U28" s="23">
        <v>53032.55</v>
      </c>
      <c r="V28" s="23">
        <v>0</v>
      </c>
      <c r="W28" s="23">
        <f t="shared" si="2"/>
        <v>53032.55</v>
      </c>
      <c r="X28" s="52">
        <v>111999</v>
      </c>
      <c r="Y28" s="52">
        <v>20</v>
      </c>
      <c r="Z28" s="52">
        <v>240</v>
      </c>
      <c r="AA28" s="52">
        <v>476</v>
      </c>
      <c r="AB28" s="23">
        <f t="shared" si="0"/>
        <v>2104.4662698412699</v>
      </c>
      <c r="AC28" s="23">
        <f t="shared" si="1"/>
        <v>220.96895833333335</v>
      </c>
      <c r="AD28" s="23" t="s">
        <v>1438</v>
      </c>
      <c r="AE28" s="284"/>
      <c r="AF28" s="35"/>
      <c r="AG28" s="35"/>
      <c r="AH28" s="35"/>
      <c r="AI28" s="35"/>
      <c r="AJ28" s="35"/>
      <c r="AK28" s="35"/>
      <c r="AL28" s="35"/>
      <c r="AM28" s="35"/>
      <c r="AN28" s="35"/>
      <c r="AO28" s="35"/>
      <c r="AP28" s="35"/>
      <c r="AQ28" s="35"/>
      <c r="AR28" s="35"/>
      <c r="AS28" s="35"/>
      <c r="AT28" s="35"/>
      <c r="AU28" s="35"/>
      <c r="AV28" s="35"/>
      <c r="AW28" s="35"/>
      <c r="AX28" s="35"/>
      <c r="AY28" s="35"/>
      <c r="AZ28" s="35"/>
      <c r="BA28" s="35"/>
      <c r="BB28" s="35"/>
      <c r="BC28" s="35"/>
    </row>
    <row r="29" spans="1:55" s="44" customFormat="1" x14ac:dyDescent="0.25">
      <c r="A29" s="21" t="s">
        <v>47</v>
      </c>
      <c r="B29" s="32" t="s">
        <v>630</v>
      </c>
      <c r="C29" s="21" t="s">
        <v>639</v>
      </c>
      <c r="D29" s="21">
        <v>0</v>
      </c>
      <c r="E29" s="21">
        <v>0</v>
      </c>
      <c r="F29" s="21" t="s">
        <v>638</v>
      </c>
      <c r="G29" s="21" t="s">
        <v>639</v>
      </c>
      <c r="H29" s="21">
        <v>0</v>
      </c>
      <c r="I29" s="21">
        <v>11</v>
      </c>
      <c r="J29" s="33">
        <v>12</v>
      </c>
      <c r="K29" s="23">
        <v>12165.56</v>
      </c>
      <c r="L29" s="23">
        <v>0</v>
      </c>
      <c r="M29" s="23">
        <v>2433.11</v>
      </c>
      <c r="N29" s="23">
        <v>0</v>
      </c>
      <c r="O29" s="23">
        <v>604.66999999999996</v>
      </c>
      <c r="P29" s="23">
        <v>4954.29</v>
      </c>
      <c r="Q29" s="23">
        <v>3685</v>
      </c>
      <c r="R29" s="23">
        <v>715.28</v>
      </c>
      <c r="S29" s="23">
        <v>0</v>
      </c>
      <c r="T29" s="23">
        <v>4160</v>
      </c>
      <c r="U29" s="23">
        <v>28717.91</v>
      </c>
      <c r="V29" s="23">
        <v>0</v>
      </c>
      <c r="W29" s="23">
        <f t="shared" si="2"/>
        <v>28717.91</v>
      </c>
      <c r="X29" s="52">
        <v>0</v>
      </c>
      <c r="Y29" s="52">
        <v>0</v>
      </c>
      <c r="Z29" s="52">
        <v>132</v>
      </c>
      <c r="AA29" s="52">
        <v>130</v>
      </c>
      <c r="AB29" s="23" t="e">
        <f t="shared" si="0"/>
        <v>#DIV/0!</v>
      </c>
      <c r="AC29" s="23">
        <f t="shared" si="1"/>
        <v>217.55992424242424</v>
      </c>
      <c r="AD29" s="23" t="s">
        <v>35</v>
      </c>
      <c r="AE29" s="284"/>
      <c r="AF29" s="35"/>
      <c r="AG29" s="35"/>
      <c r="AH29" s="35"/>
      <c r="AI29" s="35"/>
      <c r="AJ29" s="35"/>
      <c r="AK29" s="35"/>
      <c r="AL29" s="35"/>
      <c r="AM29" s="35"/>
      <c r="AN29" s="35"/>
      <c r="AO29" s="35"/>
      <c r="AP29" s="35"/>
      <c r="AQ29" s="35"/>
      <c r="AR29" s="35"/>
      <c r="AS29" s="35"/>
      <c r="AT29" s="35"/>
      <c r="AU29" s="35"/>
      <c r="AV29" s="35"/>
      <c r="AW29" s="35"/>
      <c r="AX29" s="35"/>
      <c r="AY29" s="35"/>
      <c r="AZ29" s="35"/>
      <c r="BA29" s="35"/>
      <c r="BB29" s="35"/>
      <c r="BC29" s="35"/>
    </row>
    <row r="30" spans="1:55" s="44" customFormat="1" x14ac:dyDescent="0.25">
      <c r="A30" s="21" t="s">
        <v>47</v>
      </c>
      <c r="B30" s="32" t="s">
        <v>566</v>
      </c>
      <c r="C30" s="21" t="s">
        <v>727</v>
      </c>
      <c r="D30" s="21">
        <v>26.25</v>
      </c>
      <c r="E30" s="21">
        <v>0</v>
      </c>
      <c r="F30" s="21" t="s">
        <v>177</v>
      </c>
      <c r="G30" s="21" t="s">
        <v>727</v>
      </c>
      <c r="H30" s="21">
        <v>0</v>
      </c>
      <c r="I30" s="21">
        <v>21</v>
      </c>
      <c r="J30" s="33">
        <v>17</v>
      </c>
      <c r="K30" s="23">
        <v>23225.16</v>
      </c>
      <c r="L30" s="23">
        <v>0</v>
      </c>
      <c r="M30" s="23">
        <v>4645.03</v>
      </c>
      <c r="N30" s="23">
        <v>0</v>
      </c>
      <c r="O30" s="23">
        <v>1154.3699999999999</v>
      </c>
      <c r="P30" s="23">
        <v>9458.19</v>
      </c>
      <c r="Q30" s="23">
        <v>7035</v>
      </c>
      <c r="R30" s="23">
        <v>1907.32</v>
      </c>
      <c r="S30" s="23">
        <v>0</v>
      </c>
      <c r="T30" s="23">
        <v>8320</v>
      </c>
      <c r="U30" s="23">
        <v>55745.07</v>
      </c>
      <c r="V30" s="23">
        <v>0</v>
      </c>
      <c r="W30" s="23">
        <f>U30+V30</f>
        <v>55745.07</v>
      </c>
      <c r="X30" s="52">
        <v>116655</v>
      </c>
      <c r="Y30" s="52">
        <v>20</v>
      </c>
      <c r="Z30" s="52">
        <v>252</v>
      </c>
      <c r="AA30" s="52">
        <v>1787</v>
      </c>
      <c r="AB30" s="23">
        <f t="shared" si="0"/>
        <v>2123.6217142857145</v>
      </c>
      <c r="AC30" s="23">
        <f t="shared" si="1"/>
        <v>221.21059523809524</v>
      </c>
      <c r="AD30" s="23" t="s">
        <v>1454</v>
      </c>
      <c r="AE30" s="284"/>
      <c r="AF30" s="35"/>
      <c r="AG30" s="35"/>
      <c r="AH30" s="35"/>
      <c r="AI30" s="35"/>
      <c r="AJ30" s="35"/>
      <c r="AK30" s="35"/>
      <c r="AL30" s="35"/>
      <c r="AM30" s="35"/>
      <c r="AN30" s="35"/>
      <c r="AO30" s="35"/>
      <c r="AP30" s="35"/>
      <c r="AQ30" s="35"/>
      <c r="AR30" s="35"/>
      <c r="AS30" s="35"/>
      <c r="AT30" s="35"/>
      <c r="AU30" s="35"/>
      <c r="AV30" s="35"/>
      <c r="AW30" s="35"/>
      <c r="AX30" s="35"/>
      <c r="AY30" s="35"/>
      <c r="AZ30" s="35"/>
      <c r="BA30" s="35"/>
      <c r="BB30" s="35"/>
      <c r="BC30" s="35"/>
    </row>
    <row r="31" spans="1:55" s="36" customFormat="1" x14ac:dyDescent="0.25">
      <c r="A31" s="21" t="s">
        <v>47</v>
      </c>
      <c r="B31" s="32" t="s">
        <v>785</v>
      </c>
      <c r="C31" s="21" t="s">
        <v>787</v>
      </c>
      <c r="D31" s="21">
        <v>0</v>
      </c>
      <c r="E31" s="21">
        <v>5.5</v>
      </c>
      <c r="F31" s="21" t="s">
        <v>544</v>
      </c>
      <c r="G31" s="21" t="s">
        <v>787</v>
      </c>
      <c r="H31" s="21">
        <v>0</v>
      </c>
      <c r="I31" s="21">
        <v>10</v>
      </c>
      <c r="J31" s="33">
        <v>10</v>
      </c>
      <c r="K31" s="23">
        <v>5214.5</v>
      </c>
      <c r="L31" s="23">
        <v>0</v>
      </c>
      <c r="M31" s="23">
        <v>1042.9000000000001</v>
      </c>
      <c r="N31" s="23">
        <v>0</v>
      </c>
      <c r="O31" s="23">
        <v>325.14999999999998</v>
      </c>
      <c r="P31" s="23">
        <v>2617.5500000000002</v>
      </c>
      <c r="Q31" s="23">
        <v>1775</v>
      </c>
      <c r="R31" s="23">
        <v>285</v>
      </c>
      <c r="S31" s="23">
        <v>0</v>
      </c>
      <c r="T31" s="23">
        <v>2160</v>
      </c>
      <c r="U31" s="23">
        <v>13420.1</v>
      </c>
      <c r="V31" s="23">
        <v>0</v>
      </c>
      <c r="W31" s="23">
        <f>U31+V31</f>
        <v>13420.1</v>
      </c>
      <c r="X31" s="52">
        <v>13750</v>
      </c>
      <c r="Y31" s="52">
        <v>10</v>
      </c>
      <c r="Z31" s="52">
        <v>100</v>
      </c>
      <c r="AA31" s="52">
        <v>110</v>
      </c>
      <c r="AB31" s="23">
        <f t="shared" si="0"/>
        <v>2440.0181818181818</v>
      </c>
      <c r="AC31" s="23">
        <f t="shared" si="1"/>
        <v>134.20099999999999</v>
      </c>
      <c r="AD31" s="23" t="s">
        <v>1431</v>
      </c>
      <c r="AE31" s="284"/>
      <c r="AF31" s="35"/>
      <c r="AG31" s="35"/>
      <c r="AH31" s="35"/>
      <c r="AI31" s="35"/>
      <c r="AJ31" s="35"/>
      <c r="AK31" s="35"/>
      <c r="AL31" s="35"/>
      <c r="AM31" s="35"/>
      <c r="AN31" s="35"/>
      <c r="AO31" s="35"/>
      <c r="AP31" s="35"/>
      <c r="AQ31" s="35"/>
      <c r="AR31" s="35"/>
      <c r="AS31" s="35"/>
      <c r="AT31" s="35"/>
      <c r="AU31" s="35"/>
      <c r="AV31" s="35"/>
      <c r="AW31" s="35"/>
      <c r="AX31" s="35"/>
      <c r="AY31" s="35"/>
      <c r="AZ31" s="35"/>
      <c r="BA31" s="35"/>
      <c r="BB31" s="35"/>
      <c r="BC31" s="35"/>
    </row>
    <row r="32" spans="1:55" s="36" customFormat="1" x14ac:dyDescent="0.25">
      <c r="A32" s="152" t="s">
        <v>47</v>
      </c>
      <c r="B32" s="32" t="s">
        <v>785</v>
      </c>
      <c r="C32" s="21" t="s">
        <v>790</v>
      </c>
      <c r="D32" s="21">
        <v>0</v>
      </c>
      <c r="E32" s="21">
        <v>5.66</v>
      </c>
      <c r="F32" s="21" t="s">
        <v>544</v>
      </c>
      <c r="G32" s="21" t="s">
        <v>790</v>
      </c>
      <c r="H32" s="21">
        <v>0</v>
      </c>
      <c r="I32" s="21">
        <v>10</v>
      </c>
      <c r="J32" s="33">
        <v>10</v>
      </c>
      <c r="K32" s="23">
        <v>5214.5</v>
      </c>
      <c r="L32" s="23">
        <v>0</v>
      </c>
      <c r="M32" s="23">
        <v>1042.9000000000001</v>
      </c>
      <c r="N32" s="23">
        <v>0</v>
      </c>
      <c r="O32" s="23">
        <v>325.14999999999998</v>
      </c>
      <c r="P32" s="23">
        <v>2617.5500000000002</v>
      </c>
      <c r="Q32" s="23">
        <v>1775</v>
      </c>
      <c r="R32" s="23">
        <v>285</v>
      </c>
      <c r="S32" s="23">
        <v>0</v>
      </c>
      <c r="T32" s="23">
        <v>2160</v>
      </c>
      <c r="U32" s="23">
        <v>13420.1</v>
      </c>
      <c r="V32" s="23">
        <v>0</v>
      </c>
      <c r="W32" s="23">
        <f>U32+V32</f>
        <v>13420.1</v>
      </c>
      <c r="X32" s="52">
        <v>14150</v>
      </c>
      <c r="Y32" s="52">
        <v>10</v>
      </c>
      <c r="Z32" s="52">
        <v>100</v>
      </c>
      <c r="AA32" s="52">
        <v>132</v>
      </c>
      <c r="AB32" s="23">
        <f t="shared" si="0"/>
        <v>2371.0424028268553</v>
      </c>
      <c r="AC32" s="23">
        <f t="shared" si="1"/>
        <v>134.20099999999999</v>
      </c>
      <c r="AD32" s="23" t="s">
        <v>1427</v>
      </c>
      <c r="AE32" s="284"/>
      <c r="AF32" s="35"/>
      <c r="AG32" s="35"/>
      <c r="AH32" s="35"/>
      <c r="AI32" s="35"/>
      <c r="AJ32" s="35"/>
      <c r="AK32" s="35"/>
      <c r="AL32" s="35"/>
      <c r="AM32" s="35"/>
      <c r="AN32" s="35"/>
      <c r="AO32" s="35"/>
      <c r="AP32" s="35"/>
      <c r="AQ32" s="35"/>
      <c r="AR32" s="35"/>
      <c r="AS32" s="35"/>
      <c r="AT32" s="35"/>
      <c r="AU32" s="35"/>
      <c r="AV32" s="35"/>
      <c r="AW32" s="35"/>
      <c r="AX32" s="35"/>
      <c r="AY32" s="35"/>
      <c r="AZ32" s="35"/>
      <c r="BA32" s="35"/>
      <c r="BB32" s="35"/>
      <c r="BC32" s="35"/>
    </row>
    <row r="33" spans="1:55" s="36" customFormat="1" x14ac:dyDescent="0.25">
      <c r="A33" s="21"/>
      <c r="B33" s="32"/>
      <c r="C33" s="21"/>
      <c r="D33" s="21"/>
      <c r="E33" s="21"/>
      <c r="F33" s="21"/>
      <c r="G33" s="21"/>
      <c r="H33" s="21"/>
      <c r="I33" s="21"/>
      <c r="J33" s="33"/>
      <c r="K33" s="23"/>
      <c r="L33" s="23"/>
      <c r="M33" s="23"/>
      <c r="N33" s="23"/>
      <c r="O33" s="23"/>
      <c r="P33" s="23"/>
      <c r="Q33" s="23"/>
      <c r="R33" s="23"/>
      <c r="S33" s="23"/>
      <c r="T33" s="23"/>
      <c r="U33" s="23"/>
      <c r="V33" s="23"/>
      <c r="W33" s="23"/>
      <c r="X33" s="52"/>
      <c r="Y33" s="52"/>
      <c r="Z33" s="52"/>
      <c r="AA33" s="52"/>
      <c r="AB33" s="23"/>
      <c r="AC33" s="23"/>
      <c r="AD33" s="23"/>
      <c r="AE33" s="284"/>
      <c r="AF33" s="35"/>
      <c r="AG33" s="35"/>
      <c r="AH33" s="35"/>
      <c r="AI33" s="35"/>
      <c r="AJ33" s="35"/>
      <c r="AK33" s="35"/>
      <c r="AL33" s="35"/>
      <c r="AM33" s="35"/>
      <c r="AN33" s="35"/>
      <c r="AO33" s="35"/>
      <c r="AP33" s="35"/>
      <c r="AQ33" s="35"/>
      <c r="AR33" s="35"/>
      <c r="AS33" s="35"/>
      <c r="AT33" s="35"/>
      <c r="AU33" s="35"/>
      <c r="AV33" s="35"/>
      <c r="AW33" s="35"/>
      <c r="AX33" s="35"/>
      <c r="AY33" s="35"/>
      <c r="AZ33" s="35"/>
      <c r="BA33" s="35"/>
      <c r="BB33" s="35"/>
      <c r="BC33" s="35"/>
    </row>
    <row r="34" spans="1:55" s="36" customFormat="1" x14ac:dyDescent="0.25">
      <c r="A34" s="21"/>
      <c r="B34" s="32"/>
      <c r="C34" s="21"/>
      <c r="D34" s="21"/>
      <c r="E34" s="21"/>
      <c r="F34" s="21"/>
      <c r="G34" s="21"/>
      <c r="H34" s="21"/>
      <c r="I34" s="21"/>
      <c r="J34" s="33"/>
      <c r="K34" s="23"/>
      <c r="L34" s="23"/>
      <c r="M34" s="23"/>
      <c r="N34" s="23"/>
      <c r="O34" s="23"/>
      <c r="P34" s="23"/>
      <c r="Q34" s="23"/>
      <c r="R34" s="23"/>
      <c r="S34" s="23"/>
      <c r="T34" s="23"/>
      <c r="U34" s="23"/>
      <c r="V34" s="23"/>
      <c r="W34" s="23"/>
      <c r="X34" s="52"/>
      <c r="Y34" s="52"/>
      <c r="Z34" s="52"/>
      <c r="AA34" s="52"/>
      <c r="AB34" s="23"/>
      <c r="AC34" s="23"/>
      <c r="AD34" s="23"/>
      <c r="AE34" s="284"/>
      <c r="AF34" s="35"/>
      <c r="AG34" s="35"/>
      <c r="AH34" s="35"/>
      <c r="AI34" s="35"/>
      <c r="AJ34" s="35"/>
      <c r="AK34" s="35"/>
      <c r="AL34" s="35"/>
      <c r="AM34" s="35"/>
      <c r="AN34" s="35"/>
      <c r="AO34" s="35"/>
      <c r="AP34" s="35"/>
      <c r="AQ34" s="35"/>
      <c r="AR34" s="35"/>
      <c r="AS34" s="35"/>
      <c r="AT34" s="35"/>
      <c r="AU34" s="35"/>
      <c r="AV34" s="35"/>
      <c r="AW34" s="35"/>
      <c r="AX34" s="35"/>
      <c r="AY34" s="35"/>
      <c r="AZ34" s="35"/>
      <c r="BA34" s="35"/>
      <c r="BB34" s="35"/>
      <c r="BC34" s="35"/>
    </row>
    <row r="35" spans="1:55" x14ac:dyDescent="0.25">
      <c r="A35" s="3"/>
      <c r="B35" s="9"/>
      <c r="C35" s="3"/>
      <c r="D35" s="3"/>
      <c r="E35" s="3"/>
      <c r="F35" s="3"/>
      <c r="G35" s="3"/>
      <c r="H35" s="3"/>
      <c r="I35" s="3"/>
      <c r="J35" s="3"/>
      <c r="K35" s="7"/>
      <c r="L35" s="7"/>
      <c r="M35" s="7"/>
      <c r="N35" s="7"/>
      <c r="O35" s="7"/>
      <c r="P35" s="7"/>
      <c r="Q35" s="7"/>
      <c r="R35" s="7"/>
      <c r="S35" s="7"/>
      <c r="T35" s="7"/>
      <c r="U35" s="7"/>
      <c r="V35" s="7"/>
      <c r="W35" s="23"/>
      <c r="X35" s="56"/>
      <c r="Y35" s="57"/>
      <c r="Z35" s="57"/>
      <c r="AA35" s="57"/>
      <c r="AB35" s="23"/>
      <c r="AC35" s="23"/>
      <c r="AD35" s="23"/>
      <c r="AE35" s="284"/>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row>
    <row r="36" spans="1:55" x14ac:dyDescent="0.25">
      <c r="A36" s="97"/>
      <c r="B36" s="97" t="s">
        <v>28</v>
      </c>
      <c r="C36" s="97">
        <f>COUNT(D4:D35)</f>
        <v>29</v>
      </c>
      <c r="D36" s="97">
        <f>SUM(D4:D35)</f>
        <v>157.25</v>
      </c>
      <c r="E36" s="97">
        <f>SUM(E4:E35)</f>
        <v>11.16</v>
      </c>
      <c r="F36" s="97"/>
      <c r="G36" s="97"/>
      <c r="H36" s="97">
        <f>SUM(H4:H35)</f>
        <v>9</v>
      </c>
      <c r="I36" s="97">
        <f>SUM(I4:I35)</f>
        <v>502</v>
      </c>
      <c r="J36" s="97">
        <f>MAX(J4:J35)</f>
        <v>17</v>
      </c>
      <c r="K36" s="98">
        <f t="shared" ref="K36:T36" si="3">SUM(K4:K35)</f>
        <v>447059.46999999991</v>
      </c>
      <c r="L36" s="98">
        <f t="shared" si="3"/>
        <v>0</v>
      </c>
      <c r="M36" s="98">
        <f t="shared" si="3"/>
        <v>89429.889999999985</v>
      </c>
      <c r="N36" s="98">
        <f t="shared" si="3"/>
        <v>0</v>
      </c>
      <c r="O36" s="98">
        <f t="shared" si="3"/>
        <v>26059.68</v>
      </c>
      <c r="P36" s="98">
        <f t="shared" si="3"/>
        <v>60412.840000000004</v>
      </c>
      <c r="Q36" s="98">
        <f t="shared" si="3"/>
        <v>162272.20000000001</v>
      </c>
      <c r="R36" s="98">
        <f t="shared" si="3"/>
        <v>23964.7</v>
      </c>
      <c r="S36" s="98">
        <f t="shared" si="3"/>
        <v>7368</v>
      </c>
      <c r="T36" s="98">
        <f t="shared" si="3"/>
        <v>143504</v>
      </c>
      <c r="U36" s="98">
        <f t="shared" ref="U36:AA36" si="4">SUM(U4:U35)</f>
        <v>960160.78</v>
      </c>
      <c r="V36" s="98">
        <f t="shared" si="4"/>
        <v>207112.68</v>
      </c>
      <c r="W36" s="98">
        <f t="shared" si="4"/>
        <v>1167273.4600000002</v>
      </c>
      <c r="X36" s="101">
        <f t="shared" si="4"/>
        <v>521054</v>
      </c>
      <c r="Y36" s="101">
        <f t="shared" si="4"/>
        <v>365</v>
      </c>
      <c r="Z36" s="101">
        <f t="shared" si="4"/>
        <v>5966</v>
      </c>
      <c r="AA36" s="101">
        <f t="shared" si="4"/>
        <v>7397</v>
      </c>
      <c r="AB36" s="113">
        <f>W36/(D36+E36)</f>
        <v>6931.1410248797592</v>
      </c>
      <c r="AC36" s="113">
        <f>U36/Z36</f>
        <v>160.93878310425745</v>
      </c>
      <c r="AD36" s="113"/>
      <c r="AE36" s="113"/>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row>
    <row r="37" spans="1:55" ht="31.2" x14ac:dyDescent="0.25">
      <c r="A37" s="146" t="s">
        <v>14</v>
      </c>
      <c r="B37" s="146" t="s">
        <v>15</v>
      </c>
      <c r="C37" s="146" t="s">
        <v>16</v>
      </c>
      <c r="D37" s="43" t="s">
        <v>526</v>
      </c>
      <c r="E37" s="43" t="s">
        <v>524</v>
      </c>
      <c r="F37" s="146" t="s">
        <v>2</v>
      </c>
      <c r="G37" s="146" t="s">
        <v>3</v>
      </c>
      <c r="H37" s="43" t="s">
        <v>31</v>
      </c>
      <c r="I37" s="43" t="s">
        <v>4</v>
      </c>
      <c r="J37" s="43" t="s">
        <v>5</v>
      </c>
      <c r="K37" s="43" t="s">
        <v>6</v>
      </c>
      <c r="L37" s="43" t="s">
        <v>773</v>
      </c>
      <c r="M37" s="43" t="s">
        <v>13</v>
      </c>
      <c r="N37" s="146" t="s">
        <v>17</v>
      </c>
      <c r="O37" s="146" t="s">
        <v>7</v>
      </c>
      <c r="P37" s="43" t="s">
        <v>8</v>
      </c>
      <c r="Q37" s="146" t="s">
        <v>9</v>
      </c>
      <c r="R37" s="43" t="s">
        <v>18</v>
      </c>
      <c r="S37" s="146" t="s">
        <v>10</v>
      </c>
      <c r="T37" s="146" t="s">
        <v>12</v>
      </c>
      <c r="U37" s="43" t="s">
        <v>169</v>
      </c>
      <c r="V37" s="43" t="s">
        <v>170</v>
      </c>
      <c r="W37" s="43" t="s">
        <v>171</v>
      </c>
      <c r="X37" s="43" t="s">
        <v>163</v>
      </c>
      <c r="Y37" s="43" t="s">
        <v>164</v>
      </c>
      <c r="Z37" s="43" t="s">
        <v>165</v>
      </c>
      <c r="AA37" s="43" t="s">
        <v>166</v>
      </c>
      <c r="AB37" s="146" t="s">
        <v>167</v>
      </c>
      <c r="AC37" s="146" t="s">
        <v>168</v>
      </c>
      <c r="AD37" s="146" t="s">
        <v>1405</v>
      </c>
      <c r="AE37" s="146" t="s">
        <v>1406</v>
      </c>
    </row>
    <row r="38" spans="1:55" x14ac:dyDescent="0.25">
      <c r="A38" s="100"/>
      <c r="B38" s="100"/>
      <c r="C38" s="100"/>
      <c r="D38" s="100"/>
      <c r="E38" s="100"/>
      <c r="F38" s="100"/>
      <c r="G38" s="100"/>
      <c r="H38" s="100"/>
      <c r="I38" s="100"/>
      <c r="J38" s="100"/>
      <c r="K38" s="100"/>
      <c r="L38" s="100"/>
      <c r="M38" s="100"/>
      <c r="N38" s="100"/>
      <c r="O38" s="100"/>
      <c r="P38" s="100"/>
      <c r="Q38" s="100"/>
      <c r="R38" s="100"/>
      <c r="S38" s="100"/>
      <c r="T38" s="100"/>
      <c r="U38" s="100"/>
      <c r="V38" s="100"/>
      <c r="W38" s="100"/>
      <c r="X38" s="100"/>
      <c r="Y38" s="100"/>
      <c r="Z38" s="100"/>
      <c r="AA38" s="100"/>
      <c r="AB38" s="100"/>
      <c r="AC38" s="100"/>
      <c r="AD38" s="100"/>
      <c r="AE38" s="100"/>
    </row>
    <row r="39" spans="1:55" s="227" customFormat="1" ht="36" x14ac:dyDescent="0.25">
      <c r="A39" s="304" t="s">
        <v>1251</v>
      </c>
      <c r="B39" s="304"/>
      <c r="C39" s="245" t="s">
        <v>30</v>
      </c>
      <c r="D39" s="245" t="s">
        <v>526</v>
      </c>
      <c r="E39" s="245" t="s">
        <v>524</v>
      </c>
      <c r="F39" s="246"/>
      <c r="G39" s="246"/>
      <c r="H39" s="245" t="s">
        <v>31</v>
      </c>
      <c r="I39" s="245" t="s">
        <v>4</v>
      </c>
      <c r="J39" s="245" t="s">
        <v>5</v>
      </c>
      <c r="K39" s="245" t="s">
        <v>6</v>
      </c>
      <c r="L39" s="245" t="s">
        <v>773</v>
      </c>
      <c r="M39" s="245" t="s">
        <v>13</v>
      </c>
      <c r="N39" s="246" t="s">
        <v>17</v>
      </c>
      <c r="O39" s="246" t="s">
        <v>7</v>
      </c>
      <c r="P39" s="245" t="s">
        <v>8</v>
      </c>
      <c r="Q39" s="246" t="s">
        <v>9</v>
      </c>
      <c r="R39" s="245" t="s">
        <v>18</v>
      </c>
      <c r="S39" s="246" t="s">
        <v>10</v>
      </c>
      <c r="T39" s="246" t="s">
        <v>12</v>
      </c>
      <c r="U39" s="245" t="s">
        <v>169</v>
      </c>
      <c r="V39" s="245" t="s">
        <v>170</v>
      </c>
      <c r="W39" s="245" t="s">
        <v>171</v>
      </c>
      <c r="X39" s="245" t="s">
        <v>163</v>
      </c>
      <c r="Y39" s="245" t="s">
        <v>164</v>
      </c>
      <c r="Z39" s="245" t="s">
        <v>165</v>
      </c>
      <c r="AA39" s="245" t="s">
        <v>166</v>
      </c>
      <c r="AB39" s="247" t="s">
        <v>167</v>
      </c>
      <c r="AC39" s="247" t="s">
        <v>168</v>
      </c>
      <c r="AD39" s="247"/>
      <c r="AE39" s="247"/>
    </row>
    <row r="40" spans="1:55" s="20" customFormat="1" ht="26.25" customHeight="1" x14ac:dyDescent="0.25">
      <c r="A40" s="303" t="s">
        <v>694</v>
      </c>
      <c r="B40" s="303"/>
      <c r="C40" s="95">
        <f>COUNT(D4:D6)</f>
        <v>3</v>
      </c>
      <c r="D40" s="95">
        <f>SUM(D4:D6)</f>
        <v>10.7</v>
      </c>
      <c r="E40" s="95">
        <f>SUM(E4:E6)</f>
        <v>0</v>
      </c>
      <c r="F40" s="95"/>
      <c r="G40" s="95"/>
      <c r="H40" s="95">
        <f>SUM(H4:H6)</f>
        <v>2</v>
      </c>
      <c r="I40" s="95">
        <f>SUM(I4:I6)</f>
        <v>62</v>
      </c>
      <c r="J40" s="95">
        <f>MAX(J4:J6)</f>
        <v>11</v>
      </c>
      <c r="K40" s="248">
        <f t="shared" ref="K40:V40" si="5">SUM(K4:K6)</f>
        <v>48005.36</v>
      </c>
      <c r="L40" s="248">
        <f t="shared" si="5"/>
        <v>0</v>
      </c>
      <c r="M40" s="248">
        <f t="shared" si="5"/>
        <v>9601.07</v>
      </c>
      <c r="N40" s="248">
        <f t="shared" si="5"/>
        <v>0</v>
      </c>
      <c r="O40" s="248">
        <f t="shared" si="5"/>
        <v>3230.72</v>
      </c>
      <c r="P40" s="248">
        <f t="shared" si="5"/>
        <v>1968.56</v>
      </c>
      <c r="Q40" s="248">
        <f t="shared" si="5"/>
        <v>15549.6</v>
      </c>
      <c r="R40" s="248">
        <f t="shared" si="5"/>
        <v>2350.6600000000003</v>
      </c>
      <c r="S40" s="248">
        <f t="shared" si="5"/>
        <v>661.96</v>
      </c>
      <c r="T40" s="248">
        <f t="shared" si="5"/>
        <v>19942</v>
      </c>
      <c r="U40" s="248">
        <f t="shared" si="5"/>
        <v>101309.93000000001</v>
      </c>
      <c r="V40" s="248">
        <f t="shared" si="5"/>
        <v>0</v>
      </c>
      <c r="W40" s="62">
        <f>U40+V40</f>
        <v>101309.93000000001</v>
      </c>
      <c r="X40" s="249">
        <f>SUM(X4:X6)</f>
        <v>26750</v>
      </c>
      <c r="Y40" s="249">
        <f>SUM(Y4:Y6)</f>
        <v>59</v>
      </c>
      <c r="Z40" s="249">
        <f>SUM(Z4:Z6)</f>
        <v>744</v>
      </c>
      <c r="AA40" s="249">
        <f>SUM(AA4:AA6)</f>
        <v>626</v>
      </c>
      <c r="AB40" s="62">
        <f>W40/(D40+E40)</f>
        <v>9468.2177570093463</v>
      </c>
      <c r="AC40" s="62">
        <f>U40/Z40</f>
        <v>136.16926075268819</v>
      </c>
      <c r="AD40" s="62"/>
      <c r="AE40" s="62"/>
    </row>
    <row r="41" spans="1:55" s="20" customFormat="1" ht="26.25" customHeight="1" x14ac:dyDescent="0.25">
      <c r="A41" s="303" t="s">
        <v>703</v>
      </c>
      <c r="B41" s="303"/>
      <c r="C41" s="95">
        <f>COUNT(D7:D16)</f>
        <v>10</v>
      </c>
      <c r="D41" s="95">
        <f>SUM(D7:D16)</f>
        <v>29.35</v>
      </c>
      <c r="E41" s="95">
        <f>SUM(E7:E16)</f>
        <v>0</v>
      </c>
      <c r="F41" s="95"/>
      <c r="G41" s="95"/>
      <c r="H41" s="95">
        <f>SUM(H7:H16)</f>
        <v>2</v>
      </c>
      <c r="I41" s="95">
        <f>SUM(I7:I16)</f>
        <v>195</v>
      </c>
      <c r="J41" s="95">
        <f>MAX(J7:J16)</f>
        <v>12</v>
      </c>
      <c r="K41" s="248">
        <f t="shared" ref="K41:V41" si="6">SUM(K7:K16)</f>
        <v>160085.79999999999</v>
      </c>
      <c r="L41" s="248">
        <f t="shared" si="6"/>
        <v>0</v>
      </c>
      <c r="M41" s="248">
        <f t="shared" si="6"/>
        <v>32017.159999999996</v>
      </c>
      <c r="N41" s="248">
        <f t="shared" si="6"/>
        <v>0</v>
      </c>
      <c r="O41" s="248">
        <f t="shared" si="6"/>
        <v>10134.35</v>
      </c>
      <c r="P41" s="248">
        <f t="shared" si="6"/>
        <v>6942.9499999999989</v>
      </c>
      <c r="Q41" s="248">
        <f t="shared" si="6"/>
        <v>58645</v>
      </c>
      <c r="R41" s="248">
        <f t="shared" si="6"/>
        <v>7989.2599999999993</v>
      </c>
      <c r="S41" s="248">
        <f t="shared" si="6"/>
        <v>2507.08</v>
      </c>
      <c r="T41" s="248">
        <f t="shared" si="6"/>
        <v>52962</v>
      </c>
      <c r="U41" s="248">
        <f t="shared" si="6"/>
        <v>331283.60000000003</v>
      </c>
      <c r="V41" s="248">
        <f t="shared" si="6"/>
        <v>126568.86</v>
      </c>
      <c r="W41" s="62">
        <f>U41+V41</f>
        <v>457852.46</v>
      </c>
      <c r="X41" s="249">
        <f>SUM(X7:X16)</f>
        <v>72750</v>
      </c>
      <c r="Y41" s="249">
        <f>SUM(Y7:Y16)</f>
        <v>133</v>
      </c>
      <c r="Z41" s="249">
        <f>SUM(Z7:Z16)</f>
        <v>2349</v>
      </c>
      <c r="AA41" s="249">
        <f>SUM(AA7:AA16)</f>
        <v>2108</v>
      </c>
      <c r="AB41" s="62">
        <f>W41/(D41+E41)</f>
        <v>15599.743100511074</v>
      </c>
      <c r="AC41" s="62">
        <f>U41/Z41</f>
        <v>141.03175819497659</v>
      </c>
      <c r="AD41" s="62"/>
      <c r="AE41" s="62"/>
    </row>
    <row r="42" spans="1:55" s="20" customFormat="1" ht="26.25" customHeight="1" x14ac:dyDescent="0.25">
      <c r="A42" s="303" t="s">
        <v>708</v>
      </c>
      <c r="B42" s="303"/>
      <c r="C42" s="95">
        <f>COUNT(D17:D25)</f>
        <v>9</v>
      </c>
      <c r="D42" s="95">
        <f>SUM(D17:D25)</f>
        <v>33.25</v>
      </c>
      <c r="E42" s="95">
        <f>SUM(E17:E25)</f>
        <v>0</v>
      </c>
      <c r="F42" s="95"/>
      <c r="G42" s="95"/>
      <c r="H42" s="95">
        <f>SUM(H17:H25)</f>
        <v>5</v>
      </c>
      <c r="I42" s="95">
        <f>SUM(I17:I25)</f>
        <v>148</v>
      </c>
      <c r="J42" s="95">
        <f>MAX(J17:J25)</f>
        <v>12</v>
      </c>
      <c r="K42" s="248">
        <f t="shared" ref="K42:V42" si="7">SUM(K17:K25)</f>
        <v>145072.79</v>
      </c>
      <c r="L42" s="248">
        <f t="shared" si="7"/>
        <v>0</v>
      </c>
      <c r="M42" s="248">
        <f t="shared" si="7"/>
        <v>29032.560000000001</v>
      </c>
      <c r="N42" s="248">
        <f t="shared" si="7"/>
        <v>0</v>
      </c>
      <c r="O42" s="248">
        <f t="shared" si="7"/>
        <v>7811.619999999999</v>
      </c>
      <c r="P42" s="248">
        <f t="shared" si="7"/>
        <v>11449.199999999999</v>
      </c>
      <c r="Q42" s="248">
        <f t="shared" si="7"/>
        <v>57971.6</v>
      </c>
      <c r="R42" s="248">
        <f t="shared" si="7"/>
        <v>7540.02</v>
      </c>
      <c r="S42" s="248">
        <f t="shared" si="7"/>
        <v>4198.96</v>
      </c>
      <c r="T42" s="248">
        <f t="shared" si="7"/>
        <v>35080</v>
      </c>
      <c r="U42" s="248">
        <f t="shared" si="7"/>
        <v>298246.75</v>
      </c>
      <c r="V42" s="248">
        <f t="shared" si="7"/>
        <v>80543.820000000007</v>
      </c>
      <c r="W42" s="62">
        <f>U42+V42</f>
        <v>378790.57</v>
      </c>
      <c r="X42" s="249">
        <f>SUM(X17:X25)</f>
        <v>83750</v>
      </c>
      <c r="Y42" s="249">
        <f>SUM(Y17:Y25)</f>
        <v>88</v>
      </c>
      <c r="Z42" s="249">
        <f>SUM(Z17:Z25)</f>
        <v>1749</v>
      </c>
      <c r="AA42" s="249">
        <f>SUM(AA17:AA25)</f>
        <v>1691</v>
      </c>
      <c r="AB42" s="62">
        <f>W42/(D42+E42)</f>
        <v>11392.197593984962</v>
      </c>
      <c r="AC42" s="62">
        <f>U42/Z42</f>
        <v>170.5241566609491</v>
      </c>
      <c r="AD42" s="62"/>
      <c r="AE42" s="62"/>
    </row>
    <row r="43" spans="1:55" s="20" customFormat="1" ht="26.25" customHeight="1" x14ac:dyDescent="0.25">
      <c r="A43" s="303" t="s">
        <v>741</v>
      </c>
      <c r="B43" s="303"/>
      <c r="C43" s="95">
        <f>COUNT(D26:D30)</f>
        <v>5</v>
      </c>
      <c r="D43" s="95">
        <f>SUM(D26:D30)</f>
        <v>83.95</v>
      </c>
      <c r="E43" s="95">
        <f>SUM(E26:E30)</f>
        <v>0</v>
      </c>
      <c r="F43" s="95"/>
      <c r="G43" s="95"/>
      <c r="H43" s="95">
        <f>SUM(H26:H30)</f>
        <v>0</v>
      </c>
      <c r="I43" s="95">
        <f>SUM(I26:I30)</f>
        <v>77</v>
      </c>
      <c r="J43" s="95">
        <f>MAX(J26:J30)</f>
        <v>17</v>
      </c>
      <c r="K43" s="248">
        <f t="shared" ref="K43:V43" si="8">SUM(K26:K30)</f>
        <v>83466.52</v>
      </c>
      <c r="L43" s="248">
        <f t="shared" si="8"/>
        <v>0</v>
      </c>
      <c r="M43" s="248">
        <f t="shared" si="8"/>
        <v>16693.3</v>
      </c>
      <c r="N43" s="248">
        <f t="shared" si="8"/>
        <v>0</v>
      </c>
      <c r="O43" s="248">
        <f t="shared" si="8"/>
        <v>4232.6900000000005</v>
      </c>
      <c r="P43" s="248">
        <f t="shared" si="8"/>
        <v>34817.03</v>
      </c>
      <c r="Q43" s="248">
        <f t="shared" si="8"/>
        <v>26556</v>
      </c>
      <c r="R43" s="248">
        <f t="shared" si="8"/>
        <v>5514.7599999999993</v>
      </c>
      <c r="S43" s="248">
        <f t="shared" si="8"/>
        <v>0</v>
      </c>
      <c r="T43" s="248">
        <f t="shared" si="8"/>
        <v>31200</v>
      </c>
      <c r="U43" s="248">
        <f t="shared" si="8"/>
        <v>202480.30000000002</v>
      </c>
      <c r="V43" s="248">
        <f t="shared" si="8"/>
        <v>0</v>
      </c>
      <c r="W43" s="62">
        <f>U43+V43</f>
        <v>202480.30000000002</v>
      </c>
      <c r="X43" s="249">
        <f>SUM(X26:X30)</f>
        <v>309904</v>
      </c>
      <c r="Y43" s="249">
        <f>SUM(Y26:Y30)</f>
        <v>65</v>
      </c>
      <c r="Z43" s="249">
        <f>SUM(Z26:Z30)</f>
        <v>924</v>
      </c>
      <c r="AA43" s="249">
        <f>SUM(AA26:AA30)</f>
        <v>2730</v>
      </c>
      <c r="AB43" s="62">
        <f>W43/(D43+E43)</f>
        <v>2411.9154258487197</v>
      </c>
      <c r="AC43" s="62">
        <f>U43/Z43</f>
        <v>219.13452380952384</v>
      </c>
      <c r="AD43" s="62"/>
      <c r="AE43" s="62"/>
    </row>
    <row r="44" spans="1:55" s="20" customFormat="1" ht="26.25" customHeight="1" x14ac:dyDescent="0.25">
      <c r="A44" s="303" t="s">
        <v>752</v>
      </c>
      <c r="B44" s="303"/>
      <c r="C44" s="95">
        <f>COUNT(D31:D32)</f>
        <v>2</v>
      </c>
      <c r="D44" s="95">
        <f>SUM(D31:D32)</f>
        <v>0</v>
      </c>
      <c r="E44" s="95">
        <f>SUM(E31:E32)</f>
        <v>11.16</v>
      </c>
      <c r="F44" s="95"/>
      <c r="G44" s="95"/>
      <c r="H44" s="95">
        <f>SUM(H31:H32)</f>
        <v>0</v>
      </c>
      <c r="I44" s="95">
        <f>SUM(I31:I32)</f>
        <v>20</v>
      </c>
      <c r="J44" s="95">
        <f>MAX(J31:J32)</f>
        <v>10</v>
      </c>
      <c r="K44" s="248">
        <f>SUM(K31:K32)</f>
        <v>10429</v>
      </c>
      <c r="L44" s="248">
        <f t="shared" ref="L44:AA44" si="9">SUM(L31:L32)</f>
        <v>0</v>
      </c>
      <c r="M44" s="248">
        <f t="shared" si="9"/>
        <v>2085.8000000000002</v>
      </c>
      <c r="N44" s="248">
        <f t="shared" si="9"/>
        <v>0</v>
      </c>
      <c r="O44" s="248">
        <f t="shared" si="9"/>
        <v>650.29999999999995</v>
      </c>
      <c r="P44" s="248">
        <f t="shared" si="9"/>
        <v>5235.1000000000004</v>
      </c>
      <c r="Q44" s="248">
        <f t="shared" si="9"/>
        <v>3550</v>
      </c>
      <c r="R44" s="248">
        <f t="shared" si="9"/>
        <v>570</v>
      </c>
      <c r="S44" s="248">
        <f t="shared" si="9"/>
        <v>0</v>
      </c>
      <c r="T44" s="248">
        <f t="shared" si="9"/>
        <v>4320</v>
      </c>
      <c r="U44" s="248">
        <f t="shared" si="9"/>
        <v>26840.2</v>
      </c>
      <c r="V44" s="248">
        <f t="shared" si="9"/>
        <v>0</v>
      </c>
      <c r="W44" s="62">
        <f>U44+V44</f>
        <v>26840.2</v>
      </c>
      <c r="X44" s="249">
        <f t="shared" si="9"/>
        <v>27900</v>
      </c>
      <c r="Y44" s="249">
        <f t="shared" si="9"/>
        <v>20</v>
      </c>
      <c r="Z44" s="249">
        <f t="shared" si="9"/>
        <v>200</v>
      </c>
      <c r="AA44" s="249">
        <f t="shared" si="9"/>
        <v>242</v>
      </c>
      <c r="AB44" s="62">
        <f>W44/(D44+E44)</f>
        <v>2405.0358422939066</v>
      </c>
      <c r="AC44" s="62">
        <f>U44/Z44</f>
        <v>134.20099999999999</v>
      </c>
      <c r="AD44" s="62"/>
      <c r="AE44" s="62"/>
    </row>
    <row r="49" spans="1:23" x14ac:dyDescent="0.25">
      <c r="A49" s="4"/>
      <c r="B49" s="4"/>
      <c r="C49" s="4"/>
      <c r="D49" s="4"/>
      <c r="E49" s="4"/>
      <c r="F49" s="4"/>
      <c r="G49" s="4"/>
      <c r="H49" s="4"/>
      <c r="I49" s="4"/>
      <c r="J49" s="4"/>
      <c r="K49" s="4"/>
      <c r="L49" s="4"/>
      <c r="M49" s="4"/>
      <c r="N49" s="4"/>
      <c r="O49" s="4"/>
      <c r="P49" s="4"/>
      <c r="Q49" s="4"/>
      <c r="R49" s="4"/>
      <c r="S49" s="4"/>
      <c r="T49" s="4"/>
      <c r="U49" s="4"/>
      <c r="V49" s="4"/>
      <c r="W49" s="4"/>
    </row>
    <row r="50" spans="1:23" x14ac:dyDescent="0.25">
      <c r="A50" s="4"/>
      <c r="B50" s="4"/>
      <c r="C50" s="4"/>
      <c r="D50" s="4"/>
      <c r="E50" s="4"/>
      <c r="F50" s="4"/>
      <c r="G50" s="4"/>
      <c r="H50" s="4"/>
      <c r="I50" s="4"/>
      <c r="J50" s="4"/>
      <c r="K50" s="4"/>
      <c r="L50" s="4"/>
      <c r="M50" s="4"/>
      <c r="N50" s="4"/>
      <c r="O50" s="4"/>
      <c r="P50" s="4"/>
      <c r="Q50" s="4"/>
      <c r="R50" s="4"/>
      <c r="S50" s="4"/>
      <c r="T50" s="4"/>
      <c r="U50" s="4"/>
      <c r="V50" s="4"/>
      <c r="W50" s="4"/>
    </row>
    <row r="51" spans="1:23" x14ac:dyDescent="0.25">
      <c r="A51" s="4"/>
      <c r="B51" s="4"/>
      <c r="C51" s="4"/>
      <c r="D51" s="4"/>
      <c r="E51" s="4"/>
      <c r="F51" s="4"/>
      <c r="G51" s="4"/>
      <c r="H51" s="4"/>
      <c r="I51" s="4"/>
      <c r="J51" s="4"/>
      <c r="K51" s="4"/>
      <c r="L51" s="4"/>
      <c r="M51" s="4"/>
      <c r="N51" s="4"/>
      <c r="O51" s="4"/>
      <c r="P51" s="4"/>
      <c r="Q51" s="4"/>
      <c r="R51" s="4"/>
      <c r="S51" s="4"/>
      <c r="T51" s="4"/>
      <c r="U51" s="4"/>
      <c r="V51" s="4"/>
      <c r="W51" s="4"/>
    </row>
    <row r="52" spans="1:23" x14ac:dyDescent="0.25">
      <c r="A52" s="4"/>
      <c r="B52" s="4"/>
      <c r="C52" s="4"/>
      <c r="D52" s="4"/>
      <c r="E52" s="4"/>
      <c r="F52" s="4"/>
      <c r="G52" s="4"/>
      <c r="H52" s="4"/>
      <c r="I52" s="4"/>
      <c r="J52" s="4"/>
      <c r="K52" s="4"/>
      <c r="L52" s="4"/>
      <c r="M52" s="4"/>
      <c r="N52" s="4"/>
      <c r="O52" s="4"/>
      <c r="P52" s="4"/>
      <c r="Q52" s="4"/>
      <c r="R52" s="4"/>
      <c r="S52" s="4"/>
      <c r="T52" s="4"/>
      <c r="U52" s="4"/>
      <c r="V52" s="4"/>
      <c r="W52" s="4"/>
    </row>
    <row r="53" spans="1:23" x14ac:dyDescent="0.25">
      <c r="A53" s="4"/>
      <c r="B53" s="4"/>
      <c r="C53" s="4"/>
      <c r="D53" s="4"/>
      <c r="E53" s="4"/>
      <c r="F53" s="4"/>
      <c r="G53" s="4"/>
      <c r="H53" s="4"/>
      <c r="I53" s="4"/>
      <c r="J53" s="4"/>
      <c r="K53" s="4"/>
      <c r="L53" s="4"/>
      <c r="M53" s="4"/>
      <c r="N53" s="4"/>
      <c r="O53" s="4"/>
      <c r="P53" s="4"/>
      <c r="Q53" s="4"/>
      <c r="R53" s="4"/>
      <c r="S53" s="4"/>
      <c r="T53" s="4"/>
      <c r="U53" s="4"/>
      <c r="V53" s="4"/>
      <c r="W53" s="4"/>
    </row>
    <row r="54" spans="1:23" x14ac:dyDescent="0.25">
      <c r="A54" s="4"/>
      <c r="B54" s="4"/>
      <c r="C54" s="4"/>
      <c r="D54" s="4"/>
      <c r="E54" s="4"/>
      <c r="F54" s="4"/>
      <c r="G54" s="4"/>
      <c r="H54" s="4"/>
      <c r="I54" s="4"/>
      <c r="J54" s="4"/>
      <c r="K54" s="4"/>
      <c r="L54" s="4"/>
      <c r="M54" s="4"/>
      <c r="N54" s="4"/>
      <c r="O54" s="4"/>
      <c r="P54" s="4"/>
      <c r="Q54" s="4"/>
      <c r="R54" s="4"/>
      <c r="S54" s="4"/>
      <c r="T54" s="4"/>
      <c r="U54" s="4"/>
      <c r="V54" s="4"/>
      <c r="W54" s="4"/>
    </row>
    <row r="55" spans="1:23" x14ac:dyDescent="0.25">
      <c r="A55" s="4"/>
      <c r="B55" s="4"/>
      <c r="C55" s="4"/>
      <c r="D55" s="4"/>
      <c r="E55" s="4"/>
      <c r="F55" s="4"/>
      <c r="G55" s="4"/>
      <c r="H55" s="4"/>
      <c r="I55" s="4"/>
      <c r="J55" s="4"/>
      <c r="K55" s="4"/>
      <c r="L55" s="4"/>
      <c r="M55" s="4"/>
      <c r="N55" s="4"/>
      <c r="O55" s="4"/>
      <c r="P55" s="4"/>
      <c r="Q55" s="4"/>
      <c r="R55" s="4"/>
      <c r="S55" s="4"/>
      <c r="T55" s="4"/>
      <c r="U55" s="4"/>
      <c r="V55" s="4"/>
      <c r="W55" s="4"/>
    </row>
    <row r="56" spans="1:23" x14ac:dyDescent="0.25">
      <c r="A56" s="4"/>
      <c r="B56" s="4"/>
      <c r="C56" s="4"/>
      <c r="D56" s="4"/>
      <c r="E56" s="4"/>
      <c r="F56" s="4"/>
      <c r="G56" s="4"/>
      <c r="H56" s="4"/>
      <c r="I56" s="4"/>
      <c r="J56" s="4"/>
      <c r="K56" s="4"/>
      <c r="L56" s="4"/>
      <c r="M56" s="4"/>
      <c r="N56" s="4"/>
      <c r="O56" s="4"/>
      <c r="P56" s="4"/>
      <c r="Q56" s="4"/>
      <c r="R56" s="4"/>
      <c r="S56" s="4"/>
      <c r="T56" s="4"/>
      <c r="U56" s="4"/>
      <c r="V56" s="4"/>
      <c r="W56" s="4"/>
    </row>
    <row r="57" spans="1:23" x14ac:dyDescent="0.25">
      <c r="A57" s="4"/>
      <c r="B57" s="4"/>
      <c r="C57" s="4"/>
      <c r="D57" s="4"/>
      <c r="E57" s="4"/>
      <c r="F57" s="4"/>
      <c r="G57" s="4"/>
      <c r="H57" s="4"/>
      <c r="I57" s="4"/>
      <c r="J57" s="4"/>
      <c r="K57" s="4"/>
      <c r="L57" s="4"/>
      <c r="M57" s="4"/>
      <c r="N57" s="4"/>
      <c r="O57" s="4"/>
      <c r="P57" s="4"/>
      <c r="Q57" s="4"/>
      <c r="R57" s="4"/>
      <c r="S57" s="4"/>
      <c r="T57" s="4"/>
      <c r="U57" s="4"/>
      <c r="V57" s="4"/>
      <c r="W57" s="4"/>
    </row>
    <row r="58" spans="1:23" x14ac:dyDescent="0.25">
      <c r="A58" s="4"/>
      <c r="B58" s="4"/>
      <c r="C58" s="4"/>
      <c r="D58" s="4"/>
      <c r="E58" s="4"/>
      <c r="F58" s="4"/>
      <c r="G58" s="4"/>
      <c r="H58" s="4"/>
      <c r="I58" s="4"/>
      <c r="J58" s="4"/>
      <c r="K58" s="4"/>
      <c r="L58" s="4"/>
      <c r="M58" s="4"/>
      <c r="N58" s="4"/>
      <c r="O58" s="4"/>
      <c r="P58" s="4"/>
      <c r="Q58" s="4"/>
      <c r="R58" s="4"/>
      <c r="S58" s="4"/>
      <c r="T58" s="4"/>
      <c r="U58" s="4"/>
      <c r="V58" s="4"/>
      <c r="W58" s="4"/>
    </row>
    <row r="59" spans="1:23" x14ac:dyDescent="0.25">
      <c r="A59" s="4"/>
      <c r="B59" s="4"/>
      <c r="C59" s="4"/>
      <c r="D59" s="4"/>
      <c r="E59" s="4"/>
      <c r="F59" s="4"/>
      <c r="G59" s="4"/>
      <c r="H59" s="4"/>
      <c r="I59" s="4"/>
      <c r="J59" s="4"/>
      <c r="K59" s="4"/>
      <c r="L59" s="4"/>
      <c r="M59" s="4"/>
      <c r="N59" s="4"/>
      <c r="O59" s="4"/>
      <c r="P59" s="4"/>
      <c r="Q59" s="4"/>
      <c r="R59" s="4"/>
      <c r="S59" s="4"/>
      <c r="T59" s="4"/>
      <c r="U59" s="4"/>
      <c r="V59" s="4"/>
      <c r="W59" s="4"/>
    </row>
    <row r="60" spans="1:23" x14ac:dyDescent="0.25">
      <c r="A60" s="4"/>
      <c r="B60" s="4"/>
      <c r="C60" s="4"/>
      <c r="D60" s="4"/>
      <c r="E60" s="4"/>
      <c r="F60" s="4"/>
      <c r="G60" s="4"/>
      <c r="H60" s="4"/>
      <c r="I60" s="4"/>
      <c r="J60" s="4"/>
      <c r="K60" s="4"/>
      <c r="L60" s="4"/>
      <c r="M60" s="4"/>
      <c r="N60" s="4"/>
      <c r="O60" s="4"/>
      <c r="P60" s="4"/>
      <c r="Q60" s="4"/>
      <c r="R60" s="4"/>
      <c r="S60" s="4"/>
      <c r="T60" s="4"/>
      <c r="U60" s="4"/>
      <c r="V60" s="4"/>
      <c r="W60" s="4"/>
    </row>
    <row r="61" spans="1:23" x14ac:dyDescent="0.25">
      <c r="A61" s="4"/>
      <c r="B61" s="4"/>
      <c r="C61" s="4"/>
      <c r="D61" s="4"/>
      <c r="E61" s="4"/>
      <c r="F61" s="4"/>
      <c r="G61" s="4"/>
      <c r="H61" s="4"/>
      <c r="I61" s="4"/>
      <c r="J61" s="4"/>
      <c r="K61" s="4"/>
      <c r="L61" s="4"/>
      <c r="M61" s="4"/>
      <c r="N61" s="4"/>
      <c r="O61" s="4"/>
      <c r="P61" s="4"/>
      <c r="Q61" s="4"/>
      <c r="R61" s="4"/>
      <c r="S61" s="4"/>
      <c r="T61" s="4"/>
      <c r="U61" s="4"/>
      <c r="V61" s="4"/>
      <c r="W61" s="4"/>
    </row>
    <row r="62" spans="1:23" x14ac:dyDescent="0.25">
      <c r="A62" s="4"/>
      <c r="B62" s="4"/>
      <c r="C62" s="4"/>
      <c r="D62" s="4"/>
      <c r="E62" s="4"/>
      <c r="F62" s="4"/>
      <c r="G62" s="4"/>
      <c r="H62" s="4"/>
      <c r="I62" s="4"/>
      <c r="J62" s="4"/>
      <c r="K62" s="4"/>
      <c r="L62" s="4"/>
      <c r="M62" s="4"/>
      <c r="N62" s="4"/>
      <c r="O62" s="4"/>
      <c r="P62" s="4"/>
      <c r="Q62" s="4"/>
      <c r="R62" s="4"/>
      <c r="S62" s="4"/>
      <c r="T62" s="4"/>
      <c r="U62" s="4"/>
      <c r="V62" s="4"/>
      <c r="W62" s="4"/>
    </row>
    <row r="63" spans="1:23" x14ac:dyDescent="0.25">
      <c r="A63" s="4"/>
      <c r="B63" s="4"/>
      <c r="C63" s="4"/>
      <c r="D63" s="4"/>
      <c r="E63" s="4"/>
      <c r="F63" s="4"/>
      <c r="G63" s="4"/>
      <c r="H63" s="4"/>
      <c r="I63" s="4"/>
      <c r="J63" s="4"/>
      <c r="K63" s="4"/>
      <c r="L63" s="4"/>
      <c r="M63" s="4"/>
      <c r="N63" s="4"/>
      <c r="O63" s="4"/>
      <c r="P63" s="4"/>
      <c r="Q63" s="4"/>
      <c r="R63" s="4"/>
      <c r="S63" s="4"/>
      <c r="T63" s="4"/>
      <c r="U63" s="4"/>
      <c r="V63" s="4"/>
      <c r="W63" s="4"/>
    </row>
    <row r="64" spans="1:23" x14ac:dyDescent="0.25">
      <c r="A64" s="4"/>
      <c r="B64" s="4"/>
      <c r="C64" s="4"/>
      <c r="D64" s="4"/>
      <c r="E64" s="4"/>
      <c r="F64" s="4"/>
      <c r="G64" s="4"/>
      <c r="H64" s="4"/>
      <c r="I64" s="4"/>
      <c r="J64" s="4"/>
      <c r="K64" s="4"/>
      <c r="L64" s="4"/>
      <c r="M64" s="4"/>
      <c r="N64" s="4"/>
      <c r="O64" s="4"/>
      <c r="P64" s="4"/>
      <c r="Q64" s="4"/>
      <c r="R64" s="4"/>
      <c r="S64" s="4"/>
      <c r="T64" s="4"/>
      <c r="U64" s="4"/>
      <c r="V64" s="4"/>
      <c r="W64" s="4"/>
    </row>
    <row r="65" spans="1:23" x14ac:dyDescent="0.25">
      <c r="A65" s="4"/>
      <c r="B65" s="4"/>
      <c r="C65" s="4"/>
      <c r="D65" s="4"/>
      <c r="E65" s="4"/>
      <c r="F65" s="4"/>
      <c r="G65" s="4"/>
      <c r="H65" s="4"/>
      <c r="I65" s="4"/>
      <c r="J65" s="4"/>
      <c r="K65" s="4"/>
      <c r="L65" s="4"/>
      <c r="M65" s="4"/>
      <c r="N65" s="4"/>
      <c r="O65" s="4"/>
      <c r="P65" s="4"/>
      <c r="Q65" s="4"/>
      <c r="R65" s="4"/>
      <c r="S65" s="4"/>
      <c r="T65" s="4"/>
      <c r="U65" s="4"/>
      <c r="V65" s="4"/>
      <c r="W65" s="4"/>
    </row>
  </sheetData>
  <mergeCells count="6">
    <mergeCell ref="A40:B40"/>
    <mergeCell ref="A41:B41"/>
    <mergeCell ref="A42:B42"/>
    <mergeCell ref="A43:B43"/>
    <mergeCell ref="A44:B44"/>
    <mergeCell ref="A39:B39"/>
  </mergeCells>
  <pageMargins left="0.74803149606299213" right="0.74803149606299213" top="0.98425196850393704" bottom="0.98425196850393704" header="0.51181102362204722" footer="0.51181102362204722"/>
  <pageSetup paperSize="9" scale="45" orientation="landscape" horizontalDpi="300" verticalDpi="300"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tabColor rgb="FF00FF00"/>
    <pageSetUpPr fitToPage="1"/>
  </sheetPr>
  <dimension ref="A1:AR30"/>
  <sheetViews>
    <sheetView zoomScaleNormal="100" workbookViewId="0">
      <selection activeCell="A4" sqref="A4:AE20"/>
    </sheetView>
  </sheetViews>
  <sheetFormatPr defaultRowHeight="13.2" x14ac:dyDescent="0.25"/>
  <cols>
    <col min="1" max="1" width="12.6640625" customWidth="1"/>
    <col min="2" max="2" width="13.109375" customWidth="1"/>
    <col min="3" max="3" width="11.5546875" customWidth="1"/>
    <col min="6" max="6" width="15.5546875" customWidth="1"/>
    <col min="7" max="7" width="12.44140625" customWidth="1"/>
    <col min="9" max="9" width="7.5546875" bestFit="1" customWidth="1"/>
    <col min="10" max="10" width="8.88671875" bestFit="1" customWidth="1"/>
    <col min="11" max="11" width="12" bestFit="1" customWidth="1"/>
    <col min="12" max="12" width="6.44140625" bestFit="1" customWidth="1"/>
    <col min="13" max="13" width="11" bestFit="1" customWidth="1"/>
    <col min="14" max="14" width="8" bestFit="1" customWidth="1"/>
    <col min="15" max="15" width="10" bestFit="1" customWidth="1"/>
    <col min="16" max="17" width="11" bestFit="1" customWidth="1"/>
    <col min="18" max="19" width="10" bestFit="1" customWidth="1"/>
    <col min="20" max="20" width="11" bestFit="1" customWidth="1"/>
    <col min="21" max="21" width="12" bestFit="1" customWidth="1"/>
    <col min="22" max="22" width="11" bestFit="1" customWidth="1"/>
    <col min="23" max="24" width="12" bestFit="1" customWidth="1"/>
    <col min="25" max="25" width="8.44140625" bestFit="1" customWidth="1"/>
    <col min="26" max="28" width="10" bestFit="1" customWidth="1"/>
    <col min="29" max="29" width="9.44140625" bestFit="1" customWidth="1"/>
    <col min="30" max="30" width="14.5546875" customWidth="1"/>
    <col min="31" max="31" width="18.109375" customWidth="1"/>
  </cols>
  <sheetData>
    <row r="1" spans="1:44" x14ac:dyDescent="0.25">
      <c r="A1" s="10" t="s">
        <v>147</v>
      </c>
      <c r="B1" s="5"/>
      <c r="C1" s="5"/>
      <c r="D1" s="5"/>
      <c r="E1" s="5"/>
      <c r="F1" s="5"/>
      <c r="G1" s="5"/>
      <c r="H1" s="5"/>
      <c r="I1" s="5"/>
      <c r="J1" s="5"/>
      <c r="K1" s="5"/>
      <c r="L1" s="5"/>
      <c r="M1" s="5"/>
      <c r="N1" s="5"/>
      <c r="O1" s="5"/>
      <c r="P1" s="5"/>
      <c r="Q1" s="5"/>
      <c r="R1" s="5"/>
      <c r="S1" s="5"/>
      <c r="T1" s="5"/>
      <c r="U1" s="5"/>
    </row>
    <row r="2" spans="1:44" x14ac:dyDescent="0.25">
      <c r="A2" s="5"/>
      <c r="B2" s="5"/>
      <c r="C2" s="5"/>
      <c r="D2" s="5"/>
      <c r="E2" s="5"/>
      <c r="F2" s="5"/>
      <c r="G2" s="5"/>
      <c r="H2" s="5"/>
      <c r="I2" s="5"/>
      <c r="J2" s="5"/>
      <c r="K2" s="5"/>
      <c r="L2" s="5"/>
      <c r="M2" s="5"/>
      <c r="N2" s="5"/>
      <c r="O2" s="5"/>
      <c r="P2" s="5"/>
      <c r="Q2" s="5"/>
      <c r="R2" s="5"/>
      <c r="S2" s="5"/>
      <c r="T2" s="5"/>
      <c r="U2" s="5"/>
    </row>
    <row r="3" spans="1:44"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146" t="s">
        <v>11</v>
      </c>
      <c r="V3" s="43" t="s">
        <v>170</v>
      </c>
      <c r="W3" s="43" t="s">
        <v>171</v>
      </c>
      <c r="X3" s="43" t="s">
        <v>163</v>
      </c>
      <c r="Y3" s="43" t="s">
        <v>164</v>
      </c>
      <c r="Z3" s="43" t="s">
        <v>165</v>
      </c>
      <c r="AA3" s="43" t="s">
        <v>166</v>
      </c>
      <c r="AB3" s="146" t="s">
        <v>167</v>
      </c>
      <c r="AC3" s="146" t="s">
        <v>168</v>
      </c>
      <c r="AD3" s="146" t="s">
        <v>1405</v>
      </c>
      <c r="AE3" s="146" t="s">
        <v>1406</v>
      </c>
    </row>
    <row r="4" spans="1:44" s="20" customFormat="1" x14ac:dyDescent="0.25">
      <c r="A4" s="21" t="s">
        <v>148</v>
      </c>
      <c r="B4" s="32" t="s">
        <v>150</v>
      </c>
      <c r="C4" s="21" t="s">
        <v>149</v>
      </c>
      <c r="D4" s="21">
        <v>1</v>
      </c>
      <c r="E4" s="21">
        <v>0</v>
      </c>
      <c r="F4" s="21" t="s">
        <v>99</v>
      </c>
      <c r="G4" s="21" t="s">
        <v>149</v>
      </c>
      <c r="H4" s="21">
        <v>4</v>
      </c>
      <c r="I4" s="33">
        <v>20</v>
      </c>
      <c r="J4" s="33">
        <v>12</v>
      </c>
      <c r="K4" s="34">
        <v>17110.400000000001</v>
      </c>
      <c r="L4" s="34">
        <v>0</v>
      </c>
      <c r="M4" s="34">
        <v>3422.08</v>
      </c>
      <c r="N4" s="23">
        <v>0</v>
      </c>
      <c r="O4" s="23">
        <v>1039.4000000000001</v>
      </c>
      <c r="P4" s="34">
        <v>298.39999999999998</v>
      </c>
      <c r="Q4" s="23">
        <v>7484</v>
      </c>
      <c r="R4" s="34">
        <v>880.63</v>
      </c>
      <c r="S4" s="23">
        <v>2602.7199999999998</v>
      </c>
      <c r="T4" s="23">
        <v>9880</v>
      </c>
      <c r="U4" s="23">
        <v>42717.63</v>
      </c>
      <c r="V4" s="23">
        <v>23012.52</v>
      </c>
      <c r="W4" s="23">
        <f>U4+V4</f>
        <v>65730.149999999994</v>
      </c>
      <c r="X4" s="52">
        <v>2500</v>
      </c>
      <c r="Y4" s="52">
        <v>19</v>
      </c>
      <c r="Z4" s="52">
        <v>240</v>
      </c>
      <c r="AA4" s="52">
        <v>247</v>
      </c>
      <c r="AB4" s="23">
        <f t="shared" ref="AB4:AB20" si="0">W4/(D4+E4)</f>
        <v>65730.149999999994</v>
      </c>
      <c r="AC4" s="23">
        <f t="shared" ref="AC4:AC19" si="1">U4/Z4</f>
        <v>177.99012499999998</v>
      </c>
      <c r="AD4" s="23" t="s">
        <v>35</v>
      </c>
      <c r="AE4" s="284"/>
      <c r="AF4" s="44"/>
      <c r="AG4" s="44"/>
      <c r="AH4" s="44"/>
      <c r="AI4" s="44"/>
      <c r="AJ4" s="44"/>
      <c r="AK4" s="44"/>
      <c r="AL4" s="44"/>
      <c r="AM4" s="44"/>
      <c r="AN4" s="44"/>
      <c r="AO4" s="44"/>
      <c r="AP4" s="44"/>
      <c r="AQ4" s="44"/>
      <c r="AR4" s="44"/>
    </row>
    <row r="5" spans="1:44" s="20" customFormat="1" x14ac:dyDescent="0.25">
      <c r="A5" s="21" t="s">
        <v>148</v>
      </c>
      <c r="B5" s="32" t="s">
        <v>150</v>
      </c>
      <c r="C5" s="21" t="s">
        <v>156</v>
      </c>
      <c r="D5" s="21">
        <v>1</v>
      </c>
      <c r="E5" s="21">
        <v>0</v>
      </c>
      <c r="F5" s="21" t="s">
        <v>99</v>
      </c>
      <c r="G5" s="21" t="s">
        <v>156</v>
      </c>
      <c r="H5" s="21">
        <v>1</v>
      </c>
      <c r="I5" s="33">
        <v>20</v>
      </c>
      <c r="J5" s="33">
        <v>12</v>
      </c>
      <c r="K5" s="34">
        <v>17110.400000000001</v>
      </c>
      <c r="L5" s="34">
        <v>0</v>
      </c>
      <c r="M5" s="34">
        <v>3422.08</v>
      </c>
      <c r="N5" s="23">
        <v>0</v>
      </c>
      <c r="O5" s="23">
        <v>1039.4000000000001</v>
      </c>
      <c r="P5" s="34">
        <v>754.8</v>
      </c>
      <c r="Q5" s="23">
        <v>7484</v>
      </c>
      <c r="R5" s="34">
        <v>894.32</v>
      </c>
      <c r="S5" s="23">
        <v>562.4</v>
      </c>
      <c r="T5" s="23">
        <v>7800</v>
      </c>
      <c r="U5" s="23">
        <v>39067.4</v>
      </c>
      <c r="V5" s="23">
        <v>23012.52</v>
      </c>
      <c r="W5" s="23">
        <f>U5+V5</f>
        <v>62079.92</v>
      </c>
      <c r="X5" s="52">
        <v>2500</v>
      </c>
      <c r="Y5" s="52">
        <v>15</v>
      </c>
      <c r="Z5" s="52">
        <v>240</v>
      </c>
      <c r="AA5" s="52">
        <v>247</v>
      </c>
      <c r="AB5" s="23">
        <f t="shared" si="0"/>
        <v>62079.92</v>
      </c>
      <c r="AC5" s="23">
        <f t="shared" si="1"/>
        <v>162.78083333333333</v>
      </c>
      <c r="AD5" s="23" t="s">
        <v>35</v>
      </c>
      <c r="AE5" s="284"/>
      <c r="AF5" s="44"/>
      <c r="AG5" s="44"/>
      <c r="AH5" s="44"/>
      <c r="AI5" s="44"/>
      <c r="AJ5" s="44"/>
      <c r="AK5" s="44"/>
      <c r="AL5" s="44"/>
      <c r="AM5" s="44"/>
      <c r="AN5" s="44"/>
      <c r="AO5" s="44"/>
      <c r="AP5" s="44"/>
      <c r="AQ5" s="44"/>
      <c r="AR5" s="44"/>
    </row>
    <row r="6" spans="1:44" s="20" customFormat="1" x14ac:dyDescent="0.25">
      <c r="A6" s="21" t="s">
        <v>148</v>
      </c>
      <c r="B6" s="32" t="s">
        <v>161</v>
      </c>
      <c r="C6" s="21" t="s">
        <v>172</v>
      </c>
      <c r="D6" s="21">
        <v>1</v>
      </c>
      <c r="E6" s="21">
        <v>0</v>
      </c>
      <c r="F6" s="21" t="s">
        <v>99</v>
      </c>
      <c r="G6" s="21" t="s">
        <v>172</v>
      </c>
      <c r="H6" s="21">
        <v>0</v>
      </c>
      <c r="I6" s="33">
        <v>20</v>
      </c>
      <c r="J6" s="33">
        <v>12</v>
      </c>
      <c r="K6" s="34">
        <v>18444</v>
      </c>
      <c r="L6" s="34">
        <v>0</v>
      </c>
      <c r="M6" s="34">
        <v>3688.8</v>
      </c>
      <c r="N6" s="23">
        <v>0</v>
      </c>
      <c r="O6" s="23">
        <v>1039.4000000000001</v>
      </c>
      <c r="P6" s="34">
        <v>650.6</v>
      </c>
      <c r="Q6" s="23">
        <v>7484</v>
      </c>
      <c r="R6" s="34">
        <v>939.2</v>
      </c>
      <c r="S6" s="23">
        <v>0</v>
      </c>
      <c r="T6" s="23">
        <v>9880</v>
      </c>
      <c r="U6" s="23">
        <v>42126</v>
      </c>
      <c r="V6" s="23">
        <v>23012.52</v>
      </c>
      <c r="W6" s="23">
        <f>U6+V6</f>
        <v>65138.520000000004</v>
      </c>
      <c r="X6" s="52">
        <v>2500</v>
      </c>
      <c r="Y6" s="52">
        <v>19</v>
      </c>
      <c r="Z6" s="52">
        <v>240</v>
      </c>
      <c r="AA6" s="52">
        <v>275</v>
      </c>
      <c r="AB6" s="23">
        <f t="shared" si="0"/>
        <v>65138.520000000004</v>
      </c>
      <c r="AC6" s="23">
        <f t="shared" si="1"/>
        <v>175.52500000000001</v>
      </c>
      <c r="AD6" s="23" t="s">
        <v>35</v>
      </c>
      <c r="AE6" s="284"/>
      <c r="AF6" s="44"/>
      <c r="AG6" s="44"/>
      <c r="AH6" s="44"/>
      <c r="AI6" s="44"/>
      <c r="AJ6" s="44"/>
      <c r="AK6" s="44"/>
      <c r="AL6" s="44"/>
      <c r="AM6" s="44"/>
      <c r="AN6" s="44"/>
      <c r="AO6" s="44"/>
      <c r="AP6" s="44"/>
      <c r="AQ6" s="44"/>
      <c r="AR6" s="44"/>
    </row>
    <row r="7" spans="1:44" s="20" customFormat="1" x14ac:dyDescent="0.25">
      <c r="A7" s="21" t="s">
        <v>148</v>
      </c>
      <c r="B7" s="32" t="s">
        <v>442</v>
      </c>
      <c r="C7" s="21" t="s">
        <v>452</v>
      </c>
      <c r="D7" s="21">
        <v>1</v>
      </c>
      <c r="E7" s="21">
        <v>0</v>
      </c>
      <c r="F7" s="21" t="s">
        <v>99</v>
      </c>
      <c r="G7" s="21" t="s">
        <v>452</v>
      </c>
      <c r="H7" s="21">
        <v>3</v>
      </c>
      <c r="I7" s="33">
        <v>20</v>
      </c>
      <c r="J7" s="33">
        <v>15</v>
      </c>
      <c r="K7" s="34">
        <v>18446.2</v>
      </c>
      <c r="L7" s="34">
        <v>0</v>
      </c>
      <c r="M7" s="34">
        <v>3689.24</v>
      </c>
      <c r="N7" s="23">
        <v>0</v>
      </c>
      <c r="O7" s="23">
        <v>1068.2</v>
      </c>
      <c r="P7" s="34">
        <v>958.6</v>
      </c>
      <c r="Q7" s="23">
        <v>7484</v>
      </c>
      <c r="R7" s="34">
        <v>949.39</v>
      </c>
      <c r="S7" s="23">
        <v>3889.53</v>
      </c>
      <c r="T7" s="23">
        <v>6240</v>
      </c>
      <c r="U7" s="23">
        <v>42725.16</v>
      </c>
      <c r="V7" s="23">
        <v>23012.52</v>
      </c>
      <c r="W7" s="23">
        <f t="shared" ref="W7:W16" si="2">U7+V7</f>
        <v>65737.680000000008</v>
      </c>
      <c r="X7" s="52">
        <v>2500</v>
      </c>
      <c r="Y7" s="52">
        <v>19</v>
      </c>
      <c r="Z7" s="52">
        <v>300</v>
      </c>
      <c r="AA7" s="52">
        <v>268</v>
      </c>
      <c r="AB7" s="23">
        <f t="shared" si="0"/>
        <v>65737.680000000008</v>
      </c>
      <c r="AC7" s="23">
        <f t="shared" si="1"/>
        <v>142.41720000000001</v>
      </c>
      <c r="AD7" s="23" t="s">
        <v>35</v>
      </c>
      <c r="AE7" s="284"/>
      <c r="AF7" s="44"/>
      <c r="AG7" s="44"/>
      <c r="AH7" s="44"/>
      <c r="AI7" s="44"/>
      <c r="AJ7" s="44"/>
      <c r="AK7" s="44"/>
      <c r="AL7" s="44"/>
      <c r="AM7" s="44"/>
      <c r="AN7" s="44"/>
      <c r="AO7" s="44"/>
      <c r="AP7" s="44"/>
      <c r="AQ7" s="44"/>
      <c r="AR7" s="44"/>
    </row>
    <row r="8" spans="1:44" s="20" customFormat="1" x14ac:dyDescent="0.25">
      <c r="A8" s="21" t="s">
        <v>148</v>
      </c>
      <c r="B8" s="32" t="s">
        <v>496</v>
      </c>
      <c r="C8" s="21" t="s">
        <v>497</v>
      </c>
      <c r="D8" s="21">
        <v>30</v>
      </c>
      <c r="E8" s="21">
        <v>0</v>
      </c>
      <c r="F8" s="21" t="s">
        <v>177</v>
      </c>
      <c r="G8" s="21" t="s">
        <v>497</v>
      </c>
      <c r="H8" s="21">
        <v>0</v>
      </c>
      <c r="I8" s="33">
        <v>20</v>
      </c>
      <c r="J8" s="33">
        <v>13</v>
      </c>
      <c r="K8" s="34">
        <v>19111.8</v>
      </c>
      <c r="L8" s="34">
        <v>0</v>
      </c>
      <c r="M8" s="34">
        <v>3822.36</v>
      </c>
      <c r="N8" s="23">
        <v>0</v>
      </c>
      <c r="O8" s="23">
        <v>1068.2</v>
      </c>
      <c r="P8" s="34">
        <v>5994.4</v>
      </c>
      <c r="Q8" s="23">
        <v>7484</v>
      </c>
      <c r="R8" s="34">
        <v>1124.42</v>
      </c>
      <c r="S8" s="23">
        <v>0</v>
      </c>
      <c r="T8" s="23">
        <v>8320</v>
      </c>
      <c r="U8" s="23">
        <v>46925.18</v>
      </c>
      <c r="V8" s="23">
        <v>0</v>
      </c>
      <c r="W8" s="23">
        <f t="shared" si="2"/>
        <v>46925.18</v>
      </c>
      <c r="X8" s="52">
        <v>75000</v>
      </c>
      <c r="Y8" s="52">
        <v>19</v>
      </c>
      <c r="Z8" s="52">
        <v>260</v>
      </c>
      <c r="AA8" s="52">
        <v>385</v>
      </c>
      <c r="AB8" s="23">
        <f t="shared" si="0"/>
        <v>1564.1726666666666</v>
      </c>
      <c r="AC8" s="23">
        <f t="shared" si="1"/>
        <v>180.48146153846153</v>
      </c>
      <c r="AD8" s="23" t="s">
        <v>1914</v>
      </c>
      <c r="AE8" s="284"/>
      <c r="AF8" s="44"/>
      <c r="AG8" s="44"/>
      <c r="AH8" s="44"/>
      <c r="AI8" s="44"/>
      <c r="AJ8" s="44"/>
      <c r="AK8" s="44"/>
      <c r="AL8" s="44"/>
      <c r="AM8" s="44"/>
      <c r="AN8" s="44"/>
      <c r="AO8" s="44"/>
      <c r="AP8" s="44"/>
      <c r="AQ8" s="44"/>
      <c r="AR8" s="44"/>
    </row>
    <row r="9" spans="1:44" s="20" customFormat="1" x14ac:dyDescent="0.25">
      <c r="A9" s="21" t="s">
        <v>148</v>
      </c>
      <c r="B9" s="32" t="s">
        <v>509</v>
      </c>
      <c r="C9" s="21" t="s">
        <v>512</v>
      </c>
      <c r="D9" s="21">
        <v>30.6</v>
      </c>
      <c r="E9" s="21">
        <v>0</v>
      </c>
      <c r="F9" s="21" t="s">
        <v>177</v>
      </c>
      <c r="G9" s="21" t="s">
        <v>512</v>
      </c>
      <c r="H9" s="21">
        <v>0</v>
      </c>
      <c r="I9" s="33">
        <v>20</v>
      </c>
      <c r="J9" s="33">
        <v>13</v>
      </c>
      <c r="K9" s="34">
        <v>19111.8</v>
      </c>
      <c r="L9" s="34">
        <v>0</v>
      </c>
      <c r="M9" s="34">
        <v>3822.36</v>
      </c>
      <c r="N9" s="23">
        <v>0</v>
      </c>
      <c r="O9" s="23">
        <v>1099.4000000000001</v>
      </c>
      <c r="P9" s="34">
        <v>6032.4</v>
      </c>
      <c r="Q9" s="23">
        <v>7484</v>
      </c>
      <c r="R9" s="34">
        <v>1126.49</v>
      </c>
      <c r="S9" s="23">
        <v>0</v>
      </c>
      <c r="T9" s="23">
        <v>8320</v>
      </c>
      <c r="U9" s="23">
        <v>46996.45</v>
      </c>
      <c r="V9" s="23">
        <v>0</v>
      </c>
      <c r="W9" s="23">
        <f t="shared" si="2"/>
        <v>46996.45</v>
      </c>
      <c r="X9" s="52">
        <v>76500</v>
      </c>
      <c r="Y9" s="52">
        <v>19</v>
      </c>
      <c r="Z9" s="52">
        <v>260</v>
      </c>
      <c r="AA9" s="52">
        <v>429</v>
      </c>
      <c r="AB9" s="23">
        <f t="shared" si="0"/>
        <v>1535.831699346405</v>
      </c>
      <c r="AC9" s="23">
        <f t="shared" si="1"/>
        <v>180.75557692307692</v>
      </c>
      <c r="AD9" s="23" t="s">
        <v>1439</v>
      </c>
      <c r="AE9" s="284"/>
      <c r="AF9" s="44"/>
      <c r="AG9" s="44"/>
      <c r="AH9" s="44"/>
      <c r="AI9" s="44"/>
      <c r="AJ9" s="44"/>
      <c r="AK9" s="44"/>
      <c r="AL9" s="44"/>
      <c r="AM9" s="44"/>
      <c r="AN9" s="44"/>
      <c r="AO9" s="44"/>
      <c r="AP9" s="44"/>
      <c r="AQ9" s="44"/>
      <c r="AR9" s="44"/>
    </row>
    <row r="10" spans="1:44" s="20" customFormat="1" x14ac:dyDescent="0.25">
      <c r="A10" s="21" t="s">
        <v>148</v>
      </c>
      <c r="B10" s="32" t="s">
        <v>537</v>
      </c>
      <c r="C10" s="21" t="s">
        <v>536</v>
      </c>
      <c r="D10" s="21">
        <v>30</v>
      </c>
      <c r="E10" s="21">
        <v>0</v>
      </c>
      <c r="F10" s="21" t="s">
        <v>177</v>
      </c>
      <c r="G10" s="21" t="s">
        <v>536</v>
      </c>
      <c r="H10" s="21">
        <v>0</v>
      </c>
      <c r="I10" s="33">
        <v>20</v>
      </c>
      <c r="J10" s="33">
        <v>13</v>
      </c>
      <c r="K10" s="34">
        <v>19777.400000000001</v>
      </c>
      <c r="L10" s="34">
        <v>0</v>
      </c>
      <c r="M10" s="34">
        <v>3955.48</v>
      </c>
      <c r="N10" s="23">
        <v>0</v>
      </c>
      <c r="O10" s="23">
        <v>1099.4000000000001</v>
      </c>
      <c r="P10" s="34">
        <v>12342.8</v>
      </c>
      <c r="Q10" s="23">
        <v>7484</v>
      </c>
      <c r="R10" s="34">
        <v>1339.77</v>
      </c>
      <c r="S10" s="23">
        <v>0</v>
      </c>
      <c r="T10" s="23">
        <v>8320</v>
      </c>
      <c r="U10" s="23">
        <v>54318.85</v>
      </c>
      <c r="V10" s="23">
        <v>0</v>
      </c>
      <c r="W10" s="23">
        <f t="shared" si="2"/>
        <v>54318.85</v>
      </c>
      <c r="X10" s="52">
        <v>75000</v>
      </c>
      <c r="Y10" s="52">
        <v>19</v>
      </c>
      <c r="Z10" s="52">
        <v>260</v>
      </c>
      <c r="AA10" s="52">
        <v>280</v>
      </c>
      <c r="AB10" s="23">
        <f t="shared" si="0"/>
        <v>1810.6283333333333</v>
      </c>
      <c r="AC10" s="23">
        <f t="shared" si="1"/>
        <v>208.91865384615383</v>
      </c>
      <c r="AD10" s="23" t="s">
        <v>1440</v>
      </c>
      <c r="AE10" s="284"/>
      <c r="AF10" s="44"/>
      <c r="AG10" s="44"/>
      <c r="AH10" s="44"/>
      <c r="AI10" s="44"/>
      <c r="AJ10" s="44"/>
      <c r="AK10" s="44"/>
      <c r="AL10" s="44"/>
      <c r="AM10" s="44"/>
      <c r="AN10" s="44"/>
      <c r="AO10" s="44"/>
      <c r="AP10" s="44"/>
      <c r="AQ10" s="44"/>
      <c r="AR10" s="44"/>
    </row>
    <row r="11" spans="1:44" s="20" customFormat="1" x14ac:dyDescent="0.25">
      <c r="A11" s="21" t="s">
        <v>148</v>
      </c>
      <c r="B11" s="32" t="s">
        <v>537</v>
      </c>
      <c r="C11" s="21" t="s">
        <v>543</v>
      </c>
      <c r="D11" s="21">
        <v>0</v>
      </c>
      <c r="E11" s="21">
        <v>14.51</v>
      </c>
      <c r="F11" s="21" t="s">
        <v>544</v>
      </c>
      <c r="G11" s="21" t="s">
        <v>543</v>
      </c>
      <c r="H11" s="21">
        <v>0</v>
      </c>
      <c r="I11" s="33">
        <v>10</v>
      </c>
      <c r="J11" s="33">
        <v>13</v>
      </c>
      <c r="K11" s="34">
        <v>10566.1</v>
      </c>
      <c r="L11" s="34">
        <v>0</v>
      </c>
      <c r="M11" s="34">
        <v>2113.2199999999998</v>
      </c>
      <c r="N11" s="23">
        <v>0</v>
      </c>
      <c r="O11" s="23">
        <v>549.70000000000005</v>
      </c>
      <c r="P11" s="34">
        <v>4765.6000000000004</v>
      </c>
      <c r="Q11" s="23">
        <v>3742</v>
      </c>
      <c r="R11" s="34">
        <v>652.1</v>
      </c>
      <c r="S11" s="23">
        <v>0</v>
      </c>
      <c r="T11" s="23">
        <v>4160</v>
      </c>
      <c r="U11" s="23">
        <v>26548.720000000001</v>
      </c>
      <c r="V11" s="23">
        <v>0</v>
      </c>
      <c r="W11" s="23">
        <f t="shared" si="2"/>
        <v>26548.720000000001</v>
      </c>
      <c r="X11" s="52">
        <v>36250</v>
      </c>
      <c r="Y11" s="52">
        <v>10</v>
      </c>
      <c r="Z11" s="52">
        <v>140</v>
      </c>
      <c r="AA11" s="52">
        <v>185</v>
      </c>
      <c r="AB11" s="23">
        <f t="shared" si="0"/>
        <v>1829.684355616816</v>
      </c>
      <c r="AC11" s="23">
        <f t="shared" si="1"/>
        <v>189.63371428571429</v>
      </c>
      <c r="AD11" s="23" t="s">
        <v>35</v>
      </c>
      <c r="AE11" s="284"/>
      <c r="AF11" s="44"/>
      <c r="AG11" s="44"/>
      <c r="AH11" s="44"/>
      <c r="AI11" s="44"/>
      <c r="AJ11" s="44"/>
      <c r="AK11" s="44"/>
      <c r="AL11" s="44"/>
      <c r="AM11" s="44"/>
      <c r="AN11" s="44"/>
      <c r="AO11" s="44"/>
      <c r="AP11" s="44"/>
      <c r="AQ11" s="44"/>
      <c r="AR11" s="44"/>
    </row>
    <row r="12" spans="1:44" s="20" customFormat="1" x14ac:dyDescent="0.25">
      <c r="A12" s="21" t="s">
        <v>148</v>
      </c>
      <c r="B12" s="32" t="s">
        <v>559</v>
      </c>
      <c r="C12" s="21" t="s">
        <v>560</v>
      </c>
      <c r="D12" s="21">
        <v>23</v>
      </c>
      <c r="E12" s="21">
        <v>0</v>
      </c>
      <c r="F12" s="21" t="s">
        <v>177</v>
      </c>
      <c r="G12" s="21" t="s">
        <v>560</v>
      </c>
      <c r="H12" s="21">
        <v>0</v>
      </c>
      <c r="I12" s="33">
        <v>20</v>
      </c>
      <c r="J12" s="33">
        <v>12</v>
      </c>
      <c r="K12" s="34">
        <v>21132.2</v>
      </c>
      <c r="L12" s="34">
        <v>0</v>
      </c>
      <c r="M12" s="34">
        <v>4226.4399999999996</v>
      </c>
      <c r="N12" s="23">
        <v>0</v>
      </c>
      <c r="O12" s="23">
        <v>1099.4000000000001</v>
      </c>
      <c r="P12" s="34">
        <v>9531.2000000000007</v>
      </c>
      <c r="Q12" s="23">
        <v>7484</v>
      </c>
      <c r="R12" s="34">
        <v>1304.19</v>
      </c>
      <c r="S12" s="23">
        <v>0</v>
      </c>
      <c r="T12" s="23">
        <v>8320</v>
      </c>
      <c r="U12" s="23">
        <v>53097.43</v>
      </c>
      <c r="V12" s="23">
        <v>0</v>
      </c>
      <c r="W12" s="23">
        <f t="shared" si="2"/>
        <v>53097.43</v>
      </c>
      <c r="X12" s="52">
        <v>5750</v>
      </c>
      <c r="Y12" s="52">
        <v>20</v>
      </c>
      <c r="Z12" s="52">
        <v>240</v>
      </c>
      <c r="AA12" s="52">
        <v>272</v>
      </c>
      <c r="AB12" s="23">
        <f t="shared" si="0"/>
        <v>2308.5839130434783</v>
      </c>
      <c r="AC12" s="23">
        <f t="shared" si="1"/>
        <v>221.23929166666667</v>
      </c>
      <c r="AD12" s="23" t="s">
        <v>1441</v>
      </c>
      <c r="AE12" s="284"/>
      <c r="AF12" s="44"/>
      <c r="AG12" s="44"/>
      <c r="AH12" s="44"/>
      <c r="AI12" s="44"/>
      <c r="AJ12" s="44"/>
      <c r="AK12" s="44"/>
      <c r="AL12" s="44"/>
      <c r="AM12" s="44"/>
      <c r="AN12" s="44"/>
      <c r="AO12" s="44"/>
      <c r="AP12" s="44"/>
      <c r="AQ12" s="44"/>
      <c r="AR12" s="44"/>
    </row>
    <row r="13" spans="1:44" s="20" customFormat="1" x14ac:dyDescent="0.25">
      <c r="A13" s="21" t="s">
        <v>148</v>
      </c>
      <c r="B13" s="32" t="s">
        <v>561</v>
      </c>
      <c r="C13" s="21" t="s">
        <v>570</v>
      </c>
      <c r="D13" s="21">
        <v>26</v>
      </c>
      <c r="E13" s="21">
        <v>0</v>
      </c>
      <c r="F13" s="21" t="s">
        <v>177</v>
      </c>
      <c r="G13" s="21" t="s">
        <v>570</v>
      </c>
      <c r="H13" s="21">
        <v>0</v>
      </c>
      <c r="I13" s="33">
        <v>20</v>
      </c>
      <c r="J13" s="33">
        <v>12</v>
      </c>
      <c r="K13" s="34">
        <v>22870</v>
      </c>
      <c r="L13" s="34">
        <v>0</v>
      </c>
      <c r="M13" s="34">
        <v>4574</v>
      </c>
      <c r="N13" s="23">
        <v>0</v>
      </c>
      <c r="O13" s="23">
        <v>1099.4000000000001</v>
      </c>
      <c r="P13" s="34">
        <v>9531.2000000000007</v>
      </c>
      <c r="Q13" s="23">
        <v>6608</v>
      </c>
      <c r="R13" s="34">
        <v>1338.01</v>
      </c>
      <c r="S13" s="23">
        <v>0</v>
      </c>
      <c r="T13" s="23">
        <v>8320</v>
      </c>
      <c r="U13" s="23">
        <v>54340.61</v>
      </c>
      <c r="V13" s="23">
        <v>0</v>
      </c>
      <c r="W13" s="23">
        <f t="shared" si="2"/>
        <v>54340.61</v>
      </c>
      <c r="X13" s="52">
        <v>65000</v>
      </c>
      <c r="Y13" s="52">
        <v>20</v>
      </c>
      <c r="Z13" s="52">
        <v>240</v>
      </c>
      <c r="AA13" s="52">
        <v>296</v>
      </c>
      <c r="AB13" s="23">
        <f t="shared" si="0"/>
        <v>2090.0234615384616</v>
      </c>
      <c r="AC13" s="23">
        <f t="shared" si="1"/>
        <v>226.41920833333333</v>
      </c>
      <c r="AD13" s="23" t="s">
        <v>1442</v>
      </c>
      <c r="AE13" s="284"/>
      <c r="AF13" s="44"/>
      <c r="AG13" s="44"/>
      <c r="AH13" s="44"/>
      <c r="AI13" s="44"/>
      <c r="AJ13" s="44"/>
      <c r="AK13" s="44"/>
      <c r="AL13" s="44"/>
      <c r="AM13" s="44"/>
      <c r="AN13" s="44"/>
      <c r="AO13" s="44"/>
      <c r="AP13" s="44"/>
      <c r="AQ13" s="44"/>
      <c r="AR13" s="44"/>
    </row>
    <row r="14" spans="1:44" s="20" customFormat="1" x14ac:dyDescent="0.25">
      <c r="A14" s="38" t="s">
        <v>148</v>
      </c>
      <c r="B14" s="32" t="s">
        <v>577</v>
      </c>
      <c r="C14" s="21" t="s">
        <v>580</v>
      </c>
      <c r="D14" s="21">
        <v>13.2</v>
      </c>
      <c r="E14" s="21">
        <v>0</v>
      </c>
      <c r="F14" s="21" t="s">
        <v>177</v>
      </c>
      <c r="G14" s="21" t="s">
        <v>580</v>
      </c>
      <c r="H14" s="21">
        <v>0</v>
      </c>
      <c r="I14" s="33">
        <v>10</v>
      </c>
      <c r="J14" s="33">
        <v>14</v>
      </c>
      <c r="K14" s="34">
        <v>11435</v>
      </c>
      <c r="L14" s="34">
        <v>0</v>
      </c>
      <c r="M14" s="34">
        <v>2287</v>
      </c>
      <c r="N14" s="23">
        <v>0</v>
      </c>
      <c r="O14" s="23">
        <v>549.70000000000005</v>
      </c>
      <c r="P14" s="34">
        <v>4741.8</v>
      </c>
      <c r="Q14" s="23">
        <v>3350</v>
      </c>
      <c r="R14" s="34">
        <v>670.91</v>
      </c>
      <c r="S14" s="23">
        <v>0</v>
      </c>
      <c r="T14" s="23">
        <v>4160</v>
      </c>
      <c r="U14" s="23">
        <v>27194.41</v>
      </c>
      <c r="V14" s="23">
        <v>0</v>
      </c>
      <c r="W14" s="23">
        <f t="shared" si="2"/>
        <v>27194.41</v>
      </c>
      <c r="X14" s="52">
        <v>33000</v>
      </c>
      <c r="Y14" s="52">
        <v>10</v>
      </c>
      <c r="Z14" s="52">
        <v>140</v>
      </c>
      <c r="AA14" s="52">
        <v>106</v>
      </c>
      <c r="AB14" s="23">
        <f t="shared" si="0"/>
        <v>2060.1825757575757</v>
      </c>
      <c r="AC14" s="23">
        <f t="shared" si="1"/>
        <v>194.24578571428572</v>
      </c>
      <c r="AD14" s="23" t="s">
        <v>1443</v>
      </c>
      <c r="AE14" s="284"/>
      <c r="AF14" s="44"/>
      <c r="AG14" s="44"/>
      <c r="AH14" s="44"/>
      <c r="AI14" s="44"/>
      <c r="AJ14" s="44"/>
      <c r="AK14" s="44"/>
      <c r="AL14" s="44"/>
      <c r="AM14" s="44"/>
      <c r="AN14" s="44"/>
      <c r="AO14" s="44"/>
      <c r="AP14" s="44"/>
      <c r="AQ14" s="44"/>
      <c r="AR14" s="44"/>
    </row>
    <row r="15" spans="1:44" s="44" customFormat="1" x14ac:dyDescent="0.25">
      <c r="A15" s="21" t="s">
        <v>148</v>
      </c>
      <c r="B15" s="32" t="s">
        <v>562</v>
      </c>
      <c r="C15" s="21" t="s">
        <v>594</v>
      </c>
      <c r="D15" s="21">
        <v>25</v>
      </c>
      <c r="E15" s="21">
        <v>0</v>
      </c>
      <c r="F15" s="21" t="s">
        <v>177</v>
      </c>
      <c r="G15" s="21" t="s">
        <v>594</v>
      </c>
      <c r="H15" s="21">
        <v>0</v>
      </c>
      <c r="I15" s="33">
        <v>20</v>
      </c>
      <c r="J15" s="33">
        <v>14</v>
      </c>
      <c r="K15" s="34">
        <v>22870</v>
      </c>
      <c r="L15" s="34">
        <v>0</v>
      </c>
      <c r="M15" s="34">
        <v>4574</v>
      </c>
      <c r="N15" s="23">
        <v>0</v>
      </c>
      <c r="O15" s="23">
        <v>1099.4000000000001</v>
      </c>
      <c r="P15" s="34">
        <v>9483.6</v>
      </c>
      <c r="Q15" s="23">
        <v>6700</v>
      </c>
      <c r="R15" s="34">
        <v>1341.81</v>
      </c>
      <c r="S15" s="23">
        <v>0</v>
      </c>
      <c r="T15" s="23">
        <v>8320</v>
      </c>
      <c r="U15" s="23">
        <v>54388.81</v>
      </c>
      <c r="V15" s="23">
        <v>0</v>
      </c>
      <c r="W15" s="23">
        <f t="shared" si="2"/>
        <v>54388.81</v>
      </c>
      <c r="X15" s="52">
        <v>111111</v>
      </c>
      <c r="Y15" s="52">
        <v>20</v>
      </c>
      <c r="Z15" s="52">
        <v>280</v>
      </c>
      <c r="AA15" s="52">
        <v>435</v>
      </c>
      <c r="AB15" s="23">
        <f t="shared" si="0"/>
        <v>2175.5524</v>
      </c>
      <c r="AC15" s="23">
        <f t="shared" si="1"/>
        <v>194.24574999999999</v>
      </c>
      <c r="AD15" s="23" t="s">
        <v>2012</v>
      </c>
      <c r="AE15" s="284"/>
    </row>
    <row r="16" spans="1:44" s="44" customFormat="1" x14ac:dyDescent="0.25">
      <c r="A16" s="21" t="s">
        <v>148</v>
      </c>
      <c r="B16" s="32" t="s">
        <v>630</v>
      </c>
      <c r="C16" s="21" t="s">
        <v>636</v>
      </c>
      <c r="D16" s="21">
        <v>0</v>
      </c>
      <c r="E16" s="21">
        <v>0</v>
      </c>
      <c r="F16" s="21" t="s">
        <v>637</v>
      </c>
      <c r="G16" s="21" t="s">
        <v>636</v>
      </c>
      <c r="H16" s="21">
        <v>0</v>
      </c>
      <c r="I16" s="33">
        <v>10</v>
      </c>
      <c r="J16" s="33">
        <v>14</v>
      </c>
      <c r="K16" s="34">
        <v>11435</v>
      </c>
      <c r="L16" s="34">
        <v>0</v>
      </c>
      <c r="M16" s="34">
        <v>2287</v>
      </c>
      <c r="N16" s="23">
        <v>0</v>
      </c>
      <c r="O16" s="23">
        <v>549.70000000000005</v>
      </c>
      <c r="P16" s="34">
        <v>4741.8</v>
      </c>
      <c r="Q16" s="23">
        <v>3350</v>
      </c>
      <c r="R16" s="34">
        <v>670.91</v>
      </c>
      <c r="S16" s="23">
        <v>0</v>
      </c>
      <c r="T16" s="23">
        <v>4160</v>
      </c>
      <c r="U16" s="23">
        <v>27194.41</v>
      </c>
      <c r="V16" s="23">
        <v>0</v>
      </c>
      <c r="W16" s="23">
        <f t="shared" si="2"/>
        <v>27194.41</v>
      </c>
      <c r="X16" s="52">
        <v>0</v>
      </c>
      <c r="Y16" s="52">
        <v>10</v>
      </c>
      <c r="Z16" s="52">
        <v>140</v>
      </c>
      <c r="AA16" s="52">
        <v>150</v>
      </c>
      <c r="AB16" s="23" t="e">
        <f t="shared" si="0"/>
        <v>#DIV/0!</v>
      </c>
      <c r="AC16" s="23">
        <f t="shared" si="1"/>
        <v>194.24578571428572</v>
      </c>
      <c r="AD16" s="23" t="s">
        <v>35</v>
      </c>
      <c r="AE16" s="284"/>
    </row>
    <row r="17" spans="1:44" s="44" customFormat="1" x14ac:dyDescent="0.25">
      <c r="A17" s="21" t="s">
        <v>148</v>
      </c>
      <c r="B17" s="32" t="s">
        <v>653</v>
      </c>
      <c r="C17" s="21" t="s">
        <v>660</v>
      </c>
      <c r="D17" s="21">
        <v>26</v>
      </c>
      <c r="E17" s="21">
        <v>0</v>
      </c>
      <c r="F17" s="21" t="s">
        <v>177</v>
      </c>
      <c r="G17" s="21" t="s">
        <v>660</v>
      </c>
      <c r="H17" s="21">
        <v>0</v>
      </c>
      <c r="I17" s="33">
        <v>20</v>
      </c>
      <c r="J17" s="33">
        <v>18</v>
      </c>
      <c r="K17" s="34">
        <v>22870</v>
      </c>
      <c r="L17" s="34">
        <v>0</v>
      </c>
      <c r="M17" s="34">
        <v>4574</v>
      </c>
      <c r="N17" s="23">
        <v>0</v>
      </c>
      <c r="O17" s="23">
        <v>1099.4000000000001</v>
      </c>
      <c r="P17" s="34">
        <v>9483.6</v>
      </c>
      <c r="Q17" s="23">
        <v>6700</v>
      </c>
      <c r="R17" s="34">
        <v>1341.81</v>
      </c>
      <c r="S17" s="23">
        <v>0</v>
      </c>
      <c r="T17" s="23">
        <v>8320</v>
      </c>
      <c r="U17" s="23">
        <v>54388.81</v>
      </c>
      <c r="V17" s="23">
        <v>0</v>
      </c>
      <c r="W17" s="23">
        <f>U17+V17</f>
        <v>54388.81</v>
      </c>
      <c r="X17" s="52">
        <v>115555</v>
      </c>
      <c r="Y17" s="52">
        <v>20</v>
      </c>
      <c r="Z17" s="52">
        <v>240</v>
      </c>
      <c r="AA17" s="52">
        <v>1287</v>
      </c>
      <c r="AB17" s="23">
        <f t="shared" si="0"/>
        <v>2091.8773076923076</v>
      </c>
      <c r="AC17" s="23">
        <f t="shared" si="1"/>
        <v>226.62004166666665</v>
      </c>
      <c r="AD17" s="23" t="s">
        <v>2026</v>
      </c>
      <c r="AE17" s="284"/>
    </row>
    <row r="18" spans="1:44" s="20" customFormat="1" x14ac:dyDescent="0.25">
      <c r="A18" s="21" t="s">
        <v>148</v>
      </c>
      <c r="B18" s="32" t="s">
        <v>566</v>
      </c>
      <c r="C18" s="21" t="s">
        <v>728</v>
      </c>
      <c r="D18" s="21">
        <v>26</v>
      </c>
      <c r="E18" s="21">
        <v>0</v>
      </c>
      <c r="F18" s="21" t="s">
        <v>177</v>
      </c>
      <c r="G18" s="21" t="s">
        <v>728</v>
      </c>
      <c r="H18" s="21">
        <v>0</v>
      </c>
      <c r="I18" s="33">
        <v>20</v>
      </c>
      <c r="J18" s="33">
        <v>15</v>
      </c>
      <c r="K18" s="34">
        <v>22234</v>
      </c>
      <c r="L18" s="34">
        <v>0</v>
      </c>
      <c r="M18" s="34">
        <v>4446.8</v>
      </c>
      <c r="N18" s="23">
        <v>0</v>
      </c>
      <c r="O18" s="23">
        <v>1371.4</v>
      </c>
      <c r="P18" s="34">
        <v>10663</v>
      </c>
      <c r="Q18" s="23">
        <v>7100</v>
      </c>
      <c r="R18" s="34">
        <v>1140</v>
      </c>
      <c r="S18" s="23">
        <v>0</v>
      </c>
      <c r="T18" s="23">
        <v>9360</v>
      </c>
      <c r="U18" s="23">
        <v>56315.199999999997</v>
      </c>
      <c r="V18" s="23">
        <v>0</v>
      </c>
      <c r="W18" s="23">
        <f>U18+V18</f>
        <v>56315.199999999997</v>
      </c>
      <c r="X18" s="52">
        <v>65000</v>
      </c>
      <c r="Y18" s="52">
        <v>20</v>
      </c>
      <c r="Z18" s="52">
        <v>240</v>
      </c>
      <c r="AA18" s="52">
        <v>496</v>
      </c>
      <c r="AB18" s="23">
        <f t="shared" si="0"/>
        <v>2165.9692307692308</v>
      </c>
      <c r="AC18" s="23">
        <f t="shared" si="1"/>
        <v>234.64666666666665</v>
      </c>
      <c r="AD18" s="23" t="s">
        <v>1444</v>
      </c>
      <c r="AE18" s="284"/>
      <c r="AF18" s="44"/>
      <c r="AG18" s="44"/>
      <c r="AH18" s="44"/>
      <c r="AI18" s="44"/>
      <c r="AJ18" s="44"/>
      <c r="AK18" s="44"/>
      <c r="AL18" s="44"/>
      <c r="AM18" s="44"/>
      <c r="AN18" s="44"/>
      <c r="AO18" s="44"/>
      <c r="AP18" s="44"/>
      <c r="AQ18" s="44"/>
      <c r="AR18" s="44"/>
    </row>
    <row r="19" spans="1:44" x14ac:dyDescent="0.25">
      <c r="A19" s="21" t="s">
        <v>148</v>
      </c>
      <c r="B19" s="32" t="s">
        <v>785</v>
      </c>
      <c r="C19" s="21" t="s">
        <v>788</v>
      </c>
      <c r="D19" s="21">
        <v>0</v>
      </c>
      <c r="E19" s="21">
        <v>3.2</v>
      </c>
      <c r="F19" s="21" t="s">
        <v>544</v>
      </c>
      <c r="G19" s="21" t="s">
        <v>788</v>
      </c>
      <c r="H19" s="21">
        <v>0</v>
      </c>
      <c r="I19" s="33">
        <v>3</v>
      </c>
      <c r="J19" s="33">
        <v>13</v>
      </c>
      <c r="K19" s="34">
        <v>3128.7</v>
      </c>
      <c r="L19" s="34">
        <v>0</v>
      </c>
      <c r="M19" s="34">
        <v>625.74</v>
      </c>
      <c r="N19" s="23">
        <v>0</v>
      </c>
      <c r="O19" s="23">
        <v>195.09</v>
      </c>
      <c r="P19" s="34">
        <v>1570.53</v>
      </c>
      <c r="Q19" s="23">
        <v>1065</v>
      </c>
      <c r="R19" s="34">
        <v>171</v>
      </c>
      <c r="S19" s="23">
        <v>0</v>
      </c>
      <c r="T19" s="23">
        <v>1080</v>
      </c>
      <c r="U19" s="23">
        <v>7836.06</v>
      </c>
      <c r="V19" s="23">
        <v>0</v>
      </c>
      <c r="W19" s="23">
        <f>U19+V19</f>
        <v>7836.06</v>
      </c>
      <c r="X19" s="52">
        <v>8000</v>
      </c>
      <c r="Y19" s="52">
        <v>3</v>
      </c>
      <c r="Z19" s="52">
        <v>33</v>
      </c>
      <c r="AA19" s="52">
        <v>97</v>
      </c>
      <c r="AB19" s="23">
        <f t="shared" si="0"/>
        <v>2448.7687500000002</v>
      </c>
      <c r="AC19" s="23">
        <f t="shared" si="1"/>
        <v>237.45636363636365</v>
      </c>
      <c r="AD19" s="23" t="s">
        <v>1445</v>
      </c>
      <c r="AE19" s="284"/>
      <c r="AF19" s="36"/>
      <c r="AG19" s="36"/>
      <c r="AH19" s="36"/>
      <c r="AI19" s="36"/>
      <c r="AJ19" s="36"/>
      <c r="AK19" s="36"/>
      <c r="AL19" s="36"/>
      <c r="AM19" s="36"/>
      <c r="AN19" s="36"/>
      <c r="AO19" s="36"/>
      <c r="AP19" s="36"/>
      <c r="AQ19" s="36"/>
      <c r="AR19" s="36"/>
    </row>
    <row r="20" spans="1:44" x14ac:dyDescent="0.25">
      <c r="A20" s="152" t="s">
        <v>148</v>
      </c>
      <c r="B20" s="32" t="s">
        <v>785</v>
      </c>
      <c r="C20" s="21" t="s">
        <v>789</v>
      </c>
      <c r="D20" s="21">
        <v>0</v>
      </c>
      <c r="E20" s="21">
        <v>5.3</v>
      </c>
      <c r="F20" s="21" t="s">
        <v>544</v>
      </c>
      <c r="G20" s="21" t="s">
        <v>789</v>
      </c>
      <c r="H20" s="21">
        <v>0</v>
      </c>
      <c r="I20" s="33">
        <v>5</v>
      </c>
      <c r="J20" s="33">
        <v>13</v>
      </c>
      <c r="K20" s="34">
        <v>5214.5</v>
      </c>
      <c r="L20" s="34">
        <v>0</v>
      </c>
      <c r="M20" s="34">
        <v>1042.9000000000001</v>
      </c>
      <c r="N20" s="23">
        <v>0</v>
      </c>
      <c r="O20" s="23">
        <v>325.14999999999998</v>
      </c>
      <c r="P20" s="34">
        <v>2617.5500000000002</v>
      </c>
      <c r="Q20" s="23">
        <v>1775</v>
      </c>
      <c r="R20" s="34">
        <v>285</v>
      </c>
      <c r="S20" s="23">
        <v>0</v>
      </c>
      <c r="T20" s="23">
        <v>2160</v>
      </c>
      <c r="U20" s="23">
        <v>13420.1</v>
      </c>
      <c r="V20" s="23">
        <v>0</v>
      </c>
      <c r="W20" s="23">
        <f>U20+V20</f>
        <v>13420.1</v>
      </c>
      <c r="X20" s="52">
        <v>13250</v>
      </c>
      <c r="Y20" s="52">
        <v>5</v>
      </c>
      <c r="Z20" s="52">
        <v>65</v>
      </c>
      <c r="AA20" s="52">
        <v>147</v>
      </c>
      <c r="AB20" s="23">
        <f t="shared" si="0"/>
        <v>2532.0943396226417</v>
      </c>
      <c r="AC20" s="23">
        <f>U20/Z20</f>
        <v>206.46307692307693</v>
      </c>
      <c r="AD20" s="23" t="s">
        <v>1446</v>
      </c>
      <c r="AE20" s="284"/>
      <c r="AF20" s="36"/>
      <c r="AG20" s="36"/>
      <c r="AH20" s="36"/>
      <c r="AI20" s="36"/>
      <c r="AJ20" s="36"/>
      <c r="AK20" s="36"/>
      <c r="AL20" s="36"/>
      <c r="AM20" s="36"/>
      <c r="AN20" s="36"/>
      <c r="AO20" s="36"/>
      <c r="AP20" s="36"/>
      <c r="AQ20" s="36"/>
      <c r="AR20" s="36"/>
    </row>
    <row r="21" spans="1:44" x14ac:dyDescent="0.25">
      <c r="A21" s="14"/>
      <c r="B21" s="15"/>
      <c r="C21" s="14"/>
      <c r="D21" s="14"/>
      <c r="E21" s="14"/>
      <c r="F21" s="14"/>
      <c r="G21" s="14"/>
      <c r="H21" s="14"/>
      <c r="I21" s="14"/>
      <c r="J21" s="14"/>
      <c r="K21" s="16"/>
      <c r="L21" s="16"/>
      <c r="M21" s="16"/>
      <c r="N21" s="16"/>
      <c r="O21" s="16"/>
      <c r="P21" s="16"/>
      <c r="Q21" s="16"/>
      <c r="R21" s="16"/>
      <c r="S21" s="16"/>
      <c r="T21" s="16"/>
      <c r="U21" s="16"/>
      <c r="V21" s="16"/>
      <c r="W21" s="16"/>
      <c r="X21" s="55"/>
      <c r="Y21" s="52"/>
      <c r="Z21" s="52"/>
      <c r="AA21" s="52"/>
      <c r="AB21" s="23"/>
      <c r="AC21" s="23"/>
      <c r="AD21" s="23"/>
      <c r="AE21" s="284"/>
    </row>
    <row r="22" spans="1:44" x14ac:dyDescent="0.25">
      <c r="A22" s="14"/>
      <c r="B22" s="15"/>
      <c r="C22" s="14"/>
      <c r="D22" s="14"/>
      <c r="E22" s="14"/>
      <c r="F22" s="14"/>
      <c r="G22" s="14"/>
      <c r="H22" s="14"/>
      <c r="I22" s="14"/>
      <c r="J22" s="14"/>
      <c r="K22" s="16"/>
      <c r="L22" s="16"/>
      <c r="M22" s="16"/>
      <c r="N22" s="16"/>
      <c r="O22" s="16"/>
      <c r="P22" s="16"/>
      <c r="Q22" s="16"/>
      <c r="R22" s="16"/>
      <c r="S22" s="16"/>
      <c r="T22" s="16"/>
      <c r="U22" s="16"/>
      <c r="V22" s="16"/>
      <c r="W22" s="16"/>
      <c r="X22" s="55"/>
      <c r="Y22" s="52"/>
      <c r="Z22" s="52"/>
      <c r="AA22" s="52"/>
      <c r="AB22" s="23"/>
      <c r="AC22" s="23"/>
      <c r="AD22" s="23"/>
      <c r="AE22" s="284"/>
    </row>
    <row r="23" spans="1:44" x14ac:dyDescent="0.25">
      <c r="A23" s="3"/>
      <c r="B23" s="9"/>
      <c r="C23" s="3"/>
      <c r="D23" s="3"/>
      <c r="E23" s="3"/>
      <c r="F23" s="3"/>
      <c r="G23" s="3"/>
      <c r="H23" s="3"/>
      <c r="I23" s="3"/>
      <c r="J23" s="3"/>
      <c r="K23" s="7"/>
      <c r="L23" s="7"/>
      <c r="M23" s="7"/>
      <c r="N23" s="7"/>
      <c r="O23" s="7"/>
      <c r="P23" s="7"/>
      <c r="Q23" s="7"/>
      <c r="R23" s="7"/>
      <c r="S23" s="7"/>
      <c r="T23" s="7"/>
      <c r="U23" s="7"/>
      <c r="V23" s="7"/>
      <c r="W23" s="7"/>
      <c r="X23" s="56"/>
      <c r="Y23" s="57"/>
      <c r="Z23" s="57"/>
      <c r="AA23" s="57"/>
      <c r="AB23" s="23"/>
      <c r="AC23" s="23"/>
      <c r="AD23" s="23"/>
      <c r="AE23" s="284"/>
    </row>
    <row r="24" spans="1:44" x14ac:dyDescent="0.25">
      <c r="A24" s="97"/>
      <c r="B24" s="97" t="s">
        <v>28</v>
      </c>
      <c r="C24" s="97">
        <f>COUNT(D4:D23)</f>
        <v>17</v>
      </c>
      <c r="D24" s="97">
        <f>SUM(D4:D23)</f>
        <v>233.79999999999998</v>
      </c>
      <c r="E24" s="97">
        <f>SUM(E4:E23)</f>
        <v>23.01</v>
      </c>
      <c r="F24" s="97"/>
      <c r="G24" s="97"/>
      <c r="H24" s="97">
        <f>SUM(H4:H23)</f>
        <v>8</v>
      </c>
      <c r="I24" s="97">
        <f>SUM(I4:I23)</f>
        <v>278</v>
      </c>
      <c r="J24" s="97">
        <f>MAX(J4:J23)</f>
        <v>18</v>
      </c>
      <c r="K24" s="98">
        <f t="shared" ref="K24:T24" si="3">SUM(K4:K23)</f>
        <v>282867.50000000006</v>
      </c>
      <c r="L24" s="98">
        <f t="shared" si="3"/>
        <v>0</v>
      </c>
      <c r="M24" s="98">
        <f t="shared" si="3"/>
        <v>56573.5</v>
      </c>
      <c r="N24" s="98">
        <f t="shared" si="3"/>
        <v>0</v>
      </c>
      <c r="O24" s="98">
        <f t="shared" si="3"/>
        <v>15391.74</v>
      </c>
      <c r="P24" s="98">
        <f t="shared" si="3"/>
        <v>94161.88</v>
      </c>
      <c r="Q24" s="98">
        <f t="shared" si="3"/>
        <v>100262</v>
      </c>
      <c r="R24" s="98">
        <f t="shared" si="3"/>
        <v>16169.96</v>
      </c>
      <c r="S24" s="98">
        <f t="shared" si="3"/>
        <v>7054.65</v>
      </c>
      <c r="T24" s="98">
        <f t="shared" si="3"/>
        <v>117120</v>
      </c>
      <c r="U24" s="98">
        <f t="shared" ref="U24:AA24" si="4">SUM(U4:U23)</f>
        <v>689601.22999999986</v>
      </c>
      <c r="V24" s="98">
        <f t="shared" si="4"/>
        <v>92050.08</v>
      </c>
      <c r="W24" s="98">
        <f t="shared" si="4"/>
        <v>781651.30999999994</v>
      </c>
      <c r="X24" s="101">
        <f t="shared" si="4"/>
        <v>689416</v>
      </c>
      <c r="Y24" s="101">
        <f t="shared" si="4"/>
        <v>267</v>
      </c>
      <c r="Z24" s="101">
        <f t="shared" si="4"/>
        <v>3558</v>
      </c>
      <c r="AA24" s="101">
        <f t="shared" si="4"/>
        <v>5602</v>
      </c>
      <c r="AB24" s="113">
        <f>W24/(D24+E24)</f>
        <v>3043.6949885129079</v>
      </c>
      <c r="AC24" s="113">
        <f>W24/Z24</f>
        <v>219.68839516582349</v>
      </c>
      <c r="AD24" s="113"/>
      <c r="AE24" s="113"/>
    </row>
    <row r="25" spans="1:44" ht="31.2" x14ac:dyDescent="0.25">
      <c r="A25" s="146" t="s">
        <v>14</v>
      </c>
      <c r="B25" s="146" t="s">
        <v>15</v>
      </c>
      <c r="C25" s="146" t="s">
        <v>16</v>
      </c>
      <c r="D25" s="43" t="s">
        <v>526</v>
      </c>
      <c r="E25" s="43" t="s">
        <v>524</v>
      </c>
      <c r="F25" s="146" t="s">
        <v>2</v>
      </c>
      <c r="G25" s="146" t="s">
        <v>3</v>
      </c>
      <c r="H25" s="43" t="s">
        <v>29</v>
      </c>
      <c r="I25" s="43" t="s">
        <v>4</v>
      </c>
      <c r="J25" s="43" t="s">
        <v>5</v>
      </c>
      <c r="K25" s="43" t="s">
        <v>6</v>
      </c>
      <c r="L25" s="43" t="s">
        <v>773</v>
      </c>
      <c r="M25" s="43" t="s">
        <v>13</v>
      </c>
      <c r="N25" s="146" t="s">
        <v>17</v>
      </c>
      <c r="O25" s="146" t="s">
        <v>7</v>
      </c>
      <c r="P25" s="43" t="s">
        <v>8</v>
      </c>
      <c r="Q25" s="146" t="s">
        <v>9</v>
      </c>
      <c r="R25" s="43" t="s">
        <v>18</v>
      </c>
      <c r="S25" s="146" t="s">
        <v>10</v>
      </c>
      <c r="T25" s="146" t="s">
        <v>12</v>
      </c>
      <c r="U25" s="146" t="s">
        <v>11</v>
      </c>
      <c r="V25" s="43" t="s">
        <v>170</v>
      </c>
      <c r="W25" s="43" t="s">
        <v>171</v>
      </c>
      <c r="X25" s="43" t="s">
        <v>163</v>
      </c>
      <c r="Y25" s="43" t="s">
        <v>164</v>
      </c>
      <c r="Z25" s="43" t="s">
        <v>165</v>
      </c>
      <c r="AA25" s="43" t="s">
        <v>166</v>
      </c>
      <c r="AB25" s="146" t="s">
        <v>167</v>
      </c>
      <c r="AC25" s="146" t="s">
        <v>168</v>
      </c>
      <c r="AD25" s="146" t="s">
        <v>1405</v>
      </c>
      <c r="AE25" s="146" t="s">
        <v>1406</v>
      </c>
    </row>
    <row r="26" spans="1:44" x14ac:dyDescent="0.25">
      <c r="A26" s="100"/>
      <c r="B26" s="100"/>
      <c r="C26" s="100"/>
      <c r="D26" s="100"/>
      <c r="E26" s="100"/>
      <c r="F26" s="100"/>
      <c r="G26" s="100"/>
      <c r="H26" s="100"/>
      <c r="I26" s="100"/>
      <c r="J26" s="100"/>
      <c r="K26" s="100"/>
      <c r="L26" s="100"/>
      <c r="M26" s="100"/>
      <c r="N26" s="100"/>
      <c r="O26" s="100"/>
      <c r="P26" s="100"/>
      <c r="Q26" s="100"/>
      <c r="R26" s="100"/>
      <c r="S26" s="100"/>
      <c r="T26" s="100"/>
      <c r="U26" s="100"/>
      <c r="V26" s="100"/>
      <c r="W26" s="100"/>
      <c r="X26" s="100"/>
      <c r="Y26" s="100"/>
      <c r="Z26" s="100"/>
      <c r="AA26" s="100"/>
      <c r="AB26" s="100"/>
      <c r="AC26" s="100"/>
      <c r="AD26" s="100"/>
      <c r="AE26" s="100"/>
    </row>
    <row r="27" spans="1:44" s="227" customFormat="1" ht="36" x14ac:dyDescent="0.25">
      <c r="A27" s="304" t="s">
        <v>1251</v>
      </c>
      <c r="B27" s="304"/>
      <c r="C27" s="245" t="s">
        <v>30</v>
      </c>
      <c r="D27" s="245" t="s">
        <v>526</v>
      </c>
      <c r="E27" s="245" t="s">
        <v>524</v>
      </c>
      <c r="F27" s="246"/>
      <c r="G27" s="246"/>
      <c r="H27" s="245" t="s">
        <v>31</v>
      </c>
      <c r="I27" s="245" t="s">
        <v>4</v>
      </c>
      <c r="J27" s="245" t="s">
        <v>5</v>
      </c>
      <c r="K27" s="245" t="s">
        <v>6</v>
      </c>
      <c r="L27" s="245" t="s">
        <v>773</v>
      </c>
      <c r="M27" s="245" t="s">
        <v>13</v>
      </c>
      <c r="N27" s="246" t="s">
        <v>17</v>
      </c>
      <c r="O27" s="246" t="s">
        <v>7</v>
      </c>
      <c r="P27" s="245" t="s">
        <v>8</v>
      </c>
      <c r="Q27" s="246" t="s">
        <v>9</v>
      </c>
      <c r="R27" s="245" t="s">
        <v>18</v>
      </c>
      <c r="S27" s="246" t="s">
        <v>10</v>
      </c>
      <c r="T27" s="246" t="s">
        <v>12</v>
      </c>
      <c r="U27" s="245" t="s">
        <v>169</v>
      </c>
      <c r="V27" s="245" t="s">
        <v>170</v>
      </c>
      <c r="W27" s="245" t="s">
        <v>171</v>
      </c>
      <c r="X27" s="245" t="s">
        <v>163</v>
      </c>
      <c r="Y27" s="245" t="s">
        <v>164</v>
      </c>
      <c r="Z27" s="245" t="s">
        <v>165</v>
      </c>
      <c r="AA27" s="245" t="s">
        <v>166</v>
      </c>
      <c r="AB27" s="247" t="s">
        <v>167</v>
      </c>
      <c r="AC27" s="247" t="s">
        <v>168</v>
      </c>
      <c r="AD27" s="247"/>
      <c r="AE27" s="247"/>
    </row>
    <row r="28" spans="1:44" s="20" customFormat="1" ht="26.25" customHeight="1" x14ac:dyDescent="0.25">
      <c r="A28" s="303" t="s">
        <v>708</v>
      </c>
      <c r="B28" s="303"/>
      <c r="C28" s="95">
        <f>COUNT(D4:D12)</f>
        <v>9</v>
      </c>
      <c r="D28" s="95">
        <f>SUM(D4:D12)</f>
        <v>117.6</v>
      </c>
      <c r="E28" s="95">
        <f>SUM(E4:E12)</f>
        <v>14.51</v>
      </c>
      <c r="F28" s="95"/>
      <c r="G28" s="95"/>
      <c r="H28" s="95">
        <f>SUM(H4:H12)</f>
        <v>8</v>
      </c>
      <c r="I28" s="95">
        <f>SUM(I4:I12)</f>
        <v>170</v>
      </c>
      <c r="J28" s="95">
        <f>MAX(J4:J12)</f>
        <v>15</v>
      </c>
      <c r="K28" s="248">
        <f t="shared" ref="K28:V28" si="5">SUM(K4:K12)</f>
        <v>160810.30000000002</v>
      </c>
      <c r="L28" s="248">
        <f t="shared" si="5"/>
        <v>0</v>
      </c>
      <c r="M28" s="248">
        <f t="shared" si="5"/>
        <v>32162.059999999998</v>
      </c>
      <c r="N28" s="248">
        <f t="shared" si="5"/>
        <v>0</v>
      </c>
      <c r="O28" s="248">
        <f t="shared" si="5"/>
        <v>9102.5</v>
      </c>
      <c r="P28" s="248">
        <f t="shared" si="5"/>
        <v>41328.800000000003</v>
      </c>
      <c r="Q28" s="248">
        <f t="shared" si="5"/>
        <v>63614</v>
      </c>
      <c r="R28" s="248">
        <f t="shared" si="5"/>
        <v>9210.51</v>
      </c>
      <c r="S28" s="248">
        <f t="shared" si="5"/>
        <v>7054.65</v>
      </c>
      <c r="T28" s="248">
        <f t="shared" si="5"/>
        <v>71240</v>
      </c>
      <c r="U28" s="248">
        <f t="shared" si="5"/>
        <v>394522.82</v>
      </c>
      <c r="V28" s="248">
        <f t="shared" si="5"/>
        <v>92050.08</v>
      </c>
      <c r="W28" s="62">
        <f>U28+V28</f>
        <v>486572.9</v>
      </c>
      <c r="X28" s="249">
        <f>SUM(X4:X12)</f>
        <v>278500</v>
      </c>
      <c r="Y28" s="249">
        <f>SUM(Y4:Y12)</f>
        <v>159</v>
      </c>
      <c r="Z28" s="249">
        <f>SUM(Z4:Z12)</f>
        <v>2180</v>
      </c>
      <c r="AA28" s="249">
        <f>SUM(AA4:AA12)</f>
        <v>2588</v>
      </c>
      <c r="AB28" s="62">
        <f>W28/(D28+E28)</f>
        <v>3683.0890924229816</v>
      </c>
      <c r="AC28" s="62">
        <f>U28/Z28</f>
        <v>180.97377064220183</v>
      </c>
      <c r="AD28" s="62"/>
      <c r="AE28" s="62"/>
    </row>
    <row r="29" spans="1:44" s="20" customFormat="1" ht="26.25" customHeight="1" x14ac:dyDescent="0.25">
      <c r="A29" s="303" t="s">
        <v>741</v>
      </c>
      <c r="B29" s="303"/>
      <c r="C29" s="95">
        <f>COUNT(D13:D18)</f>
        <v>6</v>
      </c>
      <c r="D29" s="95">
        <f>SUM(D13:D18)</f>
        <v>116.2</v>
      </c>
      <c r="E29" s="95">
        <f>SUM(E13:E18)</f>
        <v>0</v>
      </c>
      <c r="F29" s="95"/>
      <c r="G29" s="95"/>
      <c r="H29" s="95">
        <f>SUM(H13:H18)</f>
        <v>0</v>
      </c>
      <c r="I29" s="95">
        <f>SUM(I13:I18)</f>
        <v>100</v>
      </c>
      <c r="J29" s="95">
        <f>MAX(J13:J18)</f>
        <v>18</v>
      </c>
      <c r="K29" s="248">
        <f t="shared" ref="K29:V29" si="6">SUM(K13:K18)</f>
        <v>113714</v>
      </c>
      <c r="L29" s="248">
        <f t="shared" si="6"/>
        <v>0</v>
      </c>
      <c r="M29" s="248">
        <f t="shared" si="6"/>
        <v>22742.799999999999</v>
      </c>
      <c r="N29" s="248">
        <f t="shared" si="6"/>
        <v>0</v>
      </c>
      <c r="O29" s="248">
        <f t="shared" si="6"/>
        <v>5769</v>
      </c>
      <c r="P29" s="248">
        <f t="shared" si="6"/>
        <v>48645</v>
      </c>
      <c r="Q29" s="248">
        <f t="shared" si="6"/>
        <v>33808</v>
      </c>
      <c r="R29" s="248">
        <f t="shared" si="6"/>
        <v>6503.45</v>
      </c>
      <c r="S29" s="248">
        <f t="shared" si="6"/>
        <v>0</v>
      </c>
      <c r="T29" s="248">
        <f t="shared" si="6"/>
        <v>42640</v>
      </c>
      <c r="U29" s="248">
        <f t="shared" si="6"/>
        <v>273822.25</v>
      </c>
      <c r="V29" s="248">
        <f t="shared" si="6"/>
        <v>0</v>
      </c>
      <c r="W29" s="62">
        <f>U29+V29</f>
        <v>273822.25</v>
      </c>
      <c r="X29" s="249">
        <f>SUM(X13:X18)</f>
        <v>389666</v>
      </c>
      <c r="Y29" s="249">
        <f>SUM(Y13:Y18)</f>
        <v>100</v>
      </c>
      <c r="Z29" s="249">
        <f>SUM(Z13:Z18)</f>
        <v>1280</v>
      </c>
      <c r="AA29" s="249">
        <f>SUM(AA13:AA18)</f>
        <v>2770</v>
      </c>
      <c r="AB29" s="62">
        <f>W29/(D29+E29)</f>
        <v>2356.473752151463</v>
      </c>
      <c r="AC29" s="62">
        <f>U29/Z29</f>
        <v>213.92363281249999</v>
      </c>
      <c r="AD29" s="62"/>
      <c r="AE29" s="62"/>
    </row>
    <row r="30" spans="1:44" s="20" customFormat="1" ht="26.25" customHeight="1" x14ac:dyDescent="0.25">
      <c r="A30" s="303" t="s">
        <v>752</v>
      </c>
      <c r="B30" s="303"/>
      <c r="C30" s="95">
        <f>COUNT(D19:D20)</f>
        <v>2</v>
      </c>
      <c r="D30" s="95">
        <f>SUM(D19:D20)</f>
        <v>0</v>
      </c>
      <c r="E30" s="95">
        <f>SUM(E19:E20)</f>
        <v>8.5</v>
      </c>
      <c r="F30" s="95"/>
      <c r="G30" s="95"/>
      <c r="H30" s="95">
        <f>SUM(H19:H20)</f>
        <v>0</v>
      </c>
      <c r="I30" s="95">
        <f>SUM(I19:I20)</f>
        <v>8</v>
      </c>
      <c r="J30" s="95">
        <f>MAX(J19:J20)</f>
        <v>13</v>
      </c>
      <c r="K30" s="248">
        <f>SUM(K19:K20)</f>
        <v>8343.2000000000007</v>
      </c>
      <c r="L30" s="248">
        <f t="shared" ref="L30:AA30" si="7">SUM(L19:L20)</f>
        <v>0</v>
      </c>
      <c r="M30" s="248">
        <f t="shared" si="7"/>
        <v>1668.64</v>
      </c>
      <c r="N30" s="248">
        <f t="shared" si="7"/>
        <v>0</v>
      </c>
      <c r="O30" s="248">
        <f t="shared" si="7"/>
        <v>520.24</v>
      </c>
      <c r="P30" s="248">
        <f t="shared" si="7"/>
        <v>4188.08</v>
      </c>
      <c r="Q30" s="248">
        <f t="shared" si="7"/>
        <v>2840</v>
      </c>
      <c r="R30" s="248">
        <f t="shared" si="7"/>
        <v>456</v>
      </c>
      <c r="S30" s="248">
        <f t="shared" si="7"/>
        <v>0</v>
      </c>
      <c r="T30" s="248">
        <f t="shared" si="7"/>
        <v>3240</v>
      </c>
      <c r="U30" s="248">
        <f t="shared" si="7"/>
        <v>21256.16</v>
      </c>
      <c r="V30" s="248">
        <f t="shared" si="7"/>
        <v>0</v>
      </c>
      <c r="W30" s="62">
        <f>U30+V30</f>
        <v>21256.16</v>
      </c>
      <c r="X30" s="249">
        <f t="shared" si="7"/>
        <v>21250</v>
      </c>
      <c r="Y30" s="249">
        <f t="shared" si="7"/>
        <v>8</v>
      </c>
      <c r="Z30" s="249">
        <f t="shared" si="7"/>
        <v>98</v>
      </c>
      <c r="AA30" s="249">
        <f t="shared" si="7"/>
        <v>244</v>
      </c>
      <c r="AB30" s="62">
        <f>W30/(D30+E30)</f>
        <v>2500.7247058823527</v>
      </c>
      <c r="AC30" s="62">
        <f>U30/Z30</f>
        <v>216.89959183673469</v>
      </c>
      <c r="AD30" s="62"/>
      <c r="AE30" s="62"/>
    </row>
  </sheetData>
  <mergeCells count="4">
    <mergeCell ref="A28:B28"/>
    <mergeCell ref="A29:B29"/>
    <mergeCell ref="A30:B30"/>
    <mergeCell ref="A27:B27"/>
  </mergeCells>
  <pageMargins left="0.74803149606299213" right="0.74803149606299213" top="0.98425196850393704" bottom="0.98425196850393704" header="0.51181102362204722" footer="0.51181102362204722"/>
  <pageSetup paperSize="9" scale="46" orientation="landscape"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tabColor rgb="FF00FF00"/>
    <pageSetUpPr fitToPage="1"/>
  </sheetPr>
  <dimension ref="A1:AE22"/>
  <sheetViews>
    <sheetView zoomScaleNormal="100" workbookViewId="0">
      <selection activeCell="A4" sqref="A4:AE12"/>
    </sheetView>
  </sheetViews>
  <sheetFormatPr defaultRowHeight="13.2" x14ac:dyDescent="0.25"/>
  <cols>
    <col min="1" max="1" width="13.88671875" customWidth="1"/>
    <col min="2" max="2" width="12.88671875" bestFit="1" customWidth="1"/>
    <col min="3" max="3" width="12.5546875" customWidth="1"/>
    <col min="4" max="4" width="8" bestFit="1" customWidth="1"/>
    <col min="5" max="5" width="7.6640625" bestFit="1" customWidth="1"/>
    <col min="6" max="6" width="15.109375" bestFit="1" customWidth="1"/>
    <col min="7" max="7" width="12.44140625" customWidth="1"/>
    <col min="8" max="8" width="7.44140625" bestFit="1" customWidth="1"/>
    <col min="9" max="9" width="6.5546875" bestFit="1" customWidth="1"/>
    <col min="10" max="10" width="8.88671875" bestFit="1" customWidth="1"/>
    <col min="11" max="11" width="11" customWidth="1"/>
    <col min="12" max="12" width="8.44140625" bestFit="1" customWidth="1"/>
    <col min="13" max="13" width="11" bestFit="1" customWidth="1"/>
    <col min="14" max="14" width="7.109375" bestFit="1" customWidth="1"/>
    <col min="15" max="15" width="10" bestFit="1" customWidth="1"/>
    <col min="16" max="17" width="11" bestFit="1" customWidth="1"/>
    <col min="18" max="18" width="10" bestFit="1" customWidth="1"/>
    <col min="19" max="19" width="7.88671875" bestFit="1" customWidth="1"/>
    <col min="20" max="20" width="11" bestFit="1" customWidth="1"/>
    <col min="21" max="21" width="12" bestFit="1" customWidth="1"/>
    <col min="22" max="22" width="11.33203125" bestFit="1" customWidth="1"/>
    <col min="23" max="24" width="12" bestFit="1" customWidth="1"/>
    <col min="25" max="25" width="8" bestFit="1" customWidth="1"/>
    <col min="26" max="27" width="8.44140625" bestFit="1" customWidth="1"/>
    <col min="28" max="28" width="10" bestFit="1" customWidth="1"/>
    <col min="29" max="29" width="9.44140625" bestFit="1" customWidth="1"/>
    <col min="30" max="30" width="15.6640625" customWidth="1"/>
    <col min="31" max="31" width="17" customWidth="1"/>
  </cols>
  <sheetData>
    <row r="1" spans="1:31" x14ac:dyDescent="0.25">
      <c r="A1" s="2" t="s">
        <v>615</v>
      </c>
    </row>
    <row r="3" spans="1:31" ht="31.2" x14ac:dyDescent="0.25">
      <c r="A3" s="146" t="s">
        <v>0</v>
      </c>
      <c r="B3" s="146" t="s">
        <v>1</v>
      </c>
      <c r="C3" s="146" t="s">
        <v>16</v>
      </c>
      <c r="D3" s="43" t="s">
        <v>523</v>
      </c>
      <c r="E3" s="43" t="s">
        <v>524</v>
      </c>
      <c r="F3" s="43" t="s">
        <v>2</v>
      </c>
      <c r="G3" s="146" t="s">
        <v>3</v>
      </c>
      <c r="H3" s="43" t="s">
        <v>29</v>
      </c>
      <c r="I3" s="43" t="s">
        <v>25</v>
      </c>
      <c r="J3" s="43" t="s">
        <v>26</v>
      </c>
      <c r="K3" s="43" t="s">
        <v>20</v>
      </c>
      <c r="L3" s="43" t="s">
        <v>773</v>
      </c>
      <c r="M3" s="43" t="s">
        <v>13</v>
      </c>
      <c r="N3" s="43" t="s">
        <v>21</v>
      </c>
      <c r="O3" s="146" t="s">
        <v>7</v>
      </c>
      <c r="P3" s="43" t="s">
        <v>22</v>
      </c>
      <c r="Q3" s="146" t="s">
        <v>9</v>
      </c>
      <c r="R3" s="146" t="s">
        <v>23</v>
      </c>
      <c r="S3" s="146" t="s">
        <v>24</v>
      </c>
      <c r="T3" s="146" t="s">
        <v>12</v>
      </c>
      <c r="U3" s="146" t="s">
        <v>19</v>
      </c>
      <c r="V3" s="43" t="s">
        <v>170</v>
      </c>
      <c r="W3" s="43" t="s">
        <v>171</v>
      </c>
      <c r="X3" s="43" t="s">
        <v>163</v>
      </c>
      <c r="Y3" s="43" t="s">
        <v>164</v>
      </c>
      <c r="Z3" s="43" t="s">
        <v>165</v>
      </c>
      <c r="AA3" s="43" t="s">
        <v>166</v>
      </c>
      <c r="AB3" s="146" t="s">
        <v>167</v>
      </c>
      <c r="AC3" s="146" t="s">
        <v>168</v>
      </c>
      <c r="AD3" s="146" t="s">
        <v>1405</v>
      </c>
      <c r="AE3" s="146" t="s">
        <v>1406</v>
      </c>
    </row>
    <row r="4" spans="1:31" s="20" customFormat="1" x14ac:dyDescent="0.25">
      <c r="A4" s="21" t="s">
        <v>616</v>
      </c>
      <c r="B4" s="39" t="s">
        <v>618</v>
      </c>
      <c r="C4" s="21" t="s">
        <v>617</v>
      </c>
      <c r="D4" s="33">
        <v>26</v>
      </c>
      <c r="E4" s="33">
        <v>0</v>
      </c>
      <c r="F4" s="33" t="s">
        <v>177</v>
      </c>
      <c r="G4" s="21" t="s">
        <v>617</v>
      </c>
      <c r="H4" s="21">
        <v>0</v>
      </c>
      <c r="I4" s="21">
        <v>20</v>
      </c>
      <c r="J4" s="21">
        <v>12</v>
      </c>
      <c r="K4" s="224">
        <v>22119.200000000001</v>
      </c>
      <c r="L4" s="224">
        <v>0</v>
      </c>
      <c r="M4" s="120">
        <v>4423.84</v>
      </c>
      <c r="N4" s="120">
        <v>0</v>
      </c>
      <c r="O4" s="120">
        <v>1099.4000000000001</v>
      </c>
      <c r="P4" s="120">
        <v>9209.7999999999993</v>
      </c>
      <c r="Q4" s="120">
        <v>6718</v>
      </c>
      <c r="R4" s="120">
        <v>1307.1099999999999</v>
      </c>
      <c r="S4" s="120">
        <v>0</v>
      </c>
      <c r="T4" s="120">
        <v>7680</v>
      </c>
      <c r="U4" s="120">
        <v>52557.35</v>
      </c>
      <c r="V4" s="23">
        <v>0</v>
      </c>
      <c r="W4" s="23">
        <f>V4+U4</f>
        <v>52557.35</v>
      </c>
      <c r="X4" s="52">
        <v>65000</v>
      </c>
      <c r="Y4" s="52">
        <v>20</v>
      </c>
      <c r="Z4" s="47">
        <v>240</v>
      </c>
      <c r="AA4" s="47">
        <v>351</v>
      </c>
      <c r="AB4" s="23">
        <f t="shared" ref="AB4:AB12" si="0">W4/(D4+E4)</f>
        <v>2021.4365384615385</v>
      </c>
      <c r="AC4" s="23">
        <f>W4/Z4</f>
        <v>218.98895833333333</v>
      </c>
      <c r="AD4" s="23" t="s">
        <v>1447</v>
      </c>
      <c r="AE4" s="284"/>
    </row>
    <row r="5" spans="1:31" s="44" customFormat="1" x14ac:dyDescent="0.25">
      <c r="A5" s="21" t="s">
        <v>616</v>
      </c>
      <c r="B5" s="39" t="s">
        <v>672</v>
      </c>
      <c r="C5" s="21" t="s">
        <v>673</v>
      </c>
      <c r="D5" s="21">
        <v>26</v>
      </c>
      <c r="E5" s="21">
        <v>0</v>
      </c>
      <c r="F5" s="21" t="s">
        <v>177</v>
      </c>
      <c r="G5" s="21" t="s">
        <v>673</v>
      </c>
      <c r="H5" s="21">
        <v>0</v>
      </c>
      <c r="I5" s="21">
        <v>20</v>
      </c>
      <c r="J5" s="21">
        <v>11</v>
      </c>
      <c r="K5" s="224">
        <v>20759.2</v>
      </c>
      <c r="L5" s="224">
        <v>0</v>
      </c>
      <c r="M5" s="120">
        <v>4151.84</v>
      </c>
      <c r="N5" s="120">
        <v>0</v>
      </c>
      <c r="O5" s="120">
        <v>984.8</v>
      </c>
      <c r="P5" s="120">
        <v>9227.7999999999993</v>
      </c>
      <c r="Q5" s="120">
        <v>6718</v>
      </c>
      <c r="R5" s="120">
        <v>1255.25</v>
      </c>
      <c r="S5" s="120">
        <v>0</v>
      </c>
      <c r="T5" s="120">
        <v>7680</v>
      </c>
      <c r="U5" s="120">
        <v>50776.89</v>
      </c>
      <c r="V5" s="23">
        <v>0</v>
      </c>
      <c r="W5" s="23">
        <f>V5+U5</f>
        <v>50776.89</v>
      </c>
      <c r="X5" s="52">
        <v>65000</v>
      </c>
      <c r="Y5" s="52">
        <v>20</v>
      </c>
      <c r="Z5" s="47">
        <v>240</v>
      </c>
      <c r="AA5" s="47">
        <v>240</v>
      </c>
      <c r="AB5" s="23">
        <f t="shared" si="0"/>
        <v>1952.9573076923077</v>
      </c>
      <c r="AC5" s="23">
        <f t="shared" ref="AC5:AC10" si="1">U5/Z5</f>
        <v>211.57037499999998</v>
      </c>
      <c r="AD5" s="23" t="s">
        <v>2013</v>
      </c>
      <c r="AE5" s="284"/>
    </row>
    <row r="6" spans="1:31" s="44" customFormat="1" x14ac:dyDescent="0.25">
      <c r="A6" s="21" t="s">
        <v>616</v>
      </c>
      <c r="B6" s="39" t="s">
        <v>689</v>
      </c>
      <c r="C6" s="21" t="s">
        <v>705</v>
      </c>
      <c r="D6" s="21">
        <v>7.41</v>
      </c>
      <c r="E6" s="21">
        <v>0</v>
      </c>
      <c r="F6" s="21" t="s">
        <v>177</v>
      </c>
      <c r="G6" s="21" t="s">
        <v>705</v>
      </c>
      <c r="H6" s="21">
        <v>0</v>
      </c>
      <c r="I6" s="21">
        <v>6</v>
      </c>
      <c r="J6" s="21">
        <v>11</v>
      </c>
      <c r="K6" s="224">
        <v>5920.8</v>
      </c>
      <c r="L6" s="224">
        <v>0</v>
      </c>
      <c r="M6" s="120">
        <v>1184.1600000000001</v>
      </c>
      <c r="N6" s="120">
        <v>0</v>
      </c>
      <c r="O6" s="120">
        <v>247.08</v>
      </c>
      <c r="P6" s="120">
        <v>685.14</v>
      </c>
      <c r="Q6" s="120">
        <v>2130</v>
      </c>
      <c r="R6" s="120">
        <v>342</v>
      </c>
      <c r="S6" s="120">
        <v>0</v>
      </c>
      <c r="T6" s="120">
        <v>2700</v>
      </c>
      <c r="U6" s="120">
        <v>13209.18</v>
      </c>
      <c r="V6" s="23">
        <v>0</v>
      </c>
      <c r="W6" s="23">
        <f t="shared" ref="W6:W11" si="2">V6+U6</f>
        <v>13209.18</v>
      </c>
      <c r="X6" s="52">
        <v>18525</v>
      </c>
      <c r="Y6" s="52">
        <v>6</v>
      </c>
      <c r="Z6" s="47">
        <v>66</v>
      </c>
      <c r="AA6" s="47">
        <v>204</v>
      </c>
      <c r="AB6" s="23">
        <f t="shared" si="0"/>
        <v>1782.6153846153845</v>
      </c>
      <c r="AC6" s="23">
        <f t="shared" si="1"/>
        <v>200.13909090909092</v>
      </c>
      <c r="AD6" s="23" t="s">
        <v>1448</v>
      </c>
      <c r="AE6" s="284"/>
    </row>
    <row r="7" spans="1:31" s="44" customFormat="1" x14ac:dyDescent="0.25">
      <c r="A7" s="21" t="s">
        <v>616</v>
      </c>
      <c r="B7" s="39" t="s">
        <v>689</v>
      </c>
      <c r="C7" s="21" t="s">
        <v>711</v>
      </c>
      <c r="D7" s="21">
        <v>4.66</v>
      </c>
      <c r="E7" s="21">
        <v>0</v>
      </c>
      <c r="F7" s="21" t="s">
        <v>177</v>
      </c>
      <c r="G7" s="21" t="s">
        <v>711</v>
      </c>
      <c r="H7" s="21">
        <v>0</v>
      </c>
      <c r="I7" s="21">
        <v>4</v>
      </c>
      <c r="J7" s="21">
        <v>11</v>
      </c>
      <c r="K7" s="224">
        <v>3947.2</v>
      </c>
      <c r="L7" s="224">
        <v>0</v>
      </c>
      <c r="M7" s="120">
        <v>789.44</v>
      </c>
      <c r="N7" s="120">
        <v>0</v>
      </c>
      <c r="O7" s="120">
        <v>164.72</v>
      </c>
      <c r="P7" s="120">
        <v>456.76</v>
      </c>
      <c r="Q7" s="120">
        <v>1420</v>
      </c>
      <c r="R7" s="120">
        <v>228</v>
      </c>
      <c r="S7" s="120">
        <v>0</v>
      </c>
      <c r="T7" s="120">
        <v>1620</v>
      </c>
      <c r="U7" s="120">
        <v>8626.1200000000008</v>
      </c>
      <c r="V7" s="23">
        <v>0</v>
      </c>
      <c r="W7" s="23">
        <f t="shared" si="2"/>
        <v>8626.1200000000008</v>
      </c>
      <c r="X7" s="52">
        <v>11650</v>
      </c>
      <c r="Y7" s="52">
        <v>4</v>
      </c>
      <c r="Z7" s="47">
        <v>44</v>
      </c>
      <c r="AA7" s="47">
        <v>96</v>
      </c>
      <c r="AB7" s="23">
        <f t="shared" si="0"/>
        <v>1851.098712446352</v>
      </c>
      <c r="AC7" s="23">
        <f t="shared" si="1"/>
        <v>196.04818181818183</v>
      </c>
      <c r="AD7" s="23" t="s">
        <v>1516</v>
      </c>
      <c r="AE7" s="284"/>
    </row>
    <row r="8" spans="1:31" s="44" customFormat="1" x14ac:dyDescent="0.25">
      <c r="A8" s="21" t="s">
        <v>616</v>
      </c>
      <c r="B8" s="39" t="s">
        <v>566</v>
      </c>
      <c r="C8" s="21" t="s">
        <v>740</v>
      </c>
      <c r="D8" s="21">
        <v>13.95</v>
      </c>
      <c r="E8" s="21">
        <v>0</v>
      </c>
      <c r="F8" s="21" t="s">
        <v>177</v>
      </c>
      <c r="G8" s="21" t="s">
        <v>740</v>
      </c>
      <c r="H8" s="21">
        <v>0</v>
      </c>
      <c r="I8" s="21">
        <v>14</v>
      </c>
      <c r="J8" s="21">
        <v>11</v>
      </c>
      <c r="K8" s="224">
        <v>14338.8</v>
      </c>
      <c r="L8" s="224">
        <v>0</v>
      </c>
      <c r="M8" s="120">
        <v>2867.76</v>
      </c>
      <c r="N8" s="120">
        <v>0</v>
      </c>
      <c r="O8" s="120">
        <v>799.12</v>
      </c>
      <c r="P8" s="120">
        <v>5418.98</v>
      </c>
      <c r="Q8" s="120">
        <v>4970</v>
      </c>
      <c r="R8" s="120">
        <v>228</v>
      </c>
      <c r="S8" s="120">
        <v>0</v>
      </c>
      <c r="T8" s="120">
        <v>5940</v>
      </c>
      <c r="U8" s="120">
        <v>34562.660000000003</v>
      </c>
      <c r="V8" s="23">
        <v>0</v>
      </c>
      <c r="W8" s="23">
        <f t="shared" si="2"/>
        <v>34562.660000000003</v>
      </c>
      <c r="X8" s="52">
        <v>34875</v>
      </c>
      <c r="Y8" s="52">
        <v>14</v>
      </c>
      <c r="Z8" s="47">
        <v>154</v>
      </c>
      <c r="AA8" s="47">
        <v>96</v>
      </c>
      <c r="AB8" s="23">
        <f t="shared" si="0"/>
        <v>2477.6100358422941</v>
      </c>
      <c r="AC8" s="23">
        <f t="shared" si="1"/>
        <v>224.43285714285716</v>
      </c>
      <c r="AD8" s="23" t="s">
        <v>1915</v>
      </c>
      <c r="AE8" s="284"/>
    </row>
    <row r="9" spans="1:31" s="44" customFormat="1" x14ac:dyDescent="0.25">
      <c r="A9" s="21" t="s">
        <v>616</v>
      </c>
      <c r="B9" s="39" t="s">
        <v>745</v>
      </c>
      <c r="C9" s="21" t="s">
        <v>764</v>
      </c>
      <c r="D9" s="21">
        <v>25.59</v>
      </c>
      <c r="E9" s="21">
        <v>0</v>
      </c>
      <c r="F9" s="21" t="s">
        <v>177</v>
      </c>
      <c r="G9" s="21" t="s">
        <v>764</v>
      </c>
      <c r="H9" s="21">
        <v>0</v>
      </c>
      <c r="I9" s="21">
        <v>20</v>
      </c>
      <c r="J9" s="21">
        <v>11</v>
      </c>
      <c r="K9" s="224">
        <v>20484</v>
      </c>
      <c r="L9" s="224">
        <v>0</v>
      </c>
      <c r="M9" s="120">
        <v>4096.8</v>
      </c>
      <c r="N9" s="120">
        <v>0</v>
      </c>
      <c r="O9" s="120">
        <v>1141.5999999999999</v>
      </c>
      <c r="P9" s="120">
        <v>7741.4</v>
      </c>
      <c r="Q9" s="120">
        <v>7100</v>
      </c>
      <c r="R9" s="120">
        <v>228</v>
      </c>
      <c r="S9" s="120">
        <v>0</v>
      </c>
      <c r="T9" s="120">
        <v>8640</v>
      </c>
      <c r="U9" s="120">
        <v>49431.8</v>
      </c>
      <c r="V9" s="23">
        <v>0</v>
      </c>
      <c r="W9" s="23">
        <f t="shared" si="2"/>
        <v>49431.8</v>
      </c>
      <c r="X9" s="52">
        <v>63975</v>
      </c>
      <c r="Y9" s="52">
        <v>20</v>
      </c>
      <c r="Z9" s="47">
        <v>260</v>
      </c>
      <c r="AA9" s="47">
        <v>260</v>
      </c>
      <c r="AB9" s="23">
        <f t="shared" si="0"/>
        <v>1931.6842516608051</v>
      </c>
      <c r="AC9" s="23">
        <f t="shared" si="1"/>
        <v>190.12230769230771</v>
      </c>
      <c r="AD9" s="23" t="s">
        <v>1449</v>
      </c>
      <c r="AE9" s="284"/>
    </row>
    <row r="10" spans="1:31" s="44" customFormat="1" x14ac:dyDescent="0.25">
      <c r="A10" s="21" t="s">
        <v>616</v>
      </c>
      <c r="B10" s="39" t="s">
        <v>814</v>
      </c>
      <c r="C10" s="21" t="s">
        <v>822</v>
      </c>
      <c r="D10" s="21">
        <v>26.2</v>
      </c>
      <c r="E10" s="21">
        <v>0</v>
      </c>
      <c r="F10" s="21" t="s">
        <v>177</v>
      </c>
      <c r="G10" s="21" t="s">
        <v>822</v>
      </c>
      <c r="H10" s="21">
        <v>0</v>
      </c>
      <c r="I10" s="21">
        <v>20</v>
      </c>
      <c r="J10" s="21">
        <v>11</v>
      </c>
      <c r="K10" s="224">
        <v>22490</v>
      </c>
      <c r="L10" s="224">
        <v>355.8</v>
      </c>
      <c r="M10" s="120">
        <v>3521.93</v>
      </c>
      <c r="N10" s="120">
        <v>0</v>
      </c>
      <c r="O10" s="120">
        <v>1306.8</v>
      </c>
      <c r="P10" s="120">
        <v>6994.6</v>
      </c>
      <c r="Q10" s="120">
        <v>7014.73</v>
      </c>
      <c r="R10" s="120">
        <v>1140</v>
      </c>
      <c r="S10" s="120">
        <v>0</v>
      </c>
      <c r="T10" s="120">
        <v>8640</v>
      </c>
      <c r="U10" s="120">
        <v>51463.86</v>
      </c>
      <c r="V10" s="23">
        <v>0</v>
      </c>
      <c r="W10" s="23">
        <f t="shared" si="2"/>
        <v>51463.86</v>
      </c>
      <c r="X10" s="52">
        <v>65500</v>
      </c>
      <c r="Y10" s="52">
        <v>20</v>
      </c>
      <c r="Z10" s="47">
        <v>220</v>
      </c>
      <c r="AA10" s="47">
        <v>220</v>
      </c>
      <c r="AB10" s="23">
        <f t="shared" si="0"/>
        <v>1964.269465648855</v>
      </c>
      <c r="AC10" s="23">
        <f t="shared" si="1"/>
        <v>233.92663636363636</v>
      </c>
      <c r="AD10" s="23" t="s">
        <v>1450</v>
      </c>
      <c r="AE10" s="284"/>
    </row>
    <row r="11" spans="1:31" s="44" customFormat="1" x14ac:dyDescent="0.25">
      <c r="A11" s="21" t="s">
        <v>616</v>
      </c>
      <c r="B11" s="39" t="s">
        <v>842</v>
      </c>
      <c r="C11" s="21" t="s">
        <v>847</v>
      </c>
      <c r="D11" s="21">
        <v>26.09</v>
      </c>
      <c r="E11" s="21">
        <v>0</v>
      </c>
      <c r="F11" s="21" t="s">
        <v>177</v>
      </c>
      <c r="G11" s="21" t="s">
        <v>847</v>
      </c>
      <c r="H11" s="21">
        <v>0</v>
      </c>
      <c r="I11" s="21">
        <v>20</v>
      </c>
      <c r="J11" s="21">
        <v>11</v>
      </c>
      <c r="K11" s="224">
        <v>24838</v>
      </c>
      <c r="L11" s="224">
        <v>393.36</v>
      </c>
      <c r="M11" s="120">
        <v>3889.63</v>
      </c>
      <c r="N11" s="120">
        <v>0</v>
      </c>
      <c r="O11" s="120">
        <v>1437.48</v>
      </c>
      <c r="P11" s="120">
        <v>7694.06</v>
      </c>
      <c r="Q11" s="120">
        <v>7716.2</v>
      </c>
      <c r="R11" s="120">
        <v>1254</v>
      </c>
      <c r="S11" s="120">
        <v>0</v>
      </c>
      <c r="T11" s="120">
        <v>8640</v>
      </c>
      <c r="U11" s="120">
        <v>55862.73</v>
      </c>
      <c r="V11" s="23">
        <v>0</v>
      </c>
      <c r="W11" s="23">
        <f t="shared" si="2"/>
        <v>55862.73</v>
      </c>
      <c r="X11" s="52">
        <v>62225</v>
      </c>
      <c r="Y11" s="52">
        <v>20</v>
      </c>
      <c r="Z11" s="47">
        <v>220</v>
      </c>
      <c r="AA11" s="47">
        <v>252</v>
      </c>
      <c r="AB11" s="23">
        <f t="shared" si="0"/>
        <v>2141.1548486009965</v>
      </c>
      <c r="AC11" s="23">
        <f>U11/Z11</f>
        <v>253.92150000000001</v>
      </c>
      <c r="AD11" s="23" t="s">
        <v>1451</v>
      </c>
      <c r="AE11" s="284"/>
    </row>
    <row r="12" spans="1:31" s="44" customFormat="1" x14ac:dyDescent="0.25">
      <c r="A12" s="152" t="s">
        <v>616</v>
      </c>
      <c r="B12" s="39" t="s">
        <v>927</v>
      </c>
      <c r="C12" s="21" t="s">
        <v>934</v>
      </c>
      <c r="D12" s="21">
        <v>26.1</v>
      </c>
      <c r="E12" s="21">
        <v>0</v>
      </c>
      <c r="F12" s="21" t="s">
        <v>177</v>
      </c>
      <c r="G12" s="21" t="s">
        <v>934</v>
      </c>
      <c r="H12" s="21">
        <v>0</v>
      </c>
      <c r="I12" s="21">
        <v>21</v>
      </c>
      <c r="J12" s="21">
        <v>11</v>
      </c>
      <c r="K12" s="224">
        <v>23709</v>
      </c>
      <c r="L12" s="224">
        <v>375.48</v>
      </c>
      <c r="M12" s="120">
        <v>3712.83</v>
      </c>
      <c r="N12" s="120">
        <v>0</v>
      </c>
      <c r="O12" s="120">
        <v>1372.14</v>
      </c>
      <c r="P12" s="120">
        <v>7344.33</v>
      </c>
      <c r="Q12" s="120">
        <v>7365.47</v>
      </c>
      <c r="R12" s="120">
        <v>1197</v>
      </c>
      <c r="S12" s="120">
        <v>0</v>
      </c>
      <c r="T12" s="120">
        <v>8640</v>
      </c>
      <c r="U12" s="120">
        <v>53716.25</v>
      </c>
      <c r="V12" s="23">
        <v>0</v>
      </c>
      <c r="W12" s="23">
        <f>V12+U12</f>
        <v>53716.25</v>
      </c>
      <c r="X12" s="52">
        <v>65250</v>
      </c>
      <c r="Y12" s="52">
        <v>21</v>
      </c>
      <c r="Z12" s="47">
        <v>252</v>
      </c>
      <c r="AA12" s="47">
        <v>252</v>
      </c>
      <c r="AB12" s="23">
        <f t="shared" si="0"/>
        <v>2058.0938697318006</v>
      </c>
      <c r="AC12" s="23">
        <f>U12/Z12</f>
        <v>213.15972222222223</v>
      </c>
      <c r="AD12" s="23" t="s">
        <v>1805</v>
      </c>
      <c r="AE12" s="284"/>
    </row>
    <row r="13" spans="1:31" x14ac:dyDescent="0.25">
      <c r="A13" s="1"/>
      <c r="B13" s="8"/>
      <c r="C13" s="1"/>
      <c r="D13" s="1"/>
      <c r="E13" s="1"/>
      <c r="F13" s="1"/>
      <c r="G13" s="1"/>
      <c r="H13" s="1"/>
      <c r="I13" s="1"/>
      <c r="J13" s="21"/>
      <c r="K13" s="24"/>
      <c r="L13" s="24"/>
      <c r="M13" s="13"/>
      <c r="N13" s="13"/>
      <c r="O13" s="13"/>
      <c r="P13" s="13"/>
      <c r="Q13" s="13"/>
      <c r="R13" s="13"/>
      <c r="S13" s="13"/>
      <c r="T13" s="13"/>
      <c r="U13" s="13"/>
      <c r="V13" s="23"/>
      <c r="W13" s="23"/>
      <c r="X13" s="52"/>
      <c r="Y13" s="52"/>
      <c r="Z13" s="47"/>
      <c r="AA13" s="47"/>
      <c r="AB13" s="23"/>
      <c r="AC13" s="23"/>
      <c r="AD13" s="23"/>
      <c r="AE13" s="284"/>
    </row>
    <row r="14" spans="1:31" x14ac:dyDescent="0.25">
      <c r="A14" s="1"/>
      <c r="B14" s="8"/>
      <c r="C14" s="1"/>
      <c r="D14" s="1"/>
      <c r="E14" s="1"/>
      <c r="F14" s="1"/>
      <c r="G14" s="1"/>
      <c r="H14" s="1"/>
      <c r="I14" s="1"/>
      <c r="J14" s="21"/>
      <c r="K14" s="24"/>
      <c r="L14" s="24"/>
      <c r="M14" s="13"/>
      <c r="N14" s="13"/>
      <c r="O14" s="13"/>
      <c r="P14" s="13"/>
      <c r="Q14" s="13"/>
      <c r="R14" s="13"/>
      <c r="S14" s="13"/>
      <c r="T14" s="13"/>
      <c r="U14" s="13"/>
      <c r="V14" s="23"/>
      <c r="W14" s="23"/>
      <c r="X14" s="52"/>
      <c r="Y14" s="52"/>
      <c r="Z14" s="47"/>
      <c r="AA14" s="47"/>
      <c r="AB14" s="23"/>
      <c r="AC14" s="23"/>
      <c r="AD14" s="23"/>
      <c r="AE14" s="284"/>
    </row>
    <row r="15" spans="1:31" x14ac:dyDescent="0.25">
      <c r="A15" s="1"/>
      <c r="B15" s="8"/>
      <c r="C15" s="1"/>
      <c r="D15" s="1"/>
      <c r="E15" s="1"/>
      <c r="F15" s="1"/>
      <c r="G15" s="1"/>
      <c r="H15" s="1"/>
      <c r="I15" s="1"/>
      <c r="J15" s="1"/>
      <c r="K15" s="13"/>
      <c r="L15" s="13"/>
      <c r="M15" s="13"/>
      <c r="N15" s="13"/>
      <c r="O15" s="13"/>
      <c r="P15" s="13"/>
      <c r="Q15" s="13"/>
      <c r="R15" s="13"/>
      <c r="S15" s="13"/>
      <c r="T15" s="13"/>
      <c r="U15" s="13"/>
      <c r="V15" s="23"/>
      <c r="W15" s="23"/>
      <c r="X15" s="52"/>
      <c r="Y15" s="52"/>
      <c r="Z15" s="47"/>
      <c r="AA15" s="47"/>
      <c r="AB15" s="23"/>
      <c r="AC15" s="23"/>
      <c r="AD15" s="23"/>
      <c r="AE15" s="284"/>
    </row>
    <row r="16" spans="1:31" x14ac:dyDescent="0.25">
      <c r="A16" s="97"/>
      <c r="B16" s="97" t="s">
        <v>30</v>
      </c>
      <c r="C16" s="97">
        <f>COUNT(D4:D15)</f>
        <v>9</v>
      </c>
      <c r="D16" s="97">
        <f>SUM(D4:D15)</f>
        <v>182</v>
      </c>
      <c r="E16" s="97">
        <f>SUM(E4:E15)</f>
        <v>0</v>
      </c>
      <c r="F16" s="97"/>
      <c r="G16" s="97"/>
      <c r="H16" s="97">
        <f>SUM(H4:H15)</f>
        <v>0</v>
      </c>
      <c r="I16" s="97">
        <f>SUM(I4:I15)</f>
        <v>145</v>
      </c>
      <c r="J16" s="97">
        <f>MAX(J4:J15)</f>
        <v>12</v>
      </c>
      <c r="K16" s="98">
        <f t="shared" ref="K16:U16" si="3">SUM(K4:K15)</f>
        <v>158606.20000000001</v>
      </c>
      <c r="L16" s="98">
        <f t="shared" si="3"/>
        <v>1124.6400000000001</v>
      </c>
      <c r="M16" s="98">
        <f t="shared" si="3"/>
        <v>28638.230000000003</v>
      </c>
      <c r="N16" s="98">
        <f t="shared" si="3"/>
        <v>0</v>
      </c>
      <c r="O16" s="98">
        <f t="shared" si="3"/>
        <v>8553.14</v>
      </c>
      <c r="P16" s="98">
        <f t="shared" si="3"/>
        <v>54772.869999999995</v>
      </c>
      <c r="Q16" s="98">
        <f t="shared" si="3"/>
        <v>51152.399999999994</v>
      </c>
      <c r="R16" s="98">
        <f t="shared" si="3"/>
        <v>7179.36</v>
      </c>
      <c r="S16" s="98">
        <f t="shared" si="3"/>
        <v>0</v>
      </c>
      <c r="T16" s="98">
        <f t="shared" si="3"/>
        <v>60180</v>
      </c>
      <c r="U16" s="98">
        <f t="shared" si="3"/>
        <v>370206.83999999997</v>
      </c>
      <c r="V16" s="113">
        <f t="shared" ref="V16:AA16" si="4">SUM(V4:V15)</f>
        <v>0</v>
      </c>
      <c r="W16" s="113">
        <f t="shared" si="4"/>
        <v>370206.83999999997</v>
      </c>
      <c r="X16" s="250">
        <f t="shared" si="4"/>
        <v>452000</v>
      </c>
      <c r="Y16" s="250">
        <f t="shared" si="4"/>
        <v>145</v>
      </c>
      <c r="Z16" s="250">
        <f t="shared" si="4"/>
        <v>1696</v>
      </c>
      <c r="AA16" s="250">
        <f t="shared" si="4"/>
        <v>1971</v>
      </c>
      <c r="AB16" s="113">
        <f>W16/D16</f>
        <v>2034.1035164835164</v>
      </c>
      <c r="AC16" s="113">
        <f>W16/Z16</f>
        <v>218.28233490566035</v>
      </c>
      <c r="AD16" s="113"/>
      <c r="AE16" s="113"/>
    </row>
    <row r="17" spans="1:31" ht="31.2" x14ac:dyDescent="0.25">
      <c r="A17" s="146" t="s">
        <v>0</v>
      </c>
      <c r="B17" s="146" t="s">
        <v>1</v>
      </c>
      <c r="C17" s="146" t="s">
        <v>16</v>
      </c>
      <c r="D17" s="43" t="s">
        <v>523</v>
      </c>
      <c r="E17" s="43" t="s">
        <v>524</v>
      </c>
      <c r="F17" s="43" t="s">
        <v>2</v>
      </c>
      <c r="G17" s="146" t="s">
        <v>3</v>
      </c>
      <c r="H17" s="43" t="s">
        <v>29</v>
      </c>
      <c r="I17" s="43" t="s">
        <v>25</v>
      </c>
      <c r="J17" s="43" t="s">
        <v>26</v>
      </c>
      <c r="K17" s="43" t="s">
        <v>20</v>
      </c>
      <c r="L17" s="43" t="s">
        <v>773</v>
      </c>
      <c r="M17" s="43" t="s">
        <v>13</v>
      </c>
      <c r="N17" s="43" t="s">
        <v>21</v>
      </c>
      <c r="O17" s="146" t="s">
        <v>7</v>
      </c>
      <c r="P17" s="43" t="s">
        <v>22</v>
      </c>
      <c r="Q17" s="146" t="s">
        <v>9</v>
      </c>
      <c r="R17" s="146" t="s">
        <v>23</v>
      </c>
      <c r="S17" s="146" t="s">
        <v>24</v>
      </c>
      <c r="T17" s="146" t="s">
        <v>12</v>
      </c>
      <c r="U17" s="146" t="s">
        <v>19</v>
      </c>
      <c r="V17" s="146" t="s">
        <v>170</v>
      </c>
      <c r="W17" s="43" t="s">
        <v>171</v>
      </c>
      <c r="X17" s="43" t="s">
        <v>163</v>
      </c>
      <c r="Y17" s="43" t="s">
        <v>164</v>
      </c>
      <c r="Z17" s="43" t="s">
        <v>165</v>
      </c>
      <c r="AA17" s="43" t="s">
        <v>166</v>
      </c>
      <c r="AB17" s="146" t="s">
        <v>167</v>
      </c>
      <c r="AC17" s="146" t="s">
        <v>168</v>
      </c>
      <c r="AD17" s="146" t="s">
        <v>1405</v>
      </c>
      <c r="AE17" s="146" t="s">
        <v>1406</v>
      </c>
    </row>
    <row r="18" spans="1:31" x14ac:dyDescent="0.25">
      <c r="A18" s="100"/>
      <c r="B18" s="100"/>
      <c r="C18" s="100"/>
      <c r="D18" s="100"/>
      <c r="E18" s="100"/>
      <c r="F18" s="100"/>
      <c r="G18" s="100"/>
      <c r="H18" s="100"/>
      <c r="I18" s="100"/>
      <c r="J18" s="100"/>
      <c r="K18" s="100"/>
      <c r="L18" s="100"/>
      <c r="M18" s="100"/>
      <c r="N18" s="100"/>
      <c r="O18" s="100"/>
      <c r="P18" s="100"/>
      <c r="Q18" s="100"/>
      <c r="R18" s="100"/>
      <c r="S18" s="100"/>
      <c r="T18" s="100"/>
      <c r="U18" s="100"/>
      <c r="V18" s="16"/>
      <c r="W18" s="45"/>
      <c r="X18" s="45"/>
      <c r="Y18" s="45"/>
      <c r="Z18" s="45"/>
      <c r="AA18" s="45"/>
      <c r="AB18" s="45"/>
      <c r="AC18" s="45"/>
      <c r="AD18" s="45"/>
      <c r="AE18" s="45"/>
    </row>
    <row r="19" spans="1:31" s="227" customFormat="1" ht="48" x14ac:dyDescent="0.25">
      <c r="A19" s="304" t="s">
        <v>1251</v>
      </c>
      <c r="B19" s="304"/>
      <c r="C19" s="245" t="s">
        <v>30</v>
      </c>
      <c r="D19" s="245" t="s">
        <v>526</v>
      </c>
      <c r="E19" s="245" t="s">
        <v>524</v>
      </c>
      <c r="F19" s="246"/>
      <c r="G19" s="246"/>
      <c r="H19" s="245" t="s">
        <v>31</v>
      </c>
      <c r="I19" s="245" t="s">
        <v>4</v>
      </c>
      <c r="J19" s="245" t="s">
        <v>5</v>
      </c>
      <c r="K19" s="245" t="s">
        <v>6</v>
      </c>
      <c r="L19" s="245" t="s">
        <v>773</v>
      </c>
      <c r="M19" s="245" t="s">
        <v>13</v>
      </c>
      <c r="N19" s="246" t="s">
        <v>17</v>
      </c>
      <c r="O19" s="246" t="s">
        <v>7</v>
      </c>
      <c r="P19" s="245" t="s">
        <v>8</v>
      </c>
      <c r="Q19" s="246" t="s">
        <v>9</v>
      </c>
      <c r="R19" s="245" t="s">
        <v>18</v>
      </c>
      <c r="S19" s="246" t="s">
        <v>10</v>
      </c>
      <c r="T19" s="246" t="s">
        <v>12</v>
      </c>
      <c r="U19" s="245" t="s">
        <v>169</v>
      </c>
      <c r="V19" s="245" t="s">
        <v>170</v>
      </c>
      <c r="W19" s="245" t="s">
        <v>171</v>
      </c>
      <c r="X19" s="245" t="s">
        <v>163</v>
      </c>
      <c r="Y19" s="245" t="s">
        <v>164</v>
      </c>
      <c r="Z19" s="245" t="s">
        <v>165</v>
      </c>
      <c r="AA19" s="245" t="s">
        <v>166</v>
      </c>
      <c r="AB19" s="247" t="s">
        <v>167</v>
      </c>
      <c r="AC19" s="247" t="s">
        <v>168</v>
      </c>
      <c r="AD19" s="247"/>
      <c r="AE19" s="247"/>
    </row>
    <row r="20" spans="1:31" s="20" customFormat="1" ht="26.25" customHeight="1" x14ac:dyDescent="0.25">
      <c r="A20" s="303" t="s">
        <v>741</v>
      </c>
      <c r="B20" s="303"/>
      <c r="C20" s="95">
        <f>COUNT(D4:D8)</f>
        <v>5</v>
      </c>
      <c r="D20" s="95">
        <f>SUM(D4:D8)</f>
        <v>78.02</v>
      </c>
      <c r="E20" s="95">
        <f>SUM(E4:E8)</f>
        <v>0</v>
      </c>
      <c r="F20" s="95"/>
      <c r="G20" s="95"/>
      <c r="H20" s="95">
        <f>SUM(H4:H8)</f>
        <v>0</v>
      </c>
      <c r="I20" s="95">
        <f>SUM(I4:I8)</f>
        <v>64</v>
      </c>
      <c r="J20" s="95">
        <f>MAX(J4:J8)</f>
        <v>12</v>
      </c>
      <c r="K20" s="248">
        <f t="shared" ref="K20:V20" si="5">SUM(K4:K8)</f>
        <v>67085.2</v>
      </c>
      <c r="L20" s="248">
        <f t="shared" si="5"/>
        <v>0</v>
      </c>
      <c r="M20" s="248">
        <f t="shared" si="5"/>
        <v>13417.04</v>
      </c>
      <c r="N20" s="248">
        <f t="shared" si="5"/>
        <v>0</v>
      </c>
      <c r="O20" s="248">
        <f t="shared" si="5"/>
        <v>3295.1199999999994</v>
      </c>
      <c r="P20" s="248">
        <f t="shared" si="5"/>
        <v>24998.479999999996</v>
      </c>
      <c r="Q20" s="248">
        <f t="shared" si="5"/>
        <v>21956</v>
      </c>
      <c r="R20" s="248">
        <f t="shared" si="5"/>
        <v>3360.3599999999997</v>
      </c>
      <c r="S20" s="248">
        <f t="shared" si="5"/>
        <v>0</v>
      </c>
      <c r="T20" s="248">
        <f t="shared" si="5"/>
        <v>25620</v>
      </c>
      <c r="U20" s="248">
        <f t="shared" si="5"/>
        <v>159732.19999999998</v>
      </c>
      <c r="V20" s="248">
        <f t="shared" si="5"/>
        <v>0</v>
      </c>
      <c r="W20" s="62">
        <f>V20+U20</f>
        <v>159732.19999999998</v>
      </c>
      <c r="X20" s="249">
        <f>SUM(X4:X8)</f>
        <v>195050</v>
      </c>
      <c r="Y20" s="249">
        <f>SUM(Y4:Y8)</f>
        <v>64</v>
      </c>
      <c r="Z20" s="249">
        <f>SUM(Z4:Z8)</f>
        <v>744</v>
      </c>
      <c r="AA20" s="249">
        <f>SUM(AA4:AA8)</f>
        <v>987</v>
      </c>
      <c r="AB20" s="62">
        <f>W20/(D20+E20)</f>
        <v>2047.3237631376569</v>
      </c>
      <c r="AC20" s="62">
        <f>U20/Z20</f>
        <v>214.69381720430104</v>
      </c>
      <c r="AD20" s="62"/>
      <c r="AE20" s="62"/>
    </row>
    <row r="21" spans="1:31" s="20" customFormat="1" ht="26.25" customHeight="1" x14ac:dyDescent="0.25">
      <c r="A21" s="303" t="s">
        <v>752</v>
      </c>
      <c r="B21" s="303"/>
      <c r="C21" s="95">
        <f>COUNT(D9:D11)</f>
        <v>3</v>
      </c>
      <c r="D21" s="95">
        <f>SUM(D9:D11)</f>
        <v>77.88</v>
      </c>
      <c r="E21" s="95">
        <f>SUM(E9:E11)</f>
        <v>0</v>
      </c>
      <c r="F21" s="95"/>
      <c r="G21" s="95"/>
      <c r="H21" s="95">
        <f>SUM(H9:H11)</f>
        <v>0</v>
      </c>
      <c r="I21" s="95">
        <f>SUM(I9:I11)</f>
        <v>60</v>
      </c>
      <c r="J21" s="95">
        <f>MAX(J9:J11)</f>
        <v>11</v>
      </c>
      <c r="K21" s="248">
        <f t="shared" ref="K21:V21" si="6">SUM(K9:K11)</f>
        <v>67812</v>
      </c>
      <c r="L21" s="248">
        <f t="shared" si="6"/>
        <v>749.16000000000008</v>
      </c>
      <c r="M21" s="248">
        <f t="shared" si="6"/>
        <v>11508.36</v>
      </c>
      <c r="N21" s="248">
        <f t="shared" si="6"/>
        <v>0</v>
      </c>
      <c r="O21" s="248">
        <f t="shared" si="6"/>
        <v>3885.8799999999997</v>
      </c>
      <c r="P21" s="248">
        <f t="shared" si="6"/>
        <v>22430.06</v>
      </c>
      <c r="Q21" s="248">
        <f t="shared" si="6"/>
        <v>21830.93</v>
      </c>
      <c r="R21" s="248">
        <f t="shared" si="6"/>
        <v>2622</v>
      </c>
      <c r="S21" s="248">
        <f t="shared" si="6"/>
        <v>0</v>
      </c>
      <c r="T21" s="248">
        <f t="shared" si="6"/>
        <v>25920</v>
      </c>
      <c r="U21" s="248">
        <f t="shared" si="6"/>
        <v>156758.39000000001</v>
      </c>
      <c r="V21" s="248">
        <f t="shared" si="6"/>
        <v>0</v>
      </c>
      <c r="W21" s="62">
        <f>V21+U21</f>
        <v>156758.39000000001</v>
      </c>
      <c r="X21" s="249">
        <f>SUM(X9:X11)</f>
        <v>191700</v>
      </c>
      <c r="Y21" s="249">
        <f>SUM(Y9:Y11)</f>
        <v>60</v>
      </c>
      <c r="Z21" s="249">
        <f>SUM(Z9:Z11)</f>
        <v>700</v>
      </c>
      <c r="AA21" s="249">
        <f>SUM(AA9:AA11)</f>
        <v>732</v>
      </c>
      <c r="AB21" s="62">
        <f>W21/(D21+E21)</f>
        <v>2012.8195942475606</v>
      </c>
      <c r="AC21" s="62">
        <f>U21/Z21</f>
        <v>223.94055714285716</v>
      </c>
      <c r="AD21" s="62"/>
      <c r="AE21" s="62"/>
    </row>
    <row r="22" spans="1:31" s="20" customFormat="1" ht="26.25" customHeight="1" x14ac:dyDescent="0.25">
      <c r="A22" s="303" t="s">
        <v>964</v>
      </c>
      <c r="B22" s="303"/>
      <c r="C22" s="95">
        <f>COUNT(D12)</f>
        <v>1</v>
      </c>
      <c r="D22" s="95">
        <f>SUM(D12)</f>
        <v>26.1</v>
      </c>
      <c r="E22" s="95">
        <f>SUM(E12)</f>
        <v>0</v>
      </c>
      <c r="F22" s="95"/>
      <c r="G22" s="95"/>
      <c r="H22" s="95">
        <f>SUM(H12)</f>
        <v>0</v>
      </c>
      <c r="I22" s="95">
        <f>SUM(I12)</f>
        <v>21</v>
      </c>
      <c r="J22" s="95">
        <f>MAX(J12)</f>
        <v>11</v>
      </c>
      <c r="K22" s="248">
        <f>SUM(K12)</f>
        <v>23709</v>
      </c>
      <c r="L22" s="248">
        <f t="shared" ref="L22:AA22" si="7">SUM(L12)</f>
        <v>375.48</v>
      </c>
      <c r="M22" s="248">
        <f t="shared" si="7"/>
        <v>3712.83</v>
      </c>
      <c r="N22" s="248">
        <f t="shared" si="7"/>
        <v>0</v>
      </c>
      <c r="O22" s="248">
        <f t="shared" si="7"/>
        <v>1372.14</v>
      </c>
      <c r="P22" s="248">
        <f t="shared" si="7"/>
        <v>7344.33</v>
      </c>
      <c r="Q22" s="248">
        <f t="shared" si="7"/>
        <v>7365.47</v>
      </c>
      <c r="R22" s="248">
        <f t="shared" si="7"/>
        <v>1197</v>
      </c>
      <c r="S22" s="248">
        <f t="shared" si="7"/>
        <v>0</v>
      </c>
      <c r="T22" s="248">
        <f t="shared" si="7"/>
        <v>8640</v>
      </c>
      <c r="U22" s="248">
        <f t="shared" si="7"/>
        <v>53716.25</v>
      </c>
      <c r="V22" s="248">
        <f t="shared" si="7"/>
        <v>0</v>
      </c>
      <c r="W22" s="62">
        <f>V22+U22</f>
        <v>53716.25</v>
      </c>
      <c r="X22" s="249">
        <f t="shared" si="7"/>
        <v>65250</v>
      </c>
      <c r="Y22" s="249">
        <f t="shared" si="7"/>
        <v>21</v>
      </c>
      <c r="Z22" s="249">
        <f t="shared" si="7"/>
        <v>252</v>
      </c>
      <c r="AA22" s="249">
        <f t="shared" si="7"/>
        <v>252</v>
      </c>
      <c r="AB22" s="62">
        <f>W22/(D22+E22)</f>
        <v>2058.0938697318006</v>
      </c>
      <c r="AC22" s="62">
        <f>U22/Z22</f>
        <v>213.15972222222223</v>
      </c>
      <c r="AD22" s="62"/>
      <c r="AE22" s="62"/>
    </row>
  </sheetData>
  <mergeCells count="4">
    <mergeCell ref="A20:B20"/>
    <mergeCell ref="A21:B21"/>
    <mergeCell ref="A22:B22"/>
    <mergeCell ref="A19:B19"/>
  </mergeCells>
  <pageMargins left="0.70866141732283472" right="0.70866141732283472" top="0.74803149606299213" bottom="0.74803149606299213" header="0.31496062992125984" footer="0.31496062992125984"/>
  <pageSetup scale="44" orientation="landscape"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tabColor rgb="FF00FF00"/>
    <pageSetUpPr fitToPage="1"/>
  </sheetPr>
  <dimension ref="A1:AE27"/>
  <sheetViews>
    <sheetView zoomScaleNormal="100" workbookViewId="0">
      <selection activeCell="A4" sqref="A4:AE17"/>
    </sheetView>
  </sheetViews>
  <sheetFormatPr defaultRowHeight="13.2" x14ac:dyDescent="0.25"/>
  <cols>
    <col min="1" max="1" width="13.33203125" customWidth="1"/>
    <col min="2" max="2" width="12.6640625" customWidth="1"/>
    <col min="3" max="3" width="14.33203125" customWidth="1"/>
    <col min="5" max="5" width="11.44140625" bestFit="1" customWidth="1"/>
    <col min="6" max="6" width="19.109375" customWidth="1"/>
    <col min="7" max="7" width="13.109375" customWidth="1"/>
    <col min="8" max="8" width="11.88671875" bestFit="1" customWidth="1"/>
    <col min="9" max="9" width="11" bestFit="1" customWidth="1"/>
    <col min="10" max="10" width="14.88671875" bestFit="1" customWidth="1"/>
    <col min="11" max="11" width="12" bestFit="1" customWidth="1"/>
    <col min="12" max="12" width="10" bestFit="1" customWidth="1"/>
    <col min="13" max="13" width="13.109375" bestFit="1" customWidth="1"/>
    <col min="14" max="14" width="7.109375" bestFit="1" customWidth="1"/>
    <col min="15" max="15" width="10" bestFit="1" customWidth="1"/>
    <col min="16" max="16" width="11.6640625" bestFit="1" customWidth="1"/>
    <col min="17" max="17" width="11" bestFit="1" customWidth="1"/>
    <col min="18" max="18" width="10" bestFit="1" customWidth="1"/>
    <col min="19" max="19" width="7.88671875" bestFit="1" customWidth="1"/>
    <col min="20" max="20" width="11" bestFit="1" customWidth="1"/>
    <col min="21" max="21" width="12" bestFit="1" customWidth="1"/>
    <col min="22" max="22" width="11.33203125" bestFit="1" customWidth="1"/>
    <col min="23" max="23" width="12" bestFit="1" customWidth="1"/>
    <col min="24" max="25" width="12.109375" bestFit="1" customWidth="1"/>
    <col min="26" max="26" width="12.88671875" bestFit="1" customWidth="1"/>
    <col min="27" max="27" width="10.44140625" bestFit="1" customWidth="1"/>
    <col min="28" max="28" width="10" bestFit="1" customWidth="1"/>
    <col min="29" max="29" width="9.44140625" bestFit="1" customWidth="1"/>
    <col min="30" max="30" width="15.88671875" customWidth="1"/>
    <col min="31" max="31" width="17.5546875" customWidth="1"/>
  </cols>
  <sheetData>
    <row r="1" spans="1:31" x14ac:dyDescent="0.25">
      <c r="A1" s="2" t="s">
        <v>688</v>
      </c>
    </row>
    <row r="3" spans="1:31" ht="31.2" x14ac:dyDescent="0.25">
      <c r="A3" s="146" t="s">
        <v>0</v>
      </c>
      <c r="B3" s="146" t="s">
        <v>1</v>
      </c>
      <c r="C3" s="146" t="s">
        <v>16</v>
      </c>
      <c r="D3" s="43" t="s">
        <v>523</v>
      </c>
      <c r="E3" s="43" t="s">
        <v>524</v>
      </c>
      <c r="F3" s="43" t="s">
        <v>2</v>
      </c>
      <c r="G3" s="146" t="s">
        <v>3</v>
      </c>
      <c r="H3" s="43" t="s">
        <v>29</v>
      </c>
      <c r="I3" s="43" t="s">
        <v>25</v>
      </c>
      <c r="J3" s="43" t="s">
        <v>26</v>
      </c>
      <c r="K3" s="43" t="s">
        <v>20</v>
      </c>
      <c r="L3" s="43" t="s">
        <v>773</v>
      </c>
      <c r="M3" s="43" t="s">
        <v>13</v>
      </c>
      <c r="N3" s="43" t="s">
        <v>21</v>
      </c>
      <c r="O3" s="146" t="s">
        <v>7</v>
      </c>
      <c r="P3" s="43" t="s">
        <v>22</v>
      </c>
      <c r="Q3" s="146" t="s">
        <v>9</v>
      </c>
      <c r="R3" s="146" t="s">
        <v>23</v>
      </c>
      <c r="S3" s="146" t="s">
        <v>24</v>
      </c>
      <c r="T3" s="146" t="s">
        <v>12</v>
      </c>
      <c r="U3" s="146" t="s">
        <v>19</v>
      </c>
      <c r="V3" s="43" t="s">
        <v>170</v>
      </c>
      <c r="W3" s="43" t="s">
        <v>171</v>
      </c>
      <c r="X3" s="43" t="s">
        <v>163</v>
      </c>
      <c r="Y3" s="43" t="s">
        <v>164</v>
      </c>
      <c r="Z3" s="43" t="s">
        <v>165</v>
      </c>
      <c r="AA3" s="43" t="s">
        <v>166</v>
      </c>
      <c r="AB3" s="146" t="s">
        <v>167</v>
      </c>
      <c r="AC3" s="146" t="s">
        <v>168</v>
      </c>
      <c r="AD3" s="146" t="s">
        <v>1405</v>
      </c>
      <c r="AE3" s="146" t="s">
        <v>1406</v>
      </c>
    </row>
    <row r="4" spans="1:31" s="20" customFormat="1" x14ac:dyDescent="0.25">
      <c r="A4" s="21" t="s">
        <v>687</v>
      </c>
      <c r="B4" s="39" t="s">
        <v>653</v>
      </c>
      <c r="C4" s="21" t="s">
        <v>656</v>
      </c>
      <c r="D4" s="21">
        <v>7.1</v>
      </c>
      <c r="E4" s="21">
        <v>0</v>
      </c>
      <c r="F4" s="21" t="s">
        <v>177</v>
      </c>
      <c r="G4" s="21" t="s">
        <v>656</v>
      </c>
      <c r="H4" s="21">
        <v>0</v>
      </c>
      <c r="I4" s="21">
        <v>20</v>
      </c>
      <c r="J4" s="21">
        <v>10</v>
      </c>
      <c r="K4" s="224">
        <v>18168</v>
      </c>
      <c r="L4" s="224">
        <v>0</v>
      </c>
      <c r="M4" s="120">
        <v>3633.6</v>
      </c>
      <c r="N4" s="120">
        <v>0</v>
      </c>
      <c r="O4" s="120">
        <v>820.65</v>
      </c>
      <c r="P4" s="120">
        <v>297</v>
      </c>
      <c r="Q4" s="120">
        <v>6700</v>
      </c>
      <c r="R4" s="120">
        <v>888.58</v>
      </c>
      <c r="S4" s="120">
        <v>0</v>
      </c>
      <c r="T4" s="120">
        <v>7040</v>
      </c>
      <c r="U4" s="120">
        <v>37547.78</v>
      </c>
      <c r="V4" s="23">
        <v>0</v>
      </c>
      <c r="W4" s="23">
        <f>V4+U4</f>
        <v>37547.78</v>
      </c>
      <c r="X4" s="52">
        <v>17750</v>
      </c>
      <c r="Y4" s="52">
        <v>20</v>
      </c>
      <c r="Z4" s="47">
        <v>200</v>
      </c>
      <c r="AA4" s="47">
        <v>177</v>
      </c>
      <c r="AB4" s="23">
        <f t="shared" ref="AB4:AB17" si="0">W4/(D4+E4)</f>
        <v>5288.4197183098595</v>
      </c>
      <c r="AC4" s="23">
        <f t="shared" ref="AC4:AC9" si="1">W4/Z4</f>
        <v>187.7389</v>
      </c>
      <c r="AD4" s="23" t="s">
        <v>1452</v>
      </c>
      <c r="AE4" s="284"/>
    </row>
    <row r="5" spans="1:31" s="20" customFormat="1" x14ac:dyDescent="0.25">
      <c r="A5" s="21" t="s">
        <v>687</v>
      </c>
      <c r="B5" s="39" t="s">
        <v>689</v>
      </c>
      <c r="C5" s="21" t="s">
        <v>690</v>
      </c>
      <c r="D5" s="21">
        <v>7</v>
      </c>
      <c r="E5" s="21">
        <v>0</v>
      </c>
      <c r="F5" s="21" t="s">
        <v>177</v>
      </c>
      <c r="G5" s="21" t="s">
        <v>690</v>
      </c>
      <c r="H5" s="21">
        <v>0</v>
      </c>
      <c r="I5" s="21">
        <v>20</v>
      </c>
      <c r="J5" s="21">
        <v>10</v>
      </c>
      <c r="K5" s="224">
        <v>19278</v>
      </c>
      <c r="L5" s="224">
        <v>0</v>
      </c>
      <c r="M5" s="120">
        <v>3855.6</v>
      </c>
      <c r="N5" s="120">
        <v>0</v>
      </c>
      <c r="O5" s="120">
        <v>790.44</v>
      </c>
      <c r="P5" s="120">
        <v>2195.5500000000002</v>
      </c>
      <c r="Q5" s="120">
        <v>7455</v>
      </c>
      <c r="R5" s="120">
        <v>1197</v>
      </c>
      <c r="S5" s="120">
        <v>0</v>
      </c>
      <c r="T5" s="120">
        <v>7920</v>
      </c>
      <c r="U5" s="120">
        <v>42691.59</v>
      </c>
      <c r="V5" s="23">
        <v>0</v>
      </c>
      <c r="W5" s="23">
        <f t="shared" ref="W5:W12" si="2">V5+U5</f>
        <v>42691.59</v>
      </c>
      <c r="X5" s="52">
        <v>17500</v>
      </c>
      <c r="Y5" s="52">
        <v>20</v>
      </c>
      <c r="Z5" s="47">
        <v>240</v>
      </c>
      <c r="AA5" s="47">
        <v>143</v>
      </c>
      <c r="AB5" s="23">
        <f t="shared" si="0"/>
        <v>6098.7985714285705</v>
      </c>
      <c r="AC5" s="23">
        <f t="shared" si="1"/>
        <v>177.88162499999999</v>
      </c>
      <c r="AD5" s="23" t="s">
        <v>1453</v>
      </c>
      <c r="AE5" s="284"/>
    </row>
    <row r="6" spans="1:31" s="20" customFormat="1" x14ac:dyDescent="0.25">
      <c r="A6" s="21" t="s">
        <v>687</v>
      </c>
      <c r="B6" s="39" t="s">
        <v>566</v>
      </c>
      <c r="C6" s="21" t="s">
        <v>726</v>
      </c>
      <c r="D6" s="21">
        <v>7.1</v>
      </c>
      <c r="E6" s="21">
        <v>0</v>
      </c>
      <c r="F6" s="21" t="s">
        <v>177</v>
      </c>
      <c r="G6" s="21" t="s">
        <v>726</v>
      </c>
      <c r="H6" s="21">
        <v>0</v>
      </c>
      <c r="I6" s="21">
        <v>20</v>
      </c>
      <c r="J6" s="21">
        <v>10</v>
      </c>
      <c r="K6" s="224">
        <v>18360</v>
      </c>
      <c r="L6" s="224">
        <v>0</v>
      </c>
      <c r="M6" s="120">
        <v>3672</v>
      </c>
      <c r="N6" s="120">
        <v>0</v>
      </c>
      <c r="O6" s="120">
        <v>752.8</v>
      </c>
      <c r="P6" s="120">
        <v>2091</v>
      </c>
      <c r="Q6" s="120">
        <v>10399</v>
      </c>
      <c r="R6" s="120">
        <v>1140</v>
      </c>
      <c r="S6" s="120">
        <v>0</v>
      </c>
      <c r="T6" s="120">
        <v>7920</v>
      </c>
      <c r="U6" s="120">
        <v>36414.800000000003</v>
      </c>
      <c r="V6" s="23">
        <v>0</v>
      </c>
      <c r="W6" s="23">
        <f t="shared" si="2"/>
        <v>36414.800000000003</v>
      </c>
      <c r="X6" s="52">
        <v>17500</v>
      </c>
      <c r="Y6" s="52">
        <v>20</v>
      </c>
      <c r="Z6" s="47">
        <v>200</v>
      </c>
      <c r="AA6" s="47">
        <v>180</v>
      </c>
      <c r="AB6" s="23">
        <f t="shared" si="0"/>
        <v>5128.8450704225361</v>
      </c>
      <c r="AC6" s="23">
        <f t="shared" si="1"/>
        <v>182.07400000000001</v>
      </c>
      <c r="AD6" s="23" t="s">
        <v>1454</v>
      </c>
      <c r="AE6" s="284"/>
    </row>
    <row r="7" spans="1:31" s="20" customFormat="1" x14ac:dyDescent="0.25">
      <c r="A7" s="21" t="s">
        <v>687</v>
      </c>
      <c r="B7" s="39" t="s">
        <v>745</v>
      </c>
      <c r="C7" s="21" t="s">
        <v>753</v>
      </c>
      <c r="D7" s="21">
        <v>7.1</v>
      </c>
      <c r="E7" s="21">
        <v>0</v>
      </c>
      <c r="F7" s="21" t="s">
        <v>177</v>
      </c>
      <c r="G7" s="21" t="s">
        <v>753</v>
      </c>
      <c r="H7" s="21">
        <v>0</v>
      </c>
      <c r="I7" s="21">
        <v>20</v>
      </c>
      <c r="J7" s="21">
        <v>9</v>
      </c>
      <c r="K7" s="224">
        <v>18360</v>
      </c>
      <c r="L7" s="224">
        <v>0</v>
      </c>
      <c r="M7" s="120">
        <v>3672</v>
      </c>
      <c r="N7" s="120">
        <v>0</v>
      </c>
      <c r="O7" s="120">
        <v>752.8</v>
      </c>
      <c r="P7" s="120">
        <v>2091</v>
      </c>
      <c r="Q7" s="120">
        <v>7100</v>
      </c>
      <c r="R7" s="120">
        <v>1140</v>
      </c>
      <c r="S7" s="120">
        <v>0</v>
      </c>
      <c r="T7" s="120">
        <v>7920</v>
      </c>
      <c r="U7" s="120">
        <v>41035.800000000003</v>
      </c>
      <c r="V7" s="23">
        <v>0</v>
      </c>
      <c r="W7" s="23">
        <f t="shared" si="2"/>
        <v>41035.800000000003</v>
      </c>
      <c r="X7" s="52">
        <v>17750</v>
      </c>
      <c r="Y7" s="52">
        <v>20</v>
      </c>
      <c r="Z7" s="47">
        <v>200</v>
      </c>
      <c r="AA7" s="47">
        <v>124</v>
      </c>
      <c r="AB7" s="23">
        <f t="shared" si="0"/>
        <v>5779.6901408450713</v>
      </c>
      <c r="AC7" s="23">
        <f t="shared" si="1"/>
        <v>205.179</v>
      </c>
      <c r="AD7" s="23" t="s">
        <v>1455</v>
      </c>
      <c r="AE7" s="284"/>
    </row>
    <row r="8" spans="1:31" s="20" customFormat="1" x14ac:dyDescent="0.25">
      <c r="A8" s="21" t="s">
        <v>687</v>
      </c>
      <c r="B8" s="39" t="s">
        <v>795</v>
      </c>
      <c r="C8" s="21" t="s">
        <v>803</v>
      </c>
      <c r="D8" s="21">
        <v>7</v>
      </c>
      <c r="E8" s="21">
        <v>0</v>
      </c>
      <c r="F8" s="21" t="s">
        <v>177</v>
      </c>
      <c r="G8" s="21" t="s">
        <v>803</v>
      </c>
      <c r="H8" s="21">
        <v>0</v>
      </c>
      <c r="I8" s="21">
        <v>20</v>
      </c>
      <c r="J8" s="21">
        <v>10</v>
      </c>
      <c r="K8" s="224">
        <v>20360</v>
      </c>
      <c r="L8" s="224">
        <v>313.2</v>
      </c>
      <c r="M8" s="120">
        <v>3188.38</v>
      </c>
      <c r="N8" s="120">
        <v>0</v>
      </c>
      <c r="O8" s="120">
        <v>856.4</v>
      </c>
      <c r="P8" s="120">
        <v>2122</v>
      </c>
      <c r="Q8" s="120">
        <v>5678.61</v>
      </c>
      <c r="R8" s="120">
        <v>1140</v>
      </c>
      <c r="S8" s="120">
        <v>0</v>
      </c>
      <c r="T8" s="120">
        <v>7920</v>
      </c>
      <c r="U8" s="120">
        <v>41578.589999999997</v>
      </c>
      <c r="V8" s="23">
        <v>0</v>
      </c>
      <c r="W8" s="23">
        <f t="shared" si="2"/>
        <v>41578.589999999997</v>
      </c>
      <c r="X8" s="52">
        <v>17500</v>
      </c>
      <c r="Y8" s="52">
        <v>20</v>
      </c>
      <c r="Z8" s="47">
        <v>200</v>
      </c>
      <c r="AA8" s="47">
        <v>220</v>
      </c>
      <c r="AB8" s="23">
        <f t="shared" si="0"/>
        <v>5939.7985714285705</v>
      </c>
      <c r="AC8" s="23">
        <f t="shared" si="1"/>
        <v>207.89294999999998</v>
      </c>
      <c r="AD8" s="23" t="s">
        <v>1456</v>
      </c>
      <c r="AE8" s="284"/>
    </row>
    <row r="9" spans="1:31" s="20" customFormat="1" x14ac:dyDescent="0.25">
      <c r="A9" s="21" t="s">
        <v>687</v>
      </c>
      <c r="B9" s="39" t="s">
        <v>814</v>
      </c>
      <c r="C9" s="21" t="s">
        <v>821</v>
      </c>
      <c r="D9" s="21">
        <v>7</v>
      </c>
      <c r="E9" s="21">
        <v>0</v>
      </c>
      <c r="F9" s="21" t="s">
        <v>177</v>
      </c>
      <c r="G9" s="21" t="s">
        <v>821</v>
      </c>
      <c r="H9" s="21">
        <v>0</v>
      </c>
      <c r="I9" s="21">
        <v>20</v>
      </c>
      <c r="J9" s="21">
        <v>10</v>
      </c>
      <c r="K9" s="224">
        <v>20360</v>
      </c>
      <c r="L9" s="224">
        <v>313.2</v>
      </c>
      <c r="M9" s="120">
        <v>3188.38</v>
      </c>
      <c r="N9" s="120">
        <v>0</v>
      </c>
      <c r="O9" s="120">
        <v>856.4</v>
      </c>
      <c r="P9" s="120">
        <v>2122</v>
      </c>
      <c r="Q9" s="120">
        <v>7014.73</v>
      </c>
      <c r="R9" s="120">
        <v>1140</v>
      </c>
      <c r="S9" s="120">
        <v>0</v>
      </c>
      <c r="T9" s="120">
        <v>7920</v>
      </c>
      <c r="U9" s="120">
        <v>42914.71</v>
      </c>
      <c r="V9" s="23">
        <v>0</v>
      </c>
      <c r="W9" s="23">
        <f t="shared" si="2"/>
        <v>42914.71</v>
      </c>
      <c r="X9" s="52">
        <v>17500</v>
      </c>
      <c r="Y9" s="52">
        <v>20</v>
      </c>
      <c r="Z9" s="47">
        <v>200</v>
      </c>
      <c r="AA9" s="47">
        <v>220</v>
      </c>
      <c r="AB9" s="23">
        <f t="shared" si="0"/>
        <v>6130.6728571428566</v>
      </c>
      <c r="AC9" s="23">
        <f t="shared" si="1"/>
        <v>214.57354999999998</v>
      </c>
      <c r="AD9" s="23" t="s">
        <v>1457</v>
      </c>
      <c r="AE9" s="284"/>
    </row>
    <row r="10" spans="1:31" s="20" customFormat="1" x14ac:dyDescent="0.25">
      <c r="A10" s="21" t="s">
        <v>687</v>
      </c>
      <c r="B10" s="39" t="s">
        <v>828</v>
      </c>
      <c r="C10" s="21" t="s">
        <v>836</v>
      </c>
      <c r="D10" s="21">
        <v>7.04</v>
      </c>
      <c r="E10" s="21">
        <v>0</v>
      </c>
      <c r="F10" s="21" t="s">
        <v>177</v>
      </c>
      <c r="G10" s="21" t="s">
        <v>836</v>
      </c>
      <c r="H10" s="21">
        <v>0</v>
      </c>
      <c r="I10" s="21">
        <v>22</v>
      </c>
      <c r="J10" s="21">
        <v>10</v>
      </c>
      <c r="K10" s="224">
        <v>22396</v>
      </c>
      <c r="L10" s="224">
        <v>344.52</v>
      </c>
      <c r="M10" s="120">
        <v>3507.21</v>
      </c>
      <c r="N10" s="120">
        <v>0</v>
      </c>
      <c r="O10" s="120">
        <v>942.04</v>
      </c>
      <c r="P10" s="120">
        <v>2334.1999999999998</v>
      </c>
      <c r="Q10" s="120">
        <v>7716.2</v>
      </c>
      <c r="R10" s="120">
        <v>1254</v>
      </c>
      <c r="S10" s="120">
        <v>0</v>
      </c>
      <c r="T10" s="120">
        <v>7920</v>
      </c>
      <c r="U10" s="120">
        <v>46414.17</v>
      </c>
      <c r="V10" s="23">
        <v>0</v>
      </c>
      <c r="W10" s="23">
        <f t="shared" si="2"/>
        <v>46414.17</v>
      </c>
      <c r="X10" s="52">
        <v>17600</v>
      </c>
      <c r="Y10" s="52">
        <v>20</v>
      </c>
      <c r="Z10" s="47">
        <v>220</v>
      </c>
      <c r="AA10" s="47">
        <v>170</v>
      </c>
      <c r="AB10" s="23">
        <f t="shared" si="0"/>
        <v>6592.921875</v>
      </c>
      <c r="AC10" s="23">
        <f t="shared" ref="AC10:AC15" si="3">W10/Z10</f>
        <v>210.9735</v>
      </c>
      <c r="AD10" s="23" t="s">
        <v>1804</v>
      </c>
      <c r="AE10" s="284"/>
    </row>
    <row r="11" spans="1:31" s="20" customFormat="1" x14ac:dyDescent="0.25">
      <c r="A11" s="21" t="s">
        <v>687</v>
      </c>
      <c r="B11" s="39" t="s">
        <v>842</v>
      </c>
      <c r="C11" s="21" t="s">
        <v>854</v>
      </c>
      <c r="D11" s="21">
        <v>7.02</v>
      </c>
      <c r="E11" s="21">
        <v>0</v>
      </c>
      <c r="F11" s="21" t="s">
        <v>177</v>
      </c>
      <c r="G11" s="21" t="s">
        <v>854</v>
      </c>
      <c r="H11" s="21">
        <v>0</v>
      </c>
      <c r="I11" s="21">
        <v>22</v>
      </c>
      <c r="J11" s="21">
        <v>10</v>
      </c>
      <c r="K11" s="224">
        <v>22396</v>
      </c>
      <c r="L11" s="224">
        <v>344.52</v>
      </c>
      <c r="M11" s="120">
        <v>3507.21</v>
      </c>
      <c r="N11" s="120">
        <v>0</v>
      </c>
      <c r="O11" s="120">
        <v>942.04</v>
      </c>
      <c r="P11" s="120">
        <v>2334.1999999999998</v>
      </c>
      <c r="Q11" s="120">
        <v>7716.2</v>
      </c>
      <c r="R11" s="120">
        <v>1254</v>
      </c>
      <c r="S11" s="120">
        <v>0</v>
      </c>
      <c r="T11" s="120">
        <v>8415</v>
      </c>
      <c r="U11" s="120">
        <v>46414.17</v>
      </c>
      <c r="V11" s="23">
        <v>0</v>
      </c>
      <c r="W11" s="23">
        <f t="shared" si="2"/>
        <v>46414.17</v>
      </c>
      <c r="X11" s="52">
        <v>17550</v>
      </c>
      <c r="Y11" s="52">
        <v>22</v>
      </c>
      <c r="Z11" s="47">
        <v>220</v>
      </c>
      <c r="AA11" s="47">
        <v>154</v>
      </c>
      <c r="AB11" s="23">
        <f t="shared" si="0"/>
        <v>6611.7051282051279</v>
      </c>
      <c r="AC11" s="23">
        <f t="shared" si="3"/>
        <v>210.9735</v>
      </c>
      <c r="AD11" s="23" t="s">
        <v>1458</v>
      </c>
      <c r="AE11" s="284"/>
    </row>
    <row r="12" spans="1:31" s="20" customFormat="1" x14ac:dyDescent="0.25">
      <c r="A12" s="21" t="s">
        <v>687</v>
      </c>
      <c r="B12" s="39" t="s">
        <v>859</v>
      </c>
      <c r="C12" s="21" t="s">
        <v>885</v>
      </c>
      <c r="D12" s="21">
        <v>7.02</v>
      </c>
      <c r="E12" s="21">
        <v>0</v>
      </c>
      <c r="F12" s="21" t="s">
        <v>177</v>
      </c>
      <c r="G12" s="21" t="s">
        <v>885</v>
      </c>
      <c r="H12" s="21">
        <v>0</v>
      </c>
      <c r="I12" s="21">
        <v>20</v>
      </c>
      <c r="J12" s="21">
        <v>10</v>
      </c>
      <c r="K12" s="224">
        <v>22396</v>
      </c>
      <c r="L12" s="224">
        <v>344.52</v>
      </c>
      <c r="M12" s="120">
        <v>3507.21</v>
      </c>
      <c r="N12" s="120">
        <v>0</v>
      </c>
      <c r="O12" s="120">
        <v>942.04</v>
      </c>
      <c r="P12" s="120">
        <v>2334.1999999999998</v>
      </c>
      <c r="Q12" s="120">
        <v>8309.5400000000009</v>
      </c>
      <c r="R12" s="120">
        <v>1254</v>
      </c>
      <c r="S12" s="120">
        <v>0</v>
      </c>
      <c r="T12" s="120">
        <v>8415</v>
      </c>
      <c r="U12" s="120">
        <v>47502.51</v>
      </c>
      <c r="V12" s="23">
        <v>0</v>
      </c>
      <c r="W12" s="23">
        <f t="shared" si="2"/>
        <v>47502.51</v>
      </c>
      <c r="X12" s="52">
        <v>17575</v>
      </c>
      <c r="Y12" s="52">
        <v>20</v>
      </c>
      <c r="Z12" s="47">
        <v>200</v>
      </c>
      <c r="AA12" s="47">
        <v>121</v>
      </c>
      <c r="AB12" s="23">
        <f t="shared" si="0"/>
        <v>6766.7393162393173</v>
      </c>
      <c r="AC12" s="23">
        <f t="shared" si="3"/>
        <v>237.51255</v>
      </c>
      <c r="AD12" s="23" t="s">
        <v>1459</v>
      </c>
      <c r="AE12" s="284"/>
    </row>
    <row r="13" spans="1:31" s="20" customFormat="1" x14ac:dyDescent="0.25">
      <c r="A13" s="21" t="s">
        <v>687</v>
      </c>
      <c r="B13" s="39" t="s">
        <v>899</v>
      </c>
      <c r="C13" s="21" t="s">
        <v>905</v>
      </c>
      <c r="D13" s="21">
        <v>7.03</v>
      </c>
      <c r="E13" s="21">
        <v>0</v>
      </c>
      <c r="F13" s="21" t="s">
        <v>177</v>
      </c>
      <c r="G13" s="21" t="s">
        <v>905</v>
      </c>
      <c r="H13" s="21">
        <v>0</v>
      </c>
      <c r="I13" s="21">
        <v>20</v>
      </c>
      <c r="J13" s="21">
        <v>11</v>
      </c>
      <c r="K13" s="224">
        <v>23173.5</v>
      </c>
      <c r="L13" s="224">
        <v>364.77</v>
      </c>
      <c r="M13" s="120">
        <v>3628.97</v>
      </c>
      <c r="N13" s="120">
        <v>0</v>
      </c>
      <c r="O13" s="120">
        <v>984.06</v>
      </c>
      <c r="P13" s="120">
        <v>2435.37</v>
      </c>
      <c r="Q13" s="120">
        <v>7931.84</v>
      </c>
      <c r="R13" s="120">
        <v>1197</v>
      </c>
      <c r="S13" s="120">
        <v>0</v>
      </c>
      <c r="T13" s="120">
        <v>9180</v>
      </c>
      <c r="U13" s="120">
        <v>48895.51</v>
      </c>
      <c r="V13" s="23">
        <v>0</v>
      </c>
      <c r="W13" s="23">
        <f>V13+U13</f>
        <v>48895.51</v>
      </c>
      <c r="X13" s="52">
        <v>17575</v>
      </c>
      <c r="Y13" s="52">
        <v>20</v>
      </c>
      <c r="Z13" s="47">
        <v>220</v>
      </c>
      <c r="AA13" s="47">
        <v>110</v>
      </c>
      <c r="AB13" s="23">
        <f t="shared" si="0"/>
        <v>6955.2645803698433</v>
      </c>
      <c r="AC13" s="23">
        <f t="shared" si="3"/>
        <v>222.2523181818182</v>
      </c>
      <c r="AD13" s="23" t="s">
        <v>1460</v>
      </c>
      <c r="AE13" s="284"/>
    </row>
    <row r="14" spans="1:31" s="20" customFormat="1" x14ac:dyDescent="0.25">
      <c r="A14" s="21" t="s">
        <v>687</v>
      </c>
      <c r="B14" s="39" t="s">
        <v>927</v>
      </c>
      <c r="C14" s="21" t="s">
        <v>930</v>
      </c>
      <c r="D14" s="21">
        <v>7.16</v>
      </c>
      <c r="E14" s="21">
        <v>0</v>
      </c>
      <c r="F14" s="21" t="s">
        <v>177</v>
      </c>
      <c r="G14" s="21" t="s">
        <v>930</v>
      </c>
      <c r="H14" s="21">
        <v>0</v>
      </c>
      <c r="I14" s="21">
        <v>20</v>
      </c>
      <c r="J14" s="21">
        <v>11</v>
      </c>
      <c r="K14" s="224">
        <v>22070</v>
      </c>
      <c r="L14" s="224">
        <v>347.4</v>
      </c>
      <c r="M14" s="120">
        <v>3456.16</v>
      </c>
      <c r="N14" s="120">
        <v>0</v>
      </c>
      <c r="O14" s="120">
        <v>937.2</v>
      </c>
      <c r="P14" s="120">
        <v>2319.4</v>
      </c>
      <c r="Q14" s="120">
        <v>7554.13</v>
      </c>
      <c r="R14" s="120">
        <v>1140</v>
      </c>
      <c r="S14" s="120">
        <v>0</v>
      </c>
      <c r="T14" s="120">
        <v>8640</v>
      </c>
      <c r="U14" s="120">
        <v>46464.29</v>
      </c>
      <c r="V14" s="23">
        <v>0</v>
      </c>
      <c r="W14" s="23">
        <f>V14+U14</f>
        <v>46464.29</v>
      </c>
      <c r="X14" s="52">
        <v>17900</v>
      </c>
      <c r="Y14" s="52">
        <v>20</v>
      </c>
      <c r="Z14" s="47">
        <v>240</v>
      </c>
      <c r="AA14" s="47">
        <v>240</v>
      </c>
      <c r="AB14" s="23">
        <f t="shared" si="0"/>
        <v>6489.425977653631</v>
      </c>
      <c r="AC14" s="23">
        <f t="shared" si="3"/>
        <v>193.60120833333335</v>
      </c>
      <c r="AD14" s="23" t="s">
        <v>1461</v>
      </c>
      <c r="AE14" s="284"/>
    </row>
    <row r="15" spans="1:31" s="20" customFormat="1" x14ac:dyDescent="0.25">
      <c r="A15" s="21" t="s">
        <v>687</v>
      </c>
      <c r="B15" s="39" t="s">
        <v>966</v>
      </c>
      <c r="C15" s="21" t="s">
        <v>969</v>
      </c>
      <c r="D15" s="21">
        <v>7.14</v>
      </c>
      <c r="E15" s="21">
        <v>0</v>
      </c>
      <c r="F15" s="21" t="s">
        <v>177</v>
      </c>
      <c r="G15" s="21" t="s">
        <v>969</v>
      </c>
      <c r="H15" s="21">
        <v>0</v>
      </c>
      <c r="I15" s="21">
        <v>20</v>
      </c>
      <c r="J15" s="21">
        <v>11</v>
      </c>
      <c r="K15" s="224">
        <v>23240</v>
      </c>
      <c r="L15" s="224">
        <v>365.82</v>
      </c>
      <c r="M15" s="120">
        <v>3639.38</v>
      </c>
      <c r="N15" s="120">
        <v>0</v>
      </c>
      <c r="O15" s="120">
        <v>993.2</v>
      </c>
      <c r="P15" s="120">
        <v>2300.4</v>
      </c>
      <c r="Q15" s="120">
        <v>8640.4</v>
      </c>
      <c r="R15" s="120">
        <v>1140</v>
      </c>
      <c r="S15" s="120">
        <v>0</v>
      </c>
      <c r="T15" s="120">
        <v>9216</v>
      </c>
      <c r="U15" s="120">
        <v>49535.199999999997</v>
      </c>
      <c r="V15" s="23">
        <v>0</v>
      </c>
      <c r="W15" s="23">
        <f>V15+U15</f>
        <v>49535.199999999997</v>
      </c>
      <c r="X15" s="52">
        <v>17850</v>
      </c>
      <c r="Y15" s="52">
        <v>20</v>
      </c>
      <c r="Z15" s="47">
        <v>220</v>
      </c>
      <c r="AA15" s="47">
        <v>176</v>
      </c>
      <c r="AB15" s="23">
        <f t="shared" si="0"/>
        <v>6937.7030812324929</v>
      </c>
      <c r="AC15" s="23">
        <f t="shared" si="3"/>
        <v>225.16</v>
      </c>
      <c r="AD15" s="23" t="s">
        <v>1462</v>
      </c>
      <c r="AE15" s="284"/>
    </row>
    <row r="16" spans="1:31" s="20" customFormat="1" x14ac:dyDescent="0.25">
      <c r="A16" s="21" t="s">
        <v>687</v>
      </c>
      <c r="B16" s="39" t="s">
        <v>985</v>
      </c>
      <c r="C16" s="21" t="s">
        <v>987</v>
      </c>
      <c r="D16" s="21">
        <v>7.53</v>
      </c>
      <c r="E16" s="21">
        <v>0</v>
      </c>
      <c r="F16" s="21" t="s">
        <v>177</v>
      </c>
      <c r="G16" s="21" t="s">
        <v>987</v>
      </c>
      <c r="H16" s="21">
        <v>0</v>
      </c>
      <c r="I16" s="21">
        <v>20</v>
      </c>
      <c r="J16" s="21">
        <v>11</v>
      </c>
      <c r="K16" s="224">
        <v>23240</v>
      </c>
      <c r="L16" s="224">
        <v>365.82</v>
      </c>
      <c r="M16" s="120">
        <v>3639.38</v>
      </c>
      <c r="N16" s="120">
        <v>0</v>
      </c>
      <c r="O16" s="120">
        <v>993.2</v>
      </c>
      <c r="P16" s="120">
        <v>2300.4</v>
      </c>
      <c r="Q16" s="120">
        <v>8712.7999999999993</v>
      </c>
      <c r="R16" s="120">
        <v>1140</v>
      </c>
      <c r="S16" s="120">
        <v>0</v>
      </c>
      <c r="T16" s="120">
        <v>9216</v>
      </c>
      <c r="U16" s="120">
        <v>49607.6</v>
      </c>
      <c r="V16" s="23">
        <v>0</v>
      </c>
      <c r="W16" s="23">
        <f>V16+U16</f>
        <v>49607.6</v>
      </c>
      <c r="X16" s="52">
        <v>18825</v>
      </c>
      <c r="Y16" s="52">
        <v>20</v>
      </c>
      <c r="Z16" s="47">
        <v>220</v>
      </c>
      <c r="AA16" s="47">
        <v>121</v>
      </c>
      <c r="AB16" s="23">
        <f t="shared" si="0"/>
        <v>6587.9946879150066</v>
      </c>
      <c r="AC16" s="23">
        <f>W16/Z16</f>
        <v>225.48909090909089</v>
      </c>
      <c r="AD16" s="23" t="s">
        <v>1463</v>
      </c>
      <c r="AE16" s="284"/>
    </row>
    <row r="17" spans="1:31" s="20" customFormat="1" x14ac:dyDescent="0.25">
      <c r="A17" s="152" t="s">
        <v>687</v>
      </c>
      <c r="B17" s="39" t="s">
        <v>998</v>
      </c>
      <c r="C17" s="21" t="s">
        <v>1008</v>
      </c>
      <c r="D17" s="21">
        <v>7.26</v>
      </c>
      <c r="E17" s="21">
        <v>0</v>
      </c>
      <c r="F17" s="21" t="s">
        <v>177</v>
      </c>
      <c r="G17" s="21" t="s">
        <v>1008</v>
      </c>
      <c r="H17" s="21">
        <v>0</v>
      </c>
      <c r="I17" s="21">
        <v>21</v>
      </c>
      <c r="J17" s="21">
        <v>11</v>
      </c>
      <c r="K17" s="224">
        <v>24402</v>
      </c>
      <c r="L17" s="224">
        <v>384.11</v>
      </c>
      <c r="M17" s="120">
        <v>3821.35</v>
      </c>
      <c r="N17" s="120">
        <v>0</v>
      </c>
      <c r="O17" s="120">
        <v>1042.8599999999999</v>
      </c>
      <c r="P17" s="120">
        <v>2415.42</v>
      </c>
      <c r="Q17" s="120">
        <v>9148.44</v>
      </c>
      <c r="R17" s="120">
        <v>1197</v>
      </c>
      <c r="S17" s="120">
        <v>0</v>
      </c>
      <c r="T17" s="120">
        <v>9792</v>
      </c>
      <c r="U17" s="120">
        <v>52203.18</v>
      </c>
      <c r="V17" s="23">
        <v>0</v>
      </c>
      <c r="W17" s="23">
        <f>V17+U17</f>
        <v>52203.18</v>
      </c>
      <c r="X17" s="52">
        <v>18150</v>
      </c>
      <c r="Y17" s="52">
        <v>20</v>
      </c>
      <c r="Z17" s="47">
        <v>231</v>
      </c>
      <c r="AA17" s="47">
        <v>231</v>
      </c>
      <c r="AB17" s="23">
        <f t="shared" si="0"/>
        <v>7190.5206611570247</v>
      </c>
      <c r="AC17" s="23">
        <f>W17/Z17</f>
        <v>225.98779220779221</v>
      </c>
      <c r="AD17" s="23" t="s">
        <v>1464</v>
      </c>
      <c r="AE17" s="284"/>
    </row>
    <row r="18" spans="1:31" x14ac:dyDescent="0.25">
      <c r="A18" s="1"/>
      <c r="B18" s="8"/>
      <c r="C18" s="1"/>
      <c r="D18" s="1"/>
      <c r="E18" s="1"/>
      <c r="F18" s="1"/>
      <c r="G18" s="1"/>
      <c r="H18" s="1"/>
      <c r="I18" s="1"/>
      <c r="J18" s="21"/>
      <c r="K18" s="24"/>
      <c r="L18" s="24"/>
      <c r="M18" s="13"/>
      <c r="N18" s="13"/>
      <c r="O18" s="13"/>
      <c r="P18" s="13"/>
      <c r="Q18" s="13"/>
      <c r="R18" s="13"/>
      <c r="S18" s="13"/>
      <c r="T18" s="13"/>
      <c r="U18" s="13"/>
      <c r="V18" s="23"/>
      <c r="W18" s="23"/>
      <c r="X18" s="52"/>
      <c r="Y18" s="52"/>
      <c r="Z18" s="47"/>
      <c r="AA18" s="47"/>
      <c r="AB18" s="23"/>
      <c r="AC18" s="23"/>
      <c r="AD18" s="23"/>
      <c r="AE18" s="284"/>
    </row>
    <row r="19" spans="1:31" x14ac:dyDescent="0.25">
      <c r="A19" s="1"/>
      <c r="B19" s="8"/>
      <c r="C19" s="1"/>
      <c r="D19" s="1"/>
      <c r="E19" s="1"/>
      <c r="F19" s="1"/>
      <c r="G19" s="1"/>
      <c r="H19" s="1"/>
      <c r="I19" s="1"/>
      <c r="J19" s="21"/>
      <c r="K19" s="24"/>
      <c r="L19" s="24"/>
      <c r="M19" s="13"/>
      <c r="N19" s="13"/>
      <c r="O19" s="13"/>
      <c r="P19" s="13"/>
      <c r="Q19" s="13"/>
      <c r="R19" s="13"/>
      <c r="S19" s="13"/>
      <c r="T19" s="13"/>
      <c r="U19" s="13"/>
      <c r="V19" s="23"/>
      <c r="W19" s="23"/>
      <c r="X19" s="52"/>
      <c r="Y19" s="52"/>
      <c r="Z19" s="47"/>
      <c r="AA19" s="47"/>
      <c r="AB19" s="23"/>
      <c r="AC19" s="23"/>
      <c r="AD19" s="23"/>
      <c r="AE19" s="284"/>
    </row>
    <row r="20" spans="1:31" x14ac:dyDescent="0.25">
      <c r="A20" s="1"/>
      <c r="B20" s="8"/>
      <c r="C20" s="1"/>
      <c r="D20" s="1"/>
      <c r="E20" s="1"/>
      <c r="F20" s="1"/>
      <c r="G20" s="1"/>
      <c r="H20" s="1"/>
      <c r="I20" s="1"/>
      <c r="J20" s="1"/>
      <c r="K20" s="13"/>
      <c r="L20" s="13"/>
      <c r="M20" s="13"/>
      <c r="N20" s="13"/>
      <c r="O20" s="13"/>
      <c r="P20" s="13"/>
      <c r="Q20" s="13"/>
      <c r="R20" s="13"/>
      <c r="S20" s="13"/>
      <c r="T20" s="13"/>
      <c r="U20" s="13"/>
      <c r="V20" s="23"/>
      <c r="W20" s="23"/>
      <c r="X20" s="52"/>
      <c r="Y20" s="52"/>
      <c r="Z20" s="47"/>
      <c r="AA20" s="47"/>
      <c r="AB20" s="23"/>
      <c r="AC20" s="23"/>
      <c r="AD20" s="23"/>
      <c r="AE20" s="284"/>
    </row>
    <row r="21" spans="1:31" x14ac:dyDescent="0.25">
      <c r="A21" s="97"/>
      <c r="B21" s="97" t="s">
        <v>30</v>
      </c>
      <c r="C21" s="97">
        <f>COUNT(D4:D20)</f>
        <v>14</v>
      </c>
      <c r="D21" s="97">
        <f>SUM(D4:D20)</f>
        <v>99.5</v>
      </c>
      <c r="E21" s="97">
        <f>SUM(E4:E20)</f>
        <v>0</v>
      </c>
      <c r="F21" s="97"/>
      <c r="G21" s="97"/>
      <c r="H21" s="97">
        <f>SUM(H4:H20)</f>
        <v>0</v>
      </c>
      <c r="I21" s="97">
        <f>SUM(I4:I20)</f>
        <v>285</v>
      </c>
      <c r="J21" s="97">
        <f>MAX(J4:J20)</f>
        <v>11</v>
      </c>
      <c r="K21" s="98">
        <f t="shared" ref="K21:AA21" si="4">SUM(K4:K20)</f>
        <v>298199.5</v>
      </c>
      <c r="L21" s="98">
        <f t="shared" si="4"/>
        <v>3487.8800000000006</v>
      </c>
      <c r="M21" s="98">
        <f t="shared" si="4"/>
        <v>49916.829999999994</v>
      </c>
      <c r="N21" s="98">
        <f t="shared" si="4"/>
        <v>0</v>
      </c>
      <c r="O21" s="98">
        <f t="shared" si="4"/>
        <v>12606.130000000003</v>
      </c>
      <c r="P21" s="98">
        <f t="shared" si="4"/>
        <v>29692.140000000007</v>
      </c>
      <c r="Q21" s="98">
        <f t="shared" si="4"/>
        <v>110076.89</v>
      </c>
      <c r="R21" s="98">
        <f t="shared" si="4"/>
        <v>16221.58</v>
      </c>
      <c r="S21" s="98">
        <f t="shared" si="4"/>
        <v>0</v>
      </c>
      <c r="T21" s="98">
        <f t="shared" si="4"/>
        <v>117434</v>
      </c>
      <c r="U21" s="98">
        <f t="shared" si="4"/>
        <v>629219.9</v>
      </c>
      <c r="V21" s="113">
        <f t="shared" si="4"/>
        <v>0</v>
      </c>
      <c r="W21" s="113">
        <f t="shared" si="4"/>
        <v>629219.9</v>
      </c>
      <c r="X21" s="250">
        <f t="shared" si="4"/>
        <v>248525</v>
      </c>
      <c r="Y21" s="250">
        <f t="shared" si="4"/>
        <v>282</v>
      </c>
      <c r="Z21" s="250">
        <f t="shared" si="4"/>
        <v>3011</v>
      </c>
      <c r="AA21" s="250">
        <f t="shared" si="4"/>
        <v>2387</v>
      </c>
      <c r="AB21" s="113">
        <f>W21/(D21+E21)</f>
        <v>6323.8180904522615</v>
      </c>
      <c r="AC21" s="113">
        <f>W21/Z21</f>
        <v>208.97372965792096</v>
      </c>
      <c r="AD21" s="113"/>
      <c r="AE21" s="113"/>
    </row>
    <row r="22" spans="1:31" ht="31.2" x14ac:dyDescent="0.25">
      <c r="A22" s="146" t="s">
        <v>0</v>
      </c>
      <c r="B22" s="146" t="s">
        <v>1</v>
      </c>
      <c r="C22" s="146" t="s">
        <v>16</v>
      </c>
      <c r="D22" s="43" t="s">
        <v>523</v>
      </c>
      <c r="E22" s="43" t="s">
        <v>524</v>
      </c>
      <c r="F22" s="43" t="s">
        <v>2</v>
      </c>
      <c r="G22" s="146" t="s">
        <v>3</v>
      </c>
      <c r="H22" s="43" t="s">
        <v>29</v>
      </c>
      <c r="I22" s="43" t="s">
        <v>25</v>
      </c>
      <c r="J22" s="43" t="s">
        <v>26</v>
      </c>
      <c r="K22" s="43" t="s">
        <v>20</v>
      </c>
      <c r="L22" s="43" t="s">
        <v>773</v>
      </c>
      <c r="M22" s="43" t="s">
        <v>13</v>
      </c>
      <c r="N22" s="43" t="s">
        <v>21</v>
      </c>
      <c r="O22" s="146" t="s">
        <v>7</v>
      </c>
      <c r="P22" s="43" t="s">
        <v>22</v>
      </c>
      <c r="Q22" s="146" t="s">
        <v>9</v>
      </c>
      <c r="R22" s="146" t="s">
        <v>23</v>
      </c>
      <c r="S22" s="146" t="s">
        <v>24</v>
      </c>
      <c r="T22" s="146" t="s">
        <v>12</v>
      </c>
      <c r="U22" s="146" t="s">
        <v>19</v>
      </c>
      <c r="V22" s="146" t="s">
        <v>170</v>
      </c>
      <c r="W22" s="43" t="s">
        <v>171</v>
      </c>
      <c r="X22" s="43" t="s">
        <v>163</v>
      </c>
      <c r="Y22" s="43" t="s">
        <v>164</v>
      </c>
      <c r="Z22" s="43" t="s">
        <v>165</v>
      </c>
      <c r="AA22" s="43" t="s">
        <v>166</v>
      </c>
      <c r="AB22" s="146" t="s">
        <v>167</v>
      </c>
      <c r="AC22" s="146" t="s">
        <v>168</v>
      </c>
      <c r="AD22" s="146" t="s">
        <v>1405</v>
      </c>
      <c r="AE22" s="146" t="s">
        <v>1406</v>
      </c>
    </row>
    <row r="23" spans="1:31" x14ac:dyDescent="0.25">
      <c r="A23" s="100"/>
      <c r="B23" s="100"/>
      <c r="C23" s="100"/>
      <c r="D23" s="100"/>
      <c r="E23" s="100"/>
      <c r="F23" s="100"/>
      <c r="G23" s="100"/>
      <c r="H23" s="100"/>
      <c r="I23" s="100"/>
      <c r="J23" s="100"/>
      <c r="K23" s="100"/>
      <c r="L23" s="100"/>
      <c r="M23" s="100"/>
      <c r="N23" s="100"/>
      <c r="O23" s="100"/>
      <c r="P23" s="100"/>
      <c r="Q23" s="100"/>
      <c r="R23" s="100"/>
      <c r="S23" s="100"/>
      <c r="T23" s="100"/>
      <c r="U23" s="100"/>
      <c r="V23" s="100"/>
      <c r="W23" s="100"/>
      <c r="X23" s="100"/>
      <c r="Y23" s="100"/>
      <c r="Z23" s="100"/>
      <c r="AA23" s="100"/>
      <c r="AB23" s="100"/>
      <c r="AC23" s="100"/>
      <c r="AD23" s="100"/>
      <c r="AE23" s="100"/>
    </row>
    <row r="24" spans="1:31" s="227" customFormat="1" ht="36" x14ac:dyDescent="0.25">
      <c r="A24" s="304" t="s">
        <v>1251</v>
      </c>
      <c r="B24" s="304"/>
      <c r="C24" s="245" t="s">
        <v>30</v>
      </c>
      <c r="D24" s="245" t="s">
        <v>526</v>
      </c>
      <c r="E24" s="245" t="s">
        <v>524</v>
      </c>
      <c r="F24" s="246"/>
      <c r="G24" s="246"/>
      <c r="H24" s="245" t="s">
        <v>31</v>
      </c>
      <c r="I24" s="245" t="s">
        <v>4</v>
      </c>
      <c r="J24" s="245" t="s">
        <v>5</v>
      </c>
      <c r="K24" s="245" t="s">
        <v>6</v>
      </c>
      <c r="L24" s="245" t="s">
        <v>773</v>
      </c>
      <c r="M24" s="245" t="s">
        <v>13</v>
      </c>
      <c r="N24" s="246" t="s">
        <v>17</v>
      </c>
      <c r="O24" s="246" t="s">
        <v>7</v>
      </c>
      <c r="P24" s="245" t="s">
        <v>8</v>
      </c>
      <c r="Q24" s="246" t="s">
        <v>9</v>
      </c>
      <c r="R24" s="245" t="s">
        <v>18</v>
      </c>
      <c r="S24" s="246" t="s">
        <v>10</v>
      </c>
      <c r="T24" s="246" t="s">
        <v>12</v>
      </c>
      <c r="U24" s="245" t="s">
        <v>169</v>
      </c>
      <c r="V24" s="245" t="s">
        <v>170</v>
      </c>
      <c r="W24" s="245" t="s">
        <v>171</v>
      </c>
      <c r="X24" s="245" t="s">
        <v>163</v>
      </c>
      <c r="Y24" s="245" t="s">
        <v>164</v>
      </c>
      <c r="Z24" s="245" t="s">
        <v>165</v>
      </c>
      <c r="AA24" s="245" t="s">
        <v>166</v>
      </c>
      <c r="AB24" s="247" t="s">
        <v>167</v>
      </c>
      <c r="AC24" s="247" t="s">
        <v>168</v>
      </c>
      <c r="AD24" s="247"/>
      <c r="AE24" s="247"/>
    </row>
    <row r="25" spans="1:31" s="20" customFormat="1" ht="26.25" customHeight="1" x14ac:dyDescent="0.25">
      <c r="A25" s="303" t="s">
        <v>741</v>
      </c>
      <c r="B25" s="303"/>
      <c r="C25" s="95">
        <f>COUNT(D4:D6)</f>
        <v>3</v>
      </c>
      <c r="D25" s="95">
        <f>SUM(D4:D6)</f>
        <v>21.2</v>
      </c>
      <c r="E25" s="95">
        <f>SUM(E4:E6)</f>
        <v>0</v>
      </c>
      <c r="F25" s="95"/>
      <c r="G25" s="95"/>
      <c r="H25" s="95">
        <f>SUM(H4:H6)</f>
        <v>0</v>
      </c>
      <c r="I25" s="95">
        <f>SUM(I4:I6)</f>
        <v>60</v>
      </c>
      <c r="J25" s="95">
        <f>MAX(J4:J6)</f>
        <v>10</v>
      </c>
      <c r="K25" s="248">
        <f t="shared" ref="K25:V25" si="5">SUM(K4:K6)</f>
        <v>55806</v>
      </c>
      <c r="L25" s="248">
        <f t="shared" si="5"/>
        <v>0</v>
      </c>
      <c r="M25" s="248">
        <f t="shared" si="5"/>
        <v>11161.2</v>
      </c>
      <c r="N25" s="248">
        <f t="shared" si="5"/>
        <v>0</v>
      </c>
      <c r="O25" s="248">
        <f t="shared" si="5"/>
        <v>2363.8900000000003</v>
      </c>
      <c r="P25" s="248">
        <f t="shared" si="5"/>
        <v>4583.55</v>
      </c>
      <c r="Q25" s="248">
        <f t="shared" si="5"/>
        <v>24554</v>
      </c>
      <c r="R25" s="248">
        <f t="shared" si="5"/>
        <v>3225.58</v>
      </c>
      <c r="S25" s="248">
        <f t="shared" si="5"/>
        <v>0</v>
      </c>
      <c r="T25" s="248">
        <f t="shared" si="5"/>
        <v>22880</v>
      </c>
      <c r="U25" s="248">
        <f t="shared" si="5"/>
        <v>116654.17</v>
      </c>
      <c r="V25" s="248">
        <f t="shared" si="5"/>
        <v>0</v>
      </c>
      <c r="W25" s="62">
        <f>V25+U25</f>
        <v>116654.17</v>
      </c>
      <c r="X25" s="249">
        <f>SUM(X4:X6)</f>
        <v>52750</v>
      </c>
      <c r="Y25" s="249">
        <f>SUM(Y4:Y6)</f>
        <v>60</v>
      </c>
      <c r="Z25" s="249">
        <f>SUM(Z4:Z6)</f>
        <v>640</v>
      </c>
      <c r="AA25" s="249">
        <f>SUM(AA4:AA6)</f>
        <v>500</v>
      </c>
      <c r="AB25" s="62">
        <f>W25/(D25+E25)</f>
        <v>5502.5551886792455</v>
      </c>
      <c r="AC25" s="62">
        <f>W25/Z25</f>
        <v>182.27214062499999</v>
      </c>
      <c r="AD25" s="62"/>
      <c r="AE25" s="62"/>
    </row>
    <row r="26" spans="1:31" s="20" customFormat="1" ht="26.25" customHeight="1" x14ac:dyDescent="0.25">
      <c r="A26" s="303" t="s">
        <v>752</v>
      </c>
      <c r="B26" s="303"/>
      <c r="C26" s="95">
        <f>COUNT(D7:D13)</f>
        <v>7</v>
      </c>
      <c r="D26" s="95">
        <f>SUM(D7:D13)</f>
        <v>49.209999999999994</v>
      </c>
      <c r="E26" s="95">
        <f>SUM(E7:E13)</f>
        <v>0</v>
      </c>
      <c r="F26" s="95"/>
      <c r="G26" s="95"/>
      <c r="H26" s="95">
        <f>SUM(H7:H13)</f>
        <v>0</v>
      </c>
      <c r="I26" s="95">
        <f>SUM(I7:I13)</f>
        <v>144</v>
      </c>
      <c r="J26" s="95">
        <f>MAX(J7:J13)</f>
        <v>11</v>
      </c>
      <c r="K26" s="248">
        <f t="shared" ref="K26:V26" si="6">SUM(K7:K13)</f>
        <v>149441.5</v>
      </c>
      <c r="L26" s="248">
        <f t="shared" si="6"/>
        <v>2024.73</v>
      </c>
      <c r="M26" s="248">
        <f t="shared" si="6"/>
        <v>24199.360000000001</v>
      </c>
      <c r="N26" s="248">
        <f t="shared" si="6"/>
        <v>0</v>
      </c>
      <c r="O26" s="248">
        <f t="shared" si="6"/>
        <v>6275.7800000000007</v>
      </c>
      <c r="P26" s="248">
        <f t="shared" si="6"/>
        <v>15772.970000000001</v>
      </c>
      <c r="Q26" s="248">
        <f t="shared" si="6"/>
        <v>51467.119999999995</v>
      </c>
      <c r="R26" s="248">
        <f t="shared" si="6"/>
        <v>8379</v>
      </c>
      <c r="S26" s="248">
        <f t="shared" si="6"/>
        <v>0</v>
      </c>
      <c r="T26" s="248">
        <f t="shared" si="6"/>
        <v>57690</v>
      </c>
      <c r="U26" s="248">
        <f t="shared" si="6"/>
        <v>314755.46000000002</v>
      </c>
      <c r="V26" s="248">
        <f t="shared" si="6"/>
        <v>0</v>
      </c>
      <c r="W26" s="62">
        <f>V26+U26</f>
        <v>314755.46000000002</v>
      </c>
      <c r="X26" s="249">
        <f>SUM(X7:X13)</f>
        <v>123050</v>
      </c>
      <c r="Y26" s="249">
        <f>SUM(Y7:Y13)</f>
        <v>142</v>
      </c>
      <c r="Z26" s="249">
        <f>SUM(Z7:Z13)</f>
        <v>1460</v>
      </c>
      <c r="AA26" s="249">
        <f>SUM(AA7:AA13)</f>
        <v>1119</v>
      </c>
      <c r="AB26" s="62">
        <f>W26/(D26+E26)</f>
        <v>6396.1686649055082</v>
      </c>
      <c r="AC26" s="62">
        <f>W26/Z26</f>
        <v>215.58593150684933</v>
      </c>
      <c r="AD26" s="62"/>
      <c r="AE26" s="62"/>
    </row>
    <row r="27" spans="1:31" s="20" customFormat="1" ht="26.25" customHeight="1" x14ac:dyDescent="0.25">
      <c r="A27" s="303" t="s">
        <v>964</v>
      </c>
      <c r="B27" s="303"/>
      <c r="C27" s="95">
        <f>COUNT(D14:D17)</f>
        <v>4</v>
      </c>
      <c r="D27" s="95">
        <f>SUM(D14:D17)</f>
        <v>29.090000000000003</v>
      </c>
      <c r="E27" s="95">
        <f>SUM(E14:E17)</f>
        <v>0</v>
      </c>
      <c r="F27" s="95"/>
      <c r="G27" s="95"/>
      <c r="H27" s="95">
        <f>SUM(H14:H17)</f>
        <v>0</v>
      </c>
      <c r="I27" s="95">
        <f>SUM(I14:I17)</f>
        <v>81</v>
      </c>
      <c r="J27" s="95">
        <f>MAX(J14:J17)</f>
        <v>11</v>
      </c>
      <c r="K27" s="248">
        <f>SUM(K14:K17)</f>
        <v>92952</v>
      </c>
      <c r="L27" s="248">
        <f t="shared" ref="L27:AA27" si="7">SUM(L14:L17)</f>
        <v>1463.15</v>
      </c>
      <c r="M27" s="248">
        <f t="shared" si="7"/>
        <v>14556.27</v>
      </c>
      <c r="N27" s="248">
        <f t="shared" si="7"/>
        <v>0</v>
      </c>
      <c r="O27" s="248">
        <f t="shared" si="7"/>
        <v>3966.46</v>
      </c>
      <c r="P27" s="248">
        <f t="shared" si="7"/>
        <v>9335.6200000000008</v>
      </c>
      <c r="Q27" s="248">
        <f t="shared" si="7"/>
        <v>34055.769999999997</v>
      </c>
      <c r="R27" s="248">
        <f t="shared" si="7"/>
        <v>4617</v>
      </c>
      <c r="S27" s="248">
        <f t="shared" si="7"/>
        <v>0</v>
      </c>
      <c r="T27" s="248">
        <f t="shared" si="7"/>
        <v>36864</v>
      </c>
      <c r="U27" s="248">
        <f t="shared" si="7"/>
        <v>197810.27</v>
      </c>
      <c r="V27" s="248">
        <f t="shared" si="7"/>
        <v>0</v>
      </c>
      <c r="W27" s="62">
        <f>V27+U27</f>
        <v>197810.27</v>
      </c>
      <c r="X27" s="249">
        <f t="shared" si="7"/>
        <v>72725</v>
      </c>
      <c r="Y27" s="249">
        <f t="shared" si="7"/>
        <v>80</v>
      </c>
      <c r="Z27" s="249">
        <f t="shared" si="7"/>
        <v>911</v>
      </c>
      <c r="AA27" s="249">
        <f t="shared" si="7"/>
        <v>768</v>
      </c>
      <c r="AB27" s="62">
        <f>W27/(D27+E27)</f>
        <v>6799.9405293915424</v>
      </c>
      <c r="AC27" s="62">
        <f>W27/Z27</f>
        <v>217.13531284302962</v>
      </c>
      <c r="AD27" s="62"/>
      <c r="AE27" s="62"/>
    </row>
  </sheetData>
  <mergeCells count="4">
    <mergeCell ref="A25:B25"/>
    <mergeCell ref="A26:B26"/>
    <mergeCell ref="A27:B27"/>
    <mergeCell ref="A24:B24"/>
  </mergeCells>
  <pageMargins left="0.70866141732283472" right="0.70866141732283472" top="0.74803149606299213" bottom="0.74803149606299213" header="0.31496062992125984" footer="0.31496062992125984"/>
  <pageSetup paperSize="8" scale="65" orientation="landscape"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tabColor rgb="FF00FF00"/>
    <pageSetUpPr fitToPage="1"/>
  </sheetPr>
  <dimension ref="A1:AE230"/>
  <sheetViews>
    <sheetView topLeftCell="A41" zoomScaleNormal="100" workbookViewId="0">
      <selection activeCell="A45" sqref="A45"/>
    </sheetView>
  </sheetViews>
  <sheetFormatPr defaultRowHeight="13.2" x14ac:dyDescent="0.25"/>
  <cols>
    <col min="1" max="1" width="14.5546875" customWidth="1"/>
    <col min="2" max="2" width="13.109375" customWidth="1"/>
    <col min="3" max="3" width="13.44140625" customWidth="1"/>
    <col min="6" max="6" width="15" bestFit="1" customWidth="1"/>
    <col min="7" max="7" width="13.33203125" bestFit="1" customWidth="1"/>
    <col min="8" max="8" width="7.44140625" bestFit="1" customWidth="1"/>
    <col min="9" max="9" width="6.5546875" bestFit="1" customWidth="1"/>
    <col min="10" max="10" width="8.88671875" bestFit="1" customWidth="1"/>
    <col min="11" max="11" width="12" bestFit="1" customWidth="1"/>
    <col min="12" max="12" width="10" bestFit="1" customWidth="1"/>
    <col min="13" max="13" width="11" bestFit="1" customWidth="1"/>
    <col min="14" max="14" width="7.109375" bestFit="1" customWidth="1"/>
    <col min="15" max="16" width="11" bestFit="1" customWidth="1"/>
    <col min="17" max="17" width="11" customWidth="1"/>
    <col min="18" max="18" width="10" bestFit="1" customWidth="1"/>
    <col min="19" max="19" width="7.88671875" bestFit="1" customWidth="1"/>
    <col min="20" max="20" width="11" bestFit="1" customWidth="1"/>
    <col min="21" max="21" width="12" bestFit="1" customWidth="1"/>
    <col min="22" max="22" width="11.33203125" bestFit="1" customWidth="1"/>
    <col min="23" max="24" width="12" bestFit="1" customWidth="1"/>
    <col min="25" max="25" width="8.44140625" bestFit="1" customWidth="1"/>
    <col min="26" max="28" width="10" bestFit="1" customWidth="1"/>
    <col min="29" max="29" width="9.44140625" bestFit="1" customWidth="1"/>
    <col min="30" max="30" width="14" customWidth="1"/>
    <col min="31" max="31" width="16.109375" customWidth="1"/>
  </cols>
  <sheetData>
    <row r="1" spans="1:31" x14ac:dyDescent="0.25">
      <c r="A1" s="2" t="s">
        <v>626</v>
      </c>
    </row>
    <row r="3" spans="1:31" ht="31.2" x14ac:dyDescent="0.25">
      <c r="A3" s="146" t="s">
        <v>0</v>
      </c>
      <c r="B3" s="146" t="s">
        <v>1</v>
      </c>
      <c r="C3" s="146" t="s">
        <v>16</v>
      </c>
      <c r="D3" s="43" t="s">
        <v>523</v>
      </c>
      <c r="E3" s="43" t="s">
        <v>524</v>
      </c>
      <c r="F3" s="43" t="s">
        <v>2</v>
      </c>
      <c r="G3" s="146" t="s">
        <v>3</v>
      </c>
      <c r="H3" s="43" t="s">
        <v>29</v>
      </c>
      <c r="I3" s="43" t="s">
        <v>25</v>
      </c>
      <c r="J3" s="43" t="s">
        <v>26</v>
      </c>
      <c r="K3" s="43" t="s">
        <v>20</v>
      </c>
      <c r="L3" s="43" t="s">
        <v>773</v>
      </c>
      <c r="M3" s="43" t="s">
        <v>13</v>
      </c>
      <c r="N3" s="43" t="s">
        <v>21</v>
      </c>
      <c r="O3" s="146" t="s">
        <v>7</v>
      </c>
      <c r="P3" s="43" t="s">
        <v>22</v>
      </c>
      <c r="Q3" s="146" t="s">
        <v>9</v>
      </c>
      <c r="R3" s="146" t="s">
        <v>23</v>
      </c>
      <c r="S3" s="146" t="s">
        <v>24</v>
      </c>
      <c r="T3" s="146" t="s">
        <v>12</v>
      </c>
      <c r="U3" s="146" t="s">
        <v>19</v>
      </c>
      <c r="V3" s="43" t="s">
        <v>170</v>
      </c>
      <c r="W3" s="43" t="s">
        <v>171</v>
      </c>
      <c r="X3" s="43" t="s">
        <v>163</v>
      </c>
      <c r="Y3" s="43" t="s">
        <v>164</v>
      </c>
      <c r="Z3" s="43" t="s">
        <v>165</v>
      </c>
      <c r="AA3" s="43" t="s">
        <v>166</v>
      </c>
      <c r="AB3" s="146" t="s">
        <v>167</v>
      </c>
      <c r="AC3" s="146" t="s">
        <v>168</v>
      </c>
      <c r="AD3" s="146" t="s">
        <v>1405</v>
      </c>
      <c r="AE3" s="146" t="s">
        <v>1406</v>
      </c>
    </row>
    <row r="4" spans="1:31" s="20" customFormat="1" x14ac:dyDescent="0.25">
      <c r="A4" s="21" t="s">
        <v>627</v>
      </c>
      <c r="B4" s="39" t="s">
        <v>653</v>
      </c>
      <c r="C4" s="21" t="s">
        <v>655</v>
      </c>
      <c r="D4" s="21">
        <v>7.1</v>
      </c>
      <c r="E4" s="21">
        <v>0</v>
      </c>
      <c r="F4" s="21" t="s">
        <v>191</v>
      </c>
      <c r="G4" s="21" t="s">
        <v>655</v>
      </c>
      <c r="H4" s="21">
        <v>0</v>
      </c>
      <c r="I4" s="21">
        <v>20</v>
      </c>
      <c r="J4" s="21">
        <v>10</v>
      </c>
      <c r="K4" s="224">
        <v>18168</v>
      </c>
      <c r="L4" s="224">
        <v>0</v>
      </c>
      <c r="M4" s="120">
        <v>3633.6</v>
      </c>
      <c r="N4" s="120">
        <v>0</v>
      </c>
      <c r="O4" s="120">
        <v>820.6</v>
      </c>
      <c r="P4" s="120">
        <v>297</v>
      </c>
      <c r="Q4" s="120">
        <v>6700</v>
      </c>
      <c r="R4" s="120">
        <v>888.58</v>
      </c>
      <c r="S4" s="120">
        <v>0</v>
      </c>
      <c r="T4" s="120">
        <v>7040</v>
      </c>
      <c r="U4" s="120">
        <v>37547.78</v>
      </c>
      <c r="V4" s="23">
        <v>0</v>
      </c>
      <c r="W4" s="23">
        <f t="shared" ref="W4:W9" si="0">V4+U4</f>
        <v>37547.78</v>
      </c>
      <c r="X4" s="52">
        <v>17750</v>
      </c>
      <c r="Y4" s="52">
        <v>20</v>
      </c>
      <c r="Z4" s="47">
        <v>200</v>
      </c>
      <c r="AA4" s="47">
        <v>177</v>
      </c>
      <c r="AB4" s="23">
        <f t="shared" ref="AB4:AB30" si="1">W4/(D4+E4)</f>
        <v>5288.4197183098595</v>
      </c>
      <c r="AC4" s="23">
        <f t="shared" ref="AC4:AC9" si="2">W4/Z4</f>
        <v>187.7389</v>
      </c>
      <c r="AD4" s="23" t="s">
        <v>1465</v>
      </c>
      <c r="AE4" s="284"/>
    </row>
    <row r="5" spans="1:31" s="20" customFormat="1" x14ac:dyDescent="0.25">
      <c r="A5" s="21" t="s">
        <v>627</v>
      </c>
      <c r="B5" s="39" t="s">
        <v>689</v>
      </c>
      <c r="C5" s="21" t="s">
        <v>702</v>
      </c>
      <c r="D5" s="21">
        <v>7.1</v>
      </c>
      <c r="E5" s="21">
        <v>0</v>
      </c>
      <c r="F5" s="21" t="s">
        <v>191</v>
      </c>
      <c r="G5" s="21" t="s">
        <v>702</v>
      </c>
      <c r="H5" s="21">
        <v>0</v>
      </c>
      <c r="I5" s="21">
        <v>20</v>
      </c>
      <c r="J5" s="21">
        <v>10</v>
      </c>
      <c r="K5" s="224">
        <v>18360</v>
      </c>
      <c r="L5" s="224">
        <v>0</v>
      </c>
      <c r="M5" s="120">
        <v>3672</v>
      </c>
      <c r="N5" s="120">
        <v>0</v>
      </c>
      <c r="O5" s="120">
        <v>752.8</v>
      </c>
      <c r="P5" s="120">
        <v>2091</v>
      </c>
      <c r="Q5" s="120">
        <v>7100</v>
      </c>
      <c r="R5" s="120">
        <v>1140</v>
      </c>
      <c r="S5" s="120">
        <v>0</v>
      </c>
      <c r="T5" s="120">
        <v>7920</v>
      </c>
      <c r="U5" s="120">
        <v>41035.800000000003</v>
      </c>
      <c r="V5" s="23">
        <v>0</v>
      </c>
      <c r="W5" s="23">
        <f t="shared" si="0"/>
        <v>41035.800000000003</v>
      </c>
      <c r="X5" s="52">
        <v>17500</v>
      </c>
      <c r="Y5" s="52">
        <v>20</v>
      </c>
      <c r="Z5" s="47">
        <v>200</v>
      </c>
      <c r="AA5" s="47">
        <v>209</v>
      </c>
      <c r="AB5" s="23">
        <f t="shared" si="1"/>
        <v>5779.6901408450713</v>
      </c>
      <c r="AC5" s="23">
        <f t="shared" si="2"/>
        <v>205.179</v>
      </c>
      <c r="AD5" s="23" t="s">
        <v>1466</v>
      </c>
      <c r="AE5" s="284"/>
    </row>
    <row r="6" spans="1:31" s="20" customFormat="1" x14ac:dyDescent="0.25">
      <c r="A6" s="21" t="s">
        <v>627</v>
      </c>
      <c r="B6" s="39" t="s">
        <v>566</v>
      </c>
      <c r="C6" s="21" t="s">
        <v>724</v>
      </c>
      <c r="D6" s="21">
        <v>7</v>
      </c>
      <c r="E6" s="21">
        <v>0</v>
      </c>
      <c r="F6" s="21" t="s">
        <v>191</v>
      </c>
      <c r="G6" s="21" t="s">
        <v>724</v>
      </c>
      <c r="H6" s="21">
        <v>0</v>
      </c>
      <c r="I6" s="21">
        <v>20</v>
      </c>
      <c r="J6" s="21">
        <v>10</v>
      </c>
      <c r="K6" s="224">
        <v>18360</v>
      </c>
      <c r="L6" s="224">
        <v>0</v>
      </c>
      <c r="M6" s="120">
        <v>3672</v>
      </c>
      <c r="N6" s="120">
        <v>0</v>
      </c>
      <c r="O6" s="120">
        <v>752.8</v>
      </c>
      <c r="P6" s="120">
        <v>2091</v>
      </c>
      <c r="Q6" s="120">
        <v>7100</v>
      </c>
      <c r="R6" s="120">
        <v>1140</v>
      </c>
      <c r="S6" s="120">
        <v>0</v>
      </c>
      <c r="T6" s="120">
        <v>7920</v>
      </c>
      <c r="U6" s="120">
        <v>41035.800000000003</v>
      </c>
      <c r="V6" s="23">
        <v>0</v>
      </c>
      <c r="W6" s="23">
        <f t="shared" si="0"/>
        <v>41035.800000000003</v>
      </c>
      <c r="X6" s="52">
        <v>17500</v>
      </c>
      <c r="Y6" s="52">
        <v>20</v>
      </c>
      <c r="Z6" s="47">
        <v>200</v>
      </c>
      <c r="AA6" s="47">
        <v>154</v>
      </c>
      <c r="AB6" s="23">
        <f t="shared" si="1"/>
        <v>5862.2571428571437</v>
      </c>
      <c r="AC6" s="23">
        <f t="shared" si="2"/>
        <v>205.179</v>
      </c>
      <c r="AD6" s="23" t="s">
        <v>1467</v>
      </c>
      <c r="AE6" s="284"/>
    </row>
    <row r="7" spans="1:31" s="20" customFormat="1" x14ac:dyDescent="0.25">
      <c r="A7" s="21" t="s">
        <v>627</v>
      </c>
      <c r="B7" s="39" t="s">
        <v>745</v>
      </c>
      <c r="C7" s="21" t="s">
        <v>755</v>
      </c>
      <c r="D7" s="21">
        <v>7.1</v>
      </c>
      <c r="E7" s="21">
        <v>0</v>
      </c>
      <c r="F7" s="21" t="s">
        <v>191</v>
      </c>
      <c r="G7" s="21" t="s">
        <v>755</v>
      </c>
      <c r="H7" s="21">
        <v>0</v>
      </c>
      <c r="I7" s="21">
        <v>20</v>
      </c>
      <c r="J7" s="21">
        <v>10</v>
      </c>
      <c r="K7" s="224">
        <v>18360</v>
      </c>
      <c r="L7" s="224">
        <v>0</v>
      </c>
      <c r="M7" s="120">
        <v>3672</v>
      </c>
      <c r="N7" s="120">
        <v>0</v>
      </c>
      <c r="O7" s="120">
        <v>752.8</v>
      </c>
      <c r="P7" s="120">
        <v>2091</v>
      </c>
      <c r="Q7" s="120">
        <v>7100</v>
      </c>
      <c r="R7" s="120">
        <v>1140</v>
      </c>
      <c r="S7" s="120">
        <v>0</v>
      </c>
      <c r="T7" s="120">
        <v>7920</v>
      </c>
      <c r="U7" s="120">
        <v>41035.800000000003</v>
      </c>
      <c r="V7" s="23">
        <v>0</v>
      </c>
      <c r="W7" s="23">
        <f t="shared" si="0"/>
        <v>41035.800000000003</v>
      </c>
      <c r="X7" s="52">
        <v>17500</v>
      </c>
      <c r="Y7" s="52">
        <v>20</v>
      </c>
      <c r="Z7" s="47">
        <v>200</v>
      </c>
      <c r="AA7" s="47">
        <v>159</v>
      </c>
      <c r="AB7" s="23">
        <f t="shared" si="1"/>
        <v>5779.6901408450713</v>
      </c>
      <c r="AC7" s="23">
        <f t="shared" si="2"/>
        <v>205.179</v>
      </c>
      <c r="AD7" s="23" t="s">
        <v>1468</v>
      </c>
      <c r="AE7" s="284"/>
    </row>
    <row r="8" spans="1:31" s="20" customFormat="1" x14ac:dyDescent="0.25">
      <c r="A8" s="21" t="s">
        <v>627</v>
      </c>
      <c r="B8" s="39" t="s">
        <v>771</v>
      </c>
      <c r="C8" s="21" t="s">
        <v>780</v>
      </c>
      <c r="D8" s="21">
        <v>0</v>
      </c>
      <c r="E8" s="21">
        <v>5.32</v>
      </c>
      <c r="F8" s="21" t="s">
        <v>544</v>
      </c>
      <c r="G8" s="21" t="s">
        <v>780</v>
      </c>
      <c r="H8" s="21">
        <v>0</v>
      </c>
      <c r="I8" s="21">
        <v>10</v>
      </c>
      <c r="J8" s="21">
        <v>10</v>
      </c>
      <c r="K8" s="224">
        <v>11016</v>
      </c>
      <c r="L8" s="224">
        <v>0</v>
      </c>
      <c r="M8" s="120">
        <v>2203.1999999999998</v>
      </c>
      <c r="N8" s="120">
        <v>0</v>
      </c>
      <c r="O8" s="120">
        <v>451.68</v>
      </c>
      <c r="P8" s="120">
        <v>1254.5999999999999</v>
      </c>
      <c r="Q8" s="120">
        <v>4260</v>
      </c>
      <c r="R8" s="120">
        <v>684</v>
      </c>
      <c r="S8" s="120">
        <v>0</v>
      </c>
      <c r="T8" s="120">
        <v>5445</v>
      </c>
      <c r="U8" s="120">
        <v>25314.48</v>
      </c>
      <c r="V8" s="23">
        <v>0</v>
      </c>
      <c r="W8" s="23">
        <f t="shared" si="0"/>
        <v>25314.48</v>
      </c>
      <c r="X8" s="52">
        <v>13300</v>
      </c>
      <c r="Y8" s="52">
        <v>10</v>
      </c>
      <c r="Z8" s="47">
        <v>100</v>
      </c>
      <c r="AA8" s="47">
        <v>110</v>
      </c>
      <c r="AB8" s="23">
        <f t="shared" si="1"/>
        <v>4758.3609022556384</v>
      </c>
      <c r="AC8" s="23">
        <f t="shared" si="2"/>
        <v>253.1448</v>
      </c>
      <c r="AD8" s="23" t="s">
        <v>1469</v>
      </c>
      <c r="AE8" s="284"/>
    </row>
    <row r="9" spans="1:31" s="20" customFormat="1" x14ac:dyDescent="0.25">
      <c r="A9" s="21" t="s">
        <v>627</v>
      </c>
      <c r="B9" s="39" t="s">
        <v>771</v>
      </c>
      <c r="C9" s="21" t="s">
        <v>781</v>
      </c>
      <c r="D9" s="21">
        <v>0</v>
      </c>
      <c r="E9" s="21">
        <v>4.9000000000000004</v>
      </c>
      <c r="F9" s="21" t="s">
        <v>544</v>
      </c>
      <c r="G9" s="21" t="s">
        <v>781</v>
      </c>
      <c r="H9" s="21">
        <v>0</v>
      </c>
      <c r="I9" s="21">
        <v>10</v>
      </c>
      <c r="J9" s="21">
        <v>10</v>
      </c>
      <c r="K9" s="224">
        <v>10098</v>
      </c>
      <c r="L9" s="224">
        <v>0</v>
      </c>
      <c r="M9" s="23">
        <v>2019.6</v>
      </c>
      <c r="N9" s="23">
        <v>0</v>
      </c>
      <c r="O9" s="23">
        <v>414.04</v>
      </c>
      <c r="P9" s="23">
        <v>1150.05</v>
      </c>
      <c r="Q9" s="23">
        <v>3905</v>
      </c>
      <c r="R9" s="23">
        <v>627</v>
      </c>
      <c r="S9" s="23">
        <v>0</v>
      </c>
      <c r="T9" s="23">
        <v>4950</v>
      </c>
      <c r="U9" s="23">
        <v>23163.69</v>
      </c>
      <c r="V9" s="23">
        <v>0</v>
      </c>
      <c r="W9" s="23">
        <f t="shared" si="0"/>
        <v>23163.69</v>
      </c>
      <c r="X9" s="52">
        <v>12250</v>
      </c>
      <c r="Y9" s="52">
        <v>10</v>
      </c>
      <c r="Z9" s="47">
        <v>100</v>
      </c>
      <c r="AA9" s="47">
        <v>77</v>
      </c>
      <c r="AB9" s="23">
        <f t="shared" si="1"/>
        <v>4727.2836734693874</v>
      </c>
      <c r="AC9" s="23">
        <f t="shared" si="2"/>
        <v>231.6369</v>
      </c>
      <c r="AD9" s="23" t="s">
        <v>1412</v>
      </c>
      <c r="AE9" s="284"/>
    </row>
    <row r="10" spans="1:31" s="20" customFormat="1" x14ac:dyDescent="0.25">
      <c r="A10" s="21" t="s">
        <v>627</v>
      </c>
      <c r="B10" s="39" t="s">
        <v>795</v>
      </c>
      <c r="C10" s="21" t="s">
        <v>808</v>
      </c>
      <c r="D10" s="21">
        <v>0</v>
      </c>
      <c r="E10" s="21">
        <v>4.66</v>
      </c>
      <c r="F10" s="21" t="s">
        <v>544</v>
      </c>
      <c r="G10" s="21" t="s">
        <v>808</v>
      </c>
      <c r="H10" s="21">
        <v>0</v>
      </c>
      <c r="I10" s="21">
        <v>8</v>
      </c>
      <c r="J10" s="21">
        <v>10</v>
      </c>
      <c r="K10" s="224">
        <v>8756</v>
      </c>
      <c r="L10" s="224">
        <v>137.52000000000001</v>
      </c>
      <c r="M10" s="23">
        <v>1371.19</v>
      </c>
      <c r="N10" s="23">
        <v>0</v>
      </c>
      <c r="O10" s="23">
        <v>374.88</v>
      </c>
      <c r="P10" s="23">
        <v>927.76</v>
      </c>
      <c r="Q10" s="23">
        <v>2805.89</v>
      </c>
      <c r="R10" s="23">
        <v>456</v>
      </c>
      <c r="S10" s="23">
        <v>0</v>
      </c>
      <c r="T10" s="23">
        <v>3780</v>
      </c>
      <c r="U10" s="23">
        <v>18609.240000000002</v>
      </c>
      <c r="V10" s="23">
        <v>0</v>
      </c>
      <c r="W10" s="23">
        <f t="shared" ref="W10:W15" si="3">V10+U10</f>
        <v>18609.240000000002</v>
      </c>
      <c r="X10" s="52">
        <v>6990</v>
      </c>
      <c r="Y10" s="52">
        <v>8</v>
      </c>
      <c r="Z10" s="47">
        <v>80</v>
      </c>
      <c r="AA10" s="47">
        <v>80</v>
      </c>
      <c r="AB10" s="23">
        <f t="shared" si="1"/>
        <v>3993.3991416309013</v>
      </c>
      <c r="AC10" s="23">
        <f t="shared" ref="AC10:AC15" si="4">W10/Z10</f>
        <v>232.61550000000003</v>
      </c>
      <c r="AD10" s="23" t="s">
        <v>1433</v>
      </c>
      <c r="AE10" s="284">
        <v>0.6</v>
      </c>
    </row>
    <row r="11" spans="1:31" s="20" customFormat="1" x14ac:dyDescent="0.25">
      <c r="A11" s="21" t="s">
        <v>627</v>
      </c>
      <c r="B11" s="39" t="s">
        <v>795</v>
      </c>
      <c r="C11" s="21" t="s">
        <v>812</v>
      </c>
      <c r="D11" s="21">
        <v>0</v>
      </c>
      <c r="E11" s="21">
        <v>4.66</v>
      </c>
      <c r="F11" s="21" t="s">
        <v>544</v>
      </c>
      <c r="G11" s="21" t="s">
        <v>813</v>
      </c>
      <c r="H11" s="21">
        <v>0</v>
      </c>
      <c r="I11" s="21">
        <v>8</v>
      </c>
      <c r="J11" s="21">
        <v>10</v>
      </c>
      <c r="K11" s="224">
        <v>8756</v>
      </c>
      <c r="L11" s="224">
        <v>137.52000000000001</v>
      </c>
      <c r="M11" s="23">
        <v>1371.19</v>
      </c>
      <c r="N11" s="23">
        <v>0</v>
      </c>
      <c r="O11" s="23">
        <v>374.88</v>
      </c>
      <c r="P11" s="23">
        <v>927.76</v>
      </c>
      <c r="Q11" s="23">
        <v>2805.89</v>
      </c>
      <c r="R11" s="23">
        <v>456</v>
      </c>
      <c r="S11" s="23">
        <v>0</v>
      </c>
      <c r="T11" s="23">
        <v>3780</v>
      </c>
      <c r="U11" s="23">
        <v>18609.240000000002</v>
      </c>
      <c r="V11" s="23">
        <v>0</v>
      </c>
      <c r="W11" s="23">
        <f t="shared" si="3"/>
        <v>18609.240000000002</v>
      </c>
      <c r="X11" s="52">
        <v>6990</v>
      </c>
      <c r="Y11" s="52">
        <v>8</v>
      </c>
      <c r="Z11" s="47">
        <v>80</v>
      </c>
      <c r="AA11" s="47">
        <v>80</v>
      </c>
      <c r="AB11" s="23">
        <f t="shared" si="1"/>
        <v>3993.3991416309013</v>
      </c>
      <c r="AC11" s="23">
        <f t="shared" si="4"/>
        <v>232.61550000000003</v>
      </c>
      <c r="AD11" s="23" t="s">
        <v>1423</v>
      </c>
      <c r="AE11" s="284">
        <v>0.6</v>
      </c>
    </row>
    <row r="12" spans="1:31" s="20" customFormat="1" x14ac:dyDescent="0.25">
      <c r="A12" s="21" t="s">
        <v>627</v>
      </c>
      <c r="B12" s="39" t="s">
        <v>828</v>
      </c>
      <c r="C12" s="21" t="s">
        <v>830</v>
      </c>
      <c r="D12" s="21">
        <v>7.03</v>
      </c>
      <c r="E12" s="21">
        <v>0</v>
      </c>
      <c r="F12" s="21" t="s">
        <v>191</v>
      </c>
      <c r="G12" s="21" t="s">
        <v>830</v>
      </c>
      <c r="H12" s="21">
        <v>0</v>
      </c>
      <c r="I12" s="21">
        <v>20</v>
      </c>
      <c r="J12" s="21">
        <v>10</v>
      </c>
      <c r="K12" s="224">
        <v>20270</v>
      </c>
      <c r="L12" s="224">
        <v>311.39999999999998</v>
      </c>
      <c r="M12" s="23">
        <v>3174.28</v>
      </c>
      <c r="N12" s="23">
        <v>0</v>
      </c>
      <c r="O12" s="23">
        <v>856.4</v>
      </c>
      <c r="P12" s="23">
        <v>2122</v>
      </c>
      <c r="Q12" s="23">
        <v>7014.73</v>
      </c>
      <c r="R12" s="23">
        <v>1140</v>
      </c>
      <c r="S12" s="23">
        <v>0</v>
      </c>
      <c r="T12" s="23">
        <v>7920</v>
      </c>
      <c r="U12" s="23">
        <v>42808.81</v>
      </c>
      <c r="V12" s="23">
        <v>0</v>
      </c>
      <c r="W12" s="23">
        <f t="shared" si="3"/>
        <v>42808.81</v>
      </c>
      <c r="X12" s="52">
        <v>17575</v>
      </c>
      <c r="Y12" s="52">
        <v>20</v>
      </c>
      <c r="Z12" s="47">
        <v>200</v>
      </c>
      <c r="AA12" s="47">
        <v>198</v>
      </c>
      <c r="AB12" s="23">
        <f t="shared" si="1"/>
        <v>6089.4466571834992</v>
      </c>
      <c r="AC12" s="23">
        <f t="shared" si="4"/>
        <v>214.04405</v>
      </c>
      <c r="AD12" s="23" t="s">
        <v>1470</v>
      </c>
      <c r="AE12" s="284"/>
    </row>
    <row r="13" spans="1:31" s="20" customFormat="1" x14ac:dyDescent="0.25">
      <c r="A13" s="21" t="s">
        <v>627</v>
      </c>
      <c r="B13" s="39" t="s">
        <v>842</v>
      </c>
      <c r="C13" s="21" t="s">
        <v>855</v>
      </c>
      <c r="D13" s="21">
        <v>7.03</v>
      </c>
      <c r="E13" s="21">
        <v>0</v>
      </c>
      <c r="F13" s="21" t="s">
        <v>191</v>
      </c>
      <c r="G13" s="21" t="s">
        <v>855</v>
      </c>
      <c r="H13" s="21">
        <v>0</v>
      </c>
      <c r="I13" s="21">
        <v>20</v>
      </c>
      <c r="J13" s="21">
        <v>10</v>
      </c>
      <c r="K13" s="224">
        <v>26390</v>
      </c>
      <c r="L13" s="224">
        <v>433.8</v>
      </c>
      <c r="M13" s="23">
        <v>4132.67</v>
      </c>
      <c r="N13" s="23">
        <v>0</v>
      </c>
      <c r="O13" s="23">
        <v>1179.5999999999999</v>
      </c>
      <c r="P13" s="23">
        <v>2911.6</v>
      </c>
      <c r="Q13" s="23">
        <v>7554.13</v>
      </c>
      <c r="R13" s="23">
        <v>1140</v>
      </c>
      <c r="S13" s="23">
        <v>0</v>
      </c>
      <c r="T13" s="23">
        <v>10800</v>
      </c>
      <c r="U13" s="23">
        <v>54541.8</v>
      </c>
      <c r="V13" s="23">
        <v>0</v>
      </c>
      <c r="W13" s="23">
        <f t="shared" si="3"/>
        <v>54541.8</v>
      </c>
      <c r="X13" s="52">
        <v>17575</v>
      </c>
      <c r="Y13" s="52">
        <v>20</v>
      </c>
      <c r="Z13" s="47">
        <v>280</v>
      </c>
      <c r="AA13" s="47">
        <v>210</v>
      </c>
      <c r="AB13" s="23">
        <f t="shared" si="1"/>
        <v>7758.4352773826458</v>
      </c>
      <c r="AC13" s="23">
        <f t="shared" si="4"/>
        <v>194.79214285714286</v>
      </c>
      <c r="AD13" s="23" t="s">
        <v>1471</v>
      </c>
      <c r="AE13" s="284"/>
    </row>
    <row r="14" spans="1:31" s="20" customFormat="1" x14ac:dyDescent="0.25">
      <c r="A14" s="21" t="s">
        <v>627</v>
      </c>
      <c r="B14" s="39" t="s">
        <v>859</v>
      </c>
      <c r="C14" s="21" t="s">
        <v>884</v>
      </c>
      <c r="D14" s="21">
        <v>7.06</v>
      </c>
      <c r="E14" s="21">
        <v>0</v>
      </c>
      <c r="F14" s="21" t="s">
        <v>191</v>
      </c>
      <c r="G14" s="21" t="s">
        <v>884</v>
      </c>
      <c r="H14" s="21">
        <v>0</v>
      </c>
      <c r="I14" s="21">
        <v>20</v>
      </c>
      <c r="J14" s="21">
        <v>14</v>
      </c>
      <c r="K14" s="224">
        <v>26390</v>
      </c>
      <c r="L14" s="224">
        <v>433.8</v>
      </c>
      <c r="M14" s="23">
        <v>4132.67</v>
      </c>
      <c r="N14" s="23">
        <v>0</v>
      </c>
      <c r="O14" s="23">
        <v>1179.5999999999999</v>
      </c>
      <c r="P14" s="23">
        <v>2911.6</v>
      </c>
      <c r="Q14" s="23">
        <v>7554.13</v>
      </c>
      <c r="R14" s="23">
        <v>1140</v>
      </c>
      <c r="S14" s="23">
        <v>0</v>
      </c>
      <c r="T14" s="23">
        <v>10800</v>
      </c>
      <c r="U14" s="23">
        <v>54541.8</v>
      </c>
      <c r="V14" s="23">
        <v>0</v>
      </c>
      <c r="W14" s="23">
        <f t="shared" si="3"/>
        <v>54541.8</v>
      </c>
      <c r="X14" s="52">
        <v>17650</v>
      </c>
      <c r="Y14" s="52">
        <v>20</v>
      </c>
      <c r="Z14" s="47">
        <v>280</v>
      </c>
      <c r="AA14" s="47">
        <v>165</v>
      </c>
      <c r="AB14" s="23">
        <f t="shared" si="1"/>
        <v>7725.4674220963179</v>
      </c>
      <c r="AC14" s="23">
        <f t="shared" si="4"/>
        <v>194.79214285714286</v>
      </c>
      <c r="AD14" s="23" t="s">
        <v>1472</v>
      </c>
      <c r="AE14" s="284"/>
    </row>
    <row r="15" spans="1:31" s="20" customFormat="1" x14ac:dyDescent="0.25">
      <c r="A15" s="21" t="s">
        <v>627</v>
      </c>
      <c r="B15" s="39" t="s">
        <v>899</v>
      </c>
      <c r="C15" s="21" t="s">
        <v>906</v>
      </c>
      <c r="D15" s="21">
        <v>7.02</v>
      </c>
      <c r="E15" s="21">
        <v>0</v>
      </c>
      <c r="F15" s="21" t="s">
        <v>191</v>
      </c>
      <c r="G15" s="21" t="s">
        <v>906</v>
      </c>
      <c r="H15" s="21">
        <v>0</v>
      </c>
      <c r="I15" s="21">
        <v>20</v>
      </c>
      <c r="J15" s="21">
        <v>11</v>
      </c>
      <c r="K15" s="224">
        <v>22070</v>
      </c>
      <c r="L15" s="224">
        <v>347.4</v>
      </c>
      <c r="M15" s="23">
        <v>3456.16</v>
      </c>
      <c r="N15" s="23">
        <v>0</v>
      </c>
      <c r="O15" s="23">
        <v>937.2</v>
      </c>
      <c r="P15" s="23">
        <v>2319.4</v>
      </c>
      <c r="Q15" s="23">
        <v>7620.94</v>
      </c>
      <c r="R15" s="23">
        <v>1140</v>
      </c>
      <c r="S15" s="23">
        <v>0</v>
      </c>
      <c r="T15" s="23">
        <v>8640</v>
      </c>
      <c r="U15" s="23">
        <v>46531.1</v>
      </c>
      <c r="V15" s="23">
        <v>0</v>
      </c>
      <c r="W15" s="23">
        <f t="shared" si="3"/>
        <v>46531.1</v>
      </c>
      <c r="X15" s="52">
        <v>17550</v>
      </c>
      <c r="Y15" s="52">
        <v>20</v>
      </c>
      <c r="Z15" s="47">
        <v>220</v>
      </c>
      <c r="AA15" s="47">
        <v>110</v>
      </c>
      <c r="AB15" s="23">
        <f t="shared" si="1"/>
        <v>6628.3618233618236</v>
      </c>
      <c r="AC15" s="23">
        <f t="shared" si="4"/>
        <v>211.505</v>
      </c>
      <c r="AD15" s="23" t="s">
        <v>1473</v>
      </c>
      <c r="AE15" s="284"/>
    </row>
    <row r="16" spans="1:31" s="20" customFormat="1" x14ac:dyDescent="0.25">
      <c r="A16" s="21" t="s">
        <v>627</v>
      </c>
      <c r="B16" s="39" t="s">
        <v>927</v>
      </c>
      <c r="C16" s="21" t="s">
        <v>933</v>
      </c>
      <c r="D16" s="21">
        <v>7.12</v>
      </c>
      <c r="E16" s="21">
        <v>0</v>
      </c>
      <c r="F16" s="21" t="s">
        <v>191</v>
      </c>
      <c r="G16" s="21" t="s">
        <v>933</v>
      </c>
      <c r="H16" s="21">
        <v>0</v>
      </c>
      <c r="I16" s="21">
        <v>20</v>
      </c>
      <c r="J16" s="21">
        <v>11</v>
      </c>
      <c r="K16" s="224">
        <v>22070</v>
      </c>
      <c r="L16" s="224">
        <v>347.4</v>
      </c>
      <c r="M16" s="23">
        <v>3456.16</v>
      </c>
      <c r="N16" s="23">
        <v>0</v>
      </c>
      <c r="O16" s="23">
        <v>937.2</v>
      </c>
      <c r="P16" s="23">
        <v>2319.4</v>
      </c>
      <c r="Q16" s="23">
        <v>7487.32</v>
      </c>
      <c r="R16" s="23">
        <v>1140</v>
      </c>
      <c r="S16" s="23">
        <v>0</v>
      </c>
      <c r="T16" s="23">
        <v>8640</v>
      </c>
      <c r="U16" s="23">
        <v>46397.48</v>
      </c>
      <c r="V16" s="23">
        <v>0</v>
      </c>
      <c r="W16" s="23">
        <f t="shared" ref="W16:W21" si="5">V16+U16</f>
        <v>46397.48</v>
      </c>
      <c r="X16" s="52">
        <v>17800</v>
      </c>
      <c r="Y16" s="52">
        <v>20</v>
      </c>
      <c r="Z16" s="47">
        <v>240</v>
      </c>
      <c r="AA16" s="47">
        <v>240</v>
      </c>
      <c r="AB16" s="23">
        <f t="shared" si="1"/>
        <v>6516.5</v>
      </c>
      <c r="AC16" s="23">
        <f t="shared" ref="AC16:AC21" si="6">W16/Z16</f>
        <v>193.32283333333334</v>
      </c>
      <c r="AD16" s="23" t="s">
        <v>1474</v>
      </c>
      <c r="AE16" s="284"/>
    </row>
    <row r="17" spans="1:31" s="20" customFormat="1" x14ac:dyDescent="0.25">
      <c r="A17" s="21" t="s">
        <v>627</v>
      </c>
      <c r="B17" s="39" t="s">
        <v>966</v>
      </c>
      <c r="C17" s="21" t="s">
        <v>974</v>
      </c>
      <c r="D17" s="21">
        <v>7.03</v>
      </c>
      <c r="E17" s="21">
        <v>0</v>
      </c>
      <c r="F17" s="21" t="s">
        <v>191</v>
      </c>
      <c r="G17" s="21" t="s">
        <v>975</v>
      </c>
      <c r="H17" s="21">
        <v>0</v>
      </c>
      <c r="I17" s="21">
        <v>20</v>
      </c>
      <c r="J17" s="21">
        <v>11</v>
      </c>
      <c r="K17" s="224">
        <v>23240</v>
      </c>
      <c r="L17" s="224">
        <v>365.82</v>
      </c>
      <c r="M17" s="23">
        <v>3639.38</v>
      </c>
      <c r="N17" s="23">
        <v>0</v>
      </c>
      <c r="O17" s="23">
        <v>993.2</v>
      </c>
      <c r="P17" s="23">
        <v>2300.4</v>
      </c>
      <c r="Q17" s="23">
        <v>8785.2000000000007</v>
      </c>
      <c r="R17" s="23">
        <v>1140</v>
      </c>
      <c r="S17" s="23">
        <v>0</v>
      </c>
      <c r="T17" s="23">
        <v>9216</v>
      </c>
      <c r="U17" s="23">
        <v>49680</v>
      </c>
      <c r="V17" s="23">
        <v>0</v>
      </c>
      <c r="W17" s="23">
        <f t="shared" si="5"/>
        <v>49680</v>
      </c>
      <c r="X17" s="52">
        <v>17575</v>
      </c>
      <c r="Y17" s="52">
        <v>20</v>
      </c>
      <c r="Z17" s="47">
        <v>240</v>
      </c>
      <c r="AA17" s="47">
        <v>198</v>
      </c>
      <c r="AB17" s="23">
        <f t="shared" si="1"/>
        <v>7066.8563300142241</v>
      </c>
      <c r="AC17" s="23">
        <f t="shared" si="6"/>
        <v>207</v>
      </c>
      <c r="AD17" s="23" t="s">
        <v>1475</v>
      </c>
      <c r="AE17" s="284"/>
    </row>
    <row r="18" spans="1:31" s="20" customFormat="1" x14ac:dyDescent="0.25">
      <c r="A18" s="21" t="s">
        <v>627</v>
      </c>
      <c r="B18" s="39" t="s">
        <v>985</v>
      </c>
      <c r="C18" s="21" t="s">
        <v>994</v>
      </c>
      <c r="D18" s="21">
        <v>7.25</v>
      </c>
      <c r="E18" s="21">
        <v>0</v>
      </c>
      <c r="F18" s="21" t="s">
        <v>191</v>
      </c>
      <c r="G18" s="21" t="s">
        <v>994</v>
      </c>
      <c r="H18" s="21">
        <v>0</v>
      </c>
      <c r="I18" s="21">
        <v>20</v>
      </c>
      <c r="J18" s="21">
        <v>11</v>
      </c>
      <c r="K18" s="224">
        <v>24402</v>
      </c>
      <c r="L18" s="224">
        <v>384.11</v>
      </c>
      <c r="M18" s="23">
        <v>3821.35</v>
      </c>
      <c r="N18" s="23">
        <v>0</v>
      </c>
      <c r="O18" s="23">
        <v>1042.8599999999999</v>
      </c>
      <c r="P18" s="23">
        <v>2415.42</v>
      </c>
      <c r="Q18" s="23">
        <v>9224.4599999999991</v>
      </c>
      <c r="R18" s="23">
        <v>1197</v>
      </c>
      <c r="S18" s="23">
        <v>0</v>
      </c>
      <c r="T18" s="23">
        <v>9216</v>
      </c>
      <c r="U18" s="23">
        <v>51703.199999999997</v>
      </c>
      <c r="V18" s="23">
        <v>0</v>
      </c>
      <c r="W18" s="23">
        <f t="shared" si="5"/>
        <v>51703.199999999997</v>
      </c>
      <c r="X18" s="52">
        <v>18125</v>
      </c>
      <c r="Y18" s="52">
        <v>20</v>
      </c>
      <c r="Z18" s="47">
        <v>220</v>
      </c>
      <c r="AA18" s="47">
        <v>187</v>
      </c>
      <c r="AB18" s="23">
        <f t="shared" si="1"/>
        <v>7131.4758620689654</v>
      </c>
      <c r="AC18" s="23">
        <f t="shared" si="6"/>
        <v>235.01454545454544</v>
      </c>
      <c r="AD18" s="23" t="s">
        <v>1476</v>
      </c>
      <c r="AE18" s="284"/>
    </row>
    <row r="19" spans="1:31" s="20" customFormat="1" x14ac:dyDescent="0.25">
      <c r="A19" s="21" t="s">
        <v>627</v>
      </c>
      <c r="B19" s="39" t="s">
        <v>998</v>
      </c>
      <c r="C19" s="21" t="s">
        <v>1007</v>
      </c>
      <c r="D19" s="21">
        <v>7.36</v>
      </c>
      <c r="E19" s="21">
        <v>0</v>
      </c>
      <c r="F19" s="21" t="s">
        <v>191</v>
      </c>
      <c r="G19" s="21" t="s">
        <v>1007</v>
      </c>
      <c r="H19" s="21">
        <v>0</v>
      </c>
      <c r="I19" s="21">
        <v>21</v>
      </c>
      <c r="J19" s="21">
        <v>11</v>
      </c>
      <c r="K19" s="224">
        <v>24402</v>
      </c>
      <c r="L19" s="224">
        <v>384.11</v>
      </c>
      <c r="M19" s="23">
        <v>3821.35</v>
      </c>
      <c r="N19" s="23">
        <v>0</v>
      </c>
      <c r="O19" s="23">
        <v>1042.8599999999999</v>
      </c>
      <c r="P19" s="23">
        <v>2415.42</v>
      </c>
      <c r="Q19" s="23">
        <v>9072.42</v>
      </c>
      <c r="R19" s="23">
        <v>1197</v>
      </c>
      <c r="S19" s="23">
        <v>0</v>
      </c>
      <c r="T19" s="23">
        <v>9216</v>
      </c>
      <c r="U19" s="23">
        <v>51551.16</v>
      </c>
      <c r="V19" s="23">
        <v>0</v>
      </c>
      <c r="W19" s="23">
        <f t="shared" si="5"/>
        <v>51551.16</v>
      </c>
      <c r="X19" s="52">
        <v>18400</v>
      </c>
      <c r="Y19" s="52">
        <v>20</v>
      </c>
      <c r="Z19" s="47">
        <v>231</v>
      </c>
      <c r="AA19" s="47">
        <v>187</v>
      </c>
      <c r="AB19" s="23">
        <f t="shared" si="1"/>
        <v>7004.233695652174</v>
      </c>
      <c r="AC19" s="23">
        <f t="shared" si="6"/>
        <v>223.16519480519483</v>
      </c>
      <c r="AD19" s="23" t="s">
        <v>1477</v>
      </c>
      <c r="AE19" s="284"/>
    </row>
    <row r="20" spans="1:31" s="20" customFormat="1" x14ac:dyDescent="0.25">
      <c r="A20" s="21" t="s">
        <v>627</v>
      </c>
      <c r="B20" s="39" t="s">
        <v>1024</v>
      </c>
      <c r="C20" s="21" t="s">
        <v>1025</v>
      </c>
      <c r="D20" s="21">
        <v>7.15</v>
      </c>
      <c r="E20" s="21">
        <v>0</v>
      </c>
      <c r="F20" s="21" t="s">
        <v>191</v>
      </c>
      <c r="G20" s="21" t="s">
        <v>1025</v>
      </c>
      <c r="H20" s="21">
        <v>0</v>
      </c>
      <c r="I20" s="21">
        <v>21</v>
      </c>
      <c r="J20" s="21">
        <v>11</v>
      </c>
      <c r="K20" s="224">
        <v>24402</v>
      </c>
      <c r="L20" s="224">
        <v>384.11</v>
      </c>
      <c r="M20" s="23">
        <v>3821.35</v>
      </c>
      <c r="N20" s="23">
        <v>0</v>
      </c>
      <c r="O20" s="23">
        <v>1042.8599999999999</v>
      </c>
      <c r="P20" s="23">
        <v>2415.42</v>
      </c>
      <c r="Q20" s="23">
        <v>9300.48</v>
      </c>
      <c r="R20" s="23">
        <v>1197</v>
      </c>
      <c r="S20" s="23">
        <v>0</v>
      </c>
      <c r="T20" s="23">
        <v>9216</v>
      </c>
      <c r="U20" s="23">
        <v>51779.22</v>
      </c>
      <c r="V20" s="23">
        <v>0</v>
      </c>
      <c r="W20" s="23">
        <f t="shared" si="5"/>
        <v>51779.22</v>
      </c>
      <c r="X20" s="52">
        <v>17875</v>
      </c>
      <c r="Y20" s="52">
        <v>20</v>
      </c>
      <c r="Z20" s="47">
        <v>231</v>
      </c>
      <c r="AA20" s="47">
        <v>231</v>
      </c>
      <c r="AB20" s="23">
        <f t="shared" si="1"/>
        <v>7241.8489510489508</v>
      </c>
      <c r="AC20" s="23">
        <f t="shared" si="6"/>
        <v>224.15246753246754</v>
      </c>
      <c r="AD20" s="23" t="s">
        <v>1478</v>
      </c>
      <c r="AE20" s="284"/>
    </row>
    <row r="21" spans="1:31" s="20" customFormat="1" x14ac:dyDescent="0.25">
      <c r="A21" s="21" t="s">
        <v>627</v>
      </c>
      <c r="B21" s="39" t="s">
        <v>1055</v>
      </c>
      <c r="C21" s="21" t="s">
        <v>1063</v>
      </c>
      <c r="D21" s="21">
        <v>17.32</v>
      </c>
      <c r="E21" s="21">
        <v>0</v>
      </c>
      <c r="F21" s="21" t="s">
        <v>191</v>
      </c>
      <c r="G21" s="21" t="s">
        <v>1063</v>
      </c>
      <c r="H21" s="21">
        <v>0</v>
      </c>
      <c r="I21" s="21">
        <v>20</v>
      </c>
      <c r="J21" s="21">
        <v>11</v>
      </c>
      <c r="K21" s="224">
        <v>24061.200000000001</v>
      </c>
      <c r="L21" s="224">
        <v>382.24</v>
      </c>
      <c r="M21" s="23">
        <v>3767.98</v>
      </c>
      <c r="N21" s="23">
        <v>0</v>
      </c>
      <c r="O21" s="23">
        <v>1387.2</v>
      </c>
      <c r="P21" s="23">
        <v>7195.2</v>
      </c>
      <c r="Q21" s="23">
        <v>10016</v>
      </c>
      <c r="R21" s="23">
        <v>1140</v>
      </c>
      <c r="S21" s="23">
        <v>0</v>
      </c>
      <c r="T21" s="23">
        <v>10368</v>
      </c>
      <c r="U21" s="23">
        <v>58317.82</v>
      </c>
      <c r="V21" s="23">
        <v>0</v>
      </c>
      <c r="W21" s="23">
        <f t="shared" si="5"/>
        <v>58317.82</v>
      </c>
      <c r="X21" s="52">
        <v>43300</v>
      </c>
      <c r="Y21" s="52">
        <v>20</v>
      </c>
      <c r="Z21" s="47">
        <v>220</v>
      </c>
      <c r="AA21" s="47">
        <v>220</v>
      </c>
      <c r="AB21" s="23">
        <f t="shared" si="1"/>
        <v>3367.0796766743647</v>
      </c>
      <c r="AC21" s="23">
        <f t="shared" si="6"/>
        <v>265.08100000000002</v>
      </c>
      <c r="AD21" s="23" t="s">
        <v>1479</v>
      </c>
      <c r="AE21" s="284"/>
    </row>
    <row r="22" spans="1:31" s="20" customFormat="1" x14ac:dyDescent="0.25">
      <c r="A22" s="21" t="s">
        <v>627</v>
      </c>
      <c r="B22" s="39" t="s">
        <v>1069</v>
      </c>
      <c r="C22" s="21" t="s">
        <v>1073</v>
      </c>
      <c r="D22" s="21">
        <v>0</v>
      </c>
      <c r="E22" s="21">
        <v>7.03</v>
      </c>
      <c r="F22" s="21" t="s">
        <v>544</v>
      </c>
      <c r="G22" s="21" t="s">
        <v>1073</v>
      </c>
      <c r="H22" s="21">
        <v>0</v>
      </c>
      <c r="I22" s="21">
        <v>13</v>
      </c>
      <c r="J22" s="21">
        <v>11</v>
      </c>
      <c r="K22" s="224">
        <v>15106</v>
      </c>
      <c r="L22" s="224">
        <v>237.78</v>
      </c>
      <c r="M22" s="23">
        <v>2365.6</v>
      </c>
      <c r="N22" s="23">
        <v>0</v>
      </c>
      <c r="O22" s="23">
        <v>645.58000000000004</v>
      </c>
      <c r="P22" s="23">
        <v>1495.26</v>
      </c>
      <c r="Q22" s="23">
        <v>6253.52</v>
      </c>
      <c r="R22" s="23">
        <v>741</v>
      </c>
      <c r="S22" s="23">
        <v>0</v>
      </c>
      <c r="T22" s="23">
        <v>6912</v>
      </c>
      <c r="U22" s="23">
        <v>33756.74</v>
      </c>
      <c r="V22" s="23">
        <v>0</v>
      </c>
      <c r="W22" s="23">
        <f t="shared" ref="W22:W27" si="7">V22+U22</f>
        <v>33756.74</v>
      </c>
      <c r="X22" s="52">
        <v>11423</v>
      </c>
      <c r="Y22" s="52">
        <v>13</v>
      </c>
      <c r="Z22" s="47">
        <v>143</v>
      </c>
      <c r="AA22" s="47">
        <v>55</v>
      </c>
      <c r="AB22" s="23">
        <f t="shared" si="1"/>
        <v>4801.8122332859166</v>
      </c>
      <c r="AC22" s="23">
        <f t="shared" ref="AC22:AC27" si="8">W22/Z22</f>
        <v>236.06111888111886</v>
      </c>
      <c r="AD22" s="23" t="s">
        <v>1452</v>
      </c>
      <c r="AE22" s="284">
        <v>0.65</v>
      </c>
    </row>
    <row r="23" spans="1:31" s="20" customFormat="1" x14ac:dyDescent="0.25">
      <c r="A23" s="21" t="s">
        <v>627</v>
      </c>
      <c r="B23" s="39" t="s">
        <v>1074</v>
      </c>
      <c r="C23" s="21" t="s">
        <v>1080</v>
      </c>
      <c r="D23" s="21">
        <v>0</v>
      </c>
      <c r="E23" s="21">
        <v>7.02</v>
      </c>
      <c r="F23" s="21" t="s">
        <v>544</v>
      </c>
      <c r="G23" s="21" t="s">
        <v>1080</v>
      </c>
      <c r="H23" s="21">
        <v>0</v>
      </c>
      <c r="I23" s="21">
        <v>13</v>
      </c>
      <c r="J23" s="21">
        <v>11</v>
      </c>
      <c r="K23" s="224">
        <v>15106</v>
      </c>
      <c r="L23" s="224">
        <v>237.78</v>
      </c>
      <c r="M23" s="23">
        <v>2365.6</v>
      </c>
      <c r="N23" s="23">
        <v>0</v>
      </c>
      <c r="O23" s="23">
        <v>645.58000000000004</v>
      </c>
      <c r="P23" s="23">
        <v>1495.26</v>
      </c>
      <c r="Q23" s="23">
        <v>6106.1</v>
      </c>
      <c r="R23" s="23">
        <v>741</v>
      </c>
      <c r="S23" s="23">
        <v>0</v>
      </c>
      <c r="T23" s="23">
        <v>6912</v>
      </c>
      <c r="U23" s="23">
        <v>33609.32</v>
      </c>
      <c r="V23" s="23">
        <v>0</v>
      </c>
      <c r="W23" s="23">
        <f t="shared" si="7"/>
        <v>33609.32</v>
      </c>
      <c r="X23" s="52">
        <v>11423</v>
      </c>
      <c r="Y23" s="52">
        <v>13</v>
      </c>
      <c r="Z23" s="47">
        <v>143</v>
      </c>
      <c r="AA23" s="47">
        <v>121</v>
      </c>
      <c r="AB23" s="23">
        <f t="shared" si="1"/>
        <v>4787.6524216524222</v>
      </c>
      <c r="AC23" s="23">
        <f t="shared" si="8"/>
        <v>235.0302097902098</v>
      </c>
      <c r="AD23" s="23" t="s">
        <v>1455</v>
      </c>
      <c r="AE23" s="284">
        <v>0.65</v>
      </c>
    </row>
    <row r="24" spans="1:31" s="20" customFormat="1" x14ac:dyDescent="0.25">
      <c r="A24" s="21" t="s">
        <v>627</v>
      </c>
      <c r="B24" s="39" t="s">
        <v>1074</v>
      </c>
      <c r="C24" s="21" t="s">
        <v>1084</v>
      </c>
      <c r="D24" s="21">
        <v>7.02</v>
      </c>
      <c r="E24" s="21">
        <v>0</v>
      </c>
      <c r="F24" s="21" t="s">
        <v>191</v>
      </c>
      <c r="G24" s="21" t="s">
        <v>1084</v>
      </c>
      <c r="H24" s="21">
        <v>0</v>
      </c>
      <c r="I24" s="21">
        <v>16</v>
      </c>
      <c r="J24" s="21">
        <v>11</v>
      </c>
      <c r="K24" s="224">
        <v>18592</v>
      </c>
      <c r="L24" s="224">
        <v>292.64999999999998</v>
      </c>
      <c r="M24" s="23">
        <v>2911.51</v>
      </c>
      <c r="N24" s="23">
        <v>0</v>
      </c>
      <c r="O24" s="23">
        <v>794.56</v>
      </c>
      <c r="P24" s="23">
        <v>1840.32</v>
      </c>
      <c r="Q24" s="23">
        <v>7696.64</v>
      </c>
      <c r="R24" s="23">
        <v>912</v>
      </c>
      <c r="S24" s="23">
        <v>0</v>
      </c>
      <c r="T24" s="23">
        <v>8064</v>
      </c>
      <c r="U24" s="23">
        <v>41103.68</v>
      </c>
      <c r="V24" s="23">
        <v>0</v>
      </c>
      <c r="W24" s="23">
        <f t="shared" si="7"/>
        <v>41103.68</v>
      </c>
      <c r="X24" s="52">
        <v>17550</v>
      </c>
      <c r="Y24" s="52">
        <v>16</v>
      </c>
      <c r="Z24" s="47">
        <v>176</v>
      </c>
      <c r="AA24" s="47">
        <v>176</v>
      </c>
      <c r="AB24" s="23">
        <f t="shared" si="1"/>
        <v>5855.2250712250716</v>
      </c>
      <c r="AC24" s="23">
        <f t="shared" si="8"/>
        <v>233.54363636363635</v>
      </c>
      <c r="AD24" s="23" t="s">
        <v>1480</v>
      </c>
      <c r="AE24" s="284"/>
    </row>
    <row r="25" spans="1:31" s="20" customFormat="1" x14ac:dyDescent="0.25">
      <c r="A25" s="21" t="s">
        <v>627</v>
      </c>
      <c r="B25" s="39" t="s">
        <v>1111</v>
      </c>
      <c r="C25" s="21" t="s">
        <v>1117</v>
      </c>
      <c r="D25" s="21">
        <v>19.059999999999999</v>
      </c>
      <c r="E25" s="21">
        <v>0</v>
      </c>
      <c r="F25" s="21" t="s">
        <v>191</v>
      </c>
      <c r="G25" s="21" t="s">
        <v>1117</v>
      </c>
      <c r="H25" s="21">
        <v>0</v>
      </c>
      <c r="I25" s="21">
        <v>22</v>
      </c>
      <c r="J25" s="21">
        <v>11</v>
      </c>
      <c r="K25" s="224">
        <v>26467.32</v>
      </c>
      <c r="L25" s="224">
        <v>420.46</v>
      </c>
      <c r="M25" s="23">
        <v>4144.78</v>
      </c>
      <c r="N25" s="23">
        <v>0</v>
      </c>
      <c r="O25" s="23">
        <v>1132.1199999999999</v>
      </c>
      <c r="P25" s="23">
        <v>8407.08</v>
      </c>
      <c r="Q25" s="23">
        <v>10416.56</v>
      </c>
      <c r="R25" s="23">
        <v>1254</v>
      </c>
      <c r="S25" s="23">
        <v>0</v>
      </c>
      <c r="T25" s="23">
        <v>9216</v>
      </c>
      <c r="U25" s="23">
        <v>61458.33</v>
      </c>
      <c r="V25" s="23">
        <v>0</v>
      </c>
      <c r="W25" s="23">
        <f t="shared" si="7"/>
        <v>61458.33</v>
      </c>
      <c r="X25" s="52">
        <v>47650</v>
      </c>
      <c r="Y25" s="52">
        <v>22</v>
      </c>
      <c r="Z25" s="47">
        <v>242</v>
      </c>
      <c r="AA25" s="47">
        <v>242</v>
      </c>
      <c r="AB25" s="23">
        <f t="shared" si="1"/>
        <v>3224.4664218258135</v>
      </c>
      <c r="AC25" s="23">
        <f t="shared" si="8"/>
        <v>253.96004132231405</v>
      </c>
      <c r="AD25" s="23" t="s">
        <v>1481</v>
      </c>
      <c r="AE25" s="284"/>
    </row>
    <row r="26" spans="1:31" s="20" customFormat="1" x14ac:dyDescent="0.25">
      <c r="A26" s="21" t="s">
        <v>627</v>
      </c>
      <c r="B26" s="39" t="s">
        <v>1126</v>
      </c>
      <c r="C26" s="21" t="s">
        <v>1128</v>
      </c>
      <c r="D26" s="21">
        <v>0</v>
      </c>
      <c r="E26" s="21">
        <v>4.9000000000000004</v>
      </c>
      <c r="F26" s="21" t="s">
        <v>544</v>
      </c>
      <c r="G26" s="21" t="s">
        <v>1128</v>
      </c>
      <c r="H26" s="21">
        <v>0</v>
      </c>
      <c r="I26" s="21">
        <v>26</v>
      </c>
      <c r="J26" s="21">
        <v>11</v>
      </c>
      <c r="K26" s="224">
        <v>32284.46</v>
      </c>
      <c r="L26" s="224">
        <v>510.57</v>
      </c>
      <c r="M26" s="23">
        <v>5055.75</v>
      </c>
      <c r="N26" s="23">
        <v>0</v>
      </c>
      <c r="O26" s="23">
        <v>1387.88</v>
      </c>
      <c r="P26" s="23">
        <v>6819.02</v>
      </c>
      <c r="Q26" s="23">
        <v>16676.400000000001</v>
      </c>
      <c r="R26" s="23">
        <v>1482</v>
      </c>
      <c r="S26" s="23">
        <v>0</v>
      </c>
      <c r="T26" s="23">
        <v>9676.7999999999993</v>
      </c>
      <c r="U26" s="23">
        <v>73892.88</v>
      </c>
      <c r="V26" s="23">
        <v>0</v>
      </c>
      <c r="W26" s="23">
        <f t="shared" si="7"/>
        <v>73892.88</v>
      </c>
      <c r="X26" s="52">
        <v>22750</v>
      </c>
      <c r="Y26" s="52">
        <v>26</v>
      </c>
      <c r="Z26" s="47">
        <v>286</v>
      </c>
      <c r="AA26" s="47">
        <v>231</v>
      </c>
      <c r="AB26" s="23">
        <f t="shared" si="1"/>
        <v>15080.179591836735</v>
      </c>
      <c r="AC26" s="23">
        <f t="shared" si="8"/>
        <v>258.36671328671332</v>
      </c>
      <c r="AD26" s="23" t="s">
        <v>1412</v>
      </c>
      <c r="AE26" s="284">
        <v>1</v>
      </c>
    </row>
    <row r="27" spans="1:31" s="20" customFormat="1" x14ac:dyDescent="0.25">
      <c r="A27" s="21" t="s">
        <v>627</v>
      </c>
      <c r="B27" s="39" t="s">
        <v>1126</v>
      </c>
      <c r="C27" s="21" t="s">
        <v>1137</v>
      </c>
      <c r="D27" s="21">
        <v>0</v>
      </c>
      <c r="E27" s="21">
        <v>4.66</v>
      </c>
      <c r="F27" s="21" t="s">
        <v>544</v>
      </c>
      <c r="G27" s="21" t="s">
        <v>1137</v>
      </c>
      <c r="H27" s="21">
        <v>0</v>
      </c>
      <c r="I27" s="21">
        <v>18</v>
      </c>
      <c r="J27" s="21">
        <v>11</v>
      </c>
      <c r="K27" s="224">
        <v>22350.78</v>
      </c>
      <c r="L27" s="224">
        <v>353.47</v>
      </c>
      <c r="M27" s="23">
        <v>3500.13</v>
      </c>
      <c r="N27" s="23">
        <v>0</v>
      </c>
      <c r="O27" s="23">
        <v>960.84</v>
      </c>
      <c r="P27" s="23">
        <v>4720.8599999999997</v>
      </c>
      <c r="Q27" s="23">
        <v>11545.2</v>
      </c>
      <c r="R27" s="23">
        <v>1026</v>
      </c>
      <c r="S27" s="23">
        <v>0</v>
      </c>
      <c r="T27" s="23">
        <v>8467.2000000000007</v>
      </c>
      <c r="U27" s="23">
        <v>52924.49</v>
      </c>
      <c r="V27" s="23">
        <v>0</v>
      </c>
      <c r="W27" s="23">
        <f t="shared" si="7"/>
        <v>52924.49</v>
      </c>
      <c r="X27" s="52">
        <v>15750</v>
      </c>
      <c r="Y27" s="52">
        <v>18</v>
      </c>
      <c r="Z27" s="47">
        <v>198</v>
      </c>
      <c r="AA27" s="47">
        <v>121</v>
      </c>
      <c r="AB27" s="23">
        <f t="shared" si="1"/>
        <v>11357.18669527897</v>
      </c>
      <c r="AC27" s="23">
        <f t="shared" si="8"/>
        <v>267.29540404040404</v>
      </c>
      <c r="AD27" s="23" t="s">
        <v>1433</v>
      </c>
      <c r="AE27" s="284">
        <v>1</v>
      </c>
    </row>
    <row r="28" spans="1:31" s="20" customFormat="1" x14ac:dyDescent="0.25">
      <c r="A28" s="21" t="s">
        <v>627</v>
      </c>
      <c r="B28" s="39" t="s">
        <v>1145</v>
      </c>
      <c r="C28" s="21" t="s">
        <v>1155</v>
      </c>
      <c r="D28" s="21">
        <v>0</v>
      </c>
      <c r="E28" s="21">
        <v>25.99</v>
      </c>
      <c r="F28" s="21" t="s">
        <v>544</v>
      </c>
      <c r="G28" s="21" t="s">
        <v>1155</v>
      </c>
      <c r="H28" s="21">
        <v>0</v>
      </c>
      <c r="I28" s="21">
        <v>20</v>
      </c>
      <c r="J28" s="21">
        <v>11</v>
      </c>
      <c r="K28" s="224">
        <v>25265.4</v>
      </c>
      <c r="L28" s="224">
        <v>401.37</v>
      </c>
      <c r="M28" s="23">
        <v>3956.56</v>
      </c>
      <c r="N28" s="23">
        <v>0</v>
      </c>
      <c r="O28" s="23">
        <v>1086.4000000000001</v>
      </c>
      <c r="P28" s="23">
        <v>8063.4</v>
      </c>
      <c r="Q28" s="23">
        <v>12052</v>
      </c>
      <c r="R28" s="23">
        <v>1140</v>
      </c>
      <c r="S28" s="23">
        <v>0</v>
      </c>
      <c r="T28" s="23">
        <v>9676.7999999999993</v>
      </c>
      <c r="U28" s="23">
        <v>61641.93</v>
      </c>
      <c r="V28" s="23">
        <v>0</v>
      </c>
      <c r="W28" s="23">
        <f t="shared" ref="W28:W33" si="9">V28+U28</f>
        <v>61641.93</v>
      </c>
      <c r="X28" s="52">
        <v>65000</v>
      </c>
      <c r="Y28" s="52">
        <v>20</v>
      </c>
      <c r="Z28" s="47">
        <v>220</v>
      </c>
      <c r="AA28" s="47">
        <v>220</v>
      </c>
      <c r="AB28" s="23">
        <f t="shared" si="1"/>
        <v>2371.7556752597156</v>
      </c>
      <c r="AC28" s="23">
        <f t="shared" ref="AC28:AC33" si="10">W28/Z28</f>
        <v>280.19059090909093</v>
      </c>
      <c r="AD28" s="23" t="s">
        <v>1447</v>
      </c>
      <c r="AE28" s="284">
        <v>1</v>
      </c>
    </row>
    <row r="29" spans="1:31" s="20" customFormat="1" x14ac:dyDescent="0.25">
      <c r="A29" s="21" t="s">
        <v>627</v>
      </c>
      <c r="B29" s="39" t="s">
        <v>1211</v>
      </c>
      <c r="C29" s="21" t="s">
        <v>1212</v>
      </c>
      <c r="D29" s="21">
        <v>0</v>
      </c>
      <c r="E29" s="21">
        <v>30.059000000000001</v>
      </c>
      <c r="F29" s="21" t="s">
        <v>544</v>
      </c>
      <c r="G29" s="21" t="s">
        <v>1212</v>
      </c>
      <c r="H29" s="21">
        <v>0</v>
      </c>
      <c r="I29" s="21">
        <v>28</v>
      </c>
      <c r="J29" s="21">
        <v>11</v>
      </c>
      <c r="K29" s="224">
        <v>35371.56</v>
      </c>
      <c r="L29" s="224">
        <v>561.91999999999996</v>
      </c>
      <c r="M29" s="23">
        <v>0</v>
      </c>
      <c r="N29" s="23">
        <v>0</v>
      </c>
      <c r="O29" s="23">
        <v>1520.96</v>
      </c>
      <c r="P29" s="23">
        <v>11288.76</v>
      </c>
      <c r="Q29" s="23">
        <v>16872.8</v>
      </c>
      <c r="R29" s="23">
        <v>1596</v>
      </c>
      <c r="S29" s="23">
        <v>0</v>
      </c>
      <c r="T29" s="23">
        <v>12096</v>
      </c>
      <c r="U29" s="23">
        <v>79308</v>
      </c>
      <c r="V29" s="23">
        <v>0</v>
      </c>
      <c r="W29" s="23">
        <f t="shared" si="9"/>
        <v>79308</v>
      </c>
      <c r="X29" s="52">
        <f>2500*85/100*E29</f>
        <v>63875.375</v>
      </c>
      <c r="Y29" s="52">
        <v>28</v>
      </c>
      <c r="Z29" s="47">
        <v>308</v>
      </c>
      <c r="AA29" s="47">
        <v>308</v>
      </c>
      <c r="AB29" s="23">
        <f t="shared" si="1"/>
        <v>2638.4111247879168</v>
      </c>
      <c r="AC29" s="23">
        <f t="shared" si="10"/>
        <v>257.49350649350652</v>
      </c>
      <c r="AD29" s="23" t="s">
        <v>1439</v>
      </c>
      <c r="AE29" s="284">
        <v>0.85</v>
      </c>
    </row>
    <row r="30" spans="1:31" s="20" customFormat="1" x14ac:dyDescent="0.25">
      <c r="A30" s="21" t="s">
        <v>627</v>
      </c>
      <c r="B30" s="39" t="s">
        <v>1222</v>
      </c>
      <c r="C30" s="21" t="s">
        <v>1238</v>
      </c>
      <c r="D30" s="21">
        <v>19.193999999999999</v>
      </c>
      <c r="E30" s="21">
        <v>0</v>
      </c>
      <c r="F30" s="21" t="s">
        <v>191</v>
      </c>
      <c r="G30" s="21" t="s">
        <v>1238</v>
      </c>
      <c r="H30" s="21">
        <v>0</v>
      </c>
      <c r="I30" s="21">
        <v>19</v>
      </c>
      <c r="J30" s="21">
        <v>11</v>
      </c>
      <c r="K30" s="224">
        <v>24002.13</v>
      </c>
      <c r="L30" s="224">
        <v>381.3</v>
      </c>
      <c r="M30" s="23">
        <v>3758.73</v>
      </c>
      <c r="N30" s="23">
        <v>0</v>
      </c>
      <c r="O30" s="23">
        <v>1032.08</v>
      </c>
      <c r="P30" s="23">
        <v>7660.23</v>
      </c>
      <c r="Q30" s="23">
        <v>8279.44</v>
      </c>
      <c r="R30" s="23">
        <v>1083</v>
      </c>
      <c r="S30" s="23">
        <v>0</v>
      </c>
      <c r="T30" s="23">
        <v>9072</v>
      </c>
      <c r="U30" s="23">
        <v>55268.92</v>
      </c>
      <c r="V30" s="23">
        <v>0</v>
      </c>
      <c r="W30" s="23">
        <f t="shared" si="9"/>
        <v>55268.92</v>
      </c>
      <c r="X30" s="52">
        <f>2500*D30</f>
        <v>47985</v>
      </c>
      <c r="Y30" s="52">
        <v>19</v>
      </c>
      <c r="Z30" s="47">
        <v>209</v>
      </c>
      <c r="AA30" s="47">
        <v>209</v>
      </c>
      <c r="AB30" s="23">
        <f t="shared" si="1"/>
        <v>2879.4894237782642</v>
      </c>
      <c r="AC30" s="23">
        <f t="shared" si="10"/>
        <v>264.44459330143542</v>
      </c>
      <c r="AD30" s="23" t="s">
        <v>1875</v>
      </c>
      <c r="AE30" s="284"/>
    </row>
    <row r="31" spans="1:31" s="20" customFormat="1" x14ac:dyDescent="0.25">
      <c r="A31" s="21" t="s">
        <v>627</v>
      </c>
      <c r="B31" s="39" t="s">
        <v>1244</v>
      </c>
      <c r="C31" s="21" t="s">
        <v>1255</v>
      </c>
      <c r="D31" s="21">
        <v>6.6059999999999999</v>
      </c>
      <c r="E31" s="21">
        <v>0</v>
      </c>
      <c r="F31" s="21" t="s">
        <v>191</v>
      </c>
      <c r="G31" s="21" t="s">
        <v>1255</v>
      </c>
      <c r="H31" s="21">
        <v>0</v>
      </c>
      <c r="I31" s="21">
        <v>21</v>
      </c>
      <c r="J31" s="21">
        <v>11</v>
      </c>
      <c r="K31" s="224">
        <v>25623.15</v>
      </c>
      <c r="L31" s="224">
        <v>403.33</v>
      </c>
      <c r="M31" s="23">
        <v>4012.59</v>
      </c>
      <c r="N31" s="23">
        <v>0</v>
      </c>
      <c r="O31" s="23">
        <v>1101.24</v>
      </c>
      <c r="P31" s="23">
        <v>2548.77</v>
      </c>
      <c r="Q31" s="23">
        <v>8988</v>
      </c>
      <c r="R31" s="23">
        <v>1197</v>
      </c>
      <c r="S31" s="23">
        <v>0</v>
      </c>
      <c r="T31" s="23">
        <v>9676.7999999999993</v>
      </c>
      <c r="U31" s="23">
        <v>53550.879999999997</v>
      </c>
      <c r="V31" s="23">
        <v>0</v>
      </c>
      <c r="W31" s="23">
        <f t="shared" si="9"/>
        <v>53550.879999999997</v>
      </c>
      <c r="X31" s="52">
        <f>D31*2500</f>
        <v>16515</v>
      </c>
      <c r="Y31" s="52">
        <v>21</v>
      </c>
      <c r="Z31" s="47">
        <v>231</v>
      </c>
      <c r="AA31" s="47">
        <v>231</v>
      </c>
      <c r="AB31" s="23">
        <f t="shared" ref="AB31:AB36" si="11">W31/(D31+E31)</f>
        <v>8106.4002422040567</v>
      </c>
      <c r="AC31" s="23">
        <f t="shared" si="10"/>
        <v>231.82199134199132</v>
      </c>
      <c r="AD31" s="23" t="s">
        <v>1954</v>
      </c>
      <c r="AE31" s="284"/>
    </row>
    <row r="32" spans="1:31" s="20" customFormat="1" x14ac:dyDescent="0.25">
      <c r="A32" s="21" t="s">
        <v>627</v>
      </c>
      <c r="B32" s="39" t="s">
        <v>1264</v>
      </c>
      <c r="C32" s="21" t="s">
        <v>1269</v>
      </c>
      <c r="D32" s="21">
        <v>7.01</v>
      </c>
      <c r="E32" s="21">
        <v>0</v>
      </c>
      <c r="F32" s="21" t="s">
        <v>544</v>
      </c>
      <c r="G32" s="21" t="s">
        <v>1269</v>
      </c>
      <c r="H32" s="21">
        <v>0</v>
      </c>
      <c r="I32" s="21">
        <v>16</v>
      </c>
      <c r="J32" s="21">
        <v>11</v>
      </c>
      <c r="K32" s="224">
        <v>20576.96</v>
      </c>
      <c r="L32" s="224">
        <v>323.89999999999998</v>
      </c>
      <c r="M32" s="23">
        <v>3222.35</v>
      </c>
      <c r="N32" s="23">
        <v>0</v>
      </c>
      <c r="O32" s="23">
        <v>883.68</v>
      </c>
      <c r="P32" s="23">
        <v>2047.2</v>
      </c>
      <c r="Q32" s="23">
        <v>6264</v>
      </c>
      <c r="R32" s="23">
        <v>912</v>
      </c>
      <c r="S32" s="23">
        <v>0</v>
      </c>
      <c r="T32" s="23">
        <v>0</v>
      </c>
      <c r="U32" s="23">
        <v>41879.370000000003</v>
      </c>
      <c r="V32" s="23">
        <v>0</v>
      </c>
      <c r="W32" s="23">
        <f t="shared" si="9"/>
        <v>41879.370000000003</v>
      </c>
      <c r="X32" s="52">
        <v>14000</v>
      </c>
      <c r="Y32" s="52">
        <v>16</v>
      </c>
      <c r="Z32" s="47">
        <v>176</v>
      </c>
      <c r="AA32" s="47">
        <v>176</v>
      </c>
      <c r="AB32" s="23">
        <f t="shared" si="11"/>
        <v>5974.2325249643372</v>
      </c>
      <c r="AC32" s="23">
        <f t="shared" si="10"/>
        <v>237.95096590909091</v>
      </c>
      <c r="AD32" s="23" t="s">
        <v>1457</v>
      </c>
      <c r="AE32" s="284">
        <v>0.79</v>
      </c>
    </row>
    <row r="33" spans="1:31" s="20" customFormat="1" x14ac:dyDescent="0.25">
      <c r="A33" s="21" t="s">
        <v>627</v>
      </c>
      <c r="B33" s="39" t="s">
        <v>1284</v>
      </c>
      <c r="C33" s="21" t="s">
        <v>1313</v>
      </c>
      <c r="D33" s="21">
        <v>14.96</v>
      </c>
      <c r="E33" s="21">
        <v>0</v>
      </c>
      <c r="F33" s="21" t="s">
        <v>191</v>
      </c>
      <c r="G33" s="21" t="s">
        <v>1313</v>
      </c>
      <c r="H33" s="21">
        <v>0</v>
      </c>
      <c r="I33" s="21">
        <v>20</v>
      </c>
      <c r="J33" s="21">
        <v>11</v>
      </c>
      <c r="K33" s="224">
        <v>25966</v>
      </c>
      <c r="L33" s="224">
        <v>409.78</v>
      </c>
      <c r="M33" s="23">
        <v>4066.28</v>
      </c>
      <c r="N33" s="23">
        <v>0</v>
      </c>
      <c r="O33" s="23">
        <v>1124.5999999999999</v>
      </c>
      <c r="P33" s="23">
        <v>5529.2</v>
      </c>
      <c r="Q33" s="23">
        <v>7420</v>
      </c>
      <c r="R33" s="23">
        <v>540</v>
      </c>
      <c r="S33" s="23">
        <v>0</v>
      </c>
      <c r="T33" s="23">
        <v>10199.040000000001</v>
      </c>
      <c r="U33" s="23">
        <v>55254.9</v>
      </c>
      <c r="V33" s="23">
        <v>0</v>
      </c>
      <c r="W33" s="23">
        <f t="shared" si="9"/>
        <v>55254.9</v>
      </c>
      <c r="X33" s="52">
        <v>37400</v>
      </c>
      <c r="Y33" s="52">
        <v>20</v>
      </c>
      <c r="Z33" s="47">
        <v>220</v>
      </c>
      <c r="AA33" s="47">
        <v>220</v>
      </c>
      <c r="AB33" s="23">
        <f t="shared" si="11"/>
        <v>3693.5093582887698</v>
      </c>
      <c r="AC33" s="23">
        <f t="shared" si="10"/>
        <v>251.15863636363636</v>
      </c>
      <c r="AD33" s="23" t="s">
        <v>1806</v>
      </c>
      <c r="AE33" s="284"/>
    </row>
    <row r="34" spans="1:31" s="20" customFormat="1" x14ac:dyDescent="0.25">
      <c r="A34" s="21" t="s">
        <v>627</v>
      </c>
      <c r="B34" s="39" t="s">
        <v>1330</v>
      </c>
      <c r="C34" s="21" t="s">
        <v>1340</v>
      </c>
      <c r="D34" s="21">
        <v>14.95</v>
      </c>
      <c r="E34" s="21">
        <v>0</v>
      </c>
      <c r="F34" s="21" t="s">
        <v>191</v>
      </c>
      <c r="G34" s="21" t="s">
        <v>1340</v>
      </c>
      <c r="H34" s="21">
        <v>0</v>
      </c>
      <c r="I34" s="21">
        <v>20</v>
      </c>
      <c r="J34" s="21">
        <v>11</v>
      </c>
      <c r="K34" s="224">
        <v>25966</v>
      </c>
      <c r="L34" s="224">
        <v>409.78</v>
      </c>
      <c r="M34" s="23">
        <v>4066.28</v>
      </c>
      <c r="N34" s="23">
        <v>0</v>
      </c>
      <c r="O34" s="23">
        <v>1124.5999999999999</v>
      </c>
      <c r="P34" s="23">
        <v>5529.2</v>
      </c>
      <c r="Q34" s="23">
        <v>7500</v>
      </c>
      <c r="R34" s="23">
        <v>200</v>
      </c>
      <c r="S34" s="23">
        <v>0</v>
      </c>
      <c r="T34" s="23">
        <v>10199.040000000001</v>
      </c>
      <c r="U34" s="23">
        <v>54994.9</v>
      </c>
      <c r="V34" s="23">
        <v>0</v>
      </c>
      <c r="W34" s="23">
        <f t="shared" ref="W34:W39" si="12">V34+U34</f>
        <v>54994.9</v>
      </c>
      <c r="X34" s="52">
        <v>37375</v>
      </c>
      <c r="Y34" s="52">
        <v>20</v>
      </c>
      <c r="Z34" s="47">
        <v>220</v>
      </c>
      <c r="AA34" s="47">
        <v>220</v>
      </c>
      <c r="AB34" s="23">
        <f t="shared" si="11"/>
        <v>3678.5886287625422</v>
      </c>
      <c r="AC34" s="23">
        <f t="shared" ref="AC34:AC39" si="13">W34/Z34</f>
        <v>249.97681818181817</v>
      </c>
      <c r="AD34" s="23" t="s">
        <v>1825</v>
      </c>
      <c r="AE34" s="284"/>
    </row>
    <row r="35" spans="1:31" s="20" customFormat="1" x14ac:dyDescent="0.25">
      <c r="A35" s="21" t="s">
        <v>627</v>
      </c>
      <c r="B35" s="39" t="s">
        <v>1346</v>
      </c>
      <c r="C35" s="21" t="s">
        <v>1353</v>
      </c>
      <c r="D35" s="21">
        <v>13.32</v>
      </c>
      <c r="E35" s="21">
        <v>0</v>
      </c>
      <c r="F35" s="21" t="s">
        <v>191</v>
      </c>
      <c r="G35" s="21" t="s">
        <v>1353</v>
      </c>
      <c r="H35" s="21">
        <v>0</v>
      </c>
      <c r="I35" s="21">
        <v>20</v>
      </c>
      <c r="J35" s="21">
        <v>11</v>
      </c>
      <c r="K35" s="224">
        <v>25966</v>
      </c>
      <c r="L35" s="224">
        <v>409.78</v>
      </c>
      <c r="M35" s="23">
        <v>4066.28</v>
      </c>
      <c r="N35" s="23">
        <v>0</v>
      </c>
      <c r="O35" s="23">
        <v>1124.5999999999999</v>
      </c>
      <c r="P35" s="23">
        <v>5529.2</v>
      </c>
      <c r="Q35" s="23">
        <v>7915</v>
      </c>
      <c r="R35" s="23">
        <v>540</v>
      </c>
      <c r="S35" s="23">
        <v>0</v>
      </c>
      <c r="T35" s="23">
        <v>10199.040000000001</v>
      </c>
      <c r="U35" s="23">
        <v>54994.9</v>
      </c>
      <c r="V35" s="23">
        <v>0</v>
      </c>
      <c r="W35" s="23">
        <f t="shared" si="12"/>
        <v>54994.9</v>
      </c>
      <c r="X35" s="52">
        <v>3300</v>
      </c>
      <c r="Y35" s="52">
        <v>20</v>
      </c>
      <c r="Z35" s="47">
        <v>220</v>
      </c>
      <c r="AA35" s="47">
        <v>220</v>
      </c>
      <c r="AB35" s="23">
        <f t="shared" si="11"/>
        <v>4128.7462462462463</v>
      </c>
      <c r="AC35" s="23">
        <f t="shared" si="13"/>
        <v>249.97681818181817</v>
      </c>
      <c r="AD35" s="23" t="s">
        <v>1824</v>
      </c>
      <c r="AE35" s="284"/>
    </row>
    <row r="36" spans="1:31" s="20" customFormat="1" x14ac:dyDescent="0.25">
      <c r="A36" s="21" t="s">
        <v>627</v>
      </c>
      <c r="B36" s="39" t="s">
        <v>1385</v>
      </c>
      <c r="C36" s="21" t="s">
        <v>1388</v>
      </c>
      <c r="D36" s="21">
        <v>13.2</v>
      </c>
      <c r="E36" s="21">
        <v>0</v>
      </c>
      <c r="F36" s="21" t="s">
        <v>191</v>
      </c>
      <c r="G36" s="21" t="s">
        <v>1388</v>
      </c>
      <c r="H36" s="21">
        <v>0</v>
      </c>
      <c r="I36" s="21">
        <v>20</v>
      </c>
      <c r="J36" s="21">
        <v>11</v>
      </c>
      <c r="K36" s="224">
        <v>25966</v>
      </c>
      <c r="L36" s="224">
        <v>409.78</v>
      </c>
      <c r="M36" s="23">
        <v>4066.28</v>
      </c>
      <c r="N36" s="23">
        <v>0</v>
      </c>
      <c r="O36" s="23">
        <v>1124.5999999999999</v>
      </c>
      <c r="P36" s="23">
        <v>5529.2</v>
      </c>
      <c r="Q36" s="23">
        <v>7915</v>
      </c>
      <c r="R36" s="23">
        <v>200</v>
      </c>
      <c r="S36" s="23">
        <v>0</v>
      </c>
      <c r="T36" s="23">
        <v>10199.040000000001</v>
      </c>
      <c r="U36" s="23">
        <v>55409.9</v>
      </c>
      <c r="V36" s="23">
        <v>0</v>
      </c>
      <c r="W36" s="23">
        <f t="shared" si="12"/>
        <v>55409.9</v>
      </c>
      <c r="X36" s="52">
        <v>33000</v>
      </c>
      <c r="Y36" s="52">
        <v>20</v>
      </c>
      <c r="Z36" s="47">
        <v>220</v>
      </c>
      <c r="AA36" s="47">
        <v>220</v>
      </c>
      <c r="AB36" s="23">
        <f t="shared" si="11"/>
        <v>4197.719696969697</v>
      </c>
      <c r="AC36" s="23">
        <f t="shared" si="13"/>
        <v>251.86318181818183</v>
      </c>
      <c r="AD36" s="23" t="s">
        <v>1823</v>
      </c>
      <c r="AE36" s="284"/>
    </row>
    <row r="37" spans="1:31" s="20" customFormat="1" x14ac:dyDescent="0.25">
      <c r="A37" s="21" t="s">
        <v>627</v>
      </c>
      <c r="B37" s="39" t="s">
        <v>1890</v>
      </c>
      <c r="C37" s="21" t="s">
        <v>1891</v>
      </c>
      <c r="D37" s="21">
        <v>13.36</v>
      </c>
      <c r="E37" s="21">
        <v>0</v>
      </c>
      <c r="F37" s="21" t="s">
        <v>191</v>
      </c>
      <c r="G37" s="21" t="s">
        <v>1891</v>
      </c>
      <c r="H37" s="21">
        <v>0</v>
      </c>
      <c r="I37" s="21">
        <v>20</v>
      </c>
      <c r="J37" s="21">
        <v>11</v>
      </c>
      <c r="K37" s="224">
        <v>25966</v>
      </c>
      <c r="L37" s="224">
        <v>409.78</v>
      </c>
      <c r="M37" s="23">
        <v>4066.28</v>
      </c>
      <c r="N37" s="23">
        <v>0</v>
      </c>
      <c r="O37" s="23">
        <v>1124.5999999999999</v>
      </c>
      <c r="P37" s="23">
        <v>5529.2</v>
      </c>
      <c r="Q37" s="23">
        <v>7915</v>
      </c>
      <c r="R37" s="23">
        <v>200</v>
      </c>
      <c r="S37" s="23">
        <v>0</v>
      </c>
      <c r="T37" s="23">
        <v>10199.040000000001</v>
      </c>
      <c r="U37" s="23">
        <v>55409.9</v>
      </c>
      <c r="V37" s="23">
        <v>0</v>
      </c>
      <c r="W37" s="23">
        <f t="shared" si="12"/>
        <v>55409.9</v>
      </c>
      <c r="X37" s="52">
        <v>33400</v>
      </c>
      <c r="Y37" s="52">
        <v>20</v>
      </c>
      <c r="Z37" s="47">
        <v>220</v>
      </c>
      <c r="AA37" s="47">
        <v>220</v>
      </c>
      <c r="AB37" s="23">
        <f t="shared" ref="AB37:AB42" si="14">W37/(D37+E37)</f>
        <v>4147.4476047904191</v>
      </c>
      <c r="AC37" s="23">
        <f t="shared" si="13"/>
        <v>251.86318181818183</v>
      </c>
      <c r="AD37" s="23" t="s">
        <v>1892</v>
      </c>
      <c r="AE37" s="284"/>
    </row>
    <row r="38" spans="1:31" s="20" customFormat="1" x14ac:dyDescent="0.25">
      <c r="A38" s="21" t="s">
        <v>627</v>
      </c>
      <c r="B38" s="39" t="s">
        <v>1957</v>
      </c>
      <c r="C38" s="21" t="s">
        <v>1975</v>
      </c>
      <c r="D38" s="21">
        <v>12.23</v>
      </c>
      <c r="E38" s="21">
        <v>0</v>
      </c>
      <c r="F38" s="21" t="s">
        <v>191</v>
      </c>
      <c r="G38" s="21" t="s">
        <v>1975</v>
      </c>
      <c r="H38" s="21">
        <v>0</v>
      </c>
      <c r="I38" s="21">
        <v>19</v>
      </c>
      <c r="J38" s="21">
        <v>11</v>
      </c>
      <c r="K38" s="224">
        <v>26252.11</v>
      </c>
      <c r="L38" s="224">
        <v>414.31</v>
      </c>
      <c r="M38" s="23">
        <v>1050.08</v>
      </c>
      <c r="N38" s="23">
        <v>0</v>
      </c>
      <c r="O38" s="23">
        <v>1143.8</v>
      </c>
      <c r="P38" s="23">
        <v>5593.6</v>
      </c>
      <c r="Q38" s="23">
        <v>5690.5</v>
      </c>
      <c r="R38" s="23">
        <v>380</v>
      </c>
      <c r="S38" s="23">
        <v>0</v>
      </c>
      <c r="T38" s="23">
        <v>9500.4</v>
      </c>
      <c r="U38" s="23">
        <v>50024.800000000003</v>
      </c>
      <c r="V38" s="23">
        <v>0</v>
      </c>
      <c r="W38" s="23">
        <f t="shared" si="12"/>
        <v>50024.800000000003</v>
      </c>
      <c r="X38" s="52">
        <v>30575</v>
      </c>
      <c r="Y38" s="52">
        <v>17</v>
      </c>
      <c r="Z38" s="47">
        <v>209</v>
      </c>
      <c r="AA38" s="47">
        <v>209</v>
      </c>
      <c r="AB38" s="23">
        <f t="shared" si="14"/>
        <v>4090.335241210139</v>
      </c>
      <c r="AC38" s="23">
        <f t="shared" si="13"/>
        <v>239.35311004784691</v>
      </c>
      <c r="AD38" s="23" t="s">
        <v>1976</v>
      </c>
      <c r="AE38" s="284"/>
    </row>
    <row r="39" spans="1:31" s="20" customFormat="1" x14ac:dyDescent="0.25">
      <c r="A39" s="21" t="s">
        <v>627</v>
      </c>
      <c r="B39" s="39" t="s">
        <v>2039</v>
      </c>
      <c r="C39" s="21" t="s">
        <v>2042</v>
      </c>
      <c r="D39" s="21">
        <v>12.38</v>
      </c>
      <c r="E39" s="21">
        <v>0</v>
      </c>
      <c r="F39" s="21" t="s">
        <v>191</v>
      </c>
      <c r="G39" s="21" t="s">
        <v>2042</v>
      </c>
      <c r="H39" s="21">
        <v>0</v>
      </c>
      <c r="I39" s="21">
        <v>19</v>
      </c>
      <c r="J39" s="21">
        <v>11</v>
      </c>
      <c r="K39" s="224">
        <v>26252.11</v>
      </c>
      <c r="L39" s="224">
        <v>414.31</v>
      </c>
      <c r="M39" s="23">
        <v>1050.08</v>
      </c>
      <c r="N39" s="23">
        <v>0</v>
      </c>
      <c r="O39" s="23">
        <v>1143.8</v>
      </c>
      <c r="P39" s="23">
        <v>5593.6</v>
      </c>
      <c r="Q39" s="23">
        <v>5690.5</v>
      </c>
      <c r="R39" s="23">
        <v>380</v>
      </c>
      <c r="S39" s="23">
        <v>0</v>
      </c>
      <c r="T39" s="23">
        <v>9500.4</v>
      </c>
      <c r="U39" s="23">
        <v>50024.800000000003</v>
      </c>
      <c r="V39" s="23">
        <v>0</v>
      </c>
      <c r="W39" s="23">
        <f t="shared" si="12"/>
        <v>50024.800000000003</v>
      </c>
      <c r="X39" s="52">
        <v>30950</v>
      </c>
      <c r="Y39" s="52">
        <v>17</v>
      </c>
      <c r="Z39" s="47">
        <v>209</v>
      </c>
      <c r="AA39" s="47">
        <v>209</v>
      </c>
      <c r="AB39" s="23">
        <f t="shared" si="14"/>
        <v>4040.7754442649434</v>
      </c>
      <c r="AC39" s="23">
        <f t="shared" si="13"/>
        <v>239.35311004784691</v>
      </c>
      <c r="AD39" s="23" t="s">
        <v>2043</v>
      </c>
      <c r="AE39" s="284"/>
    </row>
    <row r="40" spans="1:31" s="20" customFormat="1" x14ac:dyDescent="0.25">
      <c r="A40" s="21" t="s">
        <v>627</v>
      </c>
      <c r="B40" s="39" t="s">
        <v>2088</v>
      </c>
      <c r="C40" s="21" t="s">
        <v>2089</v>
      </c>
      <c r="D40" s="21">
        <v>11.01</v>
      </c>
      <c r="E40" s="21">
        <v>0</v>
      </c>
      <c r="F40" s="21" t="s">
        <v>191</v>
      </c>
      <c r="G40" s="21" t="s">
        <v>2089</v>
      </c>
      <c r="H40" s="21">
        <v>0</v>
      </c>
      <c r="I40" s="21">
        <v>19</v>
      </c>
      <c r="J40" s="21">
        <v>11</v>
      </c>
      <c r="K40" s="224">
        <v>26252.11</v>
      </c>
      <c r="L40" s="224">
        <v>414.31</v>
      </c>
      <c r="M40" s="23">
        <v>1050.08</v>
      </c>
      <c r="N40" s="23">
        <v>0</v>
      </c>
      <c r="O40" s="23">
        <v>1143.8</v>
      </c>
      <c r="P40" s="23">
        <v>5593.6</v>
      </c>
      <c r="Q40" s="23">
        <v>5690.5</v>
      </c>
      <c r="R40" s="23">
        <v>380</v>
      </c>
      <c r="S40" s="23">
        <v>0</v>
      </c>
      <c r="T40" s="23">
        <v>9500.4</v>
      </c>
      <c r="U40" s="23">
        <v>50024.800000000003</v>
      </c>
      <c r="V40" s="23">
        <v>0</v>
      </c>
      <c r="W40" s="23">
        <f>V40+U40</f>
        <v>50024.800000000003</v>
      </c>
      <c r="X40" s="52">
        <v>27525</v>
      </c>
      <c r="Y40" s="52">
        <v>17</v>
      </c>
      <c r="Z40" s="47">
        <v>209</v>
      </c>
      <c r="AA40" s="47">
        <v>205</v>
      </c>
      <c r="AB40" s="23">
        <f t="shared" si="14"/>
        <v>4543.5785649409627</v>
      </c>
      <c r="AC40" s="23">
        <f>W40/Z40</f>
        <v>239.35311004784691</v>
      </c>
      <c r="AD40" s="23" t="s">
        <v>2090</v>
      </c>
      <c r="AE40" s="284"/>
    </row>
    <row r="41" spans="1:31" s="20" customFormat="1" x14ac:dyDescent="0.25">
      <c r="A41" s="21" t="s">
        <v>627</v>
      </c>
      <c r="B41" s="39" t="s">
        <v>2088</v>
      </c>
      <c r="C41" s="21" t="s">
        <v>2119</v>
      </c>
      <c r="D41" s="21">
        <v>10.79</v>
      </c>
      <c r="E41" s="21">
        <v>0</v>
      </c>
      <c r="F41" s="21" t="s">
        <v>191</v>
      </c>
      <c r="G41" s="21" t="s">
        <v>2119</v>
      </c>
      <c r="H41" s="21">
        <v>0</v>
      </c>
      <c r="I41" s="21">
        <v>19</v>
      </c>
      <c r="J41" s="21">
        <v>11</v>
      </c>
      <c r="K41" s="224">
        <v>26252.11</v>
      </c>
      <c r="L41" s="224">
        <v>414.31</v>
      </c>
      <c r="M41" s="23">
        <v>1050.08</v>
      </c>
      <c r="N41" s="23">
        <v>0</v>
      </c>
      <c r="O41" s="23">
        <v>1143.8</v>
      </c>
      <c r="P41" s="23">
        <v>5593.6</v>
      </c>
      <c r="Q41" s="23">
        <v>5690.5</v>
      </c>
      <c r="R41" s="23">
        <v>380</v>
      </c>
      <c r="S41" s="23">
        <v>0</v>
      </c>
      <c r="T41" s="23">
        <v>9500.4</v>
      </c>
      <c r="U41" s="23">
        <v>50024.800000000003</v>
      </c>
      <c r="V41" s="23">
        <v>0</v>
      </c>
      <c r="W41" s="23">
        <f>V41+U41</f>
        <v>50024.800000000003</v>
      </c>
      <c r="X41" s="52">
        <v>26975</v>
      </c>
      <c r="Y41" s="52">
        <v>17</v>
      </c>
      <c r="Z41" s="47">
        <v>209</v>
      </c>
      <c r="AA41" s="47">
        <v>209</v>
      </c>
      <c r="AB41" s="23">
        <f t="shared" si="14"/>
        <v>4636.2187210379989</v>
      </c>
      <c r="AC41" s="23">
        <f>W41/Z41</f>
        <v>239.35311004784691</v>
      </c>
      <c r="AD41" s="23" t="s">
        <v>2120</v>
      </c>
      <c r="AE41" s="284"/>
    </row>
    <row r="42" spans="1:31" s="20" customFormat="1" x14ac:dyDescent="0.25">
      <c r="A42" s="21" t="s">
        <v>627</v>
      </c>
      <c r="B42" s="39" t="s">
        <v>2121</v>
      </c>
      <c r="C42" s="21" t="s">
        <v>2147</v>
      </c>
      <c r="D42" s="21">
        <v>0</v>
      </c>
      <c r="E42" s="21">
        <v>13.37</v>
      </c>
      <c r="F42" s="21" t="s">
        <v>544</v>
      </c>
      <c r="G42" s="21" t="s">
        <v>2147</v>
      </c>
      <c r="H42" s="21">
        <v>0</v>
      </c>
      <c r="I42" s="21">
        <v>11</v>
      </c>
      <c r="J42" s="21">
        <v>11</v>
      </c>
      <c r="K42" s="224">
        <v>15198.15</v>
      </c>
      <c r="L42" s="224">
        <v>239.86</v>
      </c>
      <c r="M42" s="23">
        <v>607.92999999999995</v>
      </c>
      <c r="N42" s="23">
        <v>0</v>
      </c>
      <c r="O42" s="23">
        <v>662.2</v>
      </c>
      <c r="P42" s="23">
        <v>3238.4</v>
      </c>
      <c r="Q42" s="23">
        <v>3294.5</v>
      </c>
      <c r="R42" s="23">
        <v>330</v>
      </c>
      <c r="S42" s="23">
        <v>0</v>
      </c>
      <c r="T42" s="23">
        <v>5428.8</v>
      </c>
      <c r="U42" s="23">
        <v>28999.84</v>
      </c>
      <c r="V42" s="23">
        <v>0</v>
      </c>
      <c r="W42" s="23">
        <f>V42+U42</f>
        <v>28999.84</v>
      </c>
      <c r="X42" s="52">
        <v>18718</v>
      </c>
      <c r="Y42" s="52">
        <v>9</v>
      </c>
      <c r="Z42" s="47">
        <v>121</v>
      </c>
      <c r="AA42" s="47">
        <v>121</v>
      </c>
      <c r="AB42" s="23">
        <f t="shared" si="14"/>
        <v>2169.0231862378459</v>
      </c>
      <c r="AC42" s="23">
        <f>W42/Z42</f>
        <v>239.66809917355371</v>
      </c>
      <c r="AD42" s="23" t="s">
        <v>1818</v>
      </c>
      <c r="AE42" s="284">
        <v>0.56000000000000005</v>
      </c>
    </row>
    <row r="43" spans="1:31" s="20" customFormat="1" x14ac:dyDescent="0.25">
      <c r="A43" s="21" t="s">
        <v>627</v>
      </c>
      <c r="B43" s="39" t="s">
        <v>2171</v>
      </c>
      <c r="C43" s="21" t="s">
        <v>2196</v>
      </c>
      <c r="D43" s="21">
        <v>10.23</v>
      </c>
      <c r="E43" s="21">
        <v>0</v>
      </c>
      <c r="F43" s="21" t="s">
        <v>191</v>
      </c>
      <c r="G43" s="21" t="s">
        <v>2196</v>
      </c>
      <c r="H43" s="21">
        <v>0</v>
      </c>
      <c r="I43" s="21">
        <v>22</v>
      </c>
      <c r="J43" s="21">
        <v>11</v>
      </c>
      <c r="K43" s="224">
        <v>30396.3</v>
      </c>
      <c r="L43" s="224">
        <v>479.71</v>
      </c>
      <c r="M43" s="23">
        <v>4760.0600000000004</v>
      </c>
      <c r="N43" s="23">
        <v>0</v>
      </c>
      <c r="O43" s="23">
        <v>1324.4</v>
      </c>
      <c r="P43" s="23">
        <v>6476.8</v>
      </c>
      <c r="Q43" s="23">
        <v>13024</v>
      </c>
      <c r="R43" s="23">
        <v>1404.7</v>
      </c>
      <c r="S43" s="23">
        <v>0</v>
      </c>
      <c r="T43" s="23">
        <v>5428.8</v>
      </c>
      <c r="U43" s="23">
        <v>57865.97</v>
      </c>
      <c r="V43" s="23">
        <v>0</v>
      </c>
      <c r="W43" s="23">
        <f>V43+U43</f>
        <v>57865.97</v>
      </c>
      <c r="X43" s="52">
        <v>25575</v>
      </c>
      <c r="Y43" s="52">
        <v>0</v>
      </c>
      <c r="Z43" s="47">
        <v>242</v>
      </c>
      <c r="AA43" s="47">
        <v>233</v>
      </c>
      <c r="AB43" s="23">
        <f>W43/(D43+E43)</f>
        <v>5656.4975562072332</v>
      </c>
      <c r="AC43" s="23">
        <f>W43/Z43</f>
        <v>239.1155785123967</v>
      </c>
      <c r="AD43" s="23" t="s">
        <v>2197</v>
      </c>
      <c r="AE43" s="284"/>
    </row>
    <row r="44" spans="1:31" s="20" customFormat="1" x14ac:dyDescent="0.25">
      <c r="A44" s="21" t="s">
        <v>627</v>
      </c>
      <c r="B44" s="39" t="s">
        <v>2201</v>
      </c>
      <c r="C44" s="21" t="s">
        <v>2238</v>
      </c>
      <c r="D44" s="21">
        <v>10.15</v>
      </c>
      <c r="E44" s="21">
        <v>0</v>
      </c>
      <c r="F44" s="21" t="s">
        <v>191</v>
      </c>
      <c r="G44" s="21" t="s">
        <v>2238</v>
      </c>
      <c r="H44" s="21">
        <v>0</v>
      </c>
      <c r="I44" s="21">
        <v>22</v>
      </c>
      <c r="J44" s="21">
        <v>11</v>
      </c>
      <c r="K44" s="224">
        <v>30396.3</v>
      </c>
      <c r="L44" s="224">
        <v>479.71</v>
      </c>
      <c r="M44" s="23">
        <v>4760.0600000000004</v>
      </c>
      <c r="N44" s="23">
        <v>0</v>
      </c>
      <c r="O44" s="23">
        <v>1324.4</v>
      </c>
      <c r="P44" s="23">
        <v>6476.8</v>
      </c>
      <c r="Q44" s="23">
        <v>13024</v>
      </c>
      <c r="R44" s="23">
        <v>1404.7</v>
      </c>
      <c r="S44" s="23">
        <v>0</v>
      </c>
      <c r="T44" s="23">
        <v>5428.8</v>
      </c>
      <c r="U44" s="23">
        <v>57865.97</v>
      </c>
      <c r="V44" s="23">
        <v>0</v>
      </c>
      <c r="W44" s="23">
        <f>V44+U44</f>
        <v>57865.97</v>
      </c>
      <c r="X44" s="52">
        <v>25375</v>
      </c>
      <c r="Y44" s="52">
        <v>0</v>
      </c>
      <c r="Z44" s="47">
        <v>242</v>
      </c>
      <c r="AA44" s="47">
        <v>242</v>
      </c>
      <c r="AB44" s="23">
        <f>W44/(D44+E44)</f>
        <v>5701.0807881773399</v>
      </c>
      <c r="AC44" s="23">
        <f>W44/Z44</f>
        <v>239.1155785123967</v>
      </c>
      <c r="AD44" s="23" t="s">
        <v>2239</v>
      </c>
      <c r="AE44" s="284"/>
    </row>
    <row r="45" spans="1:31" s="20" customFormat="1" x14ac:dyDescent="0.25">
      <c r="A45" s="152"/>
      <c r="B45" s="39"/>
      <c r="C45" s="21"/>
      <c r="D45" s="21"/>
      <c r="E45" s="21"/>
      <c r="F45" s="21"/>
      <c r="G45" s="21"/>
      <c r="H45" s="21"/>
      <c r="I45" s="21"/>
      <c r="J45" s="21"/>
      <c r="K45" s="224"/>
      <c r="L45" s="224"/>
      <c r="M45" s="23"/>
      <c r="N45" s="23"/>
      <c r="O45" s="23"/>
      <c r="P45" s="23"/>
      <c r="Q45" s="23"/>
      <c r="R45" s="23"/>
      <c r="S45" s="23"/>
      <c r="T45" s="23"/>
      <c r="U45" s="23"/>
      <c r="V45" s="23"/>
      <c r="W45" s="23"/>
      <c r="X45" s="52"/>
      <c r="Y45" s="52"/>
      <c r="Z45" s="47"/>
      <c r="AA45" s="47"/>
      <c r="AB45" s="23"/>
      <c r="AC45" s="23"/>
      <c r="AD45" s="23"/>
      <c r="AE45" s="284"/>
    </row>
    <row r="46" spans="1:31" s="20" customFormat="1" x14ac:dyDescent="0.25">
      <c r="A46" s="21"/>
      <c r="B46" s="39"/>
      <c r="C46" s="21"/>
      <c r="D46" s="21"/>
      <c r="E46" s="21"/>
      <c r="F46" s="21"/>
      <c r="G46" s="21"/>
      <c r="H46" s="21"/>
      <c r="I46" s="21"/>
      <c r="J46" s="21"/>
      <c r="K46" s="224"/>
      <c r="L46" s="224"/>
      <c r="M46" s="23"/>
      <c r="N46" s="23"/>
      <c r="O46" s="23"/>
      <c r="P46" s="23"/>
      <c r="Q46" s="23"/>
      <c r="R46" s="23"/>
      <c r="S46" s="23"/>
      <c r="T46" s="23"/>
      <c r="U46" s="23"/>
      <c r="V46" s="23"/>
      <c r="W46" s="23"/>
      <c r="X46" s="52"/>
      <c r="Y46" s="52"/>
      <c r="Z46" s="47"/>
      <c r="AA46" s="47"/>
      <c r="AB46" s="23"/>
      <c r="AC46" s="23"/>
      <c r="AD46" s="23"/>
      <c r="AE46" s="284"/>
    </row>
    <row r="47" spans="1:31" s="20" customFormat="1" x14ac:dyDescent="0.25">
      <c r="A47" s="21"/>
      <c r="B47" s="39"/>
      <c r="C47" s="21"/>
      <c r="D47" s="21"/>
      <c r="E47" s="21"/>
      <c r="F47" s="21"/>
      <c r="G47" s="21"/>
      <c r="H47" s="21"/>
      <c r="I47" s="21"/>
      <c r="J47" s="21"/>
      <c r="K47" s="224"/>
      <c r="L47" s="224"/>
      <c r="M47" s="23"/>
      <c r="N47" s="23"/>
      <c r="O47" s="23"/>
      <c r="P47" s="23"/>
      <c r="Q47" s="23"/>
      <c r="R47" s="23"/>
      <c r="S47" s="23"/>
      <c r="T47" s="23"/>
      <c r="U47" s="23"/>
      <c r="V47" s="23"/>
      <c r="W47" s="23"/>
      <c r="X47" s="52"/>
      <c r="Y47" s="52"/>
      <c r="Z47" s="47"/>
      <c r="AA47" s="47"/>
      <c r="AB47" s="23"/>
      <c r="AC47" s="23"/>
      <c r="AD47" s="23"/>
      <c r="AE47" s="284"/>
    </row>
    <row r="48" spans="1:31" s="20" customFormat="1" x14ac:dyDescent="0.25">
      <c r="A48" s="21"/>
      <c r="B48" s="39"/>
      <c r="C48" s="21"/>
      <c r="D48" s="21"/>
      <c r="E48" s="21"/>
      <c r="F48" s="21"/>
      <c r="G48" s="21"/>
      <c r="H48" s="21"/>
      <c r="I48" s="21"/>
      <c r="J48" s="21"/>
      <c r="K48" s="224"/>
      <c r="L48" s="224"/>
      <c r="M48" s="23"/>
      <c r="N48" s="23"/>
      <c r="O48" s="23"/>
      <c r="P48" s="23"/>
      <c r="Q48" s="23"/>
      <c r="R48" s="23"/>
      <c r="S48" s="23"/>
      <c r="T48" s="23"/>
      <c r="U48" s="23"/>
      <c r="V48" s="23"/>
      <c r="W48" s="23"/>
      <c r="X48" s="52"/>
      <c r="Y48" s="52"/>
      <c r="Z48" s="47"/>
      <c r="AA48" s="47"/>
      <c r="AB48" s="23"/>
      <c r="AC48" s="23"/>
      <c r="AD48" s="23"/>
      <c r="AE48" s="284"/>
    </row>
    <row r="49" spans="1:31" s="20" customFormat="1" x14ac:dyDescent="0.25">
      <c r="A49" s="21"/>
      <c r="B49" s="39"/>
      <c r="C49" s="21"/>
      <c r="D49" s="21"/>
      <c r="E49" s="21"/>
      <c r="F49" s="21"/>
      <c r="G49" s="21"/>
      <c r="H49" s="21"/>
      <c r="I49" s="21"/>
      <c r="J49" s="21"/>
      <c r="K49" s="224"/>
      <c r="L49" s="224"/>
      <c r="M49" s="23"/>
      <c r="N49" s="23"/>
      <c r="O49" s="23"/>
      <c r="P49" s="23"/>
      <c r="Q49" s="23"/>
      <c r="R49" s="23"/>
      <c r="S49" s="23"/>
      <c r="T49" s="23"/>
      <c r="U49" s="23"/>
      <c r="V49" s="23"/>
      <c r="W49" s="23"/>
      <c r="X49" s="52"/>
      <c r="Y49" s="52"/>
      <c r="Z49" s="47"/>
      <c r="AA49" s="47"/>
      <c r="AB49" s="23"/>
      <c r="AC49" s="23"/>
      <c r="AD49" s="23"/>
      <c r="AE49" s="284"/>
    </row>
    <row r="50" spans="1:31" s="20" customFormat="1" x14ac:dyDescent="0.25">
      <c r="A50" s="21"/>
      <c r="B50" s="39"/>
      <c r="C50" s="21"/>
      <c r="D50" s="21"/>
      <c r="E50" s="21"/>
      <c r="F50" s="21"/>
      <c r="G50" s="21"/>
      <c r="H50" s="21"/>
      <c r="I50" s="21"/>
      <c r="J50" s="21"/>
      <c r="K50" s="224"/>
      <c r="L50" s="224"/>
      <c r="M50" s="23"/>
      <c r="N50" s="23"/>
      <c r="O50" s="23"/>
      <c r="P50" s="23"/>
      <c r="Q50" s="23"/>
      <c r="R50" s="23"/>
      <c r="S50" s="23"/>
      <c r="T50" s="23"/>
      <c r="U50" s="23"/>
      <c r="V50" s="23"/>
      <c r="W50" s="23"/>
      <c r="X50" s="52"/>
      <c r="Y50" s="52"/>
      <c r="Z50" s="47"/>
      <c r="AA50" s="47"/>
      <c r="AB50" s="23"/>
      <c r="AC50" s="23"/>
      <c r="AD50" s="23"/>
      <c r="AE50" s="284"/>
    </row>
    <row r="51" spans="1:31" s="20" customFormat="1" x14ac:dyDescent="0.25">
      <c r="A51" s="21"/>
      <c r="B51" s="39"/>
      <c r="C51" s="21"/>
      <c r="D51" s="21"/>
      <c r="E51" s="21"/>
      <c r="F51" s="21"/>
      <c r="G51" s="21"/>
      <c r="H51" s="21"/>
      <c r="I51" s="21"/>
      <c r="J51" s="21"/>
      <c r="K51" s="224"/>
      <c r="L51" s="224"/>
      <c r="M51" s="23"/>
      <c r="N51" s="23"/>
      <c r="O51" s="23"/>
      <c r="P51" s="23"/>
      <c r="Q51" s="23"/>
      <c r="R51" s="23"/>
      <c r="S51" s="23"/>
      <c r="T51" s="23"/>
      <c r="U51" s="23"/>
      <c r="V51" s="23"/>
      <c r="W51" s="23"/>
      <c r="X51" s="52"/>
      <c r="Y51" s="52"/>
      <c r="Z51" s="47"/>
      <c r="AA51" s="47"/>
      <c r="AB51" s="23"/>
      <c r="AC51" s="23"/>
      <c r="AD51" s="23"/>
      <c r="AE51" s="284"/>
    </row>
    <row r="52" spans="1:31" s="20" customFormat="1" x14ac:dyDescent="0.25">
      <c r="A52" s="21"/>
      <c r="B52" s="39"/>
      <c r="C52" s="21"/>
      <c r="D52" s="21"/>
      <c r="E52" s="21"/>
      <c r="F52" s="21"/>
      <c r="G52" s="21"/>
      <c r="H52" s="21"/>
      <c r="I52" s="21"/>
      <c r="J52" s="21"/>
      <c r="K52" s="224"/>
      <c r="L52" s="224"/>
      <c r="M52" s="23"/>
      <c r="N52" s="23"/>
      <c r="O52" s="23"/>
      <c r="P52" s="23"/>
      <c r="Q52" s="23"/>
      <c r="R52" s="23"/>
      <c r="S52" s="23"/>
      <c r="T52" s="23"/>
      <c r="U52" s="23"/>
      <c r="V52" s="23"/>
      <c r="W52" s="23"/>
      <c r="X52" s="52"/>
      <c r="Y52" s="52"/>
      <c r="Z52" s="47"/>
      <c r="AA52" s="47"/>
      <c r="AB52" s="23"/>
      <c r="AC52" s="23"/>
      <c r="AD52" s="23"/>
      <c r="AE52" s="284"/>
    </row>
    <row r="53" spans="1:31" s="20" customFormat="1" x14ac:dyDescent="0.25">
      <c r="A53" s="21"/>
      <c r="B53" s="39"/>
      <c r="C53" s="21"/>
      <c r="D53" s="21"/>
      <c r="E53" s="21"/>
      <c r="F53" s="21"/>
      <c r="G53" s="21"/>
      <c r="H53" s="21"/>
      <c r="I53" s="21"/>
      <c r="J53" s="21"/>
      <c r="K53" s="224"/>
      <c r="L53" s="224"/>
      <c r="M53" s="23"/>
      <c r="N53" s="23"/>
      <c r="O53" s="23"/>
      <c r="P53" s="23"/>
      <c r="Q53" s="23"/>
      <c r="R53" s="23"/>
      <c r="S53" s="23"/>
      <c r="T53" s="23"/>
      <c r="U53" s="23"/>
      <c r="V53" s="23"/>
      <c r="W53" s="23"/>
      <c r="X53" s="52"/>
      <c r="Y53" s="52"/>
      <c r="Z53" s="47"/>
      <c r="AA53" s="47"/>
      <c r="AB53" s="23"/>
      <c r="AC53" s="23"/>
      <c r="AD53" s="23"/>
      <c r="AE53" s="284"/>
    </row>
    <row r="54" spans="1:31" s="20" customFormat="1" x14ac:dyDescent="0.25">
      <c r="A54" s="21"/>
      <c r="B54" s="39"/>
      <c r="C54" s="21"/>
      <c r="D54" s="21"/>
      <c r="E54" s="21"/>
      <c r="F54" s="21"/>
      <c r="G54" s="21"/>
      <c r="H54" s="21"/>
      <c r="I54" s="21"/>
      <c r="J54" s="21"/>
      <c r="K54" s="224"/>
      <c r="L54" s="224"/>
      <c r="M54" s="23"/>
      <c r="N54" s="23"/>
      <c r="O54" s="23"/>
      <c r="P54" s="23"/>
      <c r="Q54" s="23"/>
      <c r="R54" s="23"/>
      <c r="S54" s="23"/>
      <c r="T54" s="23"/>
      <c r="U54" s="23"/>
      <c r="V54" s="23"/>
      <c r="W54" s="23"/>
      <c r="X54" s="52"/>
      <c r="Y54" s="52"/>
      <c r="Z54" s="47"/>
      <c r="AA54" s="47"/>
      <c r="AB54" s="23"/>
      <c r="AC54" s="23"/>
      <c r="AD54" s="23"/>
      <c r="AE54" s="284"/>
    </row>
    <row r="55" spans="1:31" s="20" customFormat="1" x14ac:dyDescent="0.25">
      <c r="A55" s="21"/>
      <c r="B55" s="39"/>
      <c r="C55" s="21"/>
      <c r="D55" s="21"/>
      <c r="E55" s="21"/>
      <c r="F55" s="21"/>
      <c r="G55" s="21"/>
      <c r="H55" s="21"/>
      <c r="I55" s="21"/>
      <c r="J55" s="21"/>
      <c r="K55" s="224"/>
      <c r="L55" s="224"/>
      <c r="M55" s="23"/>
      <c r="N55" s="23"/>
      <c r="O55" s="23"/>
      <c r="P55" s="23"/>
      <c r="Q55" s="23"/>
      <c r="R55" s="23"/>
      <c r="S55" s="23"/>
      <c r="T55" s="23"/>
      <c r="U55" s="23"/>
      <c r="V55" s="23"/>
      <c r="W55" s="23"/>
      <c r="X55" s="52"/>
      <c r="Y55" s="52"/>
      <c r="Z55" s="47"/>
      <c r="AA55" s="47"/>
      <c r="AB55" s="23"/>
      <c r="AC55" s="23"/>
      <c r="AD55" s="23"/>
      <c r="AE55" s="284"/>
    </row>
    <row r="56" spans="1:31" s="20" customFormat="1" x14ac:dyDescent="0.25">
      <c r="A56" s="152"/>
      <c r="B56" s="39"/>
      <c r="C56" s="21"/>
      <c r="D56" s="21"/>
      <c r="E56" s="21"/>
      <c r="F56" s="21"/>
      <c r="G56" s="21"/>
      <c r="H56" s="21"/>
      <c r="I56" s="21"/>
      <c r="J56" s="21"/>
      <c r="K56" s="224"/>
      <c r="L56" s="224"/>
      <c r="M56" s="23"/>
      <c r="N56" s="23"/>
      <c r="O56" s="23"/>
      <c r="P56" s="23"/>
      <c r="Q56" s="23"/>
      <c r="R56" s="23"/>
      <c r="S56" s="23"/>
      <c r="T56" s="23"/>
      <c r="U56" s="23"/>
      <c r="V56" s="23"/>
      <c r="W56" s="23"/>
      <c r="X56" s="52"/>
      <c r="Y56" s="52"/>
      <c r="Z56" s="47"/>
      <c r="AA56" s="47"/>
      <c r="AB56" s="23"/>
      <c r="AC56" s="23"/>
      <c r="AD56" s="23"/>
      <c r="AE56" s="284"/>
    </row>
    <row r="57" spans="1:31" x14ac:dyDescent="0.25">
      <c r="A57" s="1"/>
      <c r="B57" s="8"/>
      <c r="C57" s="1"/>
      <c r="D57" s="1"/>
      <c r="E57" s="1"/>
      <c r="F57" s="1"/>
      <c r="G57" s="1"/>
      <c r="H57" s="1"/>
      <c r="I57" s="1"/>
      <c r="J57" s="1"/>
      <c r="K57" s="13"/>
      <c r="L57" s="13"/>
      <c r="M57" s="13"/>
      <c r="N57" s="13"/>
      <c r="O57" s="13"/>
      <c r="P57" s="13"/>
      <c r="Q57" s="13"/>
      <c r="R57" s="13"/>
      <c r="S57" s="13"/>
      <c r="T57" s="13"/>
      <c r="U57" s="13"/>
      <c r="V57" s="23"/>
      <c r="W57" s="23"/>
      <c r="X57" s="52"/>
      <c r="Y57" s="52"/>
      <c r="Z57" s="47"/>
      <c r="AA57" s="47"/>
      <c r="AB57" s="23"/>
      <c r="AC57" s="23"/>
      <c r="AD57" s="23"/>
      <c r="AE57" s="284"/>
    </row>
    <row r="58" spans="1:31" x14ac:dyDescent="0.25">
      <c r="A58" s="97"/>
      <c r="B58" s="97" t="s">
        <v>30</v>
      </c>
      <c r="C58" s="97">
        <f>COUNT(D4:D57)</f>
        <v>41</v>
      </c>
      <c r="D58" s="97">
        <f>SUM(D4:D57)</f>
        <v>305.13999999999993</v>
      </c>
      <c r="E58" s="97">
        <f>SUM(E4:E57)</f>
        <v>112.569</v>
      </c>
      <c r="F58" s="97"/>
      <c r="G58" s="97"/>
      <c r="H58" s="97">
        <f>SUM(H4:H57)</f>
        <v>0</v>
      </c>
      <c r="I58" s="97">
        <f>SUM(I4:I57)</f>
        <v>761</v>
      </c>
      <c r="J58" s="97">
        <f>MAX(J4:J57)</f>
        <v>14</v>
      </c>
      <c r="K58" s="98">
        <f t="shared" ref="K58:AA58" si="15">SUM(K4:K57)</f>
        <v>921146.15</v>
      </c>
      <c r="L58" s="98">
        <f t="shared" si="15"/>
        <v>13079.179999999998</v>
      </c>
      <c r="M58" s="98">
        <f t="shared" si="15"/>
        <v>128791.49999999999</v>
      </c>
      <c r="N58" s="98">
        <f t="shared" si="15"/>
        <v>0</v>
      </c>
      <c r="O58" s="98">
        <f t="shared" si="15"/>
        <v>39993.580000000009</v>
      </c>
      <c r="P58" s="98">
        <f t="shared" si="15"/>
        <v>162754.58999999997</v>
      </c>
      <c r="Q58" s="98">
        <f t="shared" si="15"/>
        <v>327326.75</v>
      </c>
      <c r="R58" s="98">
        <f t="shared" si="15"/>
        <v>36525.979999999996</v>
      </c>
      <c r="S58" s="98">
        <f t="shared" si="15"/>
        <v>0</v>
      </c>
      <c r="T58" s="98">
        <f t="shared" si="15"/>
        <v>337839.8</v>
      </c>
      <c r="U58" s="98">
        <f t="shared" si="15"/>
        <v>1963494.2399999995</v>
      </c>
      <c r="V58" s="113">
        <f t="shared" si="15"/>
        <v>0</v>
      </c>
      <c r="W58" s="113">
        <f t="shared" si="15"/>
        <v>1963494.2399999995</v>
      </c>
      <c r="X58" s="250">
        <f t="shared" si="15"/>
        <v>977294.375</v>
      </c>
      <c r="Y58" s="250">
        <f t="shared" si="15"/>
        <v>705</v>
      </c>
      <c r="Z58" s="250">
        <f t="shared" si="15"/>
        <v>8395</v>
      </c>
      <c r="AA58" s="250">
        <f t="shared" si="15"/>
        <v>7610</v>
      </c>
      <c r="AB58" s="113">
        <f>W58/(D58+E58)</f>
        <v>4700.6270872784635</v>
      </c>
      <c r="AC58" s="113">
        <f>W58/Z58</f>
        <v>233.88853365098268</v>
      </c>
      <c r="AD58" s="113"/>
      <c r="AE58" s="113"/>
    </row>
    <row r="59" spans="1:31" ht="31.2" x14ac:dyDescent="0.25">
      <c r="A59" s="146" t="s">
        <v>0</v>
      </c>
      <c r="B59" s="146" t="s">
        <v>1</v>
      </c>
      <c r="C59" s="146" t="s">
        <v>16</v>
      </c>
      <c r="D59" s="43" t="s">
        <v>523</v>
      </c>
      <c r="E59" s="43" t="s">
        <v>524</v>
      </c>
      <c r="F59" s="43" t="s">
        <v>2</v>
      </c>
      <c r="G59" s="146" t="s">
        <v>3</v>
      </c>
      <c r="H59" s="43" t="s">
        <v>29</v>
      </c>
      <c r="I59" s="43" t="s">
        <v>25</v>
      </c>
      <c r="J59" s="43" t="s">
        <v>26</v>
      </c>
      <c r="K59" s="43" t="s">
        <v>20</v>
      </c>
      <c r="L59" s="43" t="s">
        <v>773</v>
      </c>
      <c r="M59" s="43" t="s">
        <v>13</v>
      </c>
      <c r="N59" s="43" t="s">
        <v>21</v>
      </c>
      <c r="O59" s="146" t="s">
        <v>7</v>
      </c>
      <c r="P59" s="43" t="s">
        <v>22</v>
      </c>
      <c r="Q59" s="146" t="s">
        <v>9</v>
      </c>
      <c r="R59" s="146" t="s">
        <v>23</v>
      </c>
      <c r="S59" s="146" t="s">
        <v>24</v>
      </c>
      <c r="T59" s="146" t="s">
        <v>12</v>
      </c>
      <c r="U59" s="146" t="s">
        <v>19</v>
      </c>
      <c r="V59" s="146" t="s">
        <v>170</v>
      </c>
      <c r="W59" s="43" t="s">
        <v>171</v>
      </c>
      <c r="X59" s="43" t="s">
        <v>163</v>
      </c>
      <c r="Y59" s="43" t="s">
        <v>164</v>
      </c>
      <c r="Z59" s="43" t="s">
        <v>165</v>
      </c>
      <c r="AA59" s="43" t="s">
        <v>166</v>
      </c>
      <c r="AB59" s="146" t="s">
        <v>167</v>
      </c>
      <c r="AC59" s="146" t="s">
        <v>168</v>
      </c>
      <c r="AD59" s="146" t="s">
        <v>1405</v>
      </c>
      <c r="AE59" s="146" t="s">
        <v>1406</v>
      </c>
    </row>
    <row r="60" spans="1:31" x14ac:dyDescent="0.25">
      <c r="A60" s="100"/>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c r="AA60" s="100"/>
      <c r="AB60" s="100"/>
      <c r="AC60" s="100"/>
      <c r="AD60" s="100"/>
      <c r="AE60" s="100"/>
    </row>
    <row r="61" spans="1:31" s="227" customFormat="1" ht="36" x14ac:dyDescent="0.25">
      <c r="A61" s="304" t="s">
        <v>1251</v>
      </c>
      <c r="B61" s="304"/>
      <c r="C61" s="245" t="s">
        <v>30</v>
      </c>
      <c r="D61" s="245" t="s">
        <v>526</v>
      </c>
      <c r="E61" s="245" t="s">
        <v>524</v>
      </c>
      <c r="F61" s="246"/>
      <c r="G61" s="246"/>
      <c r="H61" s="245" t="s">
        <v>31</v>
      </c>
      <c r="I61" s="245" t="s">
        <v>4</v>
      </c>
      <c r="J61" s="245" t="s">
        <v>5</v>
      </c>
      <c r="K61" s="245" t="s">
        <v>6</v>
      </c>
      <c r="L61" s="245" t="s">
        <v>773</v>
      </c>
      <c r="M61" s="245" t="s">
        <v>13</v>
      </c>
      <c r="N61" s="246" t="s">
        <v>17</v>
      </c>
      <c r="O61" s="246" t="s">
        <v>7</v>
      </c>
      <c r="P61" s="245" t="s">
        <v>8</v>
      </c>
      <c r="Q61" s="246" t="s">
        <v>9</v>
      </c>
      <c r="R61" s="245" t="s">
        <v>18</v>
      </c>
      <c r="S61" s="246" t="s">
        <v>10</v>
      </c>
      <c r="T61" s="246" t="s">
        <v>12</v>
      </c>
      <c r="U61" s="245" t="s">
        <v>169</v>
      </c>
      <c r="V61" s="245" t="s">
        <v>170</v>
      </c>
      <c r="W61" s="245" t="s">
        <v>171</v>
      </c>
      <c r="X61" s="245" t="s">
        <v>163</v>
      </c>
      <c r="Y61" s="245" t="s">
        <v>164</v>
      </c>
      <c r="Z61" s="245" t="s">
        <v>165</v>
      </c>
      <c r="AA61" s="245" t="s">
        <v>166</v>
      </c>
      <c r="AB61" s="247" t="s">
        <v>167</v>
      </c>
      <c r="AC61" s="247" t="s">
        <v>168</v>
      </c>
      <c r="AD61" s="247"/>
      <c r="AE61" s="247"/>
    </row>
    <row r="62" spans="1:31" s="20" customFormat="1" ht="26.25" customHeight="1" x14ac:dyDescent="0.25">
      <c r="A62" s="303" t="s">
        <v>741</v>
      </c>
      <c r="B62" s="303"/>
      <c r="C62" s="95">
        <f>COUNT(D4:D6)</f>
        <v>3</v>
      </c>
      <c r="D62" s="95">
        <f>SUM(D4:D6)</f>
        <v>21.2</v>
      </c>
      <c r="E62" s="95">
        <f>SUM(E4:E6)</f>
        <v>0</v>
      </c>
      <c r="F62" s="95"/>
      <c r="G62" s="95"/>
      <c r="H62" s="95">
        <f>SUM(H4:H6)</f>
        <v>0</v>
      </c>
      <c r="I62" s="95">
        <f>SUM(I4:I6)</f>
        <v>60</v>
      </c>
      <c r="J62" s="95">
        <f>MAX(J4:J6)</f>
        <v>10</v>
      </c>
      <c r="K62" s="248">
        <f t="shared" ref="K62:V62" si="16">SUM(K4:K6)</f>
        <v>54888</v>
      </c>
      <c r="L62" s="248">
        <f t="shared" si="16"/>
        <v>0</v>
      </c>
      <c r="M62" s="248">
        <f t="shared" si="16"/>
        <v>10977.6</v>
      </c>
      <c r="N62" s="248">
        <f t="shared" si="16"/>
        <v>0</v>
      </c>
      <c r="O62" s="248">
        <f t="shared" si="16"/>
        <v>2326.1999999999998</v>
      </c>
      <c r="P62" s="248">
        <f t="shared" si="16"/>
        <v>4479</v>
      </c>
      <c r="Q62" s="248">
        <f t="shared" si="16"/>
        <v>20900</v>
      </c>
      <c r="R62" s="248">
        <f t="shared" si="16"/>
        <v>3168.58</v>
      </c>
      <c r="S62" s="248">
        <f t="shared" si="16"/>
        <v>0</v>
      </c>
      <c r="T62" s="248">
        <f t="shared" si="16"/>
        <v>22880</v>
      </c>
      <c r="U62" s="248">
        <f t="shared" si="16"/>
        <v>119619.38</v>
      </c>
      <c r="V62" s="248">
        <f t="shared" si="16"/>
        <v>0</v>
      </c>
      <c r="W62" s="62">
        <f>V62+U62</f>
        <v>119619.38</v>
      </c>
      <c r="X62" s="249">
        <f>SUM(X4:X6)</f>
        <v>52750</v>
      </c>
      <c r="Y62" s="249">
        <f>SUM(Y4:Y6)</f>
        <v>60</v>
      </c>
      <c r="Z62" s="249">
        <f>SUM(Z4:Z6)</f>
        <v>600</v>
      </c>
      <c r="AA62" s="249">
        <f>SUM(AA4:AA6)</f>
        <v>540</v>
      </c>
      <c r="AB62" s="62">
        <f t="shared" ref="AB62:AB67" si="17">W62/(D62+E62)</f>
        <v>5642.4235849056604</v>
      </c>
      <c r="AC62" s="62">
        <f t="shared" ref="AC62:AC67" si="18">W62/Z62</f>
        <v>199.36563333333334</v>
      </c>
      <c r="AD62" s="62"/>
      <c r="AE62" s="62"/>
    </row>
    <row r="63" spans="1:31" s="20" customFormat="1" ht="26.25" customHeight="1" x14ac:dyDescent="0.25">
      <c r="A63" s="303" t="s">
        <v>752</v>
      </c>
      <c r="B63" s="303"/>
      <c r="C63" s="95">
        <f>COUNT(D7:D15)</f>
        <v>9</v>
      </c>
      <c r="D63" s="95">
        <f>SUM(D7:D15)</f>
        <v>35.239999999999995</v>
      </c>
      <c r="E63" s="95">
        <f>SUM(E7:E15)</f>
        <v>19.54</v>
      </c>
      <c r="F63" s="95"/>
      <c r="G63" s="95"/>
      <c r="H63" s="95">
        <f>SUM(H7:H15)</f>
        <v>0</v>
      </c>
      <c r="I63" s="95">
        <f>SUM(I7:I15)</f>
        <v>136</v>
      </c>
      <c r="J63" s="95">
        <f>MAX(J7:J15)</f>
        <v>14</v>
      </c>
      <c r="K63" s="248">
        <f t="shared" ref="K63:V63" si="19">SUM(K7:K15)</f>
        <v>152106</v>
      </c>
      <c r="L63" s="248">
        <f t="shared" si="19"/>
        <v>1801.44</v>
      </c>
      <c r="M63" s="248">
        <f t="shared" si="19"/>
        <v>25532.960000000003</v>
      </c>
      <c r="N63" s="248">
        <f t="shared" si="19"/>
        <v>0</v>
      </c>
      <c r="O63" s="248">
        <f t="shared" si="19"/>
        <v>6521.0800000000008</v>
      </c>
      <c r="P63" s="248">
        <f t="shared" si="19"/>
        <v>16615.77</v>
      </c>
      <c r="Q63" s="248">
        <f t="shared" si="19"/>
        <v>50620.71</v>
      </c>
      <c r="R63" s="248">
        <f t="shared" si="19"/>
        <v>7923</v>
      </c>
      <c r="S63" s="248">
        <f t="shared" si="19"/>
        <v>0</v>
      </c>
      <c r="T63" s="248">
        <f t="shared" si="19"/>
        <v>64035</v>
      </c>
      <c r="U63" s="248">
        <f t="shared" si="19"/>
        <v>325155.95999999996</v>
      </c>
      <c r="V63" s="248">
        <f t="shared" si="19"/>
        <v>0</v>
      </c>
      <c r="W63" s="62">
        <f>V63+U63</f>
        <v>325155.95999999996</v>
      </c>
      <c r="X63" s="249">
        <f>SUM(X7:X15)</f>
        <v>127380</v>
      </c>
      <c r="Y63" s="249">
        <f>SUM(Y7:Y15)</f>
        <v>136</v>
      </c>
      <c r="Z63" s="249">
        <f>SUM(Z7:Z15)</f>
        <v>1540</v>
      </c>
      <c r="AA63" s="249">
        <f>SUM(AA7:AA15)</f>
        <v>1189</v>
      </c>
      <c r="AB63" s="62">
        <f t="shared" si="17"/>
        <v>5935.6692223439213</v>
      </c>
      <c r="AC63" s="62">
        <f t="shared" si="18"/>
        <v>211.14023376623373</v>
      </c>
      <c r="AD63" s="62"/>
      <c r="AE63" s="62"/>
    </row>
    <row r="64" spans="1:31" s="20" customFormat="1" ht="26.25" customHeight="1" x14ac:dyDescent="0.25">
      <c r="A64" s="303" t="s">
        <v>964</v>
      </c>
      <c r="B64" s="303"/>
      <c r="C64" s="95">
        <f>COUNT(D16:D24)</f>
        <v>9</v>
      </c>
      <c r="D64" s="95">
        <f>SUM(D16:D24)</f>
        <v>60.25</v>
      </c>
      <c r="E64" s="95">
        <f>SUM(E16:E24)</f>
        <v>14.05</v>
      </c>
      <c r="F64" s="95"/>
      <c r="G64" s="95"/>
      <c r="H64" s="95">
        <f>SUM(H16:H24)</f>
        <v>0</v>
      </c>
      <c r="I64" s="95">
        <f>SUM(I16:I24)</f>
        <v>164</v>
      </c>
      <c r="J64" s="95">
        <f>MAX(J16:J24)</f>
        <v>11</v>
      </c>
      <c r="K64" s="248">
        <f t="shared" ref="K64:V64" si="20">SUM(K16:K24)</f>
        <v>191381.2</v>
      </c>
      <c r="L64" s="248">
        <f t="shared" si="20"/>
        <v>3016.0000000000005</v>
      </c>
      <c r="M64" s="248">
        <f t="shared" si="20"/>
        <v>29970.28</v>
      </c>
      <c r="N64" s="248">
        <f t="shared" si="20"/>
        <v>0</v>
      </c>
      <c r="O64" s="248">
        <f t="shared" si="20"/>
        <v>8531.9</v>
      </c>
      <c r="P64" s="248">
        <f t="shared" si="20"/>
        <v>23892.099999999995</v>
      </c>
      <c r="Q64" s="248">
        <f t="shared" si="20"/>
        <v>73942.140000000014</v>
      </c>
      <c r="R64" s="248">
        <f t="shared" si="20"/>
        <v>9405</v>
      </c>
      <c r="S64" s="248">
        <f t="shared" si="20"/>
        <v>0</v>
      </c>
      <c r="T64" s="248">
        <f t="shared" si="20"/>
        <v>77760</v>
      </c>
      <c r="U64" s="248">
        <f t="shared" si="20"/>
        <v>417898.62</v>
      </c>
      <c r="V64" s="248">
        <f t="shared" si="20"/>
        <v>0</v>
      </c>
      <c r="W64" s="62">
        <f>V64+U64</f>
        <v>417898.62</v>
      </c>
      <c r="X64" s="249">
        <f>SUM(X16:X24)</f>
        <v>173471</v>
      </c>
      <c r="Y64" s="249">
        <f>SUM(Y16:Y24)</f>
        <v>162</v>
      </c>
      <c r="Z64" s="249">
        <f>SUM(Z16:Z24)</f>
        <v>1844</v>
      </c>
      <c r="AA64" s="249">
        <f>SUM(AA16:AA24)</f>
        <v>1615</v>
      </c>
      <c r="AB64" s="62">
        <f t="shared" si="17"/>
        <v>5624.4767160161509</v>
      </c>
      <c r="AC64" s="62">
        <f t="shared" si="18"/>
        <v>226.62614967462039</v>
      </c>
      <c r="AD64" s="62"/>
      <c r="AE64" s="62"/>
    </row>
    <row r="65" spans="1:31" s="20" customFormat="1" ht="26.25" customHeight="1" x14ac:dyDescent="0.25">
      <c r="A65" s="303" t="s">
        <v>1210</v>
      </c>
      <c r="B65" s="303"/>
      <c r="C65" s="95">
        <f>COUNT(D25:D31)</f>
        <v>7</v>
      </c>
      <c r="D65" s="95">
        <f>SUM(D25:D31)</f>
        <v>44.86</v>
      </c>
      <c r="E65" s="95">
        <f>SUM(E25:E31)</f>
        <v>65.608999999999995</v>
      </c>
      <c r="F65" s="95"/>
      <c r="G65" s="95"/>
      <c r="H65" s="95">
        <f>SUM(H25:H31)</f>
        <v>0</v>
      </c>
      <c r="I65" s="95">
        <f>SUM(I25:I31)</f>
        <v>154</v>
      </c>
      <c r="J65" s="95">
        <f>MAX(J25:J31)</f>
        <v>11</v>
      </c>
      <c r="K65" s="45">
        <f t="shared" ref="K65:V65" si="21">SUM(K25:K31)</f>
        <v>191364.8</v>
      </c>
      <c r="L65" s="45">
        <f t="shared" si="21"/>
        <v>3032.42</v>
      </c>
      <c r="M65" s="45">
        <f t="shared" si="21"/>
        <v>24428.54</v>
      </c>
      <c r="N65" s="45">
        <f t="shared" si="21"/>
        <v>0</v>
      </c>
      <c r="O65" s="45">
        <f t="shared" si="21"/>
        <v>8221.52</v>
      </c>
      <c r="P65" s="45">
        <f t="shared" si="21"/>
        <v>49508.12</v>
      </c>
      <c r="Q65" s="45">
        <f t="shared" si="21"/>
        <v>84830.400000000009</v>
      </c>
      <c r="R65" s="45">
        <f t="shared" si="21"/>
        <v>8778</v>
      </c>
      <c r="S65" s="45">
        <f t="shared" si="21"/>
        <v>0</v>
      </c>
      <c r="T65" s="45">
        <f t="shared" si="21"/>
        <v>67881.600000000006</v>
      </c>
      <c r="U65" s="45">
        <f t="shared" si="21"/>
        <v>438045.43</v>
      </c>
      <c r="V65" s="45">
        <f t="shared" si="21"/>
        <v>0</v>
      </c>
      <c r="W65" s="62">
        <f>V65+U65</f>
        <v>438045.43</v>
      </c>
      <c r="X65" s="53">
        <f>SUM(X25:X31)</f>
        <v>279525.375</v>
      </c>
      <c r="Y65" s="53">
        <f>SUM(Y25:Y31)</f>
        <v>154</v>
      </c>
      <c r="Z65" s="53">
        <f>SUM(Z25:Z31)</f>
        <v>1694</v>
      </c>
      <c r="AA65" s="53">
        <f>SUM(AA25:AA31)</f>
        <v>1562</v>
      </c>
      <c r="AB65" s="62">
        <f t="shared" si="17"/>
        <v>3965.3244801709079</v>
      </c>
      <c r="AC65" s="62">
        <f t="shared" si="18"/>
        <v>258.58644037780402</v>
      </c>
      <c r="AD65" s="62"/>
      <c r="AE65" s="62"/>
    </row>
    <row r="66" spans="1:31" s="20" customFormat="1" ht="26.25" customHeight="1" x14ac:dyDescent="0.25">
      <c r="A66" s="303" t="s">
        <v>1259</v>
      </c>
      <c r="B66" s="303"/>
      <c r="C66" s="95">
        <f>COUNT(D32:D35)</f>
        <v>4</v>
      </c>
      <c r="D66" s="95">
        <f>SUM(D32:D35)</f>
        <v>50.24</v>
      </c>
      <c r="E66" s="95">
        <f>SUM(E32:E35)</f>
        <v>0</v>
      </c>
      <c r="F66" s="95"/>
      <c r="G66" s="95"/>
      <c r="H66" s="95">
        <f>SUM(H32:H35)</f>
        <v>0</v>
      </c>
      <c r="I66" s="95">
        <f>SUM(I32:I35)</f>
        <v>76</v>
      </c>
      <c r="J66" s="95">
        <f>MAX(J32:J35)</f>
        <v>11</v>
      </c>
      <c r="K66" s="45">
        <f t="shared" ref="K66:V66" si="22">SUM(K32:K35)</f>
        <v>98474.959999999992</v>
      </c>
      <c r="L66" s="45">
        <f t="shared" si="22"/>
        <v>1553.24</v>
      </c>
      <c r="M66" s="45">
        <f t="shared" si="22"/>
        <v>15421.19</v>
      </c>
      <c r="N66" s="45">
        <f t="shared" si="22"/>
        <v>0</v>
      </c>
      <c r="O66" s="45">
        <f t="shared" si="22"/>
        <v>4257.4799999999996</v>
      </c>
      <c r="P66" s="45">
        <f t="shared" si="22"/>
        <v>18634.8</v>
      </c>
      <c r="Q66" s="45">
        <f t="shared" si="22"/>
        <v>29099</v>
      </c>
      <c r="R66" s="45">
        <f t="shared" si="22"/>
        <v>2192</v>
      </c>
      <c r="S66" s="45">
        <f t="shared" si="22"/>
        <v>0</v>
      </c>
      <c r="T66" s="45">
        <f t="shared" si="22"/>
        <v>30597.120000000003</v>
      </c>
      <c r="U66" s="45">
        <f t="shared" si="22"/>
        <v>207124.07</v>
      </c>
      <c r="V66" s="45">
        <f t="shared" si="22"/>
        <v>0</v>
      </c>
      <c r="W66" s="62">
        <f>V66+U66</f>
        <v>207124.07</v>
      </c>
      <c r="X66" s="53">
        <f>SUM(X32:X35)</f>
        <v>92075</v>
      </c>
      <c r="Y66" s="53">
        <f>SUM(Y32:Y35)</f>
        <v>76</v>
      </c>
      <c r="Z66" s="53">
        <f>SUM(Z32:Z35)</f>
        <v>836</v>
      </c>
      <c r="AA66" s="53">
        <f>SUM(AA32:AA35)</f>
        <v>836</v>
      </c>
      <c r="AB66" s="62">
        <f t="shared" si="17"/>
        <v>4122.6924761146493</v>
      </c>
      <c r="AC66" s="62">
        <f t="shared" si="18"/>
        <v>247.75606459330143</v>
      </c>
      <c r="AD66" s="62"/>
      <c r="AE66" s="62"/>
    </row>
    <row r="67" spans="1:31" ht="31.5" customHeight="1" x14ac:dyDescent="0.25">
      <c r="A67" s="303" t="s">
        <v>1364</v>
      </c>
      <c r="B67" s="303"/>
      <c r="C67" s="95">
        <f>COUNT(D36:D44)</f>
        <v>9</v>
      </c>
      <c r="D67" s="95">
        <f>SUM(D36:D44)</f>
        <v>93.350000000000009</v>
      </c>
      <c r="E67" s="95">
        <f>SUM(E36:E44)</f>
        <v>13.37</v>
      </c>
      <c r="F67" s="95"/>
      <c r="G67" s="95"/>
      <c r="H67" s="95">
        <f>SUM(H36:H44)</f>
        <v>0</v>
      </c>
      <c r="I67" s="95">
        <f>SUM(I33:I36)</f>
        <v>80</v>
      </c>
      <c r="J67" s="95">
        <f>MAX(J36:J44)</f>
        <v>11</v>
      </c>
      <c r="K67" s="45">
        <f t="shared" ref="K67:AA67" si="23">SUM(K36:K44)</f>
        <v>232931.18999999997</v>
      </c>
      <c r="L67" s="45">
        <f t="shared" si="23"/>
        <v>3676.08</v>
      </c>
      <c r="M67" s="45">
        <f t="shared" si="23"/>
        <v>22460.93</v>
      </c>
      <c r="N67" s="45">
        <f t="shared" si="23"/>
        <v>0</v>
      </c>
      <c r="O67" s="45">
        <f t="shared" si="23"/>
        <v>10135.4</v>
      </c>
      <c r="P67" s="45">
        <f t="shared" si="23"/>
        <v>49624.800000000003</v>
      </c>
      <c r="Q67" s="45">
        <f t="shared" si="23"/>
        <v>67934.5</v>
      </c>
      <c r="R67" s="45">
        <f t="shared" si="23"/>
        <v>5059.3999999999996</v>
      </c>
      <c r="S67" s="45">
        <f t="shared" si="23"/>
        <v>0</v>
      </c>
      <c r="T67" s="45">
        <f t="shared" si="23"/>
        <v>74686.080000000016</v>
      </c>
      <c r="U67" s="45">
        <f t="shared" si="23"/>
        <v>455650.78</v>
      </c>
      <c r="V67" s="45">
        <f t="shared" si="23"/>
        <v>0</v>
      </c>
      <c r="W67" s="45">
        <f t="shared" si="23"/>
        <v>455650.78</v>
      </c>
      <c r="X67" s="258">
        <f t="shared" si="23"/>
        <v>252093</v>
      </c>
      <c r="Y67" s="258">
        <f t="shared" si="23"/>
        <v>117</v>
      </c>
      <c r="Z67" s="258">
        <f t="shared" si="23"/>
        <v>1881</v>
      </c>
      <c r="AA67" s="258">
        <f t="shared" si="23"/>
        <v>1868</v>
      </c>
      <c r="AB67" s="62">
        <f t="shared" si="17"/>
        <v>4269.591266866566</v>
      </c>
      <c r="AC67" s="62">
        <f t="shared" si="18"/>
        <v>242.23858585858588</v>
      </c>
      <c r="AD67" s="62"/>
      <c r="AE67" s="62"/>
    </row>
    <row r="68" spans="1:31" ht="31.5" customHeight="1" x14ac:dyDescent="0.25">
      <c r="A68" s="303" t="s">
        <v>2170</v>
      </c>
      <c r="B68" s="303"/>
      <c r="C68" s="95">
        <f>COUNT(D45:D56)</f>
        <v>0</v>
      </c>
      <c r="D68" s="95">
        <f>SUM(D45:D56)</f>
        <v>0</v>
      </c>
      <c r="E68" s="95">
        <f>SUM(E45:E56)</f>
        <v>0</v>
      </c>
      <c r="F68" s="95"/>
      <c r="G68" s="95"/>
      <c r="H68" s="95">
        <f>SUM(H45:H56)</f>
        <v>0</v>
      </c>
      <c r="I68" s="95">
        <f>SUM(I45:I56)</f>
        <v>0</v>
      </c>
      <c r="J68" s="95">
        <f>MAX(J45:J56)</f>
        <v>0</v>
      </c>
      <c r="K68" s="45">
        <f>SUM(K45:K56)</f>
        <v>0</v>
      </c>
      <c r="L68" s="45">
        <f t="shared" ref="L68:AA68" si="24">SUM(L45:L56)</f>
        <v>0</v>
      </c>
      <c r="M68" s="45">
        <f t="shared" si="24"/>
        <v>0</v>
      </c>
      <c r="N68" s="45">
        <f t="shared" si="24"/>
        <v>0</v>
      </c>
      <c r="O68" s="45">
        <f t="shared" si="24"/>
        <v>0</v>
      </c>
      <c r="P68" s="45">
        <f t="shared" si="24"/>
        <v>0</v>
      </c>
      <c r="Q68" s="45">
        <f t="shared" si="24"/>
        <v>0</v>
      </c>
      <c r="R68" s="45">
        <f t="shared" si="24"/>
        <v>0</v>
      </c>
      <c r="S68" s="45">
        <f t="shared" si="24"/>
        <v>0</v>
      </c>
      <c r="T68" s="45">
        <f t="shared" si="24"/>
        <v>0</v>
      </c>
      <c r="U68" s="45">
        <f t="shared" si="24"/>
        <v>0</v>
      </c>
      <c r="V68" s="45">
        <f t="shared" si="24"/>
        <v>0</v>
      </c>
      <c r="W68" s="45">
        <f t="shared" si="24"/>
        <v>0</v>
      </c>
      <c r="X68" s="258">
        <f t="shared" si="24"/>
        <v>0</v>
      </c>
      <c r="Y68" s="258">
        <f t="shared" si="24"/>
        <v>0</v>
      </c>
      <c r="Z68" s="258">
        <f t="shared" si="24"/>
        <v>0</v>
      </c>
      <c r="AA68" s="258">
        <f t="shared" si="24"/>
        <v>0</v>
      </c>
      <c r="AB68" s="62" t="e">
        <f>W68/(D68+E68)</f>
        <v>#DIV/0!</v>
      </c>
      <c r="AC68" s="62" t="e">
        <f>W68/Z68</f>
        <v>#DIV/0!</v>
      </c>
      <c r="AD68" s="62"/>
      <c r="AE68" s="62"/>
    </row>
    <row r="80" spans="1:31" x14ac:dyDescent="0.25">
      <c r="A80" s="36"/>
    </row>
    <row r="81" spans="1:1" x14ac:dyDescent="0.25">
      <c r="A81" s="11"/>
    </row>
    <row r="87" spans="1:1" x14ac:dyDescent="0.25">
      <c r="A87" s="11"/>
    </row>
    <row r="89" spans="1:1" x14ac:dyDescent="0.25">
      <c r="A89" s="11"/>
    </row>
    <row r="91" spans="1:1" x14ac:dyDescent="0.25">
      <c r="A91" s="11"/>
    </row>
    <row r="94" spans="1:1" x14ac:dyDescent="0.25">
      <c r="A94" s="11"/>
    </row>
    <row r="98" spans="1:1" x14ac:dyDescent="0.25">
      <c r="A98" s="11"/>
    </row>
    <row r="103" spans="1:1" x14ac:dyDescent="0.25">
      <c r="A103" s="11"/>
    </row>
    <row r="105" spans="1:1" x14ac:dyDescent="0.25">
      <c r="A105" s="11"/>
    </row>
    <row r="107" spans="1:1" x14ac:dyDescent="0.25">
      <c r="A107" s="11"/>
    </row>
    <row r="109" spans="1:1" x14ac:dyDescent="0.25">
      <c r="A109" s="11"/>
    </row>
    <row r="111" spans="1:1" x14ac:dyDescent="0.25">
      <c r="A111" s="11"/>
    </row>
    <row r="113" spans="1:1" x14ac:dyDescent="0.25">
      <c r="A113" s="11"/>
    </row>
    <row r="115" spans="1:1" x14ac:dyDescent="0.25">
      <c r="A115" s="11"/>
    </row>
    <row r="122" spans="1:1" x14ac:dyDescent="0.25">
      <c r="A122" s="11"/>
    </row>
    <row r="124" spans="1:1" x14ac:dyDescent="0.25">
      <c r="A124" s="11"/>
    </row>
    <row r="130" spans="1:1" x14ac:dyDescent="0.25">
      <c r="A130" s="11"/>
    </row>
    <row r="133" spans="1:1" x14ac:dyDescent="0.25">
      <c r="A133" s="11"/>
    </row>
    <row r="136" spans="1:1" x14ac:dyDescent="0.25">
      <c r="A136" s="11"/>
    </row>
    <row r="139" spans="1:1" x14ac:dyDescent="0.25">
      <c r="A139" s="11"/>
    </row>
    <row r="142" spans="1:1" x14ac:dyDescent="0.25">
      <c r="A142" s="11"/>
    </row>
    <row r="144" spans="1:1" x14ac:dyDescent="0.25">
      <c r="A144" s="11"/>
    </row>
    <row r="146" spans="1:1" x14ac:dyDescent="0.25">
      <c r="A146" s="11"/>
    </row>
    <row r="149" spans="1:1" x14ac:dyDescent="0.25">
      <c r="A149" s="11"/>
    </row>
    <row r="154" spans="1:1" x14ac:dyDescent="0.25">
      <c r="A154" s="11"/>
    </row>
    <row r="162" spans="1:1" x14ac:dyDescent="0.25">
      <c r="A162" s="11"/>
    </row>
    <row r="165" spans="1:1" x14ac:dyDescent="0.25">
      <c r="A165" s="11"/>
    </row>
    <row r="168" spans="1:1" x14ac:dyDescent="0.25">
      <c r="A168" s="11"/>
    </row>
    <row r="171" spans="1:1" x14ac:dyDescent="0.25">
      <c r="A171" s="11"/>
    </row>
    <row r="173" spans="1:1" x14ac:dyDescent="0.25">
      <c r="A173" s="11"/>
    </row>
    <row r="176" spans="1:1" x14ac:dyDescent="0.25">
      <c r="A176" s="11"/>
    </row>
    <row r="179" spans="1:1" x14ac:dyDescent="0.25">
      <c r="A179" s="11"/>
    </row>
    <row r="183" spans="1:1" x14ac:dyDescent="0.25">
      <c r="A183" s="11"/>
    </row>
    <row r="185" spans="1:1" x14ac:dyDescent="0.25">
      <c r="A185" s="11"/>
    </row>
    <row r="190" spans="1:1" x14ac:dyDescent="0.25">
      <c r="A190" s="11"/>
    </row>
    <row r="195" spans="1:1" x14ac:dyDescent="0.25">
      <c r="A195" s="11"/>
    </row>
    <row r="199" spans="1:1" x14ac:dyDescent="0.25">
      <c r="A199" s="11"/>
    </row>
    <row r="203" spans="1:1" x14ac:dyDescent="0.25">
      <c r="A203" s="11"/>
    </row>
    <row r="207" spans="1:1" x14ac:dyDescent="0.25">
      <c r="A207" s="11"/>
    </row>
    <row r="209" spans="1:1" x14ac:dyDescent="0.25">
      <c r="A209" s="11"/>
    </row>
    <row r="211" spans="1:1" x14ac:dyDescent="0.25">
      <c r="A211" s="11"/>
    </row>
    <row r="215" spans="1:1" x14ac:dyDescent="0.25">
      <c r="A215" s="11"/>
    </row>
    <row r="217" spans="1:1" x14ac:dyDescent="0.25">
      <c r="A217" s="11"/>
    </row>
    <row r="221" spans="1:1" x14ac:dyDescent="0.25">
      <c r="A221" s="11"/>
    </row>
    <row r="224" spans="1:1" x14ac:dyDescent="0.25">
      <c r="A224" s="11"/>
    </row>
    <row r="227" spans="1:1" x14ac:dyDescent="0.25">
      <c r="A227" s="11"/>
    </row>
    <row r="230" spans="1:1" x14ac:dyDescent="0.25">
      <c r="A230" s="11"/>
    </row>
  </sheetData>
  <mergeCells count="8">
    <mergeCell ref="A61:B61"/>
    <mergeCell ref="A66:B66"/>
    <mergeCell ref="A68:B68"/>
    <mergeCell ref="A67:B67"/>
    <mergeCell ref="A65:B65"/>
    <mergeCell ref="A62:B62"/>
    <mergeCell ref="A63:B63"/>
    <mergeCell ref="A64:B64"/>
  </mergeCells>
  <pageMargins left="0.70866141732283472" right="0.70866141732283472" top="0.74803149606299213" bottom="0.74803149606299213" header="0.31496062992125984" footer="0.31496062992125984"/>
  <pageSetup paperSize="8" scale="58"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rgb="FF00FF00"/>
    <pageSetUpPr fitToPage="1"/>
  </sheetPr>
  <dimension ref="A1:AE24"/>
  <sheetViews>
    <sheetView zoomScaleNormal="100" workbookViewId="0">
      <selection activeCell="A4" sqref="A4:AE14"/>
    </sheetView>
  </sheetViews>
  <sheetFormatPr defaultRowHeight="13.2" x14ac:dyDescent="0.25"/>
  <cols>
    <col min="1" max="1" width="15" customWidth="1"/>
    <col min="2" max="2" width="13.44140625" customWidth="1"/>
    <col min="3" max="3" width="14.33203125" customWidth="1"/>
    <col min="6" max="6" width="15.109375" customWidth="1"/>
    <col min="7" max="7" width="15.44140625" customWidth="1"/>
    <col min="8" max="8" width="7.44140625" bestFit="1" customWidth="1"/>
    <col min="9" max="9" width="6.5546875" bestFit="1" customWidth="1"/>
    <col min="10" max="10" width="8.88671875" bestFit="1" customWidth="1"/>
    <col min="11" max="11" width="11.88671875" bestFit="1" customWidth="1"/>
    <col min="12" max="12" width="8.44140625" bestFit="1" customWidth="1"/>
    <col min="13" max="13" width="11" bestFit="1" customWidth="1"/>
    <col min="14" max="14" width="7.109375" bestFit="1" customWidth="1"/>
    <col min="15" max="16" width="10" bestFit="1" customWidth="1"/>
    <col min="17" max="17" width="11" bestFit="1" customWidth="1"/>
    <col min="18" max="18" width="10" bestFit="1" customWidth="1"/>
    <col min="19" max="19" width="7.88671875" bestFit="1" customWidth="1"/>
    <col min="20" max="20" width="11" bestFit="1" customWidth="1"/>
    <col min="21" max="21" width="12" bestFit="1" customWidth="1"/>
    <col min="22" max="22" width="11.33203125" bestFit="1" customWidth="1"/>
    <col min="23" max="23" width="12" bestFit="1" customWidth="1"/>
    <col min="24" max="24" width="11" bestFit="1" customWidth="1"/>
    <col min="25" max="25" width="8" bestFit="1" customWidth="1"/>
    <col min="26" max="26" width="8.44140625" bestFit="1" customWidth="1"/>
    <col min="28" max="28" width="10" bestFit="1" customWidth="1"/>
    <col min="29" max="29" width="9.44140625" bestFit="1" customWidth="1"/>
    <col min="30" max="30" width="16.5546875" customWidth="1"/>
    <col min="31" max="31" width="17.109375" customWidth="1"/>
  </cols>
  <sheetData>
    <row r="1" spans="1:31" x14ac:dyDescent="0.25">
      <c r="A1" s="2" t="s">
        <v>676</v>
      </c>
    </row>
    <row r="3" spans="1:31" ht="31.2" x14ac:dyDescent="0.25">
      <c r="A3" s="146" t="s">
        <v>0</v>
      </c>
      <c r="B3" s="146" t="s">
        <v>1</v>
      </c>
      <c r="C3" s="146" t="s">
        <v>16</v>
      </c>
      <c r="D3" s="43" t="s">
        <v>523</v>
      </c>
      <c r="E3" s="43" t="s">
        <v>524</v>
      </c>
      <c r="F3" s="43" t="s">
        <v>2</v>
      </c>
      <c r="G3" s="146" t="s">
        <v>3</v>
      </c>
      <c r="H3" s="43" t="s">
        <v>29</v>
      </c>
      <c r="I3" s="43" t="s">
        <v>25</v>
      </c>
      <c r="J3" s="43" t="s">
        <v>26</v>
      </c>
      <c r="K3" s="43" t="s">
        <v>20</v>
      </c>
      <c r="L3" s="43" t="s">
        <v>773</v>
      </c>
      <c r="M3" s="43" t="s">
        <v>13</v>
      </c>
      <c r="N3" s="43" t="s">
        <v>21</v>
      </c>
      <c r="O3" s="146" t="s">
        <v>7</v>
      </c>
      <c r="P3" s="43" t="s">
        <v>22</v>
      </c>
      <c r="Q3" s="146" t="s">
        <v>9</v>
      </c>
      <c r="R3" s="146" t="s">
        <v>23</v>
      </c>
      <c r="S3" s="146" t="s">
        <v>24</v>
      </c>
      <c r="T3" s="146" t="s">
        <v>12</v>
      </c>
      <c r="U3" s="146" t="s">
        <v>19</v>
      </c>
      <c r="V3" s="43" t="s">
        <v>170</v>
      </c>
      <c r="W3" s="43" t="s">
        <v>171</v>
      </c>
      <c r="X3" s="43" t="s">
        <v>163</v>
      </c>
      <c r="Y3" s="43" t="s">
        <v>164</v>
      </c>
      <c r="Z3" s="43" t="s">
        <v>165</v>
      </c>
      <c r="AA3" s="43" t="s">
        <v>166</v>
      </c>
      <c r="AB3" s="146" t="s">
        <v>167</v>
      </c>
      <c r="AC3" s="146" t="s">
        <v>168</v>
      </c>
      <c r="AD3" s="146" t="s">
        <v>1405</v>
      </c>
      <c r="AE3" s="146" t="s">
        <v>1406</v>
      </c>
    </row>
    <row r="4" spans="1:31" x14ac:dyDescent="0.25">
      <c r="A4" s="1" t="s">
        <v>675</v>
      </c>
      <c r="B4" s="8" t="s">
        <v>672</v>
      </c>
      <c r="C4" s="1" t="s">
        <v>677</v>
      </c>
      <c r="D4" s="1">
        <v>7</v>
      </c>
      <c r="E4" s="1">
        <v>0</v>
      </c>
      <c r="F4" s="1" t="s">
        <v>177</v>
      </c>
      <c r="G4" s="1" t="s">
        <v>677</v>
      </c>
      <c r="H4" s="1">
        <v>0</v>
      </c>
      <c r="I4" s="1">
        <v>20</v>
      </c>
      <c r="J4" s="1">
        <v>10</v>
      </c>
      <c r="K4" s="24">
        <v>18360</v>
      </c>
      <c r="L4" s="24">
        <v>0</v>
      </c>
      <c r="M4" s="6">
        <v>3672</v>
      </c>
      <c r="N4" s="6">
        <v>0</v>
      </c>
      <c r="O4" s="6">
        <v>752.8</v>
      </c>
      <c r="P4" s="6">
        <v>2091</v>
      </c>
      <c r="Q4" s="6">
        <v>7100</v>
      </c>
      <c r="R4" s="6">
        <v>1140</v>
      </c>
      <c r="S4" s="6">
        <v>0</v>
      </c>
      <c r="T4" s="6">
        <v>7920</v>
      </c>
      <c r="U4" s="6">
        <v>41035.800000000003</v>
      </c>
      <c r="V4" s="23">
        <v>0</v>
      </c>
      <c r="W4" s="23">
        <f>V4+U4</f>
        <v>41035.800000000003</v>
      </c>
      <c r="X4" s="52">
        <v>17500</v>
      </c>
      <c r="Y4" s="52">
        <v>20</v>
      </c>
      <c r="Z4" s="47">
        <v>220</v>
      </c>
      <c r="AA4" s="47">
        <v>168</v>
      </c>
      <c r="AB4" s="23">
        <f t="shared" ref="AB4:AB14" si="0">W4/(D4+E4)</f>
        <v>5862.2571428571437</v>
      </c>
      <c r="AC4" s="23">
        <f t="shared" ref="AC4:AC9" si="1">U4/Z4</f>
        <v>186.52636363636364</v>
      </c>
      <c r="AD4" s="23" t="s">
        <v>1482</v>
      </c>
      <c r="AE4" s="284"/>
    </row>
    <row r="5" spans="1:31" x14ac:dyDescent="0.25">
      <c r="A5" s="1" t="s">
        <v>675</v>
      </c>
      <c r="B5" s="8" t="s">
        <v>689</v>
      </c>
      <c r="C5" s="1" t="s">
        <v>712</v>
      </c>
      <c r="D5" s="1">
        <v>7.1</v>
      </c>
      <c r="E5" s="1">
        <v>0</v>
      </c>
      <c r="F5" s="1" t="s">
        <v>177</v>
      </c>
      <c r="G5" s="1" t="s">
        <v>712</v>
      </c>
      <c r="H5" s="1">
        <v>0</v>
      </c>
      <c r="I5" s="1">
        <v>20</v>
      </c>
      <c r="J5" s="1">
        <v>10</v>
      </c>
      <c r="K5" s="24">
        <v>18360</v>
      </c>
      <c r="L5" s="24">
        <v>0</v>
      </c>
      <c r="M5" s="6">
        <v>3672</v>
      </c>
      <c r="N5" s="6">
        <v>0</v>
      </c>
      <c r="O5" s="6">
        <v>752.8</v>
      </c>
      <c r="P5" s="6">
        <v>2091</v>
      </c>
      <c r="Q5" s="6">
        <v>7100</v>
      </c>
      <c r="R5" s="6">
        <v>1140</v>
      </c>
      <c r="S5" s="6">
        <v>0</v>
      </c>
      <c r="T5" s="6">
        <v>7920</v>
      </c>
      <c r="U5" s="6">
        <v>41035.800000000003</v>
      </c>
      <c r="V5" s="23">
        <v>0</v>
      </c>
      <c r="W5" s="23">
        <f t="shared" ref="W5:W10" si="2">V5+U5</f>
        <v>41035.800000000003</v>
      </c>
      <c r="X5" s="52">
        <v>17750</v>
      </c>
      <c r="Y5" s="52">
        <v>20</v>
      </c>
      <c r="Z5" s="47">
        <v>220</v>
      </c>
      <c r="AA5" s="47">
        <v>150</v>
      </c>
      <c r="AB5" s="23">
        <f t="shared" si="0"/>
        <v>5779.6901408450713</v>
      </c>
      <c r="AC5" s="23">
        <f t="shared" si="1"/>
        <v>186.52636363636364</v>
      </c>
      <c r="AD5" s="23" t="s">
        <v>1483</v>
      </c>
      <c r="AE5" s="284"/>
    </row>
    <row r="6" spans="1:31" x14ac:dyDescent="0.25">
      <c r="A6" s="1" t="s">
        <v>675</v>
      </c>
      <c r="B6" s="8" t="s">
        <v>566</v>
      </c>
      <c r="C6" s="1" t="s">
        <v>729</v>
      </c>
      <c r="D6" s="1">
        <v>3.5</v>
      </c>
      <c r="E6" s="1">
        <v>0</v>
      </c>
      <c r="F6" s="1" t="s">
        <v>177</v>
      </c>
      <c r="G6" s="1" t="s">
        <v>729</v>
      </c>
      <c r="H6" s="1">
        <v>0</v>
      </c>
      <c r="I6" s="1">
        <v>10</v>
      </c>
      <c r="J6" s="1">
        <v>10</v>
      </c>
      <c r="K6" s="24">
        <v>9180</v>
      </c>
      <c r="L6" s="24">
        <v>0</v>
      </c>
      <c r="M6" s="6">
        <v>1836</v>
      </c>
      <c r="N6" s="6">
        <v>0</v>
      </c>
      <c r="O6" s="6">
        <v>376.4</v>
      </c>
      <c r="P6" s="6">
        <v>1045.5</v>
      </c>
      <c r="Q6" s="6">
        <v>3550</v>
      </c>
      <c r="R6" s="6">
        <v>570</v>
      </c>
      <c r="S6" s="6">
        <v>0</v>
      </c>
      <c r="T6" s="6">
        <v>3960</v>
      </c>
      <c r="U6" s="6">
        <v>20517.900000000001</v>
      </c>
      <c r="V6" s="23">
        <v>0</v>
      </c>
      <c r="W6" s="23">
        <f t="shared" si="2"/>
        <v>20517.900000000001</v>
      </c>
      <c r="X6" s="52">
        <v>8750</v>
      </c>
      <c r="Y6" s="52">
        <v>10</v>
      </c>
      <c r="Z6" s="47">
        <v>110</v>
      </c>
      <c r="AA6" s="47">
        <v>69</v>
      </c>
      <c r="AB6" s="23">
        <f t="shared" si="0"/>
        <v>5862.2571428571437</v>
      </c>
      <c r="AC6" s="23">
        <f t="shared" si="1"/>
        <v>186.52636363636364</v>
      </c>
      <c r="AD6" s="23" t="s">
        <v>1484</v>
      </c>
      <c r="AE6" s="284"/>
    </row>
    <row r="7" spans="1:31" s="20" customFormat="1" x14ac:dyDescent="0.25">
      <c r="A7" s="21" t="s">
        <v>675</v>
      </c>
      <c r="B7" s="39" t="s">
        <v>745</v>
      </c>
      <c r="C7" s="21" t="s">
        <v>749</v>
      </c>
      <c r="D7" s="21">
        <v>3.6</v>
      </c>
      <c r="E7" s="21">
        <v>0</v>
      </c>
      <c r="F7" s="21" t="s">
        <v>177</v>
      </c>
      <c r="G7" s="21" t="s">
        <v>749</v>
      </c>
      <c r="H7" s="21">
        <v>0</v>
      </c>
      <c r="I7" s="21">
        <v>10</v>
      </c>
      <c r="J7" s="21">
        <v>10</v>
      </c>
      <c r="K7" s="224">
        <v>9180</v>
      </c>
      <c r="L7" s="224">
        <v>0</v>
      </c>
      <c r="M7" s="120">
        <v>1836</v>
      </c>
      <c r="N7" s="120">
        <v>0</v>
      </c>
      <c r="O7" s="120">
        <v>376.4</v>
      </c>
      <c r="P7" s="120">
        <v>1045.5</v>
      </c>
      <c r="Q7" s="120">
        <v>3550</v>
      </c>
      <c r="R7" s="120">
        <v>570</v>
      </c>
      <c r="S7" s="120">
        <v>0</v>
      </c>
      <c r="T7" s="120">
        <v>3960</v>
      </c>
      <c r="U7" s="120">
        <v>20517.900000000001</v>
      </c>
      <c r="V7" s="23">
        <v>0</v>
      </c>
      <c r="W7" s="23">
        <f t="shared" si="2"/>
        <v>20517.900000000001</v>
      </c>
      <c r="X7" s="52">
        <v>8750</v>
      </c>
      <c r="Y7" s="52">
        <v>10</v>
      </c>
      <c r="Z7" s="47">
        <v>110</v>
      </c>
      <c r="AA7" s="47">
        <v>110</v>
      </c>
      <c r="AB7" s="23">
        <f t="shared" si="0"/>
        <v>5699.416666666667</v>
      </c>
      <c r="AC7" s="23">
        <f t="shared" si="1"/>
        <v>186.52636363636364</v>
      </c>
      <c r="AD7" s="23" t="s">
        <v>1484</v>
      </c>
      <c r="AE7" s="284"/>
    </row>
    <row r="8" spans="1:31" s="20" customFormat="1" x14ac:dyDescent="0.25">
      <c r="A8" s="21" t="s">
        <v>675</v>
      </c>
      <c r="B8" s="39" t="s">
        <v>785</v>
      </c>
      <c r="C8" s="21" t="s">
        <v>791</v>
      </c>
      <c r="D8" s="21">
        <v>0</v>
      </c>
      <c r="E8" s="21">
        <v>3.8</v>
      </c>
      <c r="F8" s="21" t="s">
        <v>544</v>
      </c>
      <c r="G8" s="21" t="s">
        <v>791</v>
      </c>
      <c r="H8" s="21">
        <v>0</v>
      </c>
      <c r="I8" s="21">
        <v>15</v>
      </c>
      <c r="J8" s="21">
        <v>10</v>
      </c>
      <c r="K8" s="224">
        <v>13770</v>
      </c>
      <c r="L8" s="224">
        <v>0</v>
      </c>
      <c r="M8" s="120">
        <v>2754</v>
      </c>
      <c r="N8" s="120">
        <v>0</v>
      </c>
      <c r="O8" s="120">
        <v>564.6</v>
      </c>
      <c r="P8" s="120">
        <v>1568.25</v>
      </c>
      <c r="Q8" s="120">
        <v>5325</v>
      </c>
      <c r="R8" s="120">
        <v>855</v>
      </c>
      <c r="S8" s="120">
        <v>0</v>
      </c>
      <c r="T8" s="120">
        <v>6930</v>
      </c>
      <c r="U8" s="120">
        <v>31766.85</v>
      </c>
      <c r="V8" s="23">
        <v>0</v>
      </c>
      <c r="W8" s="23">
        <f t="shared" si="2"/>
        <v>31766.85</v>
      </c>
      <c r="X8" s="52">
        <v>14500</v>
      </c>
      <c r="Y8" s="52">
        <v>15</v>
      </c>
      <c r="Z8" s="47">
        <v>110</v>
      </c>
      <c r="AA8" s="47">
        <v>100</v>
      </c>
      <c r="AB8" s="23">
        <f t="shared" si="0"/>
        <v>8359.6973684210534</v>
      </c>
      <c r="AC8" s="23">
        <f t="shared" si="1"/>
        <v>288.78954545454542</v>
      </c>
      <c r="AD8" s="23" t="s">
        <v>1428</v>
      </c>
      <c r="AE8" s="284">
        <v>1</v>
      </c>
    </row>
    <row r="9" spans="1:31" s="20" customFormat="1" x14ac:dyDescent="0.25">
      <c r="A9" s="21" t="s">
        <v>675</v>
      </c>
      <c r="B9" s="39" t="s">
        <v>828</v>
      </c>
      <c r="C9" s="21" t="s">
        <v>829</v>
      </c>
      <c r="D9" s="21">
        <v>0</v>
      </c>
      <c r="E9" s="21">
        <v>5.88</v>
      </c>
      <c r="F9" s="21" t="s">
        <v>544</v>
      </c>
      <c r="G9" s="21" t="s">
        <v>829</v>
      </c>
      <c r="H9" s="21">
        <v>0</v>
      </c>
      <c r="I9" s="21">
        <v>15</v>
      </c>
      <c r="J9" s="21">
        <v>9</v>
      </c>
      <c r="K9" s="224">
        <v>13770</v>
      </c>
      <c r="L9" s="224">
        <v>0</v>
      </c>
      <c r="M9" s="120">
        <v>2754</v>
      </c>
      <c r="N9" s="120">
        <v>0</v>
      </c>
      <c r="O9" s="120">
        <v>564.6</v>
      </c>
      <c r="P9" s="120">
        <v>1568.25</v>
      </c>
      <c r="Q9" s="120">
        <v>5325</v>
      </c>
      <c r="R9" s="120">
        <v>855</v>
      </c>
      <c r="S9" s="120">
        <v>0</v>
      </c>
      <c r="T9" s="120">
        <v>6930</v>
      </c>
      <c r="U9" s="120">
        <v>31766.85</v>
      </c>
      <c r="V9" s="23">
        <v>0</v>
      </c>
      <c r="W9" s="23">
        <f t="shared" si="2"/>
        <v>31766.85</v>
      </c>
      <c r="X9" s="52">
        <v>14700</v>
      </c>
      <c r="Y9" s="52">
        <v>15</v>
      </c>
      <c r="Z9" s="47">
        <v>150</v>
      </c>
      <c r="AA9" s="47">
        <v>150</v>
      </c>
      <c r="AB9" s="23">
        <f t="shared" si="0"/>
        <v>5402.5255102040819</v>
      </c>
      <c r="AC9" s="23">
        <f t="shared" si="1"/>
        <v>211.779</v>
      </c>
      <c r="AD9" s="23" t="s">
        <v>1435</v>
      </c>
      <c r="AE9" s="284">
        <v>1</v>
      </c>
    </row>
    <row r="10" spans="1:31" s="20" customFormat="1" x14ac:dyDescent="0.25">
      <c r="A10" s="21" t="s">
        <v>675</v>
      </c>
      <c r="B10" s="39" t="s">
        <v>859</v>
      </c>
      <c r="C10" s="21" t="s">
        <v>860</v>
      </c>
      <c r="D10" s="21">
        <v>0</v>
      </c>
      <c r="E10" s="21">
        <v>3.57</v>
      </c>
      <c r="F10" s="21" t="s">
        <v>544</v>
      </c>
      <c r="G10" s="21" t="s">
        <v>860</v>
      </c>
      <c r="H10" s="21">
        <v>0</v>
      </c>
      <c r="I10" s="21">
        <v>10</v>
      </c>
      <c r="J10" s="21">
        <v>9</v>
      </c>
      <c r="K10" s="224">
        <v>9460</v>
      </c>
      <c r="L10" s="224">
        <v>142.19999999999999</v>
      </c>
      <c r="M10" s="120">
        <v>1481.44</v>
      </c>
      <c r="N10" s="120">
        <v>0</v>
      </c>
      <c r="O10" s="120">
        <v>387.8</v>
      </c>
      <c r="P10" s="120">
        <v>962.3</v>
      </c>
      <c r="Q10" s="120">
        <v>3173.34</v>
      </c>
      <c r="R10" s="120">
        <v>570</v>
      </c>
      <c r="S10" s="120">
        <v>0</v>
      </c>
      <c r="T10" s="120">
        <v>3600</v>
      </c>
      <c r="U10" s="120">
        <v>19777.080000000002</v>
      </c>
      <c r="V10" s="23">
        <v>0</v>
      </c>
      <c r="W10" s="23">
        <f t="shared" si="2"/>
        <v>19777.080000000002</v>
      </c>
      <c r="X10" s="52">
        <v>8478</v>
      </c>
      <c r="Y10" s="52">
        <v>10</v>
      </c>
      <c r="Z10" s="47">
        <v>100</v>
      </c>
      <c r="AA10" s="47">
        <v>80</v>
      </c>
      <c r="AB10" s="23">
        <f t="shared" si="0"/>
        <v>5539.7983193277314</v>
      </c>
      <c r="AC10" s="23">
        <f>U10/Z10</f>
        <v>197.77080000000001</v>
      </c>
      <c r="AD10" s="23" t="s">
        <v>1430</v>
      </c>
      <c r="AE10" s="284">
        <v>0.95</v>
      </c>
    </row>
    <row r="11" spans="1:31" s="20" customFormat="1" x14ac:dyDescent="0.25">
      <c r="A11" s="21" t="s">
        <v>675</v>
      </c>
      <c r="B11" s="39" t="s">
        <v>899</v>
      </c>
      <c r="C11" s="21" t="s">
        <v>910</v>
      </c>
      <c r="D11" s="21">
        <v>0</v>
      </c>
      <c r="E11" s="21">
        <v>2.89</v>
      </c>
      <c r="F11" s="21" t="s">
        <v>544</v>
      </c>
      <c r="G11" s="21" t="s">
        <v>910</v>
      </c>
      <c r="H11" s="21">
        <v>0</v>
      </c>
      <c r="I11" s="21">
        <v>8</v>
      </c>
      <c r="J11" s="21">
        <v>9</v>
      </c>
      <c r="K11" s="224">
        <v>7568</v>
      </c>
      <c r="L11" s="224">
        <v>113.76</v>
      </c>
      <c r="M11" s="120">
        <v>1185.1500000000001</v>
      </c>
      <c r="N11" s="120">
        <v>0</v>
      </c>
      <c r="O11" s="120">
        <v>310.24</v>
      </c>
      <c r="P11" s="120">
        <v>769.84</v>
      </c>
      <c r="Q11" s="120">
        <v>2672.28</v>
      </c>
      <c r="R11" s="120">
        <v>456</v>
      </c>
      <c r="S11" s="120">
        <v>0</v>
      </c>
      <c r="T11" s="120">
        <v>3150</v>
      </c>
      <c r="U11" s="120">
        <v>16225.27</v>
      </c>
      <c r="V11" s="23">
        <v>0</v>
      </c>
      <c r="W11" s="23">
        <f>V11+U11</f>
        <v>16225.27</v>
      </c>
      <c r="X11" s="52">
        <v>7000</v>
      </c>
      <c r="Y11" s="52">
        <v>8</v>
      </c>
      <c r="Z11" s="47">
        <v>80</v>
      </c>
      <c r="AA11" s="47">
        <v>72</v>
      </c>
      <c r="AB11" s="23">
        <f t="shared" si="0"/>
        <v>5614.2802768166093</v>
      </c>
      <c r="AC11" s="23">
        <f>U11/Z11</f>
        <v>202.81587500000001</v>
      </c>
      <c r="AD11" s="23" t="s">
        <v>1421</v>
      </c>
      <c r="AE11" s="284">
        <v>0.96</v>
      </c>
    </row>
    <row r="12" spans="1:31" s="20" customFormat="1" ht="14.25" customHeight="1" x14ac:dyDescent="0.25">
      <c r="A12" s="21" t="s">
        <v>675</v>
      </c>
      <c r="B12" s="39" t="s">
        <v>797</v>
      </c>
      <c r="C12" s="21" t="s">
        <v>924</v>
      </c>
      <c r="D12" s="21">
        <v>0</v>
      </c>
      <c r="E12" s="21">
        <v>3.05</v>
      </c>
      <c r="F12" s="21" t="s">
        <v>544</v>
      </c>
      <c r="G12" s="21" t="s">
        <v>924</v>
      </c>
      <c r="H12" s="21">
        <v>0</v>
      </c>
      <c r="I12" s="21">
        <v>9</v>
      </c>
      <c r="J12" s="21">
        <v>9</v>
      </c>
      <c r="K12" s="224">
        <v>8514</v>
      </c>
      <c r="L12" s="224">
        <v>127.98</v>
      </c>
      <c r="M12" s="120">
        <v>1333.29</v>
      </c>
      <c r="N12" s="120">
        <v>0</v>
      </c>
      <c r="O12" s="120">
        <v>349.02</v>
      </c>
      <c r="P12" s="120">
        <v>866.07</v>
      </c>
      <c r="Q12" s="120">
        <v>3006.32</v>
      </c>
      <c r="R12" s="120">
        <v>513</v>
      </c>
      <c r="S12" s="120">
        <v>0</v>
      </c>
      <c r="T12" s="120">
        <v>4050</v>
      </c>
      <c r="U12" s="120">
        <v>18759.68</v>
      </c>
      <c r="V12" s="23">
        <v>0</v>
      </c>
      <c r="W12" s="23">
        <f>V12+U12</f>
        <v>18759.68</v>
      </c>
      <c r="X12" s="52">
        <v>7625</v>
      </c>
      <c r="Y12" s="52">
        <v>9</v>
      </c>
      <c r="Z12" s="47">
        <v>81</v>
      </c>
      <c r="AA12" s="47">
        <v>80</v>
      </c>
      <c r="AB12" s="23">
        <f t="shared" si="0"/>
        <v>6150.7147540983615</v>
      </c>
      <c r="AC12" s="23">
        <f>U12/Z12</f>
        <v>231.60098765432099</v>
      </c>
      <c r="AD12" s="23" t="s">
        <v>1426</v>
      </c>
      <c r="AE12" s="284">
        <v>1</v>
      </c>
    </row>
    <row r="13" spans="1:31" s="20" customFormat="1" ht="14.25" customHeight="1" x14ac:dyDescent="0.25">
      <c r="A13" s="21" t="s">
        <v>675</v>
      </c>
      <c r="B13" s="39" t="s">
        <v>927</v>
      </c>
      <c r="C13" s="21" t="s">
        <v>932</v>
      </c>
      <c r="D13" s="21">
        <v>0</v>
      </c>
      <c r="E13" s="21">
        <v>2.2999999999999998</v>
      </c>
      <c r="F13" s="21" t="s">
        <v>544</v>
      </c>
      <c r="G13" s="21" t="s">
        <v>932</v>
      </c>
      <c r="H13" s="21">
        <v>0</v>
      </c>
      <c r="I13" s="21">
        <v>8</v>
      </c>
      <c r="J13" s="21">
        <v>9</v>
      </c>
      <c r="K13" s="224">
        <v>7568</v>
      </c>
      <c r="L13" s="224">
        <v>113.76</v>
      </c>
      <c r="M13" s="120">
        <v>1185.1500000000001</v>
      </c>
      <c r="N13" s="120">
        <v>0</v>
      </c>
      <c r="O13" s="120">
        <v>310.24</v>
      </c>
      <c r="P13" s="120">
        <v>769.84</v>
      </c>
      <c r="Q13" s="120">
        <v>2672.28</v>
      </c>
      <c r="R13" s="120">
        <v>456</v>
      </c>
      <c r="S13" s="120">
        <v>0</v>
      </c>
      <c r="T13" s="120">
        <v>3150</v>
      </c>
      <c r="U13" s="120">
        <v>16225.27</v>
      </c>
      <c r="V13" s="23">
        <v>0</v>
      </c>
      <c r="W13" s="23">
        <f>V13+U13</f>
        <v>16225.27</v>
      </c>
      <c r="X13" s="52">
        <v>7000</v>
      </c>
      <c r="Y13" s="52">
        <v>8</v>
      </c>
      <c r="Z13" s="47">
        <v>80</v>
      </c>
      <c r="AA13" s="47">
        <v>80</v>
      </c>
      <c r="AB13" s="23">
        <f t="shared" si="0"/>
        <v>7054.4652173913055</v>
      </c>
      <c r="AC13" s="23">
        <f>U13/Z13</f>
        <v>202.81587500000001</v>
      </c>
      <c r="AD13" s="23" t="s">
        <v>1408</v>
      </c>
      <c r="AE13" s="284">
        <v>1</v>
      </c>
    </row>
    <row r="14" spans="1:31" s="20" customFormat="1" ht="14.25" customHeight="1" x14ac:dyDescent="0.25">
      <c r="A14" s="152" t="s">
        <v>675</v>
      </c>
      <c r="B14" s="39" t="s">
        <v>1010</v>
      </c>
      <c r="C14" s="21" t="s">
        <v>1021</v>
      </c>
      <c r="D14" s="21">
        <v>0</v>
      </c>
      <c r="E14" s="21">
        <v>7.05</v>
      </c>
      <c r="F14" s="21" t="s">
        <v>544</v>
      </c>
      <c r="G14" s="21" t="s">
        <v>1021</v>
      </c>
      <c r="H14" s="21">
        <v>0</v>
      </c>
      <c r="I14" s="21">
        <v>14</v>
      </c>
      <c r="J14" s="21">
        <v>9</v>
      </c>
      <c r="K14" s="224">
        <v>13946.1</v>
      </c>
      <c r="L14" s="224">
        <v>209.63</v>
      </c>
      <c r="M14" s="120">
        <v>2183.96</v>
      </c>
      <c r="N14" s="120">
        <v>0</v>
      </c>
      <c r="O14" s="120">
        <v>575.4</v>
      </c>
      <c r="P14" s="120">
        <v>1336.44</v>
      </c>
      <c r="Q14" s="120">
        <v>6251</v>
      </c>
      <c r="R14" s="120">
        <v>798</v>
      </c>
      <c r="S14" s="120">
        <v>0</v>
      </c>
      <c r="T14" s="120">
        <v>4800</v>
      </c>
      <c r="U14" s="120">
        <v>30100.53</v>
      </c>
      <c r="V14" s="23">
        <v>0</v>
      </c>
      <c r="W14" s="23">
        <f>V14+U14</f>
        <v>30100.53</v>
      </c>
      <c r="X14" s="52">
        <v>12250</v>
      </c>
      <c r="Y14" s="52">
        <v>14</v>
      </c>
      <c r="Z14" s="47">
        <v>126</v>
      </c>
      <c r="AA14" s="47">
        <v>126</v>
      </c>
      <c r="AB14" s="23">
        <f t="shared" si="0"/>
        <v>4269.5787234042555</v>
      </c>
      <c r="AC14" s="23">
        <f>U14/Z14</f>
        <v>238.89309523809524</v>
      </c>
      <c r="AD14" s="23" t="s">
        <v>1485</v>
      </c>
      <c r="AE14" s="284">
        <v>0.69</v>
      </c>
    </row>
    <row r="15" spans="1:31" x14ac:dyDescent="0.25">
      <c r="A15" s="1"/>
      <c r="B15" s="8"/>
      <c r="C15" s="1"/>
      <c r="D15" s="1"/>
      <c r="E15" s="1"/>
      <c r="F15" s="1"/>
      <c r="G15" s="1"/>
      <c r="H15" s="1"/>
      <c r="I15" s="1"/>
      <c r="J15" s="21"/>
      <c r="K15" s="24"/>
      <c r="L15" s="24"/>
      <c r="M15" s="13"/>
      <c r="N15" s="13"/>
      <c r="O15" s="13"/>
      <c r="P15" s="13"/>
      <c r="Q15" s="13"/>
      <c r="R15" s="13"/>
      <c r="S15" s="13"/>
      <c r="T15" s="13"/>
      <c r="U15" s="13"/>
      <c r="V15" s="23"/>
      <c r="W15" s="23"/>
      <c r="X15" s="52"/>
      <c r="Y15" s="52"/>
      <c r="Z15" s="47"/>
      <c r="AA15" s="47"/>
      <c r="AB15" s="23"/>
      <c r="AC15" s="23"/>
      <c r="AD15" s="23"/>
      <c r="AE15" s="284"/>
    </row>
    <row r="16" spans="1:31" x14ac:dyDescent="0.25">
      <c r="A16" s="1"/>
      <c r="B16" s="8"/>
      <c r="C16" s="1"/>
      <c r="D16" s="1"/>
      <c r="E16" s="1"/>
      <c r="F16" s="1"/>
      <c r="G16" s="1"/>
      <c r="H16" s="1"/>
      <c r="I16" s="1"/>
      <c r="J16" s="21"/>
      <c r="K16" s="24"/>
      <c r="L16" s="24"/>
      <c r="M16" s="13"/>
      <c r="N16" s="13"/>
      <c r="O16" s="13"/>
      <c r="P16" s="13"/>
      <c r="Q16" s="13"/>
      <c r="R16" s="13"/>
      <c r="S16" s="13"/>
      <c r="T16" s="13"/>
      <c r="U16" s="13"/>
      <c r="V16" s="23"/>
      <c r="W16" s="23"/>
      <c r="X16" s="52"/>
      <c r="Y16" s="52"/>
      <c r="Z16" s="47"/>
      <c r="AA16" s="47"/>
      <c r="AB16" s="23"/>
      <c r="AC16" s="23"/>
      <c r="AD16" s="23"/>
      <c r="AE16" s="284"/>
    </row>
    <row r="17" spans="1:31" x14ac:dyDescent="0.25">
      <c r="A17" s="1"/>
      <c r="B17" s="8"/>
      <c r="C17" s="1"/>
      <c r="D17" s="1"/>
      <c r="E17" s="1"/>
      <c r="F17" s="1"/>
      <c r="G17" s="1"/>
      <c r="H17" s="1"/>
      <c r="I17" s="1"/>
      <c r="J17" s="1"/>
      <c r="K17" s="13"/>
      <c r="L17" s="13"/>
      <c r="M17" s="13"/>
      <c r="N17" s="13"/>
      <c r="O17" s="13"/>
      <c r="P17" s="13"/>
      <c r="Q17" s="13"/>
      <c r="R17" s="13"/>
      <c r="S17" s="13"/>
      <c r="T17" s="13"/>
      <c r="U17" s="13"/>
      <c r="V17" s="23"/>
      <c r="W17" s="23"/>
      <c r="X17" s="52"/>
      <c r="Y17" s="52"/>
      <c r="Z17" s="47"/>
      <c r="AA17" s="47"/>
      <c r="AB17" s="23"/>
      <c r="AC17" s="23"/>
      <c r="AD17" s="23"/>
      <c r="AE17" s="284"/>
    </row>
    <row r="18" spans="1:31" x14ac:dyDescent="0.25">
      <c r="A18" s="97"/>
      <c r="B18" s="97" t="s">
        <v>30</v>
      </c>
      <c r="C18" s="97">
        <f>COUNT(D4:D17)</f>
        <v>11</v>
      </c>
      <c r="D18" s="97">
        <f>SUM(D4:D17)</f>
        <v>21.200000000000003</v>
      </c>
      <c r="E18" s="97">
        <f>SUM(E4:E17)</f>
        <v>28.540000000000003</v>
      </c>
      <c r="F18" s="97"/>
      <c r="G18" s="97"/>
      <c r="H18" s="97">
        <f>SUM(H4:H17)</f>
        <v>0</v>
      </c>
      <c r="I18" s="97">
        <f>SUM(I4:I17)</f>
        <v>139</v>
      </c>
      <c r="J18" s="97">
        <f>MAX(J4:J17)</f>
        <v>10</v>
      </c>
      <c r="K18" s="98">
        <f t="shared" ref="K18:AA18" si="3">SUM(K4:K17)</f>
        <v>129676.1</v>
      </c>
      <c r="L18" s="98">
        <f t="shared" si="3"/>
        <v>707.32999999999993</v>
      </c>
      <c r="M18" s="98">
        <f t="shared" si="3"/>
        <v>23892.99</v>
      </c>
      <c r="N18" s="98">
        <f t="shared" si="3"/>
        <v>0</v>
      </c>
      <c r="O18" s="98">
        <f t="shared" si="3"/>
        <v>5320.2999999999993</v>
      </c>
      <c r="P18" s="98">
        <f t="shared" si="3"/>
        <v>14113.99</v>
      </c>
      <c r="Q18" s="98">
        <f t="shared" si="3"/>
        <v>49725.219999999994</v>
      </c>
      <c r="R18" s="98">
        <f t="shared" si="3"/>
        <v>7923</v>
      </c>
      <c r="S18" s="98">
        <f t="shared" si="3"/>
        <v>0</v>
      </c>
      <c r="T18" s="98">
        <f t="shared" si="3"/>
        <v>56370</v>
      </c>
      <c r="U18" s="98">
        <f t="shared" si="3"/>
        <v>287728.92999999993</v>
      </c>
      <c r="V18" s="113">
        <f t="shared" si="3"/>
        <v>0</v>
      </c>
      <c r="W18" s="113">
        <f t="shared" si="3"/>
        <v>287728.92999999993</v>
      </c>
      <c r="X18" s="250">
        <f t="shared" si="3"/>
        <v>124303</v>
      </c>
      <c r="Y18" s="250">
        <f t="shared" si="3"/>
        <v>139</v>
      </c>
      <c r="Z18" s="250">
        <f t="shared" si="3"/>
        <v>1387</v>
      </c>
      <c r="AA18" s="250">
        <f t="shared" si="3"/>
        <v>1185</v>
      </c>
      <c r="AB18" s="113">
        <f>W18/(D18+E18)</f>
        <v>5784.6588258946495</v>
      </c>
      <c r="AC18" s="113">
        <f>W18/Z18</f>
        <v>207.44695746214848</v>
      </c>
      <c r="AD18" s="113"/>
      <c r="AE18" s="113"/>
    </row>
    <row r="19" spans="1:31" ht="31.2" x14ac:dyDescent="0.25">
      <c r="A19" s="146" t="s">
        <v>0</v>
      </c>
      <c r="B19" s="146" t="s">
        <v>1</v>
      </c>
      <c r="C19" s="146" t="s">
        <v>16</v>
      </c>
      <c r="D19" s="43" t="s">
        <v>523</v>
      </c>
      <c r="E19" s="43" t="s">
        <v>524</v>
      </c>
      <c r="F19" s="43" t="s">
        <v>2</v>
      </c>
      <c r="G19" s="146" t="s">
        <v>3</v>
      </c>
      <c r="H19" s="43" t="s">
        <v>29</v>
      </c>
      <c r="I19" s="43" t="s">
        <v>25</v>
      </c>
      <c r="J19" s="43" t="s">
        <v>26</v>
      </c>
      <c r="K19" s="43" t="s">
        <v>20</v>
      </c>
      <c r="L19" s="43" t="s">
        <v>773</v>
      </c>
      <c r="M19" s="43" t="s">
        <v>13</v>
      </c>
      <c r="N19" s="43" t="s">
        <v>21</v>
      </c>
      <c r="O19" s="146" t="s">
        <v>7</v>
      </c>
      <c r="P19" s="43" t="s">
        <v>22</v>
      </c>
      <c r="Q19" s="146" t="s">
        <v>9</v>
      </c>
      <c r="R19" s="146" t="s">
        <v>23</v>
      </c>
      <c r="S19" s="146" t="s">
        <v>24</v>
      </c>
      <c r="T19" s="146" t="s">
        <v>12</v>
      </c>
      <c r="U19" s="146" t="s">
        <v>19</v>
      </c>
      <c r="V19" s="146" t="s">
        <v>170</v>
      </c>
      <c r="W19" s="43" t="s">
        <v>171</v>
      </c>
      <c r="X19" s="43" t="s">
        <v>163</v>
      </c>
      <c r="Y19" s="43" t="s">
        <v>164</v>
      </c>
      <c r="Z19" s="43" t="s">
        <v>165</v>
      </c>
      <c r="AA19" s="43" t="s">
        <v>166</v>
      </c>
      <c r="AB19" s="146" t="s">
        <v>167</v>
      </c>
      <c r="AC19" s="146" t="s">
        <v>168</v>
      </c>
      <c r="AD19" s="146" t="s">
        <v>1405</v>
      </c>
      <c r="AE19" s="146" t="s">
        <v>1406</v>
      </c>
    </row>
    <row r="20" spans="1:31" x14ac:dyDescent="0.25">
      <c r="A20" s="100"/>
      <c r="B20" s="100"/>
      <c r="C20" s="100"/>
      <c r="D20" s="100"/>
      <c r="E20" s="100"/>
      <c r="F20" s="100"/>
      <c r="G20" s="100"/>
      <c r="H20" s="100"/>
      <c r="I20" s="100"/>
      <c r="J20" s="100"/>
      <c r="K20" s="100"/>
      <c r="L20" s="100"/>
      <c r="M20" s="100"/>
      <c r="N20" s="100"/>
      <c r="O20" s="100"/>
      <c r="P20" s="100"/>
      <c r="Q20" s="100"/>
      <c r="R20" s="100"/>
      <c r="S20" s="100"/>
      <c r="T20" s="100"/>
      <c r="U20" s="100"/>
      <c r="V20" s="100"/>
      <c r="W20" s="100"/>
      <c r="X20" s="100"/>
      <c r="Y20" s="100"/>
      <c r="Z20" s="100"/>
      <c r="AA20" s="100"/>
      <c r="AB20" s="100"/>
      <c r="AC20" s="100"/>
      <c r="AD20" s="100"/>
      <c r="AE20" s="100"/>
    </row>
    <row r="21" spans="1:31" s="227" customFormat="1" ht="36" x14ac:dyDescent="0.25">
      <c r="A21" s="304" t="s">
        <v>1251</v>
      </c>
      <c r="B21" s="304"/>
      <c r="C21" s="245" t="s">
        <v>30</v>
      </c>
      <c r="D21" s="245" t="s">
        <v>526</v>
      </c>
      <c r="E21" s="245" t="s">
        <v>524</v>
      </c>
      <c r="F21" s="246"/>
      <c r="G21" s="246"/>
      <c r="H21" s="245" t="s">
        <v>31</v>
      </c>
      <c r="I21" s="245" t="s">
        <v>4</v>
      </c>
      <c r="J21" s="245" t="s">
        <v>5</v>
      </c>
      <c r="K21" s="245" t="s">
        <v>6</v>
      </c>
      <c r="L21" s="245" t="s">
        <v>773</v>
      </c>
      <c r="M21" s="245" t="s">
        <v>13</v>
      </c>
      <c r="N21" s="246" t="s">
        <v>17</v>
      </c>
      <c r="O21" s="246" t="s">
        <v>7</v>
      </c>
      <c r="P21" s="245" t="s">
        <v>8</v>
      </c>
      <c r="Q21" s="246" t="s">
        <v>9</v>
      </c>
      <c r="R21" s="245" t="s">
        <v>18</v>
      </c>
      <c r="S21" s="246" t="s">
        <v>10</v>
      </c>
      <c r="T21" s="246" t="s">
        <v>12</v>
      </c>
      <c r="U21" s="245" t="s">
        <v>169</v>
      </c>
      <c r="V21" s="245" t="s">
        <v>170</v>
      </c>
      <c r="W21" s="245" t="s">
        <v>171</v>
      </c>
      <c r="X21" s="245" t="s">
        <v>163</v>
      </c>
      <c r="Y21" s="245" t="s">
        <v>164</v>
      </c>
      <c r="Z21" s="245" t="s">
        <v>165</v>
      </c>
      <c r="AA21" s="245" t="s">
        <v>166</v>
      </c>
      <c r="AB21" s="247" t="s">
        <v>167</v>
      </c>
      <c r="AC21" s="247" t="s">
        <v>168</v>
      </c>
      <c r="AD21" s="247"/>
      <c r="AE21" s="247"/>
    </row>
    <row r="22" spans="1:31" s="20" customFormat="1" ht="26.25" customHeight="1" x14ac:dyDescent="0.25">
      <c r="A22" s="303" t="s">
        <v>741</v>
      </c>
      <c r="B22" s="303"/>
      <c r="C22" s="95">
        <f>COUNT(D4:D6)</f>
        <v>3</v>
      </c>
      <c r="D22" s="95">
        <f>SUM(D4:D6)</f>
        <v>17.600000000000001</v>
      </c>
      <c r="E22" s="95">
        <f>SUM(E4:E6)</f>
        <v>0</v>
      </c>
      <c r="F22" s="95"/>
      <c r="G22" s="95"/>
      <c r="H22" s="95">
        <f>SUM(H4:H6)</f>
        <v>0</v>
      </c>
      <c r="I22" s="95">
        <f>SUM(I4:I6)</f>
        <v>50</v>
      </c>
      <c r="J22" s="95">
        <f>MAX(J4:J6)</f>
        <v>10</v>
      </c>
      <c r="K22" s="248">
        <f t="shared" ref="K22:V22" si="4">SUM(K4:K6)</f>
        <v>45900</v>
      </c>
      <c r="L22" s="248">
        <f t="shared" si="4"/>
        <v>0</v>
      </c>
      <c r="M22" s="248">
        <f t="shared" si="4"/>
        <v>9180</v>
      </c>
      <c r="N22" s="248">
        <f t="shared" si="4"/>
        <v>0</v>
      </c>
      <c r="O22" s="248">
        <f t="shared" si="4"/>
        <v>1882</v>
      </c>
      <c r="P22" s="248">
        <f t="shared" si="4"/>
        <v>5227.5</v>
      </c>
      <c r="Q22" s="248">
        <f t="shared" si="4"/>
        <v>17750</v>
      </c>
      <c r="R22" s="248">
        <f t="shared" si="4"/>
        <v>2850</v>
      </c>
      <c r="S22" s="248">
        <f t="shared" si="4"/>
        <v>0</v>
      </c>
      <c r="T22" s="248">
        <f t="shared" si="4"/>
        <v>19800</v>
      </c>
      <c r="U22" s="248">
        <f t="shared" si="4"/>
        <v>102589.5</v>
      </c>
      <c r="V22" s="248">
        <f t="shared" si="4"/>
        <v>0</v>
      </c>
      <c r="W22" s="62">
        <f>V22+U22</f>
        <v>102589.5</v>
      </c>
      <c r="X22" s="249">
        <f>SUM(X4:X6)</f>
        <v>44000</v>
      </c>
      <c r="Y22" s="249">
        <f>SUM(Y4:Y6)</f>
        <v>50</v>
      </c>
      <c r="Z22" s="249">
        <f>SUM(Z4:Z6)</f>
        <v>550</v>
      </c>
      <c r="AA22" s="249">
        <f>SUM(AA4:AA6)</f>
        <v>387</v>
      </c>
      <c r="AB22" s="62">
        <f>W22/(D22+E22)</f>
        <v>5828.9488636363631</v>
      </c>
      <c r="AC22" s="62">
        <f>U22/Z22</f>
        <v>186.52636363636364</v>
      </c>
      <c r="AD22" s="62"/>
      <c r="AE22" s="62"/>
    </row>
    <row r="23" spans="1:31" s="20" customFormat="1" ht="26.25" customHeight="1" x14ac:dyDescent="0.25">
      <c r="A23" s="303" t="s">
        <v>752</v>
      </c>
      <c r="B23" s="303"/>
      <c r="C23" s="95">
        <f>COUNT(D7:D12)</f>
        <v>6</v>
      </c>
      <c r="D23" s="95">
        <f>SUM(D7:D12)</f>
        <v>3.6</v>
      </c>
      <c r="E23" s="95">
        <f>SUM(E7:E12)</f>
        <v>19.190000000000001</v>
      </c>
      <c r="F23" s="95"/>
      <c r="G23" s="95"/>
      <c r="H23" s="95">
        <f>SUM(H7:H12)</f>
        <v>0</v>
      </c>
      <c r="I23" s="95">
        <f>SUM(I7:I12)</f>
        <v>67</v>
      </c>
      <c r="J23" s="95">
        <f>MAX(J7:J12)</f>
        <v>10</v>
      </c>
      <c r="K23" s="248">
        <f t="shared" ref="K23:V23" si="5">SUM(K7:K12)</f>
        <v>62262</v>
      </c>
      <c r="L23" s="248">
        <f t="shared" si="5"/>
        <v>383.94</v>
      </c>
      <c r="M23" s="248">
        <f t="shared" si="5"/>
        <v>11343.880000000001</v>
      </c>
      <c r="N23" s="248">
        <f t="shared" si="5"/>
        <v>0</v>
      </c>
      <c r="O23" s="248">
        <f t="shared" si="5"/>
        <v>2552.66</v>
      </c>
      <c r="P23" s="248">
        <f t="shared" si="5"/>
        <v>6780.21</v>
      </c>
      <c r="Q23" s="248">
        <f t="shared" si="5"/>
        <v>23051.94</v>
      </c>
      <c r="R23" s="248">
        <f t="shared" si="5"/>
        <v>3819</v>
      </c>
      <c r="S23" s="248">
        <f t="shared" si="5"/>
        <v>0</v>
      </c>
      <c r="T23" s="248">
        <f t="shared" si="5"/>
        <v>28620</v>
      </c>
      <c r="U23" s="248">
        <f t="shared" si="5"/>
        <v>138813.63</v>
      </c>
      <c r="V23" s="248">
        <f t="shared" si="5"/>
        <v>0</v>
      </c>
      <c r="W23" s="62">
        <f>V23+U23</f>
        <v>138813.63</v>
      </c>
      <c r="X23" s="249">
        <f>SUM(X7:X12)</f>
        <v>61053</v>
      </c>
      <c r="Y23" s="249">
        <f>SUM(Y7:Y12)</f>
        <v>67</v>
      </c>
      <c r="Z23" s="249">
        <f>SUM(Z7:Z12)</f>
        <v>631</v>
      </c>
      <c r="AA23" s="249">
        <f>SUM(AA7:AA12)</f>
        <v>592</v>
      </c>
      <c r="AB23" s="62">
        <f>W23/(D23+E23)</f>
        <v>6090.988591487494</v>
      </c>
      <c r="AC23" s="62">
        <f>U23/Z23</f>
        <v>219.98990491283678</v>
      </c>
      <c r="AD23" s="62"/>
      <c r="AE23" s="62"/>
    </row>
    <row r="24" spans="1:31" s="20" customFormat="1" ht="26.25" customHeight="1" x14ac:dyDescent="0.25">
      <c r="A24" s="303" t="s">
        <v>964</v>
      </c>
      <c r="B24" s="303"/>
      <c r="C24" s="95">
        <f>COUNT(D13:D14)</f>
        <v>2</v>
      </c>
      <c r="D24" s="95">
        <f>SUM(D13:D14)</f>
        <v>0</v>
      </c>
      <c r="E24" s="95">
        <f>SUM(E13:E14)</f>
        <v>9.35</v>
      </c>
      <c r="F24" s="95"/>
      <c r="G24" s="95"/>
      <c r="H24" s="95">
        <f>SUM(H13:H14)</f>
        <v>0</v>
      </c>
      <c r="I24" s="95">
        <f>SUM(I13:I14)</f>
        <v>22</v>
      </c>
      <c r="J24" s="95">
        <f>MAX(J13:J14)</f>
        <v>9</v>
      </c>
      <c r="K24" s="248">
        <f>SUM(K13:K14)</f>
        <v>21514.1</v>
      </c>
      <c r="L24" s="248">
        <f t="shared" ref="L24:AA24" si="6">SUM(L13:L14)</f>
        <v>323.39</v>
      </c>
      <c r="M24" s="248">
        <f t="shared" si="6"/>
        <v>3369.11</v>
      </c>
      <c r="N24" s="248">
        <f t="shared" si="6"/>
        <v>0</v>
      </c>
      <c r="O24" s="248">
        <f t="shared" si="6"/>
        <v>885.64</v>
      </c>
      <c r="P24" s="248">
        <f t="shared" si="6"/>
        <v>2106.2800000000002</v>
      </c>
      <c r="Q24" s="248">
        <f t="shared" si="6"/>
        <v>8923.2800000000007</v>
      </c>
      <c r="R24" s="248">
        <f t="shared" si="6"/>
        <v>1254</v>
      </c>
      <c r="S24" s="248">
        <f t="shared" si="6"/>
        <v>0</v>
      </c>
      <c r="T24" s="248">
        <f t="shared" si="6"/>
        <v>7950</v>
      </c>
      <c r="U24" s="248">
        <f t="shared" si="6"/>
        <v>46325.8</v>
      </c>
      <c r="V24" s="248">
        <f t="shared" si="6"/>
        <v>0</v>
      </c>
      <c r="W24" s="62">
        <f>V24+U24</f>
        <v>46325.8</v>
      </c>
      <c r="X24" s="249">
        <f t="shared" si="6"/>
        <v>19250</v>
      </c>
      <c r="Y24" s="249">
        <f t="shared" si="6"/>
        <v>22</v>
      </c>
      <c r="Z24" s="249">
        <f t="shared" si="6"/>
        <v>206</v>
      </c>
      <c r="AA24" s="249">
        <f t="shared" si="6"/>
        <v>206</v>
      </c>
      <c r="AB24" s="62">
        <f>W24/(D24+E24)</f>
        <v>4954.6310160427811</v>
      </c>
      <c r="AC24" s="62">
        <f>U24/Z24</f>
        <v>224.88252427184469</v>
      </c>
      <c r="AD24" s="62"/>
      <c r="AE24" s="62"/>
    </row>
  </sheetData>
  <mergeCells count="4">
    <mergeCell ref="A22:B22"/>
    <mergeCell ref="A23:B23"/>
    <mergeCell ref="A24:B24"/>
    <mergeCell ref="A21:B21"/>
  </mergeCells>
  <pageMargins left="0.70866141732283472" right="0.70866141732283472" top="0.74803149606299213" bottom="0.74803149606299213" header="0.31496062992125984" footer="0.31496062992125984"/>
  <pageSetup paperSize="8" scale="65" orientation="landscape"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tabColor rgb="FF00FF00"/>
    <pageSetUpPr fitToPage="1"/>
  </sheetPr>
  <dimension ref="A1:AE15"/>
  <sheetViews>
    <sheetView zoomScaleNormal="100" workbookViewId="0">
      <selection activeCell="A4" sqref="A4:AE6"/>
    </sheetView>
  </sheetViews>
  <sheetFormatPr defaultRowHeight="13.2" x14ac:dyDescent="0.25"/>
  <cols>
    <col min="1" max="1" width="12" customWidth="1"/>
    <col min="2" max="2" width="11.33203125" customWidth="1"/>
    <col min="3" max="3" width="11.88671875" customWidth="1"/>
    <col min="6" max="6" width="14.6640625" customWidth="1"/>
    <col min="7" max="7" width="13.33203125" customWidth="1"/>
    <col min="8" max="8" width="7.44140625" bestFit="1" customWidth="1"/>
    <col min="9" max="9" width="6.5546875" bestFit="1" customWidth="1"/>
    <col min="10" max="10" width="8.88671875" bestFit="1" customWidth="1"/>
    <col min="11" max="11" width="11" bestFit="1" customWidth="1"/>
    <col min="12" max="12" width="8.44140625" bestFit="1" customWidth="1"/>
    <col min="13" max="13" width="10" bestFit="1" customWidth="1"/>
    <col min="14" max="14" width="7.109375" bestFit="1" customWidth="1"/>
    <col min="15" max="15" width="10" bestFit="1" customWidth="1"/>
    <col min="16" max="17" width="11" bestFit="1" customWidth="1"/>
    <col min="18" max="18" width="10" bestFit="1" customWidth="1"/>
    <col min="19" max="19" width="7.88671875" bestFit="1" customWidth="1"/>
    <col min="20" max="21" width="11" bestFit="1" customWidth="1"/>
    <col min="22" max="22" width="11.33203125" bestFit="1" customWidth="1"/>
    <col min="23" max="24" width="11" bestFit="1" customWidth="1"/>
    <col min="25" max="25" width="8" bestFit="1" customWidth="1"/>
    <col min="26" max="27" width="8.44140625" bestFit="1" customWidth="1"/>
    <col min="28" max="28" width="10" bestFit="1" customWidth="1"/>
    <col min="29" max="29" width="9.44140625" bestFit="1" customWidth="1"/>
    <col min="30" max="30" width="19.88671875" customWidth="1"/>
    <col min="31" max="31" width="17.109375" customWidth="1"/>
  </cols>
  <sheetData>
    <row r="1" spans="1:31" x14ac:dyDescent="0.25">
      <c r="A1" s="2" t="s">
        <v>868</v>
      </c>
    </row>
    <row r="3" spans="1:31" ht="31.2" x14ac:dyDescent="0.25">
      <c r="A3" s="146" t="s">
        <v>0</v>
      </c>
      <c r="B3" s="146" t="s">
        <v>1</v>
      </c>
      <c r="C3" s="146" t="s">
        <v>16</v>
      </c>
      <c r="D3" s="43" t="s">
        <v>523</v>
      </c>
      <c r="E3" s="43" t="s">
        <v>524</v>
      </c>
      <c r="F3" s="43" t="s">
        <v>2</v>
      </c>
      <c r="G3" s="146" t="s">
        <v>3</v>
      </c>
      <c r="H3" s="43" t="s">
        <v>29</v>
      </c>
      <c r="I3" s="43" t="s">
        <v>25</v>
      </c>
      <c r="J3" s="43" t="s">
        <v>26</v>
      </c>
      <c r="K3" s="43" t="s">
        <v>20</v>
      </c>
      <c r="L3" s="43" t="s">
        <v>773</v>
      </c>
      <c r="M3" s="43" t="s">
        <v>13</v>
      </c>
      <c r="N3" s="43" t="s">
        <v>21</v>
      </c>
      <c r="O3" s="146" t="s">
        <v>7</v>
      </c>
      <c r="P3" s="43" t="s">
        <v>22</v>
      </c>
      <c r="Q3" s="146" t="s">
        <v>9</v>
      </c>
      <c r="R3" s="146" t="s">
        <v>23</v>
      </c>
      <c r="S3" s="146" t="s">
        <v>24</v>
      </c>
      <c r="T3" s="146" t="s">
        <v>12</v>
      </c>
      <c r="U3" s="146" t="s">
        <v>19</v>
      </c>
      <c r="V3" s="43" t="s">
        <v>170</v>
      </c>
      <c r="W3" s="43" t="s">
        <v>171</v>
      </c>
      <c r="X3" s="43" t="s">
        <v>163</v>
      </c>
      <c r="Y3" s="43" t="s">
        <v>164</v>
      </c>
      <c r="Z3" s="43" t="s">
        <v>165</v>
      </c>
      <c r="AA3" s="43" t="s">
        <v>166</v>
      </c>
      <c r="AB3" s="146" t="s">
        <v>167</v>
      </c>
      <c r="AC3" s="146" t="s">
        <v>168</v>
      </c>
      <c r="AD3" s="146" t="s">
        <v>1405</v>
      </c>
      <c r="AE3" s="146" t="s">
        <v>1406</v>
      </c>
    </row>
    <row r="4" spans="1:31" x14ac:dyDescent="0.25">
      <c r="A4" s="31" t="s">
        <v>869</v>
      </c>
      <c r="B4" s="8" t="s">
        <v>859</v>
      </c>
      <c r="C4" s="1" t="s">
        <v>878</v>
      </c>
      <c r="D4" s="1">
        <v>7.03</v>
      </c>
      <c r="E4" s="1">
        <v>0</v>
      </c>
      <c r="F4" s="1" t="s">
        <v>191</v>
      </c>
      <c r="G4" s="1" t="s">
        <v>878</v>
      </c>
      <c r="H4" s="1">
        <v>0</v>
      </c>
      <c r="I4" s="1">
        <v>20</v>
      </c>
      <c r="J4" s="1">
        <v>10</v>
      </c>
      <c r="K4" s="24">
        <v>20270</v>
      </c>
      <c r="L4" s="24">
        <v>311.39999999999998</v>
      </c>
      <c r="M4" s="6">
        <v>3174.28</v>
      </c>
      <c r="N4" s="6">
        <v>0</v>
      </c>
      <c r="O4" s="6">
        <v>856.4</v>
      </c>
      <c r="P4" s="6">
        <v>5132</v>
      </c>
      <c r="Q4" s="6">
        <v>7220.1</v>
      </c>
      <c r="R4" s="6">
        <v>1140</v>
      </c>
      <c r="S4" s="6">
        <v>0</v>
      </c>
      <c r="T4" s="6">
        <v>7920</v>
      </c>
      <c r="U4" s="6">
        <v>46024.18</v>
      </c>
      <c r="V4" s="23">
        <v>0</v>
      </c>
      <c r="W4" s="23">
        <f>V4+U4</f>
        <v>46024.18</v>
      </c>
      <c r="X4" s="52">
        <v>17575</v>
      </c>
      <c r="Y4" s="52">
        <v>20</v>
      </c>
      <c r="Z4" s="47">
        <v>200</v>
      </c>
      <c r="AA4" s="47">
        <v>121</v>
      </c>
      <c r="AB4" s="23">
        <f>W4/(D4+E4)</f>
        <v>6546.8250355618775</v>
      </c>
      <c r="AC4" s="23">
        <f>U4/Z4</f>
        <v>230.12090000000001</v>
      </c>
      <c r="AD4" s="23" t="s">
        <v>1486</v>
      </c>
      <c r="AE4" s="284"/>
    </row>
    <row r="5" spans="1:31" x14ac:dyDescent="0.25">
      <c r="A5" s="31" t="s">
        <v>869</v>
      </c>
      <c r="B5" s="8" t="s">
        <v>899</v>
      </c>
      <c r="C5" s="1" t="s">
        <v>907</v>
      </c>
      <c r="D5" s="1">
        <v>7.02</v>
      </c>
      <c r="E5" s="1">
        <v>0</v>
      </c>
      <c r="F5" s="1" t="s">
        <v>191</v>
      </c>
      <c r="G5" s="1" t="s">
        <v>907</v>
      </c>
      <c r="H5" s="1">
        <v>0</v>
      </c>
      <c r="I5" s="1">
        <v>20</v>
      </c>
      <c r="J5" s="1">
        <v>10</v>
      </c>
      <c r="K5" s="24">
        <v>20270</v>
      </c>
      <c r="L5" s="24">
        <v>311.39999999999998</v>
      </c>
      <c r="M5" s="6">
        <v>3174.28</v>
      </c>
      <c r="N5" s="6">
        <v>0</v>
      </c>
      <c r="O5" s="6">
        <v>856.4</v>
      </c>
      <c r="P5" s="6">
        <v>5162</v>
      </c>
      <c r="Q5" s="6">
        <v>7754.55</v>
      </c>
      <c r="R5" s="6">
        <v>1140</v>
      </c>
      <c r="S5" s="6">
        <v>0</v>
      </c>
      <c r="T5" s="6">
        <v>7920</v>
      </c>
      <c r="U5" s="6">
        <v>46588.63</v>
      </c>
      <c r="V5" s="23">
        <v>0</v>
      </c>
      <c r="W5" s="23">
        <f>V5+U5</f>
        <v>46588.63</v>
      </c>
      <c r="X5" s="52">
        <v>17550</v>
      </c>
      <c r="Y5" s="52">
        <v>20</v>
      </c>
      <c r="Z5" s="47">
        <v>200</v>
      </c>
      <c r="AA5" s="47">
        <v>200</v>
      </c>
      <c r="AB5" s="23">
        <f>W5/(D5+E5)</f>
        <v>6636.5569800569801</v>
      </c>
      <c r="AC5" s="23">
        <f>U5/Z5</f>
        <v>232.94314999999997</v>
      </c>
      <c r="AD5" s="23" t="s">
        <v>1487</v>
      </c>
      <c r="AE5" s="284"/>
    </row>
    <row r="6" spans="1:31" x14ac:dyDescent="0.25">
      <c r="A6" s="162" t="s">
        <v>869</v>
      </c>
      <c r="B6" s="39" t="s">
        <v>927</v>
      </c>
      <c r="C6" s="1" t="s">
        <v>929</v>
      </c>
      <c r="D6" s="1">
        <v>7.06</v>
      </c>
      <c r="E6" s="1">
        <v>0</v>
      </c>
      <c r="F6" s="1" t="s">
        <v>191</v>
      </c>
      <c r="G6" s="1" t="s">
        <v>929</v>
      </c>
      <c r="H6" s="1">
        <v>0</v>
      </c>
      <c r="I6" s="1">
        <v>20</v>
      </c>
      <c r="J6" s="1">
        <v>10</v>
      </c>
      <c r="K6" s="24">
        <v>20270</v>
      </c>
      <c r="L6" s="24">
        <v>311.39999999999998</v>
      </c>
      <c r="M6" s="6">
        <v>3174.28</v>
      </c>
      <c r="N6" s="6">
        <v>0</v>
      </c>
      <c r="O6" s="6">
        <v>856.4</v>
      </c>
      <c r="P6" s="6">
        <v>5162</v>
      </c>
      <c r="Q6" s="6">
        <v>7487.32</v>
      </c>
      <c r="R6" s="6">
        <v>1140</v>
      </c>
      <c r="S6" s="6">
        <v>0</v>
      </c>
      <c r="T6" s="6">
        <v>7920</v>
      </c>
      <c r="U6" s="6">
        <v>46321.4</v>
      </c>
      <c r="V6" s="23">
        <v>0</v>
      </c>
      <c r="W6" s="23">
        <f>V6+U6</f>
        <v>46321.4</v>
      </c>
      <c r="X6" s="52">
        <v>17650</v>
      </c>
      <c r="Y6" s="52">
        <v>20</v>
      </c>
      <c r="Z6" s="47">
        <v>200</v>
      </c>
      <c r="AA6" s="47">
        <v>200</v>
      </c>
      <c r="AB6" s="23">
        <f>W6/(D6+E6)</f>
        <v>6561.1048158640233</v>
      </c>
      <c r="AC6" s="23">
        <f>U6/Z6</f>
        <v>231.607</v>
      </c>
      <c r="AD6" s="23" t="s">
        <v>1488</v>
      </c>
      <c r="AE6" s="284"/>
    </row>
    <row r="7" spans="1:31" x14ac:dyDescent="0.25">
      <c r="A7" s="1"/>
      <c r="B7" s="8"/>
      <c r="C7" s="1"/>
      <c r="D7" s="1"/>
      <c r="E7" s="1"/>
      <c r="F7" s="1"/>
      <c r="G7" s="1"/>
      <c r="H7" s="1"/>
      <c r="I7" s="1"/>
      <c r="J7" s="21"/>
      <c r="K7" s="24"/>
      <c r="L7" s="24"/>
      <c r="M7" s="13"/>
      <c r="N7" s="13"/>
      <c r="O7" s="13"/>
      <c r="P7" s="13"/>
      <c r="Q7" s="13"/>
      <c r="R7" s="13"/>
      <c r="S7" s="13"/>
      <c r="T7" s="13"/>
      <c r="U7" s="13"/>
      <c r="V7" s="23"/>
      <c r="W7" s="23"/>
      <c r="X7" s="52"/>
      <c r="Y7" s="52"/>
      <c r="Z7" s="47"/>
      <c r="AA7" s="47"/>
      <c r="AB7" s="23"/>
      <c r="AC7" s="23"/>
      <c r="AD7" s="23"/>
      <c r="AE7" s="284"/>
    </row>
    <row r="8" spans="1:31" x14ac:dyDescent="0.25">
      <c r="A8" s="1"/>
      <c r="B8" s="8"/>
      <c r="C8" s="1"/>
      <c r="D8" s="1"/>
      <c r="E8" s="1"/>
      <c r="F8" s="1"/>
      <c r="G8" s="1"/>
      <c r="H8" s="1"/>
      <c r="I8" s="1"/>
      <c r="J8" s="21"/>
      <c r="K8" s="24"/>
      <c r="L8" s="24"/>
      <c r="M8" s="13"/>
      <c r="N8" s="13"/>
      <c r="O8" s="13"/>
      <c r="P8" s="13"/>
      <c r="Q8" s="13"/>
      <c r="R8" s="13"/>
      <c r="S8" s="13"/>
      <c r="T8" s="13"/>
      <c r="U8" s="13"/>
      <c r="V8" s="23"/>
      <c r="W8" s="23"/>
      <c r="X8" s="52"/>
      <c r="Y8" s="52"/>
      <c r="Z8" s="47"/>
      <c r="AA8" s="47"/>
      <c r="AB8" s="23"/>
      <c r="AC8" s="23"/>
      <c r="AD8" s="23"/>
      <c r="AE8" s="284"/>
    </row>
    <row r="9" spans="1:31" x14ac:dyDescent="0.25">
      <c r="A9" s="1"/>
      <c r="B9" s="8"/>
      <c r="C9" s="1"/>
      <c r="D9" s="1"/>
      <c r="E9" s="1"/>
      <c r="F9" s="1"/>
      <c r="G9" s="1"/>
      <c r="H9" s="1"/>
      <c r="I9" s="1"/>
      <c r="J9" s="1"/>
      <c r="K9" s="13"/>
      <c r="L9" s="13"/>
      <c r="M9" s="13"/>
      <c r="N9" s="13"/>
      <c r="O9" s="13"/>
      <c r="P9" s="13"/>
      <c r="Q9" s="13"/>
      <c r="R9" s="13"/>
      <c r="S9" s="13"/>
      <c r="T9" s="13"/>
      <c r="U9" s="13"/>
      <c r="V9" s="23"/>
      <c r="W9" s="23"/>
      <c r="X9" s="52"/>
      <c r="Y9" s="52"/>
      <c r="Z9" s="47"/>
      <c r="AA9" s="47"/>
      <c r="AB9" s="23"/>
      <c r="AC9" s="23"/>
      <c r="AD9" s="23"/>
      <c r="AE9" s="284"/>
    </row>
    <row r="10" spans="1:31" x14ac:dyDescent="0.25">
      <c r="A10" s="97"/>
      <c r="B10" s="97" t="s">
        <v>30</v>
      </c>
      <c r="C10" s="97">
        <f>COUNT(D4:D9)</f>
        <v>3</v>
      </c>
      <c r="D10" s="97">
        <f>SUM(D4:D9)</f>
        <v>21.11</v>
      </c>
      <c r="E10" s="97">
        <f>SUM(E4:E9)</f>
        <v>0</v>
      </c>
      <c r="F10" s="97"/>
      <c r="G10" s="97"/>
      <c r="H10" s="97">
        <f>SUM(H4:H9)</f>
        <v>0</v>
      </c>
      <c r="I10" s="97">
        <f>SUM(I4:I9)</f>
        <v>60</v>
      </c>
      <c r="J10" s="97">
        <f>MAX(J4:J9)</f>
        <v>10</v>
      </c>
      <c r="K10" s="98">
        <f t="shared" ref="K10:AA10" si="0">SUM(K4:K9)</f>
        <v>60810</v>
      </c>
      <c r="L10" s="98">
        <f t="shared" si="0"/>
        <v>934.19999999999993</v>
      </c>
      <c r="M10" s="98">
        <f t="shared" si="0"/>
        <v>9522.84</v>
      </c>
      <c r="N10" s="98">
        <f t="shared" si="0"/>
        <v>0</v>
      </c>
      <c r="O10" s="98">
        <f t="shared" si="0"/>
        <v>2569.1999999999998</v>
      </c>
      <c r="P10" s="98">
        <f t="shared" si="0"/>
        <v>15456</v>
      </c>
      <c r="Q10" s="98">
        <f t="shared" si="0"/>
        <v>22461.97</v>
      </c>
      <c r="R10" s="98">
        <f t="shared" si="0"/>
        <v>3420</v>
      </c>
      <c r="S10" s="98">
        <f t="shared" si="0"/>
        <v>0</v>
      </c>
      <c r="T10" s="98">
        <f t="shared" si="0"/>
        <v>23760</v>
      </c>
      <c r="U10" s="98">
        <f t="shared" si="0"/>
        <v>138934.21</v>
      </c>
      <c r="V10" s="113">
        <f t="shared" si="0"/>
        <v>0</v>
      </c>
      <c r="W10" s="113">
        <f t="shared" si="0"/>
        <v>138934.21</v>
      </c>
      <c r="X10" s="250">
        <f t="shared" si="0"/>
        <v>52775</v>
      </c>
      <c r="Y10" s="250">
        <f t="shared" si="0"/>
        <v>60</v>
      </c>
      <c r="Z10" s="250">
        <f t="shared" si="0"/>
        <v>600</v>
      </c>
      <c r="AA10" s="250">
        <f t="shared" si="0"/>
        <v>521</v>
      </c>
      <c r="AB10" s="113">
        <f>W10/(D10+E10)</f>
        <v>6581.4405495026049</v>
      </c>
      <c r="AC10" s="113">
        <f>W10/Z10</f>
        <v>231.55701666666664</v>
      </c>
      <c r="AD10" s="113"/>
      <c r="AE10" s="113"/>
    </row>
    <row r="11" spans="1:31" ht="31.2" x14ac:dyDescent="0.25">
      <c r="A11" s="146" t="s">
        <v>0</v>
      </c>
      <c r="B11" s="146" t="s">
        <v>1</v>
      </c>
      <c r="C11" s="146" t="s">
        <v>16</v>
      </c>
      <c r="D11" s="43" t="s">
        <v>523</v>
      </c>
      <c r="E11" s="43" t="s">
        <v>524</v>
      </c>
      <c r="F11" s="43" t="s">
        <v>2</v>
      </c>
      <c r="G11" s="146" t="s">
        <v>3</v>
      </c>
      <c r="H11" s="43" t="s">
        <v>29</v>
      </c>
      <c r="I11" s="43" t="s">
        <v>25</v>
      </c>
      <c r="J11" s="43" t="s">
        <v>26</v>
      </c>
      <c r="K11" s="43" t="s">
        <v>20</v>
      </c>
      <c r="L11" s="43" t="s">
        <v>773</v>
      </c>
      <c r="M11" s="43" t="s">
        <v>13</v>
      </c>
      <c r="N11" s="43" t="s">
        <v>21</v>
      </c>
      <c r="O11" s="146" t="s">
        <v>7</v>
      </c>
      <c r="P11" s="43" t="s">
        <v>22</v>
      </c>
      <c r="Q11" s="146" t="s">
        <v>9</v>
      </c>
      <c r="R11" s="146" t="s">
        <v>23</v>
      </c>
      <c r="S11" s="146" t="s">
        <v>24</v>
      </c>
      <c r="T11" s="146" t="s">
        <v>12</v>
      </c>
      <c r="U11" s="146" t="s">
        <v>19</v>
      </c>
      <c r="V11" s="146" t="s">
        <v>170</v>
      </c>
      <c r="W11" s="43" t="s">
        <v>171</v>
      </c>
      <c r="X11" s="43" t="s">
        <v>163</v>
      </c>
      <c r="Y11" s="43" t="s">
        <v>164</v>
      </c>
      <c r="Z11" s="43" t="s">
        <v>165</v>
      </c>
      <c r="AA11" s="43" t="s">
        <v>166</v>
      </c>
      <c r="AB11" s="146" t="s">
        <v>167</v>
      </c>
      <c r="AC11" s="146" t="s">
        <v>168</v>
      </c>
      <c r="AD11" s="146" t="s">
        <v>1405</v>
      </c>
      <c r="AE11" s="146" t="s">
        <v>1406</v>
      </c>
    </row>
    <row r="12" spans="1:31" x14ac:dyDescent="0.25">
      <c r="A12" s="100"/>
      <c r="B12" s="100"/>
      <c r="C12" s="100"/>
      <c r="D12" s="100"/>
      <c r="E12" s="100"/>
      <c r="F12" s="100"/>
      <c r="G12" s="100"/>
      <c r="H12" s="100"/>
      <c r="I12" s="100"/>
      <c r="J12" s="100"/>
      <c r="K12" s="100"/>
      <c r="L12" s="100"/>
      <c r="M12" s="100"/>
      <c r="N12" s="100"/>
      <c r="O12" s="100"/>
      <c r="P12" s="100"/>
      <c r="Q12" s="100"/>
      <c r="R12" s="100"/>
      <c r="S12" s="100"/>
      <c r="T12" s="100"/>
      <c r="U12" s="100"/>
      <c r="V12" s="100"/>
      <c r="W12" s="100"/>
      <c r="X12" s="100"/>
      <c r="Y12" s="100"/>
      <c r="Z12" s="100"/>
      <c r="AA12" s="100"/>
      <c r="AB12" s="100"/>
      <c r="AC12" s="100"/>
      <c r="AD12" s="100"/>
      <c r="AE12" s="100"/>
    </row>
    <row r="13" spans="1:31" s="227" customFormat="1" ht="48" x14ac:dyDescent="0.25">
      <c r="A13" s="304" t="s">
        <v>1251</v>
      </c>
      <c r="B13" s="304"/>
      <c r="C13" s="245" t="s">
        <v>30</v>
      </c>
      <c r="D13" s="245" t="s">
        <v>526</v>
      </c>
      <c r="E13" s="245" t="s">
        <v>524</v>
      </c>
      <c r="F13" s="246"/>
      <c r="G13" s="246"/>
      <c r="H13" s="245" t="s">
        <v>31</v>
      </c>
      <c r="I13" s="245" t="s">
        <v>4</v>
      </c>
      <c r="J13" s="245" t="s">
        <v>5</v>
      </c>
      <c r="K13" s="245" t="s">
        <v>6</v>
      </c>
      <c r="L13" s="245" t="s">
        <v>773</v>
      </c>
      <c r="M13" s="245" t="s">
        <v>13</v>
      </c>
      <c r="N13" s="246" t="s">
        <v>17</v>
      </c>
      <c r="O13" s="246" t="s">
        <v>7</v>
      </c>
      <c r="P13" s="245" t="s">
        <v>8</v>
      </c>
      <c r="Q13" s="246" t="s">
        <v>9</v>
      </c>
      <c r="R13" s="245" t="s">
        <v>18</v>
      </c>
      <c r="S13" s="246" t="s">
        <v>10</v>
      </c>
      <c r="T13" s="246" t="s">
        <v>12</v>
      </c>
      <c r="U13" s="245" t="s">
        <v>169</v>
      </c>
      <c r="V13" s="245" t="s">
        <v>170</v>
      </c>
      <c r="W13" s="245" t="s">
        <v>171</v>
      </c>
      <c r="X13" s="245" t="s">
        <v>163</v>
      </c>
      <c r="Y13" s="245" t="s">
        <v>164</v>
      </c>
      <c r="Z13" s="245" t="s">
        <v>165</v>
      </c>
      <c r="AA13" s="245" t="s">
        <v>166</v>
      </c>
      <c r="AB13" s="247" t="s">
        <v>167</v>
      </c>
      <c r="AC13" s="247" t="s">
        <v>168</v>
      </c>
      <c r="AD13" s="247"/>
      <c r="AE13" s="247"/>
    </row>
    <row r="14" spans="1:31" s="20" customFormat="1" ht="26.25" customHeight="1" x14ac:dyDescent="0.25">
      <c r="A14" s="303" t="s">
        <v>752</v>
      </c>
      <c r="B14" s="303"/>
      <c r="C14" s="95">
        <f>COUNT(D4:D5)</f>
        <v>2</v>
      </c>
      <c r="D14" s="95">
        <f>SUM(D4:D5)</f>
        <v>14.05</v>
      </c>
      <c r="E14" s="95">
        <f>SUM(E4:E5)</f>
        <v>0</v>
      </c>
      <c r="F14" s="95"/>
      <c r="G14" s="95"/>
      <c r="H14" s="95">
        <f>SUM(H4:H5)</f>
        <v>0</v>
      </c>
      <c r="I14" s="95">
        <f>SUM(I4:I5)</f>
        <v>40</v>
      </c>
      <c r="J14" s="95">
        <f>MAX(J4:J5)</f>
        <v>10</v>
      </c>
      <c r="K14" s="248">
        <f>SUM(K4:K5)</f>
        <v>40540</v>
      </c>
      <c r="L14" s="248">
        <f t="shared" ref="L14:AA14" si="1">SUM(L4:L5)</f>
        <v>622.79999999999995</v>
      </c>
      <c r="M14" s="248">
        <f t="shared" si="1"/>
        <v>6348.56</v>
      </c>
      <c r="N14" s="248">
        <f t="shared" si="1"/>
        <v>0</v>
      </c>
      <c r="O14" s="248">
        <f t="shared" si="1"/>
        <v>1712.8</v>
      </c>
      <c r="P14" s="248">
        <f t="shared" si="1"/>
        <v>10294</v>
      </c>
      <c r="Q14" s="248">
        <f t="shared" si="1"/>
        <v>14974.650000000001</v>
      </c>
      <c r="R14" s="248">
        <f t="shared" si="1"/>
        <v>2280</v>
      </c>
      <c r="S14" s="248">
        <f t="shared" si="1"/>
        <v>0</v>
      </c>
      <c r="T14" s="248">
        <f t="shared" si="1"/>
        <v>15840</v>
      </c>
      <c r="U14" s="248">
        <f t="shared" si="1"/>
        <v>92612.81</v>
      </c>
      <c r="V14" s="248">
        <f t="shared" si="1"/>
        <v>0</v>
      </c>
      <c r="W14" s="62">
        <f>V14+U14</f>
        <v>92612.81</v>
      </c>
      <c r="X14" s="248">
        <f t="shared" si="1"/>
        <v>35125</v>
      </c>
      <c r="Y14" s="248">
        <f t="shared" si="1"/>
        <v>40</v>
      </c>
      <c r="Z14" s="248">
        <f t="shared" si="1"/>
        <v>400</v>
      </c>
      <c r="AA14" s="248">
        <f t="shared" si="1"/>
        <v>321</v>
      </c>
      <c r="AB14" s="62">
        <f>W14/(D14+E14)</f>
        <v>6591.6590747330956</v>
      </c>
      <c r="AC14" s="62">
        <f>U14/Z14</f>
        <v>231.532025</v>
      </c>
      <c r="AD14" s="62"/>
      <c r="AE14" s="62"/>
    </row>
    <row r="15" spans="1:31" s="20" customFormat="1" ht="26.25" customHeight="1" x14ac:dyDescent="0.25">
      <c r="A15" s="303" t="s">
        <v>964</v>
      </c>
      <c r="B15" s="303"/>
      <c r="C15" s="95">
        <f>COUNT(D6)</f>
        <v>1</v>
      </c>
      <c r="D15" s="95">
        <f>SUM(D6)</f>
        <v>7.06</v>
      </c>
      <c r="E15" s="95">
        <f>SUM(E6)</f>
        <v>0</v>
      </c>
      <c r="F15" s="95"/>
      <c r="G15" s="95"/>
      <c r="H15" s="95">
        <f>SUM(H6)</f>
        <v>0</v>
      </c>
      <c r="I15" s="95">
        <f>SUM(I6)</f>
        <v>20</v>
      </c>
      <c r="J15" s="95">
        <f>MAX(J6)</f>
        <v>10</v>
      </c>
      <c r="K15" s="248">
        <f>SUM(K6)</f>
        <v>20270</v>
      </c>
      <c r="L15" s="248">
        <f t="shared" ref="L15:AA15" si="2">SUM(L6)</f>
        <v>311.39999999999998</v>
      </c>
      <c r="M15" s="248">
        <f t="shared" si="2"/>
        <v>3174.28</v>
      </c>
      <c r="N15" s="248">
        <f t="shared" si="2"/>
        <v>0</v>
      </c>
      <c r="O15" s="248">
        <f t="shared" si="2"/>
        <v>856.4</v>
      </c>
      <c r="P15" s="248">
        <f t="shared" si="2"/>
        <v>5162</v>
      </c>
      <c r="Q15" s="248">
        <f t="shared" si="2"/>
        <v>7487.32</v>
      </c>
      <c r="R15" s="248">
        <f t="shared" si="2"/>
        <v>1140</v>
      </c>
      <c r="S15" s="248">
        <f t="shared" si="2"/>
        <v>0</v>
      </c>
      <c r="T15" s="248">
        <f t="shared" si="2"/>
        <v>7920</v>
      </c>
      <c r="U15" s="248">
        <f t="shared" si="2"/>
        <v>46321.4</v>
      </c>
      <c r="V15" s="248">
        <f t="shared" si="2"/>
        <v>0</v>
      </c>
      <c r="W15" s="62">
        <f>V15+U15</f>
        <v>46321.4</v>
      </c>
      <c r="X15" s="248">
        <f t="shared" si="2"/>
        <v>17650</v>
      </c>
      <c r="Y15" s="248">
        <f t="shared" si="2"/>
        <v>20</v>
      </c>
      <c r="Z15" s="248">
        <f t="shared" si="2"/>
        <v>200</v>
      </c>
      <c r="AA15" s="248">
        <f t="shared" si="2"/>
        <v>200</v>
      </c>
      <c r="AB15" s="62">
        <f>W15/(D15+E15)</f>
        <v>6561.1048158640233</v>
      </c>
      <c r="AC15" s="62">
        <f>U15/Z15</f>
        <v>231.607</v>
      </c>
      <c r="AD15" s="62"/>
      <c r="AE15" s="62"/>
    </row>
  </sheetData>
  <mergeCells count="3">
    <mergeCell ref="A14:B14"/>
    <mergeCell ref="A15:B15"/>
    <mergeCell ref="A13:B13"/>
  </mergeCells>
  <pageMargins left="0.70866141732283472" right="0.70866141732283472" top="0.74803149606299213" bottom="0.74803149606299213" header="0.31496062992125984" footer="0.31496062992125984"/>
  <pageSetup paperSize="8" scale="68"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tabColor rgb="FF00FF00"/>
    <pageSetUpPr fitToPage="1"/>
  </sheetPr>
  <dimension ref="A1:AE22"/>
  <sheetViews>
    <sheetView topLeftCell="A3" zoomScaleNormal="100" workbookViewId="0">
      <selection activeCell="A4" sqref="A4:AE13"/>
    </sheetView>
  </sheetViews>
  <sheetFormatPr defaultRowHeight="13.2" x14ac:dyDescent="0.25"/>
  <cols>
    <col min="1" max="1" width="13.44140625" customWidth="1"/>
    <col min="2" max="3" width="12.88671875" bestFit="1" customWidth="1"/>
    <col min="4" max="4" width="8" bestFit="1" customWidth="1"/>
    <col min="5" max="5" width="7.6640625" bestFit="1" customWidth="1"/>
    <col min="6" max="6" width="15" bestFit="1" customWidth="1"/>
    <col min="7" max="7" width="12.88671875" bestFit="1" customWidth="1"/>
    <col min="8" max="8" width="7.44140625" bestFit="1" customWidth="1"/>
    <col min="9" max="9" width="6.5546875" bestFit="1" customWidth="1"/>
    <col min="10" max="10" width="8.88671875" bestFit="1" customWidth="1"/>
    <col min="11" max="11" width="12" bestFit="1" customWidth="1"/>
    <col min="12" max="12" width="10" bestFit="1" customWidth="1"/>
    <col min="13" max="13" width="11" bestFit="1" customWidth="1"/>
    <col min="14" max="14" width="7.109375" bestFit="1" customWidth="1"/>
    <col min="15" max="15" width="10" bestFit="1" customWidth="1"/>
    <col min="16" max="17" width="11" bestFit="1" customWidth="1"/>
    <col min="18" max="18" width="10" bestFit="1" customWidth="1"/>
    <col min="19" max="19" width="7.88671875" bestFit="1" customWidth="1"/>
    <col min="20" max="20" width="11" bestFit="1" customWidth="1"/>
    <col min="21" max="21" width="12" bestFit="1" customWidth="1"/>
    <col min="22" max="22" width="11.33203125" bestFit="1" customWidth="1"/>
    <col min="23" max="24" width="12" bestFit="1" customWidth="1"/>
    <col min="25" max="25" width="8.44140625" bestFit="1" customWidth="1"/>
    <col min="26" max="28" width="10" bestFit="1" customWidth="1"/>
    <col min="29" max="29" width="9.44140625" bestFit="1" customWidth="1"/>
    <col min="30" max="30" width="18.5546875" customWidth="1"/>
    <col min="31" max="31" width="18.6640625" customWidth="1"/>
  </cols>
  <sheetData>
    <row r="1" spans="1:31" x14ac:dyDescent="0.25">
      <c r="A1" s="2" t="s">
        <v>870</v>
      </c>
    </row>
    <row r="3" spans="1:31" ht="31.2" x14ac:dyDescent="0.25">
      <c r="A3" s="146" t="s">
        <v>0</v>
      </c>
      <c r="B3" s="146" t="s">
        <v>1</v>
      </c>
      <c r="C3" s="146" t="s">
        <v>16</v>
      </c>
      <c r="D3" s="43" t="s">
        <v>523</v>
      </c>
      <c r="E3" s="43" t="s">
        <v>524</v>
      </c>
      <c r="F3" s="43" t="s">
        <v>2</v>
      </c>
      <c r="G3" s="146" t="s">
        <v>3</v>
      </c>
      <c r="H3" s="43" t="s">
        <v>29</v>
      </c>
      <c r="I3" s="43" t="s">
        <v>25</v>
      </c>
      <c r="J3" s="43" t="s">
        <v>26</v>
      </c>
      <c r="K3" s="43" t="s">
        <v>20</v>
      </c>
      <c r="L3" s="43" t="s">
        <v>773</v>
      </c>
      <c r="M3" s="43" t="s">
        <v>13</v>
      </c>
      <c r="N3" s="43" t="s">
        <v>21</v>
      </c>
      <c r="O3" s="146" t="s">
        <v>7</v>
      </c>
      <c r="P3" s="43" t="s">
        <v>22</v>
      </c>
      <c r="Q3" s="146" t="s">
        <v>9</v>
      </c>
      <c r="R3" s="146" t="s">
        <v>23</v>
      </c>
      <c r="S3" s="146" t="s">
        <v>24</v>
      </c>
      <c r="T3" s="146" t="s">
        <v>12</v>
      </c>
      <c r="U3" s="146" t="s">
        <v>19</v>
      </c>
      <c r="V3" s="43" t="s">
        <v>170</v>
      </c>
      <c r="W3" s="43" t="s">
        <v>171</v>
      </c>
      <c r="X3" s="43" t="s">
        <v>163</v>
      </c>
      <c r="Y3" s="43" t="s">
        <v>164</v>
      </c>
      <c r="Z3" s="43" t="s">
        <v>165</v>
      </c>
      <c r="AA3" s="43" t="s">
        <v>166</v>
      </c>
      <c r="AB3" s="146" t="s">
        <v>167</v>
      </c>
      <c r="AC3" s="146" t="s">
        <v>168</v>
      </c>
      <c r="AD3" s="146" t="s">
        <v>1405</v>
      </c>
      <c r="AE3" s="146" t="s">
        <v>1406</v>
      </c>
    </row>
    <row r="4" spans="1:31" s="20" customFormat="1" x14ac:dyDescent="0.25">
      <c r="A4" s="38" t="s">
        <v>871</v>
      </c>
      <c r="B4" s="39" t="s">
        <v>859</v>
      </c>
      <c r="C4" s="21" t="s">
        <v>877</v>
      </c>
      <c r="D4" s="21">
        <v>7.08</v>
      </c>
      <c r="E4" s="21">
        <v>0</v>
      </c>
      <c r="F4" s="21" t="s">
        <v>191</v>
      </c>
      <c r="G4" s="21" t="s">
        <v>877</v>
      </c>
      <c r="H4" s="21">
        <v>0</v>
      </c>
      <c r="I4" s="21">
        <v>20</v>
      </c>
      <c r="J4" s="21">
        <v>10</v>
      </c>
      <c r="K4" s="224">
        <v>20270</v>
      </c>
      <c r="L4" s="224">
        <v>311.39999999999998</v>
      </c>
      <c r="M4" s="120">
        <v>3174.28</v>
      </c>
      <c r="N4" s="120">
        <v>0</v>
      </c>
      <c r="O4" s="120">
        <v>856.4</v>
      </c>
      <c r="P4" s="120">
        <v>5162</v>
      </c>
      <c r="Q4" s="120">
        <v>7286.91</v>
      </c>
      <c r="R4" s="120">
        <v>1140</v>
      </c>
      <c r="S4" s="120">
        <v>0</v>
      </c>
      <c r="T4" s="120">
        <v>7920</v>
      </c>
      <c r="U4" s="120">
        <v>46120.99</v>
      </c>
      <c r="V4" s="23">
        <v>0</v>
      </c>
      <c r="W4" s="23">
        <f t="shared" ref="W4:W10" si="0">V4+U4</f>
        <v>46120.99</v>
      </c>
      <c r="X4" s="52">
        <v>17700</v>
      </c>
      <c r="Y4" s="52">
        <v>20</v>
      </c>
      <c r="Z4" s="47">
        <v>200</v>
      </c>
      <c r="AA4" s="47">
        <v>121</v>
      </c>
      <c r="AB4" s="23">
        <f t="shared" ref="AB4:AB13" si="1">W4/(D4+E4)</f>
        <v>6514.2641242937852</v>
      </c>
      <c r="AC4" s="23">
        <f t="shared" ref="AC4:AC13" si="2">U4/Z4</f>
        <v>230.60495</v>
      </c>
      <c r="AD4" s="23" t="s">
        <v>1489</v>
      </c>
      <c r="AE4" s="284"/>
    </row>
    <row r="5" spans="1:31" s="20" customFormat="1" x14ac:dyDescent="0.25">
      <c r="A5" s="38" t="s">
        <v>871</v>
      </c>
      <c r="B5" s="39" t="s">
        <v>899</v>
      </c>
      <c r="C5" s="21" t="s">
        <v>904</v>
      </c>
      <c r="D5" s="21">
        <v>7.07</v>
      </c>
      <c r="E5" s="21">
        <v>0</v>
      </c>
      <c r="F5" s="21" t="s">
        <v>191</v>
      </c>
      <c r="G5" s="21" t="s">
        <v>904</v>
      </c>
      <c r="H5" s="21">
        <v>0</v>
      </c>
      <c r="I5" s="21">
        <v>20</v>
      </c>
      <c r="J5" s="21">
        <v>10</v>
      </c>
      <c r="K5" s="224">
        <v>20270</v>
      </c>
      <c r="L5" s="224">
        <v>311.39999999999998</v>
      </c>
      <c r="M5" s="120">
        <v>3174.28</v>
      </c>
      <c r="N5" s="120">
        <v>0</v>
      </c>
      <c r="O5" s="120">
        <v>856.4</v>
      </c>
      <c r="P5" s="120">
        <v>5162</v>
      </c>
      <c r="Q5" s="120">
        <v>7687.74</v>
      </c>
      <c r="R5" s="120">
        <v>1140</v>
      </c>
      <c r="S5" s="120">
        <v>0</v>
      </c>
      <c r="T5" s="120">
        <v>7920</v>
      </c>
      <c r="U5" s="120">
        <v>46521.82</v>
      </c>
      <c r="V5" s="23">
        <v>0</v>
      </c>
      <c r="W5" s="23">
        <f t="shared" si="0"/>
        <v>46521.82</v>
      </c>
      <c r="X5" s="52">
        <v>17675</v>
      </c>
      <c r="Y5" s="52">
        <v>20</v>
      </c>
      <c r="Z5" s="47">
        <v>200</v>
      </c>
      <c r="AA5" s="47">
        <v>200</v>
      </c>
      <c r="AB5" s="23">
        <f t="shared" si="1"/>
        <v>6580.1725601131538</v>
      </c>
      <c r="AC5" s="23">
        <f t="shared" si="2"/>
        <v>232.60910000000001</v>
      </c>
      <c r="AD5" s="23" t="s">
        <v>1490</v>
      </c>
      <c r="AE5" s="284"/>
    </row>
    <row r="6" spans="1:31" s="20" customFormat="1" x14ac:dyDescent="0.25">
      <c r="A6" s="38" t="s">
        <v>871</v>
      </c>
      <c r="B6" s="39" t="s">
        <v>927</v>
      </c>
      <c r="C6" s="21" t="s">
        <v>931</v>
      </c>
      <c r="D6" s="21">
        <v>7.09</v>
      </c>
      <c r="E6" s="21">
        <v>0</v>
      </c>
      <c r="F6" s="21" t="s">
        <v>191</v>
      </c>
      <c r="G6" s="21" t="s">
        <v>931</v>
      </c>
      <c r="H6" s="21">
        <v>0</v>
      </c>
      <c r="I6" s="21">
        <v>20</v>
      </c>
      <c r="J6" s="21">
        <v>10</v>
      </c>
      <c r="K6" s="224">
        <v>20270</v>
      </c>
      <c r="L6" s="224">
        <v>311.39999999999998</v>
      </c>
      <c r="M6" s="120">
        <v>3174.28</v>
      </c>
      <c r="N6" s="120">
        <v>0</v>
      </c>
      <c r="O6" s="120">
        <v>856.4</v>
      </c>
      <c r="P6" s="120">
        <v>5162</v>
      </c>
      <c r="Q6" s="120">
        <v>7487.32</v>
      </c>
      <c r="R6" s="120">
        <v>1140</v>
      </c>
      <c r="S6" s="120">
        <v>0</v>
      </c>
      <c r="T6" s="120">
        <v>7920</v>
      </c>
      <c r="U6" s="120">
        <v>46321.4</v>
      </c>
      <c r="V6" s="23">
        <v>0</v>
      </c>
      <c r="W6" s="23">
        <f t="shared" si="0"/>
        <v>46321.4</v>
      </c>
      <c r="X6" s="52">
        <v>17725</v>
      </c>
      <c r="Y6" s="52">
        <v>20</v>
      </c>
      <c r="Z6" s="47">
        <v>200</v>
      </c>
      <c r="AA6" s="47">
        <v>200</v>
      </c>
      <c r="AB6" s="23">
        <f t="shared" si="1"/>
        <v>6533.3427362482371</v>
      </c>
      <c r="AC6" s="23">
        <f t="shared" si="2"/>
        <v>231.607</v>
      </c>
      <c r="AD6" s="23" t="s">
        <v>1491</v>
      </c>
      <c r="AE6" s="284"/>
    </row>
    <row r="7" spans="1:31" s="20" customFormat="1" x14ac:dyDescent="0.25">
      <c r="A7" s="38" t="s">
        <v>871</v>
      </c>
      <c r="B7" s="39" t="s">
        <v>966</v>
      </c>
      <c r="C7" s="21" t="s">
        <v>980</v>
      </c>
      <c r="D7" s="21">
        <v>7.1</v>
      </c>
      <c r="E7" s="21">
        <v>0</v>
      </c>
      <c r="F7" s="21" t="s">
        <v>191</v>
      </c>
      <c r="G7" s="21" t="s">
        <v>980</v>
      </c>
      <c r="H7" s="21">
        <v>0</v>
      </c>
      <c r="I7" s="21">
        <v>20</v>
      </c>
      <c r="J7" s="21">
        <v>11</v>
      </c>
      <c r="K7" s="224">
        <v>23240</v>
      </c>
      <c r="L7" s="224">
        <v>365.82</v>
      </c>
      <c r="M7" s="120">
        <v>3639.38</v>
      </c>
      <c r="N7" s="120">
        <v>0</v>
      </c>
      <c r="O7" s="120">
        <v>993.2</v>
      </c>
      <c r="P7" s="120">
        <v>2300.4</v>
      </c>
      <c r="Q7" s="120">
        <v>8568</v>
      </c>
      <c r="R7" s="120">
        <v>1140</v>
      </c>
      <c r="S7" s="120">
        <v>0</v>
      </c>
      <c r="T7" s="120">
        <v>9216</v>
      </c>
      <c r="U7" s="120">
        <v>49462.8</v>
      </c>
      <c r="V7" s="23">
        <v>0</v>
      </c>
      <c r="W7" s="23">
        <f t="shared" si="0"/>
        <v>49462.8</v>
      </c>
      <c r="X7" s="52">
        <v>17750</v>
      </c>
      <c r="Y7" s="52">
        <v>20</v>
      </c>
      <c r="Z7" s="47">
        <v>220</v>
      </c>
      <c r="AA7" s="47">
        <v>204</v>
      </c>
      <c r="AB7" s="23">
        <f t="shared" si="1"/>
        <v>6966.5915492957756</v>
      </c>
      <c r="AC7" s="23">
        <f t="shared" si="2"/>
        <v>224.8309090909091</v>
      </c>
      <c r="AD7" s="23" t="s">
        <v>1492</v>
      </c>
      <c r="AE7" s="284"/>
    </row>
    <row r="8" spans="1:31" s="20" customFormat="1" x14ac:dyDescent="0.25">
      <c r="A8" s="38" t="s">
        <v>871</v>
      </c>
      <c r="B8" s="39" t="s">
        <v>985</v>
      </c>
      <c r="C8" s="21" t="s">
        <v>993</v>
      </c>
      <c r="D8" s="21">
        <v>7.11</v>
      </c>
      <c r="E8" s="21">
        <v>0</v>
      </c>
      <c r="F8" s="21" t="s">
        <v>191</v>
      </c>
      <c r="G8" s="21" t="s">
        <v>993</v>
      </c>
      <c r="H8" s="21">
        <v>0</v>
      </c>
      <c r="I8" s="21">
        <v>20</v>
      </c>
      <c r="J8" s="21">
        <v>11</v>
      </c>
      <c r="K8" s="224">
        <v>23145.4</v>
      </c>
      <c r="L8" s="224">
        <v>363.92</v>
      </c>
      <c r="M8" s="120">
        <v>3624.57</v>
      </c>
      <c r="N8" s="120">
        <v>0</v>
      </c>
      <c r="O8" s="120">
        <v>993.2</v>
      </c>
      <c r="P8" s="120">
        <v>5340.4</v>
      </c>
      <c r="Q8" s="120">
        <v>8206</v>
      </c>
      <c r="R8" s="120">
        <v>1140</v>
      </c>
      <c r="S8" s="120">
        <v>0</v>
      </c>
      <c r="T8" s="120">
        <v>9216</v>
      </c>
      <c r="U8" s="120">
        <v>52029.49</v>
      </c>
      <c r="V8" s="23">
        <v>0</v>
      </c>
      <c r="W8" s="23">
        <f t="shared" si="0"/>
        <v>52029.49</v>
      </c>
      <c r="X8" s="52">
        <v>17775</v>
      </c>
      <c r="Y8" s="52">
        <v>20</v>
      </c>
      <c r="Z8" s="47">
        <v>220</v>
      </c>
      <c r="AA8" s="47">
        <v>187</v>
      </c>
      <c r="AB8" s="23">
        <f t="shared" si="1"/>
        <v>7317.7904360056255</v>
      </c>
      <c r="AC8" s="23">
        <f t="shared" si="2"/>
        <v>236.4976818181818</v>
      </c>
      <c r="AD8" s="23" t="s">
        <v>1493</v>
      </c>
      <c r="AE8" s="284"/>
    </row>
    <row r="9" spans="1:31" s="20" customFormat="1" x14ac:dyDescent="0.25">
      <c r="A9" s="38" t="s">
        <v>871</v>
      </c>
      <c r="B9" s="39" t="s">
        <v>1010</v>
      </c>
      <c r="C9" s="21" t="s">
        <v>1011</v>
      </c>
      <c r="D9" s="21">
        <v>7.07</v>
      </c>
      <c r="E9" s="21">
        <v>0</v>
      </c>
      <c r="F9" s="21" t="s">
        <v>191</v>
      </c>
      <c r="G9" s="21" t="s">
        <v>1011</v>
      </c>
      <c r="H9" s="21">
        <v>0</v>
      </c>
      <c r="I9" s="21">
        <v>20</v>
      </c>
      <c r="J9" s="21">
        <v>11</v>
      </c>
      <c r="K9" s="224">
        <v>23240</v>
      </c>
      <c r="L9" s="224">
        <v>365.82</v>
      </c>
      <c r="M9" s="120">
        <v>3639.38</v>
      </c>
      <c r="N9" s="120">
        <v>0</v>
      </c>
      <c r="O9" s="120">
        <v>993.2</v>
      </c>
      <c r="P9" s="120">
        <v>5340.4</v>
      </c>
      <c r="Q9" s="120">
        <v>8640.4</v>
      </c>
      <c r="R9" s="120">
        <v>1140</v>
      </c>
      <c r="S9" s="120">
        <v>0</v>
      </c>
      <c r="T9" s="120">
        <v>9216</v>
      </c>
      <c r="U9" s="120">
        <v>52575.199999999997</v>
      </c>
      <c r="V9" s="23">
        <v>0</v>
      </c>
      <c r="W9" s="23">
        <f t="shared" si="0"/>
        <v>52575.199999999997</v>
      </c>
      <c r="X9" s="52">
        <v>17675</v>
      </c>
      <c r="Y9" s="52">
        <v>20</v>
      </c>
      <c r="Z9" s="47">
        <v>220</v>
      </c>
      <c r="AA9" s="47">
        <v>220</v>
      </c>
      <c r="AB9" s="23">
        <f t="shared" si="1"/>
        <v>7436.3790664780754</v>
      </c>
      <c r="AC9" s="23">
        <f t="shared" si="2"/>
        <v>238.97818181818181</v>
      </c>
      <c r="AD9" s="23" t="s">
        <v>1494</v>
      </c>
      <c r="AE9" s="284"/>
    </row>
    <row r="10" spans="1:31" s="20" customFormat="1" x14ac:dyDescent="0.25">
      <c r="A10" s="38" t="s">
        <v>871</v>
      </c>
      <c r="B10" s="39" t="s">
        <v>1045</v>
      </c>
      <c r="C10" s="21" t="s">
        <v>1050</v>
      </c>
      <c r="D10" s="21">
        <v>7.17</v>
      </c>
      <c r="E10" s="21">
        <v>0</v>
      </c>
      <c r="F10" s="21" t="s">
        <v>191</v>
      </c>
      <c r="G10" s="21" t="s">
        <v>1050</v>
      </c>
      <c r="H10" s="21">
        <v>0</v>
      </c>
      <c r="I10" s="21">
        <v>22</v>
      </c>
      <c r="J10" s="21">
        <v>11</v>
      </c>
      <c r="K10" s="224">
        <v>25564</v>
      </c>
      <c r="L10" s="224">
        <v>402.4</v>
      </c>
      <c r="M10" s="120">
        <v>4003.32</v>
      </c>
      <c r="N10" s="120">
        <v>0</v>
      </c>
      <c r="O10" s="120">
        <v>1092.52</v>
      </c>
      <c r="P10" s="120">
        <v>5874.44</v>
      </c>
      <c r="Q10" s="120">
        <v>9424.7999999999993</v>
      </c>
      <c r="R10" s="120">
        <v>1254</v>
      </c>
      <c r="S10" s="120">
        <v>0</v>
      </c>
      <c r="T10" s="120">
        <v>9216</v>
      </c>
      <c r="U10" s="120">
        <v>56831.48</v>
      </c>
      <c r="V10" s="23">
        <v>0</v>
      </c>
      <c r="W10" s="23">
        <f t="shared" si="0"/>
        <v>56831.48</v>
      </c>
      <c r="X10" s="52">
        <v>17925</v>
      </c>
      <c r="Y10" s="52">
        <v>20</v>
      </c>
      <c r="Z10" s="47">
        <v>242</v>
      </c>
      <c r="AA10" s="47">
        <v>242</v>
      </c>
      <c r="AB10" s="23">
        <f t="shared" si="1"/>
        <v>7926.2873082287315</v>
      </c>
      <c r="AC10" s="23">
        <f t="shared" si="2"/>
        <v>234.840826446281</v>
      </c>
      <c r="AD10" s="23" t="s">
        <v>1495</v>
      </c>
      <c r="AE10" s="284"/>
    </row>
    <row r="11" spans="1:31" s="20" customFormat="1" x14ac:dyDescent="0.25">
      <c r="A11" s="38" t="s">
        <v>871</v>
      </c>
      <c r="B11" s="39" t="s">
        <v>1055</v>
      </c>
      <c r="C11" s="21" t="s">
        <v>1059</v>
      </c>
      <c r="D11" s="21">
        <v>0</v>
      </c>
      <c r="E11" s="21">
        <v>7.01</v>
      </c>
      <c r="F11" s="21" t="s">
        <v>544</v>
      </c>
      <c r="G11" s="21" t="s">
        <v>1059</v>
      </c>
      <c r="H11" s="21">
        <v>0</v>
      </c>
      <c r="I11" s="21">
        <v>13</v>
      </c>
      <c r="J11" s="21">
        <v>11</v>
      </c>
      <c r="K11" s="224">
        <v>15106</v>
      </c>
      <c r="L11" s="224">
        <v>237.78</v>
      </c>
      <c r="M11" s="120">
        <v>2365.6</v>
      </c>
      <c r="N11" s="120">
        <v>0</v>
      </c>
      <c r="O11" s="120">
        <v>645.58000000000004</v>
      </c>
      <c r="P11" s="120">
        <v>3471.26</v>
      </c>
      <c r="Q11" s="120">
        <v>6056.96</v>
      </c>
      <c r="R11" s="120">
        <v>741</v>
      </c>
      <c r="S11" s="120">
        <v>0</v>
      </c>
      <c r="T11" s="120">
        <v>5760</v>
      </c>
      <c r="U11" s="120">
        <v>34384.18</v>
      </c>
      <c r="V11" s="23">
        <v>0</v>
      </c>
      <c r="W11" s="23">
        <f>V11+U11</f>
        <v>34384.18</v>
      </c>
      <c r="X11" s="52">
        <v>11375</v>
      </c>
      <c r="Y11" s="52">
        <v>13</v>
      </c>
      <c r="Z11" s="47">
        <v>143</v>
      </c>
      <c r="AA11" s="47">
        <v>55</v>
      </c>
      <c r="AB11" s="23">
        <f t="shared" si="1"/>
        <v>4905.0185449358059</v>
      </c>
      <c r="AC11" s="23">
        <f t="shared" si="2"/>
        <v>240.44881118881119</v>
      </c>
      <c r="AD11" s="23" t="s">
        <v>1482</v>
      </c>
      <c r="AE11" s="284">
        <v>0.65</v>
      </c>
    </row>
    <row r="12" spans="1:31" s="20" customFormat="1" x14ac:dyDescent="0.25">
      <c r="A12" s="38" t="s">
        <v>871</v>
      </c>
      <c r="B12" s="39" t="s">
        <v>1055</v>
      </c>
      <c r="C12" s="21" t="s">
        <v>1060</v>
      </c>
      <c r="D12" s="21">
        <v>0</v>
      </c>
      <c r="E12" s="21">
        <v>6.95</v>
      </c>
      <c r="F12" s="21" t="s">
        <v>544</v>
      </c>
      <c r="G12" s="21" t="s">
        <v>1060</v>
      </c>
      <c r="H12" s="21">
        <v>0</v>
      </c>
      <c r="I12" s="21">
        <v>13</v>
      </c>
      <c r="J12" s="21">
        <v>11</v>
      </c>
      <c r="K12" s="224">
        <v>15106</v>
      </c>
      <c r="L12" s="224">
        <v>237.78</v>
      </c>
      <c r="M12" s="120">
        <v>2365.6</v>
      </c>
      <c r="N12" s="120">
        <v>0</v>
      </c>
      <c r="O12" s="120">
        <v>645.58000000000004</v>
      </c>
      <c r="P12" s="120">
        <v>3471.26</v>
      </c>
      <c r="Q12" s="120">
        <v>6106.1</v>
      </c>
      <c r="R12" s="120">
        <v>741</v>
      </c>
      <c r="S12" s="120">
        <v>0</v>
      </c>
      <c r="T12" s="120">
        <v>5760</v>
      </c>
      <c r="U12" s="120">
        <v>34433.32</v>
      </c>
      <c r="V12" s="23">
        <v>0</v>
      </c>
      <c r="W12" s="23">
        <f>V12+U12</f>
        <v>34433.32</v>
      </c>
      <c r="X12" s="52">
        <v>11375</v>
      </c>
      <c r="Y12" s="52">
        <v>13</v>
      </c>
      <c r="Z12" s="47">
        <v>143</v>
      </c>
      <c r="AA12" s="47">
        <v>55</v>
      </c>
      <c r="AB12" s="23">
        <f t="shared" si="1"/>
        <v>4954.4345323741009</v>
      </c>
      <c r="AC12" s="23">
        <f t="shared" si="2"/>
        <v>240.79244755244756</v>
      </c>
      <c r="AD12" s="23" t="s">
        <v>1483</v>
      </c>
      <c r="AE12" s="284">
        <v>0.65</v>
      </c>
    </row>
    <row r="13" spans="1:31" s="20" customFormat="1" x14ac:dyDescent="0.25">
      <c r="A13" s="162" t="s">
        <v>871</v>
      </c>
      <c r="B13" s="39" t="s">
        <v>1085</v>
      </c>
      <c r="C13" s="21" t="s">
        <v>1089</v>
      </c>
      <c r="D13" s="21">
        <v>7.15</v>
      </c>
      <c r="E13" s="21">
        <v>0</v>
      </c>
      <c r="F13" s="21" t="s">
        <v>191</v>
      </c>
      <c r="G13" s="21" t="s">
        <v>1089</v>
      </c>
      <c r="H13" s="21">
        <v>0</v>
      </c>
      <c r="I13" s="21">
        <v>20</v>
      </c>
      <c r="J13" s="21">
        <v>11</v>
      </c>
      <c r="K13" s="224">
        <v>23240</v>
      </c>
      <c r="L13" s="224">
        <v>365.82</v>
      </c>
      <c r="M13" s="120">
        <v>3639.38</v>
      </c>
      <c r="N13" s="120">
        <v>0</v>
      </c>
      <c r="O13" s="120">
        <v>993.2</v>
      </c>
      <c r="P13" s="120">
        <v>5340.4</v>
      </c>
      <c r="Q13" s="120">
        <v>9016</v>
      </c>
      <c r="R13" s="120">
        <v>1140</v>
      </c>
      <c r="S13" s="120">
        <v>0</v>
      </c>
      <c r="T13" s="120">
        <v>9216</v>
      </c>
      <c r="U13" s="120">
        <v>52950.8</v>
      </c>
      <c r="V13" s="23">
        <v>0</v>
      </c>
      <c r="W13" s="23">
        <f>V13+U13</f>
        <v>52950.8</v>
      </c>
      <c r="X13" s="52">
        <v>17875</v>
      </c>
      <c r="Y13" s="52">
        <v>20</v>
      </c>
      <c r="Z13" s="47">
        <v>220</v>
      </c>
      <c r="AA13" s="47">
        <v>154</v>
      </c>
      <c r="AB13" s="23">
        <f t="shared" si="1"/>
        <v>7405.7062937062938</v>
      </c>
      <c r="AC13" s="23">
        <f t="shared" si="2"/>
        <v>240.68545454545455</v>
      </c>
      <c r="AD13" s="23" t="s">
        <v>1496</v>
      </c>
      <c r="AE13" s="284"/>
    </row>
    <row r="14" spans="1:31" s="20" customFormat="1" x14ac:dyDescent="0.25">
      <c r="A14" s="21"/>
      <c r="B14" s="39"/>
      <c r="C14" s="21"/>
      <c r="D14" s="21"/>
      <c r="E14" s="21"/>
      <c r="F14" s="21"/>
      <c r="G14" s="21"/>
      <c r="H14" s="21"/>
      <c r="I14" s="21"/>
      <c r="J14" s="21"/>
      <c r="K14" s="224"/>
      <c r="L14" s="224"/>
      <c r="M14" s="23"/>
      <c r="N14" s="23"/>
      <c r="O14" s="23"/>
      <c r="P14" s="23"/>
      <c r="Q14" s="23"/>
      <c r="R14" s="23"/>
      <c r="S14" s="23"/>
      <c r="T14" s="23"/>
      <c r="U14" s="23"/>
      <c r="V14" s="23"/>
      <c r="W14" s="23"/>
      <c r="X14" s="52"/>
      <c r="Y14" s="52"/>
      <c r="Z14" s="47"/>
      <c r="AA14" s="47"/>
      <c r="AB14" s="23"/>
      <c r="AC14" s="23"/>
      <c r="AD14" s="23"/>
      <c r="AE14" s="284"/>
    </row>
    <row r="15" spans="1:31" x14ac:dyDescent="0.25">
      <c r="A15" s="1"/>
      <c r="B15" s="8"/>
      <c r="C15" s="1"/>
      <c r="D15" s="1"/>
      <c r="E15" s="1"/>
      <c r="F15" s="1"/>
      <c r="G15" s="1"/>
      <c r="H15" s="1"/>
      <c r="I15" s="1"/>
      <c r="J15" s="21"/>
      <c r="K15" s="24"/>
      <c r="L15" s="24"/>
      <c r="M15" s="13"/>
      <c r="N15" s="13"/>
      <c r="O15" s="13"/>
      <c r="P15" s="13"/>
      <c r="Q15" s="13"/>
      <c r="R15" s="13"/>
      <c r="S15" s="13"/>
      <c r="T15" s="13"/>
      <c r="U15" s="13"/>
      <c r="V15" s="23"/>
      <c r="W15" s="23"/>
      <c r="X15" s="52"/>
      <c r="Y15" s="52"/>
      <c r="Z15" s="47"/>
      <c r="AA15" s="47"/>
      <c r="AB15" s="23"/>
      <c r="AC15" s="23"/>
      <c r="AD15" s="23"/>
      <c r="AE15" s="284"/>
    </row>
    <row r="16" spans="1:31" x14ac:dyDescent="0.25">
      <c r="A16" s="1"/>
      <c r="B16" s="8"/>
      <c r="C16" s="1"/>
      <c r="D16" s="1"/>
      <c r="E16" s="1"/>
      <c r="F16" s="1"/>
      <c r="G16" s="1"/>
      <c r="H16" s="1"/>
      <c r="I16" s="1"/>
      <c r="J16" s="1"/>
      <c r="K16" s="13"/>
      <c r="L16" s="13"/>
      <c r="M16" s="13"/>
      <c r="N16" s="13"/>
      <c r="O16" s="13"/>
      <c r="P16" s="13"/>
      <c r="Q16" s="13"/>
      <c r="R16" s="13"/>
      <c r="S16" s="13"/>
      <c r="T16" s="13"/>
      <c r="U16" s="13"/>
      <c r="V16" s="23"/>
      <c r="W16" s="23"/>
      <c r="X16" s="52"/>
      <c r="Y16" s="52"/>
      <c r="Z16" s="47"/>
      <c r="AA16" s="47"/>
      <c r="AB16" s="23"/>
      <c r="AC16" s="23"/>
      <c r="AD16" s="23"/>
      <c r="AE16" s="284"/>
    </row>
    <row r="17" spans="1:31" x14ac:dyDescent="0.25">
      <c r="A17" s="97"/>
      <c r="B17" s="97" t="s">
        <v>30</v>
      </c>
      <c r="C17" s="97">
        <f>COUNT(D4:D16)</f>
        <v>10</v>
      </c>
      <c r="D17" s="97">
        <f>SUM(D4:D16)</f>
        <v>56.84</v>
      </c>
      <c r="E17" s="97">
        <f>SUM(E4:E16)</f>
        <v>13.96</v>
      </c>
      <c r="F17" s="97"/>
      <c r="G17" s="97"/>
      <c r="H17" s="97">
        <f>SUM(H4:H16)</f>
        <v>0</v>
      </c>
      <c r="I17" s="97">
        <f>SUM(I4:I16)</f>
        <v>188</v>
      </c>
      <c r="J17" s="97">
        <f>MAX(J4:J16)</f>
        <v>11</v>
      </c>
      <c r="K17" s="98">
        <f t="shared" ref="K17:AA17" si="3">SUM(K4:K16)</f>
        <v>209451.4</v>
      </c>
      <c r="L17" s="98">
        <f t="shared" si="3"/>
        <v>3273.5400000000004</v>
      </c>
      <c r="M17" s="98">
        <f t="shared" si="3"/>
        <v>32800.07</v>
      </c>
      <c r="N17" s="98">
        <f t="shared" si="3"/>
        <v>0</v>
      </c>
      <c r="O17" s="98">
        <f t="shared" si="3"/>
        <v>8925.68</v>
      </c>
      <c r="P17" s="98">
        <f t="shared" si="3"/>
        <v>46624.560000000012</v>
      </c>
      <c r="Q17" s="98">
        <f t="shared" si="3"/>
        <v>78480.23</v>
      </c>
      <c r="R17" s="98">
        <f t="shared" si="3"/>
        <v>10716</v>
      </c>
      <c r="S17" s="98">
        <f t="shared" si="3"/>
        <v>0</v>
      </c>
      <c r="T17" s="98">
        <f t="shared" si="3"/>
        <v>81360</v>
      </c>
      <c r="U17" s="98">
        <f t="shared" si="3"/>
        <v>471631.48</v>
      </c>
      <c r="V17" s="113">
        <f t="shared" si="3"/>
        <v>0</v>
      </c>
      <c r="W17" s="113">
        <f t="shared" si="3"/>
        <v>471631.48</v>
      </c>
      <c r="X17" s="250">
        <f t="shared" si="3"/>
        <v>164850</v>
      </c>
      <c r="Y17" s="250">
        <f t="shared" si="3"/>
        <v>186</v>
      </c>
      <c r="Z17" s="250">
        <f t="shared" si="3"/>
        <v>2008</v>
      </c>
      <c r="AA17" s="250">
        <f t="shared" si="3"/>
        <v>1638</v>
      </c>
      <c r="AB17" s="113">
        <f>W17/(D17+E17)</f>
        <v>6661.461581920903</v>
      </c>
      <c r="AC17" s="113">
        <f>W17/Z17</f>
        <v>234.87623505976094</v>
      </c>
      <c r="AD17" s="113"/>
      <c r="AE17" s="113"/>
    </row>
    <row r="18" spans="1:31" ht="31.2" x14ac:dyDescent="0.25">
      <c r="A18" s="146" t="s">
        <v>0</v>
      </c>
      <c r="B18" s="146" t="s">
        <v>1</v>
      </c>
      <c r="C18" s="146" t="s">
        <v>16</v>
      </c>
      <c r="D18" s="43" t="s">
        <v>523</v>
      </c>
      <c r="E18" s="43" t="s">
        <v>524</v>
      </c>
      <c r="F18" s="43" t="s">
        <v>2</v>
      </c>
      <c r="G18" s="146" t="s">
        <v>3</v>
      </c>
      <c r="H18" s="43" t="s">
        <v>29</v>
      </c>
      <c r="I18" s="43" t="s">
        <v>25</v>
      </c>
      <c r="J18" s="43" t="s">
        <v>26</v>
      </c>
      <c r="K18" s="43" t="s">
        <v>20</v>
      </c>
      <c r="L18" s="43" t="s">
        <v>773</v>
      </c>
      <c r="M18" s="43" t="s">
        <v>13</v>
      </c>
      <c r="N18" s="43" t="s">
        <v>21</v>
      </c>
      <c r="O18" s="146" t="s">
        <v>7</v>
      </c>
      <c r="P18" s="43" t="s">
        <v>22</v>
      </c>
      <c r="Q18" s="146" t="s">
        <v>9</v>
      </c>
      <c r="R18" s="146" t="s">
        <v>23</v>
      </c>
      <c r="S18" s="146" t="s">
        <v>24</v>
      </c>
      <c r="T18" s="146" t="s">
        <v>12</v>
      </c>
      <c r="U18" s="146" t="s">
        <v>19</v>
      </c>
      <c r="V18" s="146" t="s">
        <v>170</v>
      </c>
      <c r="W18" s="43" t="s">
        <v>171</v>
      </c>
      <c r="X18" s="43" t="s">
        <v>163</v>
      </c>
      <c r="Y18" s="43" t="s">
        <v>164</v>
      </c>
      <c r="Z18" s="43" t="s">
        <v>165</v>
      </c>
      <c r="AA18" s="43" t="s">
        <v>166</v>
      </c>
      <c r="AB18" s="146" t="s">
        <v>167</v>
      </c>
      <c r="AC18" s="146" t="s">
        <v>168</v>
      </c>
      <c r="AD18" s="146" t="s">
        <v>1405</v>
      </c>
      <c r="AE18" s="146" t="s">
        <v>1406</v>
      </c>
    </row>
    <row r="19" spans="1:31" x14ac:dyDescent="0.25">
      <c r="A19" s="100"/>
      <c r="B19" s="100"/>
      <c r="C19" s="100"/>
      <c r="D19" s="100"/>
      <c r="E19" s="100"/>
      <c r="F19" s="100"/>
      <c r="G19" s="100"/>
      <c r="H19" s="100"/>
      <c r="I19" s="100"/>
      <c r="J19" s="100"/>
      <c r="K19" s="100"/>
      <c r="L19" s="100"/>
      <c r="M19" s="100"/>
      <c r="N19" s="100"/>
      <c r="O19" s="100"/>
      <c r="P19" s="100"/>
      <c r="Q19" s="100"/>
      <c r="R19" s="100"/>
      <c r="S19" s="100"/>
      <c r="T19" s="100"/>
      <c r="U19" s="100"/>
      <c r="V19" s="100"/>
      <c r="W19" s="100"/>
      <c r="X19" s="100"/>
      <c r="Y19" s="100"/>
      <c r="Z19" s="100"/>
      <c r="AA19" s="100"/>
      <c r="AB19" s="100"/>
      <c r="AC19" s="100"/>
      <c r="AD19" s="100"/>
      <c r="AE19" s="100"/>
    </row>
    <row r="20" spans="1:31" s="227" customFormat="1" ht="48" x14ac:dyDescent="0.25">
      <c r="A20" s="304" t="s">
        <v>1251</v>
      </c>
      <c r="B20" s="304"/>
      <c r="C20" s="245" t="s">
        <v>30</v>
      </c>
      <c r="D20" s="245" t="s">
        <v>526</v>
      </c>
      <c r="E20" s="245" t="s">
        <v>524</v>
      </c>
      <c r="F20" s="246"/>
      <c r="G20" s="246"/>
      <c r="H20" s="245" t="s">
        <v>31</v>
      </c>
      <c r="I20" s="245" t="s">
        <v>4</v>
      </c>
      <c r="J20" s="245" t="s">
        <v>5</v>
      </c>
      <c r="K20" s="245" t="s">
        <v>6</v>
      </c>
      <c r="L20" s="245" t="s">
        <v>773</v>
      </c>
      <c r="M20" s="245" t="s">
        <v>13</v>
      </c>
      <c r="N20" s="246" t="s">
        <v>17</v>
      </c>
      <c r="O20" s="246" t="s">
        <v>7</v>
      </c>
      <c r="P20" s="245" t="s">
        <v>8</v>
      </c>
      <c r="Q20" s="246" t="s">
        <v>9</v>
      </c>
      <c r="R20" s="245" t="s">
        <v>18</v>
      </c>
      <c r="S20" s="246" t="s">
        <v>10</v>
      </c>
      <c r="T20" s="246" t="s">
        <v>12</v>
      </c>
      <c r="U20" s="245" t="s">
        <v>169</v>
      </c>
      <c r="V20" s="245" t="s">
        <v>170</v>
      </c>
      <c r="W20" s="245" t="s">
        <v>171</v>
      </c>
      <c r="X20" s="245" t="s">
        <v>163</v>
      </c>
      <c r="Y20" s="245" t="s">
        <v>164</v>
      </c>
      <c r="Z20" s="245" t="s">
        <v>165</v>
      </c>
      <c r="AA20" s="245" t="s">
        <v>166</v>
      </c>
      <c r="AB20" s="247" t="s">
        <v>167</v>
      </c>
      <c r="AC20" s="247" t="s">
        <v>168</v>
      </c>
      <c r="AD20" s="247"/>
      <c r="AE20" s="247"/>
    </row>
    <row r="21" spans="1:31" s="20" customFormat="1" ht="26.25" customHeight="1" x14ac:dyDescent="0.25">
      <c r="A21" s="303" t="s">
        <v>752</v>
      </c>
      <c r="B21" s="303"/>
      <c r="C21" s="95">
        <f>COUNT(D4:D5)</f>
        <v>2</v>
      </c>
      <c r="D21" s="95">
        <f>SUM(D4:D5)</f>
        <v>14.15</v>
      </c>
      <c r="E21" s="95">
        <f>SUM(E4:E5)</f>
        <v>0</v>
      </c>
      <c r="F21" s="95"/>
      <c r="G21" s="95"/>
      <c r="H21" s="95">
        <f>SUM(H4:H5)</f>
        <v>0</v>
      </c>
      <c r="I21" s="95">
        <f>SUM(I4:I5)</f>
        <v>40</v>
      </c>
      <c r="J21" s="95">
        <f>MAX(J4:J5)</f>
        <v>10</v>
      </c>
      <c r="K21" s="248">
        <f t="shared" ref="K21:V21" si="4">SUM(K4:K5)</f>
        <v>40540</v>
      </c>
      <c r="L21" s="248">
        <f t="shared" si="4"/>
        <v>622.79999999999995</v>
      </c>
      <c r="M21" s="248">
        <f t="shared" si="4"/>
        <v>6348.56</v>
      </c>
      <c r="N21" s="248">
        <f t="shared" si="4"/>
        <v>0</v>
      </c>
      <c r="O21" s="248">
        <f t="shared" si="4"/>
        <v>1712.8</v>
      </c>
      <c r="P21" s="248">
        <f t="shared" si="4"/>
        <v>10324</v>
      </c>
      <c r="Q21" s="248">
        <f t="shared" si="4"/>
        <v>14974.65</v>
      </c>
      <c r="R21" s="248">
        <f t="shared" si="4"/>
        <v>2280</v>
      </c>
      <c r="S21" s="248">
        <f t="shared" si="4"/>
        <v>0</v>
      </c>
      <c r="T21" s="248">
        <f t="shared" si="4"/>
        <v>15840</v>
      </c>
      <c r="U21" s="248">
        <f t="shared" si="4"/>
        <v>92642.81</v>
      </c>
      <c r="V21" s="248">
        <f t="shared" si="4"/>
        <v>0</v>
      </c>
      <c r="W21" s="62">
        <f>V21+U21</f>
        <v>92642.81</v>
      </c>
      <c r="X21" s="249">
        <f>SUM(X4:X5)</f>
        <v>35375</v>
      </c>
      <c r="Y21" s="249">
        <f>SUM(Y4:Y5)</f>
        <v>40</v>
      </c>
      <c r="Z21" s="249">
        <f>SUM(Z4:Z5)</f>
        <v>400</v>
      </c>
      <c r="AA21" s="249">
        <f>SUM(AA4:AA5)</f>
        <v>321</v>
      </c>
      <c r="AB21" s="62">
        <f>W21/(D21+E21)</f>
        <v>6547.1950530035328</v>
      </c>
      <c r="AC21" s="62">
        <f>U21/Z21</f>
        <v>231.60702499999999</v>
      </c>
      <c r="AD21" s="62"/>
      <c r="AE21" s="62"/>
    </row>
    <row r="22" spans="1:31" s="20" customFormat="1" ht="26.25" customHeight="1" x14ac:dyDescent="0.25">
      <c r="A22" s="303" t="s">
        <v>964</v>
      </c>
      <c r="B22" s="303"/>
      <c r="C22" s="95">
        <f>COUNT(D6:D13)</f>
        <v>8</v>
      </c>
      <c r="D22" s="95">
        <f>SUM(D6:D13)</f>
        <v>42.69</v>
      </c>
      <c r="E22" s="95">
        <f>SUM(E6:E13)</f>
        <v>13.96</v>
      </c>
      <c r="F22" s="95"/>
      <c r="G22" s="95"/>
      <c r="H22" s="95">
        <f>SUM(H6:H13)</f>
        <v>0</v>
      </c>
      <c r="I22" s="95">
        <f>SUM(I6:I13)</f>
        <v>148</v>
      </c>
      <c r="J22" s="95">
        <f>MAX(J6:J13)</f>
        <v>11</v>
      </c>
      <c r="K22" s="248">
        <f>SUM(K6:K13)</f>
        <v>168911.4</v>
      </c>
      <c r="L22" s="248">
        <f t="shared" ref="L22:AA22" si="5">SUM(L6:L13)</f>
        <v>2650.7400000000002</v>
      </c>
      <c r="M22" s="248">
        <f t="shared" si="5"/>
        <v>26451.51</v>
      </c>
      <c r="N22" s="248">
        <f t="shared" si="5"/>
        <v>0</v>
      </c>
      <c r="O22" s="248">
        <f t="shared" si="5"/>
        <v>7212.88</v>
      </c>
      <c r="P22" s="248">
        <f t="shared" si="5"/>
        <v>36300.559999999998</v>
      </c>
      <c r="Q22" s="248">
        <f t="shared" si="5"/>
        <v>63505.58</v>
      </c>
      <c r="R22" s="248">
        <f t="shared" si="5"/>
        <v>8436</v>
      </c>
      <c r="S22" s="248">
        <f t="shared" si="5"/>
        <v>0</v>
      </c>
      <c r="T22" s="248">
        <f t="shared" si="5"/>
        <v>65520</v>
      </c>
      <c r="U22" s="248">
        <f t="shared" si="5"/>
        <v>378988.67000000004</v>
      </c>
      <c r="V22" s="248">
        <f t="shared" si="5"/>
        <v>0</v>
      </c>
      <c r="W22" s="62">
        <f>V22+U22</f>
        <v>378988.67000000004</v>
      </c>
      <c r="X22" s="249">
        <f t="shared" si="5"/>
        <v>129475</v>
      </c>
      <c r="Y22" s="249">
        <f t="shared" si="5"/>
        <v>146</v>
      </c>
      <c r="Z22" s="249">
        <f t="shared" si="5"/>
        <v>1608</v>
      </c>
      <c r="AA22" s="249">
        <f t="shared" si="5"/>
        <v>1317</v>
      </c>
      <c r="AB22" s="62">
        <f>W22/(D22+E22)</f>
        <v>6690.0030008826134</v>
      </c>
      <c r="AC22" s="62">
        <f>U22/Z22</f>
        <v>235.68947139303486</v>
      </c>
      <c r="AD22" s="62"/>
      <c r="AE22" s="62"/>
    </row>
  </sheetData>
  <mergeCells count="3">
    <mergeCell ref="A21:B21"/>
    <mergeCell ref="A22:B22"/>
    <mergeCell ref="A20:B20"/>
  </mergeCells>
  <pageMargins left="0.70866141732283472" right="0.70866141732283472" top="0.74803149606299213" bottom="0.74803149606299213" header="0.31496062992125984" footer="0.31496062992125984"/>
  <pageSetup paperSize="8" scale="64"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tabColor rgb="FF00FF00"/>
    <pageSetUpPr fitToPage="1"/>
  </sheetPr>
  <dimension ref="A1:AE33"/>
  <sheetViews>
    <sheetView zoomScaleNormal="100" workbookViewId="0">
      <selection activeCell="A4" sqref="A4:AE23"/>
    </sheetView>
  </sheetViews>
  <sheetFormatPr defaultRowHeight="13.2" x14ac:dyDescent="0.25"/>
  <cols>
    <col min="1" max="1" width="17.44140625" customWidth="1"/>
    <col min="2" max="2" width="13" customWidth="1"/>
    <col min="3" max="3" width="13.33203125" customWidth="1"/>
    <col min="6" max="6" width="14.88671875" customWidth="1"/>
    <col min="7" max="7" width="13.109375" customWidth="1"/>
    <col min="11" max="11" width="12" bestFit="1" customWidth="1"/>
    <col min="12" max="12" width="10" bestFit="1" customWidth="1"/>
    <col min="13" max="13" width="11" bestFit="1" customWidth="1"/>
    <col min="14" max="14" width="7.109375" bestFit="1" customWidth="1"/>
    <col min="15" max="15" width="11" bestFit="1" customWidth="1"/>
    <col min="16" max="16" width="11.6640625" bestFit="1" customWidth="1"/>
    <col min="17" max="18" width="11" bestFit="1" customWidth="1"/>
    <col min="19" max="19" width="7.88671875" bestFit="1" customWidth="1"/>
    <col min="20" max="20" width="11" bestFit="1" customWidth="1"/>
    <col min="21" max="21" width="12" bestFit="1" customWidth="1"/>
    <col min="22" max="22" width="11.33203125" bestFit="1" customWidth="1"/>
    <col min="23" max="24" width="12" bestFit="1" customWidth="1"/>
    <col min="25" max="25" width="8.44140625" bestFit="1" customWidth="1"/>
    <col min="26" max="28" width="10" bestFit="1" customWidth="1"/>
    <col min="29" max="29" width="9.44140625" bestFit="1" customWidth="1"/>
    <col min="30" max="30" width="18.44140625" customWidth="1"/>
    <col min="31" max="31" width="20.88671875" customWidth="1"/>
  </cols>
  <sheetData>
    <row r="1" spans="1:31" x14ac:dyDescent="0.25">
      <c r="A1" s="2" t="s">
        <v>872</v>
      </c>
    </row>
    <row r="3" spans="1:31" ht="31.2" x14ac:dyDescent="0.25">
      <c r="A3" s="146" t="s">
        <v>0</v>
      </c>
      <c r="B3" s="146" t="s">
        <v>1</v>
      </c>
      <c r="C3" s="146" t="s">
        <v>16</v>
      </c>
      <c r="D3" s="43" t="s">
        <v>523</v>
      </c>
      <c r="E3" s="43" t="s">
        <v>524</v>
      </c>
      <c r="F3" s="43" t="s">
        <v>2</v>
      </c>
      <c r="G3" s="146" t="s">
        <v>3</v>
      </c>
      <c r="H3" s="43" t="s">
        <v>29</v>
      </c>
      <c r="I3" s="43" t="s">
        <v>25</v>
      </c>
      <c r="J3" s="43" t="s">
        <v>26</v>
      </c>
      <c r="K3" s="43" t="s">
        <v>20</v>
      </c>
      <c r="L3" s="43" t="s">
        <v>773</v>
      </c>
      <c r="M3" s="43" t="s">
        <v>13</v>
      </c>
      <c r="N3" s="43" t="s">
        <v>21</v>
      </c>
      <c r="O3" s="146" t="s">
        <v>7</v>
      </c>
      <c r="P3" s="43" t="s">
        <v>22</v>
      </c>
      <c r="Q3" s="146" t="s">
        <v>9</v>
      </c>
      <c r="R3" s="146" t="s">
        <v>23</v>
      </c>
      <c r="S3" s="146" t="s">
        <v>24</v>
      </c>
      <c r="T3" s="146" t="s">
        <v>12</v>
      </c>
      <c r="U3" s="146" t="s">
        <v>19</v>
      </c>
      <c r="V3" s="43" t="s">
        <v>170</v>
      </c>
      <c r="W3" s="43" t="s">
        <v>171</v>
      </c>
      <c r="X3" s="43" t="s">
        <v>163</v>
      </c>
      <c r="Y3" s="43" t="s">
        <v>164</v>
      </c>
      <c r="Z3" s="43" t="s">
        <v>165</v>
      </c>
      <c r="AA3" s="43" t="s">
        <v>166</v>
      </c>
      <c r="AB3" s="146" t="s">
        <v>167</v>
      </c>
      <c r="AC3" s="146" t="s">
        <v>168</v>
      </c>
      <c r="AD3" s="146" t="s">
        <v>1405</v>
      </c>
      <c r="AE3" s="146" t="s">
        <v>1406</v>
      </c>
    </row>
    <row r="4" spans="1:31" s="20" customFormat="1" x14ac:dyDescent="0.25">
      <c r="A4" s="38" t="s">
        <v>873</v>
      </c>
      <c r="B4" s="39" t="s">
        <v>859</v>
      </c>
      <c r="C4" s="21" t="s">
        <v>879</v>
      </c>
      <c r="D4" s="21">
        <v>7.18</v>
      </c>
      <c r="E4" s="21">
        <v>0</v>
      </c>
      <c r="F4" s="21" t="s">
        <v>177</v>
      </c>
      <c r="G4" s="21" t="s">
        <v>879</v>
      </c>
      <c r="H4" s="21">
        <v>0</v>
      </c>
      <c r="I4" s="21">
        <v>20</v>
      </c>
      <c r="J4" s="21">
        <v>10</v>
      </c>
      <c r="K4" s="224">
        <v>20270</v>
      </c>
      <c r="L4" s="224">
        <v>311.39999999999998</v>
      </c>
      <c r="M4" s="120">
        <v>3174.28</v>
      </c>
      <c r="N4" s="120">
        <v>0</v>
      </c>
      <c r="O4" s="120">
        <v>856.4</v>
      </c>
      <c r="P4" s="120">
        <v>5162</v>
      </c>
      <c r="Q4" s="120">
        <v>7554.13</v>
      </c>
      <c r="R4" s="120">
        <v>1140</v>
      </c>
      <c r="S4" s="120">
        <v>0</v>
      </c>
      <c r="T4" s="120">
        <v>7920</v>
      </c>
      <c r="U4" s="120">
        <v>46388.21</v>
      </c>
      <c r="V4" s="23">
        <v>0</v>
      </c>
      <c r="W4" s="23">
        <f t="shared" ref="W4:W9" si="0">V4+U4</f>
        <v>46388.21</v>
      </c>
      <c r="X4" s="52">
        <v>17950</v>
      </c>
      <c r="Y4" s="52">
        <v>20</v>
      </c>
      <c r="Z4" s="47">
        <v>200</v>
      </c>
      <c r="AA4" s="47">
        <v>121</v>
      </c>
      <c r="AB4" s="23">
        <f t="shared" ref="AB4:AB23" si="1">W4/(D4+E4)</f>
        <v>6460.7534818941504</v>
      </c>
      <c r="AC4" s="23">
        <f t="shared" ref="AC4:AC23" si="2">U4/Z4</f>
        <v>231.94104999999999</v>
      </c>
      <c r="AD4" s="23" t="s">
        <v>1497</v>
      </c>
      <c r="AE4" s="284"/>
    </row>
    <row r="5" spans="1:31" s="20" customFormat="1" x14ac:dyDescent="0.25">
      <c r="A5" s="38" t="s">
        <v>873</v>
      </c>
      <c r="B5" s="39" t="s">
        <v>899</v>
      </c>
      <c r="C5" s="21" t="s">
        <v>903</v>
      </c>
      <c r="D5" s="21">
        <v>7.04</v>
      </c>
      <c r="E5" s="21">
        <v>0</v>
      </c>
      <c r="F5" s="21" t="s">
        <v>177</v>
      </c>
      <c r="G5" s="21" t="s">
        <v>903</v>
      </c>
      <c r="H5" s="21">
        <v>0</v>
      </c>
      <c r="I5" s="21">
        <v>20</v>
      </c>
      <c r="J5" s="21">
        <v>10</v>
      </c>
      <c r="K5" s="224">
        <v>20270</v>
      </c>
      <c r="L5" s="224">
        <v>311.39999999999998</v>
      </c>
      <c r="M5" s="120">
        <v>3174.28</v>
      </c>
      <c r="N5" s="120">
        <v>0</v>
      </c>
      <c r="O5" s="120">
        <v>856.4</v>
      </c>
      <c r="P5" s="120">
        <v>5162</v>
      </c>
      <c r="Q5" s="120">
        <v>7620.94</v>
      </c>
      <c r="R5" s="120">
        <v>1140</v>
      </c>
      <c r="S5" s="120">
        <v>0</v>
      </c>
      <c r="T5" s="120">
        <v>7920</v>
      </c>
      <c r="U5" s="120">
        <v>46455.02</v>
      </c>
      <c r="V5" s="23">
        <v>0</v>
      </c>
      <c r="W5" s="23">
        <f t="shared" si="0"/>
        <v>46455.02</v>
      </c>
      <c r="X5" s="52">
        <v>17600</v>
      </c>
      <c r="Y5" s="52">
        <v>20</v>
      </c>
      <c r="Z5" s="47">
        <v>200</v>
      </c>
      <c r="AA5" s="47">
        <v>220</v>
      </c>
      <c r="AB5" s="23">
        <f t="shared" si="1"/>
        <v>6598.7244318181811</v>
      </c>
      <c r="AC5" s="23">
        <f t="shared" si="2"/>
        <v>232.27509999999998</v>
      </c>
      <c r="AD5" s="23" t="s">
        <v>1498</v>
      </c>
      <c r="AE5" s="284"/>
    </row>
    <row r="6" spans="1:31" s="20" customFormat="1" x14ac:dyDescent="0.25">
      <c r="A6" s="38" t="s">
        <v>873</v>
      </c>
      <c r="B6" s="39" t="s">
        <v>797</v>
      </c>
      <c r="C6" s="21" t="s">
        <v>918</v>
      </c>
      <c r="D6" s="21">
        <v>7.11</v>
      </c>
      <c r="E6" s="21">
        <v>0</v>
      </c>
      <c r="F6" s="21" t="s">
        <v>177</v>
      </c>
      <c r="G6" s="21" t="s">
        <v>918</v>
      </c>
      <c r="H6" s="21">
        <v>0</v>
      </c>
      <c r="I6" s="21">
        <v>20</v>
      </c>
      <c r="J6" s="21">
        <v>10</v>
      </c>
      <c r="K6" s="224">
        <v>20270</v>
      </c>
      <c r="L6" s="224">
        <v>311.39999999999998</v>
      </c>
      <c r="M6" s="120">
        <v>3174.28</v>
      </c>
      <c r="N6" s="120">
        <v>0</v>
      </c>
      <c r="O6" s="120">
        <v>856.4</v>
      </c>
      <c r="P6" s="120">
        <v>5162</v>
      </c>
      <c r="Q6" s="120">
        <v>7554.13</v>
      </c>
      <c r="R6" s="120">
        <v>1140</v>
      </c>
      <c r="S6" s="120">
        <v>0</v>
      </c>
      <c r="T6" s="120">
        <v>7920</v>
      </c>
      <c r="U6" s="120">
        <v>46388.21</v>
      </c>
      <c r="V6" s="23">
        <v>0</v>
      </c>
      <c r="W6" s="23">
        <f t="shared" si="0"/>
        <v>46388.21</v>
      </c>
      <c r="X6" s="52">
        <v>17775</v>
      </c>
      <c r="Y6" s="52">
        <v>20</v>
      </c>
      <c r="Z6" s="47">
        <v>220</v>
      </c>
      <c r="AA6" s="47">
        <v>220</v>
      </c>
      <c r="AB6" s="23">
        <f t="shared" si="1"/>
        <v>6524.3614627285506</v>
      </c>
      <c r="AC6" s="23">
        <f t="shared" si="2"/>
        <v>210.85550000000001</v>
      </c>
      <c r="AD6" s="23" t="s">
        <v>1499</v>
      </c>
      <c r="AE6" s="284"/>
    </row>
    <row r="7" spans="1:31" s="20" customFormat="1" x14ac:dyDescent="0.25">
      <c r="A7" s="38" t="s">
        <v>873</v>
      </c>
      <c r="B7" s="39" t="s">
        <v>954</v>
      </c>
      <c r="C7" s="21" t="s">
        <v>965</v>
      </c>
      <c r="D7" s="21">
        <v>7.05</v>
      </c>
      <c r="E7" s="21">
        <v>0</v>
      </c>
      <c r="F7" s="21" t="s">
        <v>177</v>
      </c>
      <c r="G7" s="21" t="s">
        <v>965</v>
      </c>
      <c r="H7" s="21">
        <v>0</v>
      </c>
      <c r="I7" s="21">
        <v>20</v>
      </c>
      <c r="J7" s="21">
        <v>10</v>
      </c>
      <c r="K7" s="224">
        <v>22297</v>
      </c>
      <c r="L7" s="224">
        <v>342.54</v>
      </c>
      <c r="M7" s="120">
        <v>3491.71</v>
      </c>
      <c r="N7" s="120">
        <v>0</v>
      </c>
      <c r="O7" s="120">
        <v>942.04</v>
      </c>
      <c r="P7" s="120">
        <v>5678.2</v>
      </c>
      <c r="Q7" s="120">
        <v>8309.5400000000009</v>
      </c>
      <c r="R7" s="120">
        <v>1254</v>
      </c>
      <c r="S7" s="120">
        <v>0</v>
      </c>
      <c r="T7" s="120">
        <v>8415</v>
      </c>
      <c r="U7" s="120">
        <v>50730.03</v>
      </c>
      <c r="V7" s="23">
        <v>0</v>
      </c>
      <c r="W7" s="23">
        <f t="shared" si="0"/>
        <v>50730.03</v>
      </c>
      <c r="X7" s="52">
        <v>17625</v>
      </c>
      <c r="Y7" s="52">
        <v>20</v>
      </c>
      <c r="Z7" s="47">
        <v>200</v>
      </c>
      <c r="AA7" s="47">
        <v>66</v>
      </c>
      <c r="AB7" s="23">
        <f t="shared" si="1"/>
        <v>7195.7489361702128</v>
      </c>
      <c r="AC7" s="23">
        <f t="shared" si="2"/>
        <v>253.65015</v>
      </c>
      <c r="AD7" s="23" t="s">
        <v>1514</v>
      </c>
      <c r="AE7" s="284"/>
    </row>
    <row r="8" spans="1:31" s="20" customFormat="1" x14ac:dyDescent="0.25">
      <c r="A8" s="38" t="s">
        <v>873</v>
      </c>
      <c r="B8" s="39" t="s">
        <v>966</v>
      </c>
      <c r="C8" s="21" t="s">
        <v>968</v>
      </c>
      <c r="D8" s="21">
        <v>7.1</v>
      </c>
      <c r="E8" s="21">
        <v>0</v>
      </c>
      <c r="F8" s="21" t="s">
        <v>177</v>
      </c>
      <c r="G8" s="21" t="s">
        <v>968</v>
      </c>
      <c r="H8" s="21">
        <v>0</v>
      </c>
      <c r="I8" s="21">
        <v>20</v>
      </c>
      <c r="J8" s="21">
        <v>11</v>
      </c>
      <c r="K8" s="224">
        <v>23240</v>
      </c>
      <c r="L8" s="224">
        <v>365.82</v>
      </c>
      <c r="M8" s="120">
        <v>3639.38</v>
      </c>
      <c r="N8" s="120">
        <v>0</v>
      </c>
      <c r="O8" s="120">
        <v>993.2</v>
      </c>
      <c r="P8" s="120">
        <v>2300.4</v>
      </c>
      <c r="Q8" s="120">
        <v>8712.7999999999993</v>
      </c>
      <c r="R8" s="120">
        <v>1140</v>
      </c>
      <c r="S8" s="120">
        <v>0</v>
      </c>
      <c r="T8" s="120">
        <v>9216</v>
      </c>
      <c r="U8" s="120">
        <v>49607.6</v>
      </c>
      <c r="V8" s="23">
        <v>0</v>
      </c>
      <c r="W8" s="23">
        <f t="shared" si="0"/>
        <v>49607.6</v>
      </c>
      <c r="X8" s="52">
        <v>17750</v>
      </c>
      <c r="Y8" s="52">
        <v>20</v>
      </c>
      <c r="Z8" s="47">
        <v>220</v>
      </c>
      <c r="AA8" s="47">
        <v>204</v>
      </c>
      <c r="AB8" s="23">
        <f t="shared" si="1"/>
        <v>6986.9859154929582</v>
      </c>
      <c r="AC8" s="23">
        <f t="shared" si="2"/>
        <v>225.48909090909089</v>
      </c>
      <c r="AD8" s="23" t="s">
        <v>1500</v>
      </c>
      <c r="AE8" s="284"/>
    </row>
    <row r="9" spans="1:31" s="20" customFormat="1" x14ac:dyDescent="0.25">
      <c r="A9" s="38" t="s">
        <v>873</v>
      </c>
      <c r="B9" s="39" t="s">
        <v>985</v>
      </c>
      <c r="C9" s="21" t="s">
        <v>995</v>
      </c>
      <c r="D9" s="21">
        <v>7.28</v>
      </c>
      <c r="E9" s="21">
        <v>0</v>
      </c>
      <c r="F9" s="21" t="s">
        <v>177</v>
      </c>
      <c r="G9" s="21" t="s">
        <v>995</v>
      </c>
      <c r="H9" s="21">
        <v>0</v>
      </c>
      <c r="I9" s="21">
        <v>20</v>
      </c>
      <c r="J9" s="21">
        <v>11</v>
      </c>
      <c r="K9" s="224">
        <v>23240</v>
      </c>
      <c r="L9" s="224">
        <v>365.82</v>
      </c>
      <c r="M9" s="120">
        <v>3639.38</v>
      </c>
      <c r="N9" s="120">
        <v>0</v>
      </c>
      <c r="O9" s="120">
        <v>993.2</v>
      </c>
      <c r="P9" s="120">
        <v>5340.4</v>
      </c>
      <c r="Q9" s="120">
        <v>8712.7999999999993</v>
      </c>
      <c r="R9" s="120">
        <v>1140</v>
      </c>
      <c r="S9" s="120">
        <v>0</v>
      </c>
      <c r="T9" s="120">
        <v>9216</v>
      </c>
      <c r="U9" s="120">
        <v>52647.6</v>
      </c>
      <c r="V9" s="23">
        <v>0</v>
      </c>
      <c r="W9" s="23">
        <f t="shared" si="0"/>
        <v>52647.6</v>
      </c>
      <c r="X9" s="52">
        <v>18200</v>
      </c>
      <c r="Y9" s="52">
        <v>20</v>
      </c>
      <c r="Z9" s="47">
        <v>220</v>
      </c>
      <c r="AA9" s="47">
        <v>187</v>
      </c>
      <c r="AB9" s="23">
        <f t="shared" si="1"/>
        <v>7231.8131868131868</v>
      </c>
      <c r="AC9" s="23">
        <f t="shared" si="2"/>
        <v>239.30727272727273</v>
      </c>
      <c r="AD9" s="23" t="s">
        <v>1501</v>
      </c>
      <c r="AE9" s="284"/>
    </row>
    <row r="10" spans="1:31" s="20" customFormat="1" x14ac:dyDescent="0.25">
      <c r="A10" s="38" t="s">
        <v>873</v>
      </c>
      <c r="B10" s="39" t="s">
        <v>998</v>
      </c>
      <c r="C10" s="21" t="s">
        <v>1009</v>
      </c>
      <c r="D10" s="21">
        <v>7.41</v>
      </c>
      <c r="E10" s="21">
        <v>0</v>
      </c>
      <c r="F10" s="21" t="s">
        <v>177</v>
      </c>
      <c r="G10" s="21" t="s">
        <v>1009</v>
      </c>
      <c r="H10" s="21">
        <v>0</v>
      </c>
      <c r="I10" s="21">
        <v>20</v>
      </c>
      <c r="J10" s="21">
        <v>11</v>
      </c>
      <c r="K10" s="224">
        <v>23240</v>
      </c>
      <c r="L10" s="224">
        <v>365.82</v>
      </c>
      <c r="M10" s="120">
        <v>3639.38</v>
      </c>
      <c r="N10" s="120">
        <v>0</v>
      </c>
      <c r="O10" s="120">
        <v>993.2</v>
      </c>
      <c r="P10" s="120">
        <v>5340.4</v>
      </c>
      <c r="Q10" s="120">
        <v>8857.6</v>
      </c>
      <c r="R10" s="120">
        <v>1140</v>
      </c>
      <c r="S10" s="120">
        <v>0</v>
      </c>
      <c r="T10" s="120">
        <v>9216</v>
      </c>
      <c r="U10" s="120">
        <v>52792.4</v>
      </c>
      <c r="V10" s="23">
        <v>0</v>
      </c>
      <c r="W10" s="23">
        <f t="shared" ref="W10:W15" si="3">V10+U10</f>
        <v>52792.4</v>
      </c>
      <c r="X10" s="52">
        <v>18525</v>
      </c>
      <c r="Y10" s="52">
        <v>20</v>
      </c>
      <c r="Z10" s="47">
        <v>220</v>
      </c>
      <c r="AA10" s="47">
        <v>220</v>
      </c>
      <c r="AB10" s="23">
        <f t="shared" si="1"/>
        <v>7124.4804318488532</v>
      </c>
      <c r="AC10" s="23">
        <f t="shared" si="2"/>
        <v>239.96545454545455</v>
      </c>
      <c r="AD10" s="23" t="s">
        <v>1502</v>
      </c>
      <c r="AE10" s="284"/>
    </row>
    <row r="11" spans="1:31" s="20" customFormat="1" x14ac:dyDescent="0.25">
      <c r="A11" s="38" t="s">
        <v>873</v>
      </c>
      <c r="B11" s="39" t="s">
        <v>1010</v>
      </c>
      <c r="C11" s="21" t="s">
        <v>1020</v>
      </c>
      <c r="D11" s="21">
        <v>7.3</v>
      </c>
      <c r="E11" s="21">
        <v>0</v>
      </c>
      <c r="F11" s="21" t="s">
        <v>177</v>
      </c>
      <c r="G11" s="21" t="s">
        <v>1020</v>
      </c>
      <c r="H11" s="21">
        <v>0</v>
      </c>
      <c r="I11" s="21">
        <v>21</v>
      </c>
      <c r="J11" s="21">
        <v>11</v>
      </c>
      <c r="K11" s="224">
        <v>24402</v>
      </c>
      <c r="L11" s="224">
        <v>384.11</v>
      </c>
      <c r="M11" s="120">
        <v>3821.35</v>
      </c>
      <c r="N11" s="120">
        <v>0</v>
      </c>
      <c r="O11" s="120">
        <v>1042.8599999999999</v>
      </c>
      <c r="P11" s="120">
        <v>5607.42</v>
      </c>
      <c r="Q11" s="120">
        <v>9300.48</v>
      </c>
      <c r="R11" s="120">
        <v>1197</v>
      </c>
      <c r="S11" s="120">
        <v>0</v>
      </c>
      <c r="T11" s="120">
        <v>9216</v>
      </c>
      <c r="U11" s="120">
        <v>54971.22</v>
      </c>
      <c r="V11" s="23">
        <v>0</v>
      </c>
      <c r="W11" s="23">
        <f t="shared" si="3"/>
        <v>54971.22</v>
      </c>
      <c r="X11" s="52">
        <v>18250</v>
      </c>
      <c r="Y11" s="52">
        <v>20</v>
      </c>
      <c r="Z11" s="47">
        <v>231</v>
      </c>
      <c r="AA11" s="47">
        <v>231</v>
      </c>
      <c r="AB11" s="23">
        <f t="shared" si="1"/>
        <v>7530.3041095890412</v>
      </c>
      <c r="AC11" s="23">
        <f t="shared" si="2"/>
        <v>237.97064935064935</v>
      </c>
      <c r="AD11" s="23" t="s">
        <v>1503</v>
      </c>
      <c r="AE11" s="284"/>
    </row>
    <row r="12" spans="1:31" s="20" customFormat="1" x14ac:dyDescent="0.25">
      <c r="A12" s="38" t="s">
        <v>873</v>
      </c>
      <c r="B12" s="39" t="s">
        <v>1045</v>
      </c>
      <c r="C12" s="21" t="s">
        <v>1052</v>
      </c>
      <c r="D12" s="21">
        <v>17.13</v>
      </c>
      <c r="E12" s="21">
        <v>0</v>
      </c>
      <c r="F12" s="21" t="s">
        <v>177</v>
      </c>
      <c r="G12" s="21" t="s">
        <v>1052</v>
      </c>
      <c r="H12" s="21">
        <v>0</v>
      </c>
      <c r="I12" s="21">
        <v>20</v>
      </c>
      <c r="J12" s="21">
        <v>11</v>
      </c>
      <c r="K12" s="224">
        <v>24061.200000000001</v>
      </c>
      <c r="L12" s="224">
        <v>382.24</v>
      </c>
      <c r="M12" s="120">
        <v>3767.98</v>
      </c>
      <c r="N12" s="120">
        <v>0</v>
      </c>
      <c r="O12" s="120">
        <v>1387.2</v>
      </c>
      <c r="P12" s="120">
        <v>10235.200000000001</v>
      </c>
      <c r="Q12" s="120">
        <v>9654</v>
      </c>
      <c r="R12" s="120">
        <v>1140</v>
      </c>
      <c r="S12" s="120">
        <v>0</v>
      </c>
      <c r="T12" s="120">
        <v>10368</v>
      </c>
      <c r="U12" s="120">
        <v>60995.82</v>
      </c>
      <c r="V12" s="23">
        <v>0</v>
      </c>
      <c r="W12" s="23">
        <f t="shared" si="3"/>
        <v>60995.82</v>
      </c>
      <c r="X12" s="52">
        <v>42825</v>
      </c>
      <c r="Y12" s="52">
        <v>20</v>
      </c>
      <c r="Z12" s="47">
        <v>220</v>
      </c>
      <c r="AA12" s="47">
        <v>220</v>
      </c>
      <c r="AB12" s="23">
        <f t="shared" si="1"/>
        <v>3560.7600700525395</v>
      </c>
      <c r="AC12" s="23">
        <f t="shared" si="2"/>
        <v>277.25372727272725</v>
      </c>
      <c r="AD12" s="23" t="s">
        <v>1504</v>
      </c>
      <c r="AE12" s="284"/>
    </row>
    <row r="13" spans="1:31" s="20" customFormat="1" x14ac:dyDescent="0.25">
      <c r="A13" s="38" t="s">
        <v>873</v>
      </c>
      <c r="B13" s="39" t="s">
        <v>1055</v>
      </c>
      <c r="C13" s="21" t="s">
        <v>1057</v>
      </c>
      <c r="D13" s="21">
        <v>0</v>
      </c>
      <c r="E13" s="21">
        <v>7.12</v>
      </c>
      <c r="F13" s="21" t="s">
        <v>544</v>
      </c>
      <c r="G13" s="21" t="s">
        <v>1057</v>
      </c>
      <c r="H13" s="21">
        <v>0</v>
      </c>
      <c r="I13" s="21">
        <v>13</v>
      </c>
      <c r="J13" s="21">
        <v>11</v>
      </c>
      <c r="K13" s="224">
        <v>15106</v>
      </c>
      <c r="L13" s="224">
        <v>237.78</v>
      </c>
      <c r="M13" s="120">
        <v>2365.6</v>
      </c>
      <c r="N13" s="120">
        <v>0</v>
      </c>
      <c r="O13" s="120">
        <v>645.58000000000004</v>
      </c>
      <c r="P13" s="120">
        <v>3471.26</v>
      </c>
      <c r="Q13" s="120">
        <v>6106.1</v>
      </c>
      <c r="R13" s="120">
        <v>741</v>
      </c>
      <c r="S13" s="120">
        <v>0</v>
      </c>
      <c r="T13" s="120">
        <v>6336</v>
      </c>
      <c r="U13" s="120">
        <v>35009.32</v>
      </c>
      <c r="V13" s="23">
        <v>0</v>
      </c>
      <c r="W13" s="23">
        <f t="shared" si="3"/>
        <v>35009.32</v>
      </c>
      <c r="X13" s="52">
        <v>11375</v>
      </c>
      <c r="Y13" s="52">
        <v>13</v>
      </c>
      <c r="Z13" s="47">
        <v>143</v>
      </c>
      <c r="AA13" s="47">
        <v>55</v>
      </c>
      <c r="AB13" s="23">
        <f t="shared" si="1"/>
        <v>4917.0393258426966</v>
      </c>
      <c r="AC13" s="23">
        <f t="shared" si="2"/>
        <v>244.82041958041958</v>
      </c>
      <c r="AD13" s="23" t="s">
        <v>1468</v>
      </c>
      <c r="AE13" s="284">
        <v>0.64</v>
      </c>
    </row>
    <row r="14" spans="1:31" s="20" customFormat="1" x14ac:dyDescent="0.25">
      <c r="A14" s="38" t="s">
        <v>873</v>
      </c>
      <c r="B14" s="39" t="s">
        <v>1055</v>
      </c>
      <c r="C14" s="21" t="s">
        <v>1061</v>
      </c>
      <c r="D14" s="21">
        <v>0</v>
      </c>
      <c r="E14" s="21">
        <v>7.1</v>
      </c>
      <c r="F14" s="21" t="s">
        <v>544</v>
      </c>
      <c r="G14" s="21" t="s">
        <v>1061</v>
      </c>
      <c r="H14" s="21">
        <v>0</v>
      </c>
      <c r="I14" s="21">
        <v>13</v>
      </c>
      <c r="J14" s="21">
        <v>11</v>
      </c>
      <c r="K14" s="224">
        <v>15106</v>
      </c>
      <c r="L14" s="224">
        <v>237.78</v>
      </c>
      <c r="M14" s="120">
        <v>2365.6</v>
      </c>
      <c r="N14" s="120">
        <v>0</v>
      </c>
      <c r="O14" s="120">
        <v>645.58000000000004</v>
      </c>
      <c r="P14" s="120">
        <v>3471.26</v>
      </c>
      <c r="Q14" s="120">
        <v>5860.4</v>
      </c>
      <c r="R14" s="120">
        <v>741</v>
      </c>
      <c r="S14" s="120">
        <v>0</v>
      </c>
      <c r="T14" s="120">
        <v>5760</v>
      </c>
      <c r="U14" s="120">
        <v>34187.620000000003</v>
      </c>
      <c r="V14" s="23">
        <v>0</v>
      </c>
      <c r="W14" s="23">
        <f t="shared" si="3"/>
        <v>34187.620000000003</v>
      </c>
      <c r="X14" s="52">
        <v>11375</v>
      </c>
      <c r="Y14" s="52">
        <v>13</v>
      </c>
      <c r="Z14" s="47">
        <v>143</v>
      </c>
      <c r="AA14" s="47">
        <v>55</v>
      </c>
      <c r="AB14" s="23">
        <f t="shared" si="1"/>
        <v>4815.1577464788743</v>
      </c>
      <c r="AC14" s="23">
        <f t="shared" si="2"/>
        <v>239.07426573426577</v>
      </c>
      <c r="AD14" s="23" t="s">
        <v>1467</v>
      </c>
      <c r="AE14" s="284">
        <v>0.64</v>
      </c>
    </row>
    <row r="15" spans="1:31" s="20" customFormat="1" x14ac:dyDescent="0.25">
      <c r="A15" s="38" t="s">
        <v>873</v>
      </c>
      <c r="B15" s="39" t="s">
        <v>1069</v>
      </c>
      <c r="C15" s="21" t="s">
        <v>1505</v>
      </c>
      <c r="D15" s="21">
        <v>0</v>
      </c>
      <c r="E15" s="21">
        <v>7.04</v>
      </c>
      <c r="F15" s="21" t="s">
        <v>544</v>
      </c>
      <c r="G15" s="21" t="s">
        <v>1072</v>
      </c>
      <c r="H15" s="21">
        <v>0</v>
      </c>
      <c r="I15" s="21">
        <v>13</v>
      </c>
      <c r="J15" s="21">
        <v>11</v>
      </c>
      <c r="K15" s="224">
        <v>15106</v>
      </c>
      <c r="L15" s="224">
        <v>237.78</v>
      </c>
      <c r="M15" s="120">
        <v>2365.6</v>
      </c>
      <c r="N15" s="120">
        <v>0</v>
      </c>
      <c r="O15" s="120">
        <v>645.58000000000004</v>
      </c>
      <c r="P15" s="120">
        <v>3471.26</v>
      </c>
      <c r="Q15" s="120">
        <v>6106.1</v>
      </c>
      <c r="R15" s="120">
        <v>741</v>
      </c>
      <c r="S15" s="120">
        <v>0</v>
      </c>
      <c r="T15" s="120">
        <v>6336</v>
      </c>
      <c r="U15" s="120">
        <v>35009.32</v>
      </c>
      <c r="V15" s="23">
        <v>0</v>
      </c>
      <c r="W15" s="23">
        <f t="shared" si="3"/>
        <v>35009.32</v>
      </c>
      <c r="X15" s="52">
        <v>11440</v>
      </c>
      <c r="Y15" s="52">
        <v>13</v>
      </c>
      <c r="Z15" s="47">
        <v>143</v>
      </c>
      <c r="AA15" s="47">
        <v>143</v>
      </c>
      <c r="AB15" s="23">
        <f t="shared" si="1"/>
        <v>4972.914772727273</v>
      </c>
      <c r="AC15" s="23">
        <f t="shared" si="2"/>
        <v>244.82041958041958</v>
      </c>
      <c r="AD15" s="23" t="s">
        <v>1456</v>
      </c>
      <c r="AE15" s="284">
        <v>0.65</v>
      </c>
    </row>
    <row r="16" spans="1:31" s="20" customFormat="1" x14ac:dyDescent="0.25">
      <c r="A16" s="38" t="s">
        <v>873</v>
      </c>
      <c r="B16" s="39" t="s">
        <v>1074</v>
      </c>
      <c r="C16" s="21" t="s">
        <v>1083</v>
      </c>
      <c r="D16" s="21">
        <v>7.13</v>
      </c>
      <c r="E16" s="21">
        <v>0</v>
      </c>
      <c r="F16" s="21" t="s">
        <v>177</v>
      </c>
      <c r="G16" s="21" t="s">
        <v>1083</v>
      </c>
      <c r="H16" s="21">
        <v>0</v>
      </c>
      <c r="I16" s="21">
        <v>18</v>
      </c>
      <c r="J16" s="21">
        <v>11</v>
      </c>
      <c r="K16" s="224">
        <v>20916</v>
      </c>
      <c r="L16" s="224">
        <v>329.23</v>
      </c>
      <c r="M16" s="120">
        <v>3275.45</v>
      </c>
      <c r="N16" s="120">
        <v>0</v>
      </c>
      <c r="O16" s="120">
        <v>893.88</v>
      </c>
      <c r="P16" s="120">
        <v>4806.3599999999997</v>
      </c>
      <c r="Q16" s="120">
        <v>8454.6</v>
      </c>
      <c r="R16" s="120">
        <v>1026</v>
      </c>
      <c r="S16" s="120">
        <v>0</v>
      </c>
      <c r="T16" s="120">
        <v>9216</v>
      </c>
      <c r="U16" s="120">
        <v>48917.52</v>
      </c>
      <c r="V16" s="23">
        <v>0</v>
      </c>
      <c r="W16" s="23">
        <f t="shared" ref="W16:W21" si="4">V16+U16</f>
        <v>48917.52</v>
      </c>
      <c r="X16" s="52">
        <v>17825</v>
      </c>
      <c r="Y16" s="52">
        <v>18</v>
      </c>
      <c r="Z16" s="47">
        <v>198</v>
      </c>
      <c r="AA16" s="47">
        <v>198</v>
      </c>
      <c r="AB16" s="23">
        <f t="shared" si="1"/>
        <v>6860.8022440392706</v>
      </c>
      <c r="AC16" s="23">
        <f t="shared" si="2"/>
        <v>247.05818181818179</v>
      </c>
      <c r="AD16" s="23" t="s">
        <v>1506</v>
      </c>
      <c r="AE16" s="284"/>
    </row>
    <row r="17" spans="1:31" s="20" customFormat="1" x14ac:dyDescent="0.25">
      <c r="A17" s="38" t="s">
        <v>873</v>
      </c>
      <c r="B17" s="39" t="s">
        <v>1085</v>
      </c>
      <c r="C17" s="21" t="s">
        <v>1096</v>
      </c>
      <c r="D17" s="21">
        <v>18.98</v>
      </c>
      <c r="E17" s="21">
        <v>0</v>
      </c>
      <c r="F17" s="21" t="s">
        <v>177</v>
      </c>
      <c r="G17" s="21" t="s">
        <v>1096</v>
      </c>
      <c r="H17" s="21">
        <v>0</v>
      </c>
      <c r="I17" s="21">
        <v>22</v>
      </c>
      <c r="J17" s="21">
        <v>11</v>
      </c>
      <c r="K17" s="224">
        <v>26467.32</v>
      </c>
      <c r="L17" s="224">
        <v>420.46</v>
      </c>
      <c r="M17" s="120">
        <v>4144.78</v>
      </c>
      <c r="N17" s="120">
        <v>0</v>
      </c>
      <c r="O17" s="120">
        <v>1132.1199999999999</v>
      </c>
      <c r="P17" s="120">
        <v>11751.08</v>
      </c>
      <c r="Q17" s="120">
        <v>10333.4</v>
      </c>
      <c r="R17" s="120">
        <v>1254</v>
      </c>
      <c r="S17" s="120">
        <v>0</v>
      </c>
      <c r="T17" s="120">
        <v>9216</v>
      </c>
      <c r="U17" s="120">
        <v>64719.17</v>
      </c>
      <c r="V17" s="23">
        <v>0</v>
      </c>
      <c r="W17" s="23">
        <f t="shared" si="4"/>
        <v>64719.17</v>
      </c>
      <c r="X17" s="52">
        <v>47450</v>
      </c>
      <c r="Y17" s="52">
        <v>22</v>
      </c>
      <c r="Z17" s="47">
        <v>242</v>
      </c>
      <c r="AA17" s="47">
        <v>242</v>
      </c>
      <c r="AB17" s="23">
        <f t="shared" si="1"/>
        <v>3409.8614330874602</v>
      </c>
      <c r="AC17" s="23">
        <f t="shared" si="2"/>
        <v>267.43458677685948</v>
      </c>
      <c r="AD17" s="23" t="s">
        <v>1507</v>
      </c>
      <c r="AE17" s="284"/>
    </row>
    <row r="18" spans="1:31" s="20" customFormat="1" x14ac:dyDescent="0.25">
      <c r="A18" s="38" t="s">
        <v>873</v>
      </c>
      <c r="B18" s="39" t="s">
        <v>1111</v>
      </c>
      <c r="C18" s="21" t="s">
        <v>1118</v>
      </c>
      <c r="D18" s="21">
        <v>0</v>
      </c>
      <c r="E18" s="21">
        <v>3.54</v>
      </c>
      <c r="F18" s="21" t="s">
        <v>544</v>
      </c>
      <c r="G18" s="21" t="s">
        <v>1118</v>
      </c>
      <c r="H18" s="21">
        <v>0</v>
      </c>
      <c r="I18" s="21">
        <v>6</v>
      </c>
      <c r="J18" s="21">
        <v>11</v>
      </c>
      <c r="K18" s="224">
        <v>7320.9</v>
      </c>
      <c r="L18" s="224">
        <v>115.24</v>
      </c>
      <c r="M18" s="120">
        <v>1146.45</v>
      </c>
      <c r="N18" s="120">
        <v>0</v>
      </c>
      <c r="O18" s="120">
        <v>314.64</v>
      </c>
      <c r="P18" s="120">
        <v>1640.22</v>
      </c>
      <c r="Q18" s="120">
        <v>2800.8</v>
      </c>
      <c r="R18" s="120">
        <v>342</v>
      </c>
      <c r="S18" s="120">
        <v>0</v>
      </c>
      <c r="T18" s="120">
        <v>3024</v>
      </c>
      <c r="U18" s="120">
        <v>16704.25</v>
      </c>
      <c r="V18" s="23">
        <v>0</v>
      </c>
      <c r="W18" s="23">
        <f t="shared" si="4"/>
        <v>16704.25</v>
      </c>
      <c r="X18" s="52">
        <v>5250</v>
      </c>
      <c r="Y18" s="52">
        <v>6</v>
      </c>
      <c r="Z18" s="47">
        <v>66</v>
      </c>
      <c r="AA18" s="47">
        <v>44</v>
      </c>
      <c r="AB18" s="23">
        <f t="shared" si="1"/>
        <v>4718.7146892655364</v>
      </c>
      <c r="AC18" s="23">
        <f t="shared" si="2"/>
        <v>253.09469696969697</v>
      </c>
      <c r="AD18" s="23" t="s">
        <v>1508</v>
      </c>
      <c r="AE18" s="284">
        <v>0.59</v>
      </c>
    </row>
    <row r="19" spans="1:31" s="20" customFormat="1" x14ac:dyDescent="0.25">
      <c r="A19" s="38" t="s">
        <v>873</v>
      </c>
      <c r="B19" s="39" t="s">
        <v>1111</v>
      </c>
      <c r="C19" s="21" t="s">
        <v>1119</v>
      </c>
      <c r="D19" s="21">
        <v>0</v>
      </c>
      <c r="E19" s="21">
        <v>3.48</v>
      </c>
      <c r="F19" s="21" t="s">
        <v>544</v>
      </c>
      <c r="G19" s="21" t="s">
        <v>1119</v>
      </c>
      <c r="H19" s="21">
        <v>0</v>
      </c>
      <c r="I19" s="21">
        <v>6</v>
      </c>
      <c r="J19" s="21">
        <v>11</v>
      </c>
      <c r="K19" s="224">
        <v>7320.9</v>
      </c>
      <c r="L19" s="224">
        <v>115.24</v>
      </c>
      <c r="M19" s="120">
        <v>1146.45</v>
      </c>
      <c r="N19" s="120">
        <v>0</v>
      </c>
      <c r="O19" s="120">
        <v>314.64</v>
      </c>
      <c r="P19" s="120">
        <v>1640.22</v>
      </c>
      <c r="Q19" s="120">
        <v>2917.2</v>
      </c>
      <c r="R19" s="120">
        <v>342</v>
      </c>
      <c r="S19" s="120">
        <v>0</v>
      </c>
      <c r="T19" s="120">
        <v>3024</v>
      </c>
      <c r="U19" s="120">
        <v>16820.650000000001</v>
      </c>
      <c r="V19" s="23">
        <v>0</v>
      </c>
      <c r="W19" s="23">
        <f t="shared" si="4"/>
        <v>16820.650000000001</v>
      </c>
      <c r="X19" s="52">
        <v>5250</v>
      </c>
      <c r="Y19" s="52">
        <v>6</v>
      </c>
      <c r="Z19" s="47">
        <v>66</v>
      </c>
      <c r="AA19" s="47">
        <v>44</v>
      </c>
      <c r="AB19" s="23">
        <f t="shared" si="1"/>
        <v>4833.5201149425293</v>
      </c>
      <c r="AC19" s="23">
        <f t="shared" si="2"/>
        <v>254.85833333333335</v>
      </c>
      <c r="AD19" s="23" t="s">
        <v>1508</v>
      </c>
      <c r="AE19" s="284">
        <v>0.6</v>
      </c>
    </row>
    <row r="20" spans="1:31" s="20" customFormat="1" x14ac:dyDescent="0.25">
      <c r="A20" s="38" t="s">
        <v>873</v>
      </c>
      <c r="B20" s="39" t="s">
        <v>1111</v>
      </c>
      <c r="C20" s="21" t="s">
        <v>1122</v>
      </c>
      <c r="D20" s="21">
        <v>0</v>
      </c>
      <c r="E20" s="21">
        <v>26</v>
      </c>
      <c r="F20" s="21" t="s">
        <v>544</v>
      </c>
      <c r="G20" s="21" t="s">
        <v>1122</v>
      </c>
      <c r="H20" s="21">
        <v>0</v>
      </c>
      <c r="I20" s="21">
        <v>20</v>
      </c>
      <c r="J20" s="21">
        <v>11</v>
      </c>
      <c r="K20" s="224">
        <v>24834.2</v>
      </c>
      <c r="L20" s="224">
        <v>392.75</v>
      </c>
      <c r="M20" s="120">
        <v>3889.04</v>
      </c>
      <c r="N20" s="120">
        <v>0</v>
      </c>
      <c r="O20" s="120">
        <v>1067.5999999999999</v>
      </c>
      <c r="P20" s="120">
        <v>8285.4</v>
      </c>
      <c r="Q20" s="120">
        <v>12052</v>
      </c>
      <c r="R20" s="120">
        <v>1140</v>
      </c>
      <c r="S20" s="120">
        <v>0</v>
      </c>
      <c r="T20" s="120">
        <v>9676.7999999999993</v>
      </c>
      <c r="U20" s="120">
        <v>61337.78</v>
      </c>
      <c r="V20" s="23">
        <v>0</v>
      </c>
      <c r="W20" s="23">
        <f t="shared" si="4"/>
        <v>61337.78</v>
      </c>
      <c r="X20" s="52">
        <v>65000</v>
      </c>
      <c r="Y20" s="52">
        <v>20</v>
      </c>
      <c r="Z20" s="47">
        <v>220</v>
      </c>
      <c r="AA20" s="47">
        <v>165</v>
      </c>
      <c r="AB20" s="23">
        <f t="shared" si="1"/>
        <v>2359.1453846153845</v>
      </c>
      <c r="AC20" s="23">
        <f t="shared" si="2"/>
        <v>278.80809090909088</v>
      </c>
      <c r="AD20" s="23" t="s">
        <v>1444</v>
      </c>
      <c r="AE20" s="284">
        <v>1</v>
      </c>
    </row>
    <row r="21" spans="1:31" s="20" customFormat="1" x14ac:dyDescent="0.25">
      <c r="A21" s="38" t="s">
        <v>873</v>
      </c>
      <c r="B21" s="39" t="s">
        <v>1126</v>
      </c>
      <c r="C21" s="21" t="s">
        <v>1138</v>
      </c>
      <c r="D21" s="21">
        <v>0</v>
      </c>
      <c r="E21" s="21">
        <v>3.05</v>
      </c>
      <c r="F21" s="21" t="s">
        <v>544</v>
      </c>
      <c r="G21" s="21" t="s">
        <v>1138</v>
      </c>
      <c r="H21" s="21">
        <v>0</v>
      </c>
      <c r="I21" s="21">
        <v>12</v>
      </c>
      <c r="J21" s="21">
        <v>11</v>
      </c>
      <c r="K21" s="224">
        <v>14900.52</v>
      </c>
      <c r="L21" s="224">
        <v>235.65</v>
      </c>
      <c r="M21" s="120">
        <v>2333.42</v>
      </c>
      <c r="N21" s="120">
        <v>0</v>
      </c>
      <c r="O21" s="120">
        <v>640.55999999999995</v>
      </c>
      <c r="P21" s="120">
        <v>4971.24</v>
      </c>
      <c r="Q21" s="120">
        <v>6067.2</v>
      </c>
      <c r="R21" s="120">
        <v>684</v>
      </c>
      <c r="S21" s="120">
        <v>0</v>
      </c>
      <c r="T21" s="120">
        <v>5443.2</v>
      </c>
      <c r="U21" s="120">
        <v>35275.79</v>
      </c>
      <c r="V21" s="23">
        <v>0</v>
      </c>
      <c r="W21" s="23">
        <f t="shared" si="4"/>
        <v>35275.79</v>
      </c>
      <c r="X21" s="52">
        <v>10500</v>
      </c>
      <c r="Y21" s="52">
        <v>12</v>
      </c>
      <c r="Z21" s="47">
        <v>132</v>
      </c>
      <c r="AA21" s="47">
        <v>77</v>
      </c>
      <c r="AB21" s="23">
        <f t="shared" si="1"/>
        <v>11565.832786885247</v>
      </c>
      <c r="AC21" s="23">
        <f t="shared" si="2"/>
        <v>267.24083333333334</v>
      </c>
      <c r="AD21" s="23" t="s">
        <v>1425</v>
      </c>
      <c r="AE21" s="284">
        <v>1</v>
      </c>
    </row>
    <row r="22" spans="1:31" s="20" customFormat="1" x14ac:dyDescent="0.25">
      <c r="A22" s="38" t="s">
        <v>873</v>
      </c>
      <c r="B22" s="39" t="s">
        <v>1126</v>
      </c>
      <c r="C22" s="21" t="s">
        <v>1144</v>
      </c>
      <c r="D22" s="21">
        <v>0</v>
      </c>
      <c r="E22" s="21">
        <v>3.08</v>
      </c>
      <c r="F22" s="21" t="s">
        <v>544</v>
      </c>
      <c r="G22" s="21" t="s">
        <v>1144</v>
      </c>
      <c r="H22" s="21">
        <v>0</v>
      </c>
      <c r="I22" s="21">
        <v>12</v>
      </c>
      <c r="J22" s="21">
        <v>11</v>
      </c>
      <c r="K22" s="224">
        <v>14900.52</v>
      </c>
      <c r="L22" s="224">
        <v>235.65</v>
      </c>
      <c r="M22" s="120">
        <v>2333.42</v>
      </c>
      <c r="N22" s="120">
        <v>0</v>
      </c>
      <c r="O22" s="120">
        <v>640.55999999999995</v>
      </c>
      <c r="P22" s="120">
        <v>4971.24</v>
      </c>
      <c r="Q22" s="120">
        <v>6300</v>
      </c>
      <c r="R22" s="120">
        <v>684</v>
      </c>
      <c r="S22" s="120">
        <v>0</v>
      </c>
      <c r="T22" s="120">
        <v>5443.2</v>
      </c>
      <c r="U22" s="120">
        <v>35508.589999999997</v>
      </c>
      <c r="V22" s="23">
        <v>0</v>
      </c>
      <c r="W22" s="23">
        <f>V22+U22</f>
        <v>35508.589999999997</v>
      </c>
      <c r="X22" s="52">
        <v>10500</v>
      </c>
      <c r="Y22" s="52">
        <v>12</v>
      </c>
      <c r="Z22" s="47">
        <v>132</v>
      </c>
      <c r="AA22" s="47">
        <v>88</v>
      </c>
      <c r="AB22" s="23">
        <f t="shared" si="1"/>
        <v>11528.762987012986</v>
      </c>
      <c r="AC22" s="23">
        <f t="shared" si="2"/>
        <v>269.00446969696969</v>
      </c>
      <c r="AD22" s="23" t="s">
        <v>1432</v>
      </c>
      <c r="AE22" s="284">
        <v>1</v>
      </c>
    </row>
    <row r="23" spans="1:31" s="20" customFormat="1" x14ac:dyDescent="0.25">
      <c r="A23" s="162" t="s">
        <v>873</v>
      </c>
      <c r="B23" s="39" t="s">
        <v>1145</v>
      </c>
      <c r="C23" s="21" t="s">
        <v>1156</v>
      </c>
      <c r="D23" s="21">
        <v>0</v>
      </c>
      <c r="E23" s="21">
        <v>23</v>
      </c>
      <c r="F23" s="21" t="s">
        <v>544</v>
      </c>
      <c r="G23" s="21" t="s">
        <v>1156</v>
      </c>
      <c r="H23" s="21">
        <v>0</v>
      </c>
      <c r="I23" s="21">
        <v>20</v>
      </c>
      <c r="J23" s="21">
        <v>11</v>
      </c>
      <c r="K23" s="224">
        <v>24834.2</v>
      </c>
      <c r="L23" s="224">
        <v>392.75</v>
      </c>
      <c r="M23" s="120">
        <v>3889.04</v>
      </c>
      <c r="N23" s="120">
        <v>0</v>
      </c>
      <c r="O23" s="120">
        <v>1067.5999999999999</v>
      </c>
      <c r="P23" s="120">
        <v>8285.4</v>
      </c>
      <c r="Q23" s="120">
        <v>12052</v>
      </c>
      <c r="R23" s="120">
        <v>1140</v>
      </c>
      <c r="S23" s="120">
        <v>0</v>
      </c>
      <c r="T23" s="120">
        <v>9676.7999999999993</v>
      </c>
      <c r="U23" s="120">
        <v>61337.78</v>
      </c>
      <c r="V23" s="23">
        <v>0</v>
      </c>
      <c r="W23" s="23">
        <f>V23+U23</f>
        <v>61337.78</v>
      </c>
      <c r="X23" s="52">
        <v>62500</v>
      </c>
      <c r="Y23" s="52">
        <v>20</v>
      </c>
      <c r="Z23" s="47">
        <v>220</v>
      </c>
      <c r="AA23" s="47">
        <v>220</v>
      </c>
      <c r="AB23" s="23">
        <f t="shared" si="1"/>
        <v>2666.86</v>
      </c>
      <c r="AC23" s="23">
        <f t="shared" si="2"/>
        <v>278.80809090909088</v>
      </c>
      <c r="AD23" s="23" t="s">
        <v>1441</v>
      </c>
      <c r="AE23" s="284">
        <v>1</v>
      </c>
    </row>
    <row r="24" spans="1:31" x14ac:dyDescent="0.25">
      <c r="A24" s="1"/>
      <c r="B24" s="8"/>
      <c r="C24" s="1"/>
      <c r="D24" s="1"/>
      <c r="E24" s="1"/>
      <c r="F24" s="1"/>
      <c r="G24" s="1"/>
      <c r="H24" s="1"/>
      <c r="I24" s="1"/>
      <c r="J24" s="21"/>
      <c r="K24" s="24"/>
      <c r="L24" s="24"/>
      <c r="M24" s="13"/>
      <c r="N24" s="13"/>
      <c r="O24" s="13"/>
      <c r="P24" s="13"/>
      <c r="Q24" s="13"/>
      <c r="R24" s="13"/>
      <c r="S24" s="13"/>
      <c r="T24" s="13"/>
      <c r="U24" s="13"/>
      <c r="V24" s="23"/>
      <c r="W24" s="23"/>
      <c r="X24" s="52"/>
      <c r="Y24" s="52"/>
      <c r="Z24" s="47"/>
      <c r="AA24" s="47"/>
      <c r="AB24" s="23"/>
      <c r="AC24" s="23"/>
      <c r="AD24" s="23"/>
      <c r="AE24" s="284"/>
    </row>
    <row r="25" spans="1:31" x14ac:dyDescent="0.25">
      <c r="A25" s="1"/>
      <c r="B25" s="8"/>
      <c r="C25" s="1"/>
      <c r="D25" s="1"/>
      <c r="E25" s="1"/>
      <c r="F25" s="1"/>
      <c r="G25" s="1"/>
      <c r="H25" s="1"/>
      <c r="I25" s="1"/>
      <c r="J25" s="21"/>
      <c r="K25" s="24"/>
      <c r="L25" s="24"/>
      <c r="M25" s="13"/>
      <c r="N25" s="13"/>
      <c r="O25" s="13"/>
      <c r="P25" s="13"/>
      <c r="Q25" s="13"/>
      <c r="R25" s="13"/>
      <c r="S25" s="13"/>
      <c r="T25" s="13"/>
      <c r="U25" s="13"/>
      <c r="V25" s="23"/>
      <c r="W25" s="23"/>
      <c r="X25" s="52"/>
      <c r="Y25" s="52"/>
      <c r="Z25" s="47"/>
      <c r="AA25" s="47"/>
      <c r="AB25" s="23"/>
      <c r="AC25" s="23"/>
      <c r="AD25" s="23"/>
      <c r="AE25" s="284"/>
    </row>
    <row r="26" spans="1:31" x14ac:dyDescent="0.25">
      <c r="A26" s="1"/>
      <c r="B26" s="8"/>
      <c r="C26" s="1"/>
      <c r="D26" s="1"/>
      <c r="E26" s="1"/>
      <c r="F26" s="1"/>
      <c r="G26" s="1"/>
      <c r="H26" s="1"/>
      <c r="I26" s="1"/>
      <c r="J26" s="1"/>
      <c r="K26" s="13"/>
      <c r="L26" s="13"/>
      <c r="M26" s="13"/>
      <c r="N26" s="13"/>
      <c r="O26" s="13"/>
      <c r="P26" s="13"/>
      <c r="Q26" s="13"/>
      <c r="R26" s="13"/>
      <c r="S26" s="13"/>
      <c r="T26" s="13"/>
      <c r="U26" s="13"/>
      <c r="V26" s="23"/>
      <c r="W26" s="23"/>
      <c r="X26" s="52"/>
      <c r="Y26" s="52"/>
      <c r="Z26" s="47"/>
      <c r="AA26" s="47"/>
      <c r="AB26" s="23"/>
      <c r="AC26" s="23"/>
      <c r="AD26" s="23"/>
      <c r="AE26" s="284"/>
    </row>
    <row r="27" spans="1:31" x14ac:dyDescent="0.25">
      <c r="A27" s="97"/>
      <c r="B27" s="97" t="s">
        <v>30</v>
      </c>
      <c r="C27" s="97">
        <f>COUNT(D4:D26)</f>
        <v>20</v>
      </c>
      <c r="D27" s="97">
        <f>SUM(D4:D26)</f>
        <v>100.71</v>
      </c>
      <c r="E27" s="97">
        <f>SUM(E4:E26)</f>
        <v>83.41</v>
      </c>
      <c r="F27" s="97"/>
      <c r="G27" s="97"/>
      <c r="H27" s="97">
        <f>SUM(H4:H26)</f>
        <v>0</v>
      </c>
      <c r="I27" s="97">
        <f>SUM(I4:I26)</f>
        <v>336</v>
      </c>
      <c r="J27" s="97">
        <f>MAX(J4:J26)</f>
        <v>11</v>
      </c>
      <c r="K27" s="98">
        <f t="shared" ref="K27:AA27" si="5">SUM(K4:K26)</f>
        <v>388102.76000000013</v>
      </c>
      <c r="L27" s="98">
        <f t="shared" si="5"/>
        <v>6090.86</v>
      </c>
      <c r="M27" s="98">
        <f t="shared" si="5"/>
        <v>60776.869999999988</v>
      </c>
      <c r="N27" s="98">
        <f t="shared" si="5"/>
        <v>0</v>
      </c>
      <c r="O27" s="98">
        <f t="shared" si="5"/>
        <v>16929.239999999998</v>
      </c>
      <c r="P27" s="98">
        <f t="shared" si="5"/>
        <v>106752.96000000001</v>
      </c>
      <c r="Q27" s="98">
        <f t="shared" si="5"/>
        <v>155326.22</v>
      </c>
      <c r="R27" s="98">
        <f t="shared" si="5"/>
        <v>19266</v>
      </c>
      <c r="S27" s="98">
        <f t="shared" si="5"/>
        <v>0</v>
      </c>
      <c r="T27" s="98">
        <f t="shared" si="5"/>
        <v>152559</v>
      </c>
      <c r="U27" s="98">
        <f t="shared" si="5"/>
        <v>905803.90000000014</v>
      </c>
      <c r="V27" s="113">
        <f t="shared" si="5"/>
        <v>0</v>
      </c>
      <c r="W27" s="113">
        <f t="shared" si="5"/>
        <v>905803.90000000014</v>
      </c>
      <c r="X27" s="250">
        <f t="shared" si="5"/>
        <v>444965</v>
      </c>
      <c r="Y27" s="250">
        <f t="shared" si="5"/>
        <v>335</v>
      </c>
      <c r="Z27" s="250">
        <f t="shared" si="5"/>
        <v>3636</v>
      </c>
      <c r="AA27" s="250">
        <f t="shared" si="5"/>
        <v>3020</v>
      </c>
      <c r="AB27" s="221">
        <f>W27/(D27+E27)</f>
        <v>4919.6388225070614</v>
      </c>
      <c r="AC27" s="113">
        <f>W27/Z27</f>
        <v>249.1209845984599</v>
      </c>
      <c r="AD27" s="113"/>
      <c r="AE27" s="113"/>
    </row>
    <row r="28" spans="1:31" ht="31.2" x14ac:dyDescent="0.25">
      <c r="A28" s="146" t="s">
        <v>0</v>
      </c>
      <c r="B28" s="146" t="s">
        <v>1</v>
      </c>
      <c r="C28" s="146" t="s">
        <v>16</v>
      </c>
      <c r="D28" s="43" t="s">
        <v>523</v>
      </c>
      <c r="E28" s="43" t="s">
        <v>524</v>
      </c>
      <c r="F28" s="43" t="s">
        <v>2</v>
      </c>
      <c r="G28" s="146" t="s">
        <v>3</v>
      </c>
      <c r="H28" s="43" t="s">
        <v>29</v>
      </c>
      <c r="I28" s="43" t="s">
        <v>25</v>
      </c>
      <c r="J28" s="43" t="s">
        <v>26</v>
      </c>
      <c r="K28" s="43" t="s">
        <v>20</v>
      </c>
      <c r="L28" s="43" t="s">
        <v>773</v>
      </c>
      <c r="M28" s="43" t="s">
        <v>13</v>
      </c>
      <c r="N28" s="43" t="s">
        <v>21</v>
      </c>
      <c r="O28" s="146" t="s">
        <v>7</v>
      </c>
      <c r="P28" s="43" t="s">
        <v>22</v>
      </c>
      <c r="Q28" s="146" t="s">
        <v>9</v>
      </c>
      <c r="R28" s="146" t="s">
        <v>23</v>
      </c>
      <c r="S28" s="146" t="s">
        <v>24</v>
      </c>
      <c r="T28" s="146" t="s">
        <v>12</v>
      </c>
      <c r="U28" s="146" t="s">
        <v>19</v>
      </c>
      <c r="V28" s="146" t="s">
        <v>170</v>
      </c>
      <c r="W28" s="43" t="s">
        <v>171</v>
      </c>
      <c r="X28" s="43" t="s">
        <v>163</v>
      </c>
      <c r="Y28" s="43" t="s">
        <v>164</v>
      </c>
      <c r="Z28" s="43" t="s">
        <v>165</v>
      </c>
      <c r="AA28" s="43" t="s">
        <v>166</v>
      </c>
      <c r="AB28" s="146" t="s">
        <v>167</v>
      </c>
      <c r="AC28" s="146" t="s">
        <v>168</v>
      </c>
      <c r="AD28" s="146" t="s">
        <v>1405</v>
      </c>
      <c r="AE28" s="146" t="s">
        <v>1406</v>
      </c>
    </row>
    <row r="29" spans="1:31" x14ac:dyDescent="0.25">
      <c r="A29" s="100"/>
      <c r="B29" s="100"/>
      <c r="C29" s="100"/>
      <c r="D29" s="100"/>
      <c r="E29" s="100"/>
      <c r="F29" s="100"/>
      <c r="G29" s="100"/>
      <c r="H29" s="100"/>
      <c r="I29" s="100"/>
      <c r="J29" s="100"/>
      <c r="K29" s="100"/>
      <c r="L29" s="100"/>
      <c r="M29" s="100"/>
      <c r="N29" s="100"/>
      <c r="O29" s="100"/>
      <c r="P29" s="100"/>
      <c r="Q29" s="100"/>
      <c r="R29" s="100"/>
      <c r="S29" s="100"/>
      <c r="T29" s="100"/>
      <c r="U29" s="100"/>
      <c r="V29" s="100"/>
      <c r="W29" s="100"/>
      <c r="X29" s="100"/>
      <c r="Y29" s="100"/>
      <c r="Z29" s="100"/>
      <c r="AA29" s="100"/>
      <c r="AB29" s="100"/>
      <c r="AC29" s="100"/>
      <c r="AD29" s="100"/>
      <c r="AE29" s="100"/>
    </row>
    <row r="30" spans="1:31" s="227" customFormat="1" ht="36" x14ac:dyDescent="0.25">
      <c r="A30" s="304" t="s">
        <v>1251</v>
      </c>
      <c r="B30" s="304"/>
      <c r="C30" s="245" t="s">
        <v>30</v>
      </c>
      <c r="D30" s="245" t="s">
        <v>526</v>
      </c>
      <c r="E30" s="245" t="s">
        <v>524</v>
      </c>
      <c r="F30" s="246"/>
      <c r="G30" s="246"/>
      <c r="H30" s="245" t="s">
        <v>31</v>
      </c>
      <c r="I30" s="245" t="s">
        <v>4</v>
      </c>
      <c r="J30" s="245" t="s">
        <v>5</v>
      </c>
      <c r="K30" s="245" t="s">
        <v>6</v>
      </c>
      <c r="L30" s="245" t="s">
        <v>773</v>
      </c>
      <c r="M30" s="245" t="s">
        <v>13</v>
      </c>
      <c r="N30" s="246" t="s">
        <v>17</v>
      </c>
      <c r="O30" s="246" t="s">
        <v>7</v>
      </c>
      <c r="P30" s="245" t="s">
        <v>8</v>
      </c>
      <c r="Q30" s="246" t="s">
        <v>9</v>
      </c>
      <c r="R30" s="245" t="s">
        <v>18</v>
      </c>
      <c r="S30" s="246" t="s">
        <v>10</v>
      </c>
      <c r="T30" s="246" t="s">
        <v>12</v>
      </c>
      <c r="U30" s="245" t="s">
        <v>169</v>
      </c>
      <c r="V30" s="245" t="s">
        <v>170</v>
      </c>
      <c r="W30" s="245" t="s">
        <v>171</v>
      </c>
      <c r="X30" s="245" t="s">
        <v>163</v>
      </c>
      <c r="Y30" s="245" t="s">
        <v>164</v>
      </c>
      <c r="Z30" s="245" t="s">
        <v>165</v>
      </c>
      <c r="AA30" s="245" t="s">
        <v>166</v>
      </c>
      <c r="AB30" s="247" t="s">
        <v>167</v>
      </c>
      <c r="AC30" s="247" t="s">
        <v>168</v>
      </c>
      <c r="AD30" s="247"/>
      <c r="AE30" s="247"/>
    </row>
    <row r="31" spans="1:31" ht="26.25" customHeight="1" x14ac:dyDescent="0.25">
      <c r="A31" s="303" t="s">
        <v>752</v>
      </c>
      <c r="B31" s="303"/>
      <c r="C31" s="100">
        <f>COUNT(D4:D6)</f>
        <v>3</v>
      </c>
      <c r="D31" s="100">
        <f>SUM(D4:D6)</f>
        <v>21.33</v>
      </c>
      <c r="E31" s="100">
        <f>SUM(E4:E6)</f>
        <v>0</v>
      </c>
      <c r="F31" s="100"/>
      <c r="G31" s="100"/>
      <c r="H31" s="100">
        <f>SUM(H4:H6)</f>
        <v>0</v>
      </c>
      <c r="I31" s="100">
        <f>SUM(I4:I6)</f>
        <v>60</v>
      </c>
      <c r="J31" s="100">
        <f>MAX(J4:J6)</f>
        <v>10</v>
      </c>
      <c r="K31" s="252">
        <f>SUM(K4:K6)</f>
        <v>60810</v>
      </c>
      <c r="L31" s="252">
        <f t="shared" ref="L31:AA31" si="6">SUM(L4:L6)</f>
        <v>934.19999999999993</v>
      </c>
      <c r="M31" s="252">
        <f t="shared" si="6"/>
        <v>9522.84</v>
      </c>
      <c r="N31" s="252">
        <f t="shared" si="6"/>
        <v>0</v>
      </c>
      <c r="O31" s="252">
        <f t="shared" si="6"/>
        <v>2569.1999999999998</v>
      </c>
      <c r="P31" s="252">
        <f t="shared" si="6"/>
        <v>15486</v>
      </c>
      <c r="Q31" s="252">
        <f t="shared" si="6"/>
        <v>22729.200000000001</v>
      </c>
      <c r="R31" s="252">
        <f t="shared" si="6"/>
        <v>3420</v>
      </c>
      <c r="S31" s="252">
        <f t="shared" si="6"/>
        <v>0</v>
      </c>
      <c r="T31" s="252">
        <f t="shared" si="6"/>
        <v>23760</v>
      </c>
      <c r="U31" s="252">
        <f t="shared" si="6"/>
        <v>139231.44</v>
      </c>
      <c r="V31" s="252">
        <f t="shared" si="6"/>
        <v>0</v>
      </c>
      <c r="W31" s="62">
        <f>V31+U31</f>
        <v>139231.44</v>
      </c>
      <c r="X31" s="236">
        <f t="shared" si="6"/>
        <v>53325</v>
      </c>
      <c r="Y31" s="236">
        <f t="shared" si="6"/>
        <v>60</v>
      </c>
      <c r="Z31" s="236">
        <f t="shared" si="6"/>
        <v>620</v>
      </c>
      <c r="AA31" s="236">
        <f t="shared" si="6"/>
        <v>561</v>
      </c>
      <c r="AB31" s="62">
        <f>W31/(D31+E31)</f>
        <v>6527.4936708860769</v>
      </c>
      <c r="AC31" s="62">
        <f>U31/Z31</f>
        <v>224.56683870967743</v>
      </c>
      <c r="AD31" s="62"/>
      <c r="AE31" s="62"/>
    </row>
    <row r="32" spans="1:31" ht="26.25" customHeight="1" x14ac:dyDescent="0.25">
      <c r="A32" s="303" t="s">
        <v>964</v>
      </c>
      <c r="B32" s="303"/>
      <c r="C32" s="100">
        <f>COUNT(D7:D17)</f>
        <v>11</v>
      </c>
      <c r="D32" s="100">
        <f>SUM(D7:D17)</f>
        <v>79.38</v>
      </c>
      <c r="E32" s="100">
        <f>SUM(E7:E17)</f>
        <v>21.259999999999998</v>
      </c>
      <c r="F32" s="100"/>
      <c r="G32" s="100"/>
      <c r="H32" s="100">
        <f>SUM(H7:H17)</f>
        <v>0</v>
      </c>
      <c r="I32" s="100">
        <f>SUM(I7:I17)</f>
        <v>200</v>
      </c>
      <c r="J32" s="100">
        <f>MAX(J7:J17)</f>
        <v>11</v>
      </c>
      <c r="K32" s="252">
        <f>SUM(K7:K17)</f>
        <v>233181.52000000002</v>
      </c>
      <c r="L32" s="252">
        <f t="shared" ref="L32:AA32" si="7">SUM(L7:L17)</f>
        <v>3669.380000000001</v>
      </c>
      <c r="M32" s="252">
        <f t="shared" si="7"/>
        <v>36516.21</v>
      </c>
      <c r="N32" s="252">
        <f t="shared" si="7"/>
        <v>0</v>
      </c>
      <c r="O32" s="252">
        <f t="shared" si="7"/>
        <v>10314.439999999999</v>
      </c>
      <c r="P32" s="252">
        <f t="shared" si="7"/>
        <v>61473.240000000013</v>
      </c>
      <c r="Q32" s="252">
        <f t="shared" si="7"/>
        <v>90407.82</v>
      </c>
      <c r="R32" s="252">
        <f t="shared" si="7"/>
        <v>11514</v>
      </c>
      <c r="S32" s="252">
        <f t="shared" si="7"/>
        <v>0</v>
      </c>
      <c r="T32" s="252">
        <f t="shared" si="7"/>
        <v>92511</v>
      </c>
      <c r="U32" s="252">
        <f t="shared" si="7"/>
        <v>539587.62</v>
      </c>
      <c r="V32" s="252">
        <f t="shared" si="7"/>
        <v>0</v>
      </c>
      <c r="W32" s="62">
        <f>V32+U32</f>
        <v>539587.62</v>
      </c>
      <c r="X32" s="236">
        <f t="shared" si="7"/>
        <v>232640</v>
      </c>
      <c r="Y32" s="236">
        <f t="shared" si="7"/>
        <v>199</v>
      </c>
      <c r="Z32" s="236">
        <f t="shared" si="7"/>
        <v>2180</v>
      </c>
      <c r="AA32" s="236">
        <f t="shared" si="7"/>
        <v>1821</v>
      </c>
      <c r="AB32" s="62">
        <f>W32/(D32+E32)</f>
        <v>5361.5622019077909</v>
      </c>
      <c r="AC32" s="62">
        <f>U32/Z32</f>
        <v>247.51725688073395</v>
      </c>
      <c r="AD32" s="62"/>
      <c r="AE32" s="62"/>
    </row>
    <row r="33" spans="1:31" ht="26.25" customHeight="1" x14ac:dyDescent="0.25">
      <c r="A33" s="303" t="s">
        <v>1210</v>
      </c>
      <c r="B33" s="303"/>
      <c r="C33" s="100">
        <f>COUNT(D18:D23)</f>
        <v>6</v>
      </c>
      <c r="D33" s="100">
        <f>SUM(D18:D23)</f>
        <v>0</v>
      </c>
      <c r="E33" s="100">
        <f>SUM(E18:E23)</f>
        <v>62.149999999999991</v>
      </c>
      <c r="F33" s="100"/>
      <c r="G33" s="100"/>
      <c r="H33" s="100">
        <f>SUM(H18:H23)</f>
        <v>0</v>
      </c>
      <c r="I33" s="100">
        <f>SUM(I18:I23)</f>
        <v>76</v>
      </c>
      <c r="J33" s="100">
        <f>MAX(J18:J23)</f>
        <v>11</v>
      </c>
      <c r="K33" s="46">
        <f>SUM(K18:K23)</f>
        <v>94111.24</v>
      </c>
      <c r="L33" s="46">
        <f t="shared" ref="L33:V33" si="8">SUM(L18:L23)</f>
        <v>1487.28</v>
      </c>
      <c r="M33" s="46">
        <f t="shared" si="8"/>
        <v>14737.82</v>
      </c>
      <c r="N33" s="46">
        <f t="shared" si="8"/>
        <v>0</v>
      </c>
      <c r="O33" s="46">
        <f t="shared" si="8"/>
        <v>4045.5999999999995</v>
      </c>
      <c r="P33" s="46">
        <f t="shared" si="8"/>
        <v>29793.72</v>
      </c>
      <c r="Q33" s="46">
        <f t="shared" si="8"/>
        <v>42189.2</v>
      </c>
      <c r="R33" s="46">
        <f t="shared" si="8"/>
        <v>4332</v>
      </c>
      <c r="S33" s="46">
        <f t="shared" si="8"/>
        <v>0</v>
      </c>
      <c r="T33" s="46">
        <f t="shared" si="8"/>
        <v>36288</v>
      </c>
      <c r="U33" s="46">
        <f t="shared" si="8"/>
        <v>226984.84</v>
      </c>
      <c r="V33" s="46">
        <f t="shared" si="8"/>
        <v>0</v>
      </c>
      <c r="W33" s="62">
        <f>V33+U33</f>
        <v>226984.84</v>
      </c>
      <c r="X33" s="54">
        <f>SUM(X18:X23)</f>
        <v>159000</v>
      </c>
      <c r="Y33" s="54">
        <f>SUM(Y18:Y23)</f>
        <v>76</v>
      </c>
      <c r="Z33" s="54">
        <f>SUM(Z18:Z23)</f>
        <v>836</v>
      </c>
      <c r="AA33" s="54">
        <f>SUM(AA18:AA23)</f>
        <v>638</v>
      </c>
      <c r="AB33" s="62">
        <f>W33/(D33+E33)</f>
        <v>3652.2098149637977</v>
      </c>
      <c r="AC33" s="62">
        <f>U33/Z33</f>
        <v>271.51296650717705</v>
      </c>
      <c r="AD33" s="62"/>
      <c r="AE33" s="62"/>
    </row>
  </sheetData>
  <mergeCells count="4">
    <mergeCell ref="A33:B33"/>
    <mergeCell ref="A31:B31"/>
    <mergeCell ref="A32:B32"/>
    <mergeCell ref="A30:B30"/>
  </mergeCells>
  <pageMargins left="0.70866141732283472" right="0.70866141732283472" top="0.74803149606299213" bottom="0.74803149606299213" header="0.31496062992125984" footer="0.31496062992125984"/>
  <pageSetup paperSize="8" scale="68" orientation="landscape"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tabColor rgb="FF00FF00"/>
    <pageSetUpPr fitToPage="1"/>
  </sheetPr>
  <dimension ref="A1:AE47"/>
  <sheetViews>
    <sheetView topLeftCell="A17" zoomScaleNormal="100" workbookViewId="0">
      <selection activeCell="A25" sqref="A25"/>
    </sheetView>
  </sheetViews>
  <sheetFormatPr defaultRowHeight="13.2" x14ac:dyDescent="0.25"/>
  <cols>
    <col min="1" max="1" width="16.109375" customWidth="1"/>
    <col min="2" max="2" width="12.88671875" customWidth="1"/>
    <col min="3" max="3" width="13.5546875" customWidth="1"/>
    <col min="6" max="6" width="15.88671875" customWidth="1"/>
    <col min="7" max="7" width="13.6640625" customWidth="1"/>
    <col min="11" max="11" width="12" bestFit="1" customWidth="1"/>
    <col min="12" max="12" width="10" bestFit="1" customWidth="1"/>
    <col min="13" max="13" width="11" bestFit="1" customWidth="1"/>
    <col min="14" max="14" width="7.109375" bestFit="1" customWidth="1"/>
    <col min="15" max="15" width="10" bestFit="1" customWidth="1"/>
    <col min="16" max="17" width="11" bestFit="1" customWidth="1"/>
    <col min="18" max="18" width="10" bestFit="1" customWidth="1"/>
    <col min="19" max="19" width="7.88671875" bestFit="1" customWidth="1"/>
    <col min="20" max="20" width="11" bestFit="1" customWidth="1"/>
    <col min="21" max="21" width="12" bestFit="1" customWidth="1"/>
    <col min="22" max="22" width="11.33203125" bestFit="1" customWidth="1"/>
    <col min="23" max="24" width="12" bestFit="1" customWidth="1"/>
    <col min="25" max="25" width="8" bestFit="1" customWidth="1"/>
    <col min="26" max="27" width="8.44140625" bestFit="1" customWidth="1"/>
    <col min="28" max="28" width="11.109375" customWidth="1"/>
    <col min="29" max="29" width="9.44140625" bestFit="1" customWidth="1"/>
    <col min="30" max="30" width="17.6640625" customWidth="1"/>
    <col min="31" max="31" width="17.88671875" customWidth="1"/>
  </cols>
  <sheetData>
    <row r="1" spans="1:31" x14ac:dyDescent="0.25">
      <c r="A1" s="2" t="s">
        <v>1027</v>
      </c>
    </row>
    <row r="3" spans="1:31" ht="31.2" x14ac:dyDescent="0.25">
      <c r="A3" s="146" t="s">
        <v>0</v>
      </c>
      <c r="B3" s="146" t="s">
        <v>1</v>
      </c>
      <c r="C3" s="146" t="s">
        <v>16</v>
      </c>
      <c r="D3" s="43" t="s">
        <v>523</v>
      </c>
      <c r="E3" s="43" t="s">
        <v>524</v>
      </c>
      <c r="F3" s="43" t="s">
        <v>2</v>
      </c>
      <c r="G3" s="146" t="s">
        <v>3</v>
      </c>
      <c r="H3" s="43" t="s">
        <v>29</v>
      </c>
      <c r="I3" s="43" t="s">
        <v>25</v>
      </c>
      <c r="J3" s="43" t="s">
        <v>26</v>
      </c>
      <c r="K3" s="43" t="s">
        <v>20</v>
      </c>
      <c r="L3" s="43" t="s">
        <v>773</v>
      </c>
      <c r="M3" s="43" t="s">
        <v>13</v>
      </c>
      <c r="N3" s="43" t="s">
        <v>21</v>
      </c>
      <c r="O3" s="146" t="s">
        <v>7</v>
      </c>
      <c r="P3" s="43" t="s">
        <v>22</v>
      </c>
      <c r="Q3" s="146" t="s">
        <v>9</v>
      </c>
      <c r="R3" s="146" t="s">
        <v>23</v>
      </c>
      <c r="S3" s="146" t="s">
        <v>24</v>
      </c>
      <c r="T3" s="146" t="s">
        <v>12</v>
      </c>
      <c r="U3" s="146" t="s">
        <v>19</v>
      </c>
      <c r="V3" s="43" t="s">
        <v>170</v>
      </c>
      <c r="W3" s="43" t="s">
        <v>171</v>
      </c>
      <c r="X3" s="43" t="s">
        <v>163</v>
      </c>
      <c r="Y3" s="43" t="s">
        <v>164</v>
      </c>
      <c r="Z3" s="43" t="s">
        <v>165</v>
      </c>
      <c r="AA3" s="43" t="s">
        <v>166</v>
      </c>
      <c r="AB3" s="146" t="s">
        <v>167</v>
      </c>
      <c r="AC3" s="146" t="s">
        <v>168</v>
      </c>
      <c r="AD3" s="146" t="s">
        <v>1405</v>
      </c>
      <c r="AE3" s="146" t="s">
        <v>1406</v>
      </c>
    </row>
    <row r="4" spans="1:31" x14ac:dyDescent="0.25">
      <c r="A4" s="1" t="s">
        <v>1028</v>
      </c>
      <c r="B4" s="8" t="s">
        <v>1045</v>
      </c>
      <c r="C4" s="1" t="s">
        <v>1051</v>
      </c>
      <c r="D4" s="1">
        <v>7.12</v>
      </c>
      <c r="E4" s="1">
        <v>0</v>
      </c>
      <c r="F4" s="1" t="s">
        <v>177</v>
      </c>
      <c r="G4" s="1" t="s">
        <v>1051</v>
      </c>
      <c r="H4" s="1">
        <v>0</v>
      </c>
      <c r="I4" s="1">
        <v>23</v>
      </c>
      <c r="J4" s="1">
        <v>11</v>
      </c>
      <c r="K4" s="24">
        <v>26726</v>
      </c>
      <c r="L4" s="24">
        <v>420.69</v>
      </c>
      <c r="M4" s="6">
        <v>4185.29</v>
      </c>
      <c r="N4" s="6">
        <v>0</v>
      </c>
      <c r="O4" s="6">
        <v>1142.18</v>
      </c>
      <c r="P4" s="6">
        <v>2645.46</v>
      </c>
      <c r="Q4" s="6">
        <v>11102.1</v>
      </c>
      <c r="R4" s="6">
        <v>1311</v>
      </c>
      <c r="S4" s="6">
        <v>0</v>
      </c>
      <c r="T4" s="6">
        <v>10368</v>
      </c>
      <c r="U4" s="6">
        <v>57900.72</v>
      </c>
      <c r="V4" s="23">
        <v>0</v>
      </c>
      <c r="W4" s="23">
        <f t="shared" ref="W4:W9" si="0">V4+U4</f>
        <v>57900.72</v>
      </c>
      <c r="X4" s="52">
        <v>17800</v>
      </c>
      <c r="Y4" s="52">
        <v>20</v>
      </c>
      <c r="Z4" s="47">
        <v>253</v>
      </c>
      <c r="AA4" s="47">
        <v>253</v>
      </c>
      <c r="AB4" s="23">
        <f t="shared" ref="AB4:AB12" si="1">W4/(D4+E4)</f>
        <v>8132.1235955056181</v>
      </c>
      <c r="AC4" s="23">
        <f t="shared" ref="AC4:AC18" si="2">U4/Z4</f>
        <v>228.85660079051385</v>
      </c>
      <c r="AD4" s="23" t="s">
        <v>1509</v>
      </c>
      <c r="AE4" s="284"/>
    </row>
    <row r="5" spans="1:31" x14ac:dyDescent="0.25">
      <c r="A5" s="1" t="s">
        <v>1028</v>
      </c>
      <c r="B5" s="8" t="s">
        <v>1055</v>
      </c>
      <c r="C5" s="1" t="s">
        <v>1058</v>
      </c>
      <c r="D5" s="1">
        <v>0</v>
      </c>
      <c r="E5" s="1">
        <v>7</v>
      </c>
      <c r="F5" s="1" t="s">
        <v>544</v>
      </c>
      <c r="G5" s="1" t="s">
        <v>1058</v>
      </c>
      <c r="H5" s="1">
        <v>0</v>
      </c>
      <c r="I5" s="1">
        <v>13</v>
      </c>
      <c r="J5" s="1">
        <v>11</v>
      </c>
      <c r="K5" s="24">
        <v>15106</v>
      </c>
      <c r="L5" s="24">
        <v>237.78</v>
      </c>
      <c r="M5" s="6">
        <v>2365.6</v>
      </c>
      <c r="N5" s="6">
        <v>0</v>
      </c>
      <c r="O5" s="6">
        <v>645.58000000000004</v>
      </c>
      <c r="P5" s="6">
        <v>1495.26</v>
      </c>
      <c r="Q5" s="6">
        <v>6056.96</v>
      </c>
      <c r="R5" s="6">
        <v>741</v>
      </c>
      <c r="S5" s="6">
        <v>0</v>
      </c>
      <c r="T5" s="6">
        <v>6912</v>
      </c>
      <c r="U5" s="6">
        <v>33560.18</v>
      </c>
      <c r="V5" s="23">
        <v>0</v>
      </c>
      <c r="W5" s="23">
        <f t="shared" si="0"/>
        <v>33560.18</v>
      </c>
      <c r="X5" s="52">
        <v>11375</v>
      </c>
      <c r="Y5" s="52">
        <v>13</v>
      </c>
      <c r="Z5" s="47">
        <v>143</v>
      </c>
      <c r="AA5" s="47">
        <v>55</v>
      </c>
      <c r="AB5" s="23">
        <f t="shared" si="1"/>
        <v>4794.3114285714282</v>
      </c>
      <c r="AC5" s="23">
        <f t="shared" si="2"/>
        <v>234.68657342657343</v>
      </c>
      <c r="AD5" s="23" t="s">
        <v>1466</v>
      </c>
      <c r="AE5" s="284"/>
    </row>
    <row r="6" spans="1:31" x14ac:dyDescent="0.25">
      <c r="A6" s="1" t="s">
        <v>1028</v>
      </c>
      <c r="B6" s="8" t="s">
        <v>1055</v>
      </c>
      <c r="C6" s="1" t="s">
        <v>1062</v>
      </c>
      <c r="D6" s="1">
        <v>0</v>
      </c>
      <c r="E6" s="1">
        <v>7.02</v>
      </c>
      <c r="F6" s="1" t="s">
        <v>544</v>
      </c>
      <c r="G6" s="1" t="s">
        <v>1062</v>
      </c>
      <c r="H6" s="1">
        <v>0</v>
      </c>
      <c r="I6" s="1">
        <v>13</v>
      </c>
      <c r="J6" s="1">
        <v>11</v>
      </c>
      <c r="K6" s="24">
        <v>15106</v>
      </c>
      <c r="L6" s="24">
        <v>237.78</v>
      </c>
      <c r="M6" s="6">
        <v>2365.6</v>
      </c>
      <c r="N6" s="6">
        <v>0</v>
      </c>
      <c r="O6" s="6">
        <v>645.58000000000004</v>
      </c>
      <c r="P6" s="6">
        <v>1495.26</v>
      </c>
      <c r="Q6" s="6">
        <v>6302.66</v>
      </c>
      <c r="R6" s="6">
        <v>741</v>
      </c>
      <c r="S6" s="6">
        <v>0</v>
      </c>
      <c r="T6" s="6">
        <v>6912</v>
      </c>
      <c r="U6" s="6">
        <v>33805.879999999997</v>
      </c>
      <c r="V6" s="23">
        <v>0</v>
      </c>
      <c r="W6" s="23">
        <f t="shared" si="0"/>
        <v>33805.879999999997</v>
      </c>
      <c r="X6" s="52">
        <v>11375</v>
      </c>
      <c r="Y6" s="52">
        <v>13</v>
      </c>
      <c r="Z6" s="47">
        <v>143</v>
      </c>
      <c r="AA6" s="47">
        <v>55</v>
      </c>
      <c r="AB6" s="23">
        <f t="shared" si="1"/>
        <v>4815.6524216524213</v>
      </c>
      <c r="AC6" s="23">
        <f t="shared" si="2"/>
        <v>236.40475524475522</v>
      </c>
      <c r="AD6" s="23" t="s">
        <v>1465</v>
      </c>
      <c r="AE6" s="284"/>
    </row>
    <row r="7" spans="1:31" x14ac:dyDescent="0.25">
      <c r="A7" s="1" t="s">
        <v>1028</v>
      </c>
      <c r="B7" s="8" t="s">
        <v>1074</v>
      </c>
      <c r="C7" s="1" t="s">
        <v>1082</v>
      </c>
      <c r="D7" s="1">
        <v>7.1</v>
      </c>
      <c r="E7" s="1">
        <v>0</v>
      </c>
      <c r="F7" s="1" t="s">
        <v>177</v>
      </c>
      <c r="G7" s="1" t="s">
        <v>1082</v>
      </c>
      <c r="H7" s="1">
        <v>0</v>
      </c>
      <c r="I7" s="1">
        <v>19</v>
      </c>
      <c r="J7" s="1">
        <v>11</v>
      </c>
      <c r="K7" s="24">
        <v>22078</v>
      </c>
      <c r="L7" s="24">
        <v>347.53</v>
      </c>
      <c r="M7" s="6">
        <v>3457.41</v>
      </c>
      <c r="N7" s="6">
        <v>0</v>
      </c>
      <c r="O7" s="6">
        <v>843.54</v>
      </c>
      <c r="P7" s="6">
        <v>2185.38</v>
      </c>
      <c r="Q7" s="6">
        <v>8924.2999999999993</v>
      </c>
      <c r="R7" s="6">
        <v>1083</v>
      </c>
      <c r="S7" s="6">
        <v>0</v>
      </c>
      <c r="T7" s="6">
        <v>9216</v>
      </c>
      <c r="U7" s="6">
        <v>48235.16</v>
      </c>
      <c r="V7" s="23">
        <v>0</v>
      </c>
      <c r="W7" s="23">
        <f t="shared" si="0"/>
        <v>48235.16</v>
      </c>
      <c r="X7" s="52">
        <v>17750</v>
      </c>
      <c r="Y7" s="52">
        <v>19</v>
      </c>
      <c r="Z7" s="47">
        <v>209</v>
      </c>
      <c r="AA7" s="47">
        <v>209</v>
      </c>
      <c r="AB7" s="23">
        <f t="shared" si="1"/>
        <v>6793.6845070422542</v>
      </c>
      <c r="AC7" s="23">
        <f t="shared" si="2"/>
        <v>230.79023923444979</v>
      </c>
      <c r="AD7" s="23" t="s">
        <v>1510</v>
      </c>
      <c r="AE7" s="284"/>
    </row>
    <row r="8" spans="1:31" s="20" customFormat="1" x14ac:dyDescent="0.25">
      <c r="A8" s="21" t="s">
        <v>1028</v>
      </c>
      <c r="B8" s="39" t="s">
        <v>1126</v>
      </c>
      <c r="C8" s="21" t="s">
        <v>1129</v>
      </c>
      <c r="D8" s="21">
        <v>19.21</v>
      </c>
      <c r="E8" s="21">
        <v>0</v>
      </c>
      <c r="F8" s="21" t="s">
        <v>177</v>
      </c>
      <c r="G8" s="21" t="s">
        <v>1129</v>
      </c>
      <c r="H8" s="21">
        <v>0</v>
      </c>
      <c r="I8" s="21">
        <v>22</v>
      </c>
      <c r="J8" s="21">
        <v>11</v>
      </c>
      <c r="K8" s="224">
        <v>26467.32</v>
      </c>
      <c r="L8" s="224">
        <v>420.46</v>
      </c>
      <c r="M8" s="120">
        <v>4144.78</v>
      </c>
      <c r="N8" s="120">
        <v>0</v>
      </c>
      <c r="O8" s="120">
        <v>1132.1199999999999</v>
      </c>
      <c r="P8" s="120">
        <v>8407.08</v>
      </c>
      <c r="Q8" s="120">
        <v>10333.4</v>
      </c>
      <c r="R8" s="120">
        <v>1254</v>
      </c>
      <c r="S8" s="120">
        <v>0</v>
      </c>
      <c r="T8" s="120">
        <v>9216</v>
      </c>
      <c r="U8" s="120">
        <v>61375.17</v>
      </c>
      <c r="V8" s="23">
        <v>0</v>
      </c>
      <c r="W8" s="23">
        <f t="shared" si="0"/>
        <v>61375.17</v>
      </c>
      <c r="X8" s="52">
        <v>48025</v>
      </c>
      <c r="Y8" s="52">
        <v>22</v>
      </c>
      <c r="Z8" s="47">
        <v>242</v>
      </c>
      <c r="AA8" s="47">
        <v>242</v>
      </c>
      <c r="AB8" s="23">
        <f t="shared" si="1"/>
        <v>3194.9593961478395</v>
      </c>
      <c r="AC8" s="23">
        <f t="shared" si="2"/>
        <v>253.61640495867769</v>
      </c>
      <c r="AD8" s="23" t="s">
        <v>1982</v>
      </c>
      <c r="AE8" s="284"/>
    </row>
    <row r="9" spans="1:31" s="20" customFormat="1" x14ac:dyDescent="0.25">
      <c r="A9" s="21" t="s">
        <v>1028</v>
      </c>
      <c r="B9" s="39" t="s">
        <v>1145</v>
      </c>
      <c r="C9" s="21" t="s">
        <v>1157</v>
      </c>
      <c r="D9" s="21">
        <v>0</v>
      </c>
      <c r="E9" s="21">
        <v>3.89</v>
      </c>
      <c r="F9" s="21" t="s">
        <v>544</v>
      </c>
      <c r="G9" s="21" t="s">
        <v>1157</v>
      </c>
      <c r="H9" s="21">
        <v>0</v>
      </c>
      <c r="I9" s="21">
        <v>5</v>
      </c>
      <c r="J9" s="21">
        <v>11</v>
      </c>
      <c r="K9" s="224">
        <v>6100.75</v>
      </c>
      <c r="L9" s="224">
        <v>96.03</v>
      </c>
      <c r="M9" s="120">
        <v>955.38</v>
      </c>
      <c r="N9" s="120">
        <v>0</v>
      </c>
      <c r="O9" s="120">
        <v>262.2</v>
      </c>
      <c r="P9" s="120">
        <v>606.85</v>
      </c>
      <c r="Q9" s="120">
        <v>3207</v>
      </c>
      <c r="R9" s="120">
        <v>285</v>
      </c>
      <c r="S9" s="120">
        <v>0</v>
      </c>
      <c r="T9" s="120">
        <v>2419.1999999999998</v>
      </c>
      <c r="U9" s="120">
        <v>13932.41</v>
      </c>
      <c r="V9" s="23">
        <v>0</v>
      </c>
      <c r="W9" s="23">
        <f t="shared" si="0"/>
        <v>13932.41</v>
      </c>
      <c r="X9" s="52">
        <v>7780</v>
      </c>
      <c r="Y9" s="52">
        <v>5</v>
      </c>
      <c r="Z9" s="47">
        <v>55</v>
      </c>
      <c r="AA9" s="47">
        <v>55</v>
      </c>
      <c r="AB9" s="23">
        <f t="shared" si="1"/>
        <v>3581.5964010282773</v>
      </c>
      <c r="AC9" s="23">
        <f t="shared" si="2"/>
        <v>253.31654545454546</v>
      </c>
      <c r="AD9" s="23" t="s">
        <v>1932</v>
      </c>
      <c r="AE9" s="284">
        <v>0.8</v>
      </c>
    </row>
    <row r="10" spans="1:31" s="20" customFormat="1" x14ac:dyDescent="0.25">
      <c r="A10" s="21" t="s">
        <v>1028</v>
      </c>
      <c r="B10" s="39" t="s">
        <v>1165</v>
      </c>
      <c r="C10" s="21" t="s">
        <v>1178</v>
      </c>
      <c r="D10" s="21">
        <v>0</v>
      </c>
      <c r="E10" s="21">
        <v>4.09</v>
      </c>
      <c r="F10" s="21" t="s">
        <v>544</v>
      </c>
      <c r="G10" s="21" t="s">
        <v>1178</v>
      </c>
      <c r="H10" s="21">
        <v>0</v>
      </c>
      <c r="I10" s="21">
        <v>5</v>
      </c>
      <c r="J10" s="21">
        <v>11</v>
      </c>
      <c r="K10" s="224">
        <v>6100.75</v>
      </c>
      <c r="L10" s="224">
        <v>96.03</v>
      </c>
      <c r="M10" s="120">
        <v>955.38</v>
      </c>
      <c r="N10" s="120">
        <v>0</v>
      </c>
      <c r="O10" s="120">
        <v>262.2</v>
      </c>
      <c r="P10" s="120">
        <v>606.85</v>
      </c>
      <c r="Q10" s="120">
        <v>3168.2</v>
      </c>
      <c r="R10" s="120">
        <v>285</v>
      </c>
      <c r="S10" s="120">
        <v>0</v>
      </c>
      <c r="T10" s="120">
        <v>2419.1999999999998</v>
      </c>
      <c r="U10" s="120">
        <v>13893.61</v>
      </c>
      <c r="V10" s="23">
        <v>0</v>
      </c>
      <c r="W10" s="23">
        <f t="shared" ref="W10:W15" si="3">V10+U10</f>
        <v>13893.61</v>
      </c>
      <c r="X10" s="52">
        <v>7780</v>
      </c>
      <c r="Y10" s="52">
        <v>5</v>
      </c>
      <c r="Z10" s="47">
        <v>55</v>
      </c>
      <c r="AA10" s="47">
        <v>55</v>
      </c>
      <c r="AB10" s="23">
        <f t="shared" si="1"/>
        <v>3396.9706601466996</v>
      </c>
      <c r="AC10" s="23">
        <f t="shared" si="2"/>
        <v>252.61109090909093</v>
      </c>
      <c r="AD10" s="23" t="s">
        <v>1985</v>
      </c>
      <c r="AE10" s="284">
        <v>0.76</v>
      </c>
    </row>
    <row r="11" spans="1:31" s="20" customFormat="1" x14ac:dyDescent="0.25">
      <c r="A11" s="21" t="s">
        <v>1028</v>
      </c>
      <c r="B11" s="39" t="s">
        <v>1195</v>
      </c>
      <c r="C11" s="21" t="s">
        <v>1209</v>
      </c>
      <c r="D11" s="21">
        <v>19.077999999999999</v>
      </c>
      <c r="E11" s="21">
        <v>0</v>
      </c>
      <c r="F11" s="21" t="s">
        <v>177</v>
      </c>
      <c r="G11" s="21" t="s">
        <v>1209</v>
      </c>
      <c r="H11" s="21">
        <v>0</v>
      </c>
      <c r="I11" s="21">
        <v>20</v>
      </c>
      <c r="J11" s="21">
        <v>11</v>
      </c>
      <c r="K11" s="224">
        <v>25265.4</v>
      </c>
      <c r="L11" s="224">
        <v>401.37</v>
      </c>
      <c r="M11" s="120">
        <v>0</v>
      </c>
      <c r="N11" s="120">
        <v>0</v>
      </c>
      <c r="O11" s="120">
        <v>1086.4000000000001</v>
      </c>
      <c r="P11" s="120">
        <v>8063.4</v>
      </c>
      <c r="Q11" s="120">
        <v>12052</v>
      </c>
      <c r="R11" s="120">
        <v>1140</v>
      </c>
      <c r="S11" s="120">
        <v>0</v>
      </c>
      <c r="T11" s="120">
        <v>9676.7999999999993</v>
      </c>
      <c r="U11" s="120">
        <v>57685.37</v>
      </c>
      <c r="V11" s="23">
        <v>0</v>
      </c>
      <c r="W11" s="23">
        <f t="shared" si="3"/>
        <v>57685.37</v>
      </c>
      <c r="X11" s="52">
        <f>2500*D11</f>
        <v>47695</v>
      </c>
      <c r="Y11" s="52">
        <v>20</v>
      </c>
      <c r="Z11" s="47">
        <v>220</v>
      </c>
      <c r="AA11" s="47">
        <v>192</v>
      </c>
      <c r="AB11" s="23">
        <f t="shared" si="1"/>
        <v>3023.6591885941925</v>
      </c>
      <c r="AC11" s="23">
        <f t="shared" si="2"/>
        <v>262.20622727272729</v>
      </c>
      <c r="AD11" s="23" t="s">
        <v>1876</v>
      </c>
      <c r="AE11" s="284"/>
    </row>
    <row r="12" spans="1:31" s="20" customFormat="1" x14ac:dyDescent="0.25">
      <c r="A12" s="21" t="s">
        <v>1028</v>
      </c>
      <c r="B12" s="39" t="s">
        <v>1222</v>
      </c>
      <c r="C12" s="21" t="s">
        <v>1237</v>
      </c>
      <c r="D12" s="21">
        <v>19.145</v>
      </c>
      <c r="E12" s="21">
        <v>0</v>
      </c>
      <c r="F12" s="21" t="s">
        <v>177</v>
      </c>
      <c r="G12" s="21" t="s">
        <v>1237</v>
      </c>
      <c r="H12" s="21">
        <v>0</v>
      </c>
      <c r="I12" s="21">
        <v>19</v>
      </c>
      <c r="J12" s="21">
        <v>11</v>
      </c>
      <c r="K12" s="224">
        <v>24002.13</v>
      </c>
      <c r="L12" s="224">
        <v>381.3</v>
      </c>
      <c r="M12" s="120">
        <v>3758.73</v>
      </c>
      <c r="N12" s="120">
        <v>0</v>
      </c>
      <c r="O12" s="120">
        <v>1032.08</v>
      </c>
      <c r="P12" s="120">
        <v>7660.23</v>
      </c>
      <c r="Q12" s="120">
        <v>8132</v>
      </c>
      <c r="R12" s="120">
        <v>1083</v>
      </c>
      <c r="S12" s="120">
        <v>0</v>
      </c>
      <c r="T12" s="120">
        <v>9072</v>
      </c>
      <c r="U12" s="120">
        <v>55121.48</v>
      </c>
      <c r="V12" s="23">
        <v>0</v>
      </c>
      <c r="W12" s="23">
        <f t="shared" si="3"/>
        <v>55121.48</v>
      </c>
      <c r="X12" s="52">
        <f>2500*D12</f>
        <v>47862.5</v>
      </c>
      <c r="Y12" s="52">
        <v>19</v>
      </c>
      <c r="Z12" s="47">
        <v>209</v>
      </c>
      <c r="AA12" s="47">
        <v>209</v>
      </c>
      <c r="AB12" s="23">
        <f t="shared" si="1"/>
        <v>2879.1580047009666</v>
      </c>
      <c r="AC12" s="23">
        <f t="shared" si="2"/>
        <v>263.73913875598089</v>
      </c>
      <c r="AD12" s="23" t="s">
        <v>1983</v>
      </c>
      <c r="AE12" s="284"/>
    </row>
    <row r="13" spans="1:31" s="20" customFormat="1" x14ac:dyDescent="0.25">
      <c r="A13" s="21" t="s">
        <v>1028</v>
      </c>
      <c r="B13" s="39" t="s">
        <v>1244</v>
      </c>
      <c r="C13" s="21" t="s">
        <v>1256</v>
      </c>
      <c r="D13" s="21">
        <v>6.4370000000000003</v>
      </c>
      <c r="E13" s="21">
        <v>0</v>
      </c>
      <c r="F13" s="21" t="s">
        <v>177</v>
      </c>
      <c r="G13" s="21" t="s">
        <v>1256</v>
      </c>
      <c r="H13" s="21">
        <v>0</v>
      </c>
      <c r="I13" s="21">
        <v>20</v>
      </c>
      <c r="J13" s="21">
        <v>11</v>
      </c>
      <c r="K13" s="224">
        <v>24403</v>
      </c>
      <c r="L13" s="224">
        <v>384.12</v>
      </c>
      <c r="M13" s="120">
        <v>3821.51</v>
      </c>
      <c r="N13" s="120">
        <v>0</v>
      </c>
      <c r="O13" s="120">
        <v>1048.8</v>
      </c>
      <c r="P13" s="120">
        <v>2427.4</v>
      </c>
      <c r="Q13" s="120">
        <v>8560</v>
      </c>
      <c r="R13" s="120">
        <v>1140</v>
      </c>
      <c r="S13" s="120">
        <v>0</v>
      </c>
      <c r="T13" s="120">
        <v>9676.7999999999993</v>
      </c>
      <c r="U13" s="120">
        <v>51461.63</v>
      </c>
      <c r="V13" s="23">
        <v>0</v>
      </c>
      <c r="W13" s="23">
        <f t="shared" si="3"/>
        <v>51461.63</v>
      </c>
      <c r="X13" s="52">
        <v>16093</v>
      </c>
      <c r="Y13" s="52">
        <v>20</v>
      </c>
      <c r="Z13" s="47">
        <v>220</v>
      </c>
      <c r="AA13" s="47">
        <v>220</v>
      </c>
      <c r="AB13" s="23">
        <f t="shared" ref="AB13:AB18" si="4">W13/(D13+E13)</f>
        <v>7994.6605561597007</v>
      </c>
      <c r="AC13" s="23">
        <f t="shared" si="2"/>
        <v>233.91649999999998</v>
      </c>
      <c r="AD13" s="23" t="s">
        <v>1984</v>
      </c>
      <c r="AE13" s="284"/>
    </row>
    <row r="14" spans="1:31" s="20" customFormat="1" x14ac:dyDescent="0.25">
      <c r="A14" s="21" t="s">
        <v>1028</v>
      </c>
      <c r="B14" s="39" t="s">
        <v>1264</v>
      </c>
      <c r="C14" s="21" t="s">
        <v>1273</v>
      </c>
      <c r="D14" s="21">
        <v>0</v>
      </c>
      <c r="E14" s="21">
        <v>7.03</v>
      </c>
      <c r="F14" s="21" t="s">
        <v>544</v>
      </c>
      <c r="G14" s="21" t="s">
        <v>1273</v>
      </c>
      <c r="H14" s="21">
        <v>0</v>
      </c>
      <c r="I14" s="21">
        <v>16</v>
      </c>
      <c r="J14" s="21">
        <v>11</v>
      </c>
      <c r="K14" s="224">
        <v>20576.96</v>
      </c>
      <c r="L14" s="224">
        <v>323.89999999999998</v>
      </c>
      <c r="M14" s="120">
        <v>3222.35</v>
      </c>
      <c r="N14" s="120">
        <v>0</v>
      </c>
      <c r="O14" s="120">
        <v>883.68</v>
      </c>
      <c r="P14" s="120">
        <v>2047.2</v>
      </c>
      <c r="Q14" s="120">
        <v>6264</v>
      </c>
      <c r="R14" s="120">
        <v>912</v>
      </c>
      <c r="S14" s="120">
        <v>0</v>
      </c>
      <c r="T14" s="120">
        <v>7649.28</v>
      </c>
      <c r="U14" s="120">
        <v>41879.370000000003</v>
      </c>
      <c r="V14" s="23">
        <v>0</v>
      </c>
      <c r="W14" s="23">
        <f t="shared" si="3"/>
        <v>41879.370000000003</v>
      </c>
      <c r="X14" s="52">
        <v>14000</v>
      </c>
      <c r="Y14" s="52">
        <v>16</v>
      </c>
      <c r="Z14" s="47">
        <v>176</v>
      </c>
      <c r="AA14" s="47">
        <v>176</v>
      </c>
      <c r="AB14" s="23">
        <f t="shared" si="4"/>
        <v>5957.23613086771</v>
      </c>
      <c r="AC14" s="23">
        <f t="shared" si="2"/>
        <v>237.95096590909091</v>
      </c>
      <c r="AD14" s="23" t="s">
        <v>1470</v>
      </c>
      <c r="AE14" s="284">
        <v>0.8</v>
      </c>
    </row>
    <row r="15" spans="1:31" s="20" customFormat="1" x14ac:dyDescent="0.25">
      <c r="A15" s="21" t="s">
        <v>1028</v>
      </c>
      <c r="B15" s="39" t="s">
        <v>1284</v>
      </c>
      <c r="C15" s="21" t="s">
        <v>934</v>
      </c>
      <c r="D15" s="21">
        <v>14.98</v>
      </c>
      <c r="E15" s="21">
        <v>0</v>
      </c>
      <c r="F15" s="21" t="s">
        <v>177</v>
      </c>
      <c r="G15" s="21" t="s">
        <v>934</v>
      </c>
      <c r="H15" s="21">
        <v>0</v>
      </c>
      <c r="I15" s="21">
        <v>20</v>
      </c>
      <c r="J15" s="21">
        <v>11</v>
      </c>
      <c r="K15" s="224">
        <v>25966</v>
      </c>
      <c r="L15" s="224">
        <v>409.78</v>
      </c>
      <c r="M15" s="120">
        <v>4066.28</v>
      </c>
      <c r="N15" s="120">
        <v>0</v>
      </c>
      <c r="O15" s="120">
        <v>1124.5999999999999</v>
      </c>
      <c r="P15" s="120">
        <v>5529.2</v>
      </c>
      <c r="Q15" s="120">
        <v>7420</v>
      </c>
      <c r="R15" s="120">
        <v>540</v>
      </c>
      <c r="S15" s="120">
        <v>0</v>
      </c>
      <c r="T15" s="120">
        <v>10199.040000000001</v>
      </c>
      <c r="U15" s="120">
        <v>55254.9</v>
      </c>
      <c r="V15" s="23">
        <v>0</v>
      </c>
      <c r="W15" s="23">
        <f t="shared" si="3"/>
        <v>55254.9</v>
      </c>
      <c r="X15" s="52">
        <v>37450</v>
      </c>
      <c r="Y15" s="52">
        <v>20</v>
      </c>
      <c r="Z15" s="47">
        <v>220</v>
      </c>
      <c r="AA15" s="47">
        <v>220</v>
      </c>
      <c r="AB15" s="23">
        <f t="shared" si="4"/>
        <v>3688.5781041388518</v>
      </c>
      <c r="AC15" s="23">
        <f t="shared" si="2"/>
        <v>251.15863636363636</v>
      </c>
      <c r="AD15" s="23" t="s">
        <v>1805</v>
      </c>
      <c r="AE15" s="284"/>
    </row>
    <row r="16" spans="1:31" s="20" customFormat="1" x14ac:dyDescent="0.25">
      <c r="A16" s="21" t="s">
        <v>1028</v>
      </c>
      <c r="B16" s="39" t="s">
        <v>1330</v>
      </c>
      <c r="C16" s="21" t="s">
        <v>1343</v>
      </c>
      <c r="D16" s="21">
        <v>13.88</v>
      </c>
      <c r="E16" s="21">
        <v>0</v>
      </c>
      <c r="F16" s="21" t="s">
        <v>177</v>
      </c>
      <c r="G16" s="21" t="s">
        <v>1343</v>
      </c>
      <c r="H16" s="21">
        <v>0</v>
      </c>
      <c r="I16" s="21">
        <v>20</v>
      </c>
      <c r="J16" s="21">
        <v>11</v>
      </c>
      <c r="K16" s="224">
        <v>25966</v>
      </c>
      <c r="L16" s="224">
        <v>409.78</v>
      </c>
      <c r="M16" s="120">
        <v>4066.28</v>
      </c>
      <c r="N16" s="120">
        <v>0</v>
      </c>
      <c r="O16" s="120">
        <v>1124.5999999999999</v>
      </c>
      <c r="P16" s="120">
        <v>5529.2</v>
      </c>
      <c r="Q16" s="120">
        <v>7500</v>
      </c>
      <c r="R16" s="120">
        <v>200</v>
      </c>
      <c r="S16" s="120">
        <v>0</v>
      </c>
      <c r="T16" s="120">
        <v>10199.040000000001</v>
      </c>
      <c r="U16" s="120">
        <v>54994.9</v>
      </c>
      <c r="V16" s="23">
        <v>0</v>
      </c>
      <c r="W16" s="23">
        <f t="shared" ref="W16:W21" si="5">V16+U16</f>
        <v>54994.9</v>
      </c>
      <c r="X16" s="52">
        <v>34700</v>
      </c>
      <c r="Y16" s="52">
        <v>20</v>
      </c>
      <c r="Z16" s="47">
        <v>220</v>
      </c>
      <c r="AA16" s="47">
        <v>220</v>
      </c>
      <c r="AB16" s="23">
        <f t="shared" si="4"/>
        <v>3962.1685878962535</v>
      </c>
      <c r="AC16" s="23">
        <f t="shared" si="2"/>
        <v>249.97681818181817</v>
      </c>
      <c r="AD16" s="23" t="s">
        <v>1822</v>
      </c>
      <c r="AE16" s="284"/>
    </row>
    <row r="17" spans="1:31" s="20" customFormat="1" x14ac:dyDescent="0.25">
      <c r="A17" s="21" t="s">
        <v>1028</v>
      </c>
      <c r="B17" s="39" t="s">
        <v>1354</v>
      </c>
      <c r="C17" s="21" t="s">
        <v>1355</v>
      </c>
      <c r="D17" s="21">
        <v>13.4</v>
      </c>
      <c r="E17" s="21">
        <v>0</v>
      </c>
      <c r="F17" s="21" t="s">
        <v>177</v>
      </c>
      <c r="G17" s="21" t="s">
        <v>1355</v>
      </c>
      <c r="H17" s="21">
        <v>0</v>
      </c>
      <c r="I17" s="21">
        <v>20</v>
      </c>
      <c r="J17" s="21">
        <v>11</v>
      </c>
      <c r="K17" s="224">
        <v>25966</v>
      </c>
      <c r="L17" s="224">
        <v>409.78</v>
      </c>
      <c r="M17" s="120">
        <v>4066.28</v>
      </c>
      <c r="N17" s="120">
        <v>0</v>
      </c>
      <c r="O17" s="120">
        <v>1124.5999999999999</v>
      </c>
      <c r="P17" s="120">
        <v>5529.2</v>
      </c>
      <c r="Q17" s="120">
        <v>7915</v>
      </c>
      <c r="R17" s="120">
        <v>540</v>
      </c>
      <c r="S17" s="120">
        <v>0</v>
      </c>
      <c r="T17" s="120">
        <v>10199.040000000001</v>
      </c>
      <c r="U17" s="120">
        <v>54749.9</v>
      </c>
      <c r="V17" s="23">
        <v>0</v>
      </c>
      <c r="W17" s="23">
        <f t="shared" si="5"/>
        <v>54749.9</v>
      </c>
      <c r="X17" s="52">
        <v>33500</v>
      </c>
      <c r="Y17" s="52">
        <v>20</v>
      </c>
      <c r="Z17" s="47">
        <v>220</v>
      </c>
      <c r="AA17" s="47">
        <v>220</v>
      </c>
      <c r="AB17" s="23">
        <f t="shared" si="4"/>
        <v>4085.813432835821</v>
      </c>
      <c r="AC17" s="23">
        <f t="shared" si="2"/>
        <v>248.86318181818183</v>
      </c>
      <c r="AD17" s="23" t="s">
        <v>1821</v>
      </c>
      <c r="AE17" s="284"/>
    </row>
    <row r="18" spans="1:31" s="20" customFormat="1" x14ac:dyDescent="0.25">
      <c r="A18" s="21" t="s">
        <v>1028</v>
      </c>
      <c r="B18" s="39" t="s">
        <v>1385</v>
      </c>
      <c r="C18" s="21" t="s">
        <v>1389</v>
      </c>
      <c r="D18" s="21">
        <v>13.16</v>
      </c>
      <c r="E18" s="21">
        <v>0</v>
      </c>
      <c r="F18" s="21" t="s">
        <v>177</v>
      </c>
      <c r="G18" s="21" t="s">
        <v>1389</v>
      </c>
      <c r="H18" s="21">
        <v>0</v>
      </c>
      <c r="I18" s="21">
        <v>20</v>
      </c>
      <c r="J18" s="21">
        <v>11</v>
      </c>
      <c r="K18" s="224">
        <v>25966</v>
      </c>
      <c r="L18" s="224">
        <v>409.78</v>
      </c>
      <c r="M18" s="120">
        <v>4066.28</v>
      </c>
      <c r="N18" s="120">
        <v>0</v>
      </c>
      <c r="O18" s="120">
        <v>1124.5999999999999</v>
      </c>
      <c r="P18" s="120">
        <v>5529.2</v>
      </c>
      <c r="Q18" s="120">
        <v>7915</v>
      </c>
      <c r="R18" s="120">
        <v>200</v>
      </c>
      <c r="S18" s="120">
        <v>0</v>
      </c>
      <c r="T18" s="120">
        <v>10199.040000000001</v>
      </c>
      <c r="U18" s="120">
        <v>55409.9</v>
      </c>
      <c r="V18" s="23">
        <v>0</v>
      </c>
      <c r="W18" s="23">
        <f t="shared" si="5"/>
        <v>55409.9</v>
      </c>
      <c r="X18" s="52">
        <v>32900</v>
      </c>
      <c r="Y18" s="52">
        <v>20</v>
      </c>
      <c r="Z18" s="47">
        <v>220</v>
      </c>
      <c r="AA18" s="47">
        <v>220</v>
      </c>
      <c r="AB18" s="23">
        <f t="shared" si="4"/>
        <v>4210.4787234042551</v>
      </c>
      <c r="AC18" s="23">
        <f t="shared" si="2"/>
        <v>251.86318181818183</v>
      </c>
      <c r="AD18" s="23" t="s">
        <v>1820</v>
      </c>
      <c r="AE18" s="284"/>
    </row>
    <row r="19" spans="1:31" s="20" customFormat="1" x14ac:dyDescent="0.25">
      <c r="A19" s="21" t="s">
        <v>1028</v>
      </c>
      <c r="B19" s="39" t="s">
        <v>1890</v>
      </c>
      <c r="C19" s="21" t="s">
        <v>1905</v>
      </c>
      <c r="D19" s="21">
        <v>13.13</v>
      </c>
      <c r="E19" s="21">
        <v>0</v>
      </c>
      <c r="F19" s="21" t="s">
        <v>177</v>
      </c>
      <c r="G19" s="21" t="s">
        <v>1905</v>
      </c>
      <c r="H19" s="21">
        <v>0</v>
      </c>
      <c r="I19" s="21">
        <v>20</v>
      </c>
      <c r="J19" s="21">
        <v>11</v>
      </c>
      <c r="K19" s="224">
        <v>25966</v>
      </c>
      <c r="L19" s="224">
        <v>409.78</v>
      </c>
      <c r="M19" s="120">
        <v>4066.28</v>
      </c>
      <c r="N19" s="120">
        <v>0</v>
      </c>
      <c r="O19" s="120">
        <v>1124.5999999999999</v>
      </c>
      <c r="P19" s="120">
        <v>5529.2</v>
      </c>
      <c r="Q19" s="120">
        <v>7915</v>
      </c>
      <c r="R19" s="120">
        <v>200</v>
      </c>
      <c r="S19" s="120">
        <v>0</v>
      </c>
      <c r="T19" s="120">
        <v>10199.040000000001</v>
      </c>
      <c r="U19" s="120">
        <v>55409.9</v>
      </c>
      <c r="V19" s="23">
        <v>0</v>
      </c>
      <c r="W19" s="23">
        <f t="shared" si="5"/>
        <v>55409.9</v>
      </c>
      <c r="X19" s="52">
        <v>32825</v>
      </c>
      <c r="Y19" s="52">
        <v>18</v>
      </c>
      <c r="Z19" s="47">
        <v>220</v>
      </c>
      <c r="AA19" s="47">
        <v>220</v>
      </c>
      <c r="AB19" s="23">
        <f t="shared" ref="AB19:AB24" si="6">W19/(D19+E19)</f>
        <v>4220.0990099009896</v>
      </c>
      <c r="AC19" s="23">
        <f t="shared" ref="AC19:AC24" si="7">U19/Z19</f>
        <v>251.86318181818183</v>
      </c>
      <c r="AD19" s="23" t="s">
        <v>1906</v>
      </c>
      <c r="AE19" s="284"/>
    </row>
    <row r="20" spans="1:31" s="20" customFormat="1" x14ac:dyDescent="0.25">
      <c r="A20" s="21" t="s">
        <v>1028</v>
      </c>
      <c r="B20" s="39" t="s">
        <v>1957</v>
      </c>
      <c r="C20" s="21" t="s">
        <v>1979</v>
      </c>
      <c r="D20" s="21">
        <v>12.22</v>
      </c>
      <c r="E20" s="21">
        <v>0</v>
      </c>
      <c r="F20" s="21" t="s">
        <v>177</v>
      </c>
      <c r="G20" s="21" t="s">
        <v>1979</v>
      </c>
      <c r="H20" s="21">
        <v>0</v>
      </c>
      <c r="I20" s="21">
        <v>19</v>
      </c>
      <c r="J20" s="21">
        <v>11</v>
      </c>
      <c r="K20" s="224">
        <v>26252.11</v>
      </c>
      <c r="L20" s="224">
        <v>414.31</v>
      </c>
      <c r="M20" s="120">
        <v>1050.08</v>
      </c>
      <c r="N20" s="120">
        <v>0</v>
      </c>
      <c r="O20" s="120">
        <v>1143.8</v>
      </c>
      <c r="P20" s="120">
        <v>5593.6</v>
      </c>
      <c r="Q20" s="120">
        <v>5690.5</v>
      </c>
      <c r="R20" s="120">
        <v>380</v>
      </c>
      <c r="S20" s="120">
        <v>0</v>
      </c>
      <c r="T20" s="120">
        <v>9500.4</v>
      </c>
      <c r="U20" s="120">
        <v>50024.800000000003</v>
      </c>
      <c r="V20" s="23">
        <v>0</v>
      </c>
      <c r="W20" s="23">
        <f t="shared" si="5"/>
        <v>50024.800000000003</v>
      </c>
      <c r="X20" s="52">
        <v>30550</v>
      </c>
      <c r="Y20" s="52">
        <v>14</v>
      </c>
      <c r="Z20" s="47">
        <v>209</v>
      </c>
      <c r="AA20" s="47">
        <v>209</v>
      </c>
      <c r="AB20" s="23">
        <f t="shared" si="6"/>
        <v>4093.682487725041</v>
      </c>
      <c r="AC20" s="23">
        <f t="shared" si="7"/>
        <v>239.35311004784691</v>
      </c>
      <c r="AD20" s="23" t="s">
        <v>1980</v>
      </c>
      <c r="AE20" s="284"/>
    </row>
    <row r="21" spans="1:31" s="20" customFormat="1" x14ac:dyDescent="0.25">
      <c r="A21" s="21" t="s">
        <v>1028</v>
      </c>
      <c r="B21" s="39" t="s">
        <v>2061</v>
      </c>
      <c r="C21" s="21" t="s">
        <v>2072</v>
      </c>
      <c r="D21" s="21">
        <v>12.48</v>
      </c>
      <c r="E21" s="21">
        <v>0</v>
      </c>
      <c r="F21" s="21" t="s">
        <v>177</v>
      </c>
      <c r="G21" s="21" t="s">
        <v>2072</v>
      </c>
      <c r="H21" s="21">
        <v>0</v>
      </c>
      <c r="I21" s="21">
        <v>19</v>
      </c>
      <c r="J21" s="21">
        <v>11</v>
      </c>
      <c r="K21" s="224">
        <v>26252.11</v>
      </c>
      <c r="L21" s="224">
        <v>414.31</v>
      </c>
      <c r="M21" s="120">
        <v>1050.08</v>
      </c>
      <c r="N21" s="120">
        <v>0</v>
      </c>
      <c r="O21" s="120">
        <v>1143.8</v>
      </c>
      <c r="P21" s="120">
        <v>5593.6</v>
      </c>
      <c r="Q21" s="120">
        <v>5690.5</v>
      </c>
      <c r="R21" s="120">
        <v>380</v>
      </c>
      <c r="S21" s="120">
        <v>0</v>
      </c>
      <c r="T21" s="120">
        <v>9500.4</v>
      </c>
      <c r="U21" s="120">
        <v>50024.800000000003</v>
      </c>
      <c r="V21" s="23">
        <v>0</v>
      </c>
      <c r="W21" s="23">
        <f t="shared" si="5"/>
        <v>50024.800000000003</v>
      </c>
      <c r="X21" s="52">
        <v>31200</v>
      </c>
      <c r="Y21" s="52">
        <v>14</v>
      </c>
      <c r="Z21" s="47">
        <v>209</v>
      </c>
      <c r="AA21" s="47">
        <v>209</v>
      </c>
      <c r="AB21" s="23">
        <f t="shared" si="6"/>
        <v>4008.397435897436</v>
      </c>
      <c r="AC21" s="23">
        <f t="shared" si="7"/>
        <v>239.35311004784691</v>
      </c>
      <c r="AD21" s="23" t="s">
        <v>2073</v>
      </c>
      <c r="AE21" s="284"/>
    </row>
    <row r="22" spans="1:31" s="20" customFormat="1" x14ac:dyDescent="0.25">
      <c r="A22" s="21" t="s">
        <v>1028</v>
      </c>
      <c r="B22" s="39" t="s">
        <v>2088</v>
      </c>
      <c r="C22" s="21" t="s">
        <v>2099</v>
      </c>
      <c r="D22" s="21">
        <v>10.43</v>
      </c>
      <c r="E22" s="21">
        <v>0</v>
      </c>
      <c r="F22" s="21" t="s">
        <v>177</v>
      </c>
      <c r="G22" s="21" t="s">
        <v>2099</v>
      </c>
      <c r="H22" s="21">
        <v>0</v>
      </c>
      <c r="I22" s="21">
        <v>20</v>
      </c>
      <c r="J22" s="21">
        <v>11</v>
      </c>
      <c r="K22" s="224">
        <v>27633</v>
      </c>
      <c r="L22" s="224">
        <v>436.1</v>
      </c>
      <c r="M22" s="120">
        <v>1105.32</v>
      </c>
      <c r="N22" s="120">
        <v>0</v>
      </c>
      <c r="O22" s="120">
        <v>1204</v>
      </c>
      <c r="P22" s="120">
        <v>5888</v>
      </c>
      <c r="Q22" s="120">
        <v>5990</v>
      </c>
      <c r="R22" s="120">
        <v>1000</v>
      </c>
      <c r="S22" s="120">
        <v>0</v>
      </c>
      <c r="T22" s="120">
        <v>9500.4</v>
      </c>
      <c r="U22" s="120">
        <v>52756.82</v>
      </c>
      <c r="V22" s="23">
        <v>0</v>
      </c>
      <c r="W22" s="23">
        <f>V22+U22</f>
        <v>52756.82</v>
      </c>
      <c r="X22" s="52">
        <v>26075</v>
      </c>
      <c r="Y22" s="52">
        <v>18</v>
      </c>
      <c r="Z22" s="47">
        <v>220</v>
      </c>
      <c r="AA22" s="47">
        <v>218</v>
      </c>
      <c r="AB22" s="23">
        <f t="shared" si="6"/>
        <v>5058.1802492809202</v>
      </c>
      <c r="AC22" s="23">
        <f t="shared" si="7"/>
        <v>239.80372727272726</v>
      </c>
      <c r="AD22" s="23" t="s">
        <v>2100</v>
      </c>
      <c r="AE22" s="284"/>
    </row>
    <row r="23" spans="1:31" s="20" customFormat="1" x14ac:dyDescent="0.25">
      <c r="A23" s="21" t="s">
        <v>1028</v>
      </c>
      <c r="B23" s="39" t="s">
        <v>2121</v>
      </c>
      <c r="C23" s="21" t="s">
        <v>2150</v>
      </c>
      <c r="D23" s="21">
        <v>10.36</v>
      </c>
      <c r="E23" s="21">
        <v>0</v>
      </c>
      <c r="F23" s="21" t="s">
        <v>177</v>
      </c>
      <c r="G23" s="21" t="s">
        <v>2150</v>
      </c>
      <c r="H23" s="21">
        <v>0</v>
      </c>
      <c r="I23" s="21">
        <v>20</v>
      </c>
      <c r="J23" s="21">
        <v>11</v>
      </c>
      <c r="K23" s="224">
        <v>27633</v>
      </c>
      <c r="L23" s="224">
        <v>436.1</v>
      </c>
      <c r="M23" s="120">
        <v>1105.32</v>
      </c>
      <c r="N23" s="120">
        <v>0</v>
      </c>
      <c r="O23" s="120">
        <v>1204</v>
      </c>
      <c r="P23" s="120">
        <v>5888</v>
      </c>
      <c r="Q23" s="120">
        <v>5990</v>
      </c>
      <c r="R23" s="120">
        <v>1000</v>
      </c>
      <c r="S23" s="120">
        <v>0</v>
      </c>
      <c r="T23" s="120">
        <v>9500.4</v>
      </c>
      <c r="U23" s="120">
        <v>52756.82</v>
      </c>
      <c r="V23" s="23">
        <v>0</v>
      </c>
      <c r="W23" s="23">
        <f>V23+U23</f>
        <v>52756.82</v>
      </c>
      <c r="X23" s="52">
        <v>25900</v>
      </c>
      <c r="Y23" s="52">
        <v>18</v>
      </c>
      <c r="Z23" s="47">
        <v>220</v>
      </c>
      <c r="AA23" s="47">
        <v>220</v>
      </c>
      <c r="AB23" s="23">
        <f t="shared" si="6"/>
        <v>5092.3571428571431</v>
      </c>
      <c r="AC23" s="23">
        <f t="shared" si="7"/>
        <v>239.80372727272726</v>
      </c>
      <c r="AD23" s="23" t="s">
        <v>2151</v>
      </c>
      <c r="AE23" s="284"/>
    </row>
    <row r="24" spans="1:31" s="20" customFormat="1" x14ac:dyDescent="0.25">
      <c r="A24" s="21" t="s">
        <v>1028</v>
      </c>
      <c r="B24" s="39" t="s">
        <v>2171</v>
      </c>
      <c r="C24" s="21" t="s">
        <v>2199</v>
      </c>
      <c r="D24" s="21">
        <v>13.39</v>
      </c>
      <c r="E24" s="21">
        <v>0</v>
      </c>
      <c r="F24" s="21" t="s">
        <v>177</v>
      </c>
      <c r="G24" s="21" t="s">
        <v>2199</v>
      </c>
      <c r="H24" s="21">
        <v>0</v>
      </c>
      <c r="I24" s="21">
        <v>22</v>
      </c>
      <c r="J24" s="21">
        <v>11</v>
      </c>
      <c r="K24" s="224">
        <v>30396.3</v>
      </c>
      <c r="L24" s="224">
        <v>479.71</v>
      </c>
      <c r="M24" s="120">
        <v>4760.0600000000004</v>
      </c>
      <c r="N24" s="120">
        <v>0</v>
      </c>
      <c r="O24" s="120">
        <v>1324.4</v>
      </c>
      <c r="P24" s="120">
        <v>6476.8</v>
      </c>
      <c r="Q24" s="120">
        <v>13024</v>
      </c>
      <c r="R24" s="120">
        <v>1404.7</v>
      </c>
      <c r="S24" s="120">
        <v>0</v>
      </c>
      <c r="T24" s="120">
        <v>0</v>
      </c>
      <c r="U24" s="120">
        <v>57865.97</v>
      </c>
      <c r="V24" s="23">
        <v>0</v>
      </c>
      <c r="W24" s="23">
        <f>V24+U24</f>
        <v>57865.97</v>
      </c>
      <c r="X24" s="52">
        <v>33475</v>
      </c>
      <c r="Y24" s="52">
        <v>0</v>
      </c>
      <c r="Z24" s="47">
        <v>242</v>
      </c>
      <c r="AA24" s="47">
        <v>235</v>
      </c>
      <c r="AB24" s="23">
        <f t="shared" si="6"/>
        <v>4321.5810306198655</v>
      </c>
      <c r="AC24" s="23">
        <f t="shared" si="7"/>
        <v>239.1155785123967</v>
      </c>
      <c r="AD24" s="23" t="s">
        <v>2200</v>
      </c>
      <c r="AE24" s="284"/>
    </row>
    <row r="25" spans="1:31" s="20" customFormat="1" x14ac:dyDescent="0.25">
      <c r="A25" s="152"/>
      <c r="B25" s="39"/>
      <c r="C25" s="21"/>
      <c r="D25" s="21"/>
      <c r="E25" s="21"/>
      <c r="F25" s="21"/>
      <c r="G25" s="21"/>
      <c r="H25" s="21"/>
      <c r="I25" s="21"/>
      <c r="J25" s="21"/>
      <c r="K25" s="224"/>
      <c r="L25" s="224"/>
      <c r="M25" s="120"/>
      <c r="N25" s="120"/>
      <c r="O25" s="120"/>
      <c r="P25" s="120"/>
      <c r="Q25" s="120"/>
      <c r="R25" s="120"/>
      <c r="S25" s="120"/>
      <c r="T25" s="120"/>
      <c r="U25" s="120"/>
      <c r="V25" s="23"/>
      <c r="W25" s="23"/>
      <c r="X25" s="52"/>
      <c r="Y25" s="52"/>
      <c r="Z25" s="47"/>
      <c r="AA25" s="47"/>
      <c r="AB25" s="23"/>
      <c r="AC25" s="23"/>
      <c r="AD25" s="23"/>
      <c r="AE25" s="284"/>
    </row>
    <row r="26" spans="1:31" s="20" customFormat="1" x14ac:dyDescent="0.25">
      <c r="A26" s="21"/>
      <c r="B26" s="39"/>
      <c r="C26" s="21"/>
      <c r="D26" s="21"/>
      <c r="E26" s="21"/>
      <c r="F26" s="21"/>
      <c r="G26" s="21"/>
      <c r="H26" s="21"/>
      <c r="I26" s="21"/>
      <c r="J26" s="21"/>
      <c r="K26" s="224"/>
      <c r="L26" s="224"/>
      <c r="M26" s="120"/>
      <c r="N26" s="120"/>
      <c r="O26" s="120"/>
      <c r="P26" s="120"/>
      <c r="Q26" s="120"/>
      <c r="R26" s="120"/>
      <c r="S26" s="120"/>
      <c r="T26" s="120"/>
      <c r="U26" s="120"/>
      <c r="V26" s="23"/>
      <c r="W26" s="23"/>
      <c r="X26" s="52"/>
      <c r="Y26" s="52"/>
      <c r="Z26" s="47"/>
      <c r="AA26" s="47"/>
      <c r="AB26" s="23"/>
      <c r="AC26" s="23"/>
      <c r="AD26" s="23"/>
      <c r="AE26" s="284"/>
    </row>
    <row r="27" spans="1:31" s="20" customFormat="1" x14ac:dyDescent="0.25">
      <c r="A27" s="21"/>
      <c r="B27" s="39"/>
      <c r="C27" s="21"/>
      <c r="D27" s="21"/>
      <c r="E27" s="21"/>
      <c r="F27" s="21"/>
      <c r="G27" s="21"/>
      <c r="H27" s="21"/>
      <c r="I27" s="21"/>
      <c r="J27" s="21"/>
      <c r="K27" s="224"/>
      <c r="L27" s="224"/>
      <c r="M27" s="120"/>
      <c r="N27" s="120"/>
      <c r="O27" s="120"/>
      <c r="P27" s="120"/>
      <c r="Q27" s="120"/>
      <c r="R27" s="120"/>
      <c r="S27" s="120"/>
      <c r="T27" s="120"/>
      <c r="U27" s="120"/>
      <c r="V27" s="23"/>
      <c r="W27" s="23"/>
      <c r="X27" s="52"/>
      <c r="Y27" s="52"/>
      <c r="Z27" s="47"/>
      <c r="AA27" s="47"/>
      <c r="AB27" s="23"/>
      <c r="AC27" s="23"/>
      <c r="AD27" s="23"/>
      <c r="AE27" s="284"/>
    </row>
    <row r="28" spans="1:31" s="20" customFormat="1" x14ac:dyDescent="0.25">
      <c r="A28" s="21"/>
      <c r="B28" s="39"/>
      <c r="C28" s="21"/>
      <c r="D28" s="21"/>
      <c r="E28" s="21"/>
      <c r="F28" s="21"/>
      <c r="G28" s="21"/>
      <c r="H28" s="21"/>
      <c r="I28" s="21"/>
      <c r="J28" s="21"/>
      <c r="K28" s="224"/>
      <c r="L28" s="224"/>
      <c r="M28" s="120"/>
      <c r="N28" s="120"/>
      <c r="O28" s="120"/>
      <c r="P28" s="120"/>
      <c r="Q28" s="120"/>
      <c r="R28" s="120"/>
      <c r="S28" s="120"/>
      <c r="T28" s="120"/>
      <c r="U28" s="120"/>
      <c r="V28" s="23"/>
      <c r="W28" s="23"/>
      <c r="X28" s="52"/>
      <c r="Y28" s="52"/>
      <c r="Z28" s="47"/>
      <c r="AA28" s="47"/>
      <c r="AB28" s="23"/>
      <c r="AC28" s="23"/>
      <c r="AD28" s="23"/>
      <c r="AE28" s="284"/>
    </row>
    <row r="29" spans="1:31" s="20" customFormat="1" x14ac:dyDescent="0.25">
      <c r="A29" s="21"/>
      <c r="B29" s="39"/>
      <c r="C29" s="21"/>
      <c r="D29" s="21"/>
      <c r="E29" s="21"/>
      <c r="F29" s="21"/>
      <c r="G29" s="21"/>
      <c r="H29" s="21"/>
      <c r="I29" s="21"/>
      <c r="J29" s="21"/>
      <c r="K29" s="224"/>
      <c r="L29" s="224"/>
      <c r="M29" s="120"/>
      <c r="N29" s="120"/>
      <c r="O29" s="120"/>
      <c r="P29" s="120"/>
      <c r="Q29" s="120"/>
      <c r="R29" s="120"/>
      <c r="S29" s="120"/>
      <c r="T29" s="120"/>
      <c r="U29" s="120"/>
      <c r="V29" s="23"/>
      <c r="W29" s="23"/>
      <c r="X29" s="52"/>
      <c r="Y29" s="52"/>
      <c r="Z29" s="47"/>
      <c r="AA29" s="47"/>
      <c r="AB29" s="23"/>
      <c r="AC29" s="23"/>
      <c r="AD29" s="23"/>
      <c r="AE29" s="284"/>
    </row>
    <row r="30" spans="1:31" s="20" customFormat="1" x14ac:dyDescent="0.25">
      <c r="A30" s="21"/>
      <c r="B30" s="39"/>
      <c r="C30" s="21"/>
      <c r="D30" s="21"/>
      <c r="E30" s="21"/>
      <c r="F30" s="21"/>
      <c r="G30" s="21"/>
      <c r="H30" s="21"/>
      <c r="I30" s="21"/>
      <c r="J30" s="21"/>
      <c r="K30" s="224"/>
      <c r="L30" s="224"/>
      <c r="M30" s="120"/>
      <c r="N30" s="120"/>
      <c r="O30" s="120"/>
      <c r="P30" s="120"/>
      <c r="Q30" s="120"/>
      <c r="R30" s="120"/>
      <c r="S30" s="120"/>
      <c r="T30" s="120"/>
      <c r="U30" s="120"/>
      <c r="V30" s="23"/>
      <c r="W30" s="23"/>
      <c r="X30" s="52"/>
      <c r="Y30" s="52"/>
      <c r="Z30" s="47"/>
      <c r="AA30" s="47"/>
      <c r="AB30" s="23"/>
      <c r="AC30" s="23"/>
      <c r="AD30" s="23"/>
      <c r="AE30" s="284"/>
    </row>
    <row r="31" spans="1:31" s="20" customFormat="1" x14ac:dyDescent="0.25">
      <c r="A31" s="21"/>
      <c r="B31" s="39"/>
      <c r="C31" s="21"/>
      <c r="D31" s="21"/>
      <c r="E31" s="21"/>
      <c r="F31" s="21"/>
      <c r="G31" s="21"/>
      <c r="H31" s="21"/>
      <c r="I31" s="21"/>
      <c r="J31" s="21"/>
      <c r="K31" s="224"/>
      <c r="L31" s="224"/>
      <c r="M31" s="120"/>
      <c r="N31" s="120"/>
      <c r="O31" s="120"/>
      <c r="P31" s="120"/>
      <c r="Q31" s="120"/>
      <c r="R31" s="120"/>
      <c r="S31" s="120"/>
      <c r="T31" s="120"/>
      <c r="U31" s="120"/>
      <c r="V31" s="23"/>
      <c r="W31" s="23"/>
      <c r="X31" s="52"/>
      <c r="Y31" s="52"/>
      <c r="Z31" s="47"/>
      <c r="AA31" s="47"/>
      <c r="AB31" s="23"/>
      <c r="AC31" s="23"/>
      <c r="AD31" s="23"/>
      <c r="AE31" s="284"/>
    </row>
    <row r="32" spans="1:31" s="20" customFormat="1" x14ac:dyDescent="0.25">
      <c r="A32" s="21"/>
      <c r="B32" s="39"/>
      <c r="C32" s="21"/>
      <c r="D32" s="21"/>
      <c r="E32" s="21"/>
      <c r="F32" s="21"/>
      <c r="G32" s="21"/>
      <c r="H32" s="21"/>
      <c r="I32" s="21"/>
      <c r="J32" s="21"/>
      <c r="K32" s="224"/>
      <c r="L32" s="224"/>
      <c r="M32" s="120"/>
      <c r="N32" s="120"/>
      <c r="O32" s="120"/>
      <c r="P32" s="120"/>
      <c r="Q32" s="120"/>
      <c r="R32" s="120"/>
      <c r="S32" s="120"/>
      <c r="T32" s="120"/>
      <c r="U32" s="120"/>
      <c r="V32" s="23"/>
      <c r="W32" s="23"/>
      <c r="X32" s="52"/>
      <c r="Y32" s="52"/>
      <c r="Z32" s="47"/>
      <c r="AA32" s="47"/>
      <c r="AB32" s="23"/>
      <c r="AC32" s="23"/>
      <c r="AD32" s="23"/>
      <c r="AE32" s="284"/>
    </row>
    <row r="33" spans="1:31" s="20" customFormat="1" x14ac:dyDescent="0.25">
      <c r="A33" s="21"/>
      <c r="B33" s="39"/>
      <c r="C33" s="21"/>
      <c r="D33" s="21"/>
      <c r="E33" s="21"/>
      <c r="F33" s="21"/>
      <c r="G33" s="21"/>
      <c r="H33" s="21"/>
      <c r="I33" s="21"/>
      <c r="J33" s="21"/>
      <c r="K33" s="224"/>
      <c r="L33" s="224"/>
      <c r="M33" s="120"/>
      <c r="N33" s="120"/>
      <c r="O33" s="120"/>
      <c r="P33" s="120"/>
      <c r="Q33" s="120"/>
      <c r="R33" s="120"/>
      <c r="S33" s="120"/>
      <c r="T33" s="120"/>
      <c r="U33" s="120"/>
      <c r="V33" s="23"/>
      <c r="W33" s="23"/>
      <c r="X33" s="52"/>
      <c r="Y33" s="52"/>
      <c r="Z33" s="47"/>
      <c r="AA33" s="47"/>
      <c r="AB33" s="23"/>
      <c r="AC33" s="23"/>
      <c r="AD33" s="23"/>
      <c r="AE33" s="284"/>
    </row>
    <row r="34" spans="1:31" s="20" customFormat="1" x14ac:dyDescent="0.25">
      <c r="A34" s="21"/>
      <c r="B34" s="39"/>
      <c r="C34" s="21"/>
      <c r="D34" s="21"/>
      <c r="E34" s="21"/>
      <c r="F34" s="21"/>
      <c r="G34" s="21"/>
      <c r="H34" s="21"/>
      <c r="I34" s="21"/>
      <c r="J34" s="21"/>
      <c r="K34" s="224"/>
      <c r="L34" s="224"/>
      <c r="M34" s="120"/>
      <c r="N34" s="120"/>
      <c r="O34" s="120"/>
      <c r="P34" s="120"/>
      <c r="Q34" s="120"/>
      <c r="R34" s="120"/>
      <c r="S34" s="120"/>
      <c r="T34" s="120"/>
      <c r="U34" s="120"/>
      <c r="V34" s="23"/>
      <c r="W34" s="23"/>
      <c r="X34" s="52"/>
      <c r="Y34" s="52"/>
      <c r="Z34" s="47"/>
      <c r="AA34" s="47"/>
      <c r="AB34" s="23"/>
      <c r="AC34" s="23"/>
      <c r="AD34" s="23"/>
      <c r="AE34" s="284"/>
    </row>
    <row r="35" spans="1:31" s="20" customFormat="1" x14ac:dyDescent="0.25">
      <c r="A35" s="21"/>
      <c r="B35" s="39"/>
      <c r="C35" s="21"/>
      <c r="D35" s="21"/>
      <c r="E35" s="21"/>
      <c r="F35" s="21"/>
      <c r="G35" s="21"/>
      <c r="H35" s="21"/>
      <c r="I35" s="21"/>
      <c r="J35" s="21"/>
      <c r="K35" s="224"/>
      <c r="L35" s="224"/>
      <c r="M35" s="120"/>
      <c r="N35" s="120"/>
      <c r="O35" s="120"/>
      <c r="P35" s="120"/>
      <c r="Q35" s="120"/>
      <c r="R35" s="120"/>
      <c r="S35" s="120"/>
      <c r="T35" s="120"/>
      <c r="U35" s="120"/>
      <c r="V35" s="23"/>
      <c r="W35" s="23"/>
      <c r="X35" s="52"/>
      <c r="Y35" s="52"/>
      <c r="Z35" s="47"/>
      <c r="AA35" s="47"/>
      <c r="AB35" s="23"/>
      <c r="AC35" s="23"/>
      <c r="AD35" s="23"/>
      <c r="AE35" s="284"/>
    </row>
    <row r="36" spans="1:31" s="20" customFormat="1" x14ac:dyDescent="0.25">
      <c r="A36" s="21"/>
      <c r="B36" s="39"/>
      <c r="C36" s="21"/>
      <c r="D36" s="21"/>
      <c r="E36" s="21"/>
      <c r="F36" s="21"/>
      <c r="G36" s="21"/>
      <c r="H36" s="21"/>
      <c r="I36" s="21"/>
      <c r="J36" s="21"/>
      <c r="K36" s="224"/>
      <c r="L36" s="224"/>
      <c r="M36" s="120"/>
      <c r="N36" s="120"/>
      <c r="O36" s="120"/>
      <c r="P36" s="120"/>
      <c r="Q36" s="120"/>
      <c r="R36" s="120"/>
      <c r="S36" s="120"/>
      <c r="T36" s="120"/>
      <c r="U36" s="120"/>
      <c r="V36" s="23"/>
      <c r="W36" s="23"/>
      <c r="X36" s="52"/>
      <c r="Y36" s="52"/>
      <c r="Z36" s="47"/>
      <c r="AA36" s="47"/>
      <c r="AB36" s="23"/>
      <c r="AC36" s="23"/>
      <c r="AD36" s="23"/>
      <c r="AE36" s="284"/>
    </row>
    <row r="37" spans="1:31" s="20" customFormat="1" x14ac:dyDescent="0.25">
      <c r="A37" s="152"/>
      <c r="B37" s="39"/>
      <c r="C37" s="21"/>
      <c r="D37" s="21"/>
      <c r="E37" s="21"/>
      <c r="F37" s="21"/>
      <c r="G37" s="21"/>
      <c r="H37" s="21"/>
      <c r="I37" s="21"/>
      <c r="J37" s="21"/>
      <c r="K37" s="224"/>
      <c r="L37" s="224"/>
      <c r="M37" s="120"/>
      <c r="N37" s="120"/>
      <c r="O37" s="120"/>
      <c r="P37" s="120"/>
      <c r="Q37" s="120"/>
      <c r="R37" s="120"/>
      <c r="S37" s="120"/>
      <c r="T37" s="120"/>
      <c r="U37" s="120"/>
      <c r="V37" s="23"/>
      <c r="W37" s="23"/>
      <c r="X37" s="52"/>
      <c r="Y37" s="52"/>
      <c r="Z37" s="47"/>
      <c r="AA37" s="47"/>
      <c r="AB37" s="23"/>
      <c r="AC37" s="23"/>
      <c r="AD37" s="23"/>
      <c r="AE37" s="284"/>
    </row>
    <row r="38" spans="1:31" x14ac:dyDescent="0.25">
      <c r="A38" s="21"/>
      <c r="B38" s="39"/>
      <c r="C38" s="21"/>
      <c r="D38" s="21"/>
      <c r="E38" s="21"/>
      <c r="F38" s="21"/>
      <c r="G38" s="21"/>
      <c r="H38" s="21"/>
      <c r="I38" s="21"/>
      <c r="J38" s="21"/>
      <c r="K38" s="224"/>
      <c r="L38" s="224"/>
      <c r="M38" s="23"/>
      <c r="N38" s="23"/>
      <c r="O38" s="23"/>
      <c r="P38" s="23"/>
      <c r="Q38" s="23"/>
      <c r="R38" s="23"/>
      <c r="S38" s="23"/>
      <c r="T38" s="23"/>
      <c r="U38" s="23"/>
      <c r="V38" s="23"/>
      <c r="W38" s="23"/>
      <c r="X38" s="52"/>
      <c r="Y38" s="52"/>
      <c r="Z38" s="47"/>
      <c r="AA38" s="47"/>
      <c r="AB38" s="23"/>
      <c r="AC38" s="23"/>
      <c r="AD38" s="23"/>
      <c r="AE38" s="284"/>
    </row>
    <row r="39" spans="1:31" x14ac:dyDescent="0.25">
      <c r="A39" s="97"/>
      <c r="B39" s="97" t="s">
        <v>30</v>
      </c>
      <c r="C39" s="97">
        <f>COUNT(D4:D38)</f>
        <v>21</v>
      </c>
      <c r="D39" s="97">
        <f>SUM(D4:D38)</f>
        <v>205.51999999999998</v>
      </c>
      <c r="E39" s="97">
        <f>SUM(E4:E38)</f>
        <v>29.03</v>
      </c>
      <c r="F39" s="97"/>
      <c r="G39" s="97"/>
      <c r="H39" s="97">
        <f>SUM(H4:H38)</f>
        <v>0</v>
      </c>
      <c r="I39" s="97">
        <f>SUM(I4:I38)</f>
        <v>375</v>
      </c>
      <c r="J39" s="97">
        <f>MAX(J4:J38)</f>
        <v>11</v>
      </c>
      <c r="K39" s="98">
        <f t="shared" ref="K39:AA39" si="8">SUM(K4:K38)</f>
        <v>479928.82999999996</v>
      </c>
      <c r="L39" s="98">
        <f t="shared" si="8"/>
        <v>7576.420000000001</v>
      </c>
      <c r="M39" s="98">
        <f t="shared" si="8"/>
        <v>58634.289999999994</v>
      </c>
      <c r="N39" s="98">
        <f t="shared" si="8"/>
        <v>0</v>
      </c>
      <c r="O39" s="98">
        <f t="shared" si="8"/>
        <v>20627.36</v>
      </c>
      <c r="P39" s="98">
        <f t="shared" si="8"/>
        <v>94726.37</v>
      </c>
      <c r="Q39" s="98">
        <f t="shared" si="8"/>
        <v>159152.62</v>
      </c>
      <c r="R39" s="98">
        <f t="shared" si="8"/>
        <v>15819.7</v>
      </c>
      <c r="S39" s="98">
        <f t="shared" si="8"/>
        <v>0</v>
      </c>
      <c r="T39" s="98">
        <f t="shared" si="8"/>
        <v>172534.08000000002</v>
      </c>
      <c r="U39" s="98">
        <f t="shared" si="8"/>
        <v>1008099.6900000001</v>
      </c>
      <c r="V39" s="113">
        <f t="shared" si="8"/>
        <v>0</v>
      </c>
      <c r="W39" s="113">
        <f t="shared" si="8"/>
        <v>1008099.6900000001</v>
      </c>
      <c r="X39" s="250">
        <f t="shared" si="8"/>
        <v>566110.5</v>
      </c>
      <c r="Y39" s="250">
        <f t="shared" si="8"/>
        <v>334</v>
      </c>
      <c r="Z39" s="250">
        <f t="shared" si="8"/>
        <v>4125</v>
      </c>
      <c r="AA39" s="250">
        <f t="shared" si="8"/>
        <v>3912</v>
      </c>
      <c r="AB39" s="113">
        <f>W39/(D39+E39)</f>
        <v>4298.0161586015784</v>
      </c>
      <c r="AC39" s="113">
        <f>W39/Z39</f>
        <v>244.38780363636366</v>
      </c>
      <c r="AD39" s="113"/>
      <c r="AE39" s="113"/>
    </row>
    <row r="40" spans="1:31" ht="31.2" x14ac:dyDescent="0.25">
      <c r="A40" s="146" t="s">
        <v>0</v>
      </c>
      <c r="B40" s="146" t="s">
        <v>1</v>
      </c>
      <c r="C40" s="146" t="s">
        <v>16</v>
      </c>
      <c r="D40" s="43" t="s">
        <v>523</v>
      </c>
      <c r="E40" s="43" t="s">
        <v>524</v>
      </c>
      <c r="F40" s="43" t="s">
        <v>2</v>
      </c>
      <c r="G40" s="146" t="s">
        <v>3</v>
      </c>
      <c r="H40" s="43" t="s">
        <v>29</v>
      </c>
      <c r="I40" s="43" t="s">
        <v>25</v>
      </c>
      <c r="J40" s="43" t="s">
        <v>26</v>
      </c>
      <c r="K40" s="43" t="s">
        <v>20</v>
      </c>
      <c r="L40" s="43" t="s">
        <v>773</v>
      </c>
      <c r="M40" s="43" t="s">
        <v>13</v>
      </c>
      <c r="N40" s="43" t="s">
        <v>21</v>
      </c>
      <c r="O40" s="146" t="s">
        <v>7</v>
      </c>
      <c r="P40" s="43" t="s">
        <v>22</v>
      </c>
      <c r="Q40" s="146" t="s">
        <v>9</v>
      </c>
      <c r="R40" s="146" t="s">
        <v>23</v>
      </c>
      <c r="S40" s="146" t="s">
        <v>24</v>
      </c>
      <c r="T40" s="146" t="s">
        <v>12</v>
      </c>
      <c r="U40" s="146" t="s">
        <v>19</v>
      </c>
      <c r="V40" s="146" t="s">
        <v>170</v>
      </c>
      <c r="W40" s="43" t="s">
        <v>171</v>
      </c>
      <c r="X40" s="43" t="s">
        <v>163</v>
      </c>
      <c r="Y40" s="43" t="s">
        <v>164</v>
      </c>
      <c r="Z40" s="43" t="s">
        <v>165</v>
      </c>
      <c r="AA40" s="43" t="s">
        <v>166</v>
      </c>
      <c r="AB40" s="146" t="s">
        <v>167</v>
      </c>
      <c r="AC40" s="146" t="s">
        <v>168</v>
      </c>
      <c r="AD40" s="146" t="s">
        <v>1405</v>
      </c>
      <c r="AE40" s="146" t="s">
        <v>1406</v>
      </c>
    </row>
    <row r="41" spans="1:31" x14ac:dyDescent="0.25">
      <c r="A41" s="100"/>
      <c r="B41" s="100"/>
      <c r="C41" s="100"/>
      <c r="D41" s="100"/>
      <c r="E41" s="100"/>
      <c r="F41" s="100"/>
      <c r="G41" s="100"/>
      <c r="H41" s="100"/>
      <c r="I41" s="100"/>
      <c r="J41" s="100"/>
      <c r="K41" s="100"/>
      <c r="L41" s="100"/>
      <c r="M41" s="100"/>
      <c r="N41" s="100"/>
      <c r="O41" s="100"/>
      <c r="P41" s="100"/>
      <c r="Q41" s="100"/>
      <c r="R41" s="100"/>
      <c r="S41" s="100"/>
      <c r="T41" s="100"/>
      <c r="U41" s="100"/>
      <c r="V41" s="100"/>
      <c r="W41" s="100"/>
      <c r="X41" s="100"/>
      <c r="Y41" s="100"/>
      <c r="Z41" s="100"/>
      <c r="AA41" s="100"/>
      <c r="AB41" s="100"/>
      <c r="AC41" s="100"/>
      <c r="AD41" s="100"/>
      <c r="AE41" s="100"/>
    </row>
    <row r="42" spans="1:31" s="227" customFormat="1" ht="36" x14ac:dyDescent="0.25">
      <c r="A42" s="304" t="s">
        <v>1251</v>
      </c>
      <c r="B42" s="304"/>
      <c r="C42" s="245" t="s">
        <v>30</v>
      </c>
      <c r="D42" s="245" t="s">
        <v>526</v>
      </c>
      <c r="E42" s="245" t="s">
        <v>524</v>
      </c>
      <c r="F42" s="246"/>
      <c r="G42" s="246"/>
      <c r="H42" s="245" t="s">
        <v>31</v>
      </c>
      <c r="I42" s="245" t="s">
        <v>4</v>
      </c>
      <c r="J42" s="245" t="s">
        <v>5</v>
      </c>
      <c r="K42" s="245" t="s">
        <v>6</v>
      </c>
      <c r="L42" s="245" t="s">
        <v>773</v>
      </c>
      <c r="M42" s="245" t="s">
        <v>13</v>
      </c>
      <c r="N42" s="246" t="s">
        <v>17</v>
      </c>
      <c r="O42" s="246" t="s">
        <v>7</v>
      </c>
      <c r="P42" s="245" t="s">
        <v>8</v>
      </c>
      <c r="Q42" s="246" t="s">
        <v>9</v>
      </c>
      <c r="R42" s="245" t="s">
        <v>18</v>
      </c>
      <c r="S42" s="246" t="s">
        <v>10</v>
      </c>
      <c r="T42" s="246" t="s">
        <v>12</v>
      </c>
      <c r="U42" s="245" t="s">
        <v>169</v>
      </c>
      <c r="V42" s="245" t="s">
        <v>170</v>
      </c>
      <c r="W42" s="245" t="s">
        <v>171</v>
      </c>
      <c r="X42" s="245" t="s">
        <v>163</v>
      </c>
      <c r="Y42" s="245" t="s">
        <v>164</v>
      </c>
      <c r="Z42" s="245" t="s">
        <v>165</v>
      </c>
      <c r="AA42" s="245" t="s">
        <v>166</v>
      </c>
      <c r="AB42" s="247" t="s">
        <v>167</v>
      </c>
      <c r="AC42" s="247" t="s">
        <v>168</v>
      </c>
      <c r="AD42" s="247"/>
      <c r="AE42" s="247"/>
    </row>
    <row r="43" spans="1:31" s="20" customFormat="1" ht="26.25" customHeight="1" x14ac:dyDescent="0.25">
      <c r="A43" s="303" t="s">
        <v>964</v>
      </c>
      <c r="B43" s="303"/>
      <c r="C43" s="95">
        <f>COUNT(D4:D7)</f>
        <v>4</v>
      </c>
      <c r="D43" s="95">
        <f>SUM(D4:D7)</f>
        <v>14.219999999999999</v>
      </c>
      <c r="E43" s="95">
        <f>SUM(E4:E7)</f>
        <v>14.02</v>
      </c>
      <c r="F43" s="95"/>
      <c r="G43" s="95"/>
      <c r="H43" s="95">
        <f>SUM(H4:H7)</f>
        <v>0</v>
      </c>
      <c r="I43" s="95">
        <f>SUM(I4:I7)</f>
        <v>68</v>
      </c>
      <c r="J43" s="95">
        <f>MAX(J4:J7)</f>
        <v>11</v>
      </c>
      <c r="K43" s="45">
        <f t="shared" ref="K43:V43" si="9">SUM(K4:K7)</f>
        <v>79016</v>
      </c>
      <c r="L43" s="45">
        <f t="shared" si="9"/>
        <v>1243.78</v>
      </c>
      <c r="M43" s="45">
        <f t="shared" si="9"/>
        <v>12373.9</v>
      </c>
      <c r="N43" s="45">
        <f t="shared" si="9"/>
        <v>0</v>
      </c>
      <c r="O43" s="45">
        <f t="shared" si="9"/>
        <v>3276.88</v>
      </c>
      <c r="P43" s="45">
        <f t="shared" si="9"/>
        <v>7821.3600000000006</v>
      </c>
      <c r="Q43" s="45">
        <f t="shared" si="9"/>
        <v>32386.02</v>
      </c>
      <c r="R43" s="45">
        <f t="shared" si="9"/>
        <v>3876</v>
      </c>
      <c r="S43" s="45">
        <f t="shared" si="9"/>
        <v>0</v>
      </c>
      <c r="T43" s="45">
        <f t="shared" si="9"/>
        <v>33408</v>
      </c>
      <c r="U43" s="45">
        <f t="shared" si="9"/>
        <v>173501.94</v>
      </c>
      <c r="V43" s="45">
        <f t="shared" si="9"/>
        <v>0</v>
      </c>
      <c r="W43" s="62">
        <f>V43+U43</f>
        <v>173501.94</v>
      </c>
      <c r="X43" s="249">
        <f>SUM(X4:X7)</f>
        <v>58300</v>
      </c>
      <c r="Y43" s="249">
        <f>SUM(Y4:Y7)</f>
        <v>65</v>
      </c>
      <c r="Z43" s="249">
        <f>SUM(Z4:Z7)</f>
        <v>748</v>
      </c>
      <c r="AA43" s="249">
        <f>SUM(AA4:AA7)</f>
        <v>572</v>
      </c>
      <c r="AB43" s="62">
        <f>W43/(D43+E43)</f>
        <v>6143.836402266289</v>
      </c>
      <c r="AC43" s="62">
        <f>U43/Z43</f>
        <v>231.95446524064172</v>
      </c>
      <c r="AD43" s="62"/>
      <c r="AE43" s="62"/>
    </row>
    <row r="44" spans="1:31" s="20" customFormat="1" ht="26.25" customHeight="1" x14ac:dyDescent="0.25">
      <c r="A44" s="303" t="s">
        <v>1210</v>
      </c>
      <c r="B44" s="303"/>
      <c r="C44" s="95">
        <f>COUNT(D8:D13)</f>
        <v>6</v>
      </c>
      <c r="D44" s="95">
        <f>SUM(D8:D13)</f>
        <v>63.86999999999999</v>
      </c>
      <c r="E44" s="95">
        <f>SUM(E8:E13)</f>
        <v>7.98</v>
      </c>
      <c r="F44" s="95"/>
      <c r="G44" s="95"/>
      <c r="H44" s="95">
        <f>SUM(H8:H13)</f>
        <v>0</v>
      </c>
      <c r="I44" s="95">
        <f>SUM(I8:I13)</f>
        <v>91</v>
      </c>
      <c r="J44" s="95">
        <f>MAX(J8:J13)</f>
        <v>11</v>
      </c>
      <c r="K44" s="45">
        <f t="shared" ref="K44:V44" si="10">SUM(K8:K13)</f>
        <v>112339.35</v>
      </c>
      <c r="L44" s="45">
        <f t="shared" si="10"/>
        <v>1779.31</v>
      </c>
      <c r="M44" s="45">
        <f t="shared" si="10"/>
        <v>13635.78</v>
      </c>
      <c r="N44" s="45">
        <f t="shared" si="10"/>
        <v>0</v>
      </c>
      <c r="O44" s="45">
        <f t="shared" si="10"/>
        <v>4823.8</v>
      </c>
      <c r="P44" s="45">
        <f t="shared" si="10"/>
        <v>27771.81</v>
      </c>
      <c r="Q44" s="45">
        <f t="shared" si="10"/>
        <v>45452.6</v>
      </c>
      <c r="R44" s="45">
        <f t="shared" si="10"/>
        <v>5187</v>
      </c>
      <c r="S44" s="45">
        <f t="shared" si="10"/>
        <v>0</v>
      </c>
      <c r="T44" s="45">
        <f t="shared" si="10"/>
        <v>42480</v>
      </c>
      <c r="U44" s="45">
        <f t="shared" si="10"/>
        <v>253469.67</v>
      </c>
      <c r="V44" s="45">
        <f t="shared" si="10"/>
        <v>0</v>
      </c>
      <c r="W44" s="62">
        <f>V44+U44</f>
        <v>253469.67</v>
      </c>
      <c r="X44" s="53">
        <f>SUM(X8:X13)</f>
        <v>175235.5</v>
      </c>
      <c r="Y44" s="53">
        <f>SUM(Y8:Y13)</f>
        <v>91</v>
      </c>
      <c r="Z44" s="53">
        <f>SUM(Z8:Z13)</f>
        <v>1001</v>
      </c>
      <c r="AA44" s="53">
        <f>SUM(AA8:AA13)</f>
        <v>973</v>
      </c>
      <c r="AB44" s="62">
        <f>W44/(D44+E44)</f>
        <v>3527.7615866388314</v>
      </c>
      <c r="AC44" s="62">
        <f>U44/Z44</f>
        <v>253.21645354645355</v>
      </c>
      <c r="AD44" s="62"/>
      <c r="AE44" s="62"/>
    </row>
    <row r="45" spans="1:31" s="20" customFormat="1" ht="26.25" customHeight="1" x14ac:dyDescent="0.25">
      <c r="A45" s="303" t="s">
        <v>1259</v>
      </c>
      <c r="B45" s="303"/>
      <c r="C45" s="95">
        <f>COUNT(D14:D17)</f>
        <v>4</v>
      </c>
      <c r="D45" s="95">
        <f>SUM(D14:D17)</f>
        <v>42.26</v>
      </c>
      <c r="E45" s="95">
        <f>SUM(E14:E17)</f>
        <v>7.03</v>
      </c>
      <c r="F45" s="95"/>
      <c r="G45" s="95"/>
      <c r="H45" s="95">
        <f>SUM(H14:H17)</f>
        <v>0</v>
      </c>
      <c r="I45" s="95">
        <f>SUM(I14:I17)</f>
        <v>76</v>
      </c>
      <c r="J45" s="95">
        <f>MAX(J14:J17)</f>
        <v>11</v>
      </c>
      <c r="K45" s="45">
        <f t="shared" ref="K45:V45" si="11">SUM(K14:K17)</f>
        <v>98474.959999999992</v>
      </c>
      <c r="L45" s="45">
        <f t="shared" si="11"/>
        <v>1553.24</v>
      </c>
      <c r="M45" s="45">
        <f t="shared" si="11"/>
        <v>15421.19</v>
      </c>
      <c r="N45" s="45">
        <f t="shared" si="11"/>
        <v>0</v>
      </c>
      <c r="O45" s="45">
        <f t="shared" si="11"/>
        <v>4257.4799999999996</v>
      </c>
      <c r="P45" s="45">
        <f t="shared" si="11"/>
        <v>18634.8</v>
      </c>
      <c r="Q45" s="45">
        <f t="shared" si="11"/>
        <v>29099</v>
      </c>
      <c r="R45" s="45">
        <f t="shared" si="11"/>
        <v>2192</v>
      </c>
      <c r="S45" s="45">
        <f t="shared" si="11"/>
        <v>0</v>
      </c>
      <c r="T45" s="45">
        <f t="shared" si="11"/>
        <v>38246.400000000001</v>
      </c>
      <c r="U45" s="45">
        <f t="shared" si="11"/>
        <v>206879.07</v>
      </c>
      <c r="V45" s="45">
        <f t="shared" si="11"/>
        <v>0</v>
      </c>
      <c r="W45" s="62">
        <f>V45+U45</f>
        <v>206879.07</v>
      </c>
      <c r="X45" s="53">
        <f>SUM(X14:X17)</f>
        <v>119650</v>
      </c>
      <c r="Y45" s="53">
        <f>SUM(Y14:Y17)</f>
        <v>76</v>
      </c>
      <c r="Z45" s="53">
        <f>SUM(Z14:Z17)</f>
        <v>836</v>
      </c>
      <c r="AA45" s="53">
        <f>SUM(AA14:AA17)</f>
        <v>836</v>
      </c>
      <c r="AB45" s="62">
        <f>W45/(D45+E45)</f>
        <v>4197.1813755325629</v>
      </c>
      <c r="AC45" s="62">
        <f>U45/Z45</f>
        <v>247.46300239234449</v>
      </c>
      <c r="AD45" s="62"/>
      <c r="AE45" s="62"/>
    </row>
    <row r="46" spans="1:31" s="20" customFormat="1" ht="26.25" customHeight="1" x14ac:dyDescent="0.25">
      <c r="A46" s="303" t="s">
        <v>1364</v>
      </c>
      <c r="B46" s="303"/>
      <c r="C46" s="95">
        <f>COUNT(D18:D24)</f>
        <v>7</v>
      </c>
      <c r="D46" s="95">
        <f>SUM(D18:D24)</f>
        <v>85.17</v>
      </c>
      <c r="E46" s="95">
        <f>SUM(E18:E24)</f>
        <v>0</v>
      </c>
      <c r="F46" s="95"/>
      <c r="G46" s="95"/>
      <c r="H46" s="95">
        <f>SUM(H18:H24)</f>
        <v>0</v>
      </c>
      <c r="I46" s="95">
        <f>SUM(I18:I24)</f>
        <v>140</v>
      </c>
      <c r="J46" s="95">
        <f>MAX(J18:J24)</f>
        <v>11</v>
      </c>
      <c r="K46" s="45">
        <f t="shared" ref="K46:AA46" si="12">SUM(K18:K24)</f>
        <v>190098.52</v>
      </c>
      <c r="L46" s="45">
        <f t="shared" si="12"/>
        <v>3000.0899999999997</v>
      </c>
      <c r="M46" s="45">
        <f t="shared" si="12"/>
        <v>17203.419999999998</v>
      </c>
      <c r="N46" s="45">
        <f t="shared" si="12"/>
        <v>0</v>
      </c>
      <c r="O46" s="45">
        <f t="shared" si="12"/>
        <v>8269.2000000000007</v>
      </c>
      <c r="P46" s="45">
        <f t="shared" si="12"/>
        <v>40498.400000000001</v>
      </c>
      <c r="Q46" s="45">
        <f t="shared" si="12"/>
        <v>52215</v>
      </c>
      <c r="R46" s="45">
        <f t="shared" si="12"/>
        <v>4564.7</v>
      </c>
      <c r="S46" s="45">
        <f t="shared" si="12"/>
        <v>0</v>
      </c>
      <c r="T46" s="45">
        <f t="shared" si="12"/>
        <v>58399.680000000008</v>
      </c>
      <c r="U46" s="45">
        <f t="shared" si="12"/>
        <v>374249.01</v>
      </c>
      <c r="V46" s="45">
        <f t="shared" si="12"/>
        <v>0</v>
      </c>
      <c r="W46" s="45">
        <f t="shared" si="12"/>
        <v>374249.01</v>
      </c>
      <c r="X46" s="258">
        <f t="shared" si="12"/>
        <v>212925</v>
      </c>
      <c r="Y46" s="258">
        <f t="shared" si="12"/>
        <v>102</v>
      </c>
      <c r="Z46" s="258">
        <f t="shared" si="12"/>
        <v>1540</v>
      </c>
      <c r="AA46" s="258">
        <f t="shared" si="12"/>
        <v>1531</v>
      </c>
      <c r="AB46" s="62">
        <f>W46/(D46+E46)</f>
        <v>4394.1412469179286</v>
      </c>
      <c r="AC46" s="62">
        <f>U46/Z46</f>
        <v>243.01883766233766</v>
      </c>
      <c r="AD46" s="62"/>
      <c r="AE46" s="62"/>
    </row>
    <row r="47" spans="1:31" s="20" customFormat="1" ht="26.25" customHeight="1" x14ac:dyDescent="0.25">
      <c r="A47" s="303" t="s">
        <v>2170</v>
      </c>
      <c r="B47" s="303"/>
      <c r="C47" s="95">
        <f>COUNT(D25:D37)</f>
        <v>0</v>
      </c>
      <c r="D47" s="95">
        <f>SUM(D25:D37)</f>
        <v>0</v>
      </c>
      <c r="E47" s="95">
        <f>SUM(E25:E37)</f>
        <v>0</v>
      </c>
      <c r="F47" s="95"/>
      <c r="G47" s="95"/>
      <c r="H47" s="95">
        <f>SUM(H25:H37)</f>
        <v>0</v>
      </c>
      <c r="I47" s="95">
        <f>SUM(I25:I37)</f>
        <v>0</v>
      </c>
      <c r="J47" s="95">
        <f>MAX(J25:J37)</f>
        <v>0</v>
      </c>
      <c r="K47" s="45">
        <f>SUM(K25:K37)</f>
        <v>0</v>
      </c>
      <c r="L47" s="45">
        <f t="shared" ref="L47:AA47" si="13">SUM(L25:L37)</f>
        <v>0</v>
      </c>
      <c r="M47" s="45">
        <f t="shared" si="13"/>
        <v>0</v>
      </c>
      <c r="N47" s="45">
        <f t="shared" si="13"/>
        <v>0</v>
      </c>
      <c r="O47" s="45">
        <f t="shared" si="13"/>
        <v>0</v>
      </c>
      <c r="P47" s="45">
        <f t="shared" si="13"/>
        <v>0</v>
      </c>
      <c r="Q47" s="45">
        <f t="shared" si="13"/>
        <v>0</v>
      </c>
      <c r="R47" s="45">
        <f t="shared" si="13"/>
        <v>0</v>
      </c>
      <c r="S47" s="45">
        <f t="shared" si="13"/>
        <v>0</v>
      </c>
      <c r="T47" s="45">
        <f t="shared" si="13"/>
        <v>0</v>
      </c>
      <c r="U47" s="45">
        <f t="shared" si="13"/>
        <v>0</v>
      </c>
      <c r="V47" s="45">
        <f t="shared" si="13"/>
        <v>0</v>
      </c>
      <c r="W47" s="45">
        <f t="shared" si="13"/>
        <v>0</v>
      </c>
      <c r="X47" s="258">
        <f t="shared" si="13"/>
        <v>0</v>
      </c>
      <c r="Y47" s="258">
        <f t="shared" si="13"/>
        <v>0</v>
      </c>
      <c r="Z47" s="258">
        <f t="shared" si="13"/>
        <v>0</v>
      </c>
      <c r="AA47" s="258">
        <f t="shared" si="13"/>
        <v>0</v>
      </c>
      <c r="AB47" s="62" t="e">
        <f>W47/(D47+E47)</f>
        <v>#DIV/0!</v>
      </c>
      <c r="AC47" s="62" t="e">
        <f>U47/Z47</f>
        <v>#DIV/0!</v>
      </c>
      <c r="AD47" s="62"/>
      <c r="AE47" s="62"/>
    </row>
  </sheetData>
  <mergeCells count="6">
    <mergeCell ref="A44:B44"/>
    <mergeCell ref="A43:B43"/>
    <mergeCell ref="A42:B42"/>
    <mergeCell ref="A45:B45"/>
    <mergeCell ref="A46:B46"/>
    <mergeCell ref="A47:B47"/>
  </mergeCells>
  <pageMargins left="0.70866141732283472" right="0.70866141732283472" top="0.74803149606299213" bottom="0.74803149606299213" header="0.31496062992125984" footer="0.31496062992125984"/>
  <pageSetup paperSize="8" scale="56"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tabColor rgb="FF00FF00"/>
    <pageSetUpPr fitToPage="1"/>
  </sheetPr>
  <dimension ref="A1:AE97"/>
  <sheetViews>
    <sheetView topLeftCell="A22" zoomScaleNormal="100" workbookViewId="0">
      <selection activeCell="A27" sqref="A27"/>
    </sheetView>
  </sheetViews>
  <sheetFormatPr defaultRowHeight="13.2" x14ac:dyDescent="0.25"/>
  <cols>
    <col min="1" max="1" width="16.44140625" customWidth="1"/>
    <col min="2" max="2" width="12.88671875" bestFit="1" customWidth="1"/>
    <col min="3" max="3" width="13" customWidth="1"/>
    <col min="6" max="6" width="15.109375" bestFit="1" customWidth="1"/>
    <col min="7" max="7" width="12.5546875" customWidth="1"/>
    <col min="11" max="11" width="12" customWidth="1"/>
    <col min="12" max="12" width="10" bestFit="1" customWidth="1"/>
    <col min="13" max="13" width="11" bestFit="1" customWidth="1"/>
    <col min="14" max="14" width="9.33203125" bestFit="1" customWidth="1"/>
    <col min="15" max="17" width="11" bestFit="1" customWidth="1"/>
    <col min="18" max="18" width="10" bestFit="1" customWidth="1"/>
    <col min="19" max="19" width="9.33203125" bestFit="1" customWidth="1"/>
    <col min="20" max="20" width="11" bestFit="1" customWidth="1"/>
    <col min="21" max="21" width="11.6640625" customWidth="1"/>
    <col min="22" max="22" width="9.33203125" bestFit="1" customWidth="1"/>
    <col min="23" max="23" width="12.5546875" customWidth="1"/>
    <col min="28" max="28" width="10" bestFit="1" customWidth="1"/>
    <col min="29" max="29" width="9.44140625" bestFit="1" customWidth="1"/>
    <col min="30" max="30" width="18.109375" customWidth="1"/>
    <col min="31" max="31" width="21.5546875" customWidth="1"/>
  </cols>
  <sheetData>
    <row r="1" spans="1:31" x14ac:dyDescent="0.25">
      <c r="A1" s="2" t="s">
        <v>1107</v>
      </c>
    </row>
    <row r="3" spans="1:31" ht="31.2" x14ac:dyDescent="0.25">
      <c r="A3" s="146" t="s">
        <v>0</v>
      </c>
      <c r="B3" s="146" t="s">
        <v>1</v>
      </c>
      <c r="C3" s="146" t="s">
        <v>16</v>
      </c>
      <c r="D3" s="43" t="s">
        <v>523</v>
      </c>
      <c r="E3" s="43" t="s">
        <v>524</v>
      </c>
      <c r="F3" s="43" t="s">
        <v>2</v>
      </c>
      <c r="G3" s="146" t="s">
        <v>3</v>
      </c>
      <c r="H3" s="43" t="s">
        <v>29</v>
      </c>
      <c r="I3" s="43" t="s">
        <v>25</v>
      </c>
      <c r="J3" s="43" t="s">
        <v>26</v>
      </c>
      <c r="K3" s="43" t="s">
        <v>20</v>
      </c>
      <c r="L3" s="43" t="s">
        <v>773</v>
      </c>
      <c r="M3" s="43" t="s">
        <v>13</v>
      </c>
      <c r="N3" s="43" t="s">
        <v>21</v>
      </c>
      <c r="O3" s="146" t="s">
        <v>7</v>
      </c>
      <c r="P3" s="43" t="s">
        <v>22</v>
      </c>
      <c r="Q3" s="146" t="s">
        <v>9</v>
      </c>
      <c r="R3" s="146" t="s">
        <v>23</v>
      </c>
      <c r="S3" s="146" t="s">
        <v>24</v>
      </c>
      <c r="T3" s="146" t="s">
        <v>12</v>
      </c>
      <c r="U3" s="146" t="s">
        <v>19</v>
      </c>
      <c r="V3" s="43" t="s">
        <v>170</v>
      </c>
      <c r="W3" s="43" t="s">
        <v>171</v>
      </c>
      <c r="X3" s="43" t="s">
        <v>163</v>
      </c>
      <c r="Y3" s="43" t="s">
        <v>164</v>
      </c>
      <c r="Z3" s="43" t="s">
        <v>165</v>
      </c>
      <c r="AA3" s="43" t="s">
        <v>166</v>
      </c>
      <c r="AB3" s="146" t="s">
        <v>167</v>
      </c>
      <c r="AC3" s="146" t="s">
        <v>168</v>
      </c>
      <c r="AD3" s="146" t="s">
        <v>1405</v>
      </c>
      <c r="AE3" s="146" t="s">
        <v>1406</v>
      </c>
    </row>
    <row r="4" spans="1:31" s="20" customFormat="1" x14ac:dyDescent="0.25">
      <c r="A4" s="21" t="s">
        <v>1108</v>
      </c>
      <c r="B4" s="39" t="s">
        <v>1101</v>
      </c>
      <c r="C4" s="21" t="s">
        <v>1109</v>
      </c>
      <c r="D4" s="21">
        <v>7.12</v>
      </c>
      <c r="E4" s="21">
        <v>0</v>
      </c>
      <c r="F4" s="21" t="s">
        <v>177</v>
      </c>
      <c r="G4" s="21" t="s">
        <v>1109</v>
      </c>
      <c r="H4" s="21">
        <v>0</v>
      </c>
      <c r="I4" s="21">
        <v>20</v>
      </c>
      <c r="J4" s="21">
        <v>11</v>
      </c>
      <c r="K4" s="224">
        <v>23240</v>
      </c>
      <c r="L4" s="224">
        <v>365.82</v>
      </c>
      <c r="M4" s="120">
        <v>3639.38</v>
      </c>
      <c r="N4" s="120">
        <v>0</v>
      </c>
      <c r="O4" s="120">
        <v>993.2</v>
      </c>
      <c r="P4" s="120">
        <v>5340.4</v>
      </c>
      <c r="Q4" s="120">
        <v>9772</v>
      </c>
      <c r="R4" s="120">
        <v>1140</v>
      </c>
      <c r="S4" s="120">
        <v>0</v>
      </c>
      <c r="T4" s="120">
        <v>10368</v>
      </c>
      <c r="U4" s="120">
        <v>54858.8</v>
      </c>
      <c r="V4" s="23">
        <v>0</v>
      </c>
      <c r="W4" s="23">
        <f>V4+U4</f>
        <v>54858.8</v>
      </c>
      <c r="X4" s="52">
        <v>2507.12</v>
      </c>
      <c r="Y4" s="52">
        <v>20</v>
      </c>
      <c r="Z4" s="47">
        <v>220</v>
      </c>
      <c r="AA4" s="47">
        <v>121</v>
      </c>
      <c r="AB4" s="23">
        <f t="shared" ref="AB4:AB12" si="0">W4/(D4+E4)</f>
        <v>7704.8876404494385</v>
      </c>
      <c r="AC4" s="23">
        <f t="shared" ref="AC4:AC17" si="1">U4/Z4</f>
        <v>249.35818181818183</v>
      </c>
      <c r="AD4" s="23" t="s">
        <v>1515</v>
      </c>
      <c r="AE4" s="284"/>
    </row>
    <row r="5" spans="1:31" s="20" customFormat="1" x14ac:dyDescent="0.25">
      <c r="A5" s="21" t="s">
        <v>1108</v>
      </c>
      <c r="B5" s="39" t="s">
        <v>1111</v>
      </c>
      <c r="C5" s="21" t="s">
        <v>1120</v>
      </c>
      <c r="D5" s="21">
        <v>7.3</v>
      </c>
      <c r="E5" s="21">
        <v>0</v>
      </c>
      <c r="F5" s="21" t="s">
        <v>177</v>
      </c>
      <c r="G5" s="21" t="s">
        <v>1120</v>
      </c>
      <c r="H5" s="21">
        <v>0</v>
      </c>
      <c r="I5" s="21">
        <v>21</v>
      </c>
      <c r="J5" s="21">
        <v>11</v>
      </c>
      <c r="K5" s="224">
        <v>25623.15</v>
      </c>
      <c r="L5" s="224">
        <v>403.33</v>
      </c>
      <c r="M5" s="120">
        <v>4012.59</v>
      </c>
      <c r="N5" s="120">
        <v>0</v>
      </c>
      <c r="O5" s="120">
        <v>1101.24</v>
      </c>
      <c r="P5" s="120">
        <v>5740.77</v>
      </c>
      <c r="Q5" s="120">
        <v>10210.200000000001</v>
      </c>
      <c r="R5" s="120">
        <v>1197</v>
      </c>
      <c r="S5" s="120">
        <v>0</v>
      </c>
      <c r="T5" s="120">
        <v>9676.7999999999993</v>
      </c>
      <c r="U5" s="120">
        <v>57965.08</v>
      </c>
      <c r="V5" s="23">
        <v>0</v>
      </c>
      <c r="W5" s="23">
        <f t="shared" ref="W5:W10" si="2">V5+U5</f>
        <v>57965.08</v>
      </c>
      <c r="X5" s="52">
        <v>18250</v>
      </c>
      <c r="Y5" s="52">
        <v>21</v>
      </c>
      <c r="Z5" s="47">
        <v>231</v>
      </c>
      <c r="AA5" s="47">
        <v>154</v>
      </c>
      <c r="AB5" s="23">
        <f t="shared" si="0"/>
        <v>7940.4219178082194</v>
      </c>
      <c r="AC5" s="23">
        <f t="shared" si="1"/>
        <v>250.93108225108224</v>
      </c>
      <c r="AD5" s="23" t="s">
        <v>1511</v>
      </c>
      <c r="AE5" s="284"/>
    </row>
    <row r="6" spans="1:31" s="20" customFormat="1" x14ac:dyDescent="0.25">
      <c r="A6" s="21" t="s">
        <v>1108</v>
      </c>
      <c r="B6" s="39" t="s">
        <v>1126</v>
      </c>
      <c r="C6" s="21" t="s">
        <v>1127</v>
      </c>
      <c r="D6" s="21">
        <v>7.5</v>
      </c>
      <c r="E6" s="21">
        <v>0</v>
      </c>
      <c r="F6" s="21" t="s">
        <v>177</v>
      </c>
      <c r="G6" s="21" t="s">
        <v>1127</v>
      </c>
      <c r="H6" s="21">
        <v>0</v>
      </c>
      <c r="I6" s="21">
        <v>21</v>
      </c>
      <c r="J6" s="21">
        <v>11</v>
      </c>
      <c r="K6" s="224">
        <v>25623.15</v>
      </c>
      <c r="L6" s="224">
        <v>403.33</v>
      </c>
      <c r="M6" s="120">
        <v>4012.59</v>
      </c>
      <c r="N6" s="120">
        <v>0</v>
      </c>
      <c r="O6" s="120">
        <v>1101.24</v>
      </c>
      <c r="P6" s="120">
        <v>5740.77</v>
      </c>
      <c r="Q6" s="120">
        <v>10454.64</v>
      </c>
      <c r="R6" s="120">
        <v>1197</v>
      </c>
      <c r="S6" s="120">
        <v>0</v>
      </c>
      <c r="T6" s="120">
        <v>9676.7999999999993</v>
      </c>
      <c r="U6" s="120">
        <v>58209.52</v>
      </c>
      <c r="V6" s="23">
        <v>0</v>
      </c>
      <c r="W6" s="23">
        <f t="shared" si="2"/>
        <v>58209.52</v>
      </c>
      <c r="X6" s="52">
        <v>18750</v>
      </c>
      <c r="Y6" s="52">
        <v>21</v>
      </c>
      <c r="Z6" s="47">
        <v>231</v>
      </c>
      <c r="AA6" s="47">
        <v>231</v>
      </c>
      <c r="AB6" s="23">
        <f t="shared" si="0"/>
        <v>7761.2693333333327</v>
      </c>
      <c r="AC6" s="23">
        <f t="shared" si="1"/>
        <v>251.98926406926407</v>
      </c>
      <c r="AD6" s="23" t="s">
        <v>1512</v>
      </c>
      <c r="AE6" s="284"/>
    </row>
    <row r="7" spans="1:31" s="20" customFormat="1" x14ac:dyDescent="0.25">
      <c r="A7" s="21" t="s">
        <v>1108</v>
      </c>
      <c r="B7" s="39" t="s">
        <v>1145</v>
      </c>
      <c r="C7" s="21" t="s">
        <v>1148</v>
      </c>
      <c r="D7" s="21">
        <v>0</v>
      </c>
      <c r="E7" s="21">
        <v>3.05</v>
      </c>
      <c r="F7" s="21" t="s">
        <v>544</v>
      </c>
      <c r="G7" s="21" t="s">
        <v>1148</v>
      </c>
      <c r="H7" s="21">
        <v>0</v>
      </c>
      <c r="I7" s="21">
        <v>8</v>
      </c>
      <c r="J7" s="21">
        <v>11</v>
      </c>
      <c r="K7" s="224">
        <v>9761.2000000000007</v>
      </c>
      <c r="L7" s="224">
        <v>153.65</v>
      </c>
      <c r="M7" s="120">
        <v>1528.6</v>
      </c>
      <c r="N7" s="120">
        <v>0</v>
      </c>
      <c r="O7" s="120">
        <v>419.52</v>
      </c>
      <c r="P7" s="120">
        <v>2186.96</v>
      </c>
      <c r="Q7" s="120">
        <v>4820.8</v>
      </c>
      <c r="R7" s="120">
        <v>456</v>
      </c>
      <c r="S7" s="120">
        <v>0</v>
      </c>
      <c r="T7" s="120">
        <v>1528.6</v>
      </c>
      <c r="U7" s="120">
        <v>22955.53</v>
      </c>
      <c r="V7" s="23">
        <v>0</v>
      </c>
      <c r="W7" s="23">
        <f t="shared" si="2"/>
        <v>22955.53</v>
      </c>
      <c r="X7" s="52">
        <v>7000</v>
      </c>
      <c r="Y7" s="52">
        <v>8</v>
      </c>
      <c r="Z7" s="47">
        <v>88</v>
      </c>
      <c r="AA7" s="47">
        <v>77</v>
      </c>
      <c r="AB7" s="23">
        <f t="shared" si="0"/>
        <v>7526.4032786885246</v>
      </c>
      <c r="AC7" s="23">
        <f t="shared" si="1"/>
        <v>260.85829545454544</v>
      </c>
      <c r="AD7" s="23" t="s">
        <v>1410</v>
      </c>
      <c r="AE7" s="284">
        <v>0.91</v>
      </c>
    </row>
    <row r="8" spans="1:31" s="20" customFormat="1" x14ac:dyDescent="0.25">
      <c r="A8" s="21" t="s">
        <v>1108</v>
      </c>
      <c r="B8" s="39" t="s">
        <v>1145</v>
      </c>
      <c r="C8" s="21" t="s">
        <v>1149</v>
      </c>
      <c r="D8" s="21">
        <v>0</v>
      </c>
      <c r="E8" s="21">
        <v>1.1399999999999999</v>
      </c>
      <c r="F8" s="21" t="s">
        <v>544</v>
      </c>
      <c r="G8" s="21" t="s">
        <v>1149</v>
      </c>
      <c r="H8" s="21">
        <v>0</v>
      </c>
      <c r="I8" s="21">
        <v>2</v>
      </c>
      <c r="J8" s="21">
        <v>11</v>
      </c>
      <c r="K8" s="224">
        <v>2440.3000000000002</v>
      </c>
      <c r="L8" s="224">
        <v>38.409999999999997</v>
      </c>
      <c r="M8" s="120">
        <v>382.15</v>
      </c>
      <c r="N8" s="120">
        <v>0</v>
      </c>
      <c r="O8" s="120">
        <v>104.88</v>
      </c>
      <c r="P8" s="120">
        <v>546.74</v>
      </c>
      <c r="Q8" s="120">
        <v>1205.2</v>
      </c>
      <c r="R8" s="120">
        <v>114</v>
      </c>
      <c r="S8" s="120">
        <v>0</v>
      </c>
      <c r="T8" s="120">
        <v>604.79999999999995</v>
      </c>
      <c r="U8" s="120">
        <v>5436.48</v>
      </c>
      <c r="V8" s="23">
        <v>0</v>
      </c>
      <c r="W8" s="23">
        <f t="shared" si="2"/>
        <v>5436.48</v>
      </c>
      <c r="X8" s="52">
        <v>1750</v>
      </c>
      <c r="Y8" s="52">
        <v>2</v>
      </c>
      <c r="Z8" s="47">
        <v>22</v>
      </c>
      <c r="AA8" s="47">
        <v>22</v>
      </c>
      <c r="AB8" s="23">
        <f t="shared" si="0"/>
        <v>4768.8421052631584</v>
      </c>
      <c r="AC8" s="23">
        <f t="shared" si="1"/>
        <v>247.11272727272726</v>
      </c>
      <c r="AD8" s="23" t="s">
        <v>1429</v>
      </c>
      <c r="AE8" s="284">
        <v>0.61</v>
      </c>
    </row>
    <row r="9" spans="1:31" s="20" customFormat="1" x14ac:dyDescent="0.25">
      <c r="A9" s="21" t="s">
        <v>1108</v>
      </c>
      <c r="B9" s="39" t="s">
        <v>1145</v>
      </c>
      <c r="C9" s="21" t="s">
        <v>1152</v>
      </c>
      <c r="D9" s="21">
        <v>0</v>
      </c>
      <c r="E9" s="21">
        <v>5.0199999999999996</v>
      </c>
      <c r="F9" s="21" t="s">
        <v>544</v>
      </c>
      <c r="G9" s="21" t="s">
        <v>1152</v>
      </c>
      <c r="H9" s="21">
        <v>0</v>
      </c>
      <c r="I9" s="21">
        <v>15</v>
      </c>
      <c r="J9" s="21">
        <v>11</v>
      </c>
      <c r="K9" s="224">
        <v>18302.25</v>
      </c>
      <c r="L9" s="224">
        <v>288.08999999999997</v>
      </c>
      <c r="M9" s="120">
        <v>2866.13</v>
      </c>
      <c r="N9" s="120">
        <v>0</v>
      </c>
      <c r="O9" s="120">
        <v>786.6</v>
      </c>
      <c r="P9" s="120">
        <v>4100.55</v>
      </c>
      <c r="Q9" s="120">
        <v>9039</v>
      </c>
      <c r="R9" s="120">
        <v>855</v>
      </c>
      <c r="S9" s="120">
        <v>0</v>
      </c>
      <c r="T9" s="120">
        <v>7257.6</v>
      </c>
      <c r="U9" s="120">
        <v>43495.23</v>
      </c>
      <c r="V9" s="23">
        <v>0</v>
      </c>
      <c r="W9" s="23">
        <f t="shared" si="2"/>
        <v>43495.23</v>
      </c>
      <c r="X9" s="52">
        <v>13125</v>
      </c>
      <c r="Y9" s="52">
        <v>15</v>
      </c>
      <c r="Z9" s="47">
        <v>165</v>
      </c>
      <c r="AA9" s="47">
        <v>110</v>
      </c>
      <c r="AB9" s="23">
        <f t="shared" si="0"/>
        <v>8664.38844621514</v>
      </c>
      <c r="AC9" s="23">
        <f t="shared" si="1"/>
        <v>263.60745454545457</v>
      </c>
      <c r="AD9" s="23" t="s">
        <v>1422</v>
      </c>
      <c r="AE9" s="284">
        <v>1</v>
      </c>
    </row>
    <row r="10" spans="1:31" s="20" customFormat="1" x14ac:dyDescent="0.25">
      <c r="A10" s="21" t="s">
        <v>1108</v>
      </c>
      <c r="B10" s="39" t="s">
        <v>1184</v>
      </c>
      <c r="C10" s="21" t="s">
        <v>1186</v>
      </c>
      <c r="D10" s="21">
        <v>0</v>
      </c>
      <c r="E10" s="21">
        <v>26.02</v>
      </c>
      <c r="F10" s="21" t="s">
        <v>544</v>
      </c>
      <c r="G10" s="21" t="s">
        <v>1186</v>
      </c>
      <c r="H10" s="21">
        <v>0</v>
      </c>
      <c r="I10" s="21">
        <v>20</v>
      </c>
      <c r="J10" s="21">
        <v>11</v>
      </c>
      <c r="K10" s="224">
        <v>25265.4</v>
      </c>
      <c r="L10" s="224">
        <v>401.37</v>
      </c>
      <c r="M10" s="120">
        <v>3956.56</v>
      </c>
      <c r="N10" s="120">
        <v>0</v>
      </c>
      <c r="O10" s="120">
        <v>1086.4000000000001</v>
      </c>
      <c r="P10" s="120">
        <v>11103.4</v>
      </c>
      <c r="Q10" s="120">
        <v>12052</v>
      </c>
      <c r="R10" s="120">
        <v>1140</v>
      </c>
      <c r="S10" s="120">
        <v>0</v>
      </c>
      <c r="T10" s="120">
        <v>9676.7999999999993</v>
      </c>
      <c r="U10" s="120">
        <v>64681.93</v>
      </c>
      <c r="V10" s="23">
        <v>0</v>
      </c>
      <c r="W10" s="23">
        <f t="shared" si="2"/>
        <v>64681.93</v>
      </c>
      <c r="X10" s="52">
        <v>65050</v>
      </c>
      <c r="Y10" s="52">
        <v>20</v>
      </c>
      <c r="Z10" s="47">
        <v>220</v>
      </c>
      <c r="AA10" s="47">
        <v>212</v>
      </c>
      <c r="AB10" s="23">
        <f t="shared" si="0"/>
        <v>2485.8543428132207</v>
      </c>
      <c r="AC10" s="23">
        <f t="shared" si="1"/>
        <v>294.00877272727274</v>
      </c>
      <c r="AD10" s="23" t="s">
        <v>1442</v>
      </c>
      <c r="AE10" s="284">
        <v>1</v>
      </c>
    </row>
    <row r="11" spans="1:31" s="20" customFormat="1" x14ac:dyDescent="0.25">
      <c r="A11" s="21" t="s">
        <v>1108</v>
      </c>
      <c r="B11" s="39" t="s">
        <v>1195</v>
      </c>
      <c r="C11" s="21" t="s">
        <v>1204</v>
      </c>
      <c r="D11" s="21">
        <v>19.141999999999999</v>
      </c>
      <c r="E11" s="21">
        <v>0</v>
      </c>
      <c r="F11" s="21" t="s">
        <v>177</v>
      </c>
      <c r="G11" s="21" t="s">
        <v>1204</v>
      </c>
      <c r="H11" s="21">
        <v>0</v>
      </c>
      <c r="I11" s="21">
        <v>22</v>
      </c>
      <c r="J11" s="21">
        <v>11</v>
      </c>
      <c r="K11" s="224">
        <v>27791.94</v>
      </c>
      <c r="L11" s="224">
        <v>441.51</v>
      </c>
      <c r="M11" s="120">
        <v>3956.56</v>
      </c>
      <c r="N11" s="120">
        <v>0</v>
      </c>
      <c r="O11" s="120">
        <v>1195.04</v>
      </c>
      <c r="P11" s="120">
        <v>12213.74</v>
      </c>
      <c r="Q11" s="120">
        <v>13257.2</v>
      </c>
      <c r="R11" s="120">
        <v>1254</v>
      </c>
      <c r="S11" s="120">
        <v>0</v>
      </c>
      <c r="T11" s="120">
        <v>9676.7999999999993</v>
      </c>
      <c r="U11" s="120">
        <v>70182.45</v>
      </c>
      <c r="V11" s="23">
        <v>0</v>
      </c>
      <c r="W11" s="23">
        <f t="shared" ref="W11:W16" si="3">V11+U11</f>
        <v>70182.45</v>
      </c>
      <c r="X11" s="52">
        <f>2500*D11</f>
        <v>47855</v>
      </c>
      <c r="Y11" s="52">
        <v>22</v>
      </c>
      <c r="Z11" s="47">
        <v>242</v>
      </c>
      <c r="AA11" s="47">
        <v>242</v>
      </c>
      <c r="AB11" s="23">
        <f t="shared" si="0"/>
        <v>3666.411555741302</v>
      </c>
      <c r="AC11" s="23">
        <f t="shared" si="1"/>
        <v>290.01012396694216</v>
      </c>
      <c r="AD11" s="23" t="s">
        <v>1877</v>
      </c>
      <c r="AE11" s="284"/>
    </row>
    <row r="12" spans="1:31" s="20" customFormat="1" x14ac:dyDescent="0.25">
      <c r="A12" s="21" t="s">
        <v>1108</v>
      </c>
      <c r="B12" s="39" t="s">
        <v>1222</v>
      </c>
      <c r="C12" s="21" t="s">
        <v>1235</v>
      </c>
      <c r="D12" s="21">
        <v>19.082000000000001</v>
      </c>
      <c r="E12" s="21">
        <v>0</v>
      </c>
      <c r="F12" s="21" t="s">
        <v>177</v>
      </c>
      <c r="G12" s="21" t="s">
        <v>1235</v>
      </c>
      <c r="H12" s="21">
        <v>0</v>
      </c>
      <c r="I12" s="21">
        <v>20</v>
      </c>
      <c r="J12" s="21">
        <v>11</v>
      </c>
      <c r="K12" s="224">
        <v>25265.4</v>
      </c>
      <c r="L12" s="224">
        <v>401.37</v>
      </c>
      <c r="M12" s="120">
        <v>3956.56</v>
      </c>
      <c r="N12" s="120">
        <v>0</v>
      </c>
      <c r="O12" s="120">
        <v>1086.4000000000001</v>
      </c>
      <c r="P12" s="120">
        <v>8063.4</v>
      </c>
      <c r="Q12" s="120">
        <v>8637.6</v>
      </c>
      <c r="R12" s="120">
        <v>1140</v>
      </c>
      <c r="S12" s="120">
        <v>0</v>
      </c>
      <c r="T12" s="120">
        <v>9676.7999999999993</v>
      </c>
      <c r="U12" s="120">
        <v>58227.53</v>
      </c>
      <c r="V12" s="23">
        <v>0</v>
      </c>
      <c r="W12" s="23">
        <f t="shared" si="3"/>
        <v>58227.53</v>
      </c>
      <c r="X12" s="52">
        <f>2500*D12</f>
        <v>47705</v>
      </c>
      <c r="Y12" s="52">
        <v>20</v>
      </c>
      <c r="Z12" s="47">
        <v>220</v>
      </c>
      <c r="AA12" s="47">
        <v>165</v>
      </c>
      <c r="AB12" s="23">
        <f t="shared" si="0"/>
        <v>3051.4374803479718</v>
      </c>
      <c r="AC12" s="23">
        <f t="shared" si="1"/>
        <v>264.67059090909089</v>
      </c>
      <c r="AD12" s="23" t="s">
        <v>1878</v>
      </c>
      <c r="AE12" s="284"/>
    </row>
    <row r="13" spans="1:31" s="20" customFormat="1" x14ac:dyDescent="0.25">
      <c r="A13" s="21" t="s">
        <v>1108</v>
      </c>
      <c r="B13" s="39" t="s">
        <v>1244</v>
      </c>
      <c r="C13" s="21" t="s">
        <v>1257</v>
      </c>
      <c r="D13" s="21">
        <v>6.5359999999999996</v>
      </c>
      <c r="E13" s="21">
        <v>0</v>
      </c>
      <c r="F13" s="21" t="s">
        <v>177</v>
      </c>
      <c r="G13" s="21" t="s">
        <v>1257</v>
      </c>
      <c r="H13" s="21">
        <v>0</v>
      </c>
      <c r="I13" s="21">
        <v>20</v>
      </c>
      <c r="J13" s="21">
        <v>11</v>
      </c>
      <c r="K13" s="224">
        <v>24403</v>
      </c>
      <c r="L13" s="224">
        <v>384.12</v>
      </c>
      <c r="M13" s="120">
        <v>3821.51</v>
      </c>
      <c r="N13" s="120">
        <v>0</v>
      </c>
      <c r="O13" s="120">
        <v>1048.8</v>
      </c>
      <c r="P13" s="120">
        <v>2427.4</v>
      </c>
      <c r="Q13" s="120">
        <v>8560</v>
      </c>
      <c r="R13" s="120">
        <v>1140</v>
      </c>
      <c r="S13" s="120">
        <v>0</v>
      </c>
      <c r="T13" s="120">
        <v>9676.7999999999993</v>
      </c>
      <c r="U13" s="120">
        <v>51461.63</v>
      </c>
      <c r="V13" s="23">
        <v>0</v>
      </c>
      <c r="W13" s="23">
        <f t="shared" si="3"/>
        <v>51461.63</v>
      </c>
      <c r="X13" s="52">
        <f>D13*2500</f>
        <v>16339.999999999998</v>
      </c>
      <c r="Y13" s="52">
        <v>20</v>
      </c>
      <c r="Z13" s="47">
        <v>220</v>
      </c>
      <c r="AA13" s="47">
        <v>220</v>
      </c>
      <c r="AB13" s="23">
        <f t="shared" ref="AB13:AB18" si="4">W13/(D13+E13)</f>
        <v>7873.5664014687882</v>
      </c>
      <c r="AC13" s="23">
        <f t="shared" si="1"/>
        <v>233.91649999999998</v>
      </c>
      <c r="AD13" s="23" t="s">
        <v>1879</v>
      </c>
      <c r="AE13" s="284"/>
    </row>
    <row r="14" spans="1:31" s="20" customFormat="1" x14ac:dyDescent="0.25">
      <c r="A14" s="21" t="s">
        <v>1108</v>
      </c>
      <c r="B14" s="39" t="s">
        <v>1264</v>
      </c>
      <c r="C14" s="21" t="s">
        <v>1272</v>
      </c>
      <c r="D14" s="21">
        <v>0</v>
      </c>
      <c r="E14" s="21">
        <v>7.02</v>
      </c>
      <c r="F14" s="21" t="s">
        <v>544</v>
      </c>
      <c r="G14" s="21" t="s">
        <v>1272</v>
      </c>
      <c r="H14" s="21">
        <v>0</v>
      </c>
      <c r="I14" s="21">
        <v>16</v>
      </c>
      <c r="J14" s="21">
        <v>11</v>
      </c>
      <c r="K14" s="224">
        <v>20576.96</v>
      </c>
      <c r="L14" s="224">
        <v>323.89999999999998</v>
      </c>
      <c r="M14" s="120">
        <v>3222.35</v>
      </c>
      <c r="N14" s="120">
        <v>0</v>
      </c>
      <c r="O14" s="120">
        <v>883.68</v>
      </c>
      <c r="P14" s="120">
        <v>2047.2</v>
      </c>
      <c r="Q14" s="120">
        <v>6264</v>
      </c>
      <c r="R14" s="120">
        <v>912</v>
      </c>
      <c r="S14" s="120">
        <v>0</v>
      </c>
      <c r="T14" s="120">
        <v>7649.28</v>
      </c>
      <c r="U14" s="120">
        <v>41879.370000000003</v>
      </c>
      <c r="V14" s="23">
        <v>0</v>
      </c>
      <c r="W14" s="23">
        <f t="shared" si="3"/>
        <v>41879.370000000003</v>
      </c>
      <c r="X14" s="52">
        <v>14000</v>
      </c>
      <c r="Y14" s="52">
        <v>16</v>
      </c>
      <c r="Z14" s="47">
        <v>176</v>
      </c>
      <c r="AA14" s="47">
        <v>176</v>
      </c>
      <c r="AB14" s="23">
        <f t="shared" si="4"/>
        <v>5965.7222222222226</v>
      </c>
      <c r="AC14" s="23">
        <f t="shared" si="1"/>
        <v>237.95096590909091</v>
      </c>
      <c r="AD14" s="23" t="s">
        <v>1458</v>
      </c>
      <c r="AE14" s="284">
        <v>0.79</v>
      </c>
    </row>
    <row r="15" spans="1:31" s="20" customFormat="1" x14ac:dyDescent="0.25">
      <c r="A15" s="21" t="s">
        <v>1108</v>
      </c>
      <c r="B15" s="39" t="s">
        <v>1284</v>
      </c>
      <c r="C15" s="21" t="s">
        <v>1311</v>
      </c>
      <c r="D15" s="21">
        <v>12.35</v>
      </c>
      <c r="E15" s="21">
        <v>0</v>
      </c>
      <c r="F15" s="21" t="s">
        <v>177</v>
      </c>
      <c r="G15" s="21" t="s">
        <v>1311</v>
      </c>
      <c r="H15" s="21">
        <v>0</v>
      </c>
      <c r="I15" s="21">
        <v>20</v>
      </c>
      <c r="J15" s="21">
        <v>11</v>
      </c>
      <c r="K15" s="224">
        <v>25966</v>
      </c>
      <c r="L15" s="224">
        <v>409.78</v>
      </c>
      <c r="M15" s="120">
        <v>4066.28</v>
      </c>
      <c r="N15" s="120">
        <v>0</v>
      </c>
      <c r="O15" s="120">
        <v>1124.5999999999999</v>
      </c>
      <c r="P15" s="120">
        <v>5529.2</v>
      </c>
      <c r="Q15" s="120">
        <v>7420</v>
      </c>
      <c r="R15" s="120">
        <v>540</v>
      </c>
      <c r="S15" s="120">
        <v>0</v>
      </c>
      <c r="T15" s="120">
        <v>10199.040000000001</v>
      </c>
      <c r="U15" s="120">
        <v>55254.9</v>
      </c>
      <c r="V15" s="23">
        <v>0</v>
      </c>
      <c r="W15" s="23">
        <f t="shared" si="3"/>
        <v>55254.9</v>
      </c>
      <c r="X15" s="52">
        <v>30875</v>
      </c>
      <c r="Y15" s="52">
        <v>20</v>
      </c>
      <c r="Z15" s="47">
        <v>220</v>
      </c>
      <c r="AA15" s="47">
        <v>220</v>
      </c>
      <c r="AB15" s="23">
        <f t="shared" si="4"/>
        <v>4474.0809716599197</v>
      </c>
      <c r="AC15" s="23">
        <f t="shared" si="1"/>
        <v>251.15863636363636</v>
      </c>
      <c r="AD15" s="23" t="s">
        <v>1808</v>
      </c>
      <c r="AE15" s="284"/>
    </row>
    <row r="16" spans="1:31" s="20" customFormat="1" x14ac:dyDescent="0.25">
      <c r="A16" s="21" t="s">
        <v>1108</v>
      </c>
      <c r="B16" s="39" t="s">
        <v>1330</v>
      </c>
      <c r="C16" s="21" t="s">
        <v>1341</v>
      </c>
      <c r="D16" s="21">
        <v>15.02</v>
      </c>
      <c r="E16" s="21">
        <v>0</v>
      </c>
      <c r="F16" s="21" t="s">
        <v>177</v>
      </c>
      <c r="G16" s="21" t="s">
        <v>1341</v>
      </c>
      <c r="H16" s="21">
        <v>0</v>
      </c>
      <c r="I16" s="21">
        <v>20</v>
      </c>
      <c r="J16" s="21">
        <v>11</v>
      </c>
      <c r="K16" s="224">
        <v>25966</v>
      </c>
      <c r="L16" s="224">
        <v>409.78</v>
      </c>
      <c r="M16" s="120">
        <v>4066.28</v>
      </c>
      <c r="N16" s="120">
        <v>0</v>
      </c>
      <c r="O16" s="120">
        <v>1124.5999999999999</v>
      </c>
      <c r="P16" s="120">
        <v>5529.2</v>
      </c>
      <c r="Q16" s="120">
        <v>7500</v>
      </c>
      <c r="R16" s="120">
        <v>200</v>
      </c>
      <c r="S16" s="120">
        <v>0</v>
      </c>
      <c r="T16" s="120">
        <v>10199.040000000001</v>
      </c>
      <c r="U16" s="120">
        <v>54994.9</v>
      </c>
      <c r="V16" s="23">
        <v>0</v>
      </c>
      <c r="W16" s="23">
        <f t="shared" si="3"/>
        <v>54994.9</v>
      </c>
      <c r="X16" s="52">
        <v>37550</v>
      </c>
      <c r="Y16" s="52">
        <v>20</v>
      </c>
      <c r="Z16" s="47">
        <v>220</v>
      </c>
      <c r="AA16" s="47">
        <v>220</v>
      </c>
      <c r="AB16" s="23">
        <f t="shared" si="4"/>
        <v>3661.4447403462054</v>
      </c>
      <c r="AC16" s="23">
        <f t="shared" si="1"/>
        <v>249.97681818181817</v>
      </c>
      <c r="AD16" s="23" t="s">
        <v>1819</v>
      </c>
      <c r="AE16" s="284"/>
    </row>
    <row r="17" spans="1:31" s="20" customFormat="1" x14ac:dyDescent="0.25">
      <c r="A17" s="152" t="s">
        <v>1108</v>
      </c>
      <c r="B17" s="39" t="s">
        <v>1354</v>
      </c>
      <c r="C17" s="21" t="s">
        <v>1363</v>
      </c>
      <c r="D17" s="21">
        <v>13.37</v>
      </c>
      <c r="E17" s="21">
        <v>0</v>
      </c>
      <c r="F17" s="21" t="s">
        <v>177</v>
      </c>
      <c r="G17" s="21" t="s">
        <v>1363</v>
      </c>
      <c r="H17" s="21">
        <v>0</v>
      </c>
      <c r="I17" s="21">
        <v>20</v>
      </c>
      <c r="J17" s="21">
        <v>11</v>
      </c>
      <c r="K17" s="224">
        <v>25966</v>
      </c>
      <c r="L17" s="224">
        <v>409.78</v>
      </c>
      <c r="M17" s="120">
        <v>4066.28</v>
      </c>
      <c r="N17" s="120">
        <v>0</v>
      </c>
      <c r="O17" s="120">
        <v>1124.5999999999999</v>
      </c>
      <c r="P17" s="120">
        <v>5529.2</v>
      </c>
      <c r="Q17" s="120">
        <v>7915</v>
      </c>
      <c r="R17" s="120">
        <v>540</v>
      </c>
      <c r="S17" s="120">
        <v>0</v>
      </c>
      <c r="T17" s="120">
        <v>10199.040000000001</v>
      </c>
      <c r="U17" s="120">
        <v>55749.9</v>
      </c>
      <c r="V17" s="23">
        <v>0</v>
      </c>
      <c r="W17" s="23">
        <f t="shared" ref="W17:W22" si="5">V17+U17</f>
        <v>55749.9</v>
      </c>
      <c r="X17" s="52">
        <v>33425</v>
      </c>
      <c r="Y17" s="52">
        <v>20</v>
      </c>
      <c r="Z17" s="47">
        <v>220</v>
      </c>
      <c r="AA17" s="47">
        <v>220</v>
      </c>
      <c r="AB17" s="23">
        <f t="shared" si="4"/>
        <v>4169.7756170531047</v>
      </c>
      <c r="AC17" s="23">
        <f t="shared" si="1"/>
        <v>253.40863636363636</v>
      </c>
      <c r="AD17" s="23" t="s">
        <v>1818</v>
      </c>
      <c r="AE17" s="284"/>
    </row>
    <row r="18" spans="1:31" s="20" customFormat="1" x14ac:dyDescent="0.25">
      <c r="A18" s="21" t="s">
        <v>1108</v>
      </c>
      <c r="B18" s="39" t="s">
        <v>1385</v>
      </c>
      <c r="C18" s="21" t="s">
        <v>2048</v>
      </c>
      <c r="D18" s="21">
        <v>11.25</v>
      </c>
      <c r="E18" s="21">
        <v>0</v>
      </c>
      <c r="F18" s="21" t="s">
        <v>177</v>
      </c>
      <c r="G18" s="21" t="s">
        <v>2048</v>
      </c>
      <c r="H18" s="21">
        <v>0</v>
      </c>
      <c r="I18" s="21">
        <v>20</v>
      </c>
      <c r="J18" s="21">
        <v>11</v>
      </c>
      <c r="K18" s="224">
        <v>25966</v>
      </c>
      <c r="L18" s="224">
        <v>409.78</v>
      </c>
      <c r="M18" s="120">
        <v>4066.28</v>
      </c>
      <c r="N18" s="120">
        <v>0</v>
      </c>
      <c r="O18" s="120">
        <v>1124.5999999999999</v>
      </c>
      <c r="P18" s="120">
        <v>5529.2</v>
      </c>
      <c r="Q18" s="120">
        <v>7915</v>
      </c>
      <c r="R18" s="120">
        <v>200</v>
      </c>
      <c r="S18" s="120">
        <v>0</v>
      </c>
      <c r="T18" s="120">
        <v>10199.040000000001</v>
      </c>
      <c r="U18" s="120">
        <v>55409.9</v>
      </c>
      <c r="V18" s="23">
        <v>0</v>
      </c>
      <c r="W18" s="23">
        <f t="shared" si="5"/>
        <v>55409.9</v>
      </c>
      <c r="X18" s="52">
        <v>28125</v>
      </c>
      <c r="Y18" s="52">
        <v>20</v>
      </c>
      <c r="Z18" s="47">
        <v>220</v>
      </c>
      <c r="AA18" s="47">
        <v>220</v>
      </c>
      <c r="AB18" s="23">
        <f t="shared" si="4"/>
        <v>4925.3244444444445</v>
      </c>
      <c r="AC18" s="23">
        <f t="shared" ref="AC18:AC23" si="6">U18/Z18</f>
        <v>251.86318181818183</v>
      </c>
      <c r="AD18" s="23" t="s">
        <v>2049</v>
      </c>
      <c r="AE18" s="284"/>
    </row>
    <row r="19" spans="1:31" s="20" customFormat="1" x14ac:dyDescent="0.25">
      <c r="A19" s="21" t="s">
        <v>1108</v>
      </c>
      <c r="B19" s="39" t="s">
        <v>1890</v>
      </c>
      <c r="C19" s="21" t="s">
        <v>1893</v>
      </c>
      <c r="D19" s="21">
        <v>13.37</v>
      </c>
      <c r="E19" s="21">
        <v>0</v>
      </c>
      <c r="F19" s="21" t="s">
        <v>177</v>
      </c>
      <c r="G19" s="21" t="s">
        <v>1893</v>
      </c>
      <c r="H19" s="21">
        <v>0</v>
      </c>
      <c r="I19" s="21">
        <v>20</v>
      </c>
      <c r="J19" s="21">
        <v>11</v>
      </c>
      <c r="K19" s="224">
        <v>25966</v>
      </c>
      <c r="L19" s="224">
        <v>409.78</v>
      </c>
      <c r="M19" s="120">
        <v>4066.28</v>
      </c>
      <c r="N19" s="120">
        <v>0</v>
      </c>
      <c r="O19" s="120">
        <v>1124.5999999999999</v>
      </c>
      <c r="P19" s="120">
        <v>5529.2</v>
      </c>
      <c r="Q19" s="120">
        <v>7915</v>
      </c>
      <c r="R19" s="120">
        <v>200</v>
      </c>
      <c r="S19" s="120">
        <v>0</v>
      </c>
      <c r="T19" s="120">
        <v>10199.040000000001</v>
      </c>
      <c r="U19" s="120">
        <v>55409.9</v>
      </c>
      <c r="V19" s="23">
        <v>0</v>
      </c>
      <c r="W19" s="23">
        <f t="shared" si="5"/>
        <v>55409.9</v>
      </c>
      <c r="X19" s="52">
        <v>33425</v>
      </c>
      <c r="Y19" s="52">
        <v>20</v>
      </c>
      <c r="Z19" s="47">
        <v>220</v>
      </c>
      <c r="AA19" s="47">
        <v>220</v>
      </c>
      <c r="AB19" s="23">
        <f t="shared" ref="AB19:AB24" si="7">W19/(D19+E19)</f>
        <v>4144.3455497382201</v>
      </c>
      <c r="AC19" s="23">
        <f t="shared" si="6"/>
        <v>251.86318181818183</v>
      </c>
      <c r="AD19" s="23" t="s">
        <v>1894</v>
      </c>
      <c r="AE19" s="284"/>
    </row>
    <row r="20" spans="1:31" s="20" customFormat="1" x14ac:dyDescent="0.25">
      <c r="A20" s="21" t="s">
        <v>1108</v>
      </c>
      <c r="B20" s="39" t="s">
        <v>1957</v>
      </c>
      <c r="C20" s="21" t="s">
        <v>1973</v>
      </c>
      <c r="D20" s="21">
        <v>12.29</v>
      </c>
      <c r="E20" s="21">
        <v>0</v>
      </c>
      <c r="F20" s="21" t="s">
        <v>177</v>
      </c>
      <c r="G20" s="21" t="s">
        <v>1973</v>
      </c>
      <c r="H20" s="21">
        <v>0</v>
      </c>
      <c r="I20" s="21">
        <v>19</v>
      </c>
      <c r="J20" s="21">
        <v>11</v>
      </c>
      <c r="K20" s="224">
        <v>26252.11</v>
      </c>
      <c r="L20" s="224">
        <v>414.31</v>
      </c>
      <c r="M20" s="120">
        <v>1050.08</v>
      </c>
      <c r="N20" s="120">
        <v>0</v>
      </c>
      <c r="O20" s="120">
        <v>1143.8</v>
      </c>
      <c r="P20" s="120">
        <v>5593.6</v>
      </c>
      <c r="Q20" s="120">
        <v>5690.5</v>
      </c>
      <c r="R20" s="120">
        <v>380</v>
      </c>
      <c r="S20" s="120">
        <v>0</v>
      </c>
      <c r="T20" s="120">
        <v>9500.4</v>
      </c>
      <c r="U20" s="120">
        <v>50024.800000000003</v>
      </c>
      <c r="V20" s="23">
        <v>0</v>
      </c>
      <c r="W20" s="23">
        <f t="shared" si="5"/>
        <v>50024.800000000003</v>
      </c>
      <c r="X20" s="52">
        <v>30725</v>
      </c>
      <c r="Y20" s="52">
        <v>17</v>
      </c>
      <c r="Z20" s="47">
        <v>209</v>
      </c>
      <c r="AA20" s="47">
        <v>209</v>
      </c>
      <c r="AB20" s="23">
        <f t="shared" si="7"/>
        <v>4070.3661513425554</v>
      </c>
      <c r="AC20" s="23">
        <f t="shared" si="6"/>
        <v>239.35311004784691</v>
      </c>
      <c r="AD20" s="23" t="s">
        <v>1974</v>
      </c>
      <c r="AE20" s="284"/>
    </row>
    <row r="21" spans="1:31" s="20" customFormat="1" x14ac:dyDescent="0.25">
      <c r="A21" s="21" t="s">
        <v>1108</v>
      </c>
      <c r="B21" s="39" t="s">
        <v>2039</v>
      </c>
      <c r="C21" s="21" t="s">
        <v>2040</v>
      </c>
      <c r="D21" s="21">
        <v>12.49</v>
      </c>
      <c r="E21" s="21">
        <v>0</v>
      </c>
      <c r="F21" s="21" t="s">
        <v>177</v>
      </c>
      <c r="G21" s="21" t="s">
        <v>2040</v>
      </c>
      <c r="H21" s="21">
        <v>0</v>
      </c>
      <c r="I21" s="21">
        <v>19</v>
      </c>
      <c r="J21" s="21">
        <v>11</v>
      </c>
      <c r="K21" s="224">
        <v>26252.11</v>
      </c>
      <c r="L21" s="224">
        <v>414.31</v>
      </c>
      <c r="M21" s="120">
        <v>1050.08</v>
      </c>
      <c r="N21" s="120">
        <v>0</v>
      </c>
      <c r="O21" s="120">
        <v>1143.8</v>
      </c>
      <c r="P21" s="120">
        <v>5593.6</v>
      </c>
      <c r="Q21" s="120">
        <v>5690.5</v>
      </c>
      <c r="R21" s="120">
        <v>380</v>
      </c>
      <c r="S21" s="120">
        <v>0</v>
      </c>
      <c r="T21" s="120">
        <v>9500.4</v>
      </c>
      <c r="U21" s="120">
        <v>50024.800000000003</v>
      </c>
      <c r="V21" s="23">
        <v>0</v>
      </c>
      <c r="W21" s="23">
        <f t="shared" si="5"/>
        <v>50024.800000000003</v>
      </c>
      <c r="X21" s="52">
        <v>31225</v>
      </c>
      <c r="Y21" s="52">
        <v>17</v>
      </c>
      <c r="Z21" s="47">
        <v>209</v>
      </c>
      <c r="AA21" s="47">
        <v>209</v>
      </c>
      <c r="AB21" s="23">
        <f t="shared" si="7"/>
        <v>4005.1881505204165</v>
      </c>
      <c r="AC21" s="23">
        <f t="shared" si="6"/>
        <v>239.35311004784691</v>
      </c>
      <c r="AD21" s="23" t="s">
        <v>2041</v>
      </c>
      <c r="AE21" s="284"/>
    </row>
    <row r="22" spans="1:31" s="20" customFormat="1" x14ac:dyDescent="0.25">
      <c r="A22" s="21" t="s">
        <v>1108</v>
      </c>
      <c r="B22" s="39" t="s">
        <v>2061</v>
      </c>
      <c r="C22" s="21" t="s">
        <v>2080</v>
      </c>
      <c r="D22" s="21">
        <v>11.15</v>
      </c>
      <c r="E22" s="21">
        <v>0</v>
      </c>
      <c r="F22" s="21" t="s">
        <v>177</v>
      </c>
      <c r="G22" s="21" t="s">
        <v>2080</v>
      </c>
      <c r="H22" s="21">
        <v>0</v>
      </c>
      <c r="I22" s="21">
        <v>19</v>
      </c>
      <c r="J22" s="21">
        <v>11</v>
      </c>
      <c r="K22" s="224">
        <v>26252.11</v>
      </c>
      <c r="L22" s="224">
        <v>414.31</v>
      </c>
      <c r="M22" s="120">
        <v>1050.08</v>
      </c>
      <c r="N22" s="120">
        <v>0</v>
      </c>
      <c r="O22" s="120">
        <v>1143.8</v>
      </c>
      <c r="P22" s="120">
        <v>5593.6</v>
      </c>
      <c r="Q22" s="120">
        <v>5690.5</v>
      </c>
      <c r="R22" s="120">
        <v>380</v>
      </c>
      <c r="S22" s="120">
        <v>0</v>
      </c>
      <c r="T22" s="120">
        <v>9500.4</v>
      </c>
      <c r="U22" s="120">
        <v>50024.800000000003</v>
      </c>
      <c r="V22" s="23">
        <v>0</v>
      </c>
      <c r="W22" s="23">
        <f t="shared" si="5"/>
        <v>50024.800000000003</v>
      </c>
      <c r="X22" s="52">
        <v>27875</v>
      </c>
      <c r="Y22" s="52">
        <v>17</v>
      </c>
      <c r="Z22" s="47">
        <v>209</v>
      </c>
      <c r="AA22" s="47">
        <v>209</v>
      </c>
      <c r="AB22" s="23">
        <f t="shared" si="7"/>
        <v>4486.5291479820626</v>
      </c>
      <c r="AC22" s="23">
        <f t="shared" si="6"/>
        <v>239.35311004784691</v>
      </c>
      <c r="AD22" s="23" t="s">
        <v>2081</v>
      </c>
      <c r="AE22" s="284"/>
    </row>
    <row r="23" spans="1:31" s="20" customFormat="1" x14ac:dyDescent="0.25">
      <c r="A23" s="21" t="s">
        <v>1108</v>
      </c>
      <c r="B23" s="39" t="s">
        <v>2088</v>
      </c>
      <c r="C23" s="21" t="s">
        <v>2101</v>
      </c>
      <c r="D23" s="21">
        <v>12.25</v>
      </c>
      <c r="E23" s="21">
        <v>0</v>
      </c>
      <c r="F23" s="21" t="s">
        <v>177</v>
      </c>
      <c r="G23" s="21" t="s">
        <v>2101</v>
      </c>
      <c r="H23" s="21">
        <v>0</v>
      </c>
      <c r="I23" s="21">
        <v>19</v>
      </c>
      <c r="J23" s="21">
        <v>11</v>
      </c>
      <c r="K23" s="224">
        <v>26252.11</v>
      </c>
      <c r="L23" s="224">
        <v>414.31</v>
      </c>
      <c r="M23" s="120">
        <v>1050.08</v>
      </c>
      <c r="N23" s="120">
        <v>0</v>
      </c>
      <c r="O23" s="120">
        <v>1143.8</v>
      </c>
      <c r="P23" s="120">
        <v>5593.6</v>
      </c>
      <c r="Q23" s="120">
        <v>5690.5</v>
      </c>
      <c r="R23" s="120">
        <v>380</v>
      </c>
      <c r="S23" s="120">
        <v>0</v>
      </c>
      <c r="T23" s="120">
        <v>9500.4</v>
      </c>
      <c r="U23" s="120">
        <v>50024.800000000003</v>
      </c>
      <c r="V23" s="23">
        <v>0</v>
      </c>
      <c r="W23" s="23">
        <f>V23+U23</f>
        <v>50024.800000000003</v>
      </c>
      <c r="X23" s="52">
        <v>30625</v>
      </c>
      <c r="Y23" s="52">
        <v>17</v>
      </c>
      <c r="Z23" s="47">
        <v>209</v>
      </c>
      <c r="AA23" s="47">
        <v>209</v>
      </c>
      <c r="AB23" s="23">
        <f t="shared" si="7"/>
        <v>4083.6571428571433</v>
      </c>
      <c r="AC23" s="23">
        <f t="shared" si="6"/>
        <v>239.35311004784691</v>
      </c>
      <c r="AD23" s="23" t="s">
        <v>2102</v>
      </c>
      <c r="AE23" s="284"/>
    </row>
    <row r="24" spans="1:31" s="20" customFormat="1" x14ac:dyDescent="0.25">
      <c r="A24" s="21" t="s">
        <v>1108</v>
      </c>
      <c r="B24" s="39" t="s">
        <v>2121</v>
      </c>
      <c r="C24" s="21" t="s">
        <v>2148</v>
      </c>
      <c r="D24" s="21">
        <v>0</v>
      </c>
      <c r="E24" s="21">
        <v>11.25</v>
      </c>
      <c r="F24" s="21" t="s">
        <v>544</v>
      </c>
      <c r="G24" s="21" t="s">
        <v>2148</v>
      </c>
      <c r="H24" s="21">
        <v>0</v>
      </c>
      <c r="I24" s="21">
        <v>11</v>
      </c>
      <c r="J24" s="21">
        <v>11</v>
      </c>
      <c r="K24" s="224">
        <v>15198.15</v>
      </c>
      <c r="L24" s="224">
        <v>239.86</v>
      </c>
      <c r="M24" s="120">
        <v>607.92999999999995</v>
      </c>
      <c r="N24" s="120">
        <v>0</v>
      </c>
      <c r="O24" s="120">
        <v>662.2</v>
      </c>
      <c r="P24" s="120">
        <v>3238.4</v>
      </c>
      <c r="Q24" s="120">
        <v>3294.5</v>
      </c>
      <c r="R24" s="120">
        <v>330</v>
      </c>
      <c r="S24" s="120">
        <v>0</v>
      </c>
      <c r="T24" s="120">
        <v>5428.8</v>
      </c>
      <c r="U24" s="120">
        <v>28999.84</v>
      </c>
      <c r="V24" s="23">
        <v>0</v>
      </c>
      <c r="W24" s="23">
        <f>V24+U24</f>
        <v>28999.84</v>
      </c>
      <c r="X24" s="52">
        <v>15750</v>
      </c>
      <c r="Y24" s="52">
        <v>9</v>
      </c>
      <c r="Z24" s="47">
        <v>121</v>
      </c>
      <c r="AA24" s="47">
        <v>121</v>
      </c>
      <c r="AB24" s="23">
        <f t="shared" si="7"/>
        <v>2577.7635555555557</v>
      </c>
      <c r="AC24" s="23">
        <f>U24/Z24</f>
        <v>239.66809917355371</v>
      </c>
      <c r="AD24" s="23" t="s">
        <v>2049</v>
      </c>
      <c r="AE24" s="284">
        <v>0.56000000000000005</v>
      </c>
    </row>
    <row r="25" spans="1:31" s="20" customFormat="1" x14ac:dyDescent="0.25">
      <c r="A25" s="21" t="s">
        <v>1108</v>
      </c>
      <c r="B25" s="39" t="s">
        <v>2171</v>
      </c>
      <c r="C25" s="21" t="s">
        <v>2186</v>
      </c>
      <c r="D25" s="21">
        <v>11.15</v>
      </c>
      <c r="E25" s="21">
        <v>0</v>
      </c>
      <c r="F25" s="21" t="s">
        <v>177</v>
      </c>
      <c r="G25" s="21" t="s">
        <v>2186</v>
      </c>
      <c r="H25" s="21">
        <v>0</v>
      </c>
      <c r="I25" s="21">
        <v>21</v>
      </c>
      <c r="J25" s="21">
        <v>11</v>
      </c>
      <c r="K25" s="224">
        <v>30396.3</v>
      </c>
      <c r="L25" s="224">
        <v>479.71</v>
      </c>
      <c r="M25" s="120">
        <v>4760.0600000000004</v>
      </c>
      <c r="N25" s="120">
        <v>0</v>
      </c>
      <c r="O25" s="120">
        <v>1324.4</v>
      </c>
      <c r="P25" s="120">
        <v>6476.8</v>
      </c>
      <c r="Q25" s="120">
        <v>13024</v>
      </c>
      <c r="R25" s="120">
        <v>1404.7</v>
      </c>
      <c r="S25" s="120">
        <v>0</v>
      </c>
      <c r="T25" s="120">
        <v>5428.8</v>
      </c>
      <c r="U25" s="120">
        <v>57865.97</v>
      </c>
      <c r="V25" s="23">
        <v>0</v>
      </c>
      <c r="W25" s="23">
        <f>V25+U25</f>
        <v>57865.97</v>
      </c>
      <c r="X25" s="52">
        <v>27875</v>
      </c>
      <c r="Y25" s="52">
        <v>0</v>
      </c>
      <c r="Z25" s="47">
        <v>231</v>
      </c>
      <c r="AA25" s="47">
        <v>221</v>
      </c>
      <c r="AB25" s="23">
        <f>W25/(D25+E25)</f>
        <v>5189.773094170404</v>
      </c>
      <c r="AC25" s="23">
        <f>U25/Z25</f>
        <v>250.50203463203465</v>
      </c>
      <c r="AD25" s="23" t="s">
        <v>2187</v>
      </c>
      <c r="AE25" s="284"/>
    </row>
    <row r="26" spans="1:31" s="20" customFormat="1" x14ac:dyDescent="0.25">
      <c r="A26" s="21" t="s">
        <v>1108</v>
      </c>
      <c r="B26" s="39" t="s">
        <v>2201</v>
      </c>
      <c r="C26" s="21" t="s">
        <v>2243</v>
      </c>
      <c r="D26" s="21">
        <v>13.45</v>
      </c>
      <c r="E26" s="21">
        <v>0</v>
      </c>
      <c r="F26" s="21" t="s">
        <v>177</v>
      </c>
      <c r="G26" s="21" t="s">
        <v>2243</v>
      </c>
      <c r="H26" s="21">
        <v>0</v>
      </c>
      <c r="I26" s="21">
        <v>22</v>
      </c>
      <c r="J26" s="21">
        <v>11</v>
      </c>
      <c r="K26" s="224">
        <v>30396.3</v>
      </c>
      <c r="L26" s="224">
        <v>479.71</v>
      </c>
      <c r="M26" s="120">
        <v>4760.0600000000004</v>
      </c>
      <c r="N26" s="120">
        <v>0</v>
      </c>
      <c r="O26" s="120">
        <v>1324.4</v>
      </c>
      <c r="P26" s="120">
        <v>6476.8</v>
      </c>
      <c r="Q26" s="120">
        <v>13024</v>
      </c>
      <c r="R26" s="120">
        <v>1404.7</v>
      </c>
      <c r="S26" s="120">
        <v>0</v>
      </c>
      <c r="T26" s="120">
        <v>5428.8</v>
      </c>
      <c r="U26" s="120">
        <v>57865.97</v>
      </c>
      <c r="V26" s="23">
        <v>0</v>
      </c>
      <c r="W26" s="23">
        <f>V26+U26</f>
        <v>57865.97</v>
      </c>
      <c r="X26" s="52">
        <v>33625</v>
      </c>
      <c r="Y26" s="52">
        <v>0</v>
      </c>
      <c r="Z26" s="47">
        <v>242</v>
      </c>
      <c r="AA26" s="47">
        <v>242</v>
      </c>
      <c r="AB26" s="23">
        <f>W26/(D26+E26)</f>
        <v>4302.3026022304839</v>
      </c>
      <c r="AC26" s="23">
        <f>U26/Z26</f>
        <v>239.1155785123967</v>
      </c>
      <c r="AD26" s="23" t="s">
        <v>2244</v>
      </c>
      <c r="AE26" s="284"/>
    </row>
    <row r="27" spans="1:31" s="20" customFormat="1" x14ac:dyDescent="0.25">
      <c r="A27" s="152"/>
      <c r="B27" s="39"/>
      <c r="C27" s="21"/>
      <c r="D27" s="21"/>
      <c r="E27" s="21"/>
      <c r="F27" s="21"/>
      <c r="G27" s="21"/>
      <c r="H27" s="21"/>
      <c r="I27" s="21"/>
      <c r="J27" s="21"/>
      <c r="K27" s="224"/>
      <c r="L27" s="224"/>
      <c r="M27" s="120"/>
      <c r="N27" s="120"/>
      <c r="O27" s="120"/>
      <c r="P27" s="120"/>
      <c r="Q27" s="120"/>
      <c r="R27" s="120"/>
      <c r="S27" s="120"/>
      <c r="T27" s="120"/>
      <c r="U27" s="120"/>
      <c r="V27" s="23"/>
      <c r="W27" s="23"/>
      <c r="X27" s="52"/>
      <c r="Y27" s="52"/>
      <c r="Z27" s="47"/>
      <c r="AA27" s="47"/>
      <c r="AB27" s="23"/>
      <c r="AC27" s="23"/>
      <c r="AD27" s="23"/>
      <c r="AE27" s="284"/>
    </row>
    <row r="28" spans="1:31" s="20" customFormat="1" x14ac:dyDescent="0.25">
      <c r="A28" s="21"/>
      <c r="B28" s="39"/>
      <c r="C28" s="21"/>
      <c r="D28" s="21"/>
      <c r="E28" s="21"/>
      <c r="F28" s="21"/>
      <c r="G28" s="21"/>
      <c r="H28" s="21"/>
      <c r="I28" s="21"/>
      <c r="J28" s="21"/>
      <c r="K28" s="224"/>
      <c r="L28" s="224"/>
      <c r="M28" s="120"/>
      <c r="N28" s="120"/>
      <c r="O28" s="120"/>
      <c r="P28" s="120"/>
      <c r="Q28" s="120"/>
      <c r="R28" s="120"/>
      <c r="S28" s="120"/>
      <c r="T28" s="120"/>
      <c r="U28" s="120"/>
      <c r="V28" s="23"/>
      <c r="W28" s="23"/>
      <c r="X28" s="52"/>
      <c r="Y28" s="52"/>
      <c r="Z28" s="47"/>
      <c r="AA28" s="47"/>
      <c r="AB28" s="23"/>
      <c r="AC28" s="23"/>
      <c r="AD28" s="23"/>
      <c r="AE28" s="284"/>
    </row>
    <row r="29" spans="1:31" s="20" customFormat="1" x14ac:dyDescent="0.25">
      <c r="A29" s="21"/>
      <c r="B29" s="39"/>
      <c r="C29" s="21"/>
      <c r="D29" s="21"/>
      <c r="E29" s="21"/>
      <c r="F29" s="21"/>
      <c r="G29" s="21"/>
      <c r="H29" s="21"/>
      <c r="I29" s="21"/>
      <c r="J29" s="21"/>
      <c r="K29" s="224"/>
      <c r="L29" s="224"/>
      <c r="M29" s="120"/>
      <c r="N29" s="120"/>
      <c r="O29" s="120"/>
      <c r="P29" s="120"/>
      <c r="Q29" s="120"/>
      <c r="R29" s="120"/>
      <c r="S29" s="120"/>
      <c r="T29" s="120"/>
      <c r="U29" s="120"/>
      <c r="V29" s="23"/>
      <c r="W29" s="23"/>
      <c r="X29" s="52"/>
      <c r="Y29" s="52"/>
      <c r="Z29" s="47"/>
      <c r="AA29" s="47"/>
      <c r="AB29" s="23"/>
      <c r="AC29" s="23"/>
      <c r="AD29" s="23"/>
      <c r="AE29" s="284"/>
    </row>
    <row r="30" spans="1:31" s="20" customFormat="1" x14ac:dyDescent="0.25">
      <c r="A30" s="21"/>
      <c r="B30" s="39"/>
      <c r="C30" s="21"/>
      <c r="D30" s="21"/>
      <c r="E30" s="21"/>
      <c r="F30" s="21"/>
      <c r="G30" s="21"/>
      <c r="H30" s="21"/>
      <c r="I30" s="21"/>
      <c r="J30" s="21"/>
      <c r="K30" s="224"/>
      <c r="L30" s="224"/>
      <c r="M30" s="120"/>
      <c r="N30" s="120"/>
      <c r="O30" s="120"/>
      <c r="P30" s="120"/>
      <c r="Q30" s="120"/>
      <c r="R30" s="120"/>
      <c r="S30" s="120"/>
      <c r="T30" s="120"/>
      <c r="U30" s="120"/>
      <c r="V30" s="23"/>
      <c r="W30" s="23"/>
      <c r="X30" s="52"/>
      <c r="Y30" s="52"/>
      <c r="Z30" s="47"/>
      <c r="AA30" s="47"/>
      <c r="AB30" s="23"/>
      <c r="AC30" s="23"/>
      <c r="AD30" s="23"/>
      <c r="AE30" s="284"/>
    </row>
    <row r="31" spans="1:31" s="20" customFormat="1" x14ac:dyDescent="0.25">
      <c r="A31" s="21"/>
      <c r="B31" s="39"/>
      <c r="C31" s="21"/>
      <c r="D31" s="21"/>
      <c r="E31" s="21"/>
      <c r="F31" s="21"/>
      <c r="G31" s="21"/>
      <c r="H31" s="21"/>
      <c r="I31" s="21"/>
      <c r="J31" s="21"/>
      <c r="K31" s="224"/>
      <c r="L31" s="224"/>
      <c r="M31" s="120"/>
      <c r="N31" s="120"/>
      <c r="O31" s="120"/>
      <c r="P31" s="120"/>
      <c r="Q31" s="120"/>
      <c r="R31" s="120"/>
      <c r="S31" s="120"/>
      <c r="T31" s="120"/>
      <c r="U31" s="120"/>
      <c r="V31" s="23"/>
      <c r="W31" s="23"/>
      <c r="X31" s="52"/>
      <c r="Y31" s="52"/>
      <c r="Z31" s="47"/>
      <c r="AA31" s="47"/>
      <c r="AB31" s="23"/>
      <c r="AC31" s="23"/>
      <c r="AD31" s="23"/>
      <c r="AE31" s="284"/>
    </row>
    <row r="32" spans="1:31" s="20" customFormat="1" x14ac:dyDescent="0.25">
      <c r="A32" s="21"/>
      <c r="B32" s="39"/>
      <c r="C32" s="21"/>
      <c r="D32" s="21"/>
      <c r="E32" s="21"/>
      <c r="F32" s="21"/>
      <c r="G32" s="21"/>
      <c r="H32" s="21"/>
      <c r="I32" s="21"/>
      <c r="J32" s="21"/>
      <c r="K32" s="224"/>
      <c r="L32" s="224"/>
      <c r="M32" s="120"/>
      <c r="N32" s="120"/>
      <c r="O32" s="120"/>
      <c r="P32" s="120"/>
      <c r="Q32" s="120"/>
      <c r="R32" s="120"/>
      <c r="S32" s="120"/>
      <c r="T32" s="120"/>
      <c r="U32" s="120"/>
      <c r="V32" s="23"/>
      <c r="W32" s="23"/>
      <c r="X32" s="52"/>
      <c r="Y32" s="52"/>
      <c r="Z32" s="47"/>
      <c r="AA32" s="47"/>
      <c r="AB32" s="23"/>
      <c r="AC32" s="23"/>
      <c r="AD32" s="23"/>
      <c r="AE32" s="284"/>
    </row>
    <row r="33" spans="1:31" s="20" customFormat="1" x14ac:dyDescent="0.25">
      <c r="A33" s="21"/>
      <c r="B33" s="39"/>
      <c r="C33" s="21"/>
      <c r="D33" s="21"/>
      <c r="E33" s="21"/>
      <c r="F33" s="21"/>
      <c r="G33" s="21"/>
      <c r="H33" s="21"/>
      <c r="I33" s="21"/>
      <c r="J33" s="21"/>
      <c r="K33" s="224"/>
      <c r="L33" s="224"/>
      <c r="M33" s="120"/>
      <c r="N33" s="120"/>
      <c r="O33" s="120"/>
      <c r="P33" s="120"/>
      <c r="Q33" s="120"/>
      <c r="R33" s="120"/>
      <c r="S33" s="120"/>
      <c r="T33" s="120"/>
      <c r="U33" s="120"/>
      <c r="V33" s="23"/>
      <c r="W33" s="23"/>
      <c r="X33" s="52"/>
      <c r="Y33" s="52"/>
      <c r="Z33" s="47"/>
      <c r="AA33" s="47"/>
      <c r="AB33" s="23"/>
      <c r="AC33" s="23"/>
      <c r="AD33" s="23"/>
      <c r="AE33" s="284"/>
    </row>
    <row r="34" spans="1:31" s="20" customFormat="1" x14ac:dyDescent="0.25">
      <c r="A34" s="21"/>
      <c r="B34" s="39"/>
      <c r="C34" s="21"/>
      <c r="D34" s="21"/>
      <c r="E34" s="21"/>
      <c r="F34" s="21"/>
      <c r="G34" s="21"/>
      <c r="H34" s="21"/>
      <c r="I34" s="21"/>
      <c r="J34" s="21"/>
      <c r="K34" s="224"/>
      <c r="L34" s="224"/>
      <c r="M34" s="120"/>
      <c r="N34" s="120"/>
      <c r="O34" s="120"/>
      <c r="P34" s="120"/>
      <c r="Q34" s="120"/>
      <c r="R34" s="120"/>
      <c r="S34" s="120"/>
      <c r="T34" s="120"/>
      <c r="U34" s="120"/>
      <c r="V34" s="23"/>
      <c r="W34" s="23"/>
      <c r="X34" s="52"/>
      <c r="Y34" s="52"/>
      <c r="Z34" s="47"/>
      <c r="AA34" s="47"/>
      <c r="AB34" s="23"/>
      <c r="AC34" s="23"/>
      <c r="AD34" s="23"/>
      <c r="AE34" s="284"/>
    </row>
    <row r="35" spans="1:31" s="20" customFormat="1" x14ac:dyDescent="0.25">
      <c r="A35" s="21"/>
      <c r="B35" s="39"/>
      <c r="C35" s="21"/>
      <c r="D35" s="21"/>
      <c r="E35" s="21"/>
      <c r="F35" s="21"/>
      <c r="G35" s="21"/>
      <c r="H35" s="21"/>
      <c r="I35" s="21"/>
      <c r="J35" s="21"/>
      <c r="K35" s="224"/>
      <c r="L35" s="224"/>
      <c r="M35" s="120"/>
      <c r="N35" s="120"/>
      <c r="O35" s="120"/>
      <c r="P35" s="120"/>
      <c r="Q35" s="120"/>
      <c r="R35" s="120"/>
      <c r="S35" s="120"/>
      <c r="T35" s="120"/>
      <c r="U35" s="120"/>
      <c r="V35" s="23"/>
      <c r="W35" s="23"/>
      <c r="X35" s="52"/>
      <c r="Y35" s="52"/>
      <c r="Z35" s="47"/>
      <c r="AA35" s="47"/>
      <c r="AB35" s="23"/>
      <c r="AC35" s="23"/>
      <c r="AD35" s="23"/>
      <c r="AE35" s="284"/>
    </row>
    <row r="36" spans="1:31" s="20" customFormat="1" x14ac:dyDescent="0.25">
      <c r="A36" s="21"/>
      <c r="B36" s="39"/>
      <c r="C36" s="21"/>
      <c r="D36" s="21"/>
      <c r="E36" s="21"/>
      <c r="F36" s="21"/>
      <c r="G36" s="21"/>
      <c r="H36" s="21"/>
      <c r="I36" s="21"/>
      <c r="J36" s="21"/>
      <c r="K36" s="224"/>
      <c r="L36" s="224"/>
      <c r="M36" s="120"/>
      <c r="N36" s="120"/>
      <c r="O36" s="120"/>
      <c r="P36" s="120"/>
      <c r="Q36" s="120"/>
      <c r="R36" s="120"/>
      <c r="S36" s="120"/>
      <c r="T36" s="120"/>
      <c r="U36" s="120"/>
      <c r="V36" s="23"/>
      <c r="W36" s="23"/>
      <c r="X36" s="52"/>
      <c r="Y36" s="52"/>
      <c r="Z36" s="47"/>
      <c r="AA36" s="47"/>
      <c r="AB36" s="23"/>
      <c r="AC36" s="23"/>
      <c r="AD36" s="23"/>
      <c r="AE36" s="284"/>
    </row>
    <row r="37" spans="1:31" s="20" customFormat="1" x14ac:dyDescent="0.25">
      <c r="A37" s="21"/>
      <c r="B37" s="39"/>
      <c r="C37" s="21"/>
      <c r="D37" s="21"/>
      <c r="E37" s="21"/>
      <c r="F37" s="21"/>
      <c r="G37" s="21"/>
      <c r="H37" s="21"/>
      <c r="I37" s="21"/>
      <c r="J37" s="21"/>
      <c r="K37" s="224"/>
      <c r="L37" s="224"/>
      <c r="M37" s="120"/>
      <c r="N37" s="120"/>
      <c r="O37" s="120"/>
      <c r="P37" s="120"/>
      <c r="Q37" s="120"/>
      <c r="R37" s="120"/>
      <c r="S37" s="120"/>
      <c r="T37" s="120"/>
      <c r="U37" s="120"/>
      <c r="V37" s="23"/>
      <c r="W37" s="23"/>
      <c r="X37" s="52"/>
      <c r="Y37" s="52"/>
      <c r="Z37" s="47"/>
      <c r="AA37" s="47"/>
      <c r="AB37" s="23"/>
      <c r="AC37" s="23"/>
      <c r="AD37" s="23"/>
      <c r="AE37" s="284"/>
    </row>
    <row r="38" spans="1:31" s="20" customFormat="1" ht="15" customHeight="1" x14ac:dyDescent="0.25">
      <c r="A38" s="152"/>
      <c r="B38" s="39"/>
      <c r="C38" s="21"/>
      <c r="D38" s="21"/>
      <c r="E38" s="21"/>
      <c r="F38" s="21"/>
      <c r="G38" s="21"/>
      <c r="H38" s="21"/>
      <c r="I38" s="21"/>
      <c r="J38" s="21"/>
      <c r="K38" s="224"/>
      <c r="L38" s="224"/>
      <c r="M38" s="120"/>
      <c r="N38" s="120"/>
      <c r="O38" s="120"/>
      <c r="P38" s="120"/>
      <c r="Q38" s="120"/>
      <c r="R38" s="120"/>
      <c r="S38" s="120"/>
      <c r="T38" s="120"/>
      <c r="U38" s="120"/>
      <c r="V38" s="23"/>
      <c r="W38" s="23"/>
      <c r="X38" s="52"/>
      <c r="Y38" s="52"/>
      <c r="Z38" s="47"/>
      <c r="AA38" s="47"/>
      <c r="AB38" s="23"/>
      <c r="AC38" s="23"/>
      <c r="AD38" s="23"/>
      <c r="AE38" s="284"/>
    </row>
    <row r="39" spans="1:31" s="20" customFormat="1" ht="15" customHeight="1" x14ac:dyDescent="0.25">
      <c r="A39" s="21"/>
      <c r="B39" s="39"/>
      <c r="C39" s="21"/>
      <c r="D39" s="21"/>
      <c r="E39" s="21"/>
      <c r="F39" s="21"/>
      <c r="G39" s="21"/>
      <c r="H39" s="21"/>
      <c r="I39" s="21"/>
      <c r="J39" s="21"/>
      <c r="K39" s="224"/>
      <c r="L39" s="224"/>
      <c r="M39" s="120"/>
      <c r="N39" s="120"/>
      <c r="O39" s="120"/>
      <c r="P39" s="120"/>
      <c r="Q39" s="120"/>
      <c r="R39" s="120"/>
      <c r="S39" s="120"/>
      <c r="T39" s="120"/>
      <c r="U39" s="120"/>
      <c r="V39" s="23"/>
      <c r="W39" s="23"/>
      <c r="X39" s="52"/>
      <c r="Y39" s="52"/>
      <c r="Z39" s="47"/>
      <c r="AA39" s="47"/>
      <c r="AB39" s="23"/>
      <c r="AC39" s="23"/>
      <c r="AD39" s="23"/>
      <c r="AE39" s="284"/>
    </row>
    <row r="40" spans="1:31" s="20" customFormat="1" x14ac:dyDescent="0.25">
      <c r="A40" s="21"/>
      <c r="B40" s="39"/>
      <c r="C40" s="21"/>
      <c r="D40" s="21"/>
      <c r="E40" s="21"/>
      <c r="F40" s="21"/>
      <c r="G40" s="21"/>
      <c r="H40" s="21"/>
      <c r="I40" s="21"/>
      <c r="J40" s="21"/>
      <c r="K40" s="224"/>
      <c r="L40" s="224"/>
      <c r="M40" s="120"/>
      <c r="N40" s="120"/>
      <c r="O40" s="120"/>
      <c r="P40" s="120"/>
      <c r="Q40" s="120"/>
      <c r="R40" s="120"/>
      <c r="S40" s="120"/>
      <c r="T40" s="120"/>
      <c r="U40" s="120"/>
      <c r="V40" s="23"/>
      <c r="W40" s="23"/>
      <c r="X40" s="52"/>
      <c r="Y40" s="52"/>
      <c r="Z40" s="47"/>
      <c r="AA40" s="47"/>
      <c r="AB40" s="23"/>
      <c r="AC40" s="23"/>
      <c r="AD40" s="23"/>
      <c r="AE40" s="284"/>
    </row>
    <row r="41" spans="1:31" x14ac:dyDescent="0.25">
      <c r="A41" s="97"/>
      <c r="B41" s="97" t="s">
        <v>30</v>
      </c>
      <c r="C41" s="97">
        <f>COUNT(D4:D26)</f>
        <v>23</v>
      </c>
      <c r="D41" s="97">
        <f>SUM(D4:D26)</f>
        <v>204.82</v>
      </c>
      <c r="E41" s="97">
        <f>SUM(E4:E26)</f>
        <v>53.5</v>
      </c>
      <c r="F41" s="97"/>
      <c r="G41" s="97"/>
      <c r="H41" s="97">
        <f>SUM(H4:H26)</f>
        <v>0</v>
      </c>
      <c r="I41" s="97">
        <f>SUM(I4:I26)</f>
        <v>415</v>
      </c>
      <c r="J41" s="97">
        <f>MAX(J4:J26)</f>
        <v>11</v>
      </c>
      <c r="K41" s="98">
        <f t="shared" ref="K41:AA41" si="8">SUM(K4:K26)</f>
        <v>539121.93999999994</v>
      </c>
      <c r="L41" s="98">
        <f t="shared" si="8"/>
        <v>8510.32</v>
      </c>
      <c r="M41" s="98">
        <f t="shared" si="8"/>
        <v>70014.75</v>
      </c>
      <c r="N41" s="98">
        <f t="shared" si="8"/>
        <v>0</v>
      </c>
      <c r="O41" s="98">
        <f t="shared" si="8"/>
        <v>23316.200000000004</v>
      </c>
      <c r="P41" s="98">
        <f t="shared" si="8"/>
        <v>125723.73000000001</v>
      </c>
      <c r="Q41" s="98">
        <f t="shared" si="8"/>
        <v>185042.14</v>
      </c>
      <c r="R41" s="98">
        <f t="shared" si="8"/>
        <v>16884.400000000001</v>
      </c>
      <c r="S41" s="98">
        <f t="shared" si="8"/>
        <v>0</v>
      </c>
      <c r="T41" s="98">
        <f t="shared" si="8"/>
        <v>190752.27999999997</v>
      </c>
      <c r="U41" s="98">
        <f t="shared" si="8"/>
        <v>1151004.0300000003</v>
      </c>
      <c r="V41" s="113">
        <f t="shared" si="8"/>
        <v>0</v>
      </c>
      <c r="W41" s="113">
        <f t="shared" si="8"/>
        <v>1151004.0300000003</v>
      </c>
      <c r="X41" s="250">
        <f t="shared" si="8"/>
        <v>613432.12</v>
      </c>
      <c r="Y41" s="250">
        <f t="shared" si="8"/>
        <v>362</v>
      </c>
      <c r="Z41" s="250">
        <f t="shared" si="8"/>
        <v>4565</v>
      </c>
      <c r="AA41" s="250">
        <f t="shared" si="8"/>
        <v>4250</v>
      </c>
      <c r="AB41" s="113">
        <f>W41/(D41+E41)</f>
        <v>4455.7294441003414</v>
      </c>
      <c r="AC41" s="113">
        <f>W41/Z41</f>
        <v>252.13669879518079</v>
      </c>
      <c r="AD41" s="113"/>
      <c r="AE41" s="113"/>
    </row>
    <row r="42" spans="1:31" ht="31.2" x14ac:dyDescent="0.25">
      <c r="A42" s="146" t="s">
        <v>0</v>
      </c>
      <c r="B42" s="146" t="s">
        <v>1</v>
      </c>
      <c r="C42" s="146" t="s">
        <v>16</v>
      </c>
      <c r="D42" s="43" t="s">
        <v>523</v>
      </c>
      <c r="E42" s="43" t="s">
        <v>524</v>
      </c>
      <c r="F42" s="43" t="s">
        <v>2</v>
      </c>
      <c r="G42" s="146" t="s">
        <v>3</v>
      </c>
      <c r="H42" s="43" t="s">
        <v>29</v>
      </c>
      <c r="I42" s="43" t="s">
        <v>25</v>
      </c>
      <c r="J42" s="43" t="s">
        <v>26</v>
      </c>
      <c r="K42" s="43" t="s">
        <v>20</v>
      </c>
      <c r="L42" s="43" t="s">
        <v>773</v>
      </c>
      <c r="M42" s="43" t="s">
        <v>13</v>
      </c>
      <c r="N42" s="43" t="s">
        <v>21</v>
      </c>
      <c r="O42" s="146" t="s">
        <v>7</v>
      </c>
      <c r="P42" s="43" t="s">
        <v>22</v>
      </c>
      <c r="Q42" s="146" t="s">
        <v>9</v>
      </c>
      <c r="R42" s="146" t="s">
        <v>23</v>
      </c>
      <c r="S42" s="146" t="s">
        <v>24</v>
      </c>
      <c r="T42" s="146" t="s">
        <v>12</v>
      </c>
      <c r="U42" s="146" t="s">
        <v>19</v>
      </c>
      <c r="V42" s="146" t="s">
        <v>170</v>
      </c>
      <c r="W42" s="43" t="s">
        <v>171</v>
      </c>
      <c r="X42" s="43" t="s">
        <v>163</v>
      </c>
      <c r="Y42" s="43" t="s">
        <v>164</v>
      </c>
      <c r="Z42" s="43" t="s">
        <v>165</v>
      </c>
      <c r="AA42" s="43" t="s">
        <v>166</v>
      </c>
      <c r="AB42" s="146" t="s">
        <v>167</v>
      </c>
      <c r="AC42" s="146" t="s">
        <v>168</v>
      </c>
      <c r="AD42" s="146" t="s">
        <v>1405</v>
      </c>
      <c r="AE42" s="146" t="s">
        <v>1406</v>
      </c>
    </row>
    <row r="43" spans="1:31" x14ac:dyDescent="0.25">
      <c r="A43" s="100"/>
      <c r="B43" s="100"/>
      <c r="C43" s="100"/>
      <c r="D43" s="100"/>
      <c r="E43" s="100"/>
      <c r="F43" s="100"/>
      <c r="G43" s="100"/>
      <c r="H43" s="100"/>
      <c r="I43" s="100"/>
      <c r="J43" s="100"/>
      <c r="K43" s="100"/>
      <c r="L43" s="100"/>
      <c r="M43" s="100"/>
      <c r="N43" s="100"/>
      <c r="O43" s="100"/>
      <c r="P43" s="100"/>
      <c r="Q43" s="100"/>
      <c r="R43" s="100"/>
      <c r="S43" s="100"/>
      <c r="T43" s="100"/>
      <c r="U43" s="100"/>
      <c r="V43" s="100"/>
      <c r="W43" s="100"/>
      <c r="X43" s="100"/>
      <c r="Y43" s="100"/>
      <c r="Z43" s="100"/>
      <c r="AA43" s="100"/>
      <c r="AB43" s="100"/>
      <c r="AC43" s="100"/>
      <c r="AD43" s="100"/>
      <c r="AE43" s="100"/>
    </row>
    <row r="44" spans="1:31" s="227" customFormat="1" ht="36" x14ac:dyDescent="0.25">
      <c r="A44" s="304" t="s">
        <v>1251</v>
      </c>
      <c r="B44" s="304"/>
      <c r="C44" s="245" t="s">
        <v>30</v>
      </c>
      <c r="D44" s="245" t="s">
        <v>526</v>
      </c>
      <c r="E44" s="245" t="s">
        <v>524</v>
      </c>
      <c r="F44" s="246"/>
      <c r="G44" s="246"/>
      <c r="H44" s="245" t="s">
        <v>31</v>
      </c>
      <c r="I44" s="245" t="s">
        <v>4</v>
      </c>
      <c r="J44" s="245" t="s">
        <v>5</v>
      </c>
      <c r="K44" s="245" t="s">
        <v>6</v>
      </c>
      <c r="L44" s="245" t="s">
        <v>773</v>
      </c>
      <c r="M44" s="245" t="s">
        <v>13</v>
      </c>
      <c r="N44" s="246" t="s">
        <v>17</v>
      </c>
      <c r="O44" s="246" t="s">
        <v>7</v>
      </c>
      <c r="P44" s="245" t="s">
        <v>8</v>
      </c>
      <c r="Q44" s="246" t="s">
        <v>9</v>
      </c>
      <c r="R44" s="245" t="s">
        <v>18</v>
      </c>
      <c r="S44" s="246" t="s">
        <v>10</v>
      </c>
      <c r="T44" s="246" t="s">
        <v>12</v>
      </c>
      <c r="U44" s="245" t="s">
        <v>169</v>
      </c>
      <c r="V44" s="245" t="s">
        <v>170</v>
      </c>
      <c r="W44" s="245" t="s">
        <v>171</v>
      </c>
      <c r="X44" s="245" t="s">
        <v>163</v>
      </c>
      <c r="Y44" s="245" t="s">
        <v>164</v>
      </c>
      <c r="Z44" s="245" t="s">
        <v>165</v>
      </c>
      <c r="AA44" s="245" t="s">
        <v>166</v>
      </c>
      <c r="AB44" s="247" t="s">
        <v>167</v>
      </c>
      <c r="AC44" s="247" t="s">
        <v>168</v>
      </c>
      <c r="AD44" s="247"/>
      <c r="AE44" s="247"/>
    </row>
    <row r="45" spans="1:31" s="20" customFormat="1" ht="25.5" customHeight="1" x14ac:dyDescent="0.25">
      <c r="A45" s="303" t="s">
        <v>1210</v>
      </c>
      <c r="B45" s="303"/>
      <c r="C45" s="95">
        <f>COUNT(D4:D13)</f>
        <v>10</v>
      </c>
      <c r="D45" s="95">
        <f>SUM(D4:D13)</f>
        <v>66.679999999999993</v>
      </c>
      <c r="E45" s="95">
        <f>SUM(E4:E13)</f>
        <v>35.229999999999997</v>
      </c>
      <c r="F45" s="95"/>
      <c r="G45" s="95"/>
      <c r="H45" s="95">
        <f>SUM(H4:H13)</f>
        <v>0</v>
      </c>
      <c r="I45" s="95">
        <f>SUM(I4:I13)</f>
        <v>169</v>
      </c>
      <c r="J45" s="95">
        <f>MAX(J4:J13)</f>
        <v>11</v>
      </c>
      <c r="K45" s="45">
        <f t="shared" ref="K45:V45" si="9">SUM(K4:K13)</f>
        <v>207715.79</v>
      </c>
      <c r="L45" s="45">
        <f t="shared" si="9"/>
        <v>3281</v>
      </c>
      <c r="M45" s="45">
        <f t="shared" si="9"/>
        <v>32132.630000000005</v>
      </c>
      <c r="N45" s="45">
        <f t="shared" si="9"/>
        <v>0</v>
      </c>
      <c r="O45" s="45">
        <f t="shared" si="9"/>
        <v>8923.32</v>
      </c>
      <c r="P45" s="45">
        <f t="shared" si="9"/>
        <v>57464.130000000005</v>
      </c>
      <c r="Q45" s="45">
        <f t="shared" si="9"/>
        <v>88008.639999999999</v>
      </c>
      <c r="R45" s="45">
        <f t="shared" si="9"/>
        <v>9633</v>
      </c>
      <c r="S45" s="45">
        <f t="shared" si="9"/>
        <v>0</v>
      </c>
      <c r="T45" s="45">
        <f t="shared" si="9"/>
        <v>77819.8</v>
      </c>
      <c r="U45" s="45">
        <f t="shared" si="9"/>
        <v>487474.18000000005</v>
      </c>
      <c r="V45" s="45">
        <f t="shared" si="9"/>
        <v>0</v>
      </c>
      <c r="W45" s="62">
        <f>V45+U45</f>
        <v>487474.18000000005</v>
      </c>
      <c r="X45" s="53">
        <f>SUM(X4:X13)</f>
        <v>238332.12</v>
      </c>
      <c r="Y45" s="53">
        <f>SUM(Y4:Y13)</f>
        <v>169</v>
      </c>
      <c r="Z45" s="53">
        <f>SUM(Z4:Z13)</f>
        <v>1859</v>
      </c>
      <c r="AA45" s="53">
        <f>SUM(AA4:AA13)</f>
        <v>1554</v>
      </c>
      <c r="AB45" s="62">
        <f>W45/(D45+E45)</f>
        <v>4783.3792562064573</v>
      </c>
      <c r="AC45" s="62">
        <f>U45/Z45</f>
        <v>262.2238730500269</v>
      </c>
      <c r="AD45" s="62"/>
      <c r="AE45" s="62"/>
    </row>
    <row r="46" spans="1:31" s="20" customFormat="1" ht="25.5" customHeight="1" x14ac:dyDescent="0.25">
      <c r="A46" s="303" t="s">
        <v>1259</v>
      </c>
      <c r="B46" s="303"/>
      <c r="C46" s="95">
        <f>COUNT(D14:D17)</f>
        <v>4</v>
      </c>
      <c r="D46" s="95">
        <f>SUM(D14:D17)</f>
        <v>40.739999999999995</v>
      </c>
      <c r="E46" s="95">
        <f>SUM(E14:E17)</f>
        <v>7.02</v>
      </c>
      <c r="F46" s="95"/>
      <c r="G46" s="95"/>
      <c r="H46" s="95">
        <f>SUM(H14:H17)</f>
        <v>0</v>
      </c>
      <c r="I46" s="95">
        <f>SUM(I14:I17)</f>
        <v>76</v>
      </c>
      <c r="J46" s="95">
        <f>MAX(J14:J17)</f>
        <v>11</v>
      </c>
      <c r="K46" s="45">
        <f t="shared" ref="K46:V46" si="10">SUM(K14:K17)</f>
        <v>98474.959999999992</v>
      </c>
      <c r="L46" s="45">
        <f t="shared" si="10"/>
        <v>1553.24</v>
      </c>
      <c r="M46" s="45">
        <f t="shared" si="10"/>
        <v>15421.19</v>
      </c>
      <c r="N46" s="45">
        <f t="shared" si="10"/>
        <v>0</v>
      </c>
      <c r="O46" s="45">
        <f t="shared" si="10"/>
        <v>4257.4799999999996</v>
      </c>
      <c r="P46" s="45">
        <f t="shared" si="10"/>
        <v>18634.8</v>
      </c>
      <c r="Q46" s="45">
        <f t="shared" si="10"/>
        <v>29099</v>
      </c>
      <c r="R46" s="45">
        <f t="shared" si="10"/>
        <v>2192</v>
      </c>
      <c r="S46" s="45">
        <f t="shared" si="10"/>
        <v>0</v>
      </c>
      <c r="T46" s="45">
        <f t="shared" si="10"/>
        <v>38246.400000000001</v>
      </c>
      <c r="U46" s="45">
        <f t="shared" si="10"/>
        <v>207879.07</v>
      </c>
      <c r="V46" s="45">
        <f t="shared" si="10"/>
        <v>0</v>
      </c>
      <c r="W46" s="62">
        <f>V46+U46</f>
        <v>207879.07</v>
      </c>
      <c r="X46" s="53">
        <f>SUM(X14:X17)</f>
        <v>115850</v>
      </c>
      <c r="Y46" s="53">
        <f>SUM(Y14:Y17)</f>
        <v>76</v>
      </c>
      <c r="Z46" s="53">
        <f>SUM(Z14:Z17)</f>
        <v>836</v>
      </c>
      <c r="AA46" s="53">
        <f>SUM(AA14:AA17)</f>
        <v>836</v>
      </c>
      <c r="AB46" s="62">
        <f>W46/(D46+E46)</f>
        <v>4352.5768425460647</v>
      </c>
      <c r="AC46" s="62">
        <f>U46/Z46</f>
        <v>248.65917464114833</v>
      </c>
      <c r="AD46" s="62"/>
      <c r="AE46" s="62"/>
    </row>
    <row r="47" spans="1:31" s="20" customFormat="1" ht="25.5" customHeight="1" x14ac:dyDescent="0.25">
      <c r="A47" s="303" t="s">
        <v>1364</v>
      </c>
      <c r="B47" s="303"/>
      <c r="C47" s="95">
        <f>COUNT(D18:D26)</f>
        <v>9</v>
      </c>
      <c r="D47" s="95">
        <f>SUM(D18:D26)</f>
        <v>97.4</v>
      </c>
      <c r="E47" s="95">
        <f>SUM(E18:E26)</f>
        <v>11.25</v>
      </c>
      <c r="F47" s="95"/>
      <c r="G47" s="95"/>
      <c r="H47" s="95">
        <f>SUM(H18:H26)</f>
        <v>0</v>
      </c>
      <c r="I47" s="95">
        <f>SUM(I18:I26)</f>
        <v>170</v>
      </c>
      <c r="J47" s="95">
        <f>MAX(J18:J26)</f>
        <v>11</v>
      </c>
      <c r="K47" s="45">
        <f t="shared" ref="K47:AA47" si="11">SUM(K18:K26)</f>
        <v>232931.18999999997</v>
      </c>
      <c r="L47" s="45">
        <f t="shared" si="11"/>
        <v>3676.08</v>
      </c>
      <c r="M47" s="45">
        <f t="shared" si="11"/>
        <v>22460.93</v>
      </c>
      <c r="N47" s="45">
        <f t="shared" si="11"/>
        <v>0</v>
      </c>
      <c r="O47" s="45">
        <f t="shared" si="11"/>
        <v>10135.4</v>
      </c>
      <c r="P47" s="45">
        <f t="shared" si="11"/>
        <v>49624.800000000003</v>
      </c>
      <c r="Q47" s="45">
        <f t="shared" si="11"/>
        <v>67934.5</v>
      </c>
      <c r="R47" s="45">
        <f t="shared" si="11"/>
        <v>5059.3999999999996</v>
      </c>
      <c r="S47" s="45">
        <f t="shared" si="11"/>
        <v>0</v>
      </c>
      <c r="T47" s="45">
        <f t="shared" si="11"/>
        <v>74686.080000000016</v>
      </c>
      <c r="U47" s="45">
        <f t="shared" si="11"/>
        <v>455650.78</v>
      </c>
      <c r="V47" s="45">
        <f t="shared" si="11"/>
        <v>0</v>
      </c>
      <c r="W47" s="45">
        <f t="shared" si="11"/>
        <v>455650.78</v>
      </c>
      <c r="X47" s="258">
        <f t="shared" si="11"/>
        <v>259250</v>
      </c>
      <c r="Y47" s="258">
        <f t="shared" si="11"/>
        <v>117</v>
      </c>
      <c r="Z47" s="258">
        <f t="shared" si="11"/>
        <v>1870</v>
      </c>
      <c r="AA47" s="258">
        <f t="shared" si="11"/>
        <v>1860</v>
      </c>
      <c r="AB47" s="62">
        <f>W47/(D47+E47)</f>
        <v>4193.7485503911639</v>
      </c>
      <c r="AC47" s="62">
        <f>U47/Z47</f>
        <v>243.66351871657756</v>
      </c>
      <c r="AD47" s="62"/>
      <c r="AE47" s="62"/>
    </row>
    <row r="48" spans="1:31" s="20" customFormat="1" ht="25.5" customHeight="1" x14ac:dyDescent="0.25">
      <c r="A48" s="303" t="s">
        <v>2170</v>
      </c>
      <c r="B48" s="303"/>
      <c r="C48" s="95">
        <f>COUNT(D27:D38)</f>
        <v>0</v>
      </c>
      <c r="D48" s="95">
        <f>SUM(D27:D38)</f>
        <v>0</v>
      </c>
      <c r="E48" s="95">
        <f>SUM(E27:E38)</f>
        <v>0</v>
      </c>
      <c r="F48" s="95"/>
      <c r="G48" s="95"/>
      <c r="H48" s="95">
        <f>SUM(H27:H38)</f>
        <v>0</v>
      </c>
      <c r="I48" s="95">
        <f>SUM(I27:I38)</f>
        <v>0</v>
      </c>
      <c r="J48" s="95">
        <f>MAX(J27:J38)</f>
        <v>0</v>
      </c>
      <c r="K48" s="45">
        <f>SUM(K27:K38)</f>
        <v>0</v>
      </c>
      <c r="L48" s="45">
        <f t="shared" ref="L48:AA48" si="12">SUM(L27:L38)</f>
        <v>0</v>
      </c>
      <c r="M48" s="45">
        <f t="shared" si="12"/>
        <v>0</v>
      </c>
      <c r="N48" s="45">
        <f t="shared" si="12"/>
        <v>0</v>
      </c>
      <c r="O48" s="45">
        <f t="shared" si="12"/>
        <v>0</v>
      </c>
      <c r="P48" s="45">
        <f t="shared" si="12"/>
        <v>0</v>
      </c>
      <c r="Q48" s="45">
        <f t="shared" si="12"/>
        <v>0</v>
      </c>
      <c r="R48" s="45">
        <f t="shared" si="12"/>
        <v>0</v>
      </c>
      <c r="S48" s="45">
        <f t="shared" si="12"/>
        <v>0</v>
      </c>
      <c r="T48" s="45">
        <f t="shared" si="12"/>
        <v>0</v>
      </c>
      <c r="U48" s="45">
        <f t="shared" si="12"/>
        <v>0</v>
      </c>
      <c r="V48" s="45">
        <f t="shared" si="12"/>
        <v>0</v>
      </c>
      <c r="W48" s="45">
        <f t="shared" si="12"/>
        <v>0</v>
      </c>
      <c r="X48" s="258">
        <f t="shared" si="12"/>
        <v>0</v>
      </c>
      <c r="Y48" s="258">
        <f t="shared" si="12"/>
        <v>0</v>
      </c>
      <c r="Z48" s="258">
        <f t="shared" si="12"/>
        <v>0</v>
      </c>
      <c r="AA48" s="258">
        <f t="shared" si="12"/>
        <v>0</v>
      </c>
      <c r="AB48" s="62" t="e">
        <f>W48/(D48+E48)</f>
        <v>#DIV/0!</v>
      </c>
      <c r="AC48" s="62" t="e">
        <f>U48/Z48</f>
        <v>#DIV/0!</v>
      </c>
      <c r="AD48" s="62"/>
      <c r="AE48" s="62"/>
    </row>
    <row r="49" spans="1:1" x14ac:dyDescent="0.25">
      <c r="A49" s="11"/>
    </row>
    <row r="53" spans="1:1" x14ac:dyDescent="0.25">
      <c r="A53" s="11"/>
    </row>
    <row r="58" spans="1:1" x14ac:dyDescent="0.25">
      <c r="A58" s="11"/>
    </row>
    <row r="64" spans="1:1" x14ac:dyDescent="0.25">
      <c r="A64" s="11"/>
    </row>
    <row r="69" spans="1:1" x14ac:dyDescent="0.25">
      <c r="A69" s="11"/>
    </row>
    <row r="71" spans="1:1" x14ac:dyDescent="0.25">
      <c r="A71" s="11"/>
    </row>
    <row r="73" spans="1:1" x14ac:dyDescent="0.25">
      <c r="A73" s="11"/>
    </row>
    <row r="77" spans="1:1" x14ac:dyDescent="0.25">
      <c r="A77" s="11"/>
    </row>
    <row r="81" spans="1:1" x14ac:dyDescent="0.25">
      <c r="A81" s="11"/>
    </row>
    <row r="85" spans="1:1" x14ac:dyDescent="0.25">
      <c r="A85" s="11"/>
    </row>
    <row r="89" spans="1:1" x14ac:dyDescent="0.25">
      <c r="A89" s="11"/>
    </row>
    <row r="93" spans="1:1" x14ac:dyDescent="0.25">
      <c r="A93" s="11"/>
    </row>
    <row r="97" spans="1:1" x14ac:dyDescent="0.25">
      <c r="A97" s="11"/>
    </row>
  </sheetData>
  <mergeCells count="5">
    <mergeCell ref="A45:B45"/>
    <mergeCell ref="A44:B44"/>
    <mergeCell ref="A46:B46"/>
    <mergeCell ref="A47:B47"/>
    <mergeCell ref="A48:B48"/>
  </mergeCells>
  <pageMargins left="0.70866141732283472" right="0.70866141732283472" top="0.74803149606299213" bottom="0.74803149606299213" header="0.31496062992125984" footer="0.31496062992125984"/>
  <pageSetup paperSize="8" scale="56" orientation="landscape"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rgb="FF00FF00"/>
    <pageSetUpPr fitToPage="1"/>
  </sheetPr>
  <dimension ref="A1:AE94"/>
  <sheetViews>
    <sheetView topLeftCell="A33" zoomScaleNormal="100" workbookViewId="0">
      <selection activeCell="A25" sqref="A25"/>
    </sheetView>
  </sheetViews>
  <sheetFormatPr defaultRowHeight="13.2" x14ac:dyDescent="0.25"/>
  <cols>
    <col min="1" max="1" width="12.6640625" customWidth="1"/>
    <col min="2" max="2" width="13.5546875" customWidth="1"/>
    <col min="3" max="3" width="14.6640625" customWidth="1"/>
    <col min="6" max="6" width="15.44140625" customWidth="1"/>
    <col min="7" max="7" width="13.109375" customWidth="1"/>
    <col min="11" max="11" width="12" bestFit="1" customWidth="1"/>
    <col min="12" max="12" width="10" bestFit="1" customWidth="1"/>
    <col min="13" max="13" width="11" bestFit="1" customWidth="1"/>
    <col min="14" max="14" width="9.33203125" bestFit="1" customWidth="1"/>
    <col min="15" max="17" width="11" bestFit="1" customWidth="1"/>
    <col min="18" max="18" width="10" bestFit="1" customWidth="1"/>
    <col min="19" max="19" width="9.33203125" bestFit="1" customWidth="1"/>
    <col min="20" max="20" width="11" bestFit="1" customWidth="1"/>
    <col min="21" max="21" width="12" bestFit="1" customWidth="1"/>
    <col min="22" max="22" width="9.33203125" bestFit="1" customWidth="1"/>
    <col min="23" max="23" width="12" bestFit="1" customWidth="1"/>
    <col min="28" max="28" width="10" bestFit="1" customWidth="1"/>
    <col min="29" max="29" width="9.44140625" bestFit="1" customWidth="1"/>
    <col min="30" max="30" width="20.44140625" customWidth="1"/>
    <col min="31" max="31" width="24.109375" customWidth="1"/>
  </cols>
  <sheetData>
    <row r="1" spans="1:31" x14ac:dyDescent="0.25">
      <c r="A1" s="2" t="s">
        <v>1141</v>
      </c>
    </row>
    <row r="3" spans="1:31" ht="31.2" x14ac:dyDescent="0.25">
      <c r="A3" s="146" t="s">
        <v>0</v>
      </c>
      <c r="B3" s="146" t="s">
        <v>1</v>
      </c>
      <c r="C3" s="146" t="s">
        <v>16</v>
      </c>
      <c r="D3" s="43" t="s">
        <v>523</v>
      </c>
      <c r="E3" s="43" t="s">
        <v>524</v>
      </c>
      <c r="F3" s="43" t="s">
        <v>2</v>
      </c>
      <c r="G3" s="146" t="s">
        <v>3</v>
      </c>
      <c r="H3" s="43" t="s">
        <v>29</v>
      </c>
      <c r="I3" s="43" t="s">
        <v>25</v>
      </c>
      <c r="J3" s="43" t="s">
        <v>26</v>
      </c>
      <c r="K3" s="43" t="s">
        <v>20</v>
      </c>
      <c r="L3" s="43" t="s">
        <v>773</v>
      </c>
      <c r="M3" s="43" t="s">
        <v>13</v>
      </c>
      <c r="N3" s="43" t="s">
        <v>21</v>
      </c>
      <c r="O3" s="146" t="s">
        <v>7</v>
      </c>
      <c r="P3" s="43" t="s">
        <v>22</v>
      </c>
      <c r="Q3" s="146" t="s">
        <v>9</v>
      </c>
      <c r="R3" s="146" t="s">
        <v>23</v>
      </c>
      <c r="S3" s="146" t="s">
        <v>24</v>
      </c>
      <c r="T3" s="146" t="s">
        <v>12</v>
      </c>
      <c r="U3" s="146" t="s">
        <v>19</v>
      </c>
      <c r="V3" s="43" t="s">
        <v>170</v>
      </c>
      <c r="W3" s="43" t="s">
        <v>171</v>
      </c>
      <c r="X3" s="43" t="s">
        <v>163</v>
      </c>
      <c r="Y3" s="43" t="s">
        <v>164</v>
      </c>
      <c r="Z3" s="43" t="s">
        <v>165</v>
      </c>
      <c r="AA3" s="43" t="s">
        <v>166</v>
      </c>
      <c r="AB3" s="146" t="s">
        <v>167</v>
      </c>
      <c r="AC3" s="146" t="s">
        <v>168</v>
      </c>
      <c r="AD3" s="146" t="s">
        <v>1405</v>
      </c>
      <c r="AE3" s="146" t="s">
        <v>1406</v>
      </c>
    </row>
    <row r="4" spans="1:31" s="20" customFormat="1" x14ac:dyDescent="0.25">
      <c r="A4" s="21" t="s">
        <v>1142</v>
      </c>
      <c r="B4" s="39" t="s">
        <v>1184</v>
      </c>
      <c r="C4" s="21" t="s">
        <v>1187</v>
      </c>
      <c r="D4" s="21">
        <v>0</v>
      </c>
      <c r="E4" s="21">
        <v>5.88</v>
      </c>
      <c r="F4" s="21" t="s">
        <v>544</v>
      </c>
      <c r="G4" s="21" t="s">
        <v>1187</v>
      </c>
      <c r="H4" s="21">
        <v>0</v>
      </c>
      <c r="I4" s="21">
        <v>11</v>
      </c>
      <c r="J4" s="21">
        <v>11</v>
      </c>
      <c r="K4" s="224">
        <v>13421.65</v>
      </c>
      <c r="L4" s="224">
        <v>211.27</v>
      </c>
      <c r="M4" s="120">
        <v>0</v>
      </c>
      <c r="N4" s="120">
        <v>0</v>
      </c>
      <c r="O4" s="120">
        <v>576.84</v>
      </c>
      <c r="P4" s="120">
        <v>1335.07</v>
      </c>
      <c r="Q4" s="120">
        <v>6628.6</v>
      </c>
      <c r="R4" s="120">
        <v>627</v>
      </c>
      <c r="S4" s="120">
        <v>0</v>
      </c>
      <c r="T4" s="120">
        <v>5443.2</v>
      </c>
      <c r="U4" s="120">
        <v>28243.63</v>
      </c>
      <c r="V4" s="23">
        <v>0</v>
      </c>
      <c r="W4" s="23">
        <f t="shared" ref="W4:W10" si="0">V4+U4</f>
        <v>28243.63</v>
      </c>
      <c r="X4" s="52">
        <v>10500</v>
      </c>
      <c r="Y4" s="52">
        <v>11</v>
      </c>
      <c r="Z4" s="47">
        <v>121</v>
      </c>
      <c r="AA4" s="47">
        <v>121</v>
      </c>
      <c r="AB4" s="23">
        <f t="shared" ref="AB4:AB10" si="1">W4/(D4+E4)</f>
        <v>4803.3384353741503</v>
      </c>
      <c r="AC4" s="23">
        <f t="shared" ref="AC4:AC15" si="2">U4/Z4</f>
        <v>233.41842975206612</v>
      </c>
      <c r="AD4" s="23" t="s">
        <v>1435</v>
      </c>
      <c r="AE4" s="284">
        <v>0.71</v>
      </c>
    </row>
    <row r="5" spans="1:31" s="20" customFormat="1" x14ac:dyDescent="0.25">
      <c r="A5" s="21" t="s">
        <v>1142</v>
      </c>
      <c r="B5" s="39" t="s">
        <v>1184</v>
      </c>
      <c r="C5" s="21" t="s">
        <v>1188</v>
      </c>
      <c r="D5" s="21">
        <v>0</v>
      </c>
      <c r="E5" s="21">
        <v>5.82</v>
      </c>
      <c r="F5" s="21" t="s">
        <v>544</v>
      </c>
      <c r="G5" s="21" t="s">
        <v>1188</v>
      </c>
      <c r="H5" s="21">
        <v>0</v>
      </c>
      <c r="I5" s="21">
        <v>11</v>
      </c>
      <c r="J5" s="21">
        <v>11</v>
      </c>
      <c r="K5" s="224">
        <v>13421.65</v>
      </c>
      <c r="L5" s="224">
        <v>211.27</v>
      </c>
      <c r="M5" s="120">
        <v>0</v>
      </c>
      <c r="N5" s="120">
        <v>0</v>
      </c>
      <c r="O5" s="120">
        <v>576.84</v>
      </c>
      <c r="P5" s="120">
        <v>1335.07</v>
      </c>
      <c r="Q5" s="120">
        <v>6628.6</v>
      </c>
      <c r="R5" s="120">
        <v>627</v>
      </c>
      <c r="S5" s="120">
        <v>0</v>
      </c>
      <c r="T5" s="120">
        <v>5443.2</v>
      </c>
      <c r="U5" s="120">
        <v>28243.63</v>
      </c>
      <c r="V5" s="23">
        <v>0</v>
      </c>
      <c r="W5" s="23">
        <f t="shared" si="0"/>
        <v>28243.63</v>
      </c>
      <c r="X5" s="52">
        <v>10500</v>
      </c>
      <c r="Y5" s="52">
        <v>11</v>
      </c>
      <c r="Z5" s="47">
        <v>121</v>
      </c>
      <c r="AA5" s="47">
        <v>121</v>
      </c>
      <c r="AB5" s="23">
        <f t="shared" si="1"/>
        <v>4852.8573883161507</v>
      </c>
      <c r="AC5" s="23">
        <f t="shared" si="2"/>
        <v>233.41842975206612</v>
      </c>
      <c r="AD5" s="23" t="s">
        <v>1428</v>
      </c>
      <c r="AE5" s="284">
        <v>0.72</v>
      </c>
    </row>
    <row r="6" spans="1:31" s="20" customFormat="1" x14ac:dyDescent="0.25">
      <c r="A6" s="21" t="s">
        <v>1142</v>
      </c>
      <c r="B6" s="39" t="s">
        <v>1195</v>
      </c>
      <c r="C6" s="21" t="s">
        <v>1205</v>
      </c>
      <c r="D6" s="21">
        <v>7.0750000000000002</v>
      </c>
      <c r="E6" s="21">
        <v>0</v>
      </c>
      <c r="F6" s="21" t="s">
        <v>177</v>
      </c>
      <c r="G6" s="21" t="s">
        <v>1205</v>
      </c>
      <c r="H6" s="21">
        <v>0</v>
      </c>
      <c r="I6" s="21">
        <v>21</v>
      </c>
      <c r="J6" s="21">
        <v>11</v>
      </c>
      <c r="K6" s="224">
        <v>25623.15</v>
      </c>
      <c r="L6" s="224">
        <v>403.33</v>
      </c>
      <c r="M6" s="120">
        <v>4012.59</v>
      </c>
      <c r="N6" s="120">
        <v>0</v>
      </c>
      <c r="O6" s="120">
        <v>1101.24</v>
      </c>
      <c r="P6" s="120">
        <v>2548.77</v>
      </c>
      <c r="Q6" s="120">
        <v>12654.6</v>
      </c>
      <c r="R6" s="120">
        <v>1197</v>
      </c>
      <c r="S6" s="120">
        <v>0</v>
      </c>
      <c r="T6" s="120">
        <v>9676.7999999999993</v>
      </c>
      <c r="U6" s="120">
        <v>57217.48</v>
      </c>
      <c r="V6" s="23">
        <v>0</v>
      </c>
      <c r="W6" s="23">
        <f t="shared" si="0"/>
        <v>57217.48</v>
      </c>
      <c r="X6" s="52">
        <f>2500*D6</f>
        <v>17687.5</v>
      </c>
      <c r="Y6" s="52">
        <v>21</v>
      </c>
      <c r="Z6" s="47">
        <v>231</v>
      </c>
      <c r="AA6" s="47">
        <v>231</v>
      </c>
      <c r="AB6" s="23">
        <f t="shared" si="1"/>
        <v>8087.276325088339</v>
      </c>
      <c r="AC6" s="23">
        <f t="shared" si="2"/>
        <v>247.69471861471862</v>
      </c>
      <c r="AD6" s="23" t="s">
        <v>1880</v>
      </c>
      <c r="AE6" s="284"/>
    </row>
    <row r="7" spans="1:31" s="20" customFormat="1" x14ac:dyDescent="0.25">
      <c r="A7" s="21" t="s">
        <v>1142</v>
      </c>
      <c r="B7" s="39" t="s">
        <v>1211</v>
      </c>
      <c r="C7" s="21" t="s">
        <v>1241</v>
      </c>
      <c r="D7" s="21">
        <v>7.0860000000000003</v>
      </c>
      <c r="E7" s="21">
        <v>0</v>
      </c>
      <c r="F7" s="21" t="s">
        <v>177</v>
      </c>
      <c r="G7" s="21" t="s">
        <v>1241</v>
      </c>
      <c r="H7" s="21">
        <v>0</v>
      </c>
      <c r="I7" s="21">
        <f>231/11</f>
        <v>21</v>
      </c>
      <c r="J7" s="21">
        <v>11</v>
      </c>
      <c r="K7" s="224">
        <v>25623.15</v>
      </c>
      <c r="L7" s="224">
        <v>403.33</v>
      </c>
      <c r="M7" s="120">
        <v>4012.59</v>
      </c>
      <c r="N7" s="120">
        <v>0</v>
      </c>
      <c r="O7" s="120">
        <v>1101.24</v>
      </c>
      <c r="P7" s="120">
        <v>2548.77</v>
      </c>
      <c r="Q7" s="120">
        <v>12654.6</v>
      </c>
      <c r="R7" s="120">
        <v>1197</v>
      </c>
      <c r="S7" s="120">
        <v>0</v>
      </c>
      <c r="T7" s="120">
        <v>9676.7999999999993</v>
      </c>
      <c r="U7" s="120">
        <v>57217.48</v>
      </c>
      <c r="V7" s="23">
        <v>0</v>
      </c>
      <c r="W7" s="23">
        <f t="shared" si="0"/>
        <v>57217.48</v>
      </c>
      <c r="X7" s="52">
        <f>2500*D7</f>
        <v>17715</v>
      </c>
      <c r="Y7" s="52">
        <v>21</v>
      </c>
      <c r="Z7" s="47">
        <v>231</v>
      </c>
      <c r="AA7" s="47">
        <v>231</v>
      </c>
      <c r="AB7" s="23">
        <f t="shared" si="1"/>
        <v>8074.7219870166527</v>
      </c>
      <c r="AC7" s="23">
        <f t="shared" si="2"/>
        <v>247.69471861471862</v>
      </c>
      <c r="AD7" s="23" t="s">
        <v>1881</v>
      </c>
      <c r="AE7" s="284"/>
    </row>
    <row r="8" spans="1:31" s="20" customFormat="1" x14ac:dyDescent="0.25">
      <c r="A8" s="21" t="s">
        <v>1142</v>
      </c>
      <c r="B8" s="39" t="s">
        <v>1222</v>
      </c>
      <c r="C8" s="21" t="s">
        <v>1236</v>
      </c>
      <c r="D8" s="21">
        <v>19.094000000000001</v>
      </c>
      <c r="E8" s="21">
        <v>0</v>
      </c>
      <c r="F8" s="21" t="s">
        <v>177</v>
      </c>
      <c r="G8" s="21" t="s">
        <v>1236</v>
      </c>
      <c r="H8" s="21">
        <v>0</v>
      </c>
      <c r="I8" s="21">
        <v>20</v>
      </c>
      <c r="J8" s="21">
        <v>11</v>
      </c>
      <c r="K8" s="224">
        <v>25265.4</v>
      </c>
      <c r="L8" s="224">
        <v>401.37</v>
      </c>
      <c r="M8" s="120">
        <v>3956.56</v>
      </c>
      <c r="N8" s="120">
        <v>0</v>
      </c>
      <c r="O8" s="120">
        <v>1086.4000000000001</v>
      </c>
      <c r="P8" s="120">
        <v>8063.4</v>
      </c>
      <c r="Q8" s="120">
        <v>8792.7999999999993</v>
      </c>
      <c r="R8" s="120">
        <v>1140</v>
      </c>
      <c r="S8" s="120">
        <v>0</v>
      </c>
      <c r="T8" s="120">
        <v>9676.7999999999993</v>
      </c>
      <c r="U8" s="120">
        <v>58382.73</v>
      </c>
      <c r="V8" s="23">
        <v>0</v>
      </c>
      <c r="W8" s="23">
        <f t="shared" si="0"/>
        <v>58382.73</v>
      </c>
      <c r="X8" s="52">
        <f>2500*D8</f>
        <v>47735</v>
      </c>
      <c r="Y8" s="52">
        <v>20</v>
      </c>
      <c r="Z8" s="47">
        <v>220</v>
      </c>
      <c r="AA8" s="47">
        <v>176</v>
      </c>
      <c r="AB8" s="23">
        <f t="shared" si="1"/>
        <v>3057.6479522363047</v>
      </c>
      <c r="AC8" s="23">
        <f t="shared" si="2"/>
        <v>265.37604545454548</v>
      </c>
      <c r="AD8" s="23" t="s">
        <v>1882</v>
      </c>
      <c r="AE8" s="284"/>
    </row>
    <row r="9" spans="1:31" s="20" customFormat="1" x14ac:dyDescent="0.25">
      <c r="A9" s="21" t="s">
        <v>1142</v>
      </c>
      <c r="B9" s="39" t="s">
        <v>1244</v>
      </c>
      <c r="C9" s="21" t="s">
        <v>1254</v>
      </c>
      <c r="D9" s="21">
        <v>6.6390000000000002</v>
      </c>
      <c r="E9" s="21">
        <v>0</v>
      </c>
      <c r="F9" s="21" t="s">
        <v>177</v>
      </c>
      <c r="G9" s="21" t="s">
        <v>1254</v>
      </c>
      <c r="H9" s="21">
        <v>0</v>
      </c>
      <c r="I9" s="21">
        <v>21</v>
      </c>
      <c r="J9" s="21">
        <v>11</v>
      </c>
      <c r="K9" s="224">
        <v>25623.15</v>
      </c>
      <c r="L9" s="224">
        <v>403.33</v>
      </c>
      <c r="M9" s="120">
        <v>4012.59</v>
      </c>
      <c r="N9" s="120">
        <v>0</v>
      </c>
      <c r="O9" s="120">
        <v>1101.24</v>
      </c>
      <c r="P9" s="120">
        <v>2548.77</v>
      </c>
      <c r="Q9" s="120">
        <v>8988</v>
      </c>
      <c r="R9" s="120">
        <v>1197</v>
      </c>
      <c r="S9" s="120">
        <v>0</v>
      </c>
      <c r="T9" s="120">
        <v>9676.7999999999993</v>
      </c>
      <c r="U9" s="120">
        <v>53550.879999999997</v>
      </c>
      <c r="V9" s="23">
        <v>0</v>
      </c>
      <c r="W9" s="23">
        <f t="shared" si="0"/>
        <v>53550.879999999997</v>
      </c>
      <c r="X9" s="52">
        <v>16598</v>
      </c>
      <c r="Y9" s="52">
        <v>21</v>
      </c>
      <c r="Z9" s="47">
        <v>231</v>
      </c>
      <c r="AA9" s="47">
        <v>231</v>
      </c>
      <c r="AB9" s="23">
        <f t="shared" si="1"/>
        <v>8066.1063413164629</v>
      </c>
      <c r="AC9" s="23">
        <f t="shared" si="2"/>
        <v>231.82199134199132</v>
      </c>
      <c r="AD9" s="23" t="s">
        <v>1883</v>
      </c>
      <c r="AE9" s="284"/>
    </row>
    <row r="10" spans="1:31" s="20" customFormat="1" x14ac:dyDescent="0.25">
      <c r="A10" s="21" t="s">
        <v>1142</v>
      </c>
      <c r="B10" s="39" t="s">
        <v>1264</v>
      </c>
      <c r="C10" s="21" t="s">
        <v>1271</v>
      </c>
      <c r="D10" s="21">
        <v>0</v>
      </c>
      <c r="E10" s="21">
        <v>7.04</v>
      </c>
      <c r="F10" s="21" t="s">
        <v>544</v>
      </c>
      <c r="G10" s="21" t="s">
        <v>1271</v>
      </c>
      <c r="H10" s="21">
        <v>0</v>
      </c>
      <c r="I10" s="21">
        <v>16</v>
      </c>
      <c r="J10" s="21">
        <v>11</v>
      </c>
      <c r="K10" s="224">
        <v>20576.96</v>
      </c>
      <c r="L10" s="224">
        <v>323.89999999999998</v>
      </c>
      <c r="M10" s="120">
        <v>3222.35</v>
      </c>
      <c r="N10" s="120">
        <v>0</v>
      </c>
      <c r="O10" s="120">
        <v>883.68</v>
      </c>
      <c r="P10" s="120">
        <v>2047.2</v>
      </c>
      <c r="Q10" s="120">
        <v>6264</v>
      </c>
      <c r="R10" s="120">
        <v>912</v>
      </c>
      <c r="S10" s="120">
        <v>0</v>
      </c>
      <c r="T10" s="120">
        <v>7649.28</v>
      </c>
      <c r="U10" s="120">
        <v>41879.370000000003</v>
      </c>
      <c r="V10" s="23">
        <v>0</v>
      </c>
      <c r="W10" s="23">
        <f t="shared" si="0"/>
        <v>41879.370000000003</v>
      </c>
      <c r="X10" s="52">
        <v>14000</v>
      </c>
      <c r="Y10" s="52">
        <v>16</v>
      </c>
      <c r="Z10" s="47">
        <v>176</v>
      </c>
      <c r="AA10" s="47">
        <v>176</v>
      </c>
      <c r="AB10" s="23">
        <f t="shared" si="1"/>
        <v>5948.774147727273</v>
      </c>
      <c r="AC10" s="23">
        <f t="shared" si="2"/>
        <v>237.95096590909091</v>
      </c>
      <c r="AD10" s="23" t="s">
        <v>1804</v>
      </c>
      <c r="AE10" s="284">
        <v>0.79</v>
      </c>
    </row>
    <row r="11" spans="1:31" s="20" customFormat="1" x14ac:dyDescent="0.25">
      <c r="A11" s="21" t="s">
        <v>1142</v>
      </c>
      <c r="B11" s="39" t="s">
        <v>1284</v>
      </c>
      <c r="C11" s="21" t="s">
        <v>1309</v>
      </c>
      <c r="D11" s="21">
        <v>15.09</v>
      </c>
      <c r="E11" s="21">
        <v>0</v>
      </c>
      <c r="F11" s="21" t="s">
        <v>177</v>
      </c>
      <c r="G11" s="21" t="s">
        <v>1309</v>
      </c>
      <c r="H11" s="21">
        <v>0</v>
      </c>
      <c r="I11" s="21">
        <v>20</v>
      </c>
      <c r="J11" s="21">
        <v>11</v>
      </c>
      <c r="K11" s="224">
        <v>25966</v>
      </c>
      <c r="L11" s="224">
        <v>409.78</v>
      </c>
      <c r="M11" s="120">
        <v>4066.28</v>
      </c>
      <c r="N11" s="120">
        <v>0</v>
      </c>
      <c r="O11" s="120">
        <v>1124.5999999999999</v>
      </c>
      <c r="P11" s="120">
        <v>5529.2</v>
      </c>
      <c r="Q11" s="120">
        <v>7420</v>
      </c>
      <c r="R11" s="120">
        <v>540</v>
      </c>
      <c r="S11" s="120">
        <v>0</v>
      </c>
      <c r="T11" s="120">
        <v>10199.040000000001</v>
      </c>
      <c r="U11" s="120">
        <v>55254.9</v>
      </c>
      <c r="V11" s="23">
        <v>0</v>
      </c>
      <c r="W11" s="23">
        <f t="shared" ref="W11:W16" si="3">V11+U11</f>
        <v>55254.9</v>
      </c>
      <c r="X11" s="52">
        <v>37725</v>
      </c>
      <c r="Y11" s="52">
        <v>20</v>
      </c>
      <c r="Z11" s="47">
        <v>220</v>
      </c>
      <c r="AA11" s="47">
        <v>220</v>
      </c>
      <c r="AB11" s="23">
        <f t="shared" ref="AB11:AB16" si="4">W11/(D11+E11)</f>
        <v>3661.6898608349902</v>
      </c>
      <c r="AC11" s="23">
        <f t="shared" si="2"/>
        <v>251.15863636363636</v>
      </c>
      <c r="AD11" s="23" t="s">
        <v>1809</v>
      </c>
      <c r="AE11" s="284"/>
    </row>
    <row r="12" spans="1:31" s="20" customFormat="1" x14ac:dyDescent="0.25">
      <c r="A12" s="21" t="s">
        <v>1142</v>
      </c>
      <c r="B12" s="39" t="s">
        <v>1316</v>
      </c>
      <c r="C12" s="21" t="s">
        <v>1323</v>
      </c>
      <c r="D12" s="21">
        <v>15.06</v>
      </c>
      <c r="E12" s="21">
        <v>0</v>
      </c>
      <c r="F12" s="21" t="s">
        <v>177</v>
      </c>
      <c r="G12" s="21" t="s">
        <v>1323</v>
      </c>
      <c r="H12" s="21">
        <v>0</v>
      </c>
      <c r="I12" s="21">
        <v>20</v>
      </c>
      <c r="J12" s="21">
        <v>11</v>
      </c>
      <c r="K12" s="224">
        <v>25966</v>
      </c>
      <c r="L12" s="224">
        <v>409.78</v>
      </c>
      <c r="M12" s="120">
        <v>4066.28</v>
      </c>
      <c r="N12" s="120">
        <v>0</v>
      </c>
      <c r="O12" s="120">
        <v>1124.5999999999999</v>
      </c>
      <c r="P12" s="120">
        <v>5529.2</v>
      </c>
      <c r="Q12" s="120">
        <v>7500</v>
      </c>
      <c r="R12" s="120">
        <v>200</v>
      </c>
      <c r="S12" s="120">
        <v>0</v>
      </c>
      <c r="T12" s="120">
        <v>10199.040000000001</v>
      </c>
      <c r="U12" s="120">
        <v>54994.9</v>
      </c>
      <c r="V12" s="23">
        <v>0</v>
      </c>
      <c r="W12" s="23">
        <f t="shared" si="3"/>
        <v>54994.9</v>
      </c>
      <c r="X12" s="52">
        <v>37650</v>
      </c>
      <c r="Y12" s="52">
        <v>20</v>
      </c>
      <c r="Z12" s="47">
        <v>220</v>
      </c>
      <c r="AA12" s="47">
        <v>220</v>
      </c>
      <c r="AB12" s="23">
        <f t="shared" si="4"/>
        <v>3651.7197875166003</v>
      </c>
      <c r="AC12" s="23">
        <f t="shared" si="2"/>
        <v>249.97681818181817</v>
      </c>
      <c r="AD12" s="23" t="s">
        <v>1897</v>
      </c>
      <c r="AE12" s="284"/>
    </row>
    <row r="13" spans="1:31" s="20" customFormat="1" x14ac:dyDescent="0.25">
      <c r="A13" s="21" t="s">
        <v>1142</v>
      </c>
      <c r="B13" s="39" t="s">
        <v>1330</v>
      </c>
      <c r="C13" s="21" t="s">
        <v>1339</v>
      </c>
      <c r="D13" s="21">
        <v>0</v>
      </c>
      <c r="E13" s="21">
        <v>7.06</v>
      </c>
      <c r="F13" s="21" t="s">
        <v>544</v>
      </c>
      <c r="G13" s="21" t="s">
        <v>1339</v>
      </c>
      <c r="H13" s="21">
        <v>0</v>
      </c>
      <c r="I13" s="21">
        <v>8</v>
      </c>
      <c r="J13" s="21">
        <v>11</v>
      </c>
      <c r="K13" s="224">
        <v>10386.4</v>
      </c>
      <c r="L13" s="224">
        <v>163.91</v>
      </c>
      <c r="M13" s="120">
        <v>1626.51</v>
      </c>
      <c r="N13" s="120">
        <v>0</v>
      </c>
      <c r="O13" s="120">
        <v>449.84</v>
      </c>
      <c r="P13" s="120">
        <v>2211.6799999999998</v>
      </c>
      <c r="Q13" s="120">
        <v>3000</v>
      </c>
      <c r="R13" s="120">
        <v>80</v>
      </c>
      <c r="S13" s="120">
        <v>0</v>
      </c>
      <c r="T13" s="120">
        <v>3824.64</v>
      </c>
      <c r="U13" s="120">
        <v>21742.98</v>
      </c>
      <c r="V13" s="23">
        <v>0</v>
      </c>
      <c r="W13" s="23">
        <f t="shared" si="3"/>
        <v>21742.98</v>
      </c>
      <c r="X13" s="52">
        <v>13237</v>
      </c>
      <c r="Y13" s="52">
        <v>8</v>
      </c>
      <c r="Z13" s="47">
        <v>88</v>
      </c>
      <c r="AA13" s="47">
        <v>88</v>
      </c>
      <c r="AB13" s="23">
        <f t="shared" si="4"/>
        <v>3079.7422096317282</v>
      </c>
      <c r="AC13" s="23">
        <f t="shared" si="2"/>
        <v>247.07931818181817</v>
      </c>
      <c r="AD13" s="23" t="s">
        <v>1817</v>
      </c>
      <c r="AE13" s="284">
        <v>0.74</v>
      </c>
    </row>
    <row r="14" spans="1:31" s="20" customFormat="1" x14ac:dyDescent="0.25">
      <c r="A14" s="21" t="s">
        <v>1142</v>
      </c>
      <c r="B14" s="39" t="s">
        <v>1346</v>
      </c>
      <c r="C14" s="21" t="s">
        <v>1348</v>
      </c>
      <c r="D14" s="21">
        <v>13.45</v>
      </c>
      <c r="E14" s="21">
        <v>0</v>
      </c>
      <c r="F14" s="21" t="s">
        <v>177</v>
      </c>
      <c r="G14" s="21" t="s">
        <v>1348</v>
      </c>
      <c r="H14" s="21">
        <v>0</v>
      </c>
      <c r="I14" s="21">
        <v>20</v>
      </c>
      <c r="J14" s="21">
        <v>11</v>
      </c>
      <c r="K14" s="224">
        <v>25966</v>
      </c>
      <c r="L14" s="224">
        <v>409.78</v>
      </c>
      <c r="M14" s="120">
        <v>4066.28</v>
      </c>
      <c r="N14" s="120">
        <v>0</v>
      </c>
      <c r="O14" s="120">
        <v>1124.5999999999999</v>
      </c>
      <c r="P14" s="120">
        <v>5529.2</v>
      </c>
      <c r="Q14" s="120">
        <v>7915</v>
      </c>
      <c r="R14" s="120">
        <v>540</v>
      </c>
      <c r="S14" s="120">
        <v>0</v>
      </c>
      <c r="T14" s="120">
        <v>10199.040000000001</v>
      </c>
      <c r="U14" s="120">
        <v>55749.9</v>
      </c>
      <c r="V14" s="23">
        <v>0</v>
      </c>
      <c r="W14" s="23">
        <f t="shared" si="3"/>
        <v>55749.9</v>
      </c>
      <c r="X14" s="52">
        <v>33625</v>
      </c>
      <c r="Y14" s="52">
        <v>20</v>
      </c>
      <c r="Z14" s="47">
        <v>220</v>
      </c>
      <c r="AA14" s="47">
        <v>220</v>
      </c>
      <c r="AB14" s="23">
        <f t="shared" si="4"/>
        <v>4144.9739776951674</v>
      </c>
      <c r="AC14" s="23">
        <f t="shared" si="2"/>
        <v>253.40863636363636</v>
      </c>
      <c r="AD14" s="23" t="s">
        <v>1816</v>
      </c>
      <c r="AE14" s="284"/>
    </row>
    <row r="15" spans="1:31" s="20" customFormat="1" x14ac:dyDescent="0.25">
      <c r="A15" s="21" t="s">
        <v>1142</v>
      </c>
      <c r="B15" s="39" t="s">
        <v>1354</v>
      </c>
      <c r="C15" s="21" t="s">
        <v>1376</v>
      </c>
      <c r="D15" s="21">
        <v>12.91</v>
      </c>
      <c r="E15" s="21">
        <v>0</v>
      </c>
      <c r="F15" s="21" t="s">
        <v>177</v>
      </c>
      <c r="G15" s="21" t="s">
        <v>1376</v>
      </c>
      <c r="H15" s="21">
        <v>0</v>
      </c>
      <c r="I15" s="21">
        <v>20</v>
      </c>
      <c r="J15" s="21">
        <v>11</v>
      </c>
      <c r="K15" s="224">
        <v>24667.7</v>
      </c>
      <c r="L15" s="224">
        <v>389.29</v>
      </c>
      <c r="M15" s="120">
        <v>3862.96</v>
      </c>
      <c r="N15" s="120">
        <v>0</v>
      </c>
      <c r="O15" s="120">
        <v>1068.3699999999999</v>
      </c>
      <c r="P15" s="120">
        <v>5252.74</v>
      </c>
      <c r="Q15" s="120">
        <v>7519.25</v>
      </c>
      <c r="R15" s="120">
        <v>190</v>
      </c>
      <c r="S15" s="120">
        <v>0</v>
      </c>
      <c r="T15" s="120">
        <v>10199.040000000001</v>
      </c>
      <c r="U15" s="120">
        <v>53149.35</v>
      </c>
      <c r="V15" s="23">
        <v>0</v>
      </c>
      <c r="W15" s="23">
        <f t="shared" si="3"/>
        <v>53149.35</v>
      </c>
      <c r="X15" s="52">
        <v>32275</v>
      </c>
      <c r="Y15" s="52">
        <v>20</v>
      </c>
      <c r="Z15" s="47">
        <v>209</v>
      </c>
      <c r="AA15" s="47">
        <v>209</v>
      </c>
      <c r="AB15" s="23">
        <f t="shared" si="4"/>
        <v>4116.9132455460885</v>
      </c>
      <c r="AC15" s="23">
        <f t="shared" si="2"/>
        <v>254.30311004784687</v>
      </c>
      <c r="AD15" s="23" t="s">
        <v>1815</v>
      </c>
      <c r="AE15" s="284"/>
    </row>
    <row r="16" spans="1:31" s="20" customFormat="1" x14ac:dyDescent="0.25">
      <c r="A16" s="21" t="s">
        <v>1142</v>
      </c>
      <c r="B16" s="39" t="s">
        <v>1385</v>
      </c>
      <c r="C16" s="21" t="s">
        <v>1859</v>
      </c>
      <c r="D16" s="21">
        <v>12.94</v>
      </c>
      <c r="E16" s="21">
        <v>0</v>
      </c>
      <c r="F16" s="21" t="s">
        <v>177</v>
      </c>
      <c r="G16" s="21" t="s">
        <v>1859</v>
      </c>
      <c r="H16" s="21">
        <v>0</v>
      </c>
      <c r="I16" s="21">
        <v>19</v>
      </c>
      <c r="J16" s="21">
        <v>11</v>
      </c>
      <c r="K16" s="224">
        <v>24667.7</v>
      </c>
      <c r="L16" s="224">
        <v>389.29</v>
      </c>
      <c r="M16" s="120">
        <v>3862.96</v>
      </c>
      <c r="N16" s="120">
        <v>0</v>
      </c>
      <c r="O16" s="120">
        <v>1068.3699999999999</v>
      </c>
      <c r="P16" s="120">
        <v>5252.74</v>
      </c>
      <c r="Q16" s="120">
        <v>7519.25</v>
      </c>
      <c r="R16" s="120">
        <v>190</v>
      </c>
      <c r="S16" s="120">
        <v>0</v>
      </c>
      <c r="T16" s="120">
        <v>10199.040000000001</v>
      </c>
      <c r="U16" s="120">
        <v>53149.35</v>
      </c>
      <c r="V16" s="23">
        <v>0</v>
      </c>
      <c r="W16" s="23">
        <f t="shared" si="3"/>
        <v>53149.35</v>
      </c>
      <c r="X16" s="52">
        <v>32350</v>
      </c>
      <c r="Y16" s="52">
        <v>15</v>
      </c>
      <c r="Z16" s="47">
        <v>209</v>
      </c>
      <c r="AA16" s="47">
        <v>209</v>
      </c>
      <c r="AB16" s="23">
        <f t="shared" si="4"/>
        <v>4107.3686244204018</v>
      </c>
      <c r="AC16" s="23">
        <f t="shared" ref="AC16:AC21" si="5">U16/Z16</f>
        <v>254.30311004784687</v>
      </c>
      <c r="AD16" s="23" t="s">
        <v>1860</v>
      </c>
      <c r="AE16" s="284"/>
    </row>
    <row r="17" spans="1:31" s="20" customFormat="1" x14ac:dyDescent="0.25">
      <c r="A17" s="21" t="s">
        <v>1142</v>
      </c>
      <c r="B17" s="39" t="s">
        <v>1890</v>
      </c>
      <c r="C17" s="21" t="s">
        <v>1895</v>
      </c>
      <c r="D17" s="21">
        <v>12.19</v>
      </c>
      <c r="E17" s="21">
        <v>0</v>
      </c>
      <c r="F17" s="21" t="s">
        <v>177</v>
      </c>
      <c r="G17" s="21" t="s">
        <v>1895</v>
      </c>
      <c r="H17" s="21">
        <v>0</v>
      </c>
      <c r="I17" s="21">
        <v>19</v>
      </c>
      <c r="J17" s="21">
        <v>11</v>
      </c>
      <c r="K17" s="224">
        <v>26252.11</v>
      </c>
      <c r="L17" s="224">
        <v>414.31</v>
      </c>
      <c r="M17" s="120">
        <v>1050.08</v>
      </c>
      <c r="N17" s="120">
        <v>0</v>
      </c>
      <c r="O17" s="120">
        <v>1143.8</v>
      </c>
      <c r="P17" s="120">
        <v>5593.6</v>
      </c>
      <c r="Q17" s="120">
        <v>5690.5</v>
      </c>
      <c r="R17" s="120">
        <v>380</v>
      </c>
      <c r="S17" s="120">
        <v>0</v>
      </c>
      <c r="T17" s="120">
        <v>9500.4</v>
      </c>
      <c r="U17" s="120">
        <v>50024.800000000003</v>
      </c>
      <c r="V17" s="23">
        <v>0</v>
      </c>
      <c r="W17" s="23">
        <f t="shared" ref="W17:W22" si="6">V17+U17</f>
        <v>50024.800000000003</v>
      </c>
      <c r="X17" s="52">
        <v>30475</v>
      </c>
      <c r="Y17" s="52">
        <v>17</v>
      </c>
      <c r="Z17" s="47">
        <v>209</v>
      </c>
      <c r="AA17" s="47">
        <v>209</v>
      </c>
      <c r="AB17" s="23">
        <f t="shared" ref="AB17:AB22" si="7">W17/(D17+E17)</f>
        <v>4103.7571780147664</v>
      </c>
      <c r="AC17" s="23">
        <f t="shared" si="5"/>
        <v>239.35311004784691</v>
      </c>
      <c r="AD17" s="23" t="s">
        <v>1896</v>
      </c>
      <c r="AE17" s="284"/>
    </row>
    <row r="18" spans="1:31" s="20" customFormat="1" x14ac:dyDescent="0.25">
      <c r="A18" s="21" t="s">
        <v>1142</v>
      </c>
      <c r="B18" s="39" t="s">
        <v>1957</v>
      </c>
      <c r="C18" s="21" t="s">
        <v>1969</v>
      </c>
      <c r="D18" s="21">
        <v>12.38</v>
      </c>
      <c r="E18" s="21">
        <v>0</v>
      </c>
      <c r="F18" s="21" t="s">
        <v>177</v>
      </c>
      <c r="G18" s="21" t="s">
        <v>1969</v>
      </c>
      <c r="H18" s="21">
        <v>0</v>
      </c>
      <c r="I18" s="21">
        <v>19</v>
      </c>
      <c r="J18" s="21">
        <v>11</v>
      </c>
      <c r="K18" s="224">
        <v>26252.11</v>
      </c>
      <c r="L18" s="224">
        <v>414.31</v>
      </c>
      <c r="M18" s="120">
        <v>1050.08</v>
      </c>
      <c r="N18" s="120">
        <v>0</v>
      </c>
      <c r="O18" s="120">
        <v>1143.8</v>
      </c>
      <c r="P18" s="120">
        <v>5593.6</v>
      </c>
      <c r="Q18" s="120">
        <v>5690.5</v>
      </c>
      <c r="R18" s="120">
        <v>380</v>
      </c>
      <c r="S18" s="120">
        <v>0</v>
      </c>
      <c r="T18" s="120">
        <v>9500.4</v>
      </c>
      <c r="U18" s="120">
        <v>50024.800000000003</v>
      </c>
      <c r="V18" s="23">
        <v>0</v>
      </c>
      <c r="W18" s="23">
        <f t="shared" si="6"/>
        <v>50024.800000000003</v>
      </c>
      <c r="X18" s="52">
        <v>30950</v>
      </c>
      <c r="Y18" s="52">
        <v>17</v>
      </c>
      <c r="Z18" s="47">
        <v>209</v>
      </c>
      <c r="AA18" s="47">
        <v>209</v>
      </c>
      <c r="AB18" s="23">
        <f t="shared" si="7"/>
        <v>4040.7754442649434</v>
      </c>
      <c r="AC18" s="23">
        <f t="shared" si="5"/>
        <v>239.35311004784691</v>
      </c>
      <c r="AD18" s="23" t="s">
        <v>1970</v>
      </c>
      <c r="AE18" s="284"/>
    </row>
    <row r="19" spans="1:31" s="20" customFormat="1" x14ac:dyDescent="0.25">
      <c r="A19" s="21" t="s">
        <v>1142</v>
      </c>
      <c r="B19" s="39" t="s">
        <v>2027</v>
      </c>
      <c r="C19" s="21" t="s">
        <v>2034</v>
      </c>
      <c r="D19" s="21">
        <v>11.31</v>
      </c>
      <c r="E19" s="21">
        <v>0</v>
      </c>
      <c r="F19" s="21" t="s">
        <v>177</v>
      </c>
      <c r="G19" s="21" t="s">
        <v>2034</v>
      </c>
      <c r="H19" s="21">
        <v>0</v>
      </c>
      <c r="I19" s="21">
        <v>19</v>
      </c>
      <c r="J19" s="21">
        <v>11</v>
      </c>
      <c r="K19" s="224">
        <v>26252.11</v>
      </c>
      <c r="L19" s="224">
        <v>414.31</v>
      </c>
      <c r="M19" s="120">
        <v>1050.08</v>
      </c>
      <c r="N19" s="120">
        <v>0</v>
      </c>
      <c r="O19" s="120">
        <v>1143.8</v>
      </c>
      <c r="P19" s="120">
        <v>5593.6</v>
      </c>
      <c r="Q19" s="120">
        <v>5690.5</v>
      </c>
      <c r="R19" s="120">
        <v>380</v>
      </c>
      <c r="S19" s="120">
        <v>0</v>
      </c>
      <c r="T19" s="120">
        <v>9500.4</v>
      </c>
      <c r="U19" s="120">
        <v>50024.800000000003</v>
      </c>
      <c r="V19" s="23">
        <v>0</v>
      </c>
      <c r="W19" s="23">
        <f t="shared" si="6"/>
        <v>50024.800000000003</v>
      </c>
      <c r="X19" s="52">
        <v>28275</v>
      </c>
      <c r="Y19" s="52">
        <v>17</v>
      </c>
      <c r="Z19" s="47">
        <v>209</v>
      </c>
      <c r="AA19" s="47">
        <v>209</v>
      </c>
      <c r="AB19" s="23">
        <f t="shared" si="7"/>
        <v>4423.0592396109641</v>
      </c>
      <c r="AC19" s="23">
        <f t="shared" si="5"/>
        <v>239.35311004784691</v>
      </c>
      <c r="AD19" s="23" t="s">
        <v>2035</v>
      </c>
      <c r="AE19" s="284"/>
    </row>
    <row r="20" spans="1:31" s="20" customFormat="1" x14ac:dyDescent="0.25">
      <c r="A20" s="21" t="s">
        <v>1142</v>
      </c>
      <c r="B20" s="39" t="s">
        <v>2061</v>
      </c>
      <c r="C20" s="21" t="s">
        <v>2065</v>
      </c>
      <c r="D20" s="21">
        <v>11.38</v>
      </c>
      <c r="E20" s="21">
        <v>0</v>
      </c>
      <c r="F20" s="21" t="s">
        <v>177</v>
      </c>
      <c r="G20" s="21" t="s">
        <v>2065</v>
      </c>
      <c r="H20" s="21">
        <v>0</v>
      </c>
      <c r="I20" s="21">
        <v>19</v>
      </c>
      <c r="J20" s="21">
        <v>11</v>
      </c>
      <c r="K20" s="224">
        <v>26252.11</v>
      </c>
      <c r="L20" s="224">
        <v>414.31</v>
      </c>
      <c r="M20" s="120">
        <v>1050.08</v>
      </c>
      <c r="N20" s="120">
        <v>0</v>
      </c>
      <c r="O20" s="120">
        <v>1143.8</v>
      </c>
      <c r="P20" s="120">
        <v>5593.6</v>
      </c>
      <c r="Q20" s="120">
        <v>5690.5</v>
      </c>
      <c r="R20" s="120">
        <v>380</v>
      </c>
      <c r="S20" s="120">
        <v>0</v>
      </c>
      <c r="T20" s="120">
        <v>9500.4</v>
      </c>
      <c r="U20" s="120">
        <v>50024.800000000003</v>
      </c>
      <c r="V20" s="23">
        <v>0</v>
      </c>
      <c r="W20" s="23">
        <f t="shared" si="6"/>
        <v>50024.800000000003</v>
      </c>
      <c r="X20" s="52">
        <v>28450</v>
      </c>
      <c r="Y20" s="52">
        <v>17</v>
      </c>
      <c r="Z20" s="47">
        <v>209</v>
      </c>
      <c r="AA20" s="47">
        <v>209</v>
      </c>
      <c r="AB20" s="23">
        <f t="shared" si="7"/>
        <v>4395.8523725834793</v>
      </c>
      <c r="AC20" s="23">
        <f t="shared" si="5"/>
        <v>239.35311004784691</v>
      </c>
      <c r="AD20" s="23" t="s">
        <v>2066</v>
      </c>
      <c r="AE20" s="284"/>
    </row>
    <row r="21" spans="1:31" s="20" customFormat="1" x14ac:dyDescent="0.25">
      <c r="A21" s="21" t="s">
        <v>1142</v>
      </c>
      <c r="B21" s="39" t="s">
        <v>2088</v>
      </c>
      <c r="C21" s="21" t="s">
        <v>2097</v>
      </c>
      <c r="D21" s="21">
        <v>12.84</v>
      </c>
      <c r="E21" s="21">
        <v>0</v>
      </c>
      <c r="F21" s="21" t="s">
        <v>177</v>
      </c>
      <c r="G21" s="21" t="s">
        <v>2097</v>
      </c>
      <c r="H21" s="21">
        <v>0</v>
      </c>
      <c r="I21" s="21">
        <v>21</v>
      </c>
      <c r="J21" s="21">
        <v>11</v>
      </c>
      <c r="K21" s="224">
        <v>29015.49</v>
      </c>
      <c r="L21" s="224">
        <v>457.92</v>
      </c>
      <c r="M21" s="120">
        <v>1160.6199999999999</v>
      </c>
      <c r="N21" s="120">
        <v>0</v>
      </c>
      <c r="O21" s="120">
        <v>1264.2</v>
      </c>
      <c r="P21" s="120">
        <v>6182.4</v>
      </c>
      <c r="Q21" s="120">
        <v>6289.5</v>
      </c>
      <c r="R21" s="120">
        <v>420</v>
      </c>
      <c r="S21" s="120">
        <v>0</v>
      </c>
      <c r="T21" s="120">
        <v>10179</v>
      </c>
      <c r="U21" s="120">
        <v>54969.13</v>
      </c>
      <c r="V21" s="23">
        <v>0</v>
      </c>
      <c r="W21" s="23">
        <f t="shared" si="6"/>
        <v>54969.13</v>
      </c>
      <c r="X21" s="52">
        <v>32075</v>
      </c>
      <c r="Y21" s="52">
        <v>19</v>
      </c>
      <c r="Z21" s="47">
        <v>231</v>
      </c>
      <c r="AA21" s="47">
        <v>229</v>
      </c>
      <c r="AB21" s="23">
        <f t="shared" si="7"/>
        <v>4281.0848909657316</v>
      </c>
      <c r="AC21" s="23">
        <f t="shared" si="5"/>
        <v>237.96160173160172</v>
      </c>
      <c r="AD21" s="23" t="s">
        <v>2098</v>
      </c>
      <c r="AE21" s="284"/>
    </row>
    <row r="22" spans="1:31" s="20" customFormat="1" x14ac:dyDescent="0.25">
      <c r="A22" s="21" t="s">
        <v>1142</v>
      </c>
      <c r="B22" s="39" t="s">
        <v>2121</v>
      </c>
      <c r="C22" s="21" t="s">
        <v>2141</v>
      </c>
      <c r="D22" s="21">
        <v>12.82</v>
      </c>
      <c r="E22" s="21">
        <v>0</v>
      </c>
      <c r="F22" s="21" t="s">
        <v>177</v>
      </c>
      <c r="G22" s="21" t="s">
        <v>2141</v>
      </c>
      <c r="H22" s="21">
        <v>0</v>
      </c>
      <c r="I22" s="21">
        <v>21</v>
      </c>
      <c r="J22" s="21">
        <v>11</v>
      </c>
      <c r="K22" s="224">
        <v>29015.49</v>
      </c>
      <c r="L22" s="224">
        <v>457.92</v>
      </c>
      <c r="M22" s="120">
        <v>1160.6199999999999</v>
      </c>
      <c r="N22" s="120">
        <v>0</v>
      </c>
      <c r="O22" s="120">
        <v>1264.2</v>
      </c>
      <c r="P22" s="120">
        <v>6182.4</v>
      </c>
      <c r="Q22" s="120">
        <v>6289.5</v>
      </c>
      <c r="R22" s="120">
        <v>420</v>
      </c>
      <c r="S22" s="120">
        <v>0</v>
      </c>
      <c r="T22" s="120">
        <v>10179</v>
      </c>
      <c r="U22" s="120">
        <v>54969.13</v>
      </c>
      <c r="V22" s="23">
        <v>0</v>
      </c>
      <c r="W22" s="23">
        <f t="shared" si="6"/>
        <v>54969.13</v>
      </c>
      <c r="X22" s="52">
        <v>32025</v>
      </c>
      <c r="Y22" s="52">
        <v>19</v>
      </c>
      <c r="Z22" s="47">
        <v>231</v>
      </c>
      <c r="AA22" s="47">
        <v>231</v>
      </c>
      <c r="AB22" s="23">
        <f t="shared" si="7"/>
        <v>4287.7636505460214</v>
      </c>
      <c r="AC22" s="23">
        <f>U22/Z22</f>
        <v>237.96160173160172</v>
      </c>
      <c r="AD22" s="23" t="s">
        <v>2142</v>
      </c>
      <c r="AE22" s="284"/>
    </row>
    <row r="23" spans="1:31" s="20" customFormat="1" x14ac:dyDescent="0.25">
      <c r="A23" s="21" t="s">
        <v>1142</v>
      </c>
      <c r="B23" s="39" t="s">
        <v>2171</v>
      </c>
      <c r="C23" s="21" t="s">
        <v>2175</v>
      </c>
      <c r="D23" s="21">
        <v>10.210000000000001</v>
      </c>
      <c r="E23" s="21">
        <v>0</v>
      </c>
      <c r="F23" s="21" t="s">
        <v>177</v>
      </c>
      <c r="G23" s="21" t="s">
        <v>2175</v>
      </c>
      <c r="H23" s="21">
        <v>0</v>
      </c>
      <c r="I23" s="21">
        <v>21</v>
      </c>
      <c r="J23" s="21">
        <v>11</v>
      </c>
      <c r="K23" s="224">
        <v>30396.3</v>
      </c>
      <c r="L23" s="224">
        <v>479.71</v>
      </c>
      <c r="M23" s="120">
        <v>4760.0600000000004</v>
      </c>
      <c r="N23" s="120">
        <v>0</v>
      </c>
      <c r="O23" s="120">
        <v>1324.4</v>
      </c>
      <c r="P23" s="120">
        <v>6476.8</v>
      </c>
      <c r="Q23" s="120">
        <v>13024</v>
      </c>
      <c r="R23" s="120">
        <v>1404.7</v>
      </c>
      <c r="S23" s="120">
        <v>0</v>
      </c>
      <c r="T23" s="120">
        <v>10179</v>
      </c>
      <c r="U23" s="120">
        <v>57865.97</v>
      </c>
      <c r="V23" s="23">
        <v>0</v>
      </c>
      <c r="W23" s="23">
        <f>V23+U23</f>
        <v>57865.97</v>
      </c>
      <c r="X23" s="52">
        <v>25525</v>
      </c>
      <c r="Y23" s="52">
        <v>19</v>
      </c>
      <c r="Z23" s="47">
        <v>231</v>
      </c>
      <c r="AA23" s="47">
        <v>231</v>
      </c>
      <c r="AB23" s="23">
        <f>W23/(D23+E23)</f>
        <v>5667.577864838393</v>
      </c>
      <c r="AC23" s="23">
        <f>U23/Z23</f>
        <v>250.50203463203465</v>
      </c>
      <c r="AD23" s="23" t="s">
        <v>2176</v>
      </c>
      <c r="AE23" s="284"/>
    </row>
    <row r="24" spans="1:31" s="20" customFormat="1" x14ac:dyDescent="0.25">
      <c r="A24" s="21" t="s">
        <v>1142</v>
      </c>
      <c r="B24" s="39" t="s">
        <v>2240</v>
      </c>
      <c r="C24" s="21" t="s">
        <v>2241</v>
      </c>
      <c r="D24" s="21">
        <v>10.15</v>
      </c>
      <c r="E24" s="21">
        <v>0</v>
      </c>
      <c r="F24" s="21" t="s">
        <v>177</v>
      </c>
      <c r="G24" s="21" t="s">
        <v>2241</v>
      </c>
      <c r="H24" s="21">
        <v>0</v>
      </c>
      <c r="I24" s="21">
        <v>22</v>
      </c>
      <c r="J24" s="21">
        <v>11</v>
      </c>
      <c r="K24" s="224">
        <v>30396.3</v>
      </c>
      <c r="L24" s="224">
        <v>479.71</v>
      </c>
      <c r="M24" s="120">
        <v>4760.0600000000004</v>
      </c>
      <c r="N24" s="120">
        <v>0</v>
      </c>
      <c r="O24" s="120">
        <v>1324.4</v>
      </c>
      <c r="P24" s="120">
        <v>6476.8</v>
      </c>
      <c r="Q24" s="120">
        <v>13024</v>
      </c>
      <c r="R24" s="120">
        <v>1404.7</v>
      </c>
      <c r="S24" s="120">
        <v>0</v>
      </c>
      <c r="T24" s="120">
        <v>10179</v>
      </c>
      <c r="U24" s="120">
        <v>57865.97</v>
      </c>
      <c r="V24" s="23">
        <v>0</v>
      </c>
      <c r="W24" s="23">
        <f>V24+U24</f>
        <v>57865.97</v>
      </c>
      <c r="X24" s="52">
        <v>25375</v>
      </c>
      <c r="Y24" s="52">
        <v>0</v>
      </c>
      <c r="Z24" s="47">
        <v>242</v>
      </c>
      <c r="AA24" s="47">
        <v>232</v>
      </c>
      <c r="AB24" s="23">
        <f>W24/(D24+E24)</f>
        <v>5701.0807881773399</v>
      </c>
      <c r="AC24" s="23">
        <f>U24/Z24</f>
        <v>239.1155785123967</v>
      </c>
      <c r="AD24" s="23" t="s">
        <v>2242</v>
      </c>
      <c r="AE24" s="284"/>
    </row>
    <row r="25" spans="1:31" s="20" customFormat="1" x14ac:dyDescent="0.25">
      <c r="A25" s="152"/>
      <c r="B25" s="39"/>
      <c r="C25" s="21"/>
      <c r="D25" s="21"/>
      <c r="E25" s="21"/>
      <c r="F25" s="21"/>
      <c r="G25" s="21"/>
      <c r="H25" s="21"/>
      <c r="I25" s="21"/>
      <c r="J25" s="21"/>
      <c r="K25" s="224"/>
      <c r="L25" s="224"/>
      <c r="M25" s="120"/>
      <c r="N25" s="120"/>
      <c r="O25" s="120"/>
      <c r="P25" s="120"/>
      <c r="Q25" s="120"/>
      <c r="R25" s="120"/>
      <c r="S25" s="120"/>
      <c r="T25" s="120"/>
      <c r="U25" s="120"/>
      <c r="V25" s="23"/>
      <c r="W25" s="23"/>
      <c r="X25" s="52"/>
      <c r="Y25" s="52"/>
      <c r="Z25" s="47"/>
      <c r="AA25" s="47"/>
      <c r="AB25" s="23"/>
      <c r="AC25" s="23"/>
      <c r="AD25" s="23"/>
      <c r="AE25" s="284"/>
    </row>
    <row r="26" spans="1:31" s="20" customFormat="1" x14ac:dyDescent="0.25">
      <c r="A26" s="21"/>
      <c r="B26" s="39"/>
      <c r="C26" s="21"/>
      <c r="D26" s="21"/>
      <c r="E26" s="21"/>
      <c r="F26" s="21"/>
      <c r="G26" s="21"/>
      <c r="H26" s="21"/>
      <c r="I26" s="21"/>
      <c r="J26" s="21"/>
      <c r="K26" s="224"/>
      <c r="L26" s="224"/>
      <c r="M26" s="120"/>
      <c r="N26" s="120"/>
      <c r="O26" s="120"/>
      <c r="P26" s="120"/>
      <c r="Q26" s="120"/>
      <c r="R26" s="120"/>
      <c r="S26" s="120"/>
      <c r="T26" s="120"/>
      <c r="U26" s="120"/>
      <c r="V26" s="23"/>
      <c r="W26" s="23"/>
      <c r="X26" s="52"/>
      <c r="Y26" s="52"/>
      <c r="Z26" s="47"/>
      <c r="AA26" s="47"/>
      <c r="AB26" s="23"/>
      <c r="AC26" s="23"/>
      <c r="AD26" s="23"/>
      <c r="AE26" s="284"/>
    </row>
    <row r="27" spans="1:31" s="20" customFormat="1" x14ac:dyDescent="0.25">
      <c r="A27" s="21"/>
      <c r="B27" s="39"/>
      <c r="C27" s="21"/>
      <c r="D27" s="21"/>
      <c r="E27" s="21"/>
      <c r="F27" s="21"/>
      <c r="G27" s="21"/>
      <c r="H27" s="21"/>
      <c r="I27" s="21"/>
      <c r="J27" s="21"/>
      <c r="K27" s="224"/>
      <c r="L27" s="224"/>
      <c r="M27" s="120"/>
      <c r="N27" s="120"/>
      <c r="O27" s="120"/>
      <c r="P27" s="120"/>
      <c r="Q27" s="120"/>
      <c r="R27" s="120"/>
      <c r="S27" s="120"/>
      <c r="T27" s="120"/>
      <c r="U27" s="120"/>
      <c r="V27" s="23"/>
      <c r="W27" s="23"/>
      <c r="X27" s="52"/>
      <c r="Y27" s="52"/>
      <c r="Z27" s="47"/>
      <c r="AA27" s="47"/>
      <c r="AB27" s="23"/>
      <c r="AC27" s="23"/>
      <c r="AD27" s="23"/>
      <c r="AE27" s="284"/>
    </row>
    <row r="28" spans="1:31" s="20" customFormat="1" x14ac:dyDescent="0.25">
      <c r="A28" s="21"/>
      <c r="B28" s="39"/>
      <c r="C28" s="21"/>
      <c r="D28" s="21"/>
      <c r="E28" s="21"/>
      <c r="F28" s="21"/>
      <c r="G28" s="21"/>
      <c r="H28" s="21"/>
      <c r="I28" s="21"/>
      <c r="J28" s="21"/>
      <c r="K28" s="224"/>
      <c r="L28" s="224"/>
      <c r="M28" s="120"/>
      <c r="N28" s="120"/>
      <c r="O28" s="120"/>
      <c r="P28" s="120"/>
      <c r="Q28" s="120"/>
      <c r="R28" s="120"/>
      <c r="S28" s="120"/>
      <c r="T28" s="120"/>
      <c r="U28" s="120"/>
      <c r="V28" s="23"/>
      <c r="W28" s="23"/>
      <c r="X28" s="52"/>
      <c r="Y28" s="52"/>
      <c r="Z28" s="47"/>
      <c r="AA28" s="47"/>
      <c r="AB28" s="23"/>
      <c r="AC28" s="23"/>
      <c r="AD28" s="23"/>
      <c r="AE28" s="284"/>
    </row>
    <row r="29" spans="1:31" s="20" customFormat="1" x14ac:dyDescent="0.25">
      <c r="A29" s="21"/>
      <c r="B29" s="39"/>
      <c r="C29" s="21"/>
      <c r="D29" s="21"/>
      <c r="E29" s="21"/>
      <c r="F29" s="21"/>
      <c r="G29" s="21"/>
      <c r="H29" s="21"/>
      <c r="I29" s="21"/>
      <c r="J29" s="21"/>
      <c r="K29" s="224"/>
      <c r="L29" s="224"/>
      <c r="M29" s="120"/>
      <c r="N29" s="120"/>
      <c r="O29" s="120"/>
      <c r="P29" s="120"/>
      <c r="Q29" s="120"/>
      <c r="R29" s="120"/>
      <c r="S29" s="120"/>
      <c r="T29" s="120"/>
      <c r="U29" s="120"/>
      <c r="V29" s="23"/>
      <c r="W29" s="23"/>
      <c r="X29" s="52"/>
      <c r="Y29" s="52"/>
      <c r="Z29" s="47"/>
      <c r="AA29" s="47"/>
      <c r="AB29" s="23"/>
      <c r="AC29" s="23"/>
      <c r="AD29" s="23"/>
      <c r="AE29" s="284"/>
    </row>
    <row r="30" spans="1:31" s="20" customFormat="1" x14ac:dyDescent="0.25">
      <c r="A30" s="21"/>
      <c r="B30" s="39"/>
      <c r="C30" s="21"/>
      <c r="D30" s="21"/>
      <c r="E30" s="21"/>
      <c r="F30" s="21"/>
      <c r="G30" s="21"/>
      <c r="H30" s="21"/>
      <c r="I30" s="21"/>
      <c r="J30" s="21"/>
      <c r="K30" s="224"/>
      <c r="L30" s="224"/>
      <c r="M30" s="120"/>
      <c r="N30" s="120"/>
      <c r="O30" s="120"/>
      <c r="P30" s="120"/>
      <c r="Q30" s="120"/>
      <c r="R30" s="120"/>
      <c r="S30" s="120"/>
      <c r="T30" s="120"/>
      <c r="U30" s="120"/>
      <c r="V30" s="23"/>
      <c r="W30" s="23"/>
      <c r="X30" s="52"/>
      <c r="Y30" s="52"/>
      <c r="Z30" s="47"/>
      <c r="AA30" s="47"/>
      <c r="AB30" s="23"/>
      <c r="AC30" s="23"/>
      <c r="AD30" s="23"/>
      <c r="AE30" s="284"/>
    </row>
    <row r="31" spans="1:31" s="20" customFormat="1" x14ac:dyDescent="0.25">
      <c r="A31" s="21"/>
      <c r="B31" s="39"/>
      <c r="C31" s="21"/>
      <c r="D31" s="21"/>
      <c r="E31" s="21"/>
      <c r="F31" s="21"/>
      <c r="G31" s="21"/>
      <c r="H31" s="21"/>
      <c r="I31" s="21"/>
      <c r="J31" s="21"/>
      <c r="K31" s="224"/>
      <c r="L31" s="224"/>
      <c r="M31" s="120"/>
      <c r="N31" s="120"/>
      <c r="O31" s="120"/>
      <c r="P31" s="120"/>
      <c r="Q31" s="120"/>
      <c r="R31" s="120"/>
      <c r="S31" s="120"/>
      <c r="T31" s="120"/>
      <c r="U31" s="120"/>
      <c r="V31" s="23"/>
      <c r="W31" s="23"/>
      <c r="X31" s="52"/>
      <c r="Y31" s="52"/>
      <c r="Z31" s="47"/>
      <c r="AA31" s="47"/>
      <c r="AB31" s="23"/>
      <c r="AC31" s="23"/>
      <c r="AD31" s="23"/>
      <c r="AE31" s="284"/>
    </row>
    <row r="32" spans="1:31" s="20" customFormat="1" x14ac:dyDescent="0.25">
      <c r="A32" s="21"/>
      <c r="B32" s="39"/>
      <c r="C32" s="21"/>
      <c r="D32" s="21"/>
      <c r="E32" s="21"/>
      <c r="F32" s="21"/>
      <c r="G32" s="21"/>
      <c r="H32" s="21"/>
      <c r="I32" s="21"/>
      <c r="J32" s="21"/>
      <c r="K32" s="224"/>
      <c r="L32" s="224"/>
      <c r="M32" s="120"/>
      <c r="N32" s="120"/>
      <c r="O32" s="120"/>
      <c r="P32" s="120"/>
      <c r="Q32" s="120"/>
      <c r="R32" s="120"/>
      <c r="S32" s="120"/>
      <c r="T32" s="120"/>
      <c r="U32" s="120"/>
      <c r="V32" s="23"/>
      <c r="W32" s="23"/>
      <c r="X32" s="52"/>
      <c r="Y32" s="52"/>
      <c r="Z32" s="47"/>
      <c r="AA32" s="47"/>
      <c r="AB32" s="23"/>
      <c r="AC32" s="23"/>
      <c r="AD32" s="23"/>
      <c r="AE32" s="284"/>
    </row>
    <row r="33" spans="1:31" s="20" customFormat="1" x14ac:dyDescent="0.25">
      <c r="A33" s="21"/>
      <c r="B33" s="39"/>
      <c r="C33" s="21"/>
      <c r="D33" s="21"/>
      <c r="E33" s="21"/>
      <c r="F33" s="21"/>
      <c r="G33" s="21"/>
      <c r="H33" s="21"/>
      <c r="I33" s="21"/>
      <c r="J33" s="21"/>
      <c r="K33" s="224"/>
      <c r="L33" s="224"/>
      <c r="M33" s="120"/>
      <c r="N33" s="120"/>
      <c r="O33" s="120"/>
      <c r="P33" s="120"/>
      <c r="Q33" s="120"/>
      <c r="R33" s="120"/>
      <c r="S33" s="120"/>
      <c r="T33" s="120"/>
      <c r="U33" s="120"/>
      <c r="V33" s="23"/>
      <c r="W33" s="23"/>
      <c r="X33" s="52"/>
      <c r="Y33" s="52"/>
      <c r="Z33" s="47"/>
      <c r="AA33" s="47"/>
      <c r="AB33" s="23"/>
      <c r="AC33" s="23"/>
      <c r="AD33" s="23"/>
      <c r="AE33" s="284"/>
    </row>
    <row r="34" spans="1:31" s="20" customFormat="1" x14ac:dyDescent="0.25">
      <c r="A34" s="21"/>
      <c r="B34" s="39"/>
      <c r="C34" s="21"/>
      <c r="D34" s="21"/>
      <c r="E34" s="21"/>
      <c r="F34" s="21"/>
      <c r="G34" s="21"/>
      <c r="H34" s="21"/>
      <c r="I34" s="21"/>
      <c r="J34" s="21"/>
      <c r="K34" s="224"/>
      <c r="L34" s="224"/>
      <c r="M34" s="120"/>
      <c r="N34" s="120"/>
      <c r="O34" s="120"/>
      <c r="P34" s="120"/>
      <c r="Q34" s="120"/>
      <c r="R34" s="120"/>
      <c r="S34" s="120"/>
      <c r="T34" s="120"/>
      <c r="U34" s="120"/>
      <c r="V34" s="23"/>
      <c r="W34" s="23"/>
      <c r="X34" s="52"/>
      <c r="Y34" s="52"/>
      <c r="Z34" s="47"/>
      <c r="AA34" s="47"/>
      <c r="AB34" s="23"/>
      <c r="AC34" s="23"/>
      <c r="AD34" s="23"/>
      <c r="AE34" s="284"/>
    </row>
    <row r="35" spans="1:31" s="20" customFormat="1" x14ac:dyDescent="0.25">
      <c r="A35" s="21"/>
      <c r="B35" s="39"/>
      <c r="C35" s="21"/>
      <c r="D35" s="21"/>
      <c r="E35" s="21"/>
      <c r="F35" s="21"/>
      <c r="G35" s="21"/>
      <c r="H35" s="21"/>
      <c r="I35" s="21"/>
      <c r="J35" s="21"/>
      <c r="K35" s="224"/>
      <c r="L35" s="224"/>
      <c r="M35" s="120"/>
      <c r="N35" s="120"/>
      <c r="O35" s="120"/>
      <c r="P35" s="120"/>
      <c r="Q35" s="120"/>
      <c r="R35" s="120"/>
      <c r="S35" s="120"/>
      <c r="T35" s="120"/>
      <c r="U35" s="120"/>
      <c r="V35" s="23"/>
      <c r="W35" s="23"/>
      <c r="X35" s="52"/>
      <c r="Y35" s="52"/>
      <c r="Z35" s="47"/>
      <c r="AA35" s="47"/>
      <c r="AB35" s="23"/>
      <c r="AC35" s="23"/>
      <c r="AD35" s="23"/>
      <c r="AE35" s="284"/>
    </row>
    <row r="36" spans="1:31" s="20" customFormat="1" x14ac:dyDescent="0.25">
      <c r="A36" s="21"/>
      <c r="B36" s="39"/>
      <c r="C36" s="21"/>
      <c r="D36" s="21"/>
      <c r="E36" s="21"/>
      <c r="F36" s="21"/>
      <c r="G36" s="21"/>
      <c r="H36" s="21"/>
      <c r="I36" s="21"/>
      <c r="J36" s="21"/>
      <c r="K36" s="224"/>
      <c r="L36" s="224"/>
      <c r="M36" s="120"/>
      <c r="N36" s="120"/>
      <c r="O36" s="120"/>
      <c r="P36" s="120"/>
      <c r="Q36" s="120"/>
      <c r="R36" s="120"/>
      <c r="S36" s="120"/>
      <c r="T36" s="120"/>
      <c r="U36" s="120"/>
      <c r="V36" s="23"/>
      <c r="W36" s="23"/>
      <c r="X36" s="52"/>
      <c r="Y36" s="52"/>
      <c r="Z36" s="47"/>
      <c r="AA36" s="47"/>
      <c r="AB36" s="23"/>
      <c r="AC36" s="23"/>
      <c r="AD36" s="23"/>
      <c r="AE36" s="284"/>
    </row>
    <row r="37" spans="1:31" s="20" customFormat="1" x14ac:dyDescent="0.25">
      <c r="A37" s="152"/>
      <c r="B37" s="39"/>
      <c r="C37" s="21"/>
      <c r="D37" s="21"/>
      <c r="E37" s="21"/>
      <c r="F37" s="21"/>
      <c r="G37" s="21"/>
      <c r="H37" s="21"/>
      <c r="I37" s="21"/>
      <c r="J37" s="21"/>
      <c r="K37" s="224"/>
      <c r="L37" s="224"/>
      <c r="M37" s="120"/>
      <c r="N37" s="120"/>
      <c r="O37" s="120"/>
      <c r="P37" s="120"/>
      <c r="Q37" s="120"/>
      <c r="R37" s="120"/>
      <c r="S37" s="120"/>
      <c r="T37" s="120"/>
      <c r="U37" s="120"/>
      <c r="V37" s="23"/>
      <c r="W37" s="23"/>
      <c r="X37" s="52"/>
      <c r="Y37" s="52"/>
      <c r="Z37" s="47"/>
      <c r="AA37" s="47"/>
      <c r="AB37" s="23"/>
      <c r="AC37" s="23"/>
      <c r="AD37" s="23"/>
      <c r="AE37" s="284"/>
    </row>
    <row r="38" spans="1:31" s="20" customFormat="1" x14ac:dyDescent="0.25">
      <c r="A38" s="21"/>
      <c r="B38" s="39"/>
      <c r="C38" s="21"/>
      <c r="D38" s="21"/>
      <c r="E38" s="21"/>
      <c r="F38" s="21"/>
      <c r="G38" s="21"/>
      <c r="H38" s="21"/>
      <c r="I38" s="21"/>
      <c r="J38" s="21"/>
      <c r="K38" s="224"/>
      <c r="L38" s="224"/>
      <c r="M38" s="120"/>
      <c r="N38" s="120"/>
      <c r="O38" s="120"/>
      <c r="P38" s="120"/>
      <c r="Q38" s="120"/>
      <c r="R38" s="120"/>
      <c r="S38" s="120"/>
      <c r="T38" s="120"/>
      <c r="U38" s="120"/>
      <c r="V38" s="23"/>
      <c r="W38" s="23"/>
      <c r="X38" s="52"/>
      <c r="Y38" s="52"/>
      <c r="Z38" s="47"/>
      <c r="AA38" s="47"/>
      <c r="AB38" s="23"/>
      <c r="AC38" s="23"/>
      <c r="AD38" s="23"/>
      <c r="AE38" s="284"/>
    </row>
    <row r="39" spans="1:31" s="20" customFormat="1" x14ac:dyDescent="0.25">
      <c r="A39" s="21"/>
      <c r="B39" s="39"/>
      <c r="C39" s="21"/>
      <c r="D39" s="21"/>
      <c r="E39" s="21"/>
      <c r="F39" s="21"/>
      <c r="G39" s="21"/>
      <c r="H39" s="21"/>
      <c r="I39" s="21"/>
      <c r="J39" s="21"/>
      <c r="K39" s="224"/>
      <c r="L39" s="224"/>
      <c r="M39" s="120"/>
      <c r="N39" s="120"/>
      <c r="O39" s="120"/>
      <c r="P39" s="120"/>
      <c r="Q39" s="120"/>
      <c r="R39" s="120"/>
      <c r="S39" s="120"/>
      <c r="T39" s="120"/>
      <c r="U39" s="120"/>
      <c r="V39" s="23"/>
      <c r="W39" s="23"/>
      <c r="X39" s="52"/>
      <c r="Y39" s="52"/>
      <c r="Z39" s="47"/>
      <c r="AA39" s="47"/>
      <c r="AB39" s="23"/>
      <c r="AC39" s="23"/>
      <c r="AD39" s="23"/>
      <c r="AE39" s="284"/>
    </row>
    <row r="40" spans="1:31" x14ac:dyDescent="0.25">
      <c r="A40" s="97"/>
      <c r="B40" s="97" t="s">
        <v>30</v>
      </c>
      <c r="C40" s="97">
        <f>COUNT(D4:D24)</f>
        <v>21</v>
      </c>
      <c r="D40" s="97">
        <f>SUM(D4:D24)</f>
        <v>202.62400000000002</v>
      </c>
      <c r="E40" s="97">
        <f>SUM(E4:E24)</f>
        <v>25.799999999999997</v>
      </c>
      <c r="F40" s="97"/>
      <c r="G40" s="97"/>
      <c r="H40" s="97">
        <f>SUM(H4:H24)</f>
        <v>0</v>
      </c>
      <c r="I40" s="97">
        <f>SUM(I4:I24)</f>
        <v>389</v>
      </c>
      <c r="J40" s="97">
        <f>MAX(J4:J24)</f>
        <v>11</v>
      </c>
      <c r="K40" s="98">
        <f t="shared" ref="K40:AA40" si="8">SUM(K4:K24)</f>
        <v>511006.92999999988</v>
      </c>
      <c r="L40" s="98">
        <f t="shared" si="8"/>
        <v>8062.130000000001</v>
      </c>
      <c r="M40" s="98">
        <f t="shared" si="8"/>
        <v>56809.630000000005</v>
      </c>
      <c r="N40" s="98">
        <f t="shared" si="8"/>
        <v>0</v>
      </c>
      <c r="O40" s="98">
        <f t="shared" si="8"/>
        <v>22140.260000000002</v>
      </c>
      <c r="P40" s="98">
        <f t="shared" si="8"/>
        <v>97424.609999999986</v>
      </c>
      <c r="Q40" s="98">
        <f t="shared" si="8"/>
        <v>164873.70000000001</v>
      </c>
      <c r="R40" s="98">
        <f t="shared" si="8"/>
        <v>13806.400000000001</v>
      </c>
      <c r="S40" s="98">
        <f t="shared" si="8"/>
        <v>0</v>
      </c>
      <c r="T40" s="98">
        <f t="shared" si="8"/>
        <v>190780.31999999998</v>
      </c>
      <c r="U40" s="98">
        <f t="shared" si="8"/>
        <v>1044545.9800000002</v>
      </c>
      <c r="V40" s="113">
        <f t="shared" si="8"/>
        <v>0</v>
      </c>
      <c r="W40" s="113">
        <f t="shared" si="8"/>
        <v>1044545.9800000002</v>
      </c>
      <c r="X40" s="250">
        <f t="shared" si="8"/>
        <v>554747.5</v>
      </c>
      <c r="Y40" s="250">
        <f t="shared" si="8"/>
        <v>349</v>
      </c>
      <c r="Z40" s="250">
        <f t="shared" si="8"/>
        <v>4268</v>
      </c>
      <c r="AA40" s="250">
        <f t="shared" si="8"/>
        <v>4212</v>
      </c>
      <c r="AB40" s="113">
        <f>W40/(D40+E40)</f>
        <v>4572.8381431023008</v>
      </c>
      <c r="AC40" s="113">
        <f>W40/Z40</f>
        <v>244.73898313027183</v>
      </c>
      <c r="AD40" s="113"/>
      <c r="AE40" s="113"/>
    </row>
    <row r="41" spans="1:31" ht="31.2" x14ac:dyDescent="0.25">
      <c r="A41" s="146" t="s">
        <v>0</v>
      </c>
      <c r="B41" s="146" t="s">
        <v>1</v>
      </c>
      <c r="C41" s="146" t="s">
        <v>16</v>
      </c>
      <c r="D41" s="43" t="s">
        <v>523</v>
      </c>
      <c r="E41" s="43" t="s">
        <v>524</v>
      </c>
      <c r="F41" s="43" t="s">
        <v>2</v>
      </c>
      <c r="G41" s="146" t="s">
        <v>3</v>
      </c>
      <c r="H41" s="43" t="s">
        <v>29</v>
      </c>
      <c r="I41" s="43" t="s">
        <v>25</v>
      </c>
      <c r="J41" s="43" t="s">
        <v>26</v>
      </c>
      <c r="K41" s="43" t="s">
        <v>20</v>
      </c>
      <c r="L41" s="43" t="s">
        <v>773</v>
      </c>
      <c r="M41" s="43" t="s">
        <v>13</v>
      </c>
      <c r="N41" s="43" t="s">
        <v>21</v>
      </c>
      <c r="O41" s="146" t="s">
        <v>7</v>
      </c>
      <c r="P41" s="43" t="s">
        <v>22</v>
      </c>
      <c r="Q41" s="146" t="s">
        <v>9</v>
      </c>
      <c r="R41" s="146" t="s">
        <v>23</v>
      </c>
      <c r="S41" s="146" t="s">
        <v>24</v>
      </c>
      <c r="T41" s="146" t="s">
        <v>12</v>
      </c>
      <c r="U41" s="146" t="s">
        <v>19</v>
      </c>
      <c r="V41" s="146" t="s">
        <v>170</v>
      </c>
      <c r="W41" s="43" t="s">
        <v>171</v>
      </c>
      <c r="X41" s="43" t="s">
        <v>163</v>
      </c>
      <c r="Y41" s="43" t="s">
        <v>164</v>
      </c>
      <c r="Z41" s="43" t="s">
        <v>165</v>
      </c>
      <c r="AA41" s="43" t="s">
        <v>166</v>
      </c>
      <c r="AB41" s="146" t="s">
        <v>167</v>
      </c>
      <c r="AC41" s="146" t="s">
        <v>168</v>
      </c>
      <c r="AD41" s="146" t="s">
        <v>1405</v>
      </c>
      <c r="AE41" s="146" t="s">
        <v>1406</v>
      </c>
    </row>
    <row r="42" spans="1:31" x14ac:dyDescent="0.25">
      <c r="A42" s="100"/>
      <c r="B42" s="100"/>
      <c r="C42" s="100"/>
      <c r="D42" s="100"/>
      <c r="E42" s="100"/>
      <c r="F42" s="100"/>
      <c r="G42" s="100"/>
      <c r="H42" s="100"/>
      <c r="I42" s="100"/>
      <c r="J42" s="100"/>
      <c r="K42" s="100"/>
      <c r="L42" s="100"/>
      <c r="M42" s="100"/>
      <c r="N42" s="100"/>
      <c r="O42" s="100"/>
      <c r="P42" s="100"/>
      <c r="Q42" s="100"/>
      <c r="R42" s="100"/>
      <c r="S42" s="100"/>
      <c r="T42" s="100"/>
      <c r="U42" s="100"/>
      <c r="V42" s="100"/>
      <c r="W42" s="100"/>
      <c r="X42" s="100"/>
      <c r="Y42" s="100"/>
      <c r="Z42" s="100"/>
      <c r="AA42" s="100"/>
      <c r="AB42" s="100"/>
      <c r="AC42" s="100"/>
      <c r="AD42" s="100"/>
      <c r="AE42" s="100"/>
    </row>
    <row r="43" spans="1:31" s="227" customFormat="1" ht="36" x14ac:dyDescent="0.25">
      <c r="A43" s="304" t="s">
        <v>1251</v>
      </c>
      <c r="B43" s="304"/>
      <c r="C43" s="245" t="s">
        <v>30</v>
      </c>
      <c r="D43" s="245" t="s">
        <v>526</v>
      </c>
      <c r="E43" s="245" t="s">
        <v>524</v>
      </c>
      <c r="F43" s="246"/>
      <c r="G43" s="246"/>
      <c r="H43" s="245" t="s">
        <v>31</v>
      </c>
      <c r="I43" s="245" t="s">
        <v>4</v>
      </c>
      <c r="J43" s="245" t="s">
        <v>5</v>
      </c>
      <c r="K43" s="245" t="s">
        <v>6</v>
      </c>
      <c r="L43" s="245" t="s">
        <v>773</v>
      </c>
      <c r="M43" s="245" t="s">
        <v>13</v>
      </c>
      <c r="N43" s="246" t="s">
        <v>17</v>
      </c>
      <c r="O43" s="246" t="s">
        <v>7</v>
      </c>
      <c r="P43" s="245" t="s">
        <v>8</v>
      </c>
      <c r="Q43" s="246" t="s">
        <v>9</v>
      </c>
      <c r="R43" s="245" t="s">
        <v>18</v>
      </c>
      <c r="S43" s="246" t="s">
        <v>10</v>
      </c>
      <c r="T43" s="246" t="s">
        <v>12</v>
      </c>
      <c r="U43" s="245" t="s">
        <v>169</v>
      </c>
      <c r="V43" s="245" t="s">
        <v>170</v>
      </c>
      <c r="W43" s="245" t="s">
        <v>171</v>
      </c>
      <c r="X43" s="245" t="s">
        <v>163</v>
      </c>
      <c r="Y43" s="245" t="s">
        <v>164</v>
      </c>
      <c r="Z43" s="245" t="s">
        <v>165</v>
      </c>
      <c r="AA43" s="245" t="s">
        <v>166</v>
      </c>
      <c r="AB43" s="247" t="s">
        <v>167</v>
      </c>
      <c r="AC43" s="247" t="s">
        <v>168</v>
      </c>
      <c r="AD43" s="247"/>
      <c r="AE43" s="247"/>
    </row>
    <row r="44" spans="1:31" s="20" customFormat="1" ht="25.5" customHeight="1" x14ac:dyDescent="0.25">
      <c r="A44" s="303" t="s">
        <v>1210</v>
      </c>
      <c r="B44" s="303"/>
      <c r="C44" s="95">
        <f>COUNT(D4:D9)</f>
        <v>6</v>
      </c>
      <c r="D44" s="95">
        <f>SUM(D4:D9)</f>
        <v>39.894000000000005</v>
      </c>
      <c r="E44" s="95">
        <f>SUM(E4:E9)</f>
        <v>11.7</v>
      </c>
      <c r="F44" s="95"/>
      <c r="G44" s="95"/>
      <c r="H44" s="95">
        <f>SUM(H4:H9)</f>
        <v>0</v>
      </c>
      <c r="I44" s="95">
        <f>SUM(I4:I9)</f>
        <v>105</v>
      </c>
      <c r="J44" s="95">
        <f>MAX(J4:J9)</f>
        <v>11</v>
      </c>
      <c r="K44" s="45">
        <f t="shared" ref="K44:V44" si="9">SUM(K4:K9)</f>
        <v>128978.15</v>
      </c>
      <c r="L44" s="45">
        <f t="shared" si="9"/>
        <v>2033.9</v>
      </c>
      <c r="M44" s="45">
        <f t="shared" si="9"/>
        <v>15994.33</v>
      </c>
      <c r="N44" s="45">
        <f t="shared" si="9"/>
        <v>0</v>
      </c>
      <c r="O44" s="45">
        <f t="shared" si="9"/>
        <v>5543.7999999999993</v>
      </c>
      <c r="P44" s="45">
        <f t="shared" si="9"/>
        <v>18379.849999999999</v>
      </c>
      <c r="Q44" s="45">
        <f t="shared" si="9"/>
        <v>56347.199999999997</v>
      </c>
      <c r="R44" s="45">
        <f t="shared" si="9"/>
        <v>5985</v>
      </c>
      <c r="S44" s="45">
        <f t="shared" si="9"/>
        <v>0</v>
      </c>
      <c r="T44" s="45">
        <f t="shared" si="9"/>
        <v>49593.599999999991</v>
      </c>
      <c r="U44" s="45">
        <f t="shared" si="9"/>
        <v>282855.83</v>
      </c>
      <c r="V44" s="45">
        <f t="shared" si="9"/>
        <v>0</v>
      </c>
      <c r="W44" s="62">
        <f>V44+U44</f>
        <v>282855.83</v>
      </c>
      <c r="X44" s="53">
        <f>SUM(X4:X9)</f>
        <v>120735.5</v>
      </c>
      <c r="Y44" s="53">
        <f>SUM(Y4:Y9)</f>
        <v>105</v>
      </c>
      <c r="Z44" s="53">
        <f>SUM(Z4:Z9)</f>
        <v>1155</v>
      </c>
      <c r="AA44" s="53">
        <f>SUM(AA4:AA9)</f>
        <v>1111</v>
      </c>
      <c r="AB44" s="62">
        <f>W44/(D44+E44)</f>
        <v>5482.3396131333093</v>
      </c>
      <c r="AC44" s="62">
        <f>U44/Z44</f>
        <v>244.89682251082252</v>
      </c>
      <c r="AD44" s="62"/>
      <c r="AE44" s="62"/>
    </row>
    <row r="45" spans="1:31" s="20" customFormat="1" ht="25.5" customHeight="1" x14ac:dyDescent="0.25">
      <c r="A45" s="303" t="s">
        <v>1259</v>
      </c>
      <c r="B45" s="303"/>
      <c r="C45" s="95">
        <f>COUNT(D10:D15)</f>
        <v>6</v>
      </c>
      <c r="D45" s="95">
        <f>SUM(D10:D15)</f>
        <v>56.509999999999991</v>
      </c>
      <c r="E45" s="95">
        <f>SUM(E10:E15)</f>
        <v>14.1</v>
      </c>
      <c r="F45" s="95"/>
      <c r="G45" s="95"/>
      <c r="H45" s="95">
        <f>SUM(H10:H15)</f>
        <v>0</v>
      </c>
      <c r="I45" s="95">
        <f>SUM(I10:I15)</f>
        <v>104</v>
      </c>
      <c r="J45" s="95">
        <f>MAX(J10:J15)</f>
        <v>11</v>
      </c>
      <c r="K45" s="45">
        <f t="shared" ref="K45:V45" si="10">SUM(K10:K15)</f>
        <v>133529.06</v>
      </c>
      <c r="L45" s="45">
        <f t="shared" si="10"/>
        <v>2106.44</v>
      </c>
      <c r="M45" s="45">
        <f t="shared" si="10"/>
        <v>20910.66</v>
      </c>
      <c r="N45" s="45">
        <f t="shared" si="10"/>
        <v>0</v>
      </c>
      <c r="O45" s="45">
        <f t="shared" si="10"/>
        <v>5775.69</v>
      </c>
      <c r="P45" s="45">
        <f t="shared" si="10"/>
        <v>26099.22</v>
      </c>
      <c r="Q45" s="45">
        <f t="shared" si="10"/>
        <v>39618.25</v>
      </c>
      <c r="R45" s="45">
        <f t="shared" si="10"/>
        <v>2462</v>
      </c>
      <c r="S45" s="45">
        <f t="shared" si="10"/>
        <v>0</v>
      </c>
      <c r="T45" s="45">
        <f t="shared" si="10"/>
        <v>52270.080000000002</v>
      </c>
      <c r="U45" s="45">
        <f t="shared" si="10"/>
        <v>282771.40000000002</v>
      </c>
      <c r="V45" s="45">
        <f t="shared" si="10"/>
        <v>0</v>
      </c>
      <c r="W45" s="62">
        <f>V45+U45</f>
        <v>282771.40000000002</v>
      </c>
      <c r="X45" s="53">
        <f>SUM(X10:X15)</f>
        <v>168512</v>
      </c>
      <c r="Y45" s="53">
        <f>SUM(Y10:Y15)</f>
        <v>104</v>
      </c>
      <c r="Z45" s="53">
        <f>SUM(Z10:Z15)</f>
        <v>1133</v>
      </c>
      <c r="AA45" s="53">
        <f>SUM(AA10:AA15)</f>
        <v>1133</v>
      </c>
      <c r="AB45" s="62">
        <f>W45/(D45+E45)</f>
        <v>4004.6933862059209</v>
      </c>
      <c r="AC45" s="62">
        <f>U45/Z45</f>
        <v>249.57758164165932</v>
      </c>
      <c r="AD45" s="62"/>
      <c r="AE45" s="62"/>
    </row>
    <row r="46" spans="1:31" s="20" customFormat="1" ht="25.5" customHeight="1" x14ac:dyDescent="0.25">
      <c r="A46" s="303" t="s">
        <v>1364</v>
      </c>
      <c r="B46" s="303"/>
      <c r="C46" s="95">
        <f>COUNT(D16:D24)</f>
        <v>9</v>
      </c>
      <c r="D46" s="95">
        <f>SUM(D16:D24)</f>
        <v>106.22000000000003</v>
      </c>
      <c r="E46" s="95">
        <f>SUM(E16:E24)</f>
        <v>0</v>
      </c>
      <c r="F46" s="95"/>
      <c r="G46" s="95"/>
      <c r="H46" s="95">
        <f>SUM(H16:H24)</f>
        <v>0</v>
      </c>
      <c r="I46" s="95">
        <f>SUM(I16:I24)</f>
        <v>180</v>
      </c>
      <c r="J46" s="95">
        <f>MAX(J16:J24)</f>
        <v>11</v>
      </c>
      <c r="K46" s="45">
        <f t="shared" ref="K46:AA46" si="11">SUM(K16:K24)</f>
        <v>248499.71999999997</v>
      </c>
      <c r="L46" s="45">
        <f t="shared" si="11"/>
        <v>3921.79</v>
      </c>
      <c r="M46" s="45">
        <f t="shared" si="11"/>
        <v>19904.640000000003</v>
      </c>
      <c r="N46" s="45">
        <f t="shared" si="11"/>
        <v>0</v>
      </c>
      <c r="O46" s="45">
        <f t="shared" si="11"/>
        <v>10820.77</v>
      </c>
      <c r="P46" s="45">
        <f t="shared" si="11"/>
        <v>52945.540000000008</v>
      </c>
      <c r="Q46" s="45">
        <f t="shared" si="11"/>
        <v>68908.25</v>
      </c>
      <c r="R46" s="45">
        <f t="shared" si="11"/>
        <v>5359.4</v>
      </c>
      <c r="S46" s="45">
        <f t="shared" si="11"/>
        <v>0</v>
      </c>
      <c r="T46" s="45">
        <f t="shared" si="11"/>
        <v>88916.640000000014</v>
      </c>
      <c r="U46" s="45">
        <f t="shared" si="11"/>
        <v>478918.75</v>
      </c>
      <c r="V46" s="45">
        <f t="shared" si="11"/>
        <v>0</v>
      </c>
      <c r="W46" s="45">
        <f t="shared" si="11"/>
        <v>478918.75</v>
      </c>
      <c r="X46" s="258">
        <f t="shared" si="11"/>
        <v>265500</v>
      </c>
      <c r="Y46" s="258">
        <f t="shared" si="11"/>
        <v>140</v>
      </c>
      <c r="Z46" s="258">
        <f t="shared" si="11"/>
        <v>1980</v>
      </c>
      <c r="AA46" s="258">
        <f t="shared" si="11"/>
        <v>1968</v>
      </c>
      <c r="AB46" s="62">
        <f>W46/(D46+E46)</f>
        <v>4508.7436452645443</v>
      </c>
      <c r="AC46" s="62">
        <f>U46/Z46</f>
        <v>241.87815656565655</v>
      </c>
      <c r="AD46" s="62"/>
      <c r="AE46" s="62"/>
    </row>
    <row r="47" spans="1:31" s="20" customFormat="1" ht="25.5" customHeight="1" x14ac:dyDescent="0.25">
      <c r="A47" s="303" t="s">
        <v>2170</v>
      </c>
      <c r="B47" s="303"/>
      <c r="C47" s="95">
        <f>COUNT(D25:D37)</f>
        <v>0</v>
      </c>
      <c r="D47" s="95">
        <f>SUM(D25:D37)</f>
        <v>0</v>
      </c>
      <c r="E47" s="95">
        <f>SUM(E25:E37)</f>
        <v>0</v>
      </c>
      <c r="F47" s="95"/>
      <c r="G47" s="95"/>
      <c r="H47" s="95">
        <f>SUM(H25:H37)</f>
        <v>0</v>
      </c>
      <c r="I47" s="95">
        <f>SUM(I25:I37)</f>
        <v>0</v>
      </c>
      <c r="J47" s="95">
        <f>MAX(J25:J37)</f>
        <v>0</v>
      </c>
      <c r="K47" s="45">
        <f>SUM(K25:K37)</f>
        <v>0</v>
      </c>
      <c r="L47" s="45">
        <f t="shared" ref="L47:AA47" si="12">SUM(L25:L37)</f>
        <v>0</v>
      </c>
      <c r="M47" s="45">
        <f t="shared" si="12"/>
        <v>0</v>
      </c>
      <c r="N47" s="45">
        <f t="shared" si="12"/>
        <v>0</v>
      </c>
      <c r="O47" s="45">
        <f t="shared" si="12"/>
        <v>0</v>
      </c>
      <c r="P47" s="45">
        <f t="shared" si="12"/>
        <v>0</v>
      </c>
      <c r="Q47" s="45">
        <f t="shared" si="12"/>
        <v>0</v>
      </c>
      <c r="R47" s="45">
        <f t="shared" si="12"/>
        <v>0</v>
      </c>
      <c r="S47" s="45">
        <f t="shared" si="12"/>
        <v>0</v>
      </c>
      <c r="T47" s="45">
        <f t="shared" si="12"/>
        <v>0</v>
      </c>
      <c r="U47" s="45">
        <f t="shared" si="12"/>
        <v>0</v>
      </c>
      <c r="V47" s="45">
        <f t="shared" si="12"/>
        <v>0</v>
      </c>
      <c r="W47" s="45">
        <f t="shared" si="12"/>
        <v>0</v>
      </c>
      <c r="X47" s="258">
        <f t="shared" si="12"/>
        <v>0</v>
      </c>
      <c r="Y47" s="258">
        <f t="shared" si="12"/>
        <v>0</v>
      </c>
      <c r="Z47" s="258">
        <f t="shared" si="12"/>
        <v>0</v>
      </c>
      <c r="AA47" s="258">
        <f t="shared" si="12"/>
        <v>0</v>
      </c>
      <c r="AB47" s="62" t="e">
        <f>W47/(D47+E47)</f>
        <v>#DIV/0!</v>
      </c>
      <c r="AC47" s="62" t="e">
        <f>U47/Z47</f>
        <v>#DIV/0!</v>
      </c>
      <c r="AD47" s="62"/>
      <c r="AE47" s="62"/>
    </row>
    <row r="50" spans="1:1" x14ac:dyDescent="0.25">
      <c r="A50" s="11"/>
    </row>
    <row r="55" spans="1:1" x14ac:dyDescent="0.25">
      <c r="A55" s="11"/>
    </row>
    <row r="61" spans="1:1" x14ac:dyDescent="0.25">
      <c r="A61" s="11"/>
    </row>
    <row r="65" spans="1:1" x14ac:dyDescent="0.25">
      <c r="A65" s="11"/>
    </row>
    <row r="69" spans="1:1" x14ac:dyDescent="0.25">
      <c r="A69" s="11"/>
    </row>
    <row r="73" spans="1:1" x14ac:dyDescent="0.25">
      <c r="A73" s="11"/>
    </row>
    <row r="75" spans="1:1" x14ac:dyDescent="0.25">
      <c r="A75" s="11"/>
    </row>
    <row r="77" spans="1:1" x14ac:dyDescent="0.25">
      <c r="A77" s="11"/>
    </row>
    <row r="78" spans="1:1" x14ac:dyDescent="0.25">
      <c r="A78" s="11"/>
    </row>
    <row r="80" spans="1:1" x14ac:dyDescent="0.25">
      <c r="A80" s="11"/>
    </row>
    <row r="84" spans="1:1" x14ac:dyDescent="0.25">
      <c r="A84" s="11"/>
    </row>
    <row r="88" spans="1:1" x14ac:dyDescent="0.25">
      <c r="A88" s="11"/>
    </row>
    <row r="91" spans="1:1" x14ac:dyDescent="0.25">
      <c r="A91" s="11"/>
    </row>
    <row r="94" spans="1:1" x14ac:dyDescent="0.25">
      <c r="A94" s="11"/>
    </row>
  </sheetData>
  <mergeCells count="5">
    <mergeCell ref="A44:B44"/>
    <mergeCell ref="A43:B43"/>
    <mergeCell ref="A45:B45"/>
    <mergeCell ref="A46:B46"/>
    <mergeCell ref="A47:B47"/>
  </mergeCells>
  <pageMargins left="0.70866141732283472" right="0.70866141732283472" top="0.74803149606299213" bottom="0.74803149606299213" header="0.31496062992125984" footer="0.31496062992125984"/>
  <pageSetup paperSize="8" scale="55" orientation="landscape"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rgb="FF00FF00"/>
  </sheetPr>
  <dimension ref="A1:AE13"/>
  <sheetViews>
    <sheetView zoomScaleNormal="100" workbookViewId="0">
      <selection activeCell="A4" sqref="A4:AE5"/>
    </sheetView>
  </sheetViews>
  <sheetFormatPr defaultRowHeight="13.2" x14ac:dyDescent="0.25"/>
  <cols>
    <col min="1" max="1" width="11.109375" customWidth="1"/>
    <col min="2" max="2" width="15.5546875" customWidth="1"/>
    <col min="3" max="3" width="14.109375" customWidth="1"/>
    <col min="6" max="6" width="15.6640625" customWidth="1"/>
    <col min="7" max="7" width="15" customWidth="1"/>
    <col min="11" max="11" width="11.5546875" bestFit="1" customWidth="1"/>
    <col min="12" max="14" width="9.33203125" bestFit="1" customWidth="1"/>
    <col min="15" max="18" width="10" bestFit="1" customWidth="1"/>
    <col min="19" max="20" width="9.33203125" bestFit="1" customWidth="1"/>
    <col min="21" max="21" width="11" bestFit="1" customWidth="1"/>
    <col min="22" max="22" width="9.33203125" bestFit="1" customWidth="1"/>
    <col min="23" max="23" width="11" bestFit="1" customWidth="1"/>
    <col min="28" max="28" width="10" bestFit="1" customWidth="1"/>
    <col min="29" max="29" width="9.44140625" bestFit="1" customWidth="1"/>
    <col min="30" max="30" width="18" customWidth="1"/>
    <col min="31" max="31" width="20.44140625" customWidth="1"/>
  </cols>
  <sheetData>
    <row r="1" spans="1:31" x14ac:dyDescent="0.25">
      <c r="A1" s="2" t="s">
        <v>1189</v>
      </c>
    </row>
    <row r="3" spans="1:31" ht="31.2" x14ac:dyDescent="0.25">
      <c r="A3" s="146" t="s">
        <v>0</v>
      </c>
      <c r="B3" s="146" t="s">
        <v>1</v>
      </c>
      <c r="C3" s="146" t="s">
        <v>16</v>
      </c>
      <c r="D3" s="43" t="s">
        <v>523</v>
      </c>
      <c r="E3" s="43" t="s">
        <v>524</v>
      </c>
      <c r="F3" s="43" t="s">
        <v>2</v>
      </c>
      <c r="G3" s="146" t="s">
        <v>3</v>
      </c>
      <c r="H3" s="43" t="s">
        <v>29</v>
      </c>
      <c r="I3" s="43" t="s">
        <v>25</v>
      </c>
      <c r="J3" s="43" t="s">
        <v>26</v>
      </c>
      <c r="K3" s="43" t="s">
        <v>20</v>
      </c>
      <c r="L3" s="43" t="s">
        <v>773</v>
      </c>
      <c r="M3" s="43" t="s">
        <v>13</v>
      </c>
      <c r="N3" s="43" t="s">
        <v>21</v>
      </c>
      <c r="O3" s="146" t="s">
        <v>7</v>
      </c>
      <c r="P3" s="43" t="s">
        <v>22</v>
      </c>
      <c r="Q3" s="146" t="s">
        <v>9</v>
      </c>
      <c r="R3" s="146" t="s">
        <v>23</v>
      </c>
      <c r="S3" s="146" t="s">
        <v>24</v>
      </c>
      <c r="T3" s="146" t="s">
        <v>12</v>
      </c>
      <c r="U3" s="146" t="s">
        <v>19</v>
      </c>
      <c r="V3" s="43" t="s">
        <v>170</v>
      </c>
      <c r="W3" s="43" t="s">
        <v>171</v>
      </c>
      <c r="X3" s="43" t="s">
        <v>163</v>
      </c>
      <c r="Y3" s="43" t="s">
        <v>164</v>
      </c>
      <c r="Z3" s="43" t="s">
        <v>165</v>
      </c>
      <c r="AA3" s="43" t="s">
        <v>166</v>
      </c>
      <c r="AB3" s="146" t="s">
        <v>167</v>
      </c>
      <c r="AC3" s="146" t="s">
        <v>168</v>
      </c>
      <c r="AD3" s="146" t="s">
        <v>1405</v>
      </c>
      <c r="AE3" s="146" t="s">
        <v>1406</v>
      </c>
    </row>
    <row r="4" spans="1:31" x14ac:dyDescent="0.25">
      <c r="A4" s="1" t="s">
        <v>1190</v>
      </c>
      <c r="B4" s="8" t="s">
        <v>1184</v>
      </c>
      <c r="C4" s="1" t="s">
        <v>1191</v>
      </c>
      <c r="D4" s="1">
        <v>7</v>
      </c>
      <c r="E4" s="1">
        <v>0</v>
      </c>
      <c r="F4" s="1" t="s">
        <v>177</v>
      </c>
      <c r="G4" s="1" t="s">
        <v>1191</v>
      </c>
      <c r="H4" s="1">
        <v>0</v>
      </c>
      <c r="I4" s="1">
        <v>20</v>
      </c>
      <c r="J4" s="1">
        <v>11</v>
      </c>
      <c r="K4" s="24">
        <v>24104.799999999999</v>
      </c>
      <c r="L4" s="24">
        <v>378.16</v>
      </c>
      <c r="M4" s="6">
        <v>0</v>
      </c>
      <c r="N4" s="6">
        <v>0</v>
      </c>
      <c r="O4" s="6">
        <v>180</v>
      </c>
      <c r="P4" s="6">
        <v>2427.4</v>
      </c>
      <c r="Q4" s="6">
        <v>4680</v>
      </c>
      <c r="R4" s="6">
        <v>1140</v>
      </c>
      <c r="S4" s="6">
        <v>0</v>
      </c>
      <c r="T4" s="6">
        <v>0</v>
      </c>
      <c r="U4" s="6">
        <v>32911.160000000003</v>
      </c>
      <c r="V4" s="23">
        <v>0</v>
      </c>
      <c r="W4" s="23">
        <f>V4+U4</f>
        <v>32911.160000000003</v>
      </c>
      <c r="X4" s="52">
        <v>17500</v>
      </c>
      <c r="Y4" s="52">
        <v>0</v>
      </c>
      <c r="Z4" s="47">
        <v>220</v>
      </c>
      <c r="AA4" s="47">
        <v>220</v>
      </c>
      <c r="AB4" s="23">
        <f>W4/(D4+E4)</f>
        <v>4701.5942857142863</v>
      </c>
      <c r="AC4" s="23">
        <f>U4/Z4</f>
        <v>149.59618181818183</v>
      </c>
      <c r="AD4" s="23" t="s">
        <v>1884</v>
      </c>
      <c r="AE4" s="284"/>
    </row>
    <row r="5" spans="1:31" x14ac:dyDescent="0.25">
      <c r="A5" s="152" t="s">
        <v>1190</v>
      </c>
      <c r="B5" s="39" t="s">
        <v>1211</v>
      </c>
      <c r="C5" s="1" t="s">
        <v>1213</v>
      </c>
      <c r="D5" s="1">
        <v>4.5140000000000002</v>
      </c>
      <c r="E5" s="1">
        <v>0</v>
      </c>
      <c r="F5" s="1" t="s">
        <v>177</v>
      </c>
      <c r="G5" s="1" t="s">
        <v>1213</v>
      </c>
      <c r="H5" s="1">
        <v>0</v>
      </c>
      <c r="I5" s="1">
        <v>17</v>
      </c>
      <c r="J5" s="1">
        <v>11</v>
      </c>
      <c r="K5" s="24">
        <v>20404.59</v>
      </c>
      <c r="L5" s="24">
        <v>319.75</v>
      </c>
      <c r="M5" s="6">
        <v>0</v>
      </c>
      <c r="N5" s="6">
        <v>0</v>
      </c>
      <c r="O5" s="6">
        <v>891.48</v>
      </c>
      <c r="P5" s="6">
        <v>1929.84</v>
      </c>
      <c r="Q5" s="6">
        <v>4307.8</v>
      </c>
      <c r="R5" s="6">
        <v>114</v>
      </c>
      <c r="S5" s="6">
        <v>0</v>
      </c>
      <c r="T5" s="6">
        <v>0</v>
      </c>
      <c r="U5" s="6">
        <v>27967.46</v>
      </c>
      <c r="V5" s="23">
        <v>0</v>
      </c>
      <c r="W5" s="23">
        <f>V5+U5</f>
        <v>27967.46</v>
      </c>
      <c r="X5" s="52">
        <f>2500*D5</f>
        <v>11285</v>
      </c>
      <c r="Y5" s="52">
        <v>0</v>
      </c>
      <c r="Z5" s="47">
        <v>187</v>
      </c>
      <c r="AA5" s="47">
        <v>155</v>
      </c>
      <c r="AB5" s="23">
        <f>W5/(D5+E5)</f>
        <v>6195.7155516171906</v>
      </c>
      <c r="AC5" s="23">
        <f>U5/Z5</f>
        <v>149.55860962566845</v>
      </c>
      <c r="AD5" s="23" t="s">
        <v>1885</v>
      </c>
      <c r="AE5" s="284"/>
    </row>
    <row r="6" spans="1:31" x14ac:dyDescent="0.25">
      <c r="A6" s="1"/>
      <c r="B6" s="8"/>
      <c r="C6" s="1"/>
      <c r="D6" s="1"/>
      <c r="E6" s="1"/>
      <c r="F6" s="1"/>
      <c r="G6" s="1"/>
      <c r="H6" s="1"/>
      <c r="I6" s="1"/>
      <c r="J6" s="21"/>
      <c r="K6" s="24"/>
      <c r="L6" s="24"/>
      <c r="M6" s="13"/>
      <c r="N6" s="13"/>
      <c r="O6" s="13"/>
      <c r="P6" s="13"/>
      <c r="Q6" s="13"/>
      <c r="R6" s="13"/>
      <c r="S6" s="13"/>
      <c r="T6" s="13"/>
      <c r="U6" s="13"/>
      <c r="V6" s="23"/>
      <c r="W6" s="23"/>
      <c r="X6" s="52"/>
      <c r="Y6" s="52"/>
      <c r="Z6" s="47"/>
      <c r="AA6" s="47"/>
      <c r="AB6" s="23"/>
      <c r="AC6" s="23"/>
      <c r="AD6" s="23"/>
      <c r="AE6" s="284"/>
    </row>
    <row r="7" spans="1:31" x14ac:dyDescent="0.25">
      <c r="A7" s="1"/>
      <c r="B7" s="8"/>
      <c r="C7" s="1"/>
      <c r="D7" s="1"/>
      <c r="E7" s="1"/>
      <c r="F7" s="1"/>
      <c r="G7" s="1"/>
      <c r="H7" s="1"/>
      <c r="I7" s="1"/>
      <c r="J7" s="21"/>
      <c r="K7" s="24"/>
      <c r="L7" s="24"/>
      <c r="M7" s="13"/>
      <c r="N7" s="13"/>
      <c r="O7" s="13"/>
      <c r="P7" s="13"/>
      <c r="Q7" s="13"/>
      <c r="R7" s="13"/>
      <c r="S7" s="13"/>
      <c r="T7" s="13"/>
      <c r="U7" s="13"/>
      <c r="V7" s="23"/>
      <c r="W7" s="23"/>
      <c r="X7" s="52"/>
      <c r="Y7" s="52"/>
      <c r="Z7" s="47"/>
      <c r="AA7" s="47"/>
      <c r="AB7" s="23"/>
      <c r="AC7" s="23"/>
      <c r="AD7" s="23"/>
      <c r="AE7" s="284"/>
    </row>
    <row r="8" spans="1:31" x14ac:dyDescent="0.25">
      <c r="A8" s="1"/>
      <c r="B8" s="8"/>
      <c r="C8" s="1"/>
      <c r="D8" s="1"/>
      <c r="E8" s="1"/>
      <c r="F8" s="1"/>
      <c r="G8" s="1"/>
      <c r="H8" s="1"/>
      <c r="I8" s="1"/>
      <c r="J8" s="1"/>
      <c r="K8" s="13"/>
      <c r="L8" s="13"/>
      <c r="M8" s="13"/>
      <c r="N8" s="13"/>
      <c r="O8" s="13"/>
      <c r="P8" s="13"/>
      <c r="Q8" s="13"/>
      <c r="R8" s="13"/>
      <c r="S8" s="13"/>
      <c r="T8" s="13"/>
      <c r="U8" s="13"/>
      <c r="V8" s="23"/>
      <c r="W8" s="23"/>
      <c r="X8" s="52"/>
      <c r="Y8" s="52"/>
      <c r="Z8" s="47"/>
      <c r="AA8" s="47"/>
      <c r="AB8" s="23"/>
      <c r="AC8" s="23"/>
      <c r="AD8" s="23"/>
      <c r="AE8" s="284"/>
    </row>
    <row r="9" spans="1:31" x14ac:dyDescent="0.25">
      <c r="A9" s="97"/>
      <c r="B9" s="97" t="s">
        <v>30</v>
      </c>
      <c r="C9" s="97">
        <f>COUNT(D4:D8)</f>
        <v>2</v>
      </c>
      <c r="D9" s="97">
        <f>SUM(D4:D8)</f>
        <v>11.513999999999999</v>
      </c>
      <c r="E9" s="97">
        <f>SUM(E4:E8)</f>
        <v>0</v>
      </c>
      <c r="F9" s="97"/>
      <c r="G9" s="97"/>
      <c r="H9" s="97">
        <f>SUM(H4:H8)</f>
        <v>0</v>
      </c>
      <c r="I9" s="97">
        <f>SUM(I4:I8)</f>
        <v>37</v>
      </c>
      <c r="J9" s="97">
        <f>MAX(J4:J8)</f>
        <v>11</v>
      </c>
      <c r="K9" s="98">
        <f t="shared" ref="K9:AA9" si="0">SUM(K4:K8)</f>
        <v>44509.39</v>
      </c>
      <c r="L9" s="98">
        <f t="shared" si="0"/>
        <v>697.91000000000008</v>
      </c>
      <c r="M9" s="98">
        <f t="shared" si="0"/>
        <v>0</v>
      </c>
      <c r="N9" s="98">
        <f t="shared" si="0"/>
        <v>0</v>
      </c>
      <c r="O9" s="98">
        <f t="shared" si="0"/>
        <v>1071.48</v>
      </c>
      <c r="P9" s="98">
        <f t="shared" si="0"/>
        <v>4357.24</v>
      </c>
      <c r="Q9" s="98">
        <f t="shared" si="0"/>
        <v>8987.7999999999993</v>
      </c>
      <c r="R9" s="98">
        <f t="shared" si="0"/>
        <v>1254</v>
      </c>
      <c r="S9" s="98">
        <f t="shared" si="0"/>
        <v>0</v>
      </c>
      <c r="T9" s="98">
        <f t="shared" si="0"/>
        <v>0</v>
      </c>
      <c r="U9" s="98">
        <f t="shared" si="0"/>
        <v>60878.62</v>
      </c>
      <c r="V9" s="113">
        <f t="shared" si="0"/>
        <v>0</v>
      </c>
      <c r="W9" s="113">
        <f t="shared" si="0"/>
        <v>60878.62</v>
      </c>
      <c r="X9" s="250">
        <f t="shared" si="0"/>
        <v>28785</v>
      </c>
      <c r="Y9" s="250">
        <f t="shared" si="0"/>
        <v>0</v>
      </c>
      <c r="Z9" s="250">
        <f t="shared" si="0"/>
        <v>407</v>
      </c>
      <c r="AA9" s="250">
        <f t="shared" si="0"/>
        <v>375</v>
      </c>
      <c r="AB9" s="113">
        <f>W9/(D9+E9)</f>
        <v>5287.3562619419845</v>
      </c>
      <c r="AC9" s="113">
        <f>W9/Z9</f>
        <v>149.57891891891893</v>
      </c>
      <c r="AD9" s="113"/>
      <c r="AE9" s="113"/>
    </row>
    <row r="10" spans="1:31" ht="31.2" x14ac:dyDescent="0.25">
      <c r="A10" s="146" t="s">
        <v>0</v>
      </c>
      <c r="B10" s="146" t="s">
        <v>1</v>
      </c>
      <c r="C10" s="146" t="s">
        <v>16</v>
      </c>
      <c r="D10" s="43" t="s">
        <v>523</v>
      </c>
      <c r="E10" s="43" t="s">
        <v>524</v>
      </c>
      <c r="F10" s="43" t="s">
        <v>2</v>
      </c>
      <c r="G10" s="146" t="s">
        <v>3</v>
      </c>
      <c r="H10" s="43" t="s">
        <v>29</v>
      </c>
      <c r="I10" s="43" t="s">
        <v>25</v>
      </c>
      <c r="J10" s="43" t="s">
        <v>26</v>
      </c>
      <c r="K10" s="43" t="s">
        <v>20</v>
      </c>
      <c r="L10" s="43" t="s">
        <v>773</v>
      </c>
      <c r="M10" s="43" t="s">
        <v>13</v>
      </c>
      <c r="N10" s="43" t="s">
        <v>21</v>
      </c>
      <c r="O10" s="146" t="s">
        <v>7</v>
      </c>
      <c r="P10" s="43" t="s">
        <v>22</v>
      </c>
      <c r="Q10" s="146" t="s">
        <v>9</v>
      </c>
      <c r="R10" s="146" t="s">
        <v>23</v>
      </c>
      <c r="S10" s="146" t="s">
        <v>24</v>
      </c>
      <c r="T10" s="146" t="s">
        <v>12</v>
      </c>
      <c r="U10" s="146" t="s">
        <v>19</v>
      </c>
      <c r="V10" s="146" t="s">
        <v>170</v>
      </c>
      <c r="W10" s="43" t="s">
        <v>171</v>
      </c>
      <c r="X10" s="43" t="s">
        <v>163</v>
      </c>
      <c r="Y10" s="43" t="s">
        <v>164</v>
      </c>
      <c r="Z10" s="43" t="s">
        <v>165</v>
      </c>
      <c r="AA10" s="43" t="s">
        <v>166</v>
      </c>
      <c r="AB10" s="146" t="s">
        <v>167</v>
      </c>
      <c r="AC10" s="146" t="s">
        <v>168</v>
      </c>
      <c r="AD10" s="146" t="s">
        <v>1405</v>
      </c>
      <c r="AE10" s="146" t="s">
        <v>1406</v>
      </c>
    </row>
    <row r="11" spans="1:31" x14ac:dyDescent="0.25">
      <c r="A11" s="100"/>
      <c r="B11" s="100"/>
      <c r="C11" s="100"/>
      <c r="D11" s="100"/>
      <c r="E11" s="100"/>
      <c r="F11" s="100"/>
      <c r="G11" s="100"/>
      <c r="H11" s="100"/>
      <c r="I11" s="100"/>
      <c r="J11" s="100"/>
      <c r="K11" s="100"/>
      <c r="L11" s="100"/>
      <c r="M11" s="100"/>
      <c r="N11" s="100"/>
      <c r="O11" s="100"/>
      <c r="P11" s="100"/>
      <c r="Q11" s="100"/>
      <c r="R11" s="100"/>
      <c r="S11" s="100"/>
      <c r="T11" s="100"/>
      <c r="U11" s="100"/>
      <c r="V11" s="100"/>
      <c r="W11" s="100"/>
      <c r="X11" s="100"/>
      <c r="Y11" s="100"/>
      <c r="Z11" s="100"/>
      <c r="AA11" s="100"/>
      <c r="AB11" s="100"/>
      <c r="AC11" s="100"/>
      <c r="AD11" s="100"/>
      <c r="AE11" s="100"/>
    </row>
    <row r="12" spans="1:31" s="227" customFormat="1" ht="48" x14ac:dyDescent="0.25">
      <c r="A12" s="304" t="s">
        <v>1251</v>
      </c>
      <c r="B12" s="304"/>
      <c r="C12" s="245" t="s">
        <v>30</v>
      </c>
      <c r="D12" s="245" t="s">
        <v>526</v>
      </c>
      <c r="E12" s="245" t="s">
        <v>524</v>
      </c>
      <c r="F12" s="246"/>
      <c r="G12" s="246"/>
      <c r="H12" s="245" t="s">
        <v>31</v>
      </c>
      <c r="I12" s="245" t="s">
        <v>4</v>
      </c>
      <c r="J12" s="245" t="s">
        <v>5</v>
      </c>
      <c r="K12" s="245" t="s">
        <v>6</v>
      </c>
      <c r="L12" s="245" t="s">
        <v>773</v>
      </c>
      <c r="M12" s="245" t="s">
        <v>13</v>
      </c>
      <c r="N12" s="246" t="s">
        <v>17</v>
      </c>
      <c r="O12" s="246" t="s">
        <v>7</v>
      </c>
      <c r="P12" s="245" t="s">
        <v>8</v>
      </c>
      <c r="Q12" s="246" t="s">
        <v>9</v>
      </c>
      <c r="R12" s="245" t="s">
        <v>18</v>
      </c>
      <c r="S12" s="246" t="s">
        <v>10</v>
      </c>
      <c r="T12" s="246" t="s">
        <v>12</v>
      </c>
      <c r="U12" s="245" t="s">
        <v>169</v>
      </c>
      <c r="V12" s="245" t="s">
        <v>170</v>
      </c>
      <c r="W12" s="245" t="s">
        <v>171</v>
      </c>
      <c r="X12" s="245" t="s">
        <v>163</v>
      </c>
      <c r="Y12" s="245" t="s">
        <v>164</v>
      </c>
      <c r="Z12" s="245" t="s">
        <v>165</v>
      </c>
      <c r="AA12" s="245" t="s">
        <v>166</v>
      </c>
      <c r="AB12" s="247" t="s">
        <v>167</v>
      </c>
      <c r="AC12" s="247" t="s">
        <v>168</v>
      </c>
      <c r="AD12" s="247"/>
      <c r="AE12" s="247"/>
    </row>
    <row r="13" spans="1:31" ht="25.5" customHeight="1" x14ac:dyDescent="0.25">
      <c r="A13" s="303" t="s">
        <v>1210</v>
      </c>
      <c r="B13" s="303"/>
      <c r="C13" s="100">
        <f>COUNT(D4:D5)</f>
        <v>2</v>
      </c>
      <c r="D13" s="100">
        <f>SUM(D4:D5)</f>
        <v>11.513999999999999</v>
      </c>
      <c r="E13" s="100">
        <f>SUM(E4:E5)</f>
        <v>0</v>
      </c>
      <c r="F13" s="100"/>
      <c r="G13" s="100"/>
      <c r="H13" s="100">
        <f>SUM(H4:H5)</f>
        <v>0</v>
      </c>
      <c r="I13" s="100">
        <f>SUM(I4:I5)</f>
        <v>37</v>
      </c>
      <c r="J13" s="100">
        <f>MAX(J4:J5)</f>
        <v>11</v>
      </c>
      <c r="K13" s="46">
        <f>SUM(K4:K5)</f>
        <v>44509.39</v>
      </c>
      <c r="L13" s="46">
        <f t="shared" ref="L13:V13" si="1">SUM(L4:L5)</f>
        <v>697.91000000000008</v>
      </c>
      <c r="M13" s="46">
        <f t="shared" si="1"/>
        <v>0</v>
      </c>
      <c r="N13" s="46">
        <f t="shared" si="1"/>
        <v>0</v>
      </c>
      <c r="O13" s="46">
        <f t="shared" si="1"/>
        <v>1071.48</v>
      </c>
      <c r="P13" s="46">
        <f t="shared" si="1"/>
        <v>4357.24</v>
      </c>
      <c r="Q13" s="46">
        <f t="shared" si="1"/>
        <v>8987.7999999999993</v>
      </c>
      <c r="R13" s="46">
        <f t="shared" si="1"/>
        <v>1254</v>
      </c>
      <c r="S13" s="46">
        <f t="shared" si="1"/>
        <v>0</v>
      </c>
      <c r="T13" s="46">
        <f t="shared" si="1"/>
        <v>0</v>
      </c>
      <c r="U13" s="46">
        <f t="shared" si="1"/>
        <v>60878.62</v>
      </c>
      <c r="V13" s="46">
        <f t="shared" si="1"/>
        <v>0</v>
      </c>
      <c r="W13" s="62">
        <f>V13+U13</f>
        <v>60878.62</v>
      </c>
      <c r="X13" s="54">
        <f>SUM(X4:X5)</f>
        <v>28785</v>
      </c>
      <c r="Y13" s="54">
        <f>SUM(Y4:Y5)</f>
        <v>0</v>
      </c>
      <c r="Z13" s="54">
        <f>SUM(Z4:Z5)</f>
        <v>407</v>
      </c>
      <c r="AA13" s="54">
        <f>SUM(AA4:AA5)</f>
        <v>375</v>
      </c>
      <c r="AB13" s="62">
        <f>W13/(D13+E13)</f>
        <v>5287.3562619419845</v>
      </c>
      <c r="AC13" s="62">
        <f>U13/Z13</f>
        <v>149.57891891891893</v>
      </c>
      <c r="AD13" s="62"/>
      <c r="AE13" s="62"/>
    </row>
  </sheetData>
  <mergeCells count="2">
    <mergeCell ref="A13:B13"/>
    <mergeCell ref="A12:B12"/>
  </mergeCells>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rgb="FF00FF00"/>
    <pageSetUpPr fitToPage="1"/>
  </sheetPr>
  <dimension ref="A1:AE85"/>
  <sheetViews>
    <sheetView topLeftCell="A13" zoomScaleNormal="100" workbookViewId="0">
      <selection activeCell="AA38" sqref="X38:AA38"/>
    </sheetView>
  </sheetViews>
  <sheetFormatPr defaultRowHeight="13.2" x14ac:dyDescent="0.25"/>
  <cols>
    <col min="1" max="1" width="26.6640625" customWidth="1"/>
    <col min="2" max="2" width="12.33203125" customWidth="1"/>
    <col min="3" max="3" width="12" customWidth="1"/>
    <col min="6" max="6" width="15.44140625" customWidth="1"/>
    <col min="7" max="7" width="13.33203125" customWidth="1"/>
    <col min="11" max="11" width="12.44140625" customWidth="1"/>
    <col min="12" max="12" width="10.88671875" customWidth="1"/>
    <col min="13" max="13" width="11.6640625" customWidth="1"/>
    <col min="14" max="14" width="9.33203125" bestFit="1" customWidth="1"/>
    <col min="15" max="15" width="10" bestFit="1" customWidth="1"/>
    <col min="16" max="16" width="12" customWidth="1"/>
    <col min="17" max="17" width="11" bestFit="1" customWidth="1"/>
    <col min="18" max="18" width="10" bestFit="1" customWidth="1"/>
    <col min="19" max="19" width="9.33203125" bestFit="1" customWidth="1"/>
    <col min="20" max="20" width="11" bestFit="1" customWidth="1"/>
    <col min="21" max="21" width="12" bestFit="1" customWidth="1"/>
    <col min="22" max="22" width="9.33203125" bestFit="1" customWidth="1"/>
    <col min="23" max="23" width="12" bestFit="1" customWidth="1"/>
    <col min="28" max="28" width="11" customWidth="1"/>
    <col min="29" max="29" width="9.44140625" bestFit="1" customWidth="1"/>
    <col min="30" max="30" width="17.5546875" customWidth="1"/>
    <col min="31" max="31" width="22.6640625" customWidth="1"/>
  </cols>
  <sheetData>
    <row r="1" spans="1:31" x14ac:dyDescent="0.25">
      <c r="A1" s="2" t="s">
        <v>1234</v>
      </c>
    </row>
    <row r="3" spans="1:31" ht="31.2" x14ac:dyDescent="0.25">
      <c r="A3" s="146" t="s">
        <v>0</v>
      </c>
      <c r="B3" s="146" t="s">
        <v>1</v>
      </c>
      <c r="C3" s="146" t="s">
        <v>16</v>
      </c>
      <c r="D3" s="43" t="s">
        <v>523</v>
      </c>
      <c r="E3" s="43" t="s">
        <v>524</v>
      </c>
      <c r="F3" s="43" t="s">
        <v>2</v>
      </c>
      <c r="G3" s="146" t="s">
        <v>3</v>
      </c>
      <c r="H3" s="43" t="s">
        <v>29</v>
      </c>
      <c r="I3" s="43" t="s">
        <v>25</v>
      </c>
      <c r="J3" s="43" t="s">
        <v>26</v>
      </c>
      <c r="K3" s="43" t="s">
        <v>20</v>
      </c>
      <c r="L3" s="43" t="s">
        <v>773</v>
      </c>
      <c r="M3" s="43" t="s">
        <v>13</v>
      </c>
      <c r="N3" s="43" t="s">
        <v>21</v>
      </c>
      <c r="O3" s="146" t="s">
        <v>7</v>
      </c>
      <c r="P3" s="43" t="s">
        <v>22</v>
      </c>
      <c r="Q3" s="146" t="s">
        <v>9</v>
      </c>
      <c r="R3" s="146" t="s">
        <v>23</v>
      </c>
      <c r="S3" s="146" t="s">
        <v>24</v>
      </c>
      <c r="T3" s="146" t="s">
        <v>12</v>
      </c>
      <c r="U3" s="146" t="s">
        <v>19</v>
      </c>
      <c r="V3" s="43" t="s">
        <v>170</v>
      </c>
      <c r="W3" s="43" t="s">
        <v>171</v>
      </c>
      <c r="X3" s="43" t="s">
        <v>163</v>
      </c>
      <c r="Y3" s="43" t="s">
        <v>164</v>
      </c>
      <c r="Z3" s="43" t="s">
        <v>165</v>
      </c>
      <c r="AA3" s="43" t="s">
        <v>166</v>
      </c>
      <c r="AB3" s="146" t="s">
        <v>167</v>
      </c>
      <c r="AC3" s="146" t="s">
        <v>168</v>
      </c>
      <c r="AD3" s="146" t="s">
        <v>1405</v>
      </c>
      <c r="AE3" s="146" t="s">
        <v>1406</v>
      </c>
    </row>
    <row r="4" spans="1:31" s="20" customFormat="1" x14ac:dyDescent="0.25">
      <c r="A4" s="21" t="s">
        <v>1239</v>
      </c>
      <c r="B4" s="39" t="s">
        <v>1222</v>
      </c>
      <c r="C4" s="21" t="s">
        <v>1240</v>
      </c>
      <c r="D4" s="21">
        <v>7.43</v>
      </c>
      <c r="E4" s="21">
        <v>0</v>
      </c>
      <c r="F4" s="21" t="s">
        <v>191</v>
      </c>
      <c r="G4" s="21" t="s">
        <v>1240</v>
      </c>
      <c r="H4" s="21">
        <v>0</v>
      </c>
      <c r="I4" s="21">
        <v>20</v>
      </c>
      <c r="J4" s="21">
        <v>11</v>
      </c>
      <c r="K4" s="224">
        <v>24403</v>
      </c>
      <c r="L4" s="224">
        <v>384.12</v>
      </c>
      <c r="M4" s="23">
        <v>3821.51</v>
      </c>
      <c r="N4" s="23">
        <v>0</v>
      </c>
      <c r="O4" s="23">
        <v>1048.8</v>
      </c>
      <c r="P4" s="23">
        <v>2427.4</v>
      </c>
      <c r="Q4" s="23">
        <v>12052</v>
      </c>
      <c r="R4" s="23">
        <v>1140</v>
      </c>
      <c r="S4" s="23">
        <v>0</v>
      </c>
      <c r="T4" s="23">
        <v>9676.7999999999993</v>
      </c>
      <c r="U4" s="23">
        <v>54953.63</v>
      </c>
      <c r="V4" s="23">
        <v>0</v>
      </c>
      <c r="W4" s="23">
        <f t="shared" ref="W4:W9" si="0">V4+U4</f>
        <v>54953.63</v>
      </c>
      <c r="X4" s="52">
        <f>2500*D4</f>
        <v>18575</v>
      </c>
      <c r="Y4" s="52">
        <v>20</v>
      </c>
      <c r="Z4" s="47">
        <v>220</v>
      </c>
      <c r="AA4" s="47">
        <v>154</v>
      </c>
      <c r="AB4" s="23">
        <f t="shared" ref="AB4:AB9" si="1">W4/(D4+E4)</f>
        <v>7396.181695827725</v>
      </c>
      <c r="AC4" s="23">
        <f t="shared" ref="AC4:AC10" si="2">W4/Z4</f>
        <v>249.78922727272726</v>
      </c>
      <c r="AD4" s="23" t="s">
        <v>1886</v>
      </c>
      <c r="AE4" s="284"/>
    </row>
    <row r="5" spans="1:31" s="20" customFormat="1" x14ac:dyDescent="0.25">
      <c r="A5" s="21" t="s">
        <v>1239</v>
      </c>
      <c r="B5" s="39" t="s">
        <v>1244</v>
      </c>
      <c r="C5" s="21" t="s">
        <v>1253</v>
      </c>
      <c r="D5" s="21">
        <v>7.1120000000000001</v>
      </c>
      <c r="E5" s="21">
        <v>0</v>
      </c>
      <c r="F5" s="21" t="s">
        <v>191</v>
      </c>
      <c r="G5" s="21" t="s">
        <v>1253</v>
      </c>
      <c r="H5" s="21">
        <v>0</v>
      </c>
      <c r="I5" s="21">
        <v>20</v>
      </c>
      <c r="J5" s="21">
        <v>11</v>
      </c>
      <c r="K5" s="224">
        <v>24403</v>
      </c>
      <c r="L5" s="224">
        <v>384.12</v>
      </c>
      <c r="M5" s="23">
        <v>3821.51</v>
      </c>
      <c r="N5" s="23">
        <v>0</v>
      </c>
      <c r="O5" s="23">
        <v>1048.8</v>
      </c>
      <c r="P5" s="23">
        <v>2427.4</v>
      </c>
      <c r="Q5" s="23">
        <v>12052</v>
      </c>
      <c r="R5" s="23">
        <v>1140</v>
      </c>
      <c r="S5" s="23">
        <v>0</v>
      </c>
      <c r="T5" s="23">
        <v>9676.7999999999993</v>
      </c>
      <c r="U5" s="23">
        <v>54953.63</v>
      </c>
      <c r="V5" s="23">
        <v>0</v>
      </c>
      <c r="W5" s="23">
        <f t="shared" si="0"/>
        <v>54953.63</v>
      </c>
      <c r="X5" s="52">
        <f>D5*2500</f>
        <v>17780</v>
      </c>
      <c r="Y5" s="52">
        <v>20</v>
      </c>
      <c r="Z5" s="47">
        <v>220</v>
      </c>
      <c r="AA5" s="47">
        <v>220</v>
      </c>
      <c r="AB5" s="23">
        <f t="shared" si="1"/>
        <v>7726.8883577052866</v>
      </c>
      <c r="AC5" s="23">
        <f t="shared" si="2"/>
        <v>249.78922727272726</v>
      </c>
      <c r="AD5" s="23" t="s">
        <v>1887</v>
      </c>
      <c r="AE5" s="284"/>
    </row>
    <row r="6" spans="1:31" s="20" customFormat="1" x14ac:dyDescent="0.25">
      <c r="A6" s="21" t="s">
        <v>1239</v>
      </c>
      <c r="B6" s="39" t="s">
        <v>1264</v>
      </c>
      <c r="C6" s="21" t="s">
        <v>1270</v>
      </c>
      <c r="D6" s="21">
        <v>7.55</v>
      </c>
      <c r="E6" s="21">
        <v>0</v>
      </c>
      <c r="F6" s="21" t="s">
        <v>191</v>
      </c>
      <c r="G6" s="21" t="s">
        <v>1270</v>
      </c>
      <c r="H6" s="21">
        <v>0</v>
      </c>
      <c r="I6" s="21">
        <v>20</v>
      </c>
      <c r="J6" s="21">
        <v>11</v>
      </c>
      <c r="K6" s="224">
        <v>25511.599999999999</v>
      </c>
      <c r="L6" s="224">
        <v>400.69</v>
      </c>
      <c r="M6" s="23">
        <v>3995.12</v>
      </c>
      <c r="N6" s="23">
        <v>0</v>
      </c>
      <c r="O6" s="23">
        <v>1104.5999999999999</v>
      </c>
      <c r="P6" s="23">
        <v>2559</v>
      </c>
      <c r="Q6" s="23">
        <v>7830</v>
      </c>
      <c r="R6" s="23">
        <v>1140</v>
      </c>
      <c r="S6" s="23">
        <v>0</v>
      </c>
      <c r="T6" s="23">
        <v>10199.040000000001</v>
      </c>
      <c r="U6" s="23">
        <v>52740.05</v>
      </c>
      <c r="V6" s="23">
        <v>0</v>
      </c>
      <c r="W6" s="23">
        <f t="shared" si="0"/>
        <v>52740.05</v>
      </c>
      <c r="X6" s="52">
        <v>18875</v>
      </c>
      <c r="Y6" s="52">
        <v>20</v>
      </c>
      <c r="Z6" s="47">
        <v>220</v>
      </c>
      <c r="AA6" s="47">
        <v>220</v>
      </c>
      <c r="AB6" s="23">
        <f t="shared" si="1"/>
        <v>6985.4370860927156</v>
      </c>
      <c r="AC6" s="23">
        <f t="shared" si="2"/>
        <v>239.72750000000002</v>
      </c>
      <c r="AD6" s="23" t="s">
        <v>1807</v>
      </c>
      <c r="AE6" s="284"/>
    </row>
    <row r="7" spans="1:31" s="20" customFormat="1" x14ac:dyDescent="0.25">
      <c r="A7" s="21" t="s">
        <v>1239</v>
      </c>
      <c r="B7" s="39" t="s">
        <v>1284</v>
      </c>
      <c r="C7" s="21" t="s">
        <v>1310</v>
      </c>
      <c r="D7" s="21">
        <v>15.18</v>
      </c>
      <c r="E7" s="21">
        <v>0</v>
      </c>
      <c r="F7" s="21" t="s">
        <v>191</v>
      </c>
      <c r="G7" s="21" t="s">
        <v>1310</v>
      </c>
      <c r="H7" s="21">
        <v>0</v>
      </c>
      <c r="I7" s="21">
        <v>20</v>
      </c>
      <c r="J7" s="21">
        <v>11</v>
      </c>
      <c r="K7" s="224">
        <v>25966</v>
      </c>
      <c r="L7" s="224">
        <v>409.78</v>
      </c>
      <c r="M7" s="23">
        <v>4066.28</v>
      </c>
      <c r="N7" s="23">
        <v>0</v>
      </c>
      <c r="O7" s="23">
        <v>1124.5999999999999</v>
      </c>
      <c r="P7" s="23">
        <v>5529.2</v>
      </c>
      <c r="Q7" s="23">
        <v>7420</v>
      </c>
      <c r="R7" s="23">
        <v>540</v>
      </c>
      <c r="S7" s="23">
        <v>0</v>
      </c>
      <c r="T7" s="23">
        <v>10199.040000000001</v>
      </c>
      <c r="U7" s="23">
        <v>55254.9</v>
      </c>
      <c r="V7" s="23">
        <v>0</v>
      </c>
      <c r="W7" s="23">
        <f t="shared" si="0"/>
        <v>55254.9</v>
      </c>
      <c r="X7" s="52">
        <v>37950</v>
      </c>
      <c r="Y7" s="52">
        <v>20</v>
      </c>
      <c r="Z7" s="47">
        <v>220</v>
      </c>
      <c r="AA7" s="47">
        <v>220</v>
      </c>
      <c r="AB7" s="23">
        <f t="shared" si="1"/>
        <v>3639.9802371541505</v>
      </c>
      <c r="AC7" s="23">
        <f t="shared" si="2"/>
        <v>251.15863636363636</v>
      </c>
      <c r="AD7" s="23" t="s">
        <v>1803</v>
      </c>
      <c r="AE7" s="284"/>
    </row>
    <row r="8" spans="1:31" s="20" customFormat="1" x14ac:dyDescent="0.25">
      <c r="A8" s="21" t="s">
        <v>1239</v>
      </c>
      <c r="B8" s="39" t="s">
        <v>1330</v>
      </c>
      <c r="C8" s="21" t="s">
        <v>1342</v>
      </c>
      <c r="D8" s="21">
        <v>15.1</v>
      </c>
      <c r="E8" s="21">
        <v>0</v>
      </c>
      <c r="F8" s="21" t="s">
        <v>191</v>
      </c>
      <c r="G8" s="21" t="s">
        <v>1342</v>
      </c>
      <c r="H8" s="21">
        <v>0</v>
      </c>
      <c r="I8" s="21">
        <v>20</v>
      </c>
      <c r="J8" s="21">
        <v>11</v>
      </c>
      <c r="K8" s="224">
        <v>25966</v>
      </c>
      <c r="L8" s="224">
        <v>409.78</v>
      </c>
      <c r="M8" s="23">
        <v>4066.28</v>
      </c>
      <c r="N8" s="23">
        <v>0</v>
      </c>
      <c r="O8" s="23">
        <v>1124.5999999999999</v>
      </c>
      <c r="P8" s="23">
        <v>5529.2</v>
      </c>
      <c r="Q8" s="23">
        <v>7500</v>
      </c>
      <c r="R8" s="23">
        <v>200</v>
      </c>
      <c r="S8" s="23">
        <v>0</v>
      </c>
      <c r="T8" s="23">
        <v>10199.040000000001</v>
      </c>
      <c r="U8" s="23">
        <v>54994.9</v>
      </c>
      <c r="V8" s="23">
        <v>0</v>
      </c>
      <c r="W8" s="23">
        <f t="shared" si="0"/>
        <v>54994.9</v>
      </c>
      <c r="X8" s="52">
        <v>37750</v>
      </c>
      <c r="Y8" s="52">
        <v>20</v>
      </c>
      <c r="Z8" s="47">
        <v>220</v>
      </c>
      <c r="AA8" s="47">
        <v>220</v>
      </c>
      <c r="AB8" s="23">
        <f t="shared" si="1"/>
        <v>3642.0463576158941</v>
      </c>
      <c r="AC8" s="23">
        <f t="shared" si="2"/>
        <v>249.97681818181817</v>
      </c>
      <c r="AD8" s="23" t="s">
        <v>1814</v>
      </c>
      <c r="AE8" s="284"/>
    </row>
    <row r="9" spans="1:31" s="20" customFormat="1" x14ac:dyDescent="0.25">
      <c r="A9" s="21" t="s">
        <v>1239</v>
      </c>
      <c r="B9" s="39" t="s">
        <v>1346</v>
      </c>
      <c r="C9" s="21" t="s">
        <v>1356</v>
      </c>
      <c r="D9" s="21">
        <v>13.34</v>
      </c>
      <c r="E9" s="21">
        <v>0</v>
      </c>
      <c r="F9" s="21" t="s">
        <v>191</v>
      </c>
      <c r="G9" s="21" t="s">
        <v>1356</v>
      </c>
      <c r="H9" s="21">
        <v>0</v>
      </c>
      <c r="I9" s="21">
        <v>20</v>
      </c>
      <c r="J9" s="21">
        <v>11</v>
      </c>
      <c r="K9" s="224">
        <v>25966</v>
      </c>
      <c r="L9" s="224">
        <v>409.78</v>
      </c>
      <c r="M9" s="23">
        <v>4066.28</v>
      </c>
      <c r="N9" s="23">
        <v>0</v>
      </c>
      <c r="O9" s="23">
        <v>1124.5999999999999</v>
      </c>
      <c r="P9" s="23">
        <v>5529.2</v>
      </c>
      <c r="Q9" s="23">
        <v>7915</v>
      </c>
      <c r="R9" s="23">
        <v>540</v>
      </c>
      <c r="S9" s="23">
        <v>0</v>
      </c>
      <c r="T9" s="23">
        <v>10199.040000000001</v>
      </c>
      <c r="U9" s="23">
        <v>55749.9</v>
      </c>
      <c r="V9" s="23">
        <v>0</v>
      </c>
      <c r="W9" s="23">
        <f t="shared" si="0"/>
        <v>55749.9</v>
      </c>
      <c r="X9" s="52">
        <v>33350</v>
      </c>
      <c r="Y9" s="52">
        <v>20</v>
      </c>
      <c r="Z9" s="47">
        <v>220</v>
      </c>
      <c r="AA9" s="47">
        <v>220</v>
      </c>
      <c r="AB9" s="23">
        <f t="shared" si="1"/>
        <v>4179.1529235382313</v>
      </c>
      <c r="AC9" s="23">
        <f t="shared" si="2"/>
        <v>253.40863636363636</v>
      </c>
      <c r="AD9" s="23" t="s">
        <v>1813</v>
      </c>
      <c r="AE9" s="284"/>
    </row>
    <row r="10" spans="1:31" s="20" customFormat="1" x14ac:dyDescent="0.25">
      <c r="A10" s="21" t="s">
        <v>1239</v>
      </c>
      <c r="B10" s="39" t="s">
        <v>1385</v>
      </c>
      <c r="C10" s="21" t="s">
        <v>1387</v>
      </c>
      <c r="D10" s="21">
        <v>13.41</v>
      </c>
      <c r="E10" s="21">
        <v>0</v>
      </c>
      <c r="F10" s="21" t="s">
        <v>191</v>
      </c>
      <c r="G10" s="21" t="s">
        <v>1387</v>
      </c>
      <c r="H10" s="21">
        <v>0</v>
      </c>
      <c r="I10" s="21">
        <v>20</v>
      </c>
      <c r="J10" s="21">
        <v>11</v>
      </c>
      <c r="K10" s="224">
        <v>25966</v>
      </c>
      <c r="L10" s="224">
        <v>409.78</v>
      </c>
      <c r="M10" s="23">
        <v>4066.28</v>
      </c>
      <c r="N10" s="23">
        <v>0</v>
      </c>
      <c r="O10" s="23">
        <v>1124.5999999999999</v>
      </c>
      <c r="P10" s="23">
        <v>5529.2</v>
      </c>
      <c r="Q10" s="23">
        <v>7915</v>
      </c>
      <c r="R10" s="23">
        <v>200</v>
      </c>
      <c r="S10" s="23">
        <v>0</v>
      </c>
      <c r="T10" s="23">
        <v>10199.040000000001</v>
      </c>
      <c r="U10" s="23">
        <v>55409.9</v>
      </c>
      <c r="V10" s="23">
        <v>0</v>
      </c>
      <c r="W10" s="23">
        <f t="shared" ref="W10:W15" si="3">V10+U10</f>
        <v>55409.9</v>
      </c>
      <c r="X10" s="52">
        <v>33525</v>
      </c>
      <c r="Y10" s="52">
        <v>20</v>
      </c>
      <c r="Z10" s="47">
        <v>220</v>
      </c>
      <c r="AA10" s="47">
        <v>220</v>
      </c>
      <c r="AB10" s="23">
        <f t="shared" ref="AB10:AB15" si="4">W10/(D10+E10)</f>
        <v>4131.9835943325879</v>
      </c>
      <c r="AC10" s="23">
        <f t="shared" si="2"/>
        <v>251.86318181818183</v>
      </c>
      <c r="AD10" s="23" t="s">
        <v>1812</v>
      </c>
      <c r="AE10" s="284"/>
    </row>
    <row r="11" spans="1:31" s="20" customFormat="1" x14ac:dyDescent="0.25">
      <c r="A11" s="21" t="s">
        <v>1239</v>
      </c>
      <c r="B11" s="39" t="s">
        <v>1890</v>
      </c>
      <c r="C11" s="21" t="s">
        <v>1910</v>
      </c>
      <c r="D11" s="21">
        <v>13.4</v>
      </c>
      <c r="E11" s="21">
        <v>0</v>
      </c>
      <c r="F11" s="21" t="s">
        <v>191</v>
      </c>
      <c r="G11" s="21" t="s">
        <v>1910</v>
      </c>
      <c r="H11" s="21">
        <v>0</v>
      </c>
      <c r="I11" s="21">
        <v>20</v>
      </c>
      <c r="J11" s="21">
        <v>11</v>
      </c>
      <c r="K11" s="224">
        <v>25966</v>
      </c>
      <c r="L11" s="224">
        <v>409.78</v>
      </c>
      <c r="M11" s="23">
        <v>4066.28</v>
      </c>
      <c r="N11" s="23">
        <v>0</v>
      </c>
      <c r="O11" s="23">
        <v>1124.5999999999999</v>
      </c>
      <c r="P11" s="23">
        <v>5529.2</v>
      </c>
      <c r="Q11" s="23">
        <v>7915</v>
      </c>
      <c r="R11" s="23">
        <v>200</v>
      </c>
      <c r="S11" s="23">
        <v>0</v>
      </c>
      <c r="T11" s="23">
        <v>10199.040000000001</v>
      </c>
      <c r="U11" s="23">
        <v>55409.9</v>
      </c>
      <c r="V11" s="23">
        <v>0</v>
      </c>
      <c r="W11" s="23">
        <f t="shared" si="3"/>
        <v>55409.9</v>
      </c>
      <c r="X11" s="52">
        <v>33500</v>
      </c>
      <c r="Y11" s="52">
        <v>20</v>
      </c>
      <c r="Z11" s="47">
        <v>220</v>
      </c>
      <c r="AA11" s="47">
        <v>220</v>
      </c>
      <c r="AB11" s="23">
        <f t="shared" si="4"/>
        <v>4135.0671641791041</v>
      </c>
      <c r="AC11" s="23">
        <f t="shared" ref="AC11:AC16" si="5">W11/Z11</f>
        <v>251.86318181818183</v>
      </c>
      <c r="AD11" s="23" t="s">
        <v>1911</v>
      </c>
      <c r="AE11" s="284"/>
    </row>
    <row r="12" spans="1:31" s="20" customFormat="1" x14ac:dyDescent="0.25">
      <c r="A12" s="21" t="s">
        <v>1239</v>
      </c>
      <c r="B12" s="39" t="s">
        <v>1957</v>
      </c>
      <c r="C12" s="21" t="s">
        <v>1977</v>
      </c>
      <c r="D12" s="21">
        <v>12.29</v>
      </c>
      <c r="E12" s="21">
        <v>0</v>
      </c>
      <c r="F12" s="21" t="s">
        <v>191</v>
      </c>
      <c r="G12" s="21" t="s">
        <v>1977</v>
      </c>
      <c r="H12" s="21">
        <v>0</v>
      </c>
      <c r="I12" s="21">
        <v>19</v>
      </c>
      <c r="J12" s="21">
        <v>11</v>
      </c>
      <c r="K12" s="224">
        <v>26252.11</v>
      </c>
      <c r="L12" s="224">
        <v>414.31</v>
      </c>
      <c r="M12" s="23">
        <v>1050.08</v>
      </c>
      <c r="N12" s="23">
        <v>0</v>
      </c>
      <c r="O12" s="23">
        <v>1143.8</v>
      </c>
      <c r="P12" s="23">
        <v>5593.6</v>
      </c>
      <c r="Q12" s="23">
        <v>5690.5</v>
      </c>
      <c r="R12" s="23">
        <v>380</v>
      </c>
      <c r="S12" s="23">
        <v>0</v>
      </c>
      <c r="T12" s="23">
        <v>9500.4</v>
      </c>
      <c r="U12" s="23">
        <v>50024.800000000003</v>
      </c>
      <c r="V12" s="23">
        <v>0</v>
      </c>
      <c r="W12" s="23">
        <f t="shared" si="3"/>
        <v>50024.800000000003</v>
      </c>
      <c r="X12" s="52">
        <v>30725</v>
      </c>
      <c r="Y12" s="52">
        <v>17</v>
      </c>
      <c r="Z12" s="47">
        <v>209</v>
      </c>
      <c r="AA12" s="47">
        <v>209</v>
      </c>
      <c r="AB12" s="23">
        <f t="shared" si="4"/>
        <v>4070.3661513425554</v>
      </c>
      <c r="AC12" s="23">
        <f t="shared" si="5"/>
        <v>239.35311004784691</v>
      </c>
      <c r="AD12" s="23" t="s">
        <v>1978</v>
      </c>
      <c r="AE12" s="284"/>
    </row>
    <row r="13" spans="1:31" s="20" customFormat="1" x14ac:dyDescent="0.25">
      <c r="A13" s="21" t="s">
        <v>1239</v>
      </c>
      <c r="B13" s="39" t="s">
        <v>2039</v>
      </c>
      <c r="C13" s="21" t="s">
        <v>2050</v>
      </c>
      <c r="D13" s="21">
        <v>9.9499999999999993</v>
      </c>
      <c r="E13" s="21">
        <v>0</v>
      </c>
      <c r="F13" s="21" t="s">
        <v>191</v>
      </c>
      <c r="G13" s="21" t="s">
        <v>2050</v>
      </c>
      <c r="H13" s="21">
        <v>0</v>
      </c>
      <c r="I13" s="21">
        <v>19</v>
      </c>
      <c r="J13" s="21">
        <v>11</v>
      </c>
      <c r="K13" s="224">
        <v>26252.11</v>
      </c>
      <c r="L13" s="224">
        <v>414.31</v>
      </c>
      <c r="M13" s="23">
        <v>1050.08</v>
      </c>
      <c r="N13" s="23">
        <v>0</v>
      </c>
      <c r="O13" s="23">
        <v>1143.8</v>
      </c>
      <c r="P13" s="23">
        <v>5593.6</v>
      </c>
      <c r="Q13" s="23">
        <v>5690.5</v>
      </c>
      <c r="R13" s="23">
        <v>380</v>
      </c>
      <c r="S13" s="23">
        <v>0</v>
      </c>
      <c r="T13" s="23">
        <v>9500.4</v>
      </c>
      <c r="U13" s="23">
        <v>50024.800000000003</v>
      </c>
      <c r="V13" s="23">
        <v>0</v>
      </c>
      <c r="W13" s="23">
        <f t="shared" si="3"/>
        <v>50024.800000000003</v>
      </c>
      <c r="X13" s="52">
        <v>24875</v>
      </c>
      <c r="Y13" s="52">
        <v>17</v>
      </c>
      <c r="Z13" s="47">
        <v>209</v>
      </c>
      <c r="AA13" s="47">
        <v>209</v>
      </c>
      <c r="AB13" s="23">
        <f t="shared" si="4"/>
        <v>5027.6180904522616</v>
      </c>
      <c r="AC13" s="23">
        <f t="shared" si="5"/>
        <v>239.35311004784691</v>
      </c>
      <c r="AD13" s="23" t="s">
        <v>2051</v>
      </c>
      <c r="AE13" s="284"/>
    </row>
    <row r="14" spans="1:31" s="20" customFormat="1" x14ac:dyDescent="0.25">
      <c r="A14" s="21" t="s">
        <v>1239</v>
      </c>
      <c r="B14" s="39" t="s">
        <v>2088</v>
      </c>
      <c r="C14" s="21" t="s">
        <v>2091</v>
      </c>
      <c r="D14" s="21">
        <v>9.1999999999999993</v>
      </c>
      <c r="E14" s="21">
        <v>0</v>
      </c>
      <c r="F14" s="21" t="s">
        <v>191</v>
      </c>
      <c r="G14" s="21" t="s">
        <v>2091</v>
      </c>
      <c r="H14" s="21">
        <v>0</v>
      </c>
      <c r="I14" s="21">
        <v>19</v>
      </c>
      <c r="J14" s="21">
        <v>11</v>
      </c>
      <c r="K14" s="224">
        <v>26252.11</v>
      </c>
      <c r="L14" s="224">
        <v>414.31</v>
      </c>
      <c r="M14" s="23">
        <v>1050.08</v>
      </c>
      <c r="N14" s="23">
        <v>0</v>
      </c>
      <c r="O14" s="23">
        <v>1143.8</v>
      </c>
      <c r="P14" s="23">
        <v>5593.6</v>
      </c>
      <c r="Q14" s="23">
        <v>5690.5</v>
      </c>
      <c r="R14" s="23">
        <v>380</v>
      </c>
      <c r="S14" s="23">
        <v>0</v>
      </c>
      <c r="T14" s="23">
        <v>9500.4</v>
      </c>
      <c r="U14" s="23">
        <v>50024.800000000003</v>
      </c>
      <c r="V14" s="23">
        <v>0</v>
      </c>
      <c r="W14" s="23">
        <f t="shared" si="3"/>
        <v>50024.800000000003</v>
      </c>
      <c r="X14" s="52">
        <v>23000</v>
      </c>
      <c r="Y14" s="52">
        <v>17</v>
      </c>
      <c r="Z14" s="47">
        <v>209</v>
      </c>
      <c r="AA14" s="47">
        <v>205</v>
      </c>
      <c r="AB14" s="23">
        <f t="shared" si="4"/>
        <v>5437.4782608695659</v>
      </c>
      <c r="AC14" s="23">
        <f t="shared" si="5"/>
        <v>239.35311004784691</v>
      </c>
      <c r="AD14" s="23" t="s">
        <v>2092</v>
      </c>
      <c r="AE14" s="284"/>
    </row>
    <row r="15" spans="1:31" s="20" customFormat="1" x14ac:dyDescent="0.25">
      <c r="A15" s="21" t="s">
        <v>1239</v>
      </c>
      <c r="B15" s="39" t="s">
        <v>2121</v>
      </c>
      <c r="C15" s="21" t="s">
        <v>2124</v>
      </c>
      <c r="D15" s="21">
        <v>9.68</v>
      </c>
      <c r="E15" s="21">
        <v>0</v>
      </c>
      <c r="F15" s="21" t="s">
        <v>191</v>
      </c>
      <c r="G15" s="21" t="s">
        <v>2124</v>
      </c>
      <c r="H15" s="21">
        <v>0</v>
      </c>
      <c r="I15" s="21">
        <v>19</v>
      </c>
      <c r="J15" s="21">
        <v>11</v>
      </c>
      <c r="K15" s="224">
        <v>26252.11</v>
      </c>
      <c r="L15" s="224">
        <v>414.31</v>
      </c>
      <c r="M15" s="23">
        <v>1050.08</v>
      </c>
      <c r="N15" s="23">
        <v>0</v>
      </c>
      <c r="O15" s="23">
        <v>1143.8</v>
      </c>
      <c r="P15" s="23">
        <v>5593.6</v>
      </c>
      <c r="Q15" s="23">
        <v>5690.5</v>
      </c>
      <c r="R15" s="23">
        <v>380</v>
      </c>
      <c r="S15" s="23">
        <v>0</v>
      </c>
      <c r="T15" s="23">
        <v>9500.4</v>
      </c>
      <c r="U15" s="23">
        <v>50024.800000000003</v>
      </c>
      <c r="V15" s="23">
        <v>0</v>
      </c>
      <c r="W15" s="23">
        <f t="shared" si="3"/>
        <v>50024.800000000003</v>
      </c>
      <c r="X15" s="52">
        <v>24200</v>
      </c>
      <c r="Y15" s="52">
        <v>17</v>
      </c>
      <c r="Z15" s="47">
        <v>209</v>
      </c>
      <c r="AA15" s="47">
        <v>209</v>
      </c>
      <c r="AB15" s="23">
        <f t="shared" si="4"/>
        <v>5167.8512396694223</v>
      </c>
      <c r="AC15" s="23">
        <f t="shared" si="5"/>
        <v>239.35311004784691</v>
      </c>
      <c r="AD15" s="23" t="s">
        <v>2125</v>
      </c>
      <c r="AE15" s="284"/>
    </row>
    <row r="16" spans="1:31" s="20" customFormat="1" x14ac:dyDescent="0.25">
      <c r="A16" s="21" t="s">
        <v>1239</v>
      </c>
      <c r="B16" s="39" t="s">
        <v>2171</v>
      </c>
      <c r="C16" s="21" t="s">
        <v>2194</v>
      </c>
      <c r="D16" s="21">
        <v>13.44</v>
      </c>
      <c r="E16" s="21">
        <v>0</v>
      </c>
      <c r="F16" s="21" t="s">
        <v>191</v>
      </c>
      <c r="G16" s="21" t="s">
        <v>2194</v>
      </c>
      <c r="H16" s="21">
        <v>0</v>
      </c>
      <c r="I16" s="21">
        <v>22</v>
      </c>
      <c r="J16" s="21">
        <v>11</v>
      </c>
      <c r="K16" s="224">
        <v>30396.3</v>
      </c>
      <c r="L16" s="224">
        <v>479.71</v>
      </c>
      <c r="M16" s="23">
        <v>4760.0600000000004</v>
      </c>
      <c r="N16" s="23">
        <v>0</v>
      </c>
      <c r="O16" s="23">
        <v>1324.4</v>
      </c>
      <c r="P16" s="23">
        <v>6476.8</v>
      </c>
      <c r="Q16" s="23">
        <v>13024</v>
      </c>
      <c r="R16" s="23">
        <v>1404.7</v>
      </c>
      <c r="S16" s="23">
        <v>0</v>
      </c>
      <c r="T16" s="23">
        <v>0</v>
      </c>
      <c r="U16" s="23">
        <v>57865.97</v>
      </c>
      <c r="V16" s="23">
        <v>0</v>
      </c>
      <c r="W16" s="23">
        <f>V16+U16</f>
        <v>57865.97</v>
      </c>
      <c r="X16" s="52">
        <v>33600</v>
      </c>
      <c r="Y16" s="52">
        <v>0</v>
      </c>
      <c r="Z16" s="47">
        <v>242</v>
      </c>
      <c r="AA16" s="47">
        <v>232</v>
      </c>
      <c r="AB16" s="23">
        <f>W16/(D16+E16)</f>
        <v>4305.5037202380954</v>
      </c>
      <c r="AC16" s="23">
        <f t="shared" si="5"/>
        <v>239.1155785123967</v>
      </c>
      <c r="AD16" s="23" t="s">
        <v>2195</v>
      </c>
      <c r="AE16" s="284"/>
    </row>
    <row r="17" spans="1:31" s="20" customFormat="1" x14ac:dyDescent="0.25">
      <c r="A17" s="152"/>
      <c r="B17" s="39"/>
      <c r="C17" s="21"/>
      <c r="D17" s="21"/>
      <c r="E17" s="21"/>
      <c r="F17" s="21"/>
      <c r="G17" s="21"/>
      <c r="H17" s="21"/>
      <c r="I17" s="21"/>
      <c r="J17" s="21"/>
      <c r="K17" s="224"/>
      <c r="L17" s="224"/>
      <c r="M17" s="23"/>
      <c r="N17" s="23"/>
      <c r="O17" s="23"/>
      <c r="P17" s="23"/>
      <c r="Q17" s="23"/>
      <c r="R17" s="23"/>
      <c r="S17" s="23"/>
      <c r="T17" s="23"/>
      <c r="U17" s="23"/>
      <c r="V17" s="23"/>
      <c r="W17" s="23"/>
      <c r="X17" s="52"/>
      <c r="Y17" s="52"/>
      <c r="Z17" s="47"/>
      <c r="AA17" s="47"/>
      <c r="AB17" s="23"/>
      <c r="AC17" s="23"/>
      <c r="AD17" s="23"/>
      <c r="AE17" s="284"/>
    </row>
    <row r="18" spans="1:31" s="20" customFormat="1" x14ac:dyDescent="0.25">
      <c r="A18" s="21"/>
      <c r="B18" s="39"/>
      <c r="C18" s="21"/>
      <c r="D18" s="21"/>
      <c r="E18" s="21"/>
      <c r="F18" s="21"/>
      <c r="G18" s="21"/>
      <c r="H18" s="21"/>
      <c r="I18" s="21"/>
      <c r="J18" s="21"/>
      <c r="K18" s="224"/>
      <c r="L18" s="224"/>
      <c r="M18" s="23"/>
      <c r="N18" s="23"/>
      <c r="O18" s="23"/>
      <c r="P18" s="23"/>
      <c r="Q18" s="23"/>
      <c r="R18" s="23"/>
      <c r="S18" s="23"/>
      <c r="T18" s="23"/>
      <c r="U18" s="23"/>
      <c r="V18" s="23"/>
      <c r="W18" s="23"/>
      <c r="X18" s="52"/>
      <c r="Y18" s="52"/>
      <c r="Z18" s="47"/>
      <c r="AA18" s="47"/>
      <c r="AB18" s="23"/>
      <c r="AC18" s="23"/>
      <c r="AD18" s="23"/>
      <c r="AE18" s="284"/>
    </row>
    <row r="19" spans="1:31" s="20" customFormat="1" x14ac:dyDescent="0.25">
      <c r="A19" s="21"/>
      <c r="B19" s="39"/>
      <c r="C19" s="21"/>
      <c r="D19" s="21"/>
      <c r="E19" s="21"/>
      <c r="F19" s="21"/>
      <c r="G19" s="21"/>
      <c r="H19" s="21"/>
      <c r="I19" s="21"/>
      <c r="J19" s="21"/>
      <c r="K19" s="224"/>
      <c r="L19" s="224"/>
      <c r="M19" s="23"/>
      <c r="N19" s="23"/>
      <c r="O19" s="23"/>
      <c r="P19" s="23"/>
      <c r="Q19" s="23"/>
      <c r="R19" s="23"/>
      <c r="S19" s="23"/>
      <c r="T19" s="23"/>
      <c r="U19" s="23"/>
      <c r="V19" s="23"/>
      <c r="W19" s="23"/>
      <c r="X19" s="52"/>
      <c r="Y19" s="52"/>
      <c r="Z19" s="47"/>
      <c r="AA19" s="47"/>
      <c r="AB19" s="23"/>
      <c r="AC19" s="23"/>
      <c r="AD19" s="23"/>
      <c r="AE19" s="284"/>
    </row>
    <row r="20" spans="1:31" s="20" customFormat="1" x14ac:dyDescent="0.25">
      <c r="A20" s="21"/>
      <c r="B20" s="39"/>
      <c r="C20" s="21"/>
      <c r="D20" s="21"/>
      <c r="E20" s="21"/>
      <c r="F20" s="21"/>
      <c r="G20" s="21"/>
      <c r="H20" s="21"/>
      <c r="I20" s="21"/>
      <c r="J20" s="21"/>
      <c r="K20" s="224"/>
      <c r="L20" s="224"/>
      <c r="M20" s="23"/>
      <c r="N20" s="23"/>
      <c r="O20" s="23"/>
      <c r="P20" s="23"/>
      <c r="Q20" s="23"/>
      <c r="R20" s="23"/>
      <c r="S20" s="23"/>
      <c r="T20" s="23"/>
      <c r="U20" s="23"/>
      <c r="V20" s="23"/>
      <c r="W20" s="23"/>
      <c r="X20" s="52"/>
      <c r="Y20" s="52"/>
      <c r="Z20" s="47"/>
      <c r="AA20" s="47"/>
      <c r="AB20" s="23"/>
      <c r="AC20" s="23"/>
      <c r="AD20" s="23"/>
      <c r="AE20" s="284"/>
    </row>
    <row r="21" spans="1:31" s="20" customFormat="1" x14ac:dyDescent="0.25">
      <c r="A21" s="21"/>
      <c r="B21" s="39"/>
      <c r="C21" s="21"/>
      <c r="D21" s="21"/>
      <c r="E21" s="21"/>
      <c r="F21" s="21"/>
      <c r="G21" s="21"/>
      <c r="H21" s="21"/>
      <c r="I21" s="21"/>
      <c r="J21" s="21"/>
      <c r="K21" s="224"/>
      <c r="L21" s="224"/>
      <c r="M21" s="23"/>
      <c r="N21" s="23"/>
      <c r="O21" s="23"/>
      <c r="P21" s="23"/>
      <c r="Q21" s="23"/>
      <c r="R21" s="23"/>
      <c r="S21" s="23"/>
      <c r="T21" s="23"/>
      <c r="U21" s="23"/>
      <c r="V21" s="23"/>
      <c r="W21" s="23"/>
      <c r="X21" s="52"/>
      <c r="Y21" s="52"/>
      <c r="Z21" s="47"/>
      <c r="AA21" s="47"/>
      <c r="AB21" s="23"/>
      <c r="AC21" s="23"/>
      <c r="AD21" s="23"/>
      <c r="AE21" s="284"/>
    </row>
    <row r="22" spans="1:31" s="20" customFormat="1" x14ac:dyDescent="0.25">
      <c r="A22" s="21"/>
      <c r="B22" s="39"/>
      <c r="C22" s="21"/>
      <c r="D22" s="21"/>
      <c r="E22" s="21"/>
      <c r="F22" s="21"/>
      <c r="G22" s="21"/>
      <c r="H22" s="21"/>
      <c r="I22" s="21"/>
      <c r="J22" s="21"/>
      <c r="K22" s="224"/>
      <c r="L22" s="224"/>
      <c r="M22" s="23"/>
      <c r="N22" s="23"/>
      <c r="O22" s="23"/>
      <c r="P22" s="23"/>
      <c r="Q22" s="23"/>
      <c r="R22" s="23"/>
      <c r="S22" s="23"/>
      <c r="T22" s="23"/>
      <c r="U22" s="23"/>
      <c r="V22" s="23"/>
      <c r="W22" s="23"/>
      <c r="X22" s="52"/>
      <c r="Y22" s="52"/>
      <c r="Z22" s="47"/>
      <c r="AA22" s="47"/>
      <c r="AB22" s="23"/>
      <c r="AC22" s="23"/>
      <c r="AD22" s="23"/>
      <c r="AE22" s="284"/>
    </row>
    <row r="23" spans="1:31" s="20" customFormat="1" x14ac:dyDescent="0.25">
      <c r="A23" s="21"/>
      <c r="B23" s="39"/>
      <c r="C23" s="21"/>
      <c r="D23" s="21"/>
      <c r="E23" s="21"/>
      <c r="F23" s="21"/>
      <c r="G23" s="21"/>
      <c r="H23" s="21"/>
      <c r="I23" s="21"/>
      <c r="J23" s="21"/>
      <c r="K23" s="224"/>
      <c r="L23" s="224"/>
      <c r="M23" s="23"/>
      <c r="N23" s="23"/>
      <c r="O23" s="23"/>
      <c r="P23" s="23"/>
      <c r="Q23" s="23"/>
      <c r="R23" s="23"/>
      <c r="S23" s="23"/>
      <c r="T23" s="23"/>
      <c r="U23" s="23"/>
      <c r="V23" s="23"/>
      <c r="W23" s="23"/>
      <c r="X23" s="52"/>
      <c r="Y23" s="52"/>
      <c r="Z23" s="47"/>
      <c r="AA23" s="47"/>
      <c r="AB23" s="23"/>
      <c r="AC23" s="23"/>
      <c r="AD23" s="23"/>
      <c r="AE23" s="284"/>
    </row>
    <row r="24" spans="1:31" s="20" customFormat="1" x14ac:dyDescent="0.25">
      <c r="A24" s="21"/>
      <c r="B24" s="39"/>
      <c r="C24" s="21"/>
      <c r="D24" s="21"/>
      <c r="E24" s="21"/>
      <c r="F24" s="21"/>
      <c r="G24" s="21"/>
      <c r="H24" s="21"/>
      <c r="I24" s="21"/>
      <c r="J24" s="21"/>
      <c r="K24" s="224"/>
      <c r="L24" s="224"/>
      <c r="M24" s="23"/>
      <c r="N24" s="23"/>
      <c r="O24" s="23"/>
      <c r="P24" s="23"/>
      <c r="Q24" s="23"/>
      <c r="R24" s="23"/>
      <c r="S24" s="23"/>
      <c r="T24" s="23"/>
      <c r="U24" s="23"/>
      <c r="V24" s="23"/>
      <c r="W24" s="23"/>
      <c r="X24" s="52"/>
      <c r="Y24" s="52"/>
      <c r="Z24" s="47"/>
      <c r="AA24" s="47"/>
      <c r="AB24" s="23"/>
      <c r="AC24" s="23"/>
      <c r="AD24" s="23"/>
      <c r="AE24" s="284"/>
    </row>
    <row r="25" spans="1:31" s="20" customFormat="1" x14ac:dyDescent="0.25">
      <c r="A25" s="21"/>
      <c r="B25" s="39"/>
      <c r="C25" s="21"/>
      <c r="D25" s="21"/>
      <c r="E25" s="21"/>
      <c r="F25" s="21"/>
      <c r="G25" s="21"/>
      <c r="H25" s="21"/>
      <c r="I25" s="21"/>
      <c r="J25" s="21"/>
      <c r="K25" s="224"/>
      <c r="L25" s="224"/>
      <c r="M25" s="23"/>
      <c r="N25" s="23"/>
      <c r="O25" s="23"/>
      <c r="P25" s="23"/>
      <c r="Q25" s="23"/>
      <c r="R25" s="23"/>
      <c r="S25" s="23"/>
      <c r="T25" s="23"/>
      <c r="U25" s="23"/>
      <c r="V25" s="23"/>
      <c r="W25" s="23"/>
      <c r="X25" s="52"/>
      <c r="Y25" s="52"/>
      <c r="Z25" s="47"/>
      <c r="AA25" s="47"/>
      <c r="AB25" s="23"/>
      <c r="AC25" s="23"/>
      <c r="AD25" s="23"/>
      <c r="AE25" s="284"/>
    </row>
    <row r="26" spans="1:31" s="20" customFormat="1" x14ac:dyDescent="0.25">
      <c r="A26" s="21"/>
      <c r="B26" s="39"/>
      <c r="C26" s="21"/>
      <c r="D26" s="21"/>
      <c r="E26" s="21"/>
      <c r="F26" s="21"/>
      <c r="G26" s="21"/>
      <c r="H26" s="21"/>
      <c r="I26" s="21"/>
      <c r="J26" s="21"/>
      <c r="K26" s="224"/>
      <c r="L26" s="224"/>
      <c r="M26" s="23"/>
      <c r="N26" s="23"/>
      <c r="O26" s="23"/>
      <c r="P26" s="23"/>
      <c r="Q26" s="23"/>
      <c r="R26" s="23"/>
      <c r="S26" s="23"/>
      <c r="T26" s="23"/>
      <c r="U26" s="23"/>
      <c r="V26" s="23"/>
      <c r="W26" s="23"/>
      <c r="X26" s="52"/>
      <c r="Y26" s="52"/>
      <c r="Z26" s="47"/>
      <c r="AA26" s="47"/>
      <c r="AB26" s="23"/>
      <c r="AC26" s="23"/>
      <c r="AD26" s="23"/>
      <c r="AE26" s="284"/>
    </row>
    <row r="27" spans="1:31" s="20" customFormat="1" x14ac:dyDescent="0.25">
      <c r="A27" s="21"/>
      <c r="B27" s="39"/>
      <c r="C27" s="21"/>
      <c r="D27" s="21"/>
      <c r="E27" s="21"/>
      <c r="F27" s="21"/>
      <c r="G27" s="21"/>
      <c r="H27" s="21"/>
      <c r="I27" s="21"/>
      <c r="J27" s="21"/>
      <c r="K27" s="224"/>
      <c r="L27" s="224"/>
      <c r="M27" s="23"/>
      <c r="N27" s="23"/>
      <c r="O27" s="23"/>
      <c r="P27" s="23"/>
      <c r="Q27" s="23"/>
      <c r="R27" s="23"/>
      <c r="S27" s="23"/>
      <c r="T27" s="23"/>
      <c r="U27" s="23"/>
      <c r="V27" s="23"/>
      <c r="W27" s="23"/>
      <c r="X27" s="52"/>
      <c r="Y27" s="52"/>
      <c r="Z27" s="47"/>
      <c r="AA27" s="47"/>
      <c r="AB27" s="23"/>
      <c r="AC27" s="23"/>
      <c r="AD27" s="23"/>
      <c r="AE27" s="284"/>
    </row>
    <row r="28" spans="1:31" s="20" customFormat="1" x14ac:dyDescent="0.25">
      <c r="A28" s="152"/>
      <c r="B28" s="39"/>
      <c r="C28" s="21"/>
      <c r="D28" s="21"/>
      <c r="E28" s="21"/>
      <c r="F28" s="21"/>
      <c r="G28" s="21"/>
      <c r="H28" s="21"/>
      <c r="I28" s="21"/>
      <c r="J28" s="21"/>
      <c r="K28" s="224"/>
      <c r="L28" s="224"/>
      <c r="M28" s="23"/>
      <c r="N28" s="23"/>
      <c r="O28" s="23"/>
      <c r="P28" s="23"/>
      <c r="Q28" s="23"/>
      <c r="R28" s="23"/>
      <c r="S28" s="23"/>
      <c r="T28" s="23"/>
      <c r="U28" s="23"/>
      <c r="V28" s="23"/>
      <c r="W28" s="23"/>
      <c r="X28" s="52"/>
      <c r="Y28" s="52"/>
      <c r="Z28" s="47"/>
      <c r="AA28" s="47"/>
      <c r="AB28" s="23"/>
      <c r="AC28" s="23"/>
      <c r="AD28" s="23"/>
      <c r="AE28" s="284"/>
    </row>
    <row r="29" spans="1:31" s="20" customFormat="1" x14ac:dyDescent="0.25">
      <c r="A29" s="21"/>
      <c r="B29" s="39"/>
      <c r="C29" s="21"/>
      <c r="D29" s="21"/>
      <c r="E29" s="21"/>
      <c r="F29" s="21"/>
      <c r="G29" s="21"/>
      <c r="H29" s="21"/>
      <c r="I29" s="21"/>
      <c r="J29" s="21"/>
      <c r="K29" s="224"/>
      <c r="L29" s="224"/>
      <c r="M29" s="23"/>
      <c r="N29" s="23"/>
      <c r="O29" s="23"/>
      <c r="P29" s="23"/>
      <c r="Q29" s="23"/>
      <c r="R29" s="23"/>
      <c r="S29" s="23"/>
      <c r="T29" s="23"/>
      <c r="U29" s="23"/>
      <c r="V29" s="23"/>
      <c r="W29" s="23"/>
      <c r="X29" s="52"/>
      <c r="Y29" s="52"/>
      <c r="Z29" s="47"/>
      <c r="AA29" s="47"/>
      <c r="AB29" s="23"/>
      <c r="AC29" s="23"/>
      <c r="AD29" s="23"/>
      <c r="AE29" s="284"/>
    </row>
    <row r="30" spans="1:31" x14ac:dyDescent="0.25">
      <c r="A30" s="1"/>
      <c r="B30" s="8"/>
      <c r="C30" s="1"/>
      <c r="D30" s="1"/>
      <c r="E30" s="1"/>
      <c r="F30" s="1"/>
      <c r="G30" s="1"/>
      <c r="H30" s="1"/>
      <c r="I30" s="1"/>
      <c r="J30" s="1"/>
      <c r="K30" s="13"/>
      <c r="L30" s="13"/>
      <c r="M30" s="13"/>
      <c r="N30" s="13"/>
      <c r="O30" s="13"/>
      <c r="P30" s="13"/>
      <c r="Q30" s="13"/>
      <c r="R30" s="13"/>
      <c r="S30" s="13"/>
      <c r="T30" s="13"/>
      <c r="U30" s="13"/>
      <c r="V30" s="23"/>
      <c r="W30" s="23"/>
      <c r="X30" s="52"/>
      <c r="Y30" s="52"/>
      <c r="Z30" s="47"/>
      <c r="AA30" s="47"/>
      <c r="AB30" s="23"/>
      <c r="AC30" s="23"/>
      <c r="AD30" s="23"/>
      <c r="AE30" s="284"/>
    </row>
    <row r="31" spans="1:31" x14ac:dyDescent="0.25">
      <c r="A31" s="97"/>
      <c r="B31" s="97" t="s">
        <v>30</v>
      </c>
      <c r="C31" s="97">
        <v>4</v>
      </c>
      <c r="D31" s="97">
        <f>SUM(D4:D30)</f>
        <v>147.08200000000002</v>
      </c>
      <c r="E31" s="97">
        <f>SUM(E4:E30)</f>
        <v>0</v>
      </c>
      <c r="F31" s="97"/>
      <c r="G31" s="97"/>
      <c r="H31" s="97">
        <f>SUM(H4:H30)</f>
        <v>0</v>
      </c>
      <c r="I31" s="97">
        <f>SUM(I4:I30)</f>
        <v>258</v>
      </c>
      <c r="J31" s="97">
        <f>MAX(J4:J30)</f>
        <v>11</v>
      </c>
      <c r="K31" s="98">
        <f t="shared" ref="K31:AA31" si="6">SUM(K4:K30)</f>
        <v>339552.33999999997</v>
      </c>
      <c r="L31" s="98">
        <f t="shared" si="6"/>
        <v>5354.7800000000007</v>
      </c>
      <c r="M31" s="98">
        <f t="shared" si="6"/>
        <v>40929.919999999998</v>
      </c>
      <c r="N31" s="98">
        <f t="shared" si="6"/>
        <v>0</v>
      </c>
      <c r="O31" s="98">
        <f t="shared" si="6"/>
        <v>14724.799999999997</v>
      </c>
      <c r="P31" s="98">
        <f t="shared" si="6"/>
        <v>63911</v>
      </c>
      <c r="Q31" s="98">
        <f t="shared" si="6"/>
        <v>106385</v>
      </c>
      <c r="R31" s="98">
        <f t="shared" si="6"/>
        <v>8024.7</v>
      </c>
      <c r="S31" s="98">
        <f t="shared" si="6"/>
        <v>0</v>
      </c>
      <c r="T31" s="98">
        <f t="shared" si="6"/>
        <v>118549.43999999997</v>
      </c>
      <c r="U31" s="98">
        <f t="shared" si="6"/>
        <v>697431.9800000001</v>
      </c>
      <c r="V31" s="113">
        <f t="shared" si="6"/>
        <v>0</v>
      </c>
      <c r="W31" s="113">
        <f t="shared" si="6"/>
        <v>697431.9800000001</v>
      </c>
      <c r="X31" s="250">
        <f t="shared" si="6"/>
        <v>367705</v>
      </c>
      <c r="Y31" s="250">
        <f t="shared" si="6"/>
        <v>228</v>
      </c>
      <c r="Z31" s="250">
        <f t="shared" si="6"/>
        <v>2838</v>
      </c>
      <c r="AA31" s="250">
        <f t="shared" si="6"/>
        <v>2758</v>
      </c>
      <c r="AB31" s="113">
        <f>W31/(D31+E31)</f>
        <v>4741.7901578711198</v>
      </c>
      <c r="AC31" s="113">
        <f>W31/Z31</f>
        <v>245.74770260747007</v>
      </c>
      <c r="AD31" s="113"/>
      <c r="AE31" s="113"/>
    </row>
    <row r="32" spans="1:31" ht="31.2" x14ac:dyDescent="0.25">
      <c r="A32" s="146" t="s">
        <v>0</v>
      </c>
      <c r="B32" s="146" t="s">
        <v>1</v>
      </c>
      <c r="C32" s="146" t="s">
        <v>16</v>
      </c>
      <c r="D32" s="43" t="s">
        <v>523</v>
      </c>
      <c r="E32" s="43" t="s">
        <v>524</v>
      </c>
      <c r="F32" s="43" t="s">
        <v>2</v>
      </c>
      <c r="G32" s="146" t="s">
        <v>3</v>
      </c>
      <c r="H32" s="43" t="s">
        <v>29</v>
      </c>
      <c r="I32" s="43" t="s">
        <v>25</v>
      </c>
      <c r="J32" s="43" t="s">
        <v>26</v>
      </c>
      <c r="K32" s="43" t="s">
        <v>20</v>
      </c>
      <c r="L32" s="43" t="s">
        <v>773</v>
      </c>
      <c r="M32" s="43" t="s">
        <v>13</v>
      </c>
      <c r="N32" s="43" t="s">
        <v>21</v>
      </c>
      <c r="O32" s="146" t="s">
        <v>7</v>
      </c>
      <c r="P32" s="43" t="s">
        <v>22</v>
      </c>
      <c r="Q32" s="146" t="s">
        <v>9</v>
      </c>
      <c r="R32" s="146" t="s">
        <v>23</v>
      </c>
      <c r="S32" s="146" t="s">
        <v>24</v>
      </c>
      <c r="T32" s="146" t="s">
        <v>12</v>
      </c>
      <c r="U32" s="146" t="s">
        <v>19</v>
      </c>
      <c r="V32" s="146" t="s">
        <v>170</v>
      </c>
      <c r="W32" s="43" t="s">
        <v>171</v>
      </c>
      <c r="X32" s="43" t="s">
        <v>163</v>
      </c>
      <c r="Y32" s="43" t="s">
        <v>164</v>
      </c>
      <c r="Z32" s="43" t="s">
        <v>165</v>
      </c>
      <c r="AA32" s="43" t="s">
        <v>166</v>
      </c>
      <c r="AB32" s="146" t="s">
        <v>167</v>
      </c>
      <c r="AC32" s="146" t="s">
        <v>168</v>
      </c>
      <c r="AD32" s="146" t="s">
        <v>1405</v>
      </c>
      <c r="AE32" s="146" t="s">
        <v>1406</v>
      </c>
    </row>
    <row r="33" spans="1:31" x14ac:dyDescent="0.25">
      <c r="A33" s="100"/>
      <c r="B33" s="100"/>
      <c r="C33" s="100"/>
      <c r="D33" s="100"/>
      <c r="E33" s="100"/>
      <c r="F33" s="100"/>
      <c r="G33" s="100"/>
      <c r="H33" s="100"/>
      <c r="I33" s="100"/>
      <c r="J33" s="100"/>
      <c r="K33" s="100"/>
      <c r="L33" s="100"/>
      <c r="M33" s="100"/>
      <c r="N33" s="100"/>
      <c r="O33" s="100"/>
      <c r="P33" s="100"/>
      <c r="Q33" s="100"/>
      <c r="R33" s="100"/>
      <c r="S33" s="100"/>
      <c r="T33" s="100"/>
      <c r="U33" s="100"/>
      <c r="V33" s="100"/>
      <c r="W33" s="100"/>
      <c r="X33" s="100"/>
      <c r="Y33" s="100"/>
      <c r="Z33" s="100"/>
      <c r="AA33" s="100"/>
      <c r="AB33" s="100"/>
      <c r="AC33" s="100"/>
      <c r="AD33" s="100"/>
      <c r="AE33" s="100"/>
    </row>
    <row r="34" spans="1:31" s="227" customFormat="1" ht="36" x14ac:dyDescent="0.25">
      <c r="A34" s="304" t="s">
        <v>1251</v>
      </c>
      <c r="B34" s="304"/>
      <c r="C34" s="245" t="s">
        <v>30</v>
      </c>
      <c r="D34" s="245" t="s">
        <v>526</v>
      </c>
      <c r="E34" s="245" t="s">
        <v>524</v>
      </c>
      <c r="F34" s="246"/>
      <c r="G34" s="246"/>
      <c r="H34" s="245" t="s">
        <v>31</v>
      </c>
      <c r="I34" s="245" t="s">
        <v>4</v>
      </c>
      <c r="J34" s="245" t="s">
        <v>5</v>
      </c>
      <c r="K34" s="245" t="s">
        <v>6</v>
      </c>
      <c r="L34" s="245" t="s">
        <v>773</v>
      </c>
      <c r="M34" s="245" t="s">
        <v>13</v>
      </c>
      <c r="N34" s="246" t="s">
        <v>17</v>
      </c>
      <c r="O34" s="246" t="s">
        <v>7</v>
      </c>
      <c r="P34" s="245" t="s">
        <v>8</v>
      </c>
      <c r="Q34" s="246" t="s">
        <v>9</v>
      </c>
      <c r="R34" s="245" t="s">
        <v>18</v>
      </c>
      <c r="S34" s="246" t="s">
        <v>10</v>
      </c>
      <c r="T34" s="246" t="s">
        <v>12</v>
      </c>
      <c r="U34" s="245" t="s">
        <v>169</v>
      </c>
      <c r="V34" s="245" t="s">
        <v>170</v>
      </c>
      <c r="W34" s="245" t="s">
        <v>171</v>
      </c>
      <c r="X34" s="245" t="s">
        <v>163</v>
      </c>
      <c r="Y34" s="245" t="s">
        <v>164</v>
      </c>
      <c r="Z34" s="245" t="s">
        <v>165</v>
      </c>
      <c r="AA34" s="245" t="s">
        <v>166</v>
      </c>
      <c r="AB34" s="247" t="s">
        <v>167</v>
      </c>
      <c r="AC34" s="247" t="s">
        <v>168</v>
      </c>
      <c r="AD34" s="247"/>
      <c r="AE34" s="247"/>
    </row>
    <row r="35" spans="1:31" s="20" customFormat="1" ht="25.5" customHeight="1" x14ac:dyDescent="0.25">
      <c r="A35" s="303" t="s">
        <v>1210</v>
      </c>
      <c r="B35" s="303"/>
      <c r="C35" s="95">
        <f>COUNT(D4:D5)</f>
        <v>2</v>
      </c>
      <c r="D35" s="95">
        <f>SUM(D4:D5)</f>
        <v>14.542</v>
      </c>
      <c r="E35" s="95">
        <f>SUM(E4:E5)</f>
        <v>0</v>
      </c>
      <c r="F35" s="95"/>
      <c r="G35" s="95"/>
      <c r="H35" s="95">
        <f>SUM(H4:H5)</f>
        <v>0</v>
      </c>
      <c r="I35" s="95">
        <f>SUM(I4:I5)</f>
        <v>40</v>
      </c>
      <c r="J35" s="95">
        <f>MAX(J4:J5)</f>
        <v>11</v>
      </c>
      <c r="K35" s="45">
        <f t="shared" ref="K35:V35" si="7">SUM(K4:K5)</f>
        <v>48806</v>
      </c>
      <c r="L35" s="45">
        <f t="shared" si="7"/>
        <v>768.24</v>
      </c>
      <c r="M35" s="45">
        <f t="shared" si="7"/>
        <v>7643.02</v>
      </c>
      <c r="N35" s="45">
        <f t="shared" si="7"/>
        <v>0</v>
      </c>
      <c r="O35" s="45">
        <f t="shared" si="7"/>
        <v>2097.6</v>
      </c>
      <c r="P35" s="45">
        <f t="shared" si="7"/>
        <v>4854.8</v>
      </c>
      <c r="Q35" s="45">
        <f t="shared" si="7"/>
        <v>24104</v>
      </c>
      <c r="R35" s="45">
        <f t="shared" si="7"/>
        <v>2280</v>
      </c>
      <c r="S35" s="45">
        <f t="shared" si="7"/>
        <v>0</v>
      </c>
      <c r="T35" s="45">
        <f t="shared" si="7"/>
        <v>19353.599999999999</v>
      </c>
      <c r="U35" s="45">
        <f t="shared" si="7"/>
        <v>109907.26</v>
      </c>
      <c r="V35" s="45">
        <f t="shared" si="7"/>
        <v>0</v>
      </c>
      <c r="W35" s="62">
        <f>V35+U35</f>
        <v>109907.26</v>
      </c>
      <c r="X35" s="53">
        <f>SUM(X4:X5)</f>
        <v>36355</v>
      </c>
      <c r="Y35" s="53">
        <f>SUM(Y4:Y5)</f>
        <v>40</v>
      </c>
      <c r="Z35" s="53">
        <f>SUM(Z4:Z5)</f>
        <v>440</v>
      </c>
      <c r="AA35" s="53">
        <f>SUM(AA4:AA5)</f>
        <v>374</v>
      </c>
      <c r="AB35" s="62">
        <f>W35/(D35+E35)</f>
        <v>7557.9191307935635</v>
      </c>
      <c r="AC35" s="62">
        <f>W35/Z35</f>
        <v>249.78922727272726</v>
      </c>
      <c r="AD35" s="62"/>
      <c r="AE35" s="62"/>
    </row>
    <row r="36" spans="1:31" s="20" customFormat="1" ht="25.5" customHeight="1" x14ac:dyDescent="0.25">
      <c r="A36" s="303" t="s">
        <v>1259</v>
      </c>
      <c r="B36" s="303"/>
      <c r="C36" s="95">
        <f>COUNT(D6:D9)</f>
        <v>4</v>
      </c>
      <c r="D36" s="95">
        <f>SUM(D6:D9)</f>
        <v>51.17</v>
      </c>
      <c r="E36" s="95">
        <f>SUM(E6:E9)</f>
        <v>0</v>
      </c>
      <c r="F36" s="95"/>
      <c r="G36" s="95"/>
      <c r="H36" s="95">
        <f>SUM(H6:H9)</f>
        <v>0</v>
      </c>
      <c r="I36" s="95">
        <f>SUM(I6:I9)</f>
        <v>80</v>
      </c>
      <c r="J36" s="95">
        <f>MAX(J6:J9)</f>
        <v>11</v>
      </c>
      <c r="K36" s="45">
        <f t="shared" ref="K36:V36" si="8">SUM(K6:K9)</f>
        <v>103409.60000000001</v>
      </c>
      <c r="L36" s="45">
        <f t="shared" si="8"/>
        <v>1630.03</v>
      </c>
      <c r="M36" s="45">
        <f t="shared" si="8"/>
        <v>16193.960000000001</v>
      </c>
      <c r="N36" s="45">
        <f t="shared" si="8"/>
        <v>0</v>
      </c>
      <c r="O36" s="45">
        <f t="shared" si="8"/>
        <v>4478.3999999999996</v>
      </c>
      <c r="P36" s="45">
        <f t="shared" si="8"/>
        <v>19146.599999999999</v>
      </c>
      <c r="Q36" s="45">
        <f t="shared" si="8"/>
        <v>30665</v>
      </c>
      <c r="R36" s="45">
        <f t="shared" si="8"/>
        <v>2420</v>
      </c>
      <c r="S36" s="45">
        <f t="shared" si="8"/>
        <v>0</v>
      </c>
      <c r="T36" s="45">
        <f t="shared" si="8"/>
        <v>40796.160000000003</v>
      </c>
      <c r="U36" s="45">
        <f t="shared" si="8"/>
        <v>218739.75</v>
      </c>
      <c r="V36" s="45">
        <f t="shared" si="8"/>
        <v>0</v>
      </c>
      <c r="W36" s="62">
        <f>V36+U36</f>
        <v>218739.75</v>
      </c>
      <c r="X36" s="53">
        <f>SUM(X6:X9)</f>
        <v>127925</v>
      </c>
      <c r="Y36" s="53">
        <f>SUM(Y6:Y9)</f>
        <v>80</v>
      </c>
      <c r="Z36" s="53">
        <f>SUM(Z6:Z9)</f>
        <v>880</v>
      </c>
      <c r="AA36" s="53">
        <f>SUM(AA6:AA9)</f>
        <v>880</v>
      </c>
      <c r="AB36" s="62">
        <f>W36/(D36+E36)</f>
        <v>4274.7654875903845</v>
      </c>
      <c r="AC36" s="62">
        <f>W36/Z36</f>
        <v>248.56789772727274</v>
      </c>
      <c r="AD36" s="62"/>
      <c r="AE36" s="62"/>
    </row>
    <row r="37" spans="1:31" s="20" customFormat="1" ht="25.5" customHeight="1" x14ac:dyDescent="0.25">
      <c r="A37" s="303" t="s">
        <v>1364</v>
      </c>
      <c r="B37" s="303"/>
      <c r="C37" s="95">
        <f>COUNT(D10:D16)</f>
        <v>7</v>
      </c>
      <c r="D37" s="95">
        <f>SUM(D10:D16)</f>
        <v>81.37</v>
      </c>
      <c r="E37" s="95">
        <f>SUM(E10:E16)</f>
        <v>0</v>
      </c>
      <c r="F37" s="95"/>
      <c r="G37" s="95"/>
      <c r="H37" s="95">
        <f>SUM(H10:H16)</f>
        <v>0</v>
      </c>
      <c r="I37" s="95">
        <f>SUM(I10:I16)</f>
        <v>138</v>
      </c>
      <c r="J37" s="95">
        <f>MAX(J10:J16)</f>
        <v>11</v>
      </c>
      <c r="K37" s="45">
        <f t="shared" ref="K37:AA37" si="9">SUM(K10:K16)</f>
        <v>187336.74</v>
      </c>
      <c r="L37" s="45">
        <f t="shared" si="9"/>
        <v>2956.5099999999998</v>
      </c>
      <c r="M37" s="45">
        <f t="shared" si="9"/>
        <v>17092.939999999999</v>
      </c>
      <c r="N37" s="45">
        <f t="shared" si="9"/>
        <v>0</v>
      </c>
      <c r="O37" s="45">
        <f t="shared" si="9"/>
        <v>8148.8000000000011</v>
      </c>
      <c r="P37" s="45">
        <f t="shared" si="9"/>
        <v>39909.599999999999</v>
      </c>
      <c r="Q37" s="45">
        <f t="shared" si="9"/>
        <v>51616</v>
      </c>
      <c r="R37" s="45">
        <f t="shared" si="9"/>
        <v>3324.7</v>
      </c>
      <c r="S37" s="45">
        <f t="shared" si="9"/>
        <v>0</v>
      </c>
      <c r="T37" s="45">
        <f t="shared" si="9"/>
        <v>58399.680000000008</v>
      </c>
      <c r="U37" s="45">
        <f t="shared" si="9"/>
        <v>368784.97</v>
      </c>
      <c r="V37" s="45">
        <f t="shared" si="9"/>
        <v>0</v>
      </c>
      <c r="W37" s="45">
        <f t="shared" si="9"/>
        <v>368784.97</v>
      </c>
      <c r="X37" s="258">
        <f t="shared" si="9"/>
        <v>203425</v>
      </c>
      <c r="Y37" s="258">
        <f t="shared" si="9"/>
        <v>108</v>
      </c>
      <c r="Z37" s="258">
        <f t="shared" si="9"/>
        <v>1518</v>
      </c>
      <c r="AA37" s="258">
        <f t="shared" si="9"/>
        <v>1504</v>
      </c>
      <c r="AB37" s="62">
        <f>W37/(D37+E37)</f>
        <v>4532.1982303060086</v>
      </c>
      <c r="AC37" s="62">
        <f>W37/Z37</f>
        <v>242.94135046113306</v>
      </c>
      <c r="AD37" s="62"/>
      <c r="AE37" s="62"/>
    </row>
    <row r="38" spans="1:31" s="20" customFormat="1" ht="25.5" customHeight="1" x14ac:dyDescent="0.25">
      <c r="A38" s="303" t="s">
        <v>2170</v>
      </c>
      <c r="B38" s="303"/>
      <c r="C38" s="95">
        <f>COUNT(D17:D28)</f>
        <v>0</v>
      </c>
      <c r="D38" s="95">
        <f>SUM(D17:D28)</f>
        <v>0</v>
      </c>
      <c r="E38" s="95">
        <f>SUM(E17:E28)</f>
        <v>0</v>
      </c>
      <c r="F38" s="95"/>
      <c r="G38" s="95"/>
      <c r="H38" s="95">
        <f>SUM(H17:H28)</f>
        <v>0</v>
      </c>
      <c r="I38" s="95">
        <f>SUM(I17:I28)</f>
        <v>0</v>
      </c>
      <c r="J38" s="95">
        <f>MAX(J17:J28)</f>
        <v>0</v>
      </c>
      <c r="K38" s="45">
        <f>SUM(K17:K28)</f>
        <v>0</v>
      </c>
      <c r="L38" s="45">
        <f t="shared" ref="L38:AA38" si="10">SUM(L17:L28)</f>
        <v>0</v>
      </c>
      <c r="M38" s="45">
        <f t="shared" si="10"/>
        <v>0</v>
      </c>
      <c r="N38" s="45">
        <f t="shared" si="10"/>
        <v>0</v>
      </c>
      <c r="O38" s="45">
        <f t="shared" si="10"/>
        <v>0</v>
      </c>
      <c r="P38" s="45">
        <f t="shared" si="10"/>
        <v>0</v>
      </c>
      <c r="Q38" s="45">
        <f t="shared" si="10"/>
        <v>0</v>
      </c>
      <c r="R38" s="45">
        <f t="shared" si="10"/>
        <v>0</v>
      </c>
      <c r="S38" s="45">
        <f t="shared" si="10"/>
        <v>0</v>
      </c>
      <c r="T38" s="45">
        <f t="shared" si="10"/>
        <v>0</v>
      </c>
      <c r="U38" s="45">
        <f t="shared" si="10"/>
        <v>0</v>
      </c>
      <c r="V38" s="45">
        <f t="shared" si="10"/>
        <v>0</v>
      </c>
      <c r="W38" s="45">
        <f t="shared" si="10"/>
        <v>0</v>
      </c>
      <c r="X38" s="258">
        <f t="shared" si="10"/>
        <v>0</v>
      </c>
      <c r="Y38" s="258">
        <f t="shared" si="10"/>
        <v>0</v>
      </c>
      <c r="Z38" s="258">
        <f t="shared" si="10"/>
        <v>0</v>
      </c>
      <c r="AA38" s="258">
        <f t="shared" si="10"/>
        <v>0</v>
      </c>
      <c r="AB38" s="62" t="e">
        <f>W38/(D38+E38)</f>
        <v>#DIV/0!</v>
      </c>
      <c r="AC38" s="62" t="e">
        <f>W38/Z38</f>
        <v>#DIV/0!</v>
      </c>
      <c r="AD38" s="62"/>
      <c r="AE38" s="62"/>
    </row>
    <row r="41" spans="1:31" x14ac:dyDescent="0.25">
      <c r="A41" s="11"/>
    </row>
    <row r="46" spans="1:31" x14ac:dyDescent="0.25">
      <c r="A46" s="11"/>
    </row>
    <row r="52" spans="1:1" x14ac:dyDescent="0.25">
      <c r="A52" s="11"/>
    </row>
    <row r="56" spans="1:1" x14ac:dyDescent="0.25">
      <c r="A56" s="11"/>
    </row>
    <row r="60" spans="1:1" x14ac:dyDescent="0.25">
      <c r="A60" s="11"/>
    </row>
    <row r="64" spans="1:1" x14ac:dyDescent="0.25">
      <c r="A64" s="11"/>
    </row>
    <row r="66" spans="1:1" x14ac:dyDescent="0.25">
      <c r="A66" s="11"/>
    </row>
    <row r="68" spans="1:1" x14ac:dyDescent="0.25">
      <c r="A68" s="11"/>
    </row>
    <row r="69" spans="1:1" x14ac:dyDescent="0.25">
      <c r="A69" s="11"/>
    </row>
    <row r="71" spans="1:1" x14ac:dyDescent="0.25">
      <c r="A71" s="11"/>
    </row>
    <row r="75" spans="1:1" x14ac:dyDescent="0.25">
      <c r="A75" s="11"/>
    </row>
    <row r="79" spans="1:1" x14ac:dyDescent="0.25">
      <c r="A79" s="11"/>
    </row>
    <row r="82" spans="1:1" x14ac:dyDescent="0.25">
      <c r="A82" s="11"/>
    </row>
    <row r="85" spans="1:1" x14ac:dyDescent="0.25">
      <c r="A85" s="11"/>
    </row>
  </sheetData>
  <mergeCells count="5">
    <mergeCell ref="A35:B35"/>
    <mergeCell ref="A34:B34"/>
    <mergeCell ref="A36:B36"/>
    <mergeCell ref="A37:B37"/>
    <mergeCell ref="A38:B38"/>
  </mergeCells>
  <pageMargins left="0.70866141732283472" right="0.70866141732283472" top="0.74803149606299213" bottom="0.74803149606299213" header="0.31496062992125984" footer="0.31496062992125984"/>
  <pageSetup paperSize="8" scale="54" orientation="landscape"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FF00"/>
    <pageSetUpPr fitToPage="1"/>
  </sheetPr>
  <dimension ref="A1:AE40"/>
  <sheetViews>
    <sheetView topLeftCell="Q28" workbookViewId="0">
      <selection activeCell="AB43" sqref="AB43"/>
    </sheetView>
  </sheetViews>
  <sheetFormatPr defaultRowHeight="13.2" x14ac:dyDescent="0.25"/>
  <cols>
    <col min="1" max="1" width="16.5546875" customWidth="1"/>
    <col min="2" max="2" width="12.88671875" bestFit="1" customWidth="1"/>
    <col min="3" max="3" width="16" customWidth="1"/>
    <col min="6" max="6" width="16.33203125" customWidth="1"/>
    <col min="7" max="7" width="14.6640625" customWidth="1"/>
    <col min="11" max="11" width="12.33203125" customWidth="1"/>
    <col min="12" max="12" width="10.6640625" customWidth="1"/>
    <col min="13" max="13" width="12" customWidth="1"/>
    <col min="15" max="15" width="12.33203125" customWidth="1"/>
    <col min="16" max="16" width="11" bestFit="1" customWidth="1"/>
    <col min="17" max="17" width="11.88671875" customWidth="1"/>
    <col min="18" max="18" width="10" bestFit="1" customWidth="1"/>
    <col min="21" max="21" width="12.88671875" customWidth="1"/>
    <col min="22" max="22" width="9.109375" customWidth="1"/>
    <col min="23" max="23" width="11.6640625" customWidth="1"/>
    <col min="28" max="28" width="12.5546875" customWidth="1"/>
    <col min="30" max="30" width="18.88671875" customWidth="1"/>
    <col min="31" max="31" width="25.109375" customWidth="1"/>
  </cols>
  <sheetData>
    <row r="1" spans="1:31" x14ac:dyDescent="0.25">
      <c r="A1" s="2" t="s">
        <v>1286</v>
      </c>
    </row>
    <row r="3" spans="1:31" ht="31.2" x14ac:dyDescent="0.25">
      <c r="A3" s="146" t="s">
        <v>0</v>
      </c>
      <c r="B3" s="146" t="s">
        <v>1</v>
      </c>
      <c r="C3" s="146" t="s">
        <v>16</v>
      </c>
      <c r="D3" s="43" t="s">
        <v>523</v>
      </c>
      <c r="E3" s="43" t="s">
        <v>524</v>
      </c>
      <c r="F3" s="43" t="s">
        <v>2</v>
      </c>
      <c r="G3" s="146" t="s">
        <v>3</v>
      </c>
      <c r="H3" s="43" t="s">
        <v>29</v>
      </c>
      <c r="I3" s="43" t="s">
        <v>25</v>
      </c>
      <c r="J3" s="43" t="s">
        <v>26</v>
      </c>
      <c r="K3" s="43" t="s">
        <v>20</v>
      </c>
      <c r="L3" s="43" t="s">
        <v>773</v>
      </c>
      <c r="M3" s="43" t="s">
        <v>13</v>
      </c>
      <c r="N3" s="43" t="s">
        <v>21</v>
      </c>
      <c r="O3" s="146" t="s">
        <v>7</v>
      </c>
      <c r="P3" s="43" t="s">
        <v>22</v>
      </c>
      <c r="Q3" s="146" t="s">
        <v>9</v>
      </c>
      <c r="R3" s="146" t="s">
        <v>23</v>
      </c>
      <c r="S3" s="146" t="s">
        <v>24</v>
      </c>
      <c r="T3" s="146" t="s">
        <v>12</v>
      </c>
      <c r="U3" s="146" t="s">
        <v>19</v>
      </c>
      <c r="V3" s="43" t="s">
        <v>170</v>
      </c>
      <c r="W3" s="43" t="s">
        <v>171</v>
      </c>
      <c r="X3" s="43" t="s">
        <v>163</v>
      </c>
      <c r="Y3" s="43" t="s">
        <v>164</v>
      </c>
      <c r="Z3" s="43" t="s">
        <v>165</v>
      </c>
      <c r="AA3" s="43" t="s">
        <v>166</v>
      </c>
      <c r="AB3" s="146" t="s">
        <v>167</v>
      </c>
      <c r="AC3" s="146" t="s">
        <v>168</v>
      </c>
      <c r="AD3" s="146" t="s">
        <v>1405</v>
      </c>
      <c r="AE3" s="146" t="s">
        <v>1406</v>
      </c>
    </row>
    <row r="4" spans="1:31" x14ac:dyDescent="0.25">
      <c r="A4" s="1" t="s">
        <v>1288</v>
      </c>
      <c r="B4" s="8" t="s">
        <v>1284</v>
      </c>
      <c r="C4" s="1" t="s">
        <v>1287</v>
      </c>
      <c r="D4" s="1">
        <v>6.98</v>
      </c>
      <c r="E4" s="1">
        <v>0</v>
      </c>
      <c r="F4" s="1" t="s">
        <v>177</v>
      </c>
      <c r="G4" s="1" t="s">
        <v>1287</v>
      </c>
      <c r="H4" s="1">
        <v>0</v>
      </c>
      <c r="I4" s="1">
        <v>20</v>
      </c>
      <c r="J4" s="1">
        <v>11</v>
      </c>
      <c r="K4" s="24">
        <v>25406.799999999999</v>
      </c>
      <c r="L4" s="24">
        <v>398.59</v>
      </c>
      <c r="M4" s="6">
        <v>0</v>
      </c>
      <c r="N4" s="6">
        <v>0</v>
      </c>
      <c r="O4" s="6">
        <v>761.6</v>
      </c>
      <c r="P4" s="6">
        <v>1740.8</v>
      </c>
      <c r="Q4" s="6">
        <v>4796</v>
      </c>
      <c r="R4" s="6">
        <v>0</v>
      </c>
      <c r="S4" s="6">
        <v>0</v>
      </c>
      <c r="T4" s="6">
        <v>0</v>
      </c>
      <c r="U4" s="6">
        <v>33103.699999999997</v>
      </c>
      <c r="V4" s="23">
        <v>0</v>
      </c>
      <c r="W4" s="23">
        <f t="shared" ref="W4:W9" si="0">V4+U4</f>
        <v>33103.699999999997</v>
      </c>
      <c r="X4" s="52">
        <v>17450</v>
      </c>
      <c r="Y4" s="52">
        <v>0</v>
      </c>
      <c r="Z4" s="47">
        <v>220</v>
      </c>
      <c r="AA4" s="47">
        <v>240</v>
      </c>
      <c r="AB4" s="23">
        <f t="shared" ref="AB4:AB9" si="1">W4/(D4+E4)</f>
        <v>4742.6504297994261</v>
      </c>
      <c r="AC4" s="23">
        <f t="shared" ref="AC4:AC9" si="2">U4/Z4</f>
        <v>150.47136363636363</v>
      </c>
      <c r="AD4" s="23" t="s">
        <v>1801</v>
      </c>
      <c r="AE4" s="284"/>
    </row>
    <row r="5" spans="1:31" x14ac:dyDescent="0.25">
      <c r="A5" s="1" t="s">
        <v>1288</v>
      </c>
      <c r="B5" s="8" t="s">
        <v>1316</v>
      </c>
      <c r="C5" s="1" t="s">
        <v>1322</v>
      </c>
      <c r="D5" s="1">
        <v>7.01</v>
      </c>
      <c r="E5" s="1">
        <v>0</v>
      </c>
      <c r="F5" s="1" t="s">
        <v>177</v>
      </c>
      <c r="G5" s="1" t="s">
        <v>1322</v>
      </c>
      <c r="H5" s="1">
        <v>0</v>
      </c>
      <c r="I5" s="1">
        <v>20</v>
      </c>
      <c r="J5" s="1">
        <v>11</v>
      </c>
      <c r="K5" s="24">
        <v>25406.799999999999</v>
      </c>
      <c r="L5" s="24">
        <v>398.59</v>
      </c>
      <c r="M5" s="6">
        <v>0</v>
      </c>
      <c r="N5" s="6">
        <v>0</v>
      </c>
      <c r="O5" s="6">
        <v>761.6</v>
      </c>
      <c r="P5" s="6">
        <v>1740.8</v>
      </c>
      <c r="Q5" s="6">
        <v>4595</v>
      </c>
      <c r="R5" s="6">
        <v>0</v>
      </c>
      <c r="S5" s="6">
        <v>0</v>
      </c>
      <c r="T5" s="6">
        <v>0</v>
      </c>
      <c r="U5" s="6">
        <v>32902.79</v>
      </c>
      <c r="V5" s="23">
        <v>0</v>
      </c>
      <c r="W5" s="23">
        <f t="shared" si="0"/>
        <v>32902.79</v>
      </c>
      <c r="X5" s="52">
        <v>17525</v>
      </c>
      <c r="Y5" s="52">
        <v>0</v>
      </c>
      <c r="Z5" s="47">
        <v>220</v>
      </c>
      <c r="AA5" s="47">
        <v>220</v>
      </c>
      <c r="AB5" s="23">
        <f t="shared" si="1"/>
        <v>4693.6932952924399</v>
      </c>
      <c r="AC5" s="23">
        <f t="shared" si="2"/>
        <v>149.55813636363638</v>
      </c>
      <c r="AD5" s="23" t="s">
        <v>1802</v>
      </c>
      <c r="AE5" s="284"/>
    </row>
    <row r="6" spans="1:31" x14ac:dyDescent="0.25">
      <c r="A6" s="1" t="s">
        <v>1288</v>
      </c>
      <c r="B6" s="8" t="s">
        <v>1346</v>
      </c>
      <c r="C6" s="1" t="s">
        <v>1347</v>
      </c>
      <c r="D6" s="1">
        <v>7.02</v>
      </c>
      <c r="E6" s="1">
        <v>0</v>
      </c>
      <c r="F6" s="1" t="s">
        <v>177</v>
      </c>
      <c r="G6" s="1" t="s">
        <v>1347</v>
      </c>
      <c r="H6" s="1">
        <v>0</v>
      </c>
      <c r="I6" s="1">
        <v>20</v>
      </c>
      <c r="J6" s="1">
        <v>11</v>
      </c>
      <c r="K6" s="24">
        <v>25406.799999999999</v>
      </c>
      <c r="L6" s="24">
        <v>398.59</v>
      </c>
      <c r="M6" s="6">
        <v>0</v>
      </c>
      <c r="N6" s="6">
        <v>0</v>
      </c>
      <c r="O6" s="6">
        <v>761.6</v>
      </c>
      <c r="P6" s="6">
        <v>1740.8</v>
      </c>
      <c r="Q6" s="6">
        <v>4595</v>
      </c>
      <c r="R6" s="6">
        <v>0</v>
      </c>
      <c r="S6" s="6">
        <v>0</v>
      </c>
      <c r="T6" s="6">
        <v>0</v>
      </c>
      <c r="U6" s="6">
        <v>32902.79</v>
      </c>
      <c r="V6" s="23">
        <v>0</v>
      </c>
      <c r="W6" s="23">
        <f t="shared" si="0"/>
        <v>32902.79</v>
      </c>
      <c r="X6" s="52">
        <v>17550</v>
      </c>
      <c r="Y6" s="52">
        <v>0</v>
      </c>
      <c r="Z6" s="47">
        <v>220</v>
      </c>
      <c r="AA6" s="47">
        <v>220</v>
      </c>
      <c r="AB6" s="23">
        <f t="shared" si="1"/>
        <v>4687.0071225071233</v>
      </c>
      <c r="AC6" s="23">
        <f t="shared" si="2"/>
        <v>149.55813636363638</v>
      </c>
      <c r="AD6" s="23" t="s">
        <v>1810</v>
      </c>
      <c r="AE6" s="284"/>
    </row>
    <row r="7" spans="1:31" x14ac:dyDescent="0.25">
      <c r="A7" s="21" t="s">
        <v>1288</v>
      </c>
      <c r="B7" s="8" t="s">
        <v>1354</v>
      </c>
      <c r="C7" s="1" t="s">
        <v>1375</v>
      </c>
      <c r="D7" s="1">
        <v>7.04</v>
      </c>
      <c r="E7" s="1">
        <v>0</v>
      </c>
      <c r="F7" s="1" t="s">
        <v>177</v>
      </c>
      <c r="G7" s="1" t="s">
        <v>1375</v>
      </c>
      <c r="H7" s="1">
        <v>0</v>
      </c>
      <c r="I7" s="1">
        <v>20</v>
      </c>
      <c r="J7" s="1">
        <v>11</v>
      </c>
      <c r="K7" s="24">
        <v>25406.799999999999</v>
      </c>
      <c r="L7" s="24">
        <v>398.59</v>
      </c>
      <c r="M7" s="6">
        <v>0</v>
      </c>
      <c r="N7" s="6">
        <v>0</v>
      </c>
      <c r="O7" s="6">
        <v>761.6</v>
      </c>
      <c r="P7" s="6">
        <v>1740.8</v>
      </c>
      <c r="Q7" s="6">
        <v>4595</v>
      </c>
      <c r="R7" s="6">
        <v>0</v>
      </c>
      <c r="S7" s="6">
        <v>0</v>
      </c>
      <c r="T7" s="6">
        <v>0</v>
      </c>
      <c r="U7" s="6">
        <v>32902.79</v>
      </c>
      <c r="V7" s="23">
        <v>0</v>
      </c>
      <c r="W7" s="23">
        <f t="shared" si="0"/>
        <v>32902.79</v>
      </c>
      <c r="X7" s="52">
        <v>17600</v>
      </c>
      <c r="Y7" s="52">
        <v>0</v>
      </c>
      <c r="Z7" s="47">
        <v>220</v>
      </c>
      <c r="AA7" s="47">
        <v>220</v>
      </c>
      <c r="AB7" s="23">
        <f t="shared" si="1"/>
        <v>4673.691761363636</v>
      </c>
      <c r="AC7" s="23">
        <f t="shared" si="2"/>
        <v>149.55813636363638</v>
      </c>
      <c r="AD7" s="23" t="s">
        <v>1811</v>
      </c>
      <c r="AE7" s="284"/>
    </row>
    <row r="8" spans="1:31" x14ac:dyDescent="0.25">
      <c r="A8" s="152" t="s">
        <v>1288</v>
      </c>
      <c r="B8" s="8" t="s">
        <v>1865</v>
      </c>
      <c r="C8" s="1" t="s">
        <v>1866</v>
      </c>
      <c r="D8" s="1">
        <v>6.98</v>
      </c>
      <c r="E8" s="1">
        <v>0</v>
      </c>
      <c r="F8" s="1" t="s">
        <v>177</v>
      </c>
      <c r="G8" s="1" t="s">
        <v>1866</v>
      </c>
      <c r="H8" s="1">
        <v>0</v>
      </c>
      <c r="I8" s="1">
        <v>20</v>
      </c>
      <c r="J8" s="1">
        <v>11</v>
      </c>
      <c r="K8" s="24">
        <v>25406.799999999999</v>
      </c>
      <c r="L8" s="24">
        <v>398.59</v>
      </c>
      <c r="M8" s="6">
        <v>0</v>
      </c>
      <c r="N8" s="6">
        <v>0</v>
      </c>
      <c r="O8" s="6">
        <v>761.6</v>
      </c>
      <c r="P8" s="6">
        <v>1740.8</v>
      </c>
      <c r="Q8" s="6">
        <v>6670</v>
      </c>
      <c r="R8" s="6">
        <v>0</v>
      </c>
      <c r="S8" s="6">
        <v>0</v>
      </c>
      <c r="T8" s="6">
        <v>0</v>
      </c>
      <c r="U8" s="6">
        <v>34977.79</v>
      </c>
      <c r="V8" s="23">
        <v>0</v>
      </c>
      <c r="W8" s="23">
        <f t="shared" si="0"/>
        <v>34977.79</v>
      </c>
      <c r="X8" s="52">
        <v>17450</v>
      </c>
      <c r="Y8" s="52">
        <v>0</v>
      </c>
      <c r="Z8" s="47">
        <v>220</v>
      </c>
      <c r="AA8" s="47">
        <v>220</v>
      </c>
      <c r="AB8" s="23">
        <f t="shared" si="1"/>
        <v>5011.1446991404009</v>
      </c>
      <c r="AC8" s="23">
        <f t="shared" si="2"/>
        <v>158.98995454545454</v>
      </c>
      <c r="AD8" s="23" t="s">
        <v>1867</v>
      </c>
      <c r="AE8" s="284"/>
    </row>
    <row r="9" spans="1:31" x14ac:dyDescent="0.25">
      <c r="A9" s="21" t="s">
        <v>1288</v>
      </c>
      <c r="B9" s="8" t="s">
        <v>1890</v>
      </c>
      <c r="C9" s="1" t="s">
        <v>1907</v>
      </c>
      <c r="D9" s="1">
        <v>6.44</v>
      </c>
      <c r="E9" s="1">
        <v>0</v>
      </c>
      <c r="F9" s="1" t="s">
        <v>177</v>
      </c>
      <c r="G9" s="1" t="s">
        <v>1907</v>
      </c>
      <c r="H9" s="1">
        <v>0</v>
      </c>
      <c r="I9" s="1">
        <v>18</v>
      </c>
      <c r="J9" s="1">
        <v>11</v>
      </c>
      <c r="K9" s="24">
        <v>24335.64</v>
      </c>
      <c r="L9" s="24">
        <v>381.81</v>
      </c>
      <c r="M9" s="6">
        <v>0</v>
      </c>
      <c r="N9" s="6">
        <v>0</v>
      </c>
      <c r="O9" s="6">
        <v>789.3</v>
      </c>
      <c r="P9" s="6">
        <v>1670.4</v>
      </c>
      <c r="Q9" s="6">
        <v>7146</v>
      </c>
      <c r="R9" s="6">
        <v>0</v>
      </c>
      <c r="S9" s="6">
        <v>0</v>
      </c>
      <c r="T9" s="6">
        <v>0</v>
      </c>
      <c r="U9" s="6">
        <v>34323.15</v>
      </c>
      <c r="V9" s="23">
        <v>0</v>
      </c>
      <c r="W9" s="23">
        <f t="shared" si="0"/>
        <v>34323.15</v>
      </c>
      <c r="X9" s="52">
        <v>16100</v>
      </c>
      <c r="Y9" s="52">
        <v>0</v>
      </c>
      <c r="Z9" s="47">
        <v>198</v>
      </c>
      <c r="AA9" s="47">
        <v>198</v>
      </c>
      <c r="AB9" s="23">
        <f t="shared" si="1"/>
        <v>5329.6816770186333</v>
      </c>
      <c r="AC9" s="23">
        <f t="shared" si="2"/>
        <v>173.34924242424242</v>
      </c>
      <c r="AD9" s="23" t="s">
        <v>1908</v>
      </c>
      <c r="AE9" s="284"/>
    </row>
    <row r="10" spans="1:31" x14ac:dyDescent="0.25">
      <c r="A10" s="21" t="s">
        <v>1288</v>
      </c>
      <c r="B10" s="8" t="s">
        <v>1957</v>
      </c>
      <c r="C10" s="1" t="s">
        <v>1960</v>
      </c>
      <c r="D10" s="1">
        <v>6.48</v>
      </c>
      <c r="E10" s="1">
        <v>0</v>
      </c>
      <c r="F10" s="1" t="s">
        <v>177</v>
      </c>
      <c r="G10" s="1" t="s">
        <v>1960</v>
      </c>
      <c r="H10" s="1">
        <v>0</v>
      </c>
      <c r="I10" s="1">
        <v>18</v>
      </c>
      <c r="J10" s="1">
        <v>11</v>
      </c>
      <c r="K10" s="24">
        <v>24335.64</v>
      </c>
      <c r="L10" s="24">
        <v>381.81</v>
      </c>
      <c r="M10" s="6">
        <v>0</v>
      </c>
      <c r="N10" s="6">
        <v>0</v>
      </c>
      <c r="O10" s="6">
        <v>789.3</v>
      </c>
      <c r="P10" s="6">
        <v>1670.4</v>
      </c>
      <c r="Q10" s="6">
        <v>7146</v>
      </c>
      <c r="R10" s="6">
        <v>0</v>
      </c>
      <c r="S10" s="6">
        <v>0</v>
      </c>
      <c r="T10" s="6">
        <v>0</v>
      </c>
      <c r="U10" s="6">
        <v>34323.15</v>
      </c>
      <c r="V10" s="23">
        <v>0</v>
      </c>
      <c r="W10" s="23">
        <f t="shared" ref="W10:W15" si="3">V10+U10</f>
        <v>34323.15</v>
      </c>
      <c r="X10" s="52">
        <v>16200</v>
      </c>
      <c r="Y10" s="52">
        <v>0</v>
      </c>
      <c r="Z10" s="47">
        <v>198</v>
      </c>
      <c r="AA10" s="47">
        <v>198</v>
      </c>
      <c r="AB10" s="23">
        <f t="shared" ref="AB10:AB15" si="4">W10/(D10+E10)</f>
        <v>5296.7824074074069</v>
      </c>
      <c r="AC10" s="23">
        <f t="shared" ref="AC10:AC15" si="5">U10/Z10</f>
        <v>173.34924242424242</v>
      </c>
      <c r="AD10" s="23" t="s">
        <v>1961</v>
      </c>
      <c r="AE10" s="284"/>
    </row>
    <row r="11" spans="1:31" x14ac:dyDescent="0.25">
      <c r="A11" s="21" t="s">
        <v>1288</v>
      </c>
      <c r="B11" s="39" t="s">
        <v>2029</v>
      </c>
      <c r="C11" s="1" t="s">
        <v>2030</v>
      </c>
      <c r="D11" s="1">
        <v>7.11</v>
      </c>
      <c r="E11" s="1">
        <v>0</v>
      </c>
      <c r="F11" s="1" t="s">
        <v>177</v>
      </c>
      <c r="G11" s="1" t="s">
        <v>2030</v>
      </c>
      <c r="H11" s="1">
        <v>0</v>
      </c>
      <c r="I11" s="1">
        <v>20</v>
      </c>
      <c r="J11" s="1">
        <v>11</v>
      </c>
      <c r="K11" s="24">
        <v>27039.599999999999</v>
      </c>
      <c r="L11" s="24">
        <v>424.23</v>
      </c>
      <c r="M11" s="6">
        <v>0</v>
      </c>
      <c r="N11" s="6">
        <v>0</v>
      </c>
      <c r="O11" s="6">
        <v>877</v>
      </c>
      <c r="P11" s="6">
        <v>1856</v>
      </c>
      <c r="Q11" s="6">
        <v>7940</v>
      </c>
      <c r="R11" s="6">
        <v>0</v>
      </c>
      <c r="S11" s="6">
        <v>0</v>
      </c>
      <c r="T11" s="6">
        <v>0</v>
      </c>
      <c r="U11" s="6">
        <v>38136.83</v>
      </c>
      <c r="V11" s="23">
        <v>0</v>
      </c>
      <c r="W11" s="23">
        <f t="shared" si="3"/>
        <v>38136.83</v>
      </c>
      <c r="X11" s="52">
        <v>17775</v>
      </c>
      <c r="Y11" s="52">
        <v>0</v>
      </c>
      <c r="Z11" s="47">
        <v>220</v>
      </c>
      <c r="AA11" s="47">
        <v>220</v>
      </c>
      <c r="AB11" s="23">
        <f t="shared" si="4"/>
        <v>5363.8298171589313</v>
      </c>
      <c r="AC11" s="23">
        <f t="shared" si="5"/>
        <v>173.34922727272729</v>
      </c>
      <c r="AD11" s="23" t="s">
        <v>2031</v>
      </c>
      <c r="AE11" s="284"/>
    </row>
    <row r="12" spans="1:31" x14ac:dyDescent="0.25">
      <c r="A12" s="21" t="s">
        <v>1288</v>
      </c>
      <c r="B12" s="39" t="s">
        <v>2052</v>
      </c>
      <c r="C12" s="1" t="s">
        <v>2053</v>
      </c>
      <c r="D12" s="1">
        <v>7.04</v>
      </c>
      <c r="E12" s="1">
        <v>0</v>
      </c>
      <c r="F12" s="1" t="s">
        <v>177</v>
      </c>
      <c r="G12" s="1" t="s">
        <v>2053</v>
      </c>
      <c r="H12" s="1">
        <v>0</v>
      </c>
      <c r="I12" s="1">
        <v>20</v>
      </c>
      <c r="J12" s="1">
        <v>11</v>
      </c>
      <c r="K12" s="24">
        <v>27039.599999999999</v>
      </c>
      <c r="L12" s="24">
        <v>424.23</v>
      </c>
      <c r="M12" s="6">
        <v>4234.3999999999996</v>
      </c>
      <c r="N12" s="6">
        <v>0</v>
      </c>
      <c r="O12" s="6">
        <v>877</v>
      </c>
      <c r="P12" s="6">
        <v>1856</v>
      </c>
      <c r="Q12" s="6">
        <v>7940</v>
      </c>
      <c r="R12" s="6">
        <v>1277</v>
      </c>
      <c r="S12" s="6">
        <v>0</v>
      </c>
      <c r="T12" s="6">
        <v>0</v>
      </c>
      <c r="U12" s="6">
        <v>43648.23</v>
      </c>
      <c r="V12" s="23">
        <v>0</v>
      </c>
      <c r="W12" s="23">
        <f t="shared" si="3"/>
        <v>43648.23</v>
      </c>
      <c r="X12" s="52">
        <v>17600</v>
      </c>
      <c r="Y12" s="52">
        <v>0</v>
      </c>
      <c r="Z12" s="47">
        <v>220</v>
      </c>
      <c r="AA12" s="47">
        <v>220</v>
      </c>
      <c r="AB12" s="23">
        <f t="shared" si="4"/>
        <v>6200.032670454546</v>
      </c>
      <c r="AC12" s="23">
        <f t="shared" si="5"/>
        <v>198.40104545454548</v>
      </c>
      <c r="AD12" s="23" t="s">
        <v>2054</v>
      </c>
      <c r="AE12" s="284"/>
    </row>
    <row r="13" spans="1:31" x14ac:dyDescent="0.25">
      <c r="A13" s="21" t="s">
        <v>1288</v>
      </c>
      <c r="B13" s="39" t="s">
        <v>2074</v>
      </c>
      <c r="C13" s="1" t="s">
        <v>2075</v>
      </c>
      <c r="D13" s="1">
        <v>7.04</v>
      </c>
      <c r="E13" s="1">
        <v>0</v>
      </c>
      <c r="F13" s="1" t="s">
        <v>177</v>
      </c>
      <c r="G13" s="1" t="s">
        <v>2075</v>
      </c>
      <c r="H13" s="1">
        <v>0</v>
      </c>
      <c r="I13" s="1">
        <v>20</v>
      </c>
      <c r="J13" s="1">
        <v>11</v>
      </c>
      <c r="K13" s="24">
        <v>27039.599999999999</v>
      </c>
      <c r="L13" s="24">
        <v>424.23</v>
      </c>
      <c r="M13" s="6">
        <v>4234.3999999999996</v>
      </c>
      <c r="N13" s="6">
        <v>0</v>
      </c>
      <c r="O13" s="6">
        <v>877</v>
      </c>
      <c r="P13" s="6">
        <v>1856</v>
      </c>
      <c r="Q13" s="6">
        <v>7940</v>
      </c>
      <c r="R13" s="6">
        <v>1277</v>
      </c>
      <c r="S13" s="6">
        <v>0</v>
      </c>
      <c r="T13" s="6">
        <v>0</v>
      </c>
      <c r="U13" s="6">
        <v>43648.23</v>
      </c>
      <c r="V13" s="23">
        <v>0</v>
      </c>
      <c r="W13" s="23">
        <f t="shared" si="3"/>
        <v>43648.23</v>
      </c>
      <c r="X13" s="52">
        <v>17525</v>
      </c>
      <c r="Y13" s="52">
        <v>0</v>
      </c>
      <c r="Z13" s="47">
        <v>220</v>
      </c>
      <c r="AA13" s="47">
        <v>220</v>
      </c>
      <c r="AB13" s="23">
        <f t="shared" si="4"/>
        <v>6200.032670454546</v>
      </c>
      <c r="AC13" s="23">
        <f t="shared" si="5"/>
        <v>198.40104545454548</v>
      </c>
      <c r="AD13" s="23" t="s">
        <v>2076</v>
      </c>
      <c r="AE13" s="284"/>
    </row>
    <row r="14" spans="1:31" x14ac:dyDescent="0.25">
      <c r="A14" s="21" t="s">
        <v>1288</v>
      </c>
      <c r="B14" s="39" t="s">
        <v>2093</v>
      </c>
      <c r="C14" s="1" t="s">
        <v>2094</v>
      </c>
      <c r="D14" s="1">
        <v>7.13</v>
      </c>
      <c r="E14" s="1">
        <v>0</v>
      </c>
      <c r="F14" s="1" t="s">
        <v>177</v>
      </c>
      <c r="G14" s="1" t="s">
        <v>2094</v>
      </c>
      <c r="H14" s="1">
        <v>0</v>
      </c>
      <c r="I14" s="1">
        <v>20</v>
      </c>
      <c r="J14" s="1">
        <v>11</v>
      </c>
      <c r="K14" s="24">
        <v>27039.599999999999</v>
      </c>
      <c r="L14" s="24">
        <v>424.23</v>
      </c>
      <c r="M14" s="6">
        <v>4234.3999999999996</v>
      </c>
      <c r="N14" s="6">
        <v>0</v>
      </c>
      <c r="O14" s="6">
        <v>877</v>
      </c>
      <c r="P14" s="6">
        <v>1856</v>
      </c>
      <c r="Q14" s="6">
        <v>7940</v>
      </c>
      <c r="R14" s="6">
        <v>1277</v>
      </c>
      <c r="S14" s="6">
        <v>0</v>
      </c>
      <c r="T14" s="6">
        <v>0</v>
      </c>
      <c r="U14" s="6">
        <v>43648.23</v>
      </c>
      <c r="V14" s="23">
        <v>0</v>
      </c>
      <c r="W14" s="23">
        <f t="shared" si="3"/>
        <v>43648.23</v>
      </c>
      <c r="X14" s="52">
        <v>17825</v>
      </c>
      <c r="Y14" s="52">
        <v>0</v>
      </c>
      <c r="Z14" s="47">
        <v>220</v>
      </c>
      <c r="AA14" s="47">
        <v>220</v>
      </c>
      <c r="AB14" s="23">
        <f t="shared" si="4"/>
        <v>6121.7713884992991</v>
      </c>
      <c r="AC14" s="23">
        <f t="shared" si="5"/>
        <v>198.40104545454548</v>
      </c>
      <c r="AD14" s="23" t="s">
        <v>2095</v>
      </c>
      <c r="AE14" s="284"/>
    </row>
    <row r="15" spans="1:31" x14ac:dyDescent="0.25">
      <c r="A15" s="21" t="s">
        <v>1288</v>
      </c>
      <c r="B15" s="39" t="s">
        <v>2121</v>
      </c>
      <c r="C15" s="1" t="s">
        <v>2122</v>
      </c>
      <c r="D15" s="1">
        <v>7.09</v>
      </c>
      <c r="E15" s="1">
        <v>0</v>
      </c>
      <c r="F15" s="1" t="s">
        <v>177</v>
      </c>
      <c r="G15" s="1" t="s">
        <v>2122</v>
      </c>
      <c r="H15" s="1">
        <v>0</v>
      </c>
      <c r="I15" s="1">
        <v>20</v>
      </c>
      <c r="J15" s="1">
        <v>11</v>
      </c>
      <c r="K15" s="24">
        <v>27039.599999999999</v>
      </c>
      <c r="L15" s="24">
        <v>424.23</v>
      </c>
      <c r="M15" s="6">
        <v>4234.3999999999996</v>
      </c>
      <c r="N15" s="6">
        <v>0</v>
      </c>
      <c r="O15" s="6">
        <v>877</v>
      </c>
      <c r="P15" s="6">
        <v>1856</v>
      </c>
      <c r="Q15" s="6">
        <v>7940</v>
      </c>
      <c r="R15" s="6">
        <v>1277</v>
      </c>
      <c r="S15" s="6">
        <v>0</v>
      </c>
      <c r="T15" s="6">
        <v>0</v>
      </c>
      <c r="U15" s="6">
        <v>43648.23</v>
      </c>
      <c r="V15" s="23">
        <v>0</v>
      </c>
      <c r="W15" s="23">
        <f t="shared" si="3"/>
        <v>43648.23</v>
      </c>
      <c r="X15" s="52">
        <v>17725</v>
      </c>
      <c r="Y15" s="52">
        <v>0</v>
      </c>
      <c r="Z15" s="47">
        <v>220</v>
      </c>
      <c r="AA15" s="47">
        <v>220</v>
      </c>
      <c r="AB15" s="23">
        <f t="shared" si="4"/>
        <v>6156.3088857545845</v>
      </c>
      <c r="AC15" s="23">
        <f t="shared" si="5"/>
        <v>198.40104545454548</v>
      </c>
      <c r="AD15" s="23" t="s">
        <v>2123</v>
      </c>
      <c r="AE15" s="284"/>
    </row>
    <row r="16" spans="1:31" x14ac:dyDescent="0.25">
      <c r="A16" s="21" t="s">
        <v>1288</v>
      </c>
      <c r="B16" s="39" t="s">
        <v>2161</v>
      </c>
      <c r="C16" s="1" t="s">
        <v>2168</v>
      </c>
      <c r="D16" s="1">
        <v>6.79</v>
      </c>
      <c r="E16" s="1">
        <v>0</v>
      </c>
      <c r="F16" s="1" t="s">
        <v>177</v>
      </c>
      <c r="G16" s="1" t="s">
        <v>2168</v>
      </c>
      <c r="H16" s="1">
        <v>0</v>
      </c>
      <c r="I16" s="1">
        <v>20</v>
      </c>
      <c r="J16" s="1">
        <v>11</v>
      </c>
      <c r="K16" s="24">
        <v>27039.599999999999</v>
      </c>
      <c r="L16" s="24">
        <v>424.23</v>
      </c>
      <c r="M16" s="6">
        <v>4234.3999999999996</v>
      </c>
      <c r="N16" s="6">
        <v>0</v>
      </c>
      <c r="O16" s="6">
        <v>877</v>
      </c>
      <c r="P16" s="6">
        <v>1856</v>
      </c>
      <c r="Q16" s="6">
        <v>7940</v>
      </c>
      <c r="R16" s="6">
        <v>1277</v>
      </c>
      <c r="S16" s="6">
        <v>0</v>
      </c>
      <c r="T16" s="6">
        <v>0</v>
      </c>
      <c r="U16" s="6">
        <v>43648.23</v>
      </c>
      <c r="V16" s="23">
        <v>0</v>
      </c>
      <c r="W16" s="23">
        <f>V16+U16</f>
        <v>43648.23</v>
      </c>
      <c r="X16" s="52">
        <v>16975</v>
      </c>
      <c r="Y16" s="52">
        <v>0</v>
      </c>
      <c r="Z16" s="47">
        <v>220</v>
      </c>
      <c r="AA16" s="47">
        <v>220</v>
      </c>
      <c r="AB16" s="23">
        <f>W16/(D16+E16)</f>
        <v>6428.3107511045664</v>
      </c>
      <c r="AC16" s="23">
        <f>U16/Z16</f>
        <v>198.40104545454548</v>
      </c>
      <c r="AD16" s="23" t="s">
        <v>2169</v>
      </c>
      <c r="AE16" s="284"/>
    </row>
    <row r="17" spans="1:31" x14ac:dyDescent="0.25">
      <c r="A17" s="21" t="s">
        <v>1288</v>
      </c>
      <c r="B17" s="39" t="s">
        <v>2201</v>
      </c>
      <c r="C17" s="1" t="s">
        <v>2202</v>
      </c>
      <c r="D17" s="1">
        <v>7.01</v>
      </c>
      <c r="E17" s="1">
        <v>0</v>
      </c>
      <c r="F17" s="1" t="s">
        <v>177</v>
      </c>
      <c r="G17" s="1" t="s">
        <v>2202</v>
      </c>
      <c r="H17" s="1">
        <v>0</v>
      </c>
      <c r="I17" s="1">
        <v>20</v>
      </c>
      <c r="J17" s="1">
        <v>11</v>
      </c>
      <c r="K17" s="24">
        <v>27039.599999999999</v>
      </c>
      <c r="L17" s="24">
        <v>424.23</v>
      </c>
      <c r="M17" s="6">
        <v>4234.3999999999996</v>
      </c>
      <c r="N17" s="6">
        <v>0</v>
      </c>
      <c r="O17" s="6">
        <v>877</v>
      </c>
      <c r="P17" s="6">
        <v>1856</v>
      </c>
      <c r="Q17" s="6">
        <v>7940</v>
      </c>
      <c r="R17" s="6">
        <v>1277</v>
      </c>
      <c r="S17" s="6">
        <v>0</v>
      </c>
      <c r="T17" s="6">
        <v>0</v>
      </c>
      <c r="U17" s="6">
        <v>43648.23</v>
      </c>
      <c r="V17" s="23">
        <v>0</v>
      </c>
      <c r="W17" s="23">
        <f>V17+U17</f>
        <v>43648.23</v>
      </c>
      <c r="X17" s="52">
        <v>17525</v>
      </c>
      <c r="Y17" s="52">
        <v>0</v>
      </c>
      <c r="Z17" s="47">
        <v>220</v>
      </c>
      <c r="AA17" s="47">
        <v>220</v>
      </c>
      <c r="AB17" s="23">
        <f>W17/(D17+E17)</f>
        <v>6226.5663338088452</v>
      </c>
      <c r="AC17" s="23">
        <f>U17/Z17</f>
        <v>198.40104545454548</v>
      </c>
      <c r="AD17" s="23" t="s">
        <v>2203</v>
      </c>
      <c r="AE17" s="284"/>
    </row>
    <row r="18" spans="1:31" x14ac:dyDescent="0.25">
      <c r="A18" s="152"/>
      <c r="B18" s="39"/>
      <c r="C18" s="1"/>
      <c r="D18" s="1"/>
      <c r="E18" s="1"/>
      <c r="F18" s="1"/>
      <c r="G18" s="1"/>
      <c r="H18" s="1"/>
      <c r="I18" s="1"/>
      <c r="J18" s="1"/>
      <c r="K18" s="24"/>
      <c r="L18" s="24"/>
      <c r="M18" s="6"/>
      <c r="N18" s="6"/>
      <c r="O18" s="6"/>
      <c r="P18" s="6"/>
      <c r="Q18" s="6"/>
      <c r="R18" s="6"/>
      <c r="S18" s="6"/>
      <c r="T18" s="6"/>
      <c r="U18" s="6"/>
      <c r="V18" s="23"/>
      <c r="W18" s="23"/>
      <c r="X18" s="52"/>
      <c r="Y18" s="52"/>
      <c r="Z18" s="47"/>
      <c r="AA18" s="47"/>
      <c r="AB18" s="23"/>
      <c r="AC18" s="23"/>
      <c r="AD18" s="23"/>
      <c r="AE18" s="284"/>
    </row>
    <row r="19" spans="1:31" x14ac:dyDescent="0.25">
      <c r="A19" s="21"/>
      <c r="B19" s="39"/>
      <c r="C19" s="1"/>
      <c r="D19" s="1"/>
      <c r="E19" s="1"/>
      <c r="F19" s="1"/>
      <c r="G19" s="1"/>
      <c r="H19" s="1"/>
      <c r="I19" s="1"/>
      <c r="J19" s="1"/>
      <c r="K19" s="24"/>
      <c r="L19" s="24"/>
      <c r="M19" s="6"/>
      <c r="N19" s="6"/>
      <c r="O19" s="6"/>
      <c r="P19" s="6"/>
      <c r="Q19" s="6"/>
      <c r="R19" s="6"/>
      <c r="S19" s="6"/>
      <c r="T19" s="6"/>
      <c r="U19" s="6"/>
      <c r="V19" s="23"/>
      <c r="W19" s="23"/>
      <c r="X19" s="52"/>
      <c r="Y19" s="52"/>
      <c r="Z19" s="47"/>
      <c r="AA19" s="47"/>
      <c r="AB19" s="23"/>
      <c r="AC19" s="23"/>
      <c r="AD19" s="23"/>
      <c r="AE19" s="284"/>
    </row>
    <row r="20" spans="1:31" x14ac:dyDescent="0.25">
      <c r="A20" s="21"/>
      <c r="B20" s="39"/>
      <c r="C20" s="1"/>
      <c r="D20" s="1"/>
      <c r="E20" s="1"/>
      <c r="F20" s="1"/>
      <c r="G20" s="1"/>
      <c r="H20" s="1"/>
      <c r="I20" s="1"/>
      <c r="J20" s="1"/>
      <c r="K20" s="24"/>
      <c r="L20" s="24"/>
      <c r="M20" s="6"/>
      <c r="N20" s="6"/>
      <c r="O20" s="6"/>
      <c r="P20" s="6"/>
      <c r="Q20" s="6"/>
      <c r="R20" s="6"/>
      <c r="S20" s="6"/>
      <c r="T20" s="6"/>
      <c r="U20" s="6"/>
      <c r="V20" s="23"/>
      <c r="W20" s="23"/>
      <c r="X20" s="52"/>
      <c r="Y20" s="52"/>
      <c r="Z20" s="47"/>
      <c r="AA20" s="47"/>
      <c r="AB20" s="23"/>
      <c r="AC20" s="23"/>
      <c r="AD20" s="23"/>
      <c r="AE20" s="284"/>
    </row>
    <row r="21" spans="1:31" x14ac:dyDescent="0.25">
      <c r="A21" s="21"/>
      <c r="B21" s="39"/>
      <c r="C21" s="1"/>
      <c r="D21" s="1"/>
      <c r="E21" s="1"/>
      <c r="F21" s="1"/>
      <c r="G21" s="1"/>
      <c r="H21" s="1"/>
      <c r="I21" s="1"/>
      <c r="J21" s="1"/>
      <c r="K21" s="24"/>
      <c r="L21" s="24"/>
      <c r="M21" s="6"/>
      <c r="N21" s="6"/>
      <c r="O21" s="6"/>
      <c r="P21" s="6"/>
      <c r="Q21" s="6"/>
      <c r="R21" s="6"/>
      <c r="S21" s="6"/>
      <c r="T21" s="6"/>
      <c r="U21" s="6"/>
      <c r="V21" s="23"/>
      <c r="W21" s="23"/>
      <c r="X21" s="52"/>
      <c r="Y21" s="52"/>
      <c r="Z21" s="47"/>
      <c r="AA21" s="47"/>
      <c r="AB21" s="23"/>
      <c r="AC21" s="23"/>
      <c r="AD21" s="23"/>
      <c r="AE21" s="284"/>
    </row>
    <row r="22" spans="1:31" x14ac:dyDescent="0.25">
      <c r="A22" s="21"/>
      <c r="B22" s="39"/>
      <c r="C22" s="1"/>
      <c r="D22" s="1"/>
      <c r="E22" s="1"/>
      <c r="F22" s="1"/>
      <c r="G22" s="1"/>
      <c r="H22" s="1"/>
      <c r="I22" s="1"/>
      <c r="J22" s="1"/>
      <c r="K22" s="24"/>
      <c r="L22" s="24"/>
      <c r="M22" s="6"/>
      <c r="N22" s="6"/>
      <c r="O22" s="6"/>
      <c r="P22" s="6"/>
      <c r="Q22" s="6"/>
      <c r="R22" s="6"/>
      <c r="S22" s="6"/>
      <c r="T22" s="6"/>
      <c r="U22" s="6"/>
      <c r="V22" s="23"/>
      <c r="W22" s="23"/>
      <c r="X22" s="52"/>
      <c r="Y22" s="52"/>
      <c r="Z22" s="47"/>
      <c r="AA22" s="47"/>
      <c r="AB22" s="23"/>
      <c r="AC22" s="23"/>
      <c r="AD22" s="23"/>
      <c r="AE22" s="284"/>
    </row>
    <row r="23" spans="1:31" x14ac:dyDescent="0.25">
      <c r="A23" s="21"/>
      <c r="B23" s="39"/>
      <c r="C23" s="1"/>
      <c r="D23" s="1"/>
      <c r="E23" s="1"/>
      <c r="F23" s="1"/>
      <c r="G23" s="1"/>
      <c r="H23" s="1"/>
      <c r="I23" s="1"/>
      <c r="J23" s="1"/>
      <c r="K23" s="24"/>
      <c r="L23" s="24"/>
      <c r="M23" s="6"/>
      <c r="N23" s="6"/>
      <c r="O23" s="6"/>
      <c r="P23" s="6"/>
      <c r="Q23" s="6"/>
      <c r="R23" s="6"/>
      <c r="S23" s="6"/>
      <c r="T23" s="6"/>
      <c r="U23" s="6"/>
      <c r="V23" s="23"/>
      <c r="W23" s="23"/>
      <c r="X23" s="52"/>
      <c r="Y23" s="52"/>
      <c r="Z23" s="47"/>
      <c r="AA23" s="47"/>
      <c r="AB23" s="23"/>
      <c r="AC23" s="23"/>
      <c r="AD23" s="23"/>
      <c r="AE23" s="284"/>
    </row>
    <row r="24" spans="1:31" x14ac:dyDescent="0.25">
      <c r="A24" s="21"/>
      <c r="B24" s="39"/>
      <c r="C24" s="1"/>
      <c r="D24" s="1"/>
      <c r="E24" s="1"/>
      <c r="F24" s="1"/>
      <c r="G24" s="1"/>
      <c r="H24" s="1"/>
      <c r="I24" s="1"/>
      <c r="J24" s="1"/>
      <c r="K24" s="24"/>
      <c r="L24" s="24"/>
      <c r="M24" s="6"/>
      <c r="N24" s="6"/>
      <c r="O24" s="6"/>
      <c r="P24" s="6"/>
      <c r="Q24" s="6"/>
      <c r="R24" s="6"/>
      <c r="S24" s="6"/>
      <c r="T24" s="6"/>
      <c r="U24" s="6"/>
      <c r="V24" s="23"/>
      <c r="W24" s="23"/>
      <c r="X24" s="52"/>
      <c r="Y24" s="52"/>
      <c r="Z24" s="47"/>
      <c r="AA24" s="47"/>
      <c r="AB24" s="23"/>
      <c r="AC24" s="23"/>
      <c r="AD24" s="23"/>
      <c r="AE24" s="284"/>
    </row>
    <row r="25" spans="1:31" x14ac:dyDescent="0.25">
      <c r="A25" s="21"/>
      <c r="B25" s="39"/>
      <c r="C25" s="1"/>
      <c r="D25" s="1"/>
      <c r="E25" s="1"/>
      <c r="F25" s="1"/>
      <c r="G25" s="1"/>
      <c r="H25" s="1"/>
      <c r="I25" s="1"/>
      <c r="J25" s="1"/>
      <c r="K25" s="24"/>
      <c r="L25" s="24"/>
      <c r="M25" s="6"/>
      <c r="N25" s="6"/>
      <c r="O25" s="6"/>
      <c r="P25" s="6"/>
      <c r="Q25" s="6"/>
      <c r="R25" s="6"/>
      <c r="S25" s="6"/>
      <c r="T25" s="6"/>
      <c r="U25" s="6"/>
      <c r="V25" s="23"/>
      <c r="W25" s="23"/>
      <c r="X25" s="52"/>
      <c r="Y25" s="52"/>
      <c r="Z25" s="47"/>
      <c r="AA25" s="47"/>
      <c r="AB25" s="23"/>
      <c r="AC25" s="23"/>
      <c r="AD25" s="23"/>
      <c r="AE25" s="284"/>
    </row>
    <row r="26" spans="1:31" x14ac:dyDescent="0.25">
      <c r="A26" s="21"/>
      <c r="B26" s="39"/>
      <c r="C26" s="1"/>
      <c r="D26" s="1"/>
      <c r="E26" s="1"/>
      <c r="F26" s="1"/>
      <c r="G26" s="1"/>
      <c r="H26" s="1"/>
      <c r="I26" s="1"/>
      <c r="J26" s="1"/>
      <c r="K26" s="24"/>
      <c r="L26" s="24"/>
      <c r="M26" s="6"/>
      <c r="N26" s="6"/>
      <c r="O26" s="6"/>
      <c r="P26" s="6"/>
      <c r="Q26" s="6"/>
      <c r="R26" s="6"/>
      <c r="S26" s="6"/>
      <c r="T26" s="6"/>
      <c r="U26" s="6"/>
      <c r="V26" s="23"/>
      <c r="W26" s="23"/>
      <c r="X26" s="52"/>
      <c r="Y26" s="52"/>
      <c r="Z26" s="47"/>
      <c r="AA26" s="47"/>
      <c r="AB26" s="23"/>
      <c r="AC26" s="23"/>
      <c r="AD26" s="23"/>
      <c r="AE26" s="284"/>
    </row>
    <row r="27" spans="1:31" x14ac:dyDescent="0.25">
      <c r="A27" s="21"/>
      <c r="B27" s="39"/>
      <c r="C27" s="1"/>
      <c r="D27" s="1"/>
      <c r="E27" s="1"/>
      <c r="F27" s="1"/>
      <c r="G27" s="1"/>
      <c r="H27" s="1"/>
      <c r="I27" s="1"/>
      <c r="J27" s="1"/>
      <c r="K27" s="24"/>
      <c r="L27" s="24"/>
      <c r="M27" s="6"/>
      <c r="N27" s="6"/>
      <c r="O27" s="6"/>
      <c r="P27" s="6"/>
      <c r="Q27" s="6"/>
      <c r="R27" s="6"/>
      <c r="S27" s="6"/>
      <c r="T27" s="6"/>
      <c r="U27" s="6"/>
      <c r="V27" s="23"/>
      <c r="W27" s="23"/>
      <c r="X27" s="52"/>
      <c r="Y27" s="52"/>
      <c r="Z27" s="47"/>
      <c r="AA27" s="47"/>
      <c r="AB27" s="23"/>
      <c r="AC27" s="23"/>
      <c r="AD27" s="23"/>
      <c r="AE27" s="284"/>
    </row>
    <row r="28" spans="1:31" x14ac:dyDescent="0.25">
      <c r="A28" s="21"/>
      <c r="B28" s="39"/>
      <c r="C28" s="1"/>
      <c r="D28" s="1"/>
      <c r="E28" s="1"/>
      <c r="F28" s="1"/>
      <c r="G28" s="1"/>
      <c r="H28" s="1"/>
      <c r="I28" s="1"/>
      <c r="J28" s="1"/>
      <c r="K28" s="24"/>
      <c r="L28" s="24"/>
      <c r="M28" s="6"/>
      <c r="N28" s="6"/>
      <c r="O28" s="6"/>
      <c r="P28" s="6"/>
      <c r="Q28" s="6"/>
      <c r="R28" s="6"/>
      <c r="S28" s="6"/>
      <c r="T28" s="6"/>
      <c r="U28" s="6"/>
      <c r="V28" s="23"/>
      <c r="W28" s="23"/>
      <c r="X28" s="52"/>
      <c r="Y28" s="52"/>
      <c r="Z28" s="47"/>
      <c r="AA28" s="47"/>
      <c r="AB28" s="23"/>
      <c r="AC28" s="23"/>
      <c r="AD28" s="23"/>
      <c r="AE28" s="284"/>
    </row>
    <row r="29" spans="1:31" x14ac:dyDescent="0.25">
      <c r="A29" s="21"/>
      <c r="B29" s="39"/>
      <c r="C29" s="1"/>
      <c r="D29" s="1"/>
      <c r="E29" s="1"/>
      <c r="F29" s="1"/>
      <c r="G29" s="1"/>
      <c r="H29" s="1"/>
      <c r="I29" s="1"/>
      <c r="J29" s="1"/>
      <c r="K29" s="24"/>
      <c r="L29" s="24"/>
      <c r="M29" s="6"/>
      <c r="N29" s="6"/>
      <c r="O29" s="6"/>
      <c r="P29" s="6"/>
      <c r="Q29" s="6"/>
      <c r="R29" s="6"/>
      <c r="S29" s="6"/>
      <c r="T29" s="6"/>
      <c r="U29" s="6"/>
      <c r="V29" s="23"/>
      <c r="W29" s="23"/>
      <c r="X29" s="52"/>
      <c r="Y29" s="52"/>
      <c r="Z29" s="47"/>
      <c r="AA29" s="47"/>
      <c r="AB29" s="23"/>
      <c r="AC29" s="23"/>
      <c r="AD29" s="23"/>
      <c r="AE29" s="284"/>
    </row>
    <row r="30" spans="1:31" x14ac:dyDescent="0.25">
      <c r="A30" s="152"/>
      <c r="B30" s="39"/>
      <c r="C30" s="1"/>
      <c r="D30" s="1"/>
      <c r="E30" s="1"/>
      <c r="F30" s="1"/>
      <c r="G30" s="1"/>
      <c r="H30" s="1"/>
      <c r="I30" s="1"/>
      <c r="J30" s="1"/>
      <c r="K30" s="24"/>
      <c r="L30" s="24"/>
      <c r="M30" s="6"/>
      <c r="N30" s="6"/>
      <c r="O30" s="6"/>
      <c r="P30" s="6"/>
      <c r="Q30" s="6"/>
      <c r="R30" s="6"/>
      <c r="S30" s="6"/>
      <c r="T30" s="6"/>
      <c r="U30" s="6"/>
      <c r="V30" s="23"/>
      <c r="W30" s="23"/>
      <c r="X30" s="52"/>
      <c r="Y30" s="52"/>
      <c r="Z30" s="47"/>
      <c r="AA30" s="47"/>
      <c r="AB30" s="23"/>
      <c r="AC30" s="23"/>
      <c r="AD30" s="23"/>
      <c r="AE30" s="284"/>
    </row>
    <row r="31" spans="1:31" x14ac:dyDescent="0.25">
      <c r="A31" s="21"/>
      <c r="B31" s="39"/>
      <c r="C31" s="1"/>
      <c r="D31" s="1"/>
      <c r="E31" s="1"/>
      <c r="F31" s="1"/>
      <c r="G31" s="1"/>
      <c r="H31" s="1"/>
      <c r="I31" s="1"/>
      <c r="J31" s="1"/>
      <c r="K31" s="24"/>
      <c r="L31" s="24"/>
      <c r="M31" s="6"/>
      <c r="N31" s="6"/>
      <c r="O31" s="6"/>
      <c r="P31" s="6"/>
      <c r="Q31" s="6"/>
      <c r="R31" s="6"/>
      <c r="S31" s="6"/>
      <c r="T31" s="6"/>
      <c r="U31" s="6"/>
      <c r="V31" s="23"/>
      <c r="W31" s="23"/>
      <c r="X31" s="52"/>
      <c r="Y31" s="52"/>
      <c r="Z31" s="47"/>
      <c r="AA31" s="47"/>
      <c r="AB31" s="23"/>
      <c r="AC31" s="23"/>
      <c r="AD31" s="23"/>
      <c r="AE31" s="284"/>
    </row>
    <row r="32" spans="1:31" x14ac:dyDescent="0.25">
      <c r="A32" s="21"/>
      <c r="B32" s="39"/>
      <c r="C32" s="1"/>
      <c r="D32" s="1"/>
      <c r="E32" s="1"/>
      <c r="F32" s="1"/>
      <c r="G32" s="1"/>
      <c r="H32" s="1"/>
      <c r="I32" s="1"/>
      <c r="J32" s="1"/>
      <c r="K32" s="24"/>
      <c r="L32" s="24"/>
      <c r="M32" s="6"/>
      <c r="N32" s="6"/>
      <c r="O32" s="6"/>
      <c r="P32" s="6"/>
      <c r="Q32" s="6"/>
      <c r="R32" s="6"/>
      <c r="S32" s="6"/>
      <c r="T32" s="6"/>
      <c r="U32" s="6"/>
      <c r="V32" s="23"/>
      <c r="W32" s="23"/>
      <c r="X32" s="52"/>
      <c r="Y32" s="52"/>
      <c r="Z32" s="47"/>
      <c r="AA32" s="47"/>
      <c r="AB32" s="23"/>
      <c r="AC32" s="23"/>
      <c r="AD32" s="23"/>
      <c r="AE32" s="284"/>
    </row>
    <row r="33" spans="1:31" x14ac:dyDescent="0.25">
      <c r="A33" s="1"/>
      <c r="B33" s="8"/>
      <c r="C33" s="1"/>
      <c r="D33" s="1"/>
      <c r="E33" s="1"/>
      <c r="F33" s="1"/>
      <c r="G33" s="1"/>
      <c r="H33" s="1"/>
      <c r="I33" s="1"/>
      <c r="J33" s="1"/>
      <c r="K33" s="13"/>
      <c r="L33" s="13"/>
      <c r="M33" s="13"/>
      <c r="N33" s="13"/>
      <c r="O33" s="13"/>
      <c r="P33" s="13"/>
      <c r="Q33" s="13"/>
      <c r="R33" s="13"/>
      <c r="S33" s="13"/>
      <c r="T33" s="13"/>
      <c r="U33" s="13"/>
      <c r="V33" s="23"/>
      <c r="W33" s="23"/>
      <c r="X33" s="52"/>
      <c r="Y33" s="52"/>
      <c r="Z33" s="47"/>
      <c r="AA33" s="47"/>
      <c r="AB33" s="23"/>
      <c r="AC33" s="23"/>
      <c r="AD33" s="23"/>
      <c r="AE33" s="284"/>
    </row>
    <row r="34" spans="1:31" x14ac:dyDescent="0.25">
      <c r="A34" s="97"/>
      <c r="B34" s="97" t="s">
        <v>30</v>
      </c>
      <c r="C34" s="97">
        <f>COUNT(D4:D33)</f>
        <v>14</v>
      </c>
      <c r="D34" s="97">
        <f>SUM(D4:D33)</f>
        <v>97.160000000000011</v>
      </c>
      <c r="E34" s="97">
        <f>SUM(E4:E33)</f>
        <v>0</v>
      </c>
      <c r="F34" s="97"/>
      <c r="G34" s="97"/>
      <c r="H34" s="97">
        <f>SUM(H4:H33)</f>
        <v>0</v>
      </c>
      <c r="I34" s="97">
        <f>SUM(I4:I33)</f>
        <v>276</v>
      </c>
      <c r="J34" s="97">
        <f>MAX(J4:J33)</f>
        <v>11</v>
      </c>
      <c r="K34" s="98">
        <f t="shared" ref="K34:AA34" si="6">SUM(K4:K33)</f>
        <v>364982.48</v>
      </c>
      <c r="L34" s="98">
        <f t="shared" si="6"/>
        <v>5726.1799999999985</v>
      </c>
      <c r="M34" s="98">
        <f t="shared" si="6"/>
        <v>25406.400000000001</v>
      </c>
      <c r="N34" s="98">
        <f t="shared" si="6"/>
        <v>0</v>
      </c>
      <c r="O34" s="98">
        <f t="shared" si="6"/>
        <v>11525.6</v>
      </c>
      <c r="P34" s="98">
        <f t="shared" si="6"/>
        <v>25036.799999999999</v>
      </c>
      <c r="Q34" s="98">
        <f t="shared" si="6"/>
        <v>95123</v>
      </c>
      <c r="R34" s="98">
        <f t="shared" si="6"/>
        <v>7662</v>
      </c>
      <c r="S34" s="98">
        <f t="shared" si="6"/>
        <v>0</v>
      </c>
      <c r="T34" s="98">
        <f t="shared" si="6"/>
        <v>0</v>
      </c>
      <c r="U34" s="98">
        <f t="shared" si="6"/>
        <v>535462.36999999988</v>
      </c>
      <c r="V34" s="113">
        <f t="shared" si="6"/>
        <v>0</v>
      </c>
      <c r="W34" s="113">
        <f t="shared" si="6"/>
        <v>535462.36999999988</v>
      </c>
      <c r="X34" s="250">
        <f t="shared" si="6"/>
        <v>242825</v>
      </c>
      <c r="Y34" s="250">
        <f t="shared" si="6"/>
        <v>0</v>
      </c>
      <c r="Z34" s="250">
        <f t="shared" si="6"/>
        <v>3036</v>
      </c>
      <c r="AA34" s="250">
        <f t="shared" si="6"/>
        <v>3056</v>
      </c>
      <c r="AB34" s="113">
        <f>W34/(D34+E34)</f>
        <v>5511.1400782214887</v>
      </c>
      <c r="AC34" s="113">
        <f>W34/Z34</f>
        <v>176.37100461133065</v>
      </c>
      <c r="AD34" s="113"/>
      <c r="AE34" s="113"/>
    </row>
    <row r="35" spans="1:31" ht="31.2" x14ac:dyDescent="0.25">
      <c r="A35" s="146" t="s">
        <v>0</v>
      </c>
      <c r="B35" s="146" t="s">
        <v>1</v>
      </c>
      <c r="C35" s="146" t="s">
        <v>16</v>
      </c>
      <c r="D35" s="43" t="s">
        <v>523</v>
      </c>
      <c r="E35" s="43" t="s">
        <v>524</v>
      </c>
      <c r="F35" s="43" t="s">
        <v>2</v>
      </c>
      <c r="G35" s="146" t="s">
        <v>3</v>
      </c>
      <c r="H35" s="43" t="s">
        <v>29</v>
      </c>
      <c r="I35" s="43" t="s">
        <v>25</v>
      </c>
      <c r="J35" s="43" t="s">
        <v>26</v>
      </c>
      <c r="K35" s="43" t="s">
        <v>20</v>
      </c>
      <c r="L35" s="43" t="s">
        <v>773</v>
      </c>
      <c r="M35" s="43" t="s">
        <v>13</v>
      </c>
      <c r="N35" s="43" t="s">
        <v>21</v>
      </c>
      <c r="O35" s="146" t="s">
        <v>7</v>
      </c>
      <c r="P35" s="43" t="s">
        <v>22</v>
      </c>
      <c r="Q35" s="146" t="s">
        <v>9</v>
      </c>
      <c r="R35" s="146" t="s">
        <v>23</v>
      </c>
      <c r="S35" s="146" t="s">
        <v>24</v>
      </c>
      <c r="T35" s="146" t="s">
        <v>12</v>
      </c>
      <c r="U35" s="146" t="s">
        <v>19</v>
      </c>
      <c r="V35" s="146" t="s">
        <v>170</v>
      </c>
      <c r="W35" s="43" t="s">
        <v>171</v>
      </c>
      <c r="X35" s="43" t="s">
        <v>163</v>
      </c>
      <c r="Y35" s="43" t="s">
        <v>164</v>
      </c>
      <c r="Z35" s="43" t="s">
        <v>165</v>
      </c>
      <c r="AA35" s="43" t="s">
        <v>166</v>
      </c>
      <c r="AB35" s="146" t="s">
        <v>167</v>
      </c>
      <c r="AC35" s="146" t="s">
        <v>168</v>
      </c>
      <c r="AD35" s="146" t="s">
        <v>1405</v>
      </c>
      <c r="AE35" s="146" t="s">
        <v>1406</v>
      </c>
    </row>
    <row r="36" spans="1:31" x14ac:dyDescent="0.25">
      <c r="A36" s="100"/>
      <c r="B36" s="100"/>
      <c r="C36" s="100"/>
      <c r="D36" s="100"/>
      <c r="E36" s="100"/>
      <c r="F36" s="100"/>
      <c r="G36" s="100"/>
      <c r="H36" s="100"/>
      <c r="I36" s="100"/>
      <c r="J36" s="100"/>
      <c r="K36" s="100"/>
      <c r="L36" s="100"/>
      <c r="M36" s="100"/>
      <c r="N36" s="100"/>
      <c r="O36" s="100"/>
      <c r="P36" s="100"/>
      <c r="Q36" s="100"/>
      <c r="R36" s="100"/>
      <c r="S36" s="100"/>
      <c r="T36" s="100"/>
      <c r="U36" s="100"/>
      <c r="V36" s="100"/>
      <c r="W36" s="100"/>
      <c r="X36" s="100"/>
      <c r="Y36" s="100"/>
      <c r="Z36" s="100"/>
      <c r="AA36" s="100"/>
      <c r="AB36" s="100"/>
      <c r="AC36" s="100"/>
      <c r="AD36" s="100"/>
      <c r="AE36" s="100"/>
    </row>
    <row r="37" spans="1:31" ht="36" x14ac:dyDescent="0.25">
      <c r="A37" s="305" t="s">
        <v>1251</v>
      </c>
      <c r="B37" s="306"/>
      <c r="C37" s="245" t="s">
        <v>30</v>
      </c>
      <c r="D37" s="245" t="s">
        <v>526</v>
      </c>
      <c r="E37" s="245" t="s">
        <v>524</v>
      </c>
      <c r="F37" s="293"/>
      <c r="G37" s="293"/>
      <c r="H37" s="245" t="s">
        <v>31</v>
      </c>
      <c r="I37" s="245" t="s">
        <v>4</v>
      </c>
      <c r="J37" s="245" t="s">
        <v>5</v>
      </c>
      <c r="K37" s="245" t="s">
        <v>6</v>
      </c>
      <c r="L37" s="245" t="s">
        <v>773</v>
      </c>
      <c r="M37" s="245" t="s">
        <v>13</v>
      </c>
      <c r="N37" s="293" t="s">
        <v>17</v>
      </c>
      <c r="O37" s="293" t="s">
        <v>7</v>
      </c>
      <c r="P37" s="245" t="s">
        <v>8</v>
      </c>
      <c r="Q37" s="293" t="s">
        <v>9</v>
      </c>
      <c r="R37" s="245" t="s">
        <v>18</v>
      </c>
      <c r="S37" s="293" t="s">
        <v>10</v>
      </c>
      <c r="T37" s="293" t="s">
        <v>12</v>
      </c>
      <c r="U37" s="245" t="s">
        <v>169</v>
      </c>
      <c r="V37" s="245" t="s">
        <v>170</v>
      </c>
      <c r="W37" s="245" t="s">
        <v>171</v>
      </c>
      <c r="X37" s="245" t="s">
        <v>163</v>
      </c>
      <c r="Y37" s="245" t="s">
        <v>164</v>
      </c>
      <c r="Z37" s="245" t="s">
        <v>165</v>
      </c>
      <c r="AA37" s="245" t="s">
        <v>166</v>
      </c>
      <c r="AB37" s="247" t="s">
        <v>167</v>
      </c>
      <c r="AC37" s="247" t="s">
        <v>168</v>
      </c>
      <c r="AD37" s="247"/>
      <c r="AE37" s="247"/>
    </row>
    <row r="38" spans="1:31" ht="19.5" customHeight="1" x14ac:dyDescent="0.25">
      <c r="A38" s="307" t="s">
        <v>1259</v>
      </c>
      <c r="B38" s="308"/>
      <c r="C38" s="100">
        <f>COUNT(D4:D7)</f>
        <v>4</v>
      </c>
      <c r="D38" s="100">
        <f>SUM(D4:D7)</f>
        <v>28.049999999999997</v>
      </c>
      <c r="E38" s="100">
        <f>SUM(E4:E7)</f>
        <v>0</v>
      </c>
      <c r="F38" s="100"/>
      <c r="G38" s="100"/>
      <c r="H38" s="100">
        <f>SUM(H4:H7)</f>
        <v>0</v>
      </c>
      <c r="I38" s="100">
        <f>SUM(I4:I7)</f>
        <v>80</v>
      </c>
      <c r="J38" s="100">
        <f>MAX(J4:J7)</f>
        <v>11</v>
      </c>
      <c r="K38" s="46">
        <f t="shared" ref="K38:V38" si="7">SUM(K4:K7)</f>
        <v>101627.2</v>
      </c>
      <c r="L38" s="46">
        <f t="shared" si="7"/>
        <v>1594.36</v>
      </c>
      <c r="M38" s="46">
        <f t="shared" si="7"/>
        <v>0</v>
      </c>
      <c r="N38" s="46">
        <f t="shared" si="7"/>
        <v>0</v>
      </c>
      <c r="O38" s="46">
        <f t="shared" si="7"/>
        <v>3046.4</v>
      </c>
      <c r="P38" s="46">
        <f t="shared" si="7"/>
        <v>6963.2</v>
      </c>
      <c r="Q38" s="46">
        <f t="shared" si="7"/>
        <v>18581</v>
      </c>
      <c r="R38" s="46">
        <f t="shared" si="7"/>
        <v>0</v>
      </c>
      <c r="S38" s="46">
        <f t="shared" si="7"/>
        <v>0</v>
      </c>
      <c r="T38" s="46">
        <f t="shared" si="7"/>
        <v>0</v>
      </c>
      <c r="U38" s="46">
        <f t="shared" si="7"/>
        <v>131812.07</v>
      </c>
      <c r="V38" s="46">
        <f t="shared" si="7"/>
        <v>0</v>
      </c>
      <c r="W38" s="62">
        <f>V38+U38</f>
        <v>131812.07</v>
      </c>
      <c r="X38" s="54">
        <f>SUM(X4:X7)</f>
        <v>70125</v>
      </c>
      <c r="Y38" s="54">
        <f>SUM(Y4:Y7)</f>
        <v>0</v>
      </c>
      <c r="Z38" s="54">
        <f>SUM(Z4:Z7)</f>
        <v>880</v>
      </c>
      <c r="AA38" s="54">
        <f>SUM(AA4:AA7)</f>
        <v>900</v>
      </c>
      <c r="AB38" s="62">
        <f>W38/(D38+E38)</f>
        <v>4699.1825311942966</v>
      </c>
      <c r="AC38" s="62">
        <f>U38/Z38</f>
        <v>149.78644318181819</v>
      </c>
      <c r="AD38" s="62"/>
      <c r="AE38" s="62"/>
    </row>
    <row r="39" spans="1:31" ht="24.75" customHeight="1" x14ac:dyDescent="0.25">
      <c r="A39" s="307" t="s">
        <v>1364</v>
      </c>
      <c r="B39" s="308"/>
      <c r="C39" s="100">
        <f>COUNT(D8:D17)</f>
        <v>10</v>
      </c>
      <c r="D39" s="100">
        <f>SUM(D8:D17)</f>
        <v>69.11</v>
      </c>
      <c r="E39" s="100">
        <f>SUM(E8:E17)</f>
        <v>0</v>
      </c>
      <c r="F39" s="100"/>
      <c r="G39" s="100"/>
      <c r="H39" s="100">
        <f>SUM(H8:H17)</f>
        <v>0</v>
      </c>
      <c r="I39" s="100">
        <f>SUM(I8:I17)</f>
        <v>196</v>
      </c>
      <c r="J39" s="100">
        <f>MAX(J8:J17)</f>
        <v>11</v>
      </c>
      <c r="K39" s="46">
        <f t="shared" ref="K39:AA39" si="8">SUM(K8:K17)</f>
        <v>263355.28000000003</v>
      </c>
      <c r="L39" s="46">
        <f t="shared" si="8"/>
        <v>4131.82</v>
      </c>
      <c r="M39" s="46">
        <f t="shared" si="8"/>
        <v>25406.400000000001</v>
      </c>
      <c r="N39" s="46">
        <f t="shared" si="8"/>
        <v>0</v>
      </c>
      <c r="O39" s="46">
        <f t="shared" si="8"/>
        <v>8479.2000000000007</v>
      </c>
      <c r="P39" s="46">
        <f t="shared" si="8"/>
        <v>18073.599999999999</v>
      </c>
      <c r="Q39" s="46">
        <f t="shared" si="8"/>
        <v>76542</v>
      </c>
      <c r="R39" s="46">
        <f t="shared" si="8"/>
        <v>7662</v>
      </c>
      <c r="S39" s="46">
        <f t="shared" si="8"/>
        <v>0</v>
      </c>
      <c r="T39" s="46">
        <f t="shared" si="8"/>
        <v>0</v>
      </c>
      <c r="U39" s="46">
        <f t="shared" si="8"/>
        <v>403650.29999999993</v>
      </c>
      <c r="V39" s="46">
        <f t="shared" si="8"/>
        <v>0</v>
      </c>
      <c r="W39" s="46">
        <f t="shared" si="8"/>
        <v>403650.29999999993</v>
      </c>
      <c r="X39" s="273">
        <f t="shared" si="8"/>
        <v>172700</v>
      </c>
      <c r="Y39" s="273">
        <f t="shared" si="8"/>
        <v>0</v>
      </c>
      <c r="Z39" s="273">
        <f t="shared" si="8"/>
        <v>2156</v>
      </c>
      <c r="AA39" s="273">
        <f t="shared" si="8"/>
        <v>2156</v>
      </c>
      <c r="AB39" s="62">
        <f>W39/(D39+E39)</f>
        <v>5840.6930979597737</v>
      </c>
      <c r="AC39" s="62">
        <f>U39/Z39</f>
        <v>187.2218460111317</v>
      </c>
      <c r="AD39" s="62"/>
      <c r="AE39" s="62"/>
    </row>
    <row r="40" spans="1:31" ht="24.75" customHeight="1" x14ac:dyDescent="0.25">
      <c r="A40" s="307" t="s">
        <v>2170</v>
      </c>
      <c r="B40" s="308"/>
      <c r="C40" s="100">
        <f>COUNT(D18:D30)</f>
        <v>0</v>
      </c>
      <c r="D40" s="100">
        <f>SUM(D18:D30)</f>
        <v>0</v>
      </c>
      <c r="E40" s="100">
        <f>SUM(E18:E30)</f>
        <v>0</v>
      </c>
      <c r="F40" s="100"/>
      <c r="G40" s="100"/>
      <c r="H40" s="100">
        <f>SUM(H18:H30)</f>
        <v>0</v>
      </c>
      <c r="I40" s="100">
        <f>SUM(I18:I30)</f>
        <v>0</v>
      </c>
      <c r="J40" s="100">
        <f>MAX(J18:J30)</f>
        <v>0</v>
      </c>
      <c r="K40" s="46">
        <f>SUM(K18:K30)</f>
        <v>0</v>
      </c>
      <c r="L40" s="46">
        <f t="shared" ref="L40:AA40" si="9">SUM(L18:L30)</f>
        <v>0</v>
      </c>
      <c r="M40" s="46">
        <f t="shared" si="9"/>
        <v>0</v>
      </c>
      <c r="N40" s="46">
        <f t="shared" si="9"/>
        <v>0</v>
      </c>
      <c r="O40" s="46">
        <f t="shared" si="9"/>
        <v>0</v>
      </c>
      <c r="P40" s="46">
        <f t="shared" si="9"/>
        <v>0</v>
      </c>
      <c r="Q40" s="46">
        <f t="shared" si="9"/>
        <v>0</v>
      </c>
      <c r="R40" s="46">
        <f t="shared" si="9"/>
        <v>0</v>
      </c>
      <c r="S40" s="46">
        <f t="shared" si="9"/>
        <v>0</v>
      </c>
      <c r="T40" s="46">
        <f t="shared" si="9"/>
        <v>0</v>
      </c>
      <c r="U40" s="46">
        <f t="shared" si="9"/>
        <v>0</v>
      </c>
      <c r="V40" s="46">
        <f t="shared" si="9"/>
        <v>0</v>
      </c>
      <c r="W40" s="46">
        <f t="shared" si="9"/>
        <v>0</v>
      </c>
      <c r="X40" s="273">
        <f t="shared" si="9"/>
        <v>0</v>
      </c>
      <c r="Y40" s="273">
        <f t="shared" si="9"/>
        <v>0</v>
      </c>
      <c r="Z40" s="273">
        <f t="shared" si="9"/>
        <v>0</v>
      </c>
      <c r="AA40" s="273">
        <f t="shared" si="9"/>
        <v>0</v>
      </c>
      <c r="AB40" s="62" t="e">
        <f>W40/(D40+E40)</f>
        <v>#DIV/0!</v>
      </c>
      <c r="AC40" s="62" t="e">
        <f>U40/Z40</f>
        <v>#DIV/0!</v>
      </c>
      <c r="AD40" s="62"/>
      <c r="AE40" s="62"/>
    </row>
  </sheetData>
  <mergeCells count="4">
    <mergeCell ref="A37:B37"/>
    <mergeCell ref="A38:B38"/>
    <mergeCell ref="A39:B39"/>
    <mergeCell ref="A40:B40"/>
  </mergeCells>
  <pageMargins left="0.70866141732283472" right="0.70866141732283472" top="0.74803149606299213" bottom="0.74803149606299213" header="0.31496062992125984" footer="0.31496062992125984"/>
  <pageSetup paperSize="8" scale="53" orientation="landscape"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rgb="FF00FFCC"/>
  </sheetPr>
  <dimension ref="A2:AA27"/>
  <sheetViews>
    <sheetView topLeftCell="P1" workbookViewId="0">
      <selection activeCell="X16" sqref="X16"/>
    </sheetView>
  </sheetViews>
  <sheetFormatPr defaultRowHeight="13.2" x14ac:dyDescent="0.25"/>
  <cols>
    <col min="1" max="1" width="29.33203125" bestFit="1" customWidth="1"/>
    <col min="2" max="4" width="14.33203125" customWidth="1"/>
    <col min="5" max="5" width="14.6640625" customWidth="1"/>
    <col min="6" max="6" width="12" customWidth="1"/>
    <col min="7" max="7" width="10.33203125" customWidth="1"/>
    <col min="8" max="8" width="14.5546875" customWidth="1"/>
    <col min="9" max="10" width="17.6640625" customWidth="1"/>
    <col min="11" max="11" width="13.109375" customWidth="1"/>
    <col min="12" max="12" width="13.88671875" customWidth="1"/>
    <col min="13" max="13" width="14.33203125" customWidth="1"/>
    <col min="14" max="14" width="13.5546875" customWidth="1"/>
    <col min="15" max="15" width="16.109375" customWidth="1"/>
    <col min="16" max="16" width="11.88671875" customWidth="1"/>
    <col min="17" max="17" width="12.5546875" customWidth="1"/>
    <col min="18" max="18" width="14" customWidth="1"/>
    <col min="19" max="19" width="14.44140625" customWidth="1"/>
    <col min="20" max="20" width="16.6640625" customWidth="1"/>
    <col min="21" max="21" width="18.88671875" customWidth="1"/>
    <col min="22" max="22" width="14.5546875" customWidth="1"/>
    <col min="23" max="23" width="13.88671875" customWidth="1"/>
    <col min="24" max="24" width="14.88671875" customWidth="1"/>
    <col min="25" max="25" width="15" customWidth="1"/>
    <col min="26" max="26" width="14.109375" customWidth="1"/>
    <col min="27" max="27" width="12.44140625" customWidth="1"/>
  </cols>
  <sheetData>
    <row r="2" spans="1:27" ht="15.6" x14ac:dyDescent="0.3">
      <c r="A2" s="299" t="s">
        <v>178</v>
      </c>
      <c r="B2" s="300"/>
      <c r="C2" s="300"/>
      <c r="D2" s="300"/>
      <c r="E2" s="300"/>
      <c r="F2" s="300"/>
    </row>
    <row r="3" spans="1:27" ht="13.8" thickBot="1" x14ac:dyDescent="0.3"/>
    <row r="4" spans="1:27" ht="47.4" thickBot="1" x14ac:dyDescent="0.35">
      <c r="A4" s="64" t="s">
        <v>14</v>
      </c>
      <c r="B4" s="65" t="s">
        <v>30</v>
      </c>
      <c r="C4" s="65" t="s">
        <v>526</v>
      </c>
      <c r="D4" s="65" t="s">
        <v>527</v>
      </c>
      <c r="E4" s="65" t="s">
        <v>31</v>
      </c>
      <c r="F4" s="65" t="s">
        <v>4</v>
      </c>
      <c r="G4" s="64" t="s">
        <v>11</v>
      </c>
      <c r="H4" s="65" t="s">
        <v>5</v>
      </c>
      <c r="I4" s="65" t="s">
        <v>6</v>
      </c>
      <c r="J4" s="65" t="s">
        <v>773</v>
      </c>
      <c r="K4" s="65" t="s">
        <v>13</v>
      </c>
      <c r="L4" s="64" t="s">
        <v>17</v>
      </c>
      <c r="M4" s="64" t="s">
        <v>7</v>
      </c>
      <c r="N4" s="65" t="s">
        <v>8</v>
      </c>
      <c r="O4" s="64" t="s">
        <v>9</v>
      </c>
      <c r="P4" s="65" t="s">
        <v>18</v>
      </c>
      <c r="Q4" s="64" t="s">
        <v>10</v>
      </c>
      <c r="R4" s="64" t="s">
        <v>12</v>
      </c>
      <c r="S4" s="69" t="s">
        <v>11</v>
      </c>
      <c r="T4" s="65" t="s">
        <v>170</v>
      </c>
      <c r="U4" s="65" t="s">
        <v>171</v>
      </c>
      <c r="V4" s="65" t="s">
        <v>163</v>
      </c>
      <c r="W4" s="65" t="s">
        <v>164</v>
      </c>
      <c r="X4" s="65" t="s">
        <v>165</v>
      </c>
      <c r="Y4" s="65" t="s">
        <v>166</v>
      </c>
      <c r="Z4" s="65" t="s">
        <v>205</v>
      </c>
      <c r="AA4" s="65" t="s">
        <v>204</v>
      </c>
    </row>
    <row r="5" spans="1:27" s="36" customFormat="1" x14ac:dyDescent="0.25">
      <c r="A5" s="66" t="str">
        <f>'Xolani Tiem(A)'!A4</f>
        <v>Xolani Tiem</v>
      </c>
      <c r="B5" s="66">
        <f>'Xolani Tiem(A)'!C34</f>
        <v>27</v>
      </c>
      <c r="C5" s="66">
        <f>'Xolani Tiem(A)'!D34</f>
        <v>203.65</v>
      </c>
      <c r="D5" s="239">
        <f>'Xolani Tiem(A)'!E34</f>
        <v>16.45</v>
      </c>
      <c r="E5" s="66">
        <f>'Xolani Tiem(A)'!H34</f>
        <v>8</v>
      </c>
      <c r="F5" s="66">
        <f>'Xolani Tiem(A)'!I34</f>
        <v>520</v>
      </c>
      <c r="G5" s="66">
        <f t="shared" ref="G5:G17" si="0">E5+F5</f>
        <v>528</v>
      </c>
      <c r="H5" s="66">
        <f>'Xolani Tiem(A)'!J34</f>
        <v>14</v>
      </c>
      <c r="I5" s="68">
        <f>'Xolani Tiem(A)'!K34</f>
        <v>454961.81999999995</v>
      </c>
      <c r="J5" s="68">
        <f>'Xolani Tiem(A)'!L34</f>
        <v>0</v>
      </c>
      <c r="K5" s="68">
        <f>'Xolani Tiem(A)'!M34</f>
        <v>90974.279999999984</v>
      </c>
      <c r="L5" s="68">
        <f>'Xolani Tiem(A)'!N34</f>
        <v>0</v>
      </c>
      <c r="M5" s="68">
        <f>'Xolani Tiem(A)'!O34</f>
        <v>27264.490000000005</v>
      </c>
      <c r="N5" s="68">
        <f>'Xolani Tiem(A)'!P34</f>
        <v>65227.14</v>
      </c>
      <c r="O5" s="68">
        <f>'Xolani Tiem(A)'!Q34</f>
        <v>169291.7</v>
      </c>
      <c r="P5" s="68">
        <f>'Xolani Tiem(A)'!R34</f>
        <v>24870.359999999997</v>
      </c>
      <c r="Q5" s="68">
        <f>'Xolani Tiem(A)'!S34</f>
        <v>8099.8900000000012</v>
      </c>
      <c r="R5" s="68">
        <f>'Xolani Tiem(A)'!T34</f>
        <v>161538</v>
      </c>
      <c r="S5" s="68">
        <f>'Xolani Tiem(A)'!U34</f>
        <v>1002137.2799999998</v>
      </c>
      <c r="T5" s="68">
        <f>'Xolani Tiem(A)'!V34</f>
        <v>276150.24</v>
      </c>
      <c r="U5" s="68">
        <f>'Xolani Tiem(A)'!W34</f>
        <v>1278287.5199999998</v>
      </c>
      <c r="V5" s="81">
        <f>'Xolani Tiem(A)'!X34</f>
        <v>550875</v>
      </c>
      <c r="W5" s="81">
        <f>'Xolani Tiem(A)'!Y34</f>
        <v>421</v>
      </c>
      <c r="X5" s="81">
        <f>'Xolani Tiem(A)'!Z34</f>
        <v>6326</v>
      </c>
      <c r="Y5" s="81">
        <f>'Xolani Tiem(A)'!AA34</f>
        <v>6384</v>
      </c>
      <c r="Z5" s="68">
        <f>'Xolani Tiem(A)'!AB34</f>
        <v>5807.757928214447</v>
      </c>
      <c r="AA5" s="68">
        <f>'Xolani Tiem(A)'!AC34</f>
        <v>158.41563073031929</v>
      </c>
    </row>
    <row r="6" spans="1:27" s="36" customFormat="1" x14ac:dyDescent="0.25">
      <c r="A6" s="70" t="str">
        <f>'Vuyani Dyasi(A)'!A4</f>
        <v>Vuyani Dyasi</v>
      </c>
      <c r="B6" s="70">
        <f>'Vuyani Dyasi(A)'!C16</f>
        <v>9</v>
      </c>
      <c r="C6" s="66">
        <f>'Vuyani Dyasi(A)'!D16</f>
        <v>32.9</v>
      </c>
      <c r="D6" s="239">
        <f>'Vuyani Dyasi(A)'!E16</f>
        <v>0</v>
      </c>
      <c r="E6" s="66">
        <f>'Vuyani Dyasi(A)'!H16</f>
        <v>2</v>
      </c>
      <c r="F6" s="66">
        <f>'Vuyani Dyasi(A)'!I16</f>
        <v>182</v>
      </c>
      <c r="G6" s="66">
        <f t="shared" si="0"/>
        <v>184</v>
      </c>
      <c r="H6" s="66">
        <f>'Vuyani Dyasi(A)'!J16</f>
        <v>14</v>
      </c>
      <c r="I6" s="68">
        <f>'Vuyani Dyasi(A)'!K16</f>
        <v>144625.35999999999</v>
      </c>
      <c r="J6" s="68">
        <f>'Vuyani Dyasi(A)'!L16</f>
        <v>0</v>
      </c>
      <c r="K6" s="68">
        <f>'Vuyani Dyasi(A)'!M16</f>
        <v>28924.469999999994</v>
      </c>
      <c r="L6" s="68">
        <f>'Vuyani Dyasi(A)'!N16</f>
        <v>0</v>
      </c>
      <c r="M6" s="68">
        <f>'Vuyani Dyasi(A)'!O16</f>
        <v>18416.160000000003</v>
      </c>
      <c r="N6" s="68">
        <f>'Vuyani Dyasi(A)'!P16</f>
        <v>5765.36</v>
      </c>
      <c r="O6" s="68">
        <f>'Vuyani Dyasi(A)'!Q16</f>
        <v>49581.599999999999</v>
      </c>
      <c r="P6" s="68">
        <f>'Vuyani Dyasi(A)'!R16</f>
        <v>7258.3100000000013</v>
      </c>
      <c r="Q6" s="68">
        <f>'Vuyani Dyasi(A)'!S16</f>
        <v>661.96</v>
      </c>
      <c r="R6" s="68">
        <f>'Vuyani Dyasi(A)'!T16</f>
        <v>50362</v>
      </c>
      <c r="S6" s="68">
        <f>'Vuyani Dyasi(A)'!U16</f>
        <v>296506.82</v>
      </c>
      <c r="T6" s="68">
        <f>'Vuyani Dyasi(A)'!V16</f>
        <v>69037.56</v>
      </c>
      <c r="U6" s="68">
        <f>'Vuyani Dyasi(A)'!W16</f>
        <v>365544.38000000006</v>
      </c>
      <c r="V6" s="81">
        <f>'Vuyani Dyasi(A)'!X16</f>
        <v>82250</v>
      </c>
      <c r="W6" s="81">
        <f>'Vuyani Dyasi(A)'!Y16</f>
        <v>149</v>
      </c>
      <c r="X6" s="81">
        <f>'Vuyani Dyasi(A)'!Z16</f>
        <v>2184</v>
      </c>
      <c r="Y6" s="81">
        <f>'Vuyani Dyasi(A)'!AA16</f>
        <v>2085</v>
      </c>
      <c r="Z6" s="68">
        <f>'Vuyani Dyasi(A)'!AB16</f>
        <v>11110.77142857143</v>
      </c>
      <c r="AA6" s="68">
        <f>'Vuyani Dyasi(A)'!AC16</f>
        <v>135.76319597069596</v>
      </c>
    </row>
    <row r="7" spans="1:27" s="36" customFormat="1" x14ac:dyDescent="0.25">
      <c r="A7" s="71" t="str">
        <f>'Eddie Lucas(A)'!A4</f>
        <v>Eddie Lucas</v>
      </c>
      <c r="B7" s="70">
        <f>'Eddie Lucas(A)'!C14</f>
        <v>7</v>
      </c>
      <c r="C7" s="66">
        <f>'Eddie Lucas(A)'!D14</f>
        <v>27</v>
      </c>
      <c r="D7" s="239">
        <f>'Eddie Lucas(A)'!E14</f>
        <v>0</v>
      </c>
      <c r="E7" s="66">
        <f>'Eddie Lucas(A)'!H14</f>
        <v>2</v>
      </c>
      <c r="F7" s="66">
        <f>'Eddie Lucas(A)'!I14</f>
        <v>142</v>
      </c>
      <c r="G7" s="66">
        <f t="shared" si="0"/>
        <v>144</v>
      </c>
      <c r="H7" s="66">
        <f>'Eddie Lucas(A)'!J14</f>
        <v>12</v>
      </c>
      <c r="I7" s="68">
        <f>'Eddie Lucas(A)'!K14</f>
        <v>110794.36</v>
      </c>
      <c r="J7" s="68">
        <f>'Eddie Lucas(A)'!L14</f>
        <v>0</v>
      </c>
      <c r="K7" s="68">
        <f>'Eddie Lucas(A)'!M14</f>
        <v>22158.269999999997</v>
      </c>
      <c r="L7" s="68">
        <f>'Eddie Lucas(A)'!N14</f>
        <v>0</v>
      </c>
      <c r="M7" s="68">
        <f>'Eddie Lucas(A)'!O14</f>
        <v>7459.16</v>
      </c>
      <c r="N7" s="68">
        <f>'Eddie Lucas(A)'!P14</f>
        <v>4474.76</v>
      </c>
      <c r="O7" s="68">
        <f>'Eddie Lucas(A)'!Q14</f>
        <v>37581.599999999999</v>
      </c>
      <c r="P7" s="68">
        <f>'Eddie Lucas(A)'!R14</f>
        <v>5637.47</v>
      </c>
      <c r="Q7" s="68">
        <f>'Eddie Lucas(A)'!S14</f>
        <v>661.96</v>
      </c>
      <c r="R7" s="68">
        <f>'Eddie Lucas(A)'!T14</f>
        <v>39000</v>
      </c>
      <c r="S7" s="68">
        <f>'Eddie Lucas(A)'!U14</f>
        <v>227768.18000000005</v>
      </c>
      <c r="T7" s="68">
        <f>'Eddie Lucas(A)'!V14</f>
        <v>46025.04</v>
      </c>
      <c r="U7" s="68">
        <f>'Eddie Lucas(A)'!W14</f>
        <v>273793.22000000003</v>
      </c>
      <c r="V7" s="81">
        <f>'Eddie Lucas(A)'!X14</f>
        <v>67500</v>
      </c>
      <c r="W7" s="81">
        <f>'Eddie Lucas(A)'!Y14</f>
        <v>116</v>
      </c>
      <c r="X7" s="81">
        <f>'Eddie Lucas(A)'!Z14</f>
        <v>1693</v>
      </c>
      <c r="Y7" s="81">
        <f>'Eddie Lucas(A)'!AA14</f>
        <v>1269</v>
      </c>
      <c r="Z7" s="68">
        <f>'Eddie Lucas(A)'!AB14</f>
        <v>10140.48962962963</v>
      </c>
      <c r="AA7" s="68">
        <f>'Eddie Lucas(A)'!AC14</f>
        <v>134.53525103366809</v>
      </c>
    </row>
    <row r="8" spans="1:27" s="36" customFormat="1" x14ac:dyDescent="0.25">
      <c r="A8" s="71" t="str">
        <f>'Eden August(A)'!A4</f>
        <v>Eden August</v>
      </c>
      <c r="B8" s="70">
        <f>'Eden August(A)'!C11</f>
        <v>4</v>
      </c>
      <c r="C8" s="66">
        <f>'Eden August(A)'!D11</f>
        <v>17.600000000000001</v>
      </c>
      <c r="D8" s="239">
        <f>'Eden August(A)'!E11</f>
        <v>0</v>
      </c>
      <c r="E8" s="70">
        <f>'Eden August(A)'!H11</f>
        <v>2</v>
      </c>
      <c r="F8" s="70">
        <f>'Eden August(A)'!I11</f>
        <v>82</v>
      </c>
      <c r="G8" s="66">
        <f t="shared" si="0"/>
        <v>84</v>
      </c>
      <c r="H8" s="70">
        <f>'Eden August(A)'!J11</f>
        <v>12</v>
      </c>
      <c r="I8" s="72">
        <f>'Eden August(A)'!K11</f>
        <v>65039.519999999997</v>
      </c>
      <c r="J8" s="68">
        <f>'Eden August(A)'!L11</f>
        <v>0</v>
      </c>
      <c r="K8" s="72">
        <f>'Eden August(A)'!M11</f>
        <v>13007.899999999998</v>
      </c>
      <c r="L8" s="72">
        <f>'Eden August(A)'!N11</f>
        <v>0</v>
      </c>
      <c r="M8" s="72">
        <f>'Eden August(A)'!O11</f>
        <v>4240.32</v>
      </c>
      <c r="N8" s="72">
        <f>'Eden August(A)'!P11</f>
        <v>2727.3399999999997</v>
      </c>
      <c r="O8" s="72">
        <f>'Eden August(A)'!Q11</f>
        <v>21067.200000000001</v>
      </c>
      <c r="P8" s="72">
        <f>'Eden August(A)'!R11</f>
        <v>3182.48</v>
      </c>
      <c r="Q8" s="72">
        <f>'Eden August(A)'!S11</f>
        <v>661.96</v>
      </c>
      <c r="R8" s="72">
        <f>'Eden August(A)'!T11</f>
        <v>26364</v>
      </c>
      <c r="S8" s="72">
        <f>'Eden August(A)'!U11</f>
        <v>136290.71999999997</v>
      </c>
      <c r="T8" s="72">
        <f>'Eden August(A)'!V11</f>
        <v>0</v>
      </c>
      <c r="U8" s="72">
        <f>'Eden August(A)'!W11</f>
        <v>136290.71999999997</v>
      </c>
      <c r="V8" s="80">
        <f>'Eden August(A)'!X11</f>
        <v>47750</v>
      </c>
      <c r="W8" s="80">
        <f>'Eden August(A)'!Y11</f>
        <v>78</v>
      </c>
      <c r="X8" s="80">
        <f>'Eden August(A)'!Z11</f>
        <v>1008</v>
      </c>
      <c r="Y8" s="80">
        <f>'Eden August(A)'!AA11</f>
        <v>948</v>
      </c>
      <c r="Z8" s="72">
        <f>'Eden August(A)'!AB11</f>
        <v>7743.790909090907</v>
      </c>
      <c r="AA8" s="72">
        <f>'Eden August(A)'!AC11</f>
        <v>135.2090476190476</v>
      </c>
    </row>
    <row r="9" spans="1:27" s="36" customFormat="1" x14ac:dyDescent="0.25">
      <c r="A9" s="71" t="str">
        <f>'Raymond Jeyi(A)'!A4</f>
        <v>Raymond Jeyi</v>
      </c>
      <c r="B9" s="71">
        <f>'Raymond Jeyi(A)'!C36</f>
        <v>29</v>
      </c>
      <c r="C9" s="66">
        <f>'Raymond Jeyi(A)'!D36</f>
        <v>157.25</v>
      </c>
      <c r="D9" s="239">
        <f>'Raymond Jeyi(A)'!E36</f>
        <v>11.16</v>
      </c>
      <c r="E9" s="71">
        <f>'Raymond Jeyi(A)'!H36</f>
        <v>9</v>
      </c>
      <c r="F9" s="71">
        <f>'Raymond Jeyi(A)'!I36</f>
        <v>502</v>
      </c>
      <c r="G9" s="66">
        <f t="shared" si="0"/>
        <v>511</v>
      </c>
      <c r="H9" s="71">
        <f>'Raymond Jeyi(A)'!J36</f>
        <v>17</v>
      </c>
      <c r="I9" s="62">
        <f>'Raymond Jeyi(A)'!K36</f>
        <v>447059.46999999991</v>
      </c>
      <c r="J9" s="68">
        <f>'Raymond Jeyi(A)'!L36</f>
        <v>0</v>
      </c>
      <c r="K9" s="62">
        <f>'Raymond Jeyi(A)'!M36</f>
        <v>89429.889999999985</v>
      </c>
      <c r="L9" s="62">
        <f>'Raymond Jeyi(A)'!N36</f>
        <v>0</v>
      </c>
      <c r="M9" s="62">
        <f>'Raymond Jeyi(A)'!O36</f>
        <v>26059.68</v>
      </c>
      <c r="N9" s="62">
        <f>'Raymond Jeyi(A)'!P36</f>
        <v>60412.840000000004</v>
      </c>
      <c r="O9" s="62">
        <f>'Raymond Jeyi(A)'!Q36</f>
        <v>162272.20000000001</v>
      </c>
      <c r="P9" s="62">
        <f>'Raymond Jeyi(A)'!R36</f>
        <v>23964.7</v>
      </c>
      <c r="Q9" s="62">
        <f>'Raymond Jeyi(A)'!S36</f>
        <v>7368</v>
      </c>
      <c r="R9" s="62">
        <f>'Raymond Jeyi(A)'!T36</f>
        <v>143504</v>
      </c>
      <c r="S9" s="62">
        <f>'Raymond Jeyi(A)'!U36</f>
        <v>960160.78</v>
      </c>
      <c r="T9" s="62">
        <f>'Raymond Jeyi(A)'!V36</f>
        <v>207112.68</v>
      </c>
      <c r="U9" s="62">
        <f>'Raymond Jeyi(A)'!W36</f>
        <v>1167273.4600000002</v>
      </c>
      <c r="V9" s="63">
        <f>'Raymond Jeyi(A)'!X36</f>
        <v>521054</v>
      </c>
      <c r="W9" s="63">
        <f>'Raymond Jeyi(A)'!Y36</f>
        <v>365</v>
      </c>
      <c r="X9" s="63">
        <f>'Raymond Jeyi(A)'!Z36</f>
        <v>5966</v>
      </c>
      <c r="Y9" s="63">
        <f>'Raymond Jeyi(A)'!AA36</f>
        <v>7397</v>
      </c>
      <c r="Z9" s="62">
        <f>'Raymond Jeyi(A)'!AB36</f>
        <v>6931.1410248797592</v>
      </c>
      <c r="AA9" s="62">
        <f>'Raymond Jeyi(A)'!AC36</f>
        <v>160.93878310425745</v>
      </c>
    </row>
    <row r="10" spans="1:27" s="36" customFormat="1" x14ac:dyDescent="0.25">
      <c r="A10" s="70" t="str">
        <f>'Zolile Hanabe(A)'!A4</f>
        <v>Zolile Hanabe</v>
      </c>
      <c r="B10" s="70">
        <f>'Zolile Hanabe(A)'!C24</f>
        <v>17</v>
      </c>
      <c r="C10" s="66">
        <f>'Zolile Hanabe(A)'!D24</f>
        <v>233.79999999999998</v>
      </c>
      <c r="D10" s="239">
        <f>'Zolile Hanabe(A)'!E24</f>
        <v>23.01</v>
      </c>
      <c r="E10" s="70">
        <f>'Zolile Hanabe(A)'!H24</f>
        <v>8</v>
      </c>
      <c r="F10" s="70">
        <f>'Zolile Hanabe(A)'!I24</f>
        <v>278</v>
      </c>
      <c r="G10" s="66">
        <f t="shared" si="0"/>
        <v>286</v>
      </c>
      <c r="H10" s="70">
        <f>'Zolile Hanabe(A)'!J24</f>
        <v>18</v>
      </c>
      <c r="I10" s="72">
        <f>'Zolile Hanabe(A)'!K24</f>
        <v>282867.50000000006</v>
      </c>
      <c r="J10" s="68">
        <f>'Zolile Hanabe(A)'!L24</f>
        <v>0</v>
      </c>
      <c r="K10" s="72">
        <f>'Zolile Hanabe(A)'!M24</f>
        <v>56573.5</v>
      </c>
      <c r="L10" s="72">
        <f>'Zolile Hanabe(A)'!N24</f>
        <v>0</v>
      </c>
      <c r="M10" s="72">
        <f>'Zolile Hanabe(A)'!O24</f>
        <v>15391.74</v>
      </c>
      <c r="N10" s="72">
        <f>'Zolile Hanabe(A)'!P24</f>
        <v>94161.88</v>
      </c>
      <c r="O10" s="72">
        <f>'Zolile Hanabe(A)'!Q24</f>
        <v>100262</v>
      </c>
      <c r="P10" s="72">
        <f>'Zolile Hanabe(A)'!R24</f>
        <v>16169.96</v>
      </c>
      <c r="Q10" s="72">
        <f>'Zolile Hanabe(A)'!S24</f>
        <v>7054.65</v>
      </c>
      <c r="R10" s="72">
        <f>'Zolile Hanabe(A)'!T24</f>
        <v>117120</v>
      </c>
      <c r="S10" s="72">
        <f>'Zolile Hanabe(A)'!U24</f>
        <v>689601.22999999986</v>
      </c>
      <c r="T10" s="72">
        <f>'Zolile Hanabe(A)'!V24</f>
        <v>92050.08</v>
      </c>
      <c r="U10" s="72">
        <f>'Zolile Hanabe(A)'!W24</f>
        <v>781651.30999999994</v>
      </c>
      <c r="V10" s="80">
        <f>'Zolile Hanabe(A)'!X24</f>
        <v>689416</v>
      </c>
      <c r="W10" s="80">
        <f>'Zolile Hanabe(A)'!Y24</f>
        <v>267</v>
      </c>
      <c r="X10" s="80">
        <f>'Zolile Hanabe(A)'!Z24</f>
        <v>3558</v>
      </c>
      <c r="Y10" s="80">
        <f>'Zolile Hanabe(A)'!AA24</f>
        <v>5602</v>
      </c>
      <c r="Z10" s="72">
        <f>'Zolile Hanabe(A)'!AB24</f>
        <v>3043.6949885129079</v>
      </c>
      <c r="AA10" s="72">
        <f>'Zolile Hanabe(A)'!AC24</f>
        <v>219.68839516582349</v>
      </c>
    </row>
    <row r="11" spans="1:27" s="36" customFormat="1" x14ac:dyDescent="0.25">
      <c r="A11" s="70" t="str">
        <f>'Nyanisile Williams (A)'!A4</f>
        <v xml:space="preserve">Nyanisile Williams </v>
      </c>
      <c r="B11" s="70">
        <f>'Nyanisile Williams (A)'!C16</f>
        <v>9</v>
      </c>
      <c r="C11" s="70">
        <f>'Nyanisile Williams (A)'!D16</f>
        <v>182</v>
      </c>
      <c r="D11" s="161">
        <f>'Nyanisile Williams (A)'!E16</f>
        <v>0</v>
      </c>
      <c r="E11" s="70">
        <f>'Nyanisile Williams (A)'!H16</f>
        <v>0</v>
      </c>
      <c r="F11" s="70">
        <f>'Nyanisile Williams (A)'!I16</f>
        <v>145</v>
      </c>
      <c r="G11" s="66">
        <f t="shared" si="0"/>
        <v>145</v>
      </c>
      <c r="H11" s="70">
        <f>'Nyanisile Williams (A)'!J16</f>
        <v>12</v>
      </c>
      <c r="I11" s="72">
        <f>'Nyanisile Williams (A)'!K16</f>
        <v>158606.20000000001</v>
      </c>
      <c r="J11" s="68">
        <f>'Nyanisile Williams (A)'!L16</f>
        <v>1124.6400000000001</v>
      </c>
      <c r="K11" s="72">
        <f>'Nyanisile Williams (A)'!M16</f>
        <v>28638.230000000003</v>
      </c>
      <c r="L11" s="72">
        <f>'Nyanisile Williams (A)'!N16</f>
        <v>0</v>
      </c>
      <c r="M11" s="72">
        <f>'Nyanisile Williams (A)'!O16</f>
        <v>8553.14</v>
      </c>
      <c r="N11" s="72">
        <f>'Nyanisile Williams (A)'!P16</f>
        <v>54772.869999999995</v>
      </c>
      <c r="O11" s="72">
        <f>'Nyanisile Williams (A)'!Q16</f>
        <v>51152.399999999994</v>
      </c>
      <c r="P11" s="72">
        <f>'Nyanisile Williams (A)'!R16</f>
        <v>7179.36</v>
      </c>
      <c r="Q11" s="72">
        <f>'Nyanisile Williams (A)'!S16</f>
        <v>0</v>
      </c>
      <c r="R11" s="72">
        <f>'Nyanisile Williams (A)'!T16</f>
        <v>60180</v>
      </c>
      <c r="S11" s="72">
        <f>'Nyanisile Williams (A)'!U16</f>
        <v>370206.83999999997</v>
      </c>
      <c r="T11" s="72">
        <f>'Nyanisile Williams (A)'!V16</f>
        <v>0</v>
      </c>
      <c r="U11" s="72">
        <f>'Nyanisile Williams (A)'!W16</f>
        <v>370206.83999999997</v>
      </c>
      <c r="V11" s="80">
        <f>'Nyanisile Williams (A)'!X16</f>
        <v>452000</v>
      </c>
      <c r="W11" s="80">
        <f>'Nyanisile Williams (A)'!Y16</f>
        <v>145</v>
      </c>
      <c r="X11" s="80">
        <f>'Nyanisile Williams (A)'!Z16</f>
        <v>1696</v>
      </c>
      <c r="Y11" s="80">
        <f>'Nyanisile Williams (A)'!AA16</f>
        <v>1971</v>
      </c>
      <c r="Z11" s="72">
        <f>'Nyanisile Williams (A)'!AB16</f>
        <v>2034.1035164835164</v>
      </c>
      <c r="AA11" s="72">
        <f>'Nyanisile Williams (A)'!AC16</f>
        <v>218.28233490566035</v>
      </c>
    </row>
    <row r="12" spans="1:27" s="36" customFormat="1" x14ac:dyDescent="0.25">
      <c r="A12" s="71" t="str">
        <f>'Anderson Njenje(A)'!A4</f>
        <v>Anderson Njenje</v>
      </c>
      <c r="B12" s="71">
        <f>'Anderson Njenje(A)'!C58</f>
        <v>41</v>
      </c>
      <c r="C12" s="71">
        <f>'Anderson Njenje(A)'!D58</f>
        <v>305.13999999999993</v>
      </c>
      <c r="D12" s="195">
        <f>'Anderson Njenje(A)'!E58</f>
        <v>112.569</v>
      </c>
      <c r="E12" s="71">
        <f>'Anderson Njenje(A)'!H58</f>
        <v>0</v>
      </c>
      <c r="F12" s="71">
        <f>'Anderson Njenje(A)'!I58</f>
        <v>761</v>
      </c>
      <c r="G12" s="66">
        <f t="shared" si="0"/>
        <v>761</v>
      </c>
      <c r="H12" s="71">
        <f>'Anderson Njenje(A)'!J58</f>
        <v>14</v>
      </c>
      <c r="I12" s="62">
        <f>'Anderson Njenje(A)'!K58</f>
        <v>921146.15</v>
      </c>
      <c r="J12" s="68">
        <f>'Anderson Njenje(A)'!L58</f>
        <v>13079.179999999998</v>
      </c>
      <c r="K12" s="62">
        <f>'Anderson Njenje(A)'!M58</f>
        <v>128791.49999999999</v>
      </c>
      <c r="L12" s="62">
        <f>'Anderson Njenje(A)'!N58</f>
        <v>0</v>
      </c>
      <c r="M12" s="62">
        <f>'Anderson Njenje(A)'!O58</f>
        <v>39993.580000000009</v>
      </c>
      <c r="N12" s="62">
        <f>'Anderson Njenje(A)'!P58</f>
        <v>162754.58999999997</v>
      </c>
      <c r="O12" s="62">
        <f>'Anderson Njenje(A)'!Q58</f>
        <v>327326.75</v>
      </c>
      <c r="P12" s="62">
        <f>'Anderson Njenje(A)'!R58</f>
        <v>36525.979999999996</v>
      </c>
      <c r="Q12" s="62">
        <f>'Anderson Njenje(A)'!S58</f>
        <v>0</v>
      </c>
      <c r="R12" s="62">
        <f>'Anderson Njenje(A)'!T58</f>
        <v>337839.8</v>
      </c>
      <c r="S12" s="62">
        <f>'Anderson Njenje(A)'!U58</f>
        <v>1963494.2399999995</v>
      </c>
      <c r="T12" s="62">
        <f>'Anderson Njenje(A)'!V58</f>
        <v>0</v>
      </c>
      <c r="U12" s="62">
        <f>'Anderson Njenje(A)'!W58</f>
        <v>1963494.2399999995</v>
      </c>
      <c r="V12" s="63">
        <f>'Anderson Njenje(A)'!X58</f>
        <v>977294.375</v>
      </c>
      <c r="W12" s="63">
        <f>'Anderson Njenje(A)'!Y58</f>
        <v>705</v>
      </c>
      <c r="X12" s="63">
        <f>'Anderson Njenje(A)'!Z58</f>
        <v>8395</v>
      </c>
      <c r="Y12" s="63">
        <f>'Anderson Njenje(A)'!AA58</f>
        <v>7610</v>
      </c>
      <c r="Z12" s="62">
        <f>'Anderson Njenje(A)'!AB58</f>
        <v>4700.6270872784635</v>
      </c>
      <c r="AA12" s="62">
        <f>'Anderson Njenje(A)'!AC58</f>
        <v>233.88853365098268</v>
      </c>
    </row>
    <row r="13" spans="1:27" s="36" customFormat="1" x14ac:dyDescent="0.25">
      <c r="A13" s="71" t="str">
        <f>'Thando Sithole(A)'!A4</f>
        <v>Thando Sithole</v>
      </c>
      <c r="B13" s="71">
        <f>'Thando Sithole(A)'!C21</f>
        <v>14</v>
      </c>
      <c r="C13" s="71">
        <f>'Thando Sithole(A)'!D21</f>
        <v>99.5</v>
      </c>
      <c r="D13" s="195">
        <f>'Thando Sithole(A)'!E21</f>
        <v>0</v>
      </c>
      <c r="E13" s="71">
        <f>'Thando Sithole(A)'!H21</f>
        <v>0</v>
      </c>
      <c r="F13" s="71">
        <f>'Thando Sithole(A)'!I21</f>
        <v>285</v>
      </c>
      <c r="G13" s="66">
        <f t="shared" si="0"/>
        <v>285</v>
      </c>
      <c r="H13" s="71">
        <f>'Thando Sithole(A)'!J21</f>
        <v>11</v>
      </c>
      <c r="I13" s="62">
        <f>'Thando Sithole(A)'!K21</f>
        <v>298199.5</v>
      </c>
      <c r="J13" s="68">
        <f>'Thando Sithole(A)'!L21</f>
        <v>3487.8800000000006</v>
      </c>
      <c r="K13" s="62">
        <f>'Thando Sithole(A)'!M21</f>
        <v>49916.829999999994</v>
      </c>
      <c r="L13" s="62">
        <f>'Thando Sithole(A)'!N21</f>
        <v>0</v>
      </c>
      <c r="M13" s="62">
        <f>'Thando Sithole(A)'!O21</f>
        <v>12606.130000000003</v>
      </c>
      <c r="N13" s="62">
        <f>'Thando Sithole(A)'!P21</f>
        <v>29692.140000000007</v>
      </c>
      <c r="O13" s="62">
        <f>'Thando Sithole(A)'!Q21</f>
        <v>110076.89</v>
      </c>
      <c r="P13" s="62">
        <f>'Thando Sithole(A)'!R21</f>
        <v>16221.58</v>
      </c>
      <c r="Q13" s="62">
        <f>'Thando Sithole(A)'!S21</f>
        <v>0</v>
      </c>
      <c r="R13" s="62">
        <f>'Thando Sithole(A)'!T21</f>
        <v>117434</v>
      </c>
      <c r="S13" s="62">
        <f>'Thando Sithole(A)'!U21</f>
        <v>629219.9</v>
      </c>
      <c r="T13" s="62">
        <f>'Thando Sithole(A)'!V21</f>
        <v>0</v>
      </c>
      <c r="U13" s="62">
        <f>'Thando Sithole(A)'!W21</f>
        <v>629219.9</v>
      </c>
      <c r="V13" s="71">
        <f>'Thando Sithole(A)'!X21</f>
        <v>248525</v>
      </c>
      <c r="W13" s="71">
        <f>'Thando Sithole(A)'!Y21</f>
        <v>282</v>
      </c>
      <c r="X13" s="71">
        <f>'Thando Sithole(A)'!Z21</f>
        <v>3011</v>
      </c>
      <c r="Y13" s="71">
        <f>'Thando Sithole(A)'!AA21</f>
        <v>2387</v>
      </c>
      <c r="Z13" s="62">
        <f>'Thando Sithole(A)'!AB21</f>
        <v>6323.8180904522615</v>
      </c>
      <c r="AA13" s="62">
        <f>'Thando Sithole(A)'!AC21</f>
        <v>208.97372965792096</v>
      </c>
    </row>
    <row r="14" spans="1:27" s="36" customFormat="1" x14ac:dyDescent="0.25">
      <c r="A14" s="71" t="str">
        <f>'F.Andries(A)'!A4</f>
        <v>Fezile Andries</v>
      </c>
      <c r="B14" s="74">
        <f>'F.Andries(A)'!C18</f>
        <v>11</v>
      </c>
      <c r="C14" s="74">
        <f>'F.Andries(A)'!D18</f>
        <v>21.200000000000003</v>
      </c>
      <c r="D14" s="240">
        <f>'F.Andries(A)'!E18</f>
        <v>28.540000000000003</v>
      </c>
      <c r="E14" s="71">
        <f>'F.Andries(A)'!H18</f>
        <v>0</v>
      </c>
      <c r="F14" s="71">
        <f>'F.Andries(A)'!I18</f>
        <v>139</v>
      </c>
      <c r="G14" s="66">
        <f t="shared" si="0"/>
        <v>139</v>
      </c>
      <c r="H14" s="74">
        <f>'F.Andries(A)'!J18</f>
        <v>10</v>
      </c>
      <c r="I14" s="75">
        <f>'F.Andries(A)'!K18</f>
        <v>129676.1</v>
      </c>
      <c r="J14" s="68">
        <f>'F.Andries(A)'!L18</f>
        <v>707.32999999999993</v>
      </c>
      <c r="K14" s="75">
        <f>'F.Andries(A)'!M18</f>
        <v>23892.99</v>
      </c>
      <c r="L14" s="75">
        <f>'F.Andries(A)'!N18</f>
        <v>0</v>
      </c>
      <c r="M14" s="75">
        <f>'F.Andries(A)'!O18</f>
        <v>5320.2999999999993</v>
      </c>
      <c r="N14" s="75">
        <f>'F.Andries(A)'!P18</f>
        <v>14113.99</v>
      </c>
      <c r="O14" s="75">
        <f>'F.Andries(A)'!Q18</f>
        <v>49725.219999999994</v>
      </c>
      <c r="P14" s="75">
        <f>'F.Andries(A)'!R18</f>
        <v>7923</v>
      </c>
      <c r="Q14" s="75">
        <f>'F.Andries(A)'!S18</f>
        <v>0</v>
      </c>
      <c r="R14" s="75">
        <f>'F.Andries(A)'!T18</f>
        <v>56370</v>
      </c>
      <c r="S14" s="75">
        <f>'F.Andries(A)'!U18</f>
        <v>287728.92999999993</v>
      </c>
      <c r="T14" s="75">
        <f>'F.Andries(A)'!V18</f>
        <v>0</v>
      </c>
      <c r="U14" s="75">
        <f>'F.Andries(A)'!W18</f>
        <v>287728.92999999993</v>
      </c>
      <c r="V14" s="74">
        <f>'F.Andries(A)'!X18</f>
        <v>124303</v>
      </c>
      <c r="W14" s="74">
        <f>'F.Andries(A)'!Y18</f>
        <v>139</v>
      </c>
      <c r="X14" s="74">
        <f>'F.Andries(A)'!Z18</f>
        <v>1387</v>
      </c>
      <c r="Y14" s="74">
        <f>'F.Andries(A)'!AA18</f>
        <v>1185</v>
      </c>
      <c r="Z14" s="75">
        <f>'F.Andries(A)'!AB18</f>
        <v>5784.6588258946495</v>
      </c>
      <c r="AA14" s="75">
        <f>'F.Andries(A)'!AC18</f>
        <v>207.44695746214848</v>
      </c>
    </row>
    <row r="15" spans="1:27" s="36" customFormat="1" x14ac:dyDescent="0.25">
      <c r="A15" s="71" t="str">
        <f>'FA Maxham(A)'!A4</f>
        <v>Fuzile Maxham</v>
      </c>
      <c r="B15" s="76">
        <f>'FA Maxham(A)'!C10</f>
        <v>3</v>
      </c>
      <c r="C15" s="76">
        <f>'FA Maxham(A)'!D10</f>
        <v>21.11</v>
      </c>
      <c r="D15" s="241">
        <f>'FA Maxham(A)'!E10</f>
        <v>0</v>
      </c>
      <c r="E15" s="71">
        <f>'FA Maxham(A)'!H10</f>
        <v>0</v>
      </c>
      <c r="F15" s="71">
        <f>'FA Maxham(A)'!I10</f>
        <v>60</v>
      </c>
      <c r="G15" s="66">
        <f t="shared" si="0"/>
        <v>60</v>
      </c>
      <c r="H15" s="77">
        <f>'FA Maxham(A)'!J10</f>
        <v>10</v>
      </c>
      <c r="I15" s="62">
        <f>'FA Maxham(A)'!K10</f>
        <v>60810</v>
      </c>
      <c r="J15" s="62">
        <f>'FA Maxham(A)'!L10</f>
        <v>934.19999999999993</v>
      </c>
      <c r="K15" s="62">
        <f>'FA Maxham(A)'!M10</f>
        <v>9522.84</v>
      </c>
      <c r="L15" s="62">
        <f>'FA Maxham(A)'!N10</f>
        <v>0</v>
      </c>
      <c r="M15" s="62">
        <f>'FA Maxham(A)'!O10</f>
        <v>2569.1999999999998</v>
      </c>
      <c r="N15" s="62">
        <f>'FA Maxham(A)'!P10</f>
        <v>15456</v>
      </c>
      <c r="O15" s="62">
        <f>'FA Maxham(A)'!Q10</f>
        <v>22461.97</v>
      </c>
      <c r="P15" s="62">
        <f>'FA Maxham(A)'!R10</f>
        <v>3420</v>
      </c>
      <c r="Q15" s="62">
        <f>'FA Maxham(A)'!S10</f>
        <v>0</v>
      </c>
      <c r="R15" s="62">
        <f>'FA Maxham(A)'!T10</f>
        <v>23760</v>
      </c>
      <c r="S15" s="62">
        <f>'FA Maxham(A)'!U10</f>
        <v>138934.21</v>
      </c>
      <c r="T15" s="62">
        <f>'FA Maxham(A)'!V10</f>
        <v>0</v>
      </c>
      <c r="U15" s="62">
        <f>'FA Maxham(A)'!W10</f>
        <v>138934.21</v>
      </c>
      <c r="V15" s="63">
        <f>'FA Maxham(A)'!X10</f>
        <v>52775</v>
      </c>
      <c r="W15" s="63">
        <f>'FA Maxham(A)'!Y10</f>
        <v>60</v>
      </c>
      <c r="X15" s="63">
        <f>'FA Maxham(A)'!Z10</f>
        <v>600</v>
      </c>
      <c r="Y15" s="63">
        <f>'FA Maxham(A)'!AA10</f>
        <v>521</v>
      </c>
      <c r="Z15" s="62">
        <f>'FA Maxham(A)'!AB10</f>
        <v>6581.4405495026049</v>
      </c>
      <c r="AA15" s="62">
        <f>'FA Maxham(A)'!AC10</f>
        <v>231.55701666666664</v>
      </c>
    </row>
    <row r="16" spans="1:27" s="36" customFormat="1" x14ac:dyDescent="0.25">
      <c r="A16" s="78" t="str">
        <f>'TN Kula(A)'!A4</f>
        <v>Templeton Kula</v>
      </c>
      <c r="B16" s="61">
        <f>'TN Kula(A)'!C17</f>
        <v>10</v>
      </c>
      <c r="C16" s="61">
        <f>'TN Kula(A)'!D17</f>
        <v>56.84</v>
      </c>
      <c r="D16" s="195">
        <f>'TN Kula(A)'!E17</f>
        <v>13.96</v>
      </c>
      <c r="E16" s="77">
        <f>'TN Kula(A)'!H17</f>
        <v>0</v>
      </c>
      <c r="F16" s="77">
        <f>'TN Kula(A)'!I17</f>
        <v>188</v>
      </c>
      <c r="G16" s="66">
        <f t="shared" si="0"/>
        <v>188</v>
      </c>
      <c r="H16" s="77">
        <f>'TN Kula(A)'!J17</f>
        <v>11</v>
      </c>
      <c r="I16" s="62">
        <f>'TN Kula(A)'!K17</f>
        <v>209451.4</v>
      </c>
      <c r="J16" s="62">
        <f>'TN Kula(A)'!L17</f>
        <v>3273.5400000000004</v>
      </c>
      <c r="K16" s="62">
        <f>'TN Kula(A)'!M17</f>
        <v>32800.07</v>
      </c>
      <c r="L16" s="62">
        <f>'TN Kula(A)'!N17</f>
        <v>0</v>
      </c>
      <c r="M16" s="62">
        <f>'TN Kula(A)'!O17</f>
        <v>8925.68</v>
      </c>
      <c r="N16" s="62">
        <f>'TN Kula(A)'!P17</f>
        <v>46624.560000000012</v>
      </c>
      <c r="O16" s="62">
        <f>'TN Kula(A)'!Q17</f>
        <v>78480.23</v>
      </c>
      <c r="P16" s="62">
        <f>'TN Kula(A)'!R17</f>
        <v>10716</v>
      </c>
      <c r="Q16" s="62">
        <f>'TN Kula(A)'!S17</f>
        <v>0</v>
      </c>
      <c r="R16" s="62">
        <f>'TN Kula(A)'!T17</f>
        <v>81360</v>
      </c>
      <c r="S16" s="62">
        <f>'TN Kula(A)'!U17</f>
        <v>471631.48</v>
      </c>
      <c r="T16" s="62">
        <f>'TN Kula(A)'!V17</f>
        <v>0</v>
      </c>
      <c r="U16" s="62">
        <f>'TN Kula(A)'!W17</f>
        <v>471631.48</v>
      </c>
      <c r="V16" s="63">
        <f>'TN Kula(A)'!X17</f>
        <v>164850</v>
      </c>
      <c r="W16" s="63">
        <f>'TN Kula(A)'!Y17</f>
        <v>186</v>
      </c>
      <c r="X16" s="63">
        <f>'TN Kula(A)'!Z17</f>
        <v>2008</v>
      </c>
      <c r="Y16" s="63">
        <f>'TN Kula(A)'!AA17</f>
        <v>1638</v>
      </c>
      <c r="Z16" s="62">
        <f>'TN Kula(A)'!AB17</f>
        <v>6661.461581920903</v>
      </c>
      <c r="AA16" s="62">
        <f>'TN Kula(A)'!AC17</f>
        <v>234.87623505976094</v>
      </c>
    </row>
    <row r="17" spans="1:27" s="36" customFormat="1" x14ac:dyDescent="0.25">
      <c r="A17" s="71" t="str">
        <f>'MA Nombande(A)'!A4</f>
        <v>Mziyanda Nobande</v>
      </c>
      <c r="B17" s="71">
        <f>'MA Nombande(A)'!C27</f>
        <v>20</v>
      </c>
      <c r="C17" s="71">
        <f>'MA Nombande(A)'!D27</f>
        <v>100.71</v>
      </c>
      <c r="D17" s="195">
        <f>'MA Nombande(A)'!E27</f>
        <v>83.41</v>
      </c>
      <c r="E17" s="71">
        <f>'MA Nombande(A)'!H27</f>
        <v>0</v>
      </c>
      <c r="F17" s="71">
        <f>'MA Nombande(A)'!I27</f>
        <v>336</v>
      </c>
      <c r="G17" s="66">
        <f t="shared" si="0"/>
        <v>336</v>
      </c>
      <c r="H17" s="71">
        <f>'MA Nombande(A)'!J27</f>
        <v>11</v>
      </c>
      <c r="I17" s="62">
        <f>'MA Nombande(A)'!K27</f>
        <v>388102.76000000013</v>
      </c>
      <c r="J17" s="62">
        <f>'MA Nombande(A)'!L27</f>
        <v>6090.86</v>
      </c>
      <c r="K17" s="62">
        <f>'MA Nombande(A)'!M27</f>
        <v>60776.869999999988</v>
      </c>
      <c r="L17" s="62">
        <f>'MA Nombande(A)'!N27</f>
        <v>0</v>
      </c>
      <c r="M17" s="62">
        <f>'MA Nombande(A)'!O27</f>
        <v>16929.239999999998</v>
      </c>
      <c r="N17" s="62">
        <f>'MA Nombande(A)'!P27</f>
        <v>106752.96000000001</v>
      </c>
      <c r="O17" s="62">
        <f>'MA Nombande(A)'!Q27</f>
        <v>155326.22</v>
      </c>
      <c r="P17" s="62">
        <f>'MA Nombande(A)'!R27</f>
        <v>19266</v>
      </c>
      <c r="Q17" s="62">
        <f>'MA Nombande(A)'!S27</f>
        <v>0</v>
      </c>
      <c r="R17" s="62">
        <f>'MA Nombande(A)'!T27</f>
        <v>152559</v>
      </c>
      <c r="S17" s="62">
        <f>'MA Nombande(A)'!U27</f>
        <v>905803.90000000014</v>
      </c>
      <c r="T17" s="62">
        <f>'MA Nombande(A)'!V27</f>
        <v>0</v>
      </c>
      <c r="U17" s="62">
        <f>'MA Nombande(A)'!W27</f>
        <v>905803.90000000014</v>
      </c>
      <c r="V17" s="63">
        <f>'MA Nombande(A)'!X27</f>
        <v>444965</v>
      </c>
      <c r="W17" s="63">
        <f>'MA Nombande(A)'!Y27</f>
        <v>335</v>
      </c>
      <c r="X17" s="63">
        <f>'MA Nombande(A)'!Z27</f>
        <v>3636</v>
      </c>
      <c r="Y17" s="63">
        <f>'MA Nombande(A)'!AA27</f>
        <v>3020</v>
      </c>
      <c r="Z17" s="62">
        <f>'MA Nombande(A)'!AB27</f>
        <v>4919.6388225070614</v>
      </c>
      <c r="AA17" s="62">
        <f>'MA Nombande(A)'!AC27</f>
        <v>249.1209845984599</v>
      </c>
    </row>
    <row r="18" spans="1:27" s="36" customFormat="1" x14ac:dyDescent="0.25">
      <c r="A18" s="71" t="str">
        <f>'Mamkeli Grootboom(A)'!A4</f>
        <v>Mamkeli Grootboom</v>
      </c>
      <c r="B18" s="71">
        <f>'Mamkeli Grootboom(A)'!C39</f>
        <v>21</v>
      </c>
      <c r="C18" s="71">
        <f>'Mamkeli Grootboom(A)'!D39</f>
        <v>205.51999999999998</v>
      </c>
      <c r="D18" s="195">
        <f>'Mamkeli Grootboom(A)'!E39</f>
        <v>29.03</v>
      </c>
      <c r="E18" s="71">
        <f>'Mamkeli Grootboom(A)'!H39</f>
        <v>0</v>
      </c>
      <c r="F18" s="71">
        <f>'Mamkeli Grootboom(A)'!I39</f>
        <v>375</v>
      </c>
      <c r="G18" s="66">
        <f t="shared" ref="G18:G23" si="1">E18+F18</f>
        <v>375</v>
      </c>
      <c r="H18" s="71">
        <f>'Mamkeli Grootboom(A)'!J39</f>
        <v>11</v>
      </c>
      <c r="I18" s="62">
        <f>'Mamkeli Grootboom(A)'!K39</f>
        <v>479928.82999999996</v>
      </c>
      <c r="J18" s="62">
        <f>'Mamkeli Grootboom(A)'!L39</f>
        <v>7576.420000000001</v>
      </c>
      <c r="K18" s="62">
        <f>'Mamkeli Grootboom(A)'!M39</f>
        <v>58634.289999999994</v>
      </c>
      <c r="L18" s="62">
        <f>'Mamkeli Grootboom(A)'!N39</f>
        <v>0</v>
      </c>
      <c r="M18" s="62">
        <f>'Mamkeli Grootboom(A)'!O39</f>
        <v>20627.36</v>
      </c>
      <c r="N18" s="62">
        <f>'Mamkeli Grootboom(A)'!P39</f>
        <v>94726.37</v>
      </c>
      <c r="O18" s="62">
        <f>'Mamkeli Grootboom(A)'!Q39</f>
        <v>159152.62</v>
      </c>
      <c r="P18" s="62">
        <f>'Mamkeli Grootboom(A)'!R39</f>
        <v>15819.7</v>
      </c>
      <c r="Q18" s="62">
        <f>'Mamkeli Grootboom(A)'!S39</f>
        <v>0</v>
      </c>
      <c r="R18" s="62">
        <f>'Mamkeli Grootboom(A)'!T39</f>
        <v>172534.08000000002</v>
      </c>
      <c r="S18" s="62">
        <f>'Mamkeli Grootboom(A)'!U39</f>
        <v>1008099.6900000001</v>
      </c>
      <c r="T18" s="62">
        <f>'Mamkeli Grootboom(A)'!V39</f>
        <v>0</v>
      </c>
      <c r="U18" s="62">
        <f>'Mamkeli Grootboom(A)'!W39</f>
        <v>1008099.6900000001</v>
      </c>
      <c r="V18" s="63">
        <f>'Mamkeli Grootboom(A)'!X39</f>
        <v>566110.5</v>
      </c>
      <c r="W18" s="63">
        <f>'Mamkeli Grootboom(A)'!Y39</f>
        <v>334</v>
      </c>
      <c r="X18" s="63">
        <f>'Mamkeli Grootboom(A)'!Z39</f>
        <v>4125</v>
      </c>
      <c r="Y18" s="63">
        <f>'Mamkeli Grootboom(A)'!AA39</f>
        <v>3912</v>
      </c>
      <c r="Z18" s="62">
        <f>'Mamkeli Grootboom(A)'!AB39</f>
        <v>4298.0161586015784</v>
      </c>
      <c r="AA18" s="62">
        <f>'Mamkeli Grootboom(A)'!AC39</f>
        <v>244.38780363636366</v>
      </c>
    </row>
    <row r="19" spans="1:27" s="36" customFormat="1" x14ac:dyDescent="0.25">
      <c r="A19" s="71" t="str">
        <f>'Wellington Betsha(A)'!A4</f>
        <v>Wellington Betsha</v>
      </c>
      <c r="B19" s="71">
        <f>'Wellington Betsha(A)'!C41</f>
        <v>23</v>
      </c>
      <c r="C19" s="71">
        <f>'Wellington Betsha(A)'!D41</f>
        <v>204.82</v>
      </c>
      <c r="D19" s="195">
        <f>'Wellington Betsha(A)'!E41</f>
        <v>53.5</v>
      </c>
      <c r="E19" s="71">
        <f>'Wellington Betsha(A)'!H41</f>
        <v>0</v>
      </c>
      <c r="F19" s="71">
        <f>'Wellington Betsha(A)'!I41</f>
        <v>415</v>
      </c>
      <c r="G19" s="66">
        <f t="shared" si="1"/>
        <v>415</v>
      </c>
      <c r="H19" s="71">
        <f>'Wellington Betsha(A)'!J41</f>
        <v>11</v>
      </c>
      <c r="I19" s="62">
        <f>'Wellington Betsha(A)'!K41</f>
        <v>539121.93999999994</v>
      </c>
      <c r="J19" s="62">
        <f>'Wellington Betsha(A)'!L41</f>
        <v>8510.32</v>
      </c>
      <c r="K19" s="62">
        <f>'Wellington Betsha(A)'!M41</f>
        <v>70014.75</v>
      </c>
      <c r="L19" s="62">
        <f>'Wellington Betsha(A)'!N41</f>
        <v>0</v>
      </c>
      <c r="M19" s="62">
        <f>'Wellington Betsha(A)'!O41</f>
        <v>23316.200000000004</v>
      </c>
      <c r="N19" s="62">
        <f>'Wellington Betsha(A)'!P41</f>
        <v>125723.73000000001</v>
      </c>
      <c r="O19" s="62">
        <f>'Wellington Betsha(A)'!Q41</f>
        <v>185042.14</v>
      </c>
      <c r="P19" s="62">
        <f>'Wellington Betsha(A)'!R41</f>
        <v>16884.400000000001</v>
      </c>
      <c r="Q19" s="62">
        <f>'Wellington Betsha(A)'!S41</f>
        <v>0</v>
      </c>
      <c r="R19" s="62">
        <f>'Wellington Betsha(A)'!T41</f>
        <v>190752.27999999997</v>
      </c>
      <c r="S19" s="62">
        <f>'Wellington Betsha(A)'!U41</f>
        <v>1151004.0300000003</v>
      </c>
      <c r="T19" s="62">
        <f>'Wellington Betsha(A)'!V41</f>
        <v>0</v>
      </c>
      <c r="U19" s="62">
        <f>'Wellington Betsha(A)'!W41</f>
        <v>1151004.0300000003</v>
      </c>
      <c r="V19" s="63">
        <f>'Wellington Betsha(A)'!X41</f>
        <v>613432.12</v>
      </c>
      <c r="W19" s="63">
        <f>'Wellington Betsha(A)'!Y41</f>
        <v>362</v>
      </c>
      <c r="X19" s="63">
        <f>'Wellington Betsha(A)'!Z41</f>
        <v>4565</v>
      </c>
      <c r="Y19" s="63">
        <f>'Wellington Betsha(A)'!AA41</f>
        <v>4250</v>
      </c>
      <c r="Z19" s="62">
        <f>'Wellington Betsha(A)'!AB41</f>
        <v>4455.7294441003414</v>
      </c>
      <c r="AA19" s="62">
        <f>'Wellington Betsha(A)'!AC41</f>
        <v>252.13669879518079</v>
      </c>
    </row>
    <row r="20" spans="1:27" s="36" customFormat="1" x14ac:dyDescent="0.25">
      <c r="A20" s="71" t="str">
        <f>'Ntombomzi Jeyi(A)'!A4</f>
        <v>Ntombomzi Jeyi</v>
      </c>
      <c r="B20" s="71">
        <f>'Ntombomzi Jeyi(A)'!C40</f>
        <v>21</v>
      </c>
      <c r="C20" s="71">
        <f>'Ntombomzi Jeyi(A)'!D40</f>
        <v>202.62400000000002</v>
      </c>
      <c r="D20" s="195">
        <f>'Ntombomzi Jeyi(A)'!E40</f>
        <v>25.799999999999997</v>
      </c>
      <c r="E20" s="71">
        <f>'Ntombomzi Jeyi(A)'!H40</f>
        <v>0</v>
      </c>
      <c r="F20" s="71">
        <f>'Ntombomzi Jeyi(A)'!I40</f>
        <v>389</v>
      </c>
      <c r="G20" s="66">
        <f t="shared" si="1"/>
        <v>389</v>
      </c>
      <c r="H20" s="71">
        <f>'Ntombomzi Jeyi(A)'!J40</f>
        <v>11</v>
      </c>
      <c r="I20" s="62">
        <f>'Ntombomzi Jeyi(A)'!K40</f>
        <v>511006.92999999988</v>
      </c>
      <c r="J20" s="62">
        <f>'Ntombomzi Jeyi(A)'!L40</f>
        <v>8062.130000000001</v>
      </c>
      <c r="K20" s="62">
        <f>'Ntombomzi Jeyi(A)'!M40</f>
        <v>56809.630000000005</v>
      </c>
      <c r="L20" s="62">
        <f>'Ntombomzi Jeyi(A)'!N40</f>
        <v>0</v>
      </c>
      <c r="M20" s="62">
        <f>'Ntombomzi Jeyi(A)'!O40</f>
        <v>22140.260000000002</v>
      </c>
      <c r="N20" s="62">
        <f>'Ntombomzi Jeyi(A)'!P40</f>
        <v>97424.609999999986</v>
      </c>
      <c r="O20" s="62">
        <f>'Ntombomzi Jeyi(A)'!Q40</f>
        <v>164873.70000000001</v>
      </c>
      <c r="P20" s="62">
        <f>'Ntombomzi Jeyi(A)'!R40</f>
        <v>13806.400000000001</v>
      </c>
      <c r="Q20" s="62">
        <f>'Ntombomzi Jeyi(A)'!S40</f>
        <v>0</v>
      </c>
      <c r="R20" s="62">
        <f>'Ntombomzi Jeyi(A)'!T40</f>
        <v>190780.31999999998</v>
      </c>
      <c r="S20" s="62">
        <f>'Ntombomzi Jeyi(A)'!U40</f>
        <v>1044545.9800000002</v>
      </c>
      <c r="T20" s="62">
        <f>'Ntombomzi Jeyi(A)'!V40</f>
        <v>0</v>
      </c>
      <c r="U20" s="62">
        <f>'Ntombomzi Jeyi(A)'!W40</f>
        <v>1044545.9800000002</v>
      </c>
      <c r="V20" s="63">
        <f>'Ntombomzi Jeyi(A)'!X40</f>
        <v>554747.5</v>
      </c>
      <c r="W20" s="63">
        <f>'Ntombomzi Jeyi(A)'!Y40</f>
        <v>349</v>
      </c>
      <c r="X20" s="63">
        <f>'Ntombomzi Jeyi(A)'!Z40</f>
        <v>4268</v>
      </c>
      <c r="Y20" s="63">
        <f>'Ntombomzi Jeyi(A)'!AA40</f>
        <v>4212</v>
      </c>
      <c r="Z20" s="62">
        <f>'Ntombomzi Jeyi(A)'!AB40</f>
        <v>4572.8381431023008</v>
      </c>
      <c r="AA20" s="62">
        <f>'Ntombomzi Jeyi(A)'!AC40</f>
        <v>244.73898313027183</v>
      </c>
    </row>
    <row r="21" spans="1:27" s="36" customFormat="1" x14ac:dyDescent="0.25">
      <c r="A21" s="71" t="str">
        <f>'Krisjan Lakay(A)'!A4</f>
        <v>Krisjan Lakay</v>
      </c>
      <c r="B21" s="71">
        <f>'Krisjan Lakay(A)'!C9</f>
        <v>2</v>
      </c>
      <c r="C21" s="71">
        <f>'Krisjan Lakay(A)'!D9</f>
        <v>11.513999999999999</v>
      </c>
      <c r="D21" s="195">
        <f>'Krisjan Lakay(A)'!E9</f>
        <v>0</v>
      </c>
      <c r="E21" s="71">
        <f>'Krisjan Lakay(A)'!H9</f>
        <v>0</v>
      </c>
      <c r="F21" s="71">
        <f>'Krisjan Lakay(A)'!I9</f>
        <v>37</v>
      </c>
      <c r="G21" s="66">
        <f t="shared" si="1"/>
        <v>37</v>
      </c>
      <c r="H21" s="71">
        <f>'Krisjan Lakay(A)'!J9</f>
        <v>11</v>
      </c>
      <c r="I21" s="62">
        <f>'Krisjan Lakay(A)'!K9</f>
        <v>44509.39</v>
      </c>
      <c r="J21" s="62">
        <f>'Krisjan Lakay(A)'!L9</f>
        <v>697.91000000000008</v>
      </c>
      <c r="K21" s="62">
        <f>'Krisjan Lakay(A)'!M9</f>
        <v>0</v>
      </c>
      <c r="L21" s="62">
        <f>'Krisjan Lakay(A)'!N9</f>
        <v>0</v>
      </c>
      <c r="M21" s="62">
        <f>'Krisjan Lakay(A)'!O9</f>
        <v>1071.48</v>
      </c>
      <c r="N21" s="62">
        <f>'Krisjan Lakay(A)'!P9</f>
        <v>4357.24</v>
      </c>
      <c r="O21" s="62">
        <f>'Krisjan Lakay(A)'!Q9</f>
        <v>8987.7999999999993</v>
      </c>
      <c r="P21" s="62">
        <f>'Krisjan Lakay(A)'!R9</f>
        <v>1254</v>
      </c>
      <c r="Q21" s="62">
        <f>'Krisjan Lakay(A)'!S9</f>
        <v>0</v>
      </c>
      <c r="R21" s="62">
        <f>'Krisjan Lakay(A)'!T9</f>
        <v>0</v>
      </c>
      <c r="S21" s="62">
        <f>'Krisjan Lakay(A)'!U9</f>
        <v>60878.62</v>
      </c>
      <c r="T21" s="62">
        <f>'Krisjan Lakay(A)'!V9</f>
        <v>0</v>
      </c>
      <c r="U21" s="62">
        <f>'Krisjan Lakay(A)'!W9</f>
        <v>60878.62</v>
      </c>
      <c r="V21" s="63">
        <f>'Krisjan Lakay(A)'!X9</f>
        <v>28785</v>
      </c>
      <c r="W21" s="63">
        <f>'Krisjan Lakay(A)'!Y9</f>
        <v>0</v>
      </c>
      <c r="X21" s="63">
        <f>'Krisjan Lakay(A)'!Z9</f>
        <v>407</v>
      </c>
      <c r="Y21" s="63">
        <f>'Krisjan Lakay(A)'!AA9</f>
        <v>375</v>
      </c>
      <c r="Z21" s="62">
        <f>'Krisjan Lakay(A)'!AB9</f>
        <v>5287.3562619419845</v>
      </c>
      <c r="AA21" s="62">
        <f>'Krisjan Lakay(A)'!AC9</f>
        <v>149.57891891891893</v>
      </c>
    </row>
    <row r="22" spans="1:27" s="36" customFormat="1" x14ac:dyDescent="0.25">
      <c r="A22" s="71" t="s">
        <v>1252</v>
      </c>
      <c r="B22" s="71">
        <f>'Lona Lunje Trading (A)'!C31</f>
        <v>4</v>
      </c>
      <c r="C22" s="71">
        <f>'Lona Lunje Trading (A)'!D31</f>
        <v>147.08200000000002</v>
      </c>
      <c r="D22" s="195">
        <f>'Lona Lunje Trading (A)'!E31</f>
        <v>0</v>
      </c>
      <c r="E22" s="71">
        <f>'Lona Lunje Trading (A)'!H31</f>
        <v>0</v>
      </c>
      <c r="F22" s="71">
        <f>'Lona Lunje Trading (A)'!I31</f>
        <v>258</v>
      </c>
      <c r="G22" s="66">
        <f t="shared" si="1"/>
        <v>258</v>
      </c>
      <c r="H22" s="71">
        <f>'Lona Lunje Trading (A)'!J31</f>
        <v>11</v>
      </c>
      <c r="I22" s="62">
        <f>'Lona Lunje Trading (A)'!K31</f>
        <v>339552.33999999997</v>
      </c>
      <c r="J22" s="62">
        <f>'Lona Lunje Trading (A)'!L31</f>
        <v>5354.7800000000007</v>
      </c>
      <c r="K22" s="62">
        <f>'Lona Lunje Trading (A)'!M31</f>
        <v>40929.919999999998</v>
      </c>
      <c r="L22" s="62">
        <f>'Lona Lunje Trading (A)'!N31</f>
        <v>0</v>
      </c>
      <c r="M22" s="62">
        <f>'Lona Lunje Trading (A)'!O31</f>
        <v>14724.799999999997</v>
      </c>
      <c r="N22" s="62">
        <f>'Lona Lunje Trading (A)'!P31</f>
        <v>63911</v>
      </c>
      <c r="O22" s="62">
        <f>'Lona Lunje Trading (A)'!Q31</f>
        <v>106385</v>
      </c>
      <c r="P22" s="62">
        <f>'Lona Lunje Trading (A)'!R31</f>
        <v>8024.7</v>
      </c>
      <c r="Q22" s="62">
        <f>'Lona Lunje Trading (A)'!S31</f>
        <v>0</v>
      </c>
      <c r="R22" s="62">
        <f>'Lona Lunje Trading (A)'!T31</f>
        <v>118549.43999999997</v>
      </c>
      <c r="S22" s="62">
        <f>'Lona Lunje Trading (A)'!U31</f>
        <v>697431.9800000001</v>
      </c>
      <c r="T22" s="62">
        <f>'Lona Lunje Trading (A)'!V31</f>
        <v>0</v>
      </c>
      <c r="U22" s="62">
        <f>'Lona Lunje Trading (A)'!W31</f>
        <v>697431.9800000001</v>
      </c>
      <c r="V22" s="63">
        <f>'Lona Lunje Trading (A)'!X31</f>
        <v>367705</v>
      </c>
      <c r="W22" s="63">
        <f>'Lona Lunje Trading (A)'!Y31</f>
        <v>228</v>
      </c>
      <c r="X22" s="63">
        <f>'Lona Lunje Trading (A)'!Z31</f>
        <v>2838</v>
      </c>
      <c r="Y22" s="63">
        <f>'Lona Lunje Trading (A)'!AA31</f>
        <v>2758</v>
      </c>
      <c r="Z22" s="62">
        <f>'Lona Lunje Trading (A)'!AB31</f>
        <v>4741.7901578711198</v>
      </c>
      <c r="AA22" s="62">
        <f>'Lona Lunje Trading (A)'!AC31</f>
        <v>245.74770260747007</v>
      </c>
    </row>
    <row r="23" spans="1:27" s="36" customFormat="1" x14ac:dyDescent="0.25">
      <c r="A23" s="71" t="str">
        <f>'Bovista PTY Ltd(A)'!A4</f>
        <v>Bovista Pty Ltd</v>
      </c>
      <c r="B23" s="71">
        <f>'Bovista PTY Ltd(A)'!C34</f>
        <v>14</v>
      </c>
      <c r="C23" s="71">
        <f>'Bovista PTY Ltd(A)'!D34</f>
        <v>97.160000000000011</v>
      </c>
      <c r="D23" s="71">
        <f>'Bovista PTY Ltd(A)'!E34</f>
        <v>0</v>
      </c>
      <c r="E23" s="71">
        <f>'Bovista PTY Ltd(A)'!H34</f>
        <v>0</v>
      </c>
      <c r="F23" s="71">
        <f>'Bovista PTY Ltd(A)'!I34</f>
        <v>276</v>
      </c>
      <c r="G23" s="66">
        <f t="shared" si="1"/>
        <v>276</v>
      </c>
      <c r="H23" s="71">
        <f>'Bovista PTY Ltd(A)'!J34</f>
        <v>11</v>
      </c>
      <c r="I23" s="62">
        <f>'Bovista PTY Ltd(A)'!K34</f>
        <v>364982.48</v>
      </c>
      <c r="J23" s="62">
        <f>'Bovista PTY Ltd(A)'!L34</f>
        <v>5726.1799999999985</v>
      </c>
      <c r="K23" s="62">
        <f>'Bovista PTY Ltd(A)'!M34</f>
        <v>25406.400000000001</v>
      </c>
      <c r="L23" s="62">
        <f>'Bovista PTY Ltd(A)'!N34</f>
        <v>0</v>
      </c>
      <c r="M23" s="62">
        <f>'Bovista PTY Ltd(A)'!O34</f>
        <v>11525.6</v>
      </c>
      <c r="N23" s="62">
        <f>'Bovista PTY Ltd(A)'!P34</f>
        <v>25036.799999999999</v>
      </c>
      <c r="O23" s="62">
        <f>'Bovista PTY Ltd(A)'!Q34</f>
        <v>95123</v>
      </c>
      <c r="P23" s="62">
        <f>'Bovista PTY Ltd(A)'!R34</f>
        <v>7662</v>
      </c>
      <c r="Q23" s="62">
        <f>'Bovista PTY Ltd(A)'!S34</f>
        <v>0</v>
      </c>
      <c r="R23" s="62">
        <f>'Bovista PTY Ltd(A)'!T34</f>
        <v>0</v>
      </c>
      <c r="S23" s="62">
        <f>'Bovista PTY Ltd(A)'!U34</f>
        <v>535462.36999999988</v>
      </c>
      <c r="T23" s="62">
        <f>'Bovista PTY Ltd(A)'!V34</f>
        <v>0</v>
      </c>
      <c r="U23" s="62">
        <f>'Bovista PTY Ltd(A)'!W34</f>
        <v>535462.36999999988</v>
      </c>
      <c r="V23" s="63">
        <f>'Bovista PTY Ltd(A)'!X34</f>
        <v>242825</v>
      </c>
      <c r="W23" s="63">
        <f>'Bovista PTY Ltd(A)'!Y34</f>
        <v>0</v>
      </c>
      <c r="X23" s="63">
        <f>'Bovista PTY Ltd(A)'!Z34</f>
        <v>3036</v>
      </c>
      <c r="Y23" s="63">
        <f>'Bovista PTY Ltd(A)'!AA34</f>
        <v>3056</v>
      </c>
      <c r="Z23" s="62">
        <f>'Bovista PTY Ltd(A)'!AB34</f>
        <v>5511.1400782214887</v>
      </c>
      <c r="AA23" s="62">
        <f>'Bovista PTY Ltd(A)'!AC34</f>
        <v>176.37100461133065</v>
      </c>
    </row>
    <row r="24" spans="1:27" s="36" customFormat="1" x14ac:dyDescent="0.25">
      <c r="A24" s="71"/>
      <c r="B24" s="71"/>
      <c r="C24" s="71"/>
      <c r="D24" s="71"/>
      <c r="E24" s="79"/>
      <c r="F24" s="71"/>
      <c r="G24" s="66"/>
      <c r="H24" s="71"/>
      <c r="I24" s="62"/>
      <c r="J24" s="62"/>
      <c r="K24" s="62"/>
      <c r="L24" s="62"/>
      <c r="M24" s="62"/>
      <c r="N24" s="62"/>
      <c r="O24" s="62"/>
      <c r="P24" s="62"/>
      <c r="Q24" s="62"/>
      <c r="R24" s="62"/>
      <c r="S24" s="62"/>
      <c r="T24" s="62"/>
      <c r="U24" s="62"/>
      <c r="V24" s="63"/>
      <c r="W24" s="63"/>
      <c r="X24" s="63"/>
      <c r="Y24" s="63"/>
      <c r="Z24" s="62"/>
      <c r="AA24" s="62"/>
    </row>
    <row r="25" spans="1:27" s="36" customFormat="1" x14ac:dyDescent="0.25">
      <c r="A25" s="71"/>
      <c r="B25" s="71"/>
      <c r="C25" s="71"/>
      <c r="D25" s="71"/>
      <c r="E25" s="79"/>
      <c r="F25" s="71"/>
      <c r="G25" s="71"/>
      <c r="H25" s="71"/>
      <c r="I25" s="62"/>
      <c r="J25" s="62"/>
      <c r="K25" s="62"/>
      <c r="L25" s="62"/>
      <c r="M25" s="62"/>
      <c r="N25" s="62"/>
      <c r="O25" s="62"/>
      <c r="P25" s="62"/>
      <c r="Q25" s="62"/>
      <c r="R25" s="62"/>
      <c r="S25" s="62"/>
      <c r="T25" s="72"/>
      <c r="U25" s="72"/>
      <c r="V25" s="80"/>
      <c r="W25" s="80"/>
      <c r="X25" s="80"/>
      <c r="Y25" s="80"/>
      <c r="Z25" s="72"/>
      <c r="AA25" s="72"/>
    </row>
    <row r="26" spans="1:27" s="11" customFormat="1" ht="13.8" thickBot="1" x14ac:dyDescent="0.3">
      <c r="A26" s="82" t="s">
        <v>179</v>
      </c>
      <c r="B26" s="83">
        <f t="shared" ref="B26:Y26" si="2">SUM(B5:B25)</f>
        <v>286</v>
      </c>
      <c r="C26" s="83">
        <f t="shared" si="2"/>
        <v>2327.4199999999996</v>
      </c>
      <c r="D26" s="83">
        <f>SUM(D5:D25)</f>
        <v>397.42900000000003</v>
      </c>
      <c r="E26" s="83">
        <f t="shared" si="2"/>
        <v>31</v>
      </c>
      <c r="F26" s="83">
        <f t="shared" si="2"/>
        <v>5370</v>
      </c>
      <c r="G26" s="83">
        <f t="shared" si="2"/>
        <v>5401</v>
      </c>
      <c r="H26" s="83">
        <f t="shared" si="2"/>
        <v>232</v>
      </c>
      <c r="I26" s="84">
        <f t="shared" si="2"/>
        <v>5950442.0499999989</v>
      </c>
      <c r="J26" s="84">
        <f t="shared" si="2"/>
        <v>64625.37</v>
      </c>
      <c r="K26" s="84">
        <f t="shared" si="2"/>
        <v>887202.63</v>
      </c>
      <c r="L26" s="84">
        <f t="shared" si="2"/>
        <v>0</v>
      </c>
      <c r="M26" s="84">
        <f t="shared" si="2"/>
        <v>287134.52</v>
      </c>
      <c r="N26" s="84">
        <f t="shared" si="2"/>
        <v>1074116.18</v>
      </c>
      <c r="O26" s="84">
        <f t="shared" si="2"/>
        <v>2054170.2400000002</v>
      </c>
      <c r="P26" s="84">
        <f t="shared" si="2"/>
        <v>245786.4</v>
      </c>
      <c r="Q26" s="84">
        <f t="shared" si="2"/>
        <v>24508.42</v>
      </c>
      <c r="R26" s="84">
        <f t="shared" si="2"/>
        <v>2040006.9200000002</v>
      </c>
      <c r="S26" s="84">
        <f t="shared" si="2"/>
        <v>12576907.18</v>
      </c>
      <c r="T26" s="84">
        <f t="shared" si="2"/>
        <v>690375.6</v>
      </c>
      <c r="U26" s="84">
        <f t="shared" si="2"/>
        <v>13267282.779999997</v>
      </c>
      <c r="V26" s="85">
        <f t="shared" si="2"/>
        <v>6797162.4950000001</v>
      </c>
      <c r="W26" s="85">
        <f t="shared" si="2"/>
        <v>4521</v>
      </c>
      <c r="X26" s="85">
        <f t="shared" si="2"/>
        <v>60707</v>
      </c>
      <c r="Y26" s="85">
        <f t="shared" si="2"/>
        <v>60580</v>
      </c>
      <c r="Z26" s="112">
        <f>U26/(C26+D26)</f>
        <v>4868.9974306833146</v>
      </c>
      <c r="AA26" s="112">
        <f>U26/X26</f>
        <v>218.5461772118536</v>
      </c>
    </row>
    <row r="27" spans="1:27" ht="47.4" thickBot="1" x14ac:dyDescent="0.35">
      <c r="A27" s="64" t="s">
        <v>14</v>
      </c>
      <c r="B27" s="65" t="s">
        <v>30</v>
      </c>
      <c r="C27" s="65" t="s">
        <v>526</v>
      </c>
      <c r="D27" s="65" t="s">
        <v>527</v>
      </c>
      <c r="E27" s="65" t="s">
        <v>31</v>
      </c>
      <c r="F27" s="65" t="s">
        <v>4</v>
      </c>
      <c r="G27" s="64" t="s">
        <v>11</v>
      </c>
      <c r="H27" s="65" t="s">
        <v>5</v>
      </c>
      <c r="I27" s="65" t="s">
        <v>6</v>
      </c>
      <c r="J27" s="65" t="s">
        <v>773</v>
      </c>
      <c r="K27" s="65" t="s">
        <v>13</v>
      </c>
      <c r="L27" s="64" t="s">
        <v>17</v>
      </c>
      <c r="M27" s="64" t="s">
        <v>7</v>
      </c>
      <c r="N27" s="65" t="s">
        <v>8</v>
      </c>
      <c r="O27" s="64" t="s">
        <v>9</v>
      </c>
      <c r="P27" s="65" t="s">
        <v>18</v>
      </c>
      <c r="Q27" s="64" t="s">
        <v>10</v>
      </c>
      <c r="R27" s="64" t="s">
        <v>12</v>
      </c>
      <c r="S27" s="69" t="s">
        <v>11</v>
      </c>
      <c r="T27" s="65" t="s">
        <v>170</v>
      </c>
      <c r="U27" s="65" t="s">
        <v>171</v>
      </c>
      <c r="V27" s="65" t="s">
        <v>163</v>
      </c>
      <c r="W27" s="65" t="s">
        <v>164</v>
      </c>
      <c r="X27" s="65" t="s">
        <v>165</v>
      </c>
      <c r="Y27" s="65" t="s">
        <v>166</v>
      </c>
      <c r="Z27" s="65" t="s">
        <v>205</v>
      </c>
      <c r="AA27" s="65" t="s">
        <v>204</v>
      </c>
    </row>
  </sheetData>
  <mergeCells count="1">
    <mergeCell ref="A2:F2"/>
  </mergeCells>
  <pageMargins left="0.75" right="0.75" top="1" bottom="1" header="0.5" footer="0.5"/>
  <pageSetup paperSize="9" orientation="portrait" r:id="rId1"/>
  <headerFooter alignWithMargins="0"/>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00B0F0"/>
    <pageSetUpPr fitToPage="1"/>
  </sheetPr>
  <dimension ref="A1:AE13"/>
  <sheetViews>
    <sheetView zoomScaleNormal="100" workbookViewId="0">
      <selection activeCell="A4" sqref="A4:AE5"/>
    </sheetView>
  </sheetViews>
  <sheetFormatPr defaultRowHeight="13.2" x14ac:dyDescent="0.25"/>
  <cols>
    <col min="1" max="1" width="13.33203125" customWidth="1"/>
    <col min="2" max="2" width="11.6640625" customWidth="1"/>
    <col min="3" max="3" width="14.6640625" customWidth="1"/>
    <col min="6" max="6" width="15.5546875" customWidth="1"/>
    <col min="7" max="7" width="11.33203125" customWidth="1"/>
    <col min="8" max="8" width="7" bestFit="1" customWidth="1"/>
    <col min="9" max="9" width="7.5546875" bestFit="1" customWidth="1"/>
    <col min="10" max="10" width="8.88671875" bestFit="1" customWidth="1"/>
    <col min="11" max="11" width="11" bestFit="1" customWidth="1"/>
    <col min="12" max="12" width="6.44140625" bestFit="1" customWidth="1"/>
    <col min="13" max="13" width="10" bestFit="1" customWidth="1"/>
    <col min="14" max="14" width="8" bestFit="1" customWidth="1"/>
    <col min="15" max="15" width="10" bestFit="1" customWidth="1"/>
    <col min="16" max="16" width="8.88671875" bestFit="1" customWidth="1"/>
    <col min="17" max="17" width="11" bestFit="1" customWidth="1"/>
    <col min="18" max="18" width="10" bestFit="1" customWidth="1"/>
    <col min="19" max="19" width="7.44140625" bestFit="1" customWidth="1"/>
    <col min="20" max="20" width="8" bestFit="1" customWidth="1"/>
    <col min="21" max="21" width="11" bestFit="1" customWidth="1"/>
    <col min="22" max="22" width="7.109375" bestFit="1" customWidth="1"/>
    <col min="23" max="24" width="11" bestFit="1" customWidth="1"/>
    <col min="28" max="28" width="10" bestFit="1" customWidth="1"/>
    <col min="29" max="29" width="9.44140625" bestFit="1" customWidth="1"/>
    <col min="30" max="30" width="19" customWidth="1"/>
    <col min="31" max="31" width="19.88671875" customWidth="1"/>
  </cols>
  <sheetData>
    <row r="1" spans="1:31" x14ac:dyDescent="0.25">
      <c r="A1" s="10" t="s">
        <v>181</v>
      </c>
      <c r="B1" s="5"/>
      <c r="C1" s="5"/>
      <c r="D1" s="5"/>
      <c r="E1" s="5"/>
      <c r="F1" s="5"/>
      <c r="G1" s="5"/>
      <c r="H1" s="5"/>
      <c r="I1" s="5"/>
      <c r="J1" s="5"/>
      <c r="K1" s="5"/>
      <c r="L1" s="5"/>
      <c r="M1" s="5"/>
      <c r="N1" s="5"/>
      <c r="O1" s="5"/>
      <c r="P1" s="5"/>
      <c r="Q1" s="5"/>
      <c r="R1" s="5"/>
      <c r="S1" s="5"/>
      <c r="T1" s="5"/>
      <c r="U1" s="5"/>
    </row>
    <row r="2" spans="1:31" x14ac:dyDescent="0.25">
      <c r="A2" s="5"/>
      <c r="B2" s="5"/>
      <c r="C2" s="5"/>
      <c r="D2" s="5"/>
      <c r="E2" s="5"/>
      <c r="F2" s="5"/>
      <c r="G2" s="5"/>
      <c r="H2" s="5"/>
      <c r="I2" s="5"/>
      <c r="J2" s="5"/>
      <c r="K2" s="5"/>
      <c r="L2" s="5"/>
      <c r="M2" s="5"/>
      <c r="N2" s="5"/>
      <c r="O2" s="5"/>
      <c r="P2" s="5"/>
      <c r="Q2" s="5"/>
      <c r="R2" s="5"/>
      <c r="S2" s="5"/>
      <c r="T2" s="5"/>
      <c r="U2" s="5"/>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146" t="s">
        <v>11</v>
      </c>
      <c r="V3" s="43" t="s">
        <v>170</v>
      </c>
      <c r="W3" s="43" t="s">
        <v>171</v>
      </c>
      <c r="X3" s="43" t="s">
        <v>163</v>
      </c>
      <c r="Y3" s="43" t="s">
        <v>164</v>
      </c>
      <c r="Z3" s="43" t="s">
        <v>165</v>
      </c>
      <c r="AA3" s="43" t="s">
        <v>166</v>
      </c>
      <c r="AB3" s="146" t="s">
        <v>167</v>
      </c>
      <c r="AC3" s="146" t="s">
        <v>168</v>
      </c>
      <c r="AD3" s="146" t="s">
        <v>1405</v>
      </c>
      <c r="AE3" s="146" t="s">
        <v>1406</v>
      </c>
    </row>
    <row r="4" spans="1:31" s="20" customFormat="1" x14ac:dyDescent="0.25">
      <c r="A4" s="21" t="s">
        <v>182</v>
      </c>
      <c r="B4" s="32" t="s">
        <v>186</v>
      </c>
      <c r="C4" s="21" t="s">
        <v>183</v>
      </c>
      <c r="D4" s="21">
        <v>3</v>
      </c>
      <c r="E4" s="21">
        <v>0</v>
      </c>
      <c r="F4" s="21" t="s">
        <v>185</v>
      </c>
      <c r="G4" s="21" t="s">
        <v>183</v>
      </c>
      <c r="H4" s="21">
        <v>0</v>
      </c>
      <c r="I4" s="33">
        <v>20</v>
      </c>
      <c r="J4" s="33">
        <v>14</v>
      </c>
      <c r="K4" s="34">
        <v>17498.8</v>
      </c>
      <c r="L4" s="34">
        <v>0</v>
      </c>
      <c r="M4" s="34">
        <v>3499.76</v>
      </c>
      <c r="N4" s="23">
        <v>0</v>
      </c>
      <c r="O4" s="23">
        <v>1275</v>
      </c>
      <c r="P4" s="34">
        <v>490.6</v>
      </c>
      <c r="Q4" s="23">
        <v>5016</v>
      </c>
      <c r="R4" s="34">
        <v>833.4</v>
      </c>
      <c r="S4" s="23">
        <v>0</v>
      </c>
      <c r="T4" s="23">
        <v>0</v>
      </c>
      <c r="U4" s="23">
        <v>28613.56</v>
      </c>
      <c r="V4" s="23">
        <v>0</v>
      </c>
      <c r="W4" s="23">
        <f>U4+V4</f>
        <v>28613.56</v>
      </c>
      <c r="X4" s="47">
        <v>7000</v>
      </c>
      <c r="Y4" s="47">
        <v>0</v>
      </c>
      <c r="Z4" s="47">
        <v>280</v>
      </c>
      <c r="AA4" s="47">
        <v>280</v>
      </c>
      <c r="AB4" s="23">
        <f>W4/(D4 +E4)</f>
        <v>9537.8533333333344</v>
      </c>
      <c r="AC4" s="23">
        <f>W4/Z4</f>
        <v>102.19128571428571</v>
      </c>
      <c r="AD4" s="23" t="s">
        <v>1648</v>
      </c>
      <c r="AE4" s="284"/>
    </row>
    <row r="5" spans="1:31" s="20" customFormat="1" x14ac:dyDescent="0.25">
      <c r="A5" s="21" t="s">
        <v>182</v>
      </c>
      <c r="B5" s="32" t="s">
        <v>34</v>
      </c>
      <c r="C5" s="21" t="s">
        <v>184</v>
      </c>
      <c r="D5" s="33">
        <v>3</v>
      </c>
      <c r="E5" s="33">
        <v>0</v>
      </c>
      <c r="F5" s="21" t="s">
        <v>185</v>
      </c>
      <c r="G5" s="21" t="s">
        <v>184</v>
      </c>
      <c r="H5" s="21">
        <v>0</v>
      </c>
      <c r="I5" s="33">
        <v>20</v>
      </c>
      <c r="J5" s="33">
        <v>14</v>
      </c>
      <c r="K5" s="34">
        <v>17498.8</v>
      </c>
      <c r="L5" s="34">
        <v>0</v>
      </c>
      <c r="M5" s="34">
        <v>3499.76</v>
      </c>
      <c r="N5" s="23">
        <v>0</v>
      </c>
      <c r="O5" s="23">
        <v>1275</v>
      </c>
      <c r="P5" s="34">
        <v>490.6</v>
      </c>
      <c r="Q5" s="23">
        <v>5016</v>
      </c>
      <c r="R5" s="34">
        <v>833.4</v>
      </c>
      <c r="S5" s="23">
        <v>0</v>
      </c>
      <c r="T5" s="23">
        <v>0</v>
      </c>
      <c r="U5" s="23">
        <v>28613.56</v>
      </c>
      <c r="V5" s="23">
        <v>0</v>
      </c>
      <c r="W5" s="23">
        <f>U5+V5</f>
        <v>28613.56</v>
      </c>
      <c r="X5" s="47">
        <v>7000</v>
      </c>
      <c r="Y5" s="47">
        <v>0</v>
      </c>
      <c r="Z5" s="47">
        <v>280</v>
      </c>
      <c r="AA5" s="47">
        <v>280</v>
      </c>
      <c r="AB5" s="23">
        <f>W5/(D5 +E5)</f>
        <v>9537.8533333333344</v>
      </c>
      <c r="AC5" s="23">
        <f>W5/Z5</f>
        <v>102.19128571428571</v>
      </c>
      <c r="AD5" s="23" t="s">
        <v>1648</v>
      </c>
      <c r="AE5" s="284"/>
    </row>
    <row r="6" spans="1:31" x14ac:dyDescent="0.25">
      <c r="A6" s="14"/>
      <c r="B6" s="15"/>
      <c r="C6" s="14"/>
      <c r="D6" s="14"/>
      <c r="E6" s="14"/>
      <c r="F6" s="14"/>
      <c r="G6" s="14"/>
      <c r="H6" s="14"/>
      <c r="I6" s="14"/>
      <c r="J6" s="14"/>
      <c r="K6" s="16"/>
      <c r="L6" s="16"/>
      <c r="M6" s="16"/>
      <c r="N6" s="16"/>
      <c r="O6" s="16"/>
      <c r="P6" s="16"/>
      <c r="Q6" s="16"/>
      <c r="R6" s="16"/>
      <c r="S6" s="16"/>
      <c r="T6" s="16"/>
      <c r="U6" s="16"/>
      <c r="V6" s="1"/>
      <c r="W6" s="1"/>
      <c r="X6" s="86"/>
      <c r="Y6" s="86"/>
      <c r="Z6" s="86"/>
      <c r="AA6" s="86"/>
      <c r="AB6" s="13"/>
      <c r="AC6" s="1"/>
      <c r="AD6" s="1"/>
      <c r="AE6" s="285"/>
    </row>
    <row r="7" spans="1:31" x14ac:dyDescent="0.25">
      <c r="A7" s="14"/>
      <c r="B7" s="15"/>
      <c r="C7" s="14"/>
      <c r="D7" s="14"/>
      <c r="E7" s="14"/>
      <c r="F7" s="14"/>
      <c r="G7" s="14"/>
      <c r="H7" s="14"/>
      <c r="I7" s="14"/>
      <c r="J7" s="14"/>
      <c r="K7" s="16"/>
      <c r="L7" s="16"/>
      <c r="M7" s="16"/>
      <c r="N7" s="16"/>
      <c r="O7" s="16"/>
      <c r="P7" s="16"/>
      <c r="Q7" s="16"/>
      <c r="R7" s="16"/>
      <c r="S7" s="16"/>
      <c r="T7" s="16"/>
      <c r="U7" s="16"/>
      <c r="V7" s="1"/>
      <c r="W7" s="1"/>
      <c r="X7" s="86"/>
      <c r="Y7" s="86"/>
      <c r="Z7" s="86"/>
      <c r="AA7" s="86"/>
      <c r="AB7" s="13"/>
      <c r="AC7" s="1"/>
      <c r="AD7" s="1"/>
      <c r="AE7" s="285"/>
    </row>
    <row r="8" spans="1:31" x14ac:dyDescent="0.25">
      <c r="A8" s="3"/>
      <c r="B8" s="9"/>
      <c r="C8" s="3"/>
      <c r="D8" s="3"/>
      <c r="E8" s="3"/>
      <c r="F8" s="3"/>
      <c r="G8" s="3"/>
      <c r="H8" s="3"/>
      <c r="I8" s="3"/>
      <c r="J8" s="3"/>
      <c r="K8" s="7"/>
      <c r="L8" s="7"/>
      <c r="M8" s="7"/>
      <c r="N8" s="7"/>
      <c r="O8" s="7"/>
      <c r="P8" s="7"/>
      <c r="Q8" s="7"/>
      <c r="R8" s="7"/>
      <c r="S8" s="7"/>
      <c r="T8" s="7"/>
      <c r="U8" s="7"/>
      <c r="V8" s="1"/>
      <c r="W8" s="1"/>
      <c r="X8" s="86"/>
      <c r="Y8" s="86"/>
      <c r="Z8" s="86"/>
      <c r="AA8" s="86"/>
      <c r="AB8" s="13"/>
      <c r="AC8" s="1"/>
      <c r="AD8" s="1"/>
      <c r="AE8" s="285"/>
    </row>
    <row r="9" spans="1:31" x14ac:dyDescent="0.25">
      <c r="A9" s="97"/>
      <c r="B9" s="97" t="s">
        <v>28</v>
      </c>
      <c r="C9" s="97">
        <f>COUNT(D4:D5)</f>
        <v>2</v>
      </c>
      <c r="D9" s="97">
        <f>SUM(D4:D8)</f>
        <v>6</v>
      </c>
      <c r="E9" s="97">
        <f>SUM(E4:E8)</f>
        <v>0</v>
      </c>
      <c r="F9" s="97"/>
      <c r="G9" s="97"/>
      <c r="H9" s="97">
        <f>SUM(H4:H8)</f>
        <v>0</v>
      </c>
      <c r="I9" s="97">
        <f>SUM(I4:I8)</f>
        <v>40</v>
      </c>
      <c r="J9" s="97">
        <f>MAX(J5:J8)</f>
        <v>14</v>
      </c>
      <c r="K9" s="98">
        <f t="shared" ref="K9:T9" si="0">SUM(K4:K8)</f>
        <v>34997.599999999999</v>
      </c>
      <c r="L9" s="98">
        <f t="shared" si="0"/>
        <v>0</v>
      </c>
      <c r="M9" s="98">
        <f t="shared" si="0"/>
        <v>6999.52</v>
      </c>
      <c r="N9" s="98">
        <f t="shared" si="0"/>
        <v>0</v>
      </c>
      <c r="O9" s="98">
        <f t="shared" si="0"/>
        <v>2550</v>
      </c>
      <c r="P9" s="98">
        <f t="shared" si="0"/>
        <v>981.2</v>
      </c>
      <c r="Q9" s="98">
        <f t="shared" si="0"/>
        <v>10032</v>
      </c>
      <c r="R9" s="98">
        <f t="shared" si="0"/>
        <v>1666.8</v>
      </c>
      <c r="S9" s="98">
        <f t="shared" si="0"/>
        <v>0</v>
      </c>
      <c r="T9" s="98">
        <f t="shared" si="0"/>
        <v>0</v>
      </c>
      <c r="U9" s="98">
        <f t="shared" ref="U9:AA9" si="1">SUM(U4:U8)</f>
        <v>57227.12</v>
      </c>
      <c r="V9" s="98">
        <f t="shared" si="1"/>
        <v>0</v>
      </c>
      <c r="W9" s="98">
        <f t="shared" si="1"/>
        <v>57227.12</v>
      </c>
      <c r="X9" s="101">
        <f t="shared" si="1"/>
        <v>14000</v>
      </c>
      <c r="Y9" s="101">
        <f t="shared" si="1"/>
        <v>0</v>
      </c>
      <c r="Z9" s="101">
        <f t="shared" si="1"/>
        <v>560</v>
      </c>
      <c r="AA9" s="101">
        <f t="shared" si="1"/>
        <v>560</v>
      </c>
      <c r="AB9" s="98">
        <f>W9/(D9 +E9)</f>
        <v>9537.8533333333344</v>
      </c>
      <c r="AC9" s="98">
        <f>W9/Z9</f>
        <v>102.19128571428571</v>
      </c>
      <c r="AD9" s="98"/>
      <c r="AE9" s="98"/>
    </row>
    <row r="10" spans="1:31" ht="31.2" x14ac:dyDescent="0.25">
      <c r="A10" s="146" t="s">
        <v>14</v>
      </c>
      <c r="B10" s="146" t="s">
        <v>15</v>
      </c>
      <c r="C10" s="146" t="s">
        <v>16</v>
      </c>
      <c r="D10" s="43" t="s">
        <v>526</v>
      </c>
      <c r="E10" s="43" t="s">
        <v>524</v>
      </c>
      <c r="F10" s="146" t="s">
        <v>2</v>
      </c>
      <c r="G10" s="146" t="s">
        <v>3</v>
      </c>
      <c r="H10" s="43" t="s">
        <v>31</v>
      </c>
      <c r="I10" s="43" t="s">
        <v>4</v>
      </c>
      <c r="J10" s="43" t="s">
        <v>5</v>
      </c>
      <c r="K10" s="43" t="s">
        <v>6</v>
      </c>
      <c r="L10" s="43" t="s">
        <v>773</v>
      </c>
      <c r="M10" s="43" t="s">
        <v>13</v>
      </c>
      <c r="N10" s="146" t="s">
        <v>17</v>
      </c>
      <c r="O10" s="146" t="s">
        <v>7</v>
      </c>
      <c r="P10" s="43" t="s">
        <v>8</v>
      </c>
      <c r="Q10" s="146" t="s">
        <v>9</v>
      </c>
      <c r="R10" s="43" t="s">
        <v>18</v>
      </c>
      <c r="S10" s="146" t="s">
        <v>10</v>
      </c>
      <c r="T10" s="146" t="s">
        <v>12</v>
      </c>
      <c r="U10" s="146" t="s">
        <v>11</v>
      </c>
      <c r="V10" s="43" t="s">
        <v>170</v>
      </c>
      <c r="W10" s="43" t="s">
        <v>171</v>
      </c>
      <c r="X10" s="43" t="s">
        <v>163</v>
      </c>
      <c r="Y10" s="43" t="s">
        <v>164</v>
      </c>
      <c r="Z10" s="43" t="s">
        <v>165</v>
      </c>
      <c r="AA10" s="43" t="s">
        <v>166</v>
      </c>
      <c r="AB10" s="146" t="s">
        <v>167</v>
      </c>
      <c r="AC10" s="146" t="s">
        <v>168</v>
      </c>
      <c r="AD10" s="146" t="s">
        <v>1405</v>
      </c>
      <c r="AE10" s="146" t="s">
        <v>1406</v>
      </c>
    </row>
    <row r="11" spans="1:31" x14ac:dyDescent="0.25">
      <c r="A11" s="100"/>
      <c r="B11" s="100"/>
      <c r="C11" s="100"/>
      <c r="D11" s="100"/>
      <c r="E11" s="100"/>
      <c r="F11" s="100"/>
      <c r="G11" s="100"/>
      <c r="H11" s="100"/>
      <c r="I11" s="100"/>
      <c r="J11" s="100"/>
      <c r="K11" s="100"/>
      <c r="L11" s="100"/>
      <c r="M11" s="100"/>
      <c r="N11" s="100"/>
      <c r="O11" s="100"/>
      <c r="P11" s="100"/>
      <c r="Q11" s="100"/>
      <c r="R11" s="100"/>
      <c r="S11" s="100"/>
      <c r="T11" s="100"/>
      <c r="U11" s="100"/>
      <c r="V11" s="100"/>
      <c r="W11" s="100"/>
      <c r="X11" s="100"/>
      <c r="Y11" s="100"/>
      <c r="Z11" s="100"/>
      <c r="AA11" s="100"/>
      <c r="AB11" s="100"/>
      <c r="AC11" s="100"/>
      <c r="AD11" s="100"/>
      <c r="AE11" s="100"/>
    </row>
    <row r="12" spans="1:31" s="227" customFormat="1" ht="48" x14ac:dyDescent="0.25">
      <c r="A12" s="304" t="s">
        <v>1251</v>
      </c>
      <c r="B12" s="304"/>
      <c r="C12" s="245" t="s">
        <v>30</v>
      </c>
      <c r="D12" s="245" t="s">
        <v>526</v>
      </c>
      <c r="E12" s="245" t="s">
        <v>524</v>
      </c>
      <c r="F12" s="246"/>
      <c r="G12" s="246"/>
      <c r="H12" s="245" t="s">
        <v>31</v>
      </c>
      <c r="I12" s="245" t="s">
        <v>4</v>
      </c>
      <c r="J12" s="245" t="s">
        <v>5</v>
      </c>
      <c r="K12" s="245" t="s">
        <v>6</v>
      </c>
      <c r="L12" s="245" t="s">
        <v>773</v>
      </c>
      <c r="M12" s="245" t="s">
        <v>13</v>
      </c>
      <c r="N12" s="246" t="s">
        <v>17</v>
      </c>
      <c r="O12" s="246" t="s">
        <v>7</v>
      </c>
      <c r="P12" s="245" t="s">
        <v>8</v>
      </c>
      <c r="Q12" s="246" t="s">
        <v>9</v>
      </c>
      <c r="R12" s="245" t="s">
        <v>18</v>
      </c>
      <c r="S12" s="246" t="s">
        <v>10</v>
      </c>
      <c r="T12" s="246" t="s">
        <v>12</v>
      </c>
      <c r="U12" s="245" t="s">
        <v>169</v>
      </c>
      <c r="V12" s="245" t="s">
        <v>170</v>
      </c>
      <c r="W12" s="245" t="s">
        <v>171</v>
      </c>
      <c r="X12" s="245" t="s">
        <v>163</v>
      </c>
      <c r="Y12" s="245" t="s">
        <v>164</v>
      </c>
      <c r="Z12" s="245" t="s">
        <v>165</v>
      </c>
      <c r="AA12" s="245" t="s">
        <v>166</v>
      </c>
      <c r="AB12" s="247" t="s">
        <v>167</v>
      </c>
      <c r="AC12" s="247" t="s">
        <v>168</v>
      </c>
      <c r="AD12" s="247"/>
      <c r="AE12" s="247"/>
    </row>
    <row r="13" spans="1:31" s="20" customFormat="1" ht="25.5" customHeight="1" x14ac:dyDescent="0.25">
      <c r="A13" s="303" t="s">
        <v>694</v>
      </c>
      <c r="B13" s="303"/>
      <c r="C13" s="95">
        <f>COUNT(D4:D5)</f>
        <v>2</v>
      </c>
      <c r="D13" s="95">
        <f>SUM(D4:D5)</f>
        <v>6</v>
      </c>
      <c r="E13" s="95">
        <f>SUM(E4:E5)</f>
        <v>0</v>
      </c>
      <c r="F13" s="95"/>
      <c r="G13" s="95"/>
      <c r="H13" s="95">
        <f>SUM(H4:H5)</f>
        <v>0</v>
      </c>
      <c r="I13" s="95">
        <f>SUM(I4:I5)</f>
        <v>40</v>
      </c>
      <c r="J13" s="95">
        <f>MAX(J4:J5)</f>
        <v>14</v>
      </c>
      <c r="K13" s="45">
        <f>SUM(K4:K5)</f>
        <v>34997.599999999999</v>
      </c>
      <c r="L13" s="45">
        <f t="shared" ref="L13:AA13" si="2">SUM(L4:L5)</f>
        <v>0</v>
      </c>
      <c r="M13" s="45">
        <f t="shared" si="2"/>
        <v>6999.52</v>
      </c>
      <c r="N13" s="45">
        <f t="shared" si="2"/>
        <v>0</v>
      </c>
      <c r="O13" s="45">
        <f t="shared" si="2"/>
        <v>2550</v>
      </c>
      <c r="P13" s="45">
        <f t="shared" si="2"/>
        <v>981.2</v>
      </c>
      <c r="Q13" s="45">
        <f t="shared" si="2"/>
        <v>10032</v>
      </c>
      <c r="R13" s="45">
        <f t="shared" si="2"/>
        <v>1666.8</v>
      </c>
      <c r="S13" s="45">
        <f t="shared" si="2"/>
        <v>0</v>
      </c>
      <c r="T13" s="45">
        <f t="shared" si="2"/>
        <v>0</v>
      </c>
      <c r="U13" s="45">
        <f t="shared" si="2"/>
        <v>57227.12</v>
      </c>
      <c r="V13" s="45">
        <f t="shared" si="2"/>
        <v>0</v>
      </c>
      <c r="W13" s="62">
        <f>U13+V13</f>
        <v>57227.12</v>
      </c>
      <c r="X13" s="249">
        <f t="shared" si="2"/>
        <v>14000</v>
      </c>
      <c r="Y13" s="249">
        <f t="shared" si="2"/>
        <v>0</v>
      </c>
      <c r="Z13" s="249">
        <f t="shared" si="2"/>
        <v>560</v>
      </c>
      <c r="AA13" s="249">
        <f t="shared" si="2"/>
        <v>560</v>
      </c>
      <c r="AB13" s="62">
        <f>W13/(D13 +E13)</f>
        <v>9537.8533333333344</v>
      </c>
      <c r="AC13" s="62">
        <f>W13/Z13</f>
        <v>102.19128571428571</v>
      </c>
      <c r="AD13" s="62"/>
      <c r="AE13" s="62"/>
    </row>
  </sheetData>
  <mergeCells count="2">
    <mergeCell ref="A13:B13"/>
    <mergeCell ref="A12:B12"/>
  </mergeCells>
  <pageMargins left="0.74803149606299213" right="0.74803149606299213" top="0.98425196850393704" bottom="0.98425196850393704" header="0.51181102362204722" footer="0.51181102362204722"/>
  <pageSetup paperSize="9" scale="47"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00B0F0"/>
    <pageSetUpPr fitToPage="1"/>
  </sheetPr>
  <dimension ref="A1:AE13"/>
  <sheetViews>
    <sheetView workbookViewId="0">
      <selection activeCell="A4" sqref="A4:AE5"/>
    </sheetView>
  </sheetViews>
  <sheetFormatPr defaultRowHeight="13.2" x14ac:dyDescent="0.25"/>
  <cols>
    <col min="1" max="1" width="12.109375" customWidth="1"/>
    <col min="2" max="2" width="13.109375" customWidth="1"/>
    <col min="3" max="3" width="13.6640625" customWidth="1"/>
    <col min="6" max="6" width="17.33203125" customWidth="1"/>
    <col min="7" max="7" width="11.109375" customWidth="1"/>
    <col min="10" max="10" width="8.88671875" bestFit="1" customWidth="1"/>
    <col min="11" max="11" width="11" bestFit="1" customWidth="1"/>
    <col min="12" max="12" width="6.44140625" bestFit="1" customWidth="1"/>
    <col min="13" max="13" width="10" bestFit="1" customWidth="1"/>
    <col min="14" max="14" width="8" bestFit="1" customWidth="1"/>
    <col min="15" max="15" width="10" bestFit="1" customWidth="1"/>
    <col min="16" max="16" width="8.88671875" bestFit="1" customWidth="1"/>
    <col min="17" max="17" width="11" bestFit="1" customWidth="1"/>
    <col min="18" max="18" width="10" bestFit="1" customWidth="1"/>
    <col min="19" max="19" width="7.44140625" bestFit="1" customWidth="1"/>
    <col min="20" max="20" width="8" bestFit="1" customWidth="1"/>
    <col min="21" max="21" width="11" bestFit="1" customWidth="1"/>
    <col min="22" max="22" width="7.109375" bestFit="1" customWidth="1"/>
    <col min="23" max="24" width="11" bestFit="1" customWidth="1"/>
    <col min="25" max="25" width="8" bestFit="1" customWidth="1"/>
    <col min="26" max="27" width="8.44140625" bestFit="1" customWidth="1"/>
    <col min="28" max="28" width="10" bestFit="1" customWidth="1"/>
    <col min="29" max="29" width="9.44140625" bestFit="1" customWidth="1"/>
    <col min="30" max="30" width="14.44140625" customWidth="1"/>
    <col min="31" max="31" width="17.6640625" customWidth="1"/>
  </cols>
  <sheetData>
    <row r="1" spans="1:31" x14ac:dyDescent="0.25">
      <c r="A1" s="10" t="s">
        <v>187</v>
      </c>
      <c r="B1" s="5"/>
      <c r="C1" s="5"/>
      <c r="D1" s="5"/>
      <c r="E1" s="5"/>
      <c r="F1" s="5"/>
      <c r="G1" s="5"/>
      <c r="H1" s="5"/>
      <c r="I1" s="5"/>
      <c r="J1" s="5"/>
      <c r="K1" s="5"/>
      <c r="L1" s="5"/>
      <c r="M1" s="5"/>
      <c r="N1" s="5"/>
      <c r="O1" s="5"/>
      <c r="P1" s="5"/>
      <c r="Q1" s="5"/>
      <c r="R1" s="5"/>
      <c r="S1" s="5"/>
      <c r="T1" s="5"/>
      <c r="U1" s="5"/>
    </row>
    <row r="2" spans="1:31" x14ac:dyDescent="0.25">
      <c r="A2" s="5"/>
      <c r="B2" s="5"/>
      <c r="C2" s="5"/>
      <c r="D2" s="5"/>
      <c r="E2" s="5"/>
      <c r="F2" s="5"/>
      <c r="G2" s="5"/>
      <c r="H2" s="5"/>
      <c r="I2" s="5"/>
      <c r="J2" s="5"/>
      <c r="K2" s="5"/>
      <c r="L2" s="5"/>
      <c r="M2" s="5"/>
      <c r="N2" s="5"/>
      <c r="O2" s="5"/>
      <c r="P2" s="5"/>
      <c r="Q2" s="5"/>
      <c r="R2" s="5"/>
      <c r="S2" s="5"/>
      <c r="T2" s="5"/>
      <c r="U2" s="5"/>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146" t="s">
        <v>11</v>
      </c>
      <c r="V3" s="43" t="s">
        <v>170</v>
      </c>
      <c r="W3" s="43" t="s">
        <v>171</v>
      </c>
      <c r="X3" s="43" t="s">
        <v>163</v>
      </c>
      <c r="Y3" s="43" t="s">
        <v>164</v>
      </c>
      <c r="Z3" s="43" t="s">
        <v>165</v>
      </c>
      <c r="AA3" s="43" t="s">
        <v>166</v>
      </c>
      <c r="AB3" s="146" t="s">
        <v>167</v>
      </c>
      <c r="AC3" s="146" t="s">
        <v>168</v>
      </c>
      <c r="AD3" s="146" t="s">
        <v>1405</v>
      </c>
      <c r="AE3" s="146" t="s">
        <v>1406</v>
      </c>
    </row>
    <row r="4" spans="1:31" s="20" customFormat="1" x14ac:dyDescent="0.25">
      <c r="A4" s="21" t="s">
        <v>188</v>
      </c>
      <c r="B4" s="32" t="s">
        <v>186</v>
      </c>
      <c r="C4" s="21" t="s">
        <v>189</v>
      </c>
      <c r="D4" s="21">
        <v>3</v>
      </c>
      <c r="E4" s="21">
        <v>0</v>
      </c>
      <c r="F4" s="21" t="s">
        <v>191</v>
      </c>
      <c r="G4" s="21" t="s">
        <v>189</v>
      </c>
      <c r="H4" s="21">
        <v>0</v>
      </c>
      <c r="I4" s="33">
        <v>20</v>
      </c>
      <c r="J4" s="33">
        <v>14</v>
      </c>
      <c r="K4" s="34">
        <v>17498.8</v>
      </c>
      <c r="L4" s="34">
        <v>0</v>
      </c>
      <c r="M4" s="34">
        <v>3499.76</v>
      </c>
      <c r="N4" s="23">
        <v>0</v>
      </c>
      <c r="O4" s="23">
        <v>1275</v>
      </c>
      <c r="P4" s="34">
        <v>490.6</v>
      </c>
      <c r="Q4" s="23">
        <v>5016</v>
      </c>
      <c r="R4" s="34">
        <v>833.4</v>
      </c>
      <c r="S4" s="23">
        <v>0</v>
      </c>
      <c r="T4" s="23">
        <v>0</v>
      </c>
      <c r="U4" s="23">
        <v>28613.56</v>
      </c>
      <c r="V4" s="23">
        <v>0</v>
      </c>
      <c r="W4" s="23">
        <f>U4+V4</f>
        <v>28613.56</v>
      </c>
      <c r="X4" s="47">
        <v>7000</v>
      </c>
      <c r="Y4" s="47">
        <v>0</v>
      </c>
      <c r="Z4" s="47">
        <v>280</v>
      </c>
      <c r="AA4" s="47">
        <v>280</v>
      </c>
      <c r="AB4" s="23">
        <f>W4/(D4 +E4)</f>
        <v>9537.8533333333344</v>
      </c>
      <c r="AC4" s="23">
        <f>W4/Z4</f>
        <v>102.19128571428571</v>
      </c>
      <c r="AD4" s="23" t="s">
        <v>1649</v>
      </c>
      <c r="AE4" s="284"/>
    </row>
    <row r="5" spans="1:31" s="20" customFormat="1" x14ac:dyDescent="0.25">
      <c r="A5" s="21" t="s">
        <v>188</v>
      </c>
      <c r="B5" s="32" t="s">
        <v>34</v>
      </c>
      <c r="C5" s="21" t="s">
        <v>190</v>
      </c>
      <c r="D5" s="33">
        <v>3</v>
      </c>
      <c r="E5" s="33">
        <v>0</v>
      </c>
      <c r="F5" s="21" t="s">
        <v>191</v>
      </c>
      <c r="G5" s="21" t="s">
        <v>190</v>
      </c>
      <c r="H5" s="21">
        <v>0</v>
      </c>
      <c r="I5" s="33">
        <v>20</v>
      </c>
      <c r="J5" s="33">
        <v>14</v>
      </c>
      <c r="K5" s="34">
        <v>17498.8</v>
      </c>
      <c r="L5" s="34">
        <v>0</v>
      </c>
      <c r="M5" s="34">
        <v>3499.76</v>
      </c>
      <c r="N5" s="23">
        <v>0</v>
      </c>
      <c r="O5" s="23">
        <v>1275</v>
      </c>
      <c r="P5" s="34">
        <v>490.6</v>
      </c>
      <c r="Q5" s="23">
        <v>5016</v>
      </c>
      <c r="R5" s="34">
        <v>833.4</v>
      </c>
      <c r="S5" s="23">
        <v>0</v>
      </c>
      <c r="T5" s="23">
        <v>0</v>
      </c>
      <c r="U5" s="23">
        <v>28613.56</v>
      </c>
      <c r="V5" s="23">
        <v>0</v>
      </c>
      <c r="W5" s="23">
        <f>U5+V5</f>
        <v>28613.56</v>
      </c>
      <c r="X5" s="47">
        <v>7500</v>
      </c>
      <c r="Y5" s="47">
        <v>0</v>
      </c>
      <c r="Z5" s="47">
        <v>280</v>
      </c>
      <c r="AA5" s="47">
        <v>280</v>
      </c>
      <c r="AB5" s="23">
        <f>W5/(D5 +E5)</f>
        <v>9537.8533333333344</v>
      </c>
      <c r="AC5" s="23">
        <f>W5/Z5</f>
        <v>102.19128571428571</v>
      </c>
      <c r="AD5" s="23" t="s">
        <v>1650</v>
      </c>
      <c r="AE5" s="284"/>
    </row>
    <row r="6" spans="1:31" x14ac:dyDescent="0.25">
      <c r="A6" s="14"/>
      <c r="B6" s="15"/>
      <c r="C6" s="14"/>
      <c r="D6" s="14"/>
      <c r="E6" s="14"/>
      <c r="F6" s="14"/>
      <c r="G6" s="14"/>
      <c r="H6" s="14"/>
      <c r="I6" s="14"/>
      <c r="J6" s="14"/>
      <c r="K6" s="16"/>
      <c r="L6" s="16"/>
      <c r="M6" s="16"/>
      <c r="N6" s="16"/>
      <c r="O6" s="16"/>
      <c r="P6" s="16"/>
      <c r="Q6" s="16"/>
      <c r="R6" s="16"/>
      <c r="S6" s="16"/>
      <c r="T6" s="16"/>
      <c r="U6" s="16"/>
      <c r="V6" s="1"/>
      <c r="W6" s="1"/>
      <c r="X6" s="86"/>
      <c r="Y6" s="86"/>
      <c r="Z6" s="86"/>
      <c r="AA6" s="86"/>
      <c r="AB6" s="1"/>
      <c r="AC6" s="1"/>
      <c r="AD6" s="1"/>
      <c r="AE6" s="285"/>
    </row>
    <row r="7" spans="1:31" x14ac:dyDescent="0.25">
      <c r="A7" s="14"/>
      <c r="B7" s="15"/>
      <c r="C7" s="14"/>
      <c r="D7" s="14"/>
      <c r="E7" s="14"/>
      <c r="F7" s="14"/>
      <c r="G7" s="14"/>
      <c r="H7" s="14"/>
      <c r="I7" s="14"/>
      <c r="J7" s="14"/>
      <c r="K7" s="16"/>
      <c r="L7" s="16"/>
      <c r="M7" s="16"/>
      <c r="N7" s="16"/>
      <c r="O7" s="16"/>
      <c r="P7" s="16"/>
      <c r="Q7" s="16"/>
      <c r="R7" s="16"/>
      <c r="S7" s="16"/>
      <c r="T7" s="16"/>
      <c r="U7" s="16"/>
      <c r="V7" s="1"/>
      <c r="W7" s="1"/>
      <c r="X7" s="86"/>
      <c r="Y7" s="86"/>
      <c r="Z7" s="86"/>
      <c r="AA7" s="86"/>
      <c r="AB7" s="1"/>
      <c r="AC7" s="1"/>
      <c r="AD7" s="1"/>
      <c r="AE7" s="285"/>
    </row>
    <row r="8" spans="1:31" x14ac:dyDescent="0.25">
      <c r="A8" s="3"/>
      <c r="B8" s="9"/>
      <c r="C8" s="3"/>
      <c r="D8" s="3"/>
      <c r="E8" s="3"/>
      <c r="F8" s="3"/>
      <c r="G8" s="3"/>
      <c r="H8" s="3"/>
      <c r="I8" s="3"/>
      <c r="J8" s="3"/>
      <c r="K8" s="7"/>
      <c r="L8" s="7"/>
      <c r="M8" s="7"/>
      <c r="N8" s="7"/>
      <c r="O8" s="7"/>
      <c r="P8" s="7"/>
      <c r="Q8" s="7"/>
      <c r="R8" s="7"/>
      <c r="S8" s="7"/>
      <c r="T8" s="7"/>
      <c r="U8" s="7"/>
      <c r="V8" s="1"/>
      <c r="W8" s="1"/>
      <c r="X8" s="86"/>
      <c r="Y8" s="86"/>
      <c r="Z8" s="86"/>
      <c r="AA8" s="86"/>
      <c r="AB8" s="1"/>
      <c r="AC8" s="1"/>
      <c r="AD8" s="1"/>
      <c r="AE8" s="285"/>
    </row>
    <row r="9" spans="1:31" x14ac:dyDescent="0.25">
      <c r="A9" s="97"/>
      <c r="B9" s="97" t="s">
        <v>28</v>
      </c>
      <c r="C9" s="97">
        <f>COUNT(D4:D5)</f>
        <v>2</v>
      </c>
      <c r="D9" s="97">
        <f>SUM(D4:D8)</f>
        <v>6</v>
      </c>
      <c r="E9" s="97">
        <f>SUM(E4:E8)</f>
        <v>0</v>
      </c>
      <c r="F9" s="97"/>
      <c r="G9" s="97"/>
      <c r="H9" s="97">
        <f>SUM(H4:H8)</f>
        <v>0</v>
      </c>
      <c r="I9" s="97">
        <f>SUM(I4:I8)</f>
        <v>40</v>
      </c>
      <c r="J9" s="97">
        <v>14</v>
      </c>
      <c r="K9" s="98">
        <f t="shared" ref="K9:T9" si="0">SUM(K4:K8)</f>
        <v>34997.599999999999</v>
      </c>
      <c r="L9" s="98">
        <f t="shared" si="0"/>
        <v>0</v>
      </c>
      <c r="M9" s="98">
        <f t="shared" si="0"/>
        <v>6999.52</v>
      </c>
      <c r="N9" s="98">
        <f t="shared" si="0"/>
        <v>0</v>
      </c>
      <c r="O9" s="98">
        <f t="shared" si="0"/>
        <v>2550</v>
      </c>
      <c r="P9" s="98">
        <f t="shared" si="0"/>
        <v>981.2</v>
      </c>
      <c r="Q9" s="98">
        <f t="shared" si="0"/>
        <v>10032</v>
      </c>
      <c r="R9" s="98">
        <f t="shared" si="0"/>
        <v>1666.8</v>
      </c>
      <c r="S9" s="98">
        <f t="shared" si="0"/>
        <v>0</v>
      </c>
      <c r="T9" s="98">
        <f t="shared" si="0"/>
        <v>0</v>
      </c>
      <c r="U9" s="98">
        <f t="shared" ref="U9:AA9" si="1">SUM(U4:U8)</f>
        <v>57227.12</v>
      </c>
      <c r="V9" s="98">
        <f t="shared" si="1"/>
        <v>0</v>
      </c>
      <c r="W9" s="98">
        <f t="shared" si="1"/>
        <v>57227.12</v>
      </c>
      <c r="X9" s="101">
        <f t="shared" si="1"/>
        <v>14500</v>
      </c>
      <c r="Y9" s="101">
        <f t="shared" si="1"/>
        <v>0</v>
      </c>
      <c r="Z9" s="101">
        <f t="shared" si="1"/>
        <v>560</v>
      </c>
      <c r="AA9" s="101">
        <f t="shared" si="1"/>
        <v>560</v>
      </c>
      <c r="AB9" s="98">
        <f>W9/(D9 +E9)</f>
        <v>9537.8533333333344</v>
      </c>
      <c r="AC9" s="98">
        <f>W9/Z9</f>
        <v>102.19128571428571</v>
      </c>
      <c r="AD9" s="98"/>
      <c r="AE9" s="98"/>
    </row>
    <row r="10" spans="1:31" ht="31.2" x14ac:dyDescent="0.25">
      <c r="A10" s="146" t="s">
        <v>14</v>
      </c>
      <c r="B10" s="146" t="s">
        <v>15</v>
      </c>
      <c r="C10" s="146" t="s">
        <v>16</v>
      </c>
      <c r="D10" s="43" t="s">
        <v>526</v>
      </c>
      <c r="E10" s="43" t="s">
        <v>524</v>
      </c>
      <c r="F10" s="146" t="s">
        <v>2</v>
      </c>
      <c r="G10" s="146" t="s">
        <v>3</v>
      </c>
      <c r="H10" s="43" t="s">
        <v>31</v>
      </c>
      <c r="I10" s="43" t="s">
        <v>4</v>
      </c>
      <c r="J10" s="43" t="s">
        <v>5</v>
      </c>
      <c r="K10" s="43" t="s">
        <v>6</v>
      </c>
      <c r="L10" s="43" t="s">
        <v>773</v>
      </c>
      <c r="M10" s="43" t="s">
        <v>13</v>
      </c>
      <c r="N10" s="146" t="s">
        <v>17</v>
      </c>
      <c r="O10" s="146" t="s">
        <v>7</v>
      </c>
      <c r="P10" s="43" t="s">
        <v>8</v>
      </c>
      <c r="Q10" s="146" t="s">
        <v>9</v>
      </c>
      <c r="R10" s="43" t="s">
        <v>18</v>
      </c>
      <c r="S10" s="146" t="s">
        <v>10</v>
      </c>
      <c r="T10" s="146" t="s">
        <v>12</v>
      </c>
      <c r="U10" s="146" t="s">
        <v>11</v>
      </c>
      <c r="V10" s="43" t="s">
        <v>170</v>
      </c>
      <c r="W10" s="43" t="s">
        <v>171</v>
      </c>
      <c r="X10" s="43" t="s">
        <v>163</v>
      </c>
      <c r="Y10" s="43" t="s">
        <v>164</v>
      </c>
      <c r="Z10" s="43" t="s">
        <v>165</v>
      </c>
      <c r="AA10" s="43" t="s">
        <v>166</v>
      </c>
      <c r="AB10" s="146" t="s">
        <v>167</v>
      </c>
      <c r="AC10" s="146" t="s">
        <v>168</v>
      </c>
      <c r="AD10" s="146" t="s">
        <v>1405</v>
      </c>
      <c r="AE10" s="146" t="s">
        <v>1406</v>
      </c>
    </row>
    <row r="11" spans="1:31" x14ac:dyDescent="0.25">
      <c r="A11" s="100"/>
      <c r="B11" s="100"/>
      <c r="C11" s="100"/>
      <c r="D11" s="100"/>
      <c r="E11" s="100"/>
      <c r="F11" s="100"/>
      <c r="G11" s="100"/>
      <c r="H11" s="100"/>
      <c r="I11" s="100"/>
      <c r="J11" s="100"/>
      <c r="K11" s="100"/>
      <c r="L11" s="100"/>
      <c r="M11" s="100"/>
      <c r="N11" s="100"/>
      <c r="O11" s="100"/>
      <c r="P11" s="100"/>
      <c r="Q11" s="100"/>
      <c r="R11" s="100"/>
      <c r="S11" s="100"/>
      <c r="T11" s="100"/>
      <c r="U11" s="100"/>
      <c r="V11" s="100"/>
      <c r="W11" s="100"/>
      <c r="X11" s="100"/>
      <c r="Y11" s="100"/>
      <c r="Z11" s="100"/>
      <c r="AA11" s="100"/>
      <c r="AB11" s="100"/>
      <c r="AC11" s="100"/>
      <c r="AD11" s="100"/>
      <c r="AE11" s="100"/>
    </row>
    <row r="12" spans="1:31" s="227" customFormat="1" ht="48" x14ac:dyDescent="0.25">
      <c r="A12" s="304" t="s">
        <v>1251</v>
      </c>
      <c r="B12" s="304"/>
      <c r="C12" s="245" t="s">
        <v>30</v>
      </c>
      <c r="D12" s="245" t="s">
        <v>526</v>
      </c>
      <c r="E12" s="245" t="s">
        <v>524</v>
      </c>
      <c r="F12" s="246"/>
      <c r="G12" s="246"/>
      <c r="H12" s="245" t="s">
        <v>31</v>
      </c>
      <c r="I12" s="245" t="s">
        <v>4</v>
      </c>
      <c r="J12" s="245" t="s">
        <v>5</v>
      </c>
      <c r="K12" s="245" t="s">
        <v>6</v>
      </c>
      <c r="L12" s="245" t="s">
        <v>773</v>
      </c>
      <c r="M12" s="245" t="s">
        <v>13</v>
      </c>
      <c r="N12" s="246" t="s">
        <v>17</v>
      </c>
      <c r="O12" s="246" t="s">
        <v>7</v>
      </c>
      <c r="P12" s="245" t="s">
        <v>8</v>
      </c>
      <c r="Q12" s="246" t="s">
        <v>9</v>
      </c>
      <c r="R12" s="245" t="s">
        <v>18</v>
      </c>
      <c r="S12" s="246" t="s">
        <v>10</v>
      </c>
      <c r="T12" s="246" t="s">
        <v>12</v>
      </c>
      <c r="U12" s="245" t="s">
        <v>169</v>
      </c>
      <c r="V12" s="245" t="s">
        <v>170</v>
      </c>
      <c r="W12" s="245" t="s">
        <v>171</v>
      </c>
      <c r="X12" s="245" t="s">
        <v>163</v>
      </c>
      <c r="Y12" s="245" t="s">
        <v>164</v>
      </c>
      <c r="Z12" s="245" t="s">
        <v>165</v>
      </c>
      <c r="AA12" s="245" t="s">
        <v>166</v>
      </c>
      <c r="AB12" s="247" t="s">
        <v>167</v>
      </c>
      <c r="AC12" s="247" t="s">
        <v>168</v>
      </c>
      <c r="AD12" s="247"/>
      <c r="AE12" s="247"/>
    </row>
    <row r="13" spans="1:31" s="20" customFormat="1" ht="25.5" customHeight="1" x14ac:dyDescent="0.25">
      <c r="A13" s="303" t="s">
        <v>694</v>
      </c>
      <c r="B13" s="303"/>
      <c r="C13" s="95">
        <f>COUNT(D4:D5)</f>
        <v>2</v>
      </c>
      <c r="D13" s="95">
        <f>SUM(D4:D5)</f>
        <v>6</v>
      </c>
      <c r="E13" s="95">
        <f>SUM(E4:E5)</f>
        <v>0</v>
      </c>
      <c r="F13" s="95"/>
      <c r="G13" s="95"/>
      <c r="H13" s="95">
        <f>SUM(H4:H5)</f>
        <v>0</v>
      </c>
      <c r="I13" s="95">
        <f>SUM(I4:I5)</f>
        <v>40</v>
      </c>
      <c r="J13" s="95">
        <f>MAX(J4:J5)</f>
        <v>14</v>
      </c>
      <c r="K13" s="45">
        <f>SUM(K4:K5)</f>
        <v>34997.599999999999</v>
      </c>
      <c r="L13" s="45">
        <f t="shared" ref="L13:AA13" si="2">SUM(L4:L5)</f>
        <v>0</v>
      </c>
      <c r="M13" s="45">
        <f t="shared" si="2"/>
        <v>6999.52</v>
      </c>
      <c r="N13" s="45">
        <f t="shared" si="2"/>
        <v>0</v>
      </c>
      <c r="O13" s="45">
        <f t="shared" si="2"/>
        <v>2550</v>
      </c>
      <c r="P13" s="45">
        <f t="shared" si="2"/>
        <v>981.2</v>
      </c>
      <c r="Q13" s="45">
        <f t="shared" si="2"/>
        <v>10032</v>
      </c>
      <c r="R13" s="45">
        <f t="shared" si="2"/>
        <v>1666.8</v>
      </c>
      <c r="S13" s="45">
        <f t="shared" si="2"/>
        <v>0</v>
      </c>
      <c r="T13" s="45">
        <f t="shared" si="2"/>
        <v>0</v>
      </c>
      <c r="U13" s="45">
        <f t="shared" si="2"/>
        <v>57227.12</v>
      </c>
      <c r="V13" s="45">
        <f t="shared" si="2"/>
        <v>0</v>
      </c>
      <c r="W13" s="62">
        <f>U13+V13</f>
        <v>57227.12</v>
      </c>
      <c r="X13" s="249">
        <f t="shared" si="2"/>
        <v>14500</v>
      </c>
      <c r="Y13" s="249">
        <f t="shared" si="2"/>
        <v>0</v>
      </c>
      <c r="Z13" s="249">
        <f t="shared" si="2"/>
        <v>560</v>
      </c>
      <c r="AA13" s="249">
        <f t="shared" si="2"/>
        <v>560</v>
      </c>
      <c r="AB13" s="62">
        <f>W13/(D13 +E13)</f>
        <v>9537.8533333333344</v>
      </c>
      <c r="AC13" s="62">
        <f>W13/Z13</f>
        <v>102.19128571428571</v>
      </c>
      <c r="AD13" s="62"/>
      <c r="AE13" s="62"/>
    </row>
  </sheetData>
  <mergeCells count="2">
    <mergeCell ref="A13:B13"/>
    <mergeCell ref="A12:B12"/>
  </mergeCells>
  <pageMargins left="0.74803149606299213" right="0.74803149606299213" top="0.98425196850393704" bottom="0.98425196850393704" header="0.51181102362204722" footer="0.51181102362204722"/>
  <pageSetup paperSize="9" scale="47"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00B0F0"/>
    <pageSetUpPr fitToPage="1"/>
  </sheetPr>
  <dimension ref="A1:AE12"/>
  <sheetViews>
    <sheetView workbookViewId="0">
      <selection activeCell="A4" sqref="A4:AE4"/>
    </sheetView>
  </sheetViews>
  <sheetFormatPr defaultRowHeight="13.2" x14ac:dyDescent="0.25"/>
  <cols>
    <col min="1" max="1" width="13.33203125" customWidth="1"/>
    <col min="2" max="2" width="11.5546875" customWidth="1"/>
    <col min="3" max="3" width="11.44140625" customWidth="1"/>
    <col min="6" max="6" width="15.5546875" customWidth="1"/>
    <col min="7" max="7" width="12" customWidth="1"/>
    <col min="10" max="10" width="8.88671875" bestFit="1" customWidth="1"/>
    <col min="11" max="11" width="11" bestFit="1" customWidth="1"/>
    <col min="12" max="12" width="6.44140625" bestFit="1" customWidth="1"/>
    <col min="13" max="13" width="10" bestFit="1" customWidth="1"/>
    <col min="14" max="14" width="8" bestFit="1" customWidth="1"/>
    <col min="15" max="15" width="10" bestFit="1" customWidth="1"/>
    <col min="16" max="16" width="8.88671875" bestFit="1" customWidth="1"/>
    <col min="17" max="17" width="10" bestFit="1" customWidth="1"/>
    <col min="18" max="18" width="9" customWidth="1"/>
    <col min="19" max="19" width="7.44140625" bestFit="1" customWidth="1"/>
    <col min="20" max="20" width="8" bestFit="1" customWidth="1"/>
    <col min="21" max="21" width="11" bestFit="1" customWidth="1"/>
    <col min="22" max="22" width="7.109375" bestFit="1" customWidth="1"/>
    <col min="23" max="23" width="11" bestFit="1" customWidth="1"/>
    <col min="24" max="24" width="10" bestFit="1" customWidth="1"/>
    <col min="28" max="28" width="10" bestFit="1" customWidth="1"/>
    <col min="29" max="29" width="9.44140625" bestFit="1" customWidth="1"/>
    <col min="30" max="30" width="15.33203125" customWidth="1"/>
    <col min="31" max="31" width="18" customWidth="1"/>
  </cols>
  <sheetData>
    <row r="1" spans="1:31" x14ac:dyDescent="0.25">
      <c r="A1" s="10" t="s">
        <v>192</v>
      </c>
      <c r="B1" s="5"/>
      <c r="C1" s="5"/>
      <c r="D1" s="5"/>
      <c r="E1" s="5"/>
      <c r="F1" s="5"/>
      <c r="G1" s="5"/>
      <c r="H1" s="5"/>
      <c r="I1" s="5"/>
      <c r="J1" s="5"/>
      <c r="K1" s="5"/>
      <c r="L1" s="5"/>
      <c r="M1" s="5"/>
      <c r="N1" s="5"/>
      <c r="O1" s="5"/>
      <c r="P1" s="5"/>
      <c r="Q1" s="5"/>
      <c r="R1" s="5"/>
      <c r="S1" s="5"/>
      <c r="T1" s="5"/>
      <c r="U1" s="5"/>
    </row>
    <row r="2" spans="1:31" x14ac:dyDescent="0.25">
      <c r="A2" s="5"/>
      <c r="B2" s="5"/>
      <c r="C2" s="5"/>
      <c r="D2" s="5"/>
      <c r="E2" s="5"/>
      <c r="F2" s="5"/>
      <c r="G2" s="5"/>
      <c r="H2" s="5"/>
      <c r="I2" s="5"/>
      <c r="J2" s="5"/>
      <c r="K2" s="5"/>
      <c r="L2" s="5"/>
      <c r="M2" s="5"/>
      <c r="N2" s="5"/>
      <c r="O2" s="5"/>
      <c r="P2" s="5"/>
      <c r="Q2" s="5"/>
      <c r="R2" s="5"/>
      <c r="S2" s="5"/>
      <c r="T2" s="5"/>
      <c r="U2" s="5"/>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146" t="s">
        <v>11</v>
      </c>
      <c r="V3" s="43" t="s">
        <v>170</v>
      </c>
      <c r="W3" s="43" t="s">
        <v>171</v>
      </c>
      <c r="X3" s="43" t="s">
        <v>163</v>
      </c>
      <c r="Y3" s="43" t="s">
        <v>164</v>
      </c>
      <c r="Z3" s="43" t="s">
        <v>165</v>
      </c>
      <c r="AA3" s="43" t="s">
        <v>166</v>
      </c>
      <c r="AB3" s="146" t="s">
        <v>167</v>
      </c>
      <c r="AC3" s="146" t="s">
        <v>168</v>
      </c>
      <c r="AD3" s="146" t="s">
        <v>1405</v>
      </c>
      <c r="AE3" s="146" t="s">
        <v>1406</v>
      </c>
    </row>
    <row r="4" spans="1:31" s="20" customFormat="1" x14ac:dyDescent="0.25">
      <c r="A4" s="21" t="s">
        <v>193</v>
      </c>
      <c r="B4" s="32" t="s">
        <v>34</v>
      </c>
      <c r="C4" s="21" t="s">
        <v>194</v>
      </c>
      <c r="D4" s="21">
        <v>3</v>
      </c>
      <c r="E4" s="21">
        <v>0</v>
      </c>
      <c r="F4" s="21" t="s">
        <v>177</v>
      </c>
      <c r="G4" s="21" t="s">
        <v>194</v>
      </c>
      <c r="H4" s="21">
        <v>0</v>
      </c>
      <c r="I4" s="33">
        <v>20</v>
      </c>
      <c r="J4" s="33">
        <v>14</v>
      </c>
      <c r="K4" s="34">
        <v>17498.8</v>
      </c>
      <c r="L4" s="34">
        <v>0</v>
      </c>
      <c r="M4" s="34">
        <v>3499.76</v>
      </c>
      <c r="N4" s="23">
        <v>0</v>
      </c>
      <c r="O4" s="23">
        <v>1311.2</v>
      </c>
      <c r="P4" s="34">
        <v>490.6</v>
      </c>
      <c r="Q4" s="23">
        <v>5016</v>
      </c>
      <c r="R4" s="34">
        <v>556.32000000000005</v>
      </c>
      <c r="S4" s="23">
        <v>0</v>
      </c>
      <c r="T4" s="23">
        <v>0</v>
      </c>
      <c r="U4" s="23">
        <v>28372.68</v>
      </c>
      <c r="V4" s="23">
        <v>0</v>
      </c>
      <c r="W4" s="23">
        <f>U4+V4</f>
        <v>28372.68</v>
      </c>
      <c r="X4" s="47">
        <v>7000</v>
      </c>
      <c r="Y4" s="47">
        <v>0</v>
      </c>
      <c r="Z4" s="47">
        <v>280</v>
      </c>
      <c r="AA4" s="47">
        <v>280</v>
      </c>
      <c r="AB4" s="23">
        <f>W4/(D4 +E4)</f>
        <v>9457.56</v>
      </c>
      <c r="AC4" s="23">
        <f>W4/Z4</f>
        <v>101.331</v>
      </c>
      <c r="AD4" s="23" t="s">
        <v>1651</v>
      </c>
      <c r="AE4" s="284"/>
    </row>
    <row r="5" spans="1:31" x14ac:dyDescent="0.25">
      <c r="A5" s="14"/>
      <c r="B5" s="15"/>
      <c r="C5" s="14"/>
      <c r="D5" s="14"/>
      <c r="E5" s="14"/>
      <c r="F5" s="14"/>
      <c r="G5" s="14"/>
      <c r="H5" s="14"/>
      <c r="I5" s="14"/>
      <c r="J5" s="14"/>
      <c r="K5" s="16"/>
      <c r="L5" s="16"/>
      <c r="M5" s="16"/>
      <c r="N5" s="16"/>
      <c r="O5" s="16"/>
      <c r="P5" s="16"/>
      <c r="Q5" s="16"/>
      <c r="R5" s="16"/>
      <c r="S5" s="16"/>
      <c r="T5" s="16"/>
      <c r="U5" s="16"/>
      <c r="V5" s="1"/>
      <c r="W5" s="1"/>
      <c r="X5" s="86"/>
      <c r="Y5" s="86"/>
      <c r="Z5" s="86"/>
      <c r="AA5" s="86"/>
      <c r="AB5" s="1"/>
      <c r="AC5" s="1"/>
      <c r="AD5" s="1"/>
      <c r="AE5" s="285"/>
    </row>
    <row r="6" spans="1:31" x14ac:dyDescent="0.25">
      <c r="A6" s="14"/>
      <c r="B6" s="15"/>
      <c r="C6" s="14"/>
      <c r="D6" s="14"/>
      <c r="E6" s="14"/>
      <c r="F6" s="14"/>
      <c r="G6" s="14"/>
      <c r="H6" s="14"/>
      <c r="I6" s="14"/>
      <c r="J6" s="14"/>
      <c r="K6" s="16"/>
      <c r="L6" s="16"/>
      <c r="M6" s="16"/>
      <c r="N6" s="16"/>
      <c r="O6" s="16"/>
      <c r="P6" s="16"/>
      <c r="Q6" s="16"/>
      <c r="R6" s="16"/>
      <c r="S6" s="16"/>
      <c r="T6" s="16"/>
      <c r="U6" s="16"/>
      <c r="V6" s="1"/>
      <c r="W6" s="1"/>
      <c r="X6" s="86"/>
      <c r="Y6" s="86"/>
      <c r="Z6" s="86"/>
      <c r="AA6" s="86"/>
      <c r="AB6" s="1"/>
      <c r="AC6" s="1"/>
      <c r="AD6" s="1"/>
      <c r="AE6" s="285"/>
    </row>
    <row r="7" spans="1:31" x14ac:dyDescent="0.25">
      <c r="A7" s="3"/>
      <c r="B7" s="9"/>
      <c r="C7" s="3"/>
      <c r="D7" s="3"/>
      <c r="E7" s="3"/>
      <c r="F7" s="3"/>
      <c r="G7" s="3"/>
      <c r="H7" s="3"/>
      <c r="I7" s="3"/>
      <c r="J7" s="3"/>
      <c r="K7" s="7"/>
      <c r="L7" s="7"/>
      <c r="M7" s="7"/>
      <c r="N7" s="7"/>
      <c r="O7" s="7"/>
      <c r="P7" s="7"/>
      <c r="Q7" s="7"/>
      <c r="R7" s="7"/>
      <c r="S7" s="7"/>
      <c r="T7" s="7"/>
      <c r="U7" s="7"/>
      <c r="V7" s="1"/>
      <c r="W7" s="1"/>
      <c r="X7" s="86"/>
      <c r="Y7" s="86"/>
      <c r="Z7" s="86"/>
      <c r="AA7" s="86"/>
      <c r="AB7" s="1"/>
      <c r="AC7" s="1"/>
      <c r="AD7" s="1"/>
      <c r="AE7" s="285"/>
    </row>
    <row r="8" spans="1:31" x14ac:dyDescent="0.25">
      <c r="A8" s="97"/>
      <c r="B8" s="97" t="s">
        <v>28</v>
      </c>
      <c r="C8" s="97">
        <f>COUNT(D3:D4)</f>
        <v>1</v>
      </c>
      <c r="D8" s="97">
        <f>SUM(D4:D7)</f>
        <v>3</v>
      </c>
      <c r="E8" s="97">
        <f>SUM(E4:E7)</f>
        <v>0</v>
      </c>
      <c r="F8" s="97"/>
      <c r="G8" s="97"/>
      <c r="H8" s="97">
        <f>SUM(H4:H7)</f>
        <v>0</v>
      </c>
      <c r="I8" s="97">
        <f>SUM(I4:I7)</f>
        <v>20</v>
      </c>
      <c r="J8" s="97">
        <f>MAX(J3:J4)</f>
        <v>14</v>
      </c>
      <c r="K8" s="98">
        <f>SUM(K4:K7)</f>
        <v>17498.8</v>
      </c>
      <c r="L8" s="98">
        <f>SUM(L4:L7)</f>
        <v>0</v>
      </c>
      <c r="M8" s="98">
        <f t="shared" ref="M8:AA8" si="0">SUM(M4:M7)</f>
        <v>3499.76</v>
      </c>
      <c r="N8" s="98">
        <f t="shared" si="0"/>
        <v>0</v>
      </c>
      <c r="O8" s="98">
        <f t="shared" si="0"/>
        <v>1311.2</v>
      </c>
      <c r="P8" s="98">
        <f t="shared" si="0"/>
        <v>490.6</v>
      </c>
      <c r="Q8" s="98">
        <f t="shared" si="0"/>
        <v>5016</v>
      </c>
      <c r="R8" s="98">
        <f t="shared" si="0"/>
        <v>556.32000000000005</v>
      </c>
      <c r="S8" s="98">
        <f t="shared" si="0"/>
        <v>0</v>
      </c>
      <c r="T8" s="98">
        <f t="shared" si="0"/>
        <v>0</v>
      </c>
      <c r="U8" s="98">
        <f t="shared" si="0"/>
        <v>28372.68</v>
      </c>
      <c r="V8" s="98">
        <f t="shared" si="0"/>
        <v>0</v>
      </c>
      <c r="W8" s="98">
        <f t="shared" si="0"/>
        <v>28372.68</v>
      </c>
      <c r="X8" s="101">
        <f t="shared" si="0"/>
        <v>7000</v>
      </c>
      <c r="Y8" s="101">
        <f t="shared" si="0"/>
        <v>0</v>
      </c>
      <c r="Z8" s="101">
        <f t="shared" si="0"/>
        <v>280</v>
      </c>
      <c r="AA8" s="101">
        <f t="shared" si="0"/>
        <v>280</v>
      </c>
      <c r="AB8" s="98">
        <f>W8/(D8 +E8)</f>
        <v>9457.56</v>
      </c>
      <c r="AC8" s="98">
        <f>W8/Z8</f>
        <v>101.331</v>
      </c>
      <c r="AD8" s="98"/>
      <c r="AE8" s="98"/>
    </row>
    <row r="9" spans="1:31" ht="31.2" x14ac:dyDescent="0.25">
      <c r="A9" s="146" t="s">
        <v>14</v>
      </c>
      <c r="B9" s="146" t="s">
        <v>15</v>
      </c>
      <c r="C9" s="146" t="s">
        <v>16</v>
      </c>
      <c r="D9" s="43" t="s">
        <v>526</v>
      </c>
      <c r="E9" s="43" t="s">
        <v>524</v>
      </c>
      <c r="F9" s="146" t="s">
        <v>2</v>
      </c>
      <c r="G9" s="146" t="s">
        <v>3</v>
      </c>
      <c r="H9" s="43" t="s">
        <v>31</v>
      </c>
      <c r="I9" s="43" t="s">
        <v>4</v>
      </c>
      <c r="J9" s="43" t="s">
        <v>5</v>
      </c>
      <c r="K9" s="43" t="s">
        <v>6</v>
      </c>
      <c r="L9" s="43" t="s">
        <v>773</v>
      </c>
      <c r="M9" s="43" t="s">
        <v>13</v>
      </c>
      <c r="N9" s="146" t="s">
        <v>17</v>
      </c>
      <c r="O9" s="146" t="s">
        <v>7</v>
      </c>
      <c r="P9" s="43" t="s">
        <v>8</v>
      </c>
      <c r="Q9" s="146" t="s">
        <v>9</v>
      </c>
      <c r="R9" s="43" t="s">
        <v>18</v>
      </c>
      <c r="S9" s="146" t="s">
        <v>10</v>
      </c>
      <c r="T9" s="146" t="s">
        <v>12</v>
      </c>
      <c r="U9" s="146" t="s">
        <v>11</v>
      </c>
      <c r="V9" s="43" t="s">
        <v>170</v>
      </c>
      <c r="W9" s="43" t="s">
        <v>171</v>
      </c>
      <c r="X9" s="43" t="s">
        <v>163</v>
      </c>
      <c r="Y9" s="43" t="s">
        <v>164</v>
      </c>
      <c r="Z9" s="43" t="s">
        <v>165</v>
      </c>
      <c r="AA9" s="43" t="s">
        <v>166</v>
      </c>
      <c r="AB9" s="146" t="s">
        <v>167</v>
      </c>
      <c r="AC9" s="146" t="s">
        <v>168</v>
      </c>
      <c r="AD9" s="146" t="s">
        <v>1405</v>
      </c>
      <c r="AE9" s="146" t="s">
        <v>1406</v>
      </c>
    </row>
    <row r="10" spans="1:31" x14ac:dyDescent="0.25">
      <c r="A10" s="100"/>
      <c r="B10" s="100"/>
      <c r="C10" s="100"/>
      <c r="D10" s="100"/>
      <c r="E10" s="100"/>
      <c r="F10" s="100"/>
      <c r="G10" s="100"/>
      <c r="H10" s="100"/>
      <c r="I10" s="100"/>
      <c r="J10" s="100"/>
      <c r="K10" s="100"/>
      <c r="L10" s="100"/>
      <c r="M10" s="100"/>
      <c r="N10" s="100"/>
      <c r="O10" s="100"/>
      <c r="P10" s="100"/>
      <c r="Q10" s="100"/>
      <c r="R10" s="100"/>
      <c r="S10" s="100"/>
      <c r="T10" s="100"/>
      <c r="U10" s="100"/>
      <c r="V10" s="100"/>
      <c r="W10" s="100"/>
      <c r="X10" s="100"/>
      <c r="Y10" s="100"/>
      <c r="Z10" s="100"/>
      <c r="AA10" s="100"/>
      <c r="AB10" s="100"/>
      <c r="AC10" s="100"/>
      <c r="AD10" s="100"/>
      <c r="AE10" s="100"/>
    </row>
    <row r="11" spans="1:31" s="227" customFormat="1" ht="48" x14ac:dyDescent="0.25">
      <c r="A11" s="304" t="s">
        <v>1251</v>
      </c>
      <c r="B11" s="304"/>
      <c r="C11" s="245" t="s">
        <v>30</v>
      </c>
      <c r="D11" s="245" t="s">
        <v>526</v>
      </c>
      <c r="E11" s="245" t="s">
        <v>524</v>
      </c>
      <c r="F11" s="246"/>
      <c r="G11" s="246"/>
      <c r="H11" s="245" t="s">
        <v>31</v>
      </c>
      <c r="I11" s="245" t="s">
        <v>4</v>
      </c>
      <c r="J11" s="245" t="s">
        <v>5</v>
      </c>
      <c r="K11" s="245" t="s">
        <v>6</v>
      </c>
      <c r="L11" s="245" t="s">
        <v>773</v>
      </c>
      <c r="M11" s="245" t="s">
        <v>13</v>
      </c>
      <c r="N11" s="246" t="s">
        <v>17</v>
      </c>
      <c r="O11" s="246" t="s">
        <v>7</v>
      </c>
      <c r="P11" s="245" t="s">
        <v>8</v>
      </c>
      <c r="Q11" s="246" t="s">
        <v>9</v>
      </c>
      <c r="R11" s="245" t="s">
        <v>18</v>
      </c>
      <c r="S11" s="246" t="s">
        <v>10</v>
      </c>
      <c r="T11" s="246" t="s">
        <v>12</v>
      </c>
      <c r="U11" s="245" t="s">
        <v>169</v>
      </c>
      <c r="V11" s="245" t="s">
        <v>170</v>
      </c>
      <c r="W11" s="245" t="s">
        <v>171</v>
      </c>
      <c r="X11" s="245" t="s">
        <v>163</v>
      </c>
      <c r="Y11" s="245" t="s">
        <v>164</v>
      </c>
      <c r="Z11" s="245" t="s">
        <v>165</v>
      </c>
      <c r="AA11" s="245" t="s">
        <v>166</v>
      </c>
      <c r="AB11" s="247" t="s">
        <v>167</v>
      </c>
      <c r="AC11" s="247" t="s">
        <v>168</v>
      </c>
      <c r="AD11" s="247"/>
      <c r="AE11" s="247"/>
    </row>
    <row r="12" spans="1:31" s="20" customFormat="1" ht="25.5" customHeight="1" x14ac:dyDescent="0.25">
      <c r="A12" s="303" t="s">
        <v>694</v>
      </c>
      <c r="B12" s="303"/>
      <c r="C12" s="95">
        <f>COUNT(D4)</f>
        <v>1</v>
      </c>
      <c r="D12" s="95">
        <f>SUM(D4)</f>
        <v>3</v>
      </c>
      <c r="E12" s="95">
        <f>SUM(E4)</f>
        <v>0</v>
      </c>
      <c r="F12" s="95"/>
      <c r="G12" s="95"/>
      <c r="H12" s="95">
        <f>SUM(H4)</f>
        <v>0</v>
      </c>
      <c r="I12" s="95">
        <f>SUM(I4)</f>
        <v>20</v>
      </c>
      <c r="J12" s="95">
        <f>MAX(J4)</f>
        <v>14</v>
      </c>
      <c r="K12" s="45">
        <f>SUM(K4)</f>
        <v>17498.8</v>
      </c>
      <c r="L12" s="45">
        <f t="shared" ref="L12:AA12" si="1">SUM(L4)</f>
        <v>0</v>
      </c>
      <c r="M12" s="45">
        <f t="shared" si="1"/>
        <v>3499.76</v>
      </c>
      <c r="N12" s="45">
        <f t="shared" si="1"/>
        <v>0</v>
      </c>
      <c r="O12" s="45">
        <f t="shared" si="1"/>
        <v>1311.2</v>
      </c>
      <c r="P12" s="45">
        <f t="shared" si="1"/>
        <v>490.6</v>
      </c>
      <c r="Q12" s="45">
        <f t="shared" si="1"/>
        <v>5016</v>
      </c>
      <c r="R12" s="45">
        <f t="shared" si="1"/>
        <v>556.32000000000005</v>
      </c>
      <c r="S12" s="45">
        <f t="shared" si="1"/>
        <v>0</v>
      </c>
      <c r="T12" s="45">
        <f t="shared" si="1"/>
        <v>0</v>
      </c>
      <c r="U12" s="45">
        <f t="shared" si="1"/>
        <v>28372.68</v>
      </c>
      <c r="V12" s="45">
        <f t="shared" si="1"/>
        <v>0</v>
      </c>
      <c r="W12" s="62">
        <f>U12+V12</f>
        <v>28372.68</v>
      </c>
      <c r="X12" s="249">
        <f t="shared" si="1"/>
        <v>7000</v>
      </c>
      <c r="Y12" s="249">
        <f t="shared" si="1"/>
        <v>0</v>
      </c>
      <c r="Z12" s="249">
        <f t="shared" si="1"/>
        <v>280</v>
      </c>
      <c r="AA12" s="249">
        <f t="shared" si="1"/>
        <v>280</v>
      </c>
      <c r="AB12" s="62">
        <f>W12/(D12 +E12)</f>
        <v>9457.56</v>
      </c>
      <c r="AC12" s="62">
        <f>W12/Z12</f>
        <v>101.331</v>
      </c>
      <c r="AD12" s="62"/>
      <c r="AE12" s="62"/>
    </row>
  </sheetData>
  <mergeCells count="2">
    <mergeCell ref="A12:B12"/>
    <mergeCell ref="A11:B11"/>
  </mergeCells>
  <pageMargins left="0.74803149606299213" right="0.74803149606299213" top="0.98425196850393704" bottom="0.98425196850393704" header="0.51181102362204722" footer="0.51181102362204722"/>
  <pageSetup paperSize="9" scale="48" orientation="landscape" r:id="rId1"/>
  <headerFooter alignWithMargins="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5">
    <tabColor rgb="FF00B0F0"/>
    <pageSetUpPr fitToPage="1"/>
  </sheetPr>
  <dimension ref="A1:AE14"/>
  <sheetViews>
    <sheetView workbookViewId="0">
      <selection activeCell="A4" sqref="A4:AE5"/>
    </sheetView>
  </sheetViews>
  <sheetFormatPr defaultRowHeight="13.2" x14ac:dyDescent="0.25"/>
  <cols>
    <col min="1" max="1" width="12.33203125" customWidth="1"/>
    <col min="2" max="2" width="13.5546875" customWidth="1"/>
    <col min="3" max="3" width="9.88671875" customWidth="1"/>
    <col min="6" max="6" width="14.109375" customWidth="1"/>
    <col min="7" max="7" width="11.44140625" customWidth="1"/>
    <col min="9" max="9" width="7.5546875" bestFit="1" customWidth="1"/>
    <col min="10" max="10" width="8.88671875" bestFit="1" customWidth="1"/>
    <col min="11" max="11" width="11" bestFit="1" customWidth="1"/>
    <col min="12" max="12" width="6.44140625" bestFit="1" customWidth="1"/>
    <col min="13" max="13" width="10" bestFit="1" customWidth="1"/>
    <col min="14" max="14" width="8" bestFit="1" customWidth="1"/>
    <col min="15" max="16" width="10" bestFit="1" customWidth="1"/>
    <col min="17" max="17" width="11" bestFit="1" customWidth="1"/>
    <col min="18" max="18" width="10" bestFit="1" customWidth="1"/>
    <col min="19" max="19" width="7.44140625" bestFit="1" customWidth="1"/>
    <col min="20" max="22" width="11" bestFit="1" customWidth="1"/>
    <col min="23" max="23" width="12" bestFit="1" customWidth="1"/>
    <col min="24" max="24" width="10" bestFit="1" customWidth="1"/>
    <col min="25" max="25" width="8" bestFit="1" customWidth="1"/>
    <col min="26" max="27" width="8.44140625" bestFit="1" customWidth="1"/>
    <col min="28" max="28" width="11" bestFit="1" customWidth="1"/>
    <col min="29" max="29" width="9.44140625" bestFit="1" customWidth="1"/>
    <col min="30" max="30" width="19" customWidth="1"/>
    <col min="31" max="31" width="20.88671875" customWidth="1"/>
  </cols>
  <sheetData>
    <row r="1" spans="1:31" x14ac:dyDescent="0.25">
      <c r="A1" s="10" t="s">
        <v>195</v>
      </c>
      <c r="B1" s="5"/>
      <c r="C1" s="5"/>
      <c r="D1" s="5"/>
      <c r="E1" s="5"/>
      <c r="F1" s="5"/>
      <c r="G1" s="5"/>
      <c r="H1" s="5"/>
      <c r="I1" s="5"/>
      <c r="J1" s="5"/>
      <c r="K1" s="5"/>
      <c r="L1" s="5"/>
      <c r="M1" s="5"/>
      <c r="N1" s="5"/>
      <c r="O1" s="5"/>
      <c r="P1" s="5"/>
      <c r="Q1" s="5"/>
      <c r="R1" s="5"/>
      <c r="S1" s="5"/>
      <c r="T1" s="5"/>
      <c r="U1" s="5"/>
    </row>
    <row r="2" spans="1:31" x14ac:dyDescent="0.25">
      <c r="A2" s="5"/>
      <c r="B2" s="5"/>
      <c r="C2" s="5"/>
      <c r="D2" s="5"/>
      <c r="E2" s="5"/>
      <c r="F2" s="5"/>
      <c r="G2" s="5"/>
      <c r="H2" s="5"/>
      <c r="I2" s="5"/>
      <c r="J2" s="5"/>
      <c r="K2" s="5"/>
      <c r="L2" s="5"/>
      <c r="M2" s="5"/>
      <c r="N2" s="5"/>
      <c r="O2" s="5"/>
      <c r="P2" s="5"/>
      <c r="Q2" s="5"/>
      <c r="R2" s="5"/>
      <c r="S2" s="5"/>
      <c r="T2" s="5"/>
      <c r="U2" s="5"/>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146" t="s">
        <v>11</v>
      </c>
      <c r="V3" s="43" t="s">
        <v>170</v>
      </c>
      <c r="W3" s="43" t="s">
        <v>171</v>
      </c>
      <c r="X3" s="43" t="s">
        <v>163</v>
      </c>
      <c r="Y3" s="43" t="s">
        <v>164</v>
      </c>
      <c r="Z3" s="43" t="s">
        <v>165</v>
      </c>
      <c r="AA3" s="43" t="s">
        <v>166</v>
      </c>
      <c r="AB3" s="146" t="s">
        <v>167</v>
      </c>
      <c r="AC3" s="146" t="s">
        <v>168</v>
      </c>
      <c r="AD3" s="146" t="s">
        <v>1405</v>
      </c>
      <c r="AE3" s="146" t="s">
        <v>1406</v>
      </c>
    </row>
    <row r="4" spans="1:31" s="20" customFormat="1" x14ac:dyDescent="0.25">
      <c r="A4" s="21" t="s">
        <v>196</v>
      </c>
      <c r="B4" s="32" t="s">
        <v>130</v>
      </c>
      <c r="C4" s="21" t="s">
        <v>197</v>
      </c>
      <c r="D4" s="21">
        <v>1</v>
      </c>
      <c r="E4" s="21">
        <v>0</v>
      </c>
      <c r="F4" s="21" t="s">
        <v>99</v>
      </c>
      <c r="G4" s="21" t="s">
        <v>197</v>
      </c>
      <c r="H4" s="21">
        <v>0</v>
      </c>
      <c r="I4" s="33">
        <v>20</v>
      </c>
      <c r="J4" s="33">
        <v>14</v>
      </c>
      <c r="K4" s="34">
        <v>18847.8</v>
      </c>
      <c r="L4" s="34">
        <v>0</v>
      </c>
      <c r="M4" s="34">
        <v>3769.56</v>
      </c>
      <c r="N4" s="23">
        <v>0</v>
      </c>
      <c r="O4" s="23">
        <v>981.6</v>
      </c>
      <c r="P4" s="34">
        <v>673</v>
      </c>
      <c r="Q4" s="23">
        <v>6000</v>
      </c>
      <c r="R4" s="34">
        <v>855.8</v>
      </c>
      <c r="S4" s="23">
        <v>0</v>
      </c>
      <c r="T4" s="23">
        <v>3640</v>
      </c>
      <c r="U4" s="23">
        <v>34767.760000000002</v>
      </c>
      <c r="V4" s="23">
        <v>23012.52</v>
      </c>
      <c r="W4" s="23">
        <f>U4+V4</f>
        <v>57780.28</v>
      </c>
      <c r="X4" s="47">
        <v>2500</v>
      </c>
      <c r="Y4" s="47">
        <v>10</v>
      </c>
      <c r="Z4" s="47">
        <v>240</v>
      </c>
      <c r="AA4" s="47">
        <v>236</v>
      </c>
      <c r="AB4" s="13">
        <f>W4/(D4 +E4)</f>
        <v>57780.28</v>
      </c>
      <c r="AC4" s="23">
        <f>W4/Z4</f>
        <v>240.75116666666665</v>
      </c>
      <c r="AD4" s="23" t="s">
        <v>35</v>
      </c>
      <c r="AE4" s="284"/>
    </row>
    <row r="5" spans="1:31" s="20" customFormat="1" x14ac:dyDescent="0.25">
      <c r="A5" s="21" t="s">
        <v>196</v>
      </c>
      <c r="B5" s="32" t="s">
        <v>150</v>
      </c>
      <c r="C5" s="21" t="s">
        <v>198</v>
      </c>
      <c r="D5" s="33">
        <v>1</v>
      </c>
      <c r="E5" s="33">
        <v>0</v>
      </c>
      <c r="F5" s="21" t="s">
        <v>99</v>
      </c>
      <c r="G5" s="21" t="s">
        <v>198</v>
      </c>
      <c r="H5" s="21">
        <v>0</v>
      </c>
      <c r="I5" s="33">
        <v>20</v>
      </c>
      <c r="J5" s="33">
        <v>13</v>
      </c>
      <c r="K5" s="34">
        <v>18847.8</v>
      </c>
      <c r="L5" s="34">
        <v>0</v>
      </c>
      <c r="M5" s="34">
        <v>3769.56</v>
      </c>
      <c r="N5" s="23">
        <v>0</v>
      </c>
      <c r="O5" s="23">
        <v>981.6</v>
      </c>
      <c r="P5" s="34">
        <v>673</v>
      </c>
      <c r="Q5" s="23">
        <v>7484</v>
      </c>
      <c r="R5" s="34">
        <v>855</v>
      </c>
      <c r="S5" s="23">
        <v>0</v>
      </c>
      <c r="T5" s="23">
        <v>8400</v>
      </c>
      <c r="U5" s="23">
        <v>41101.96</v>
      </c>
      <c r="V5" s="23">
        <v>23012.52</v>
      </c>
      <c r="W5" s="23">
        <f>U5+V5</f>
        <v>64114.479999999996</v>
      </c>
      <c r="X5" s="47">
        <v>2500</v>
      </c>
      <c r="Y5" s="47">
        <v>15</v>
      </c>
      <c r="Z5" s="47">
        <v>240</v>
      </c>
      <c r="AA5" s="47">
        <v>232</v>
      </c>
      <c r="AB5" s="13">
        <f>W5/(D5 +E5)</f>
        <v>64114.479999999996</v>
      </c>
      <c r="AC5" s="23">
        <f>W5/Z5</f>
        <v>267.14366666666666</v>
      </c>
      <c r="AD5" s="23" t="s">
        <v>35</v>
      </c>
      <c r="AE5" s="284"/>
    </row>
    <row r="6" spans="1:31" x14ac:dyDescent="0.25">
      <c r="A6" s="14"/>
      <c r="B6" s="15"/>
      <c r="C6" s="14"/>
      <c r="D6" s="14"/>
      <c r="E6" s="14"/>
      <c r="F6" s="14"/>
      <c r="G6" s="14"/>
      <c r="H6" s="14"/>
      <c r="I6" s="14"/>
      <c r="J6" s="14"/>
      <c r="K6" s="16"/>
      <c r="L6" s="16"/>
      <c r="M6" s="16"/>
      <c r="N6" s="16"/>
      <c r="O6" s="16"/>
      <c r="P6" s="16"/>
      <c r="Q6" s="16"/>
      <c r="R6" s="16"/>
      <c r="S6" s="16"/>
      <c r="T6" s="16"/>
      <c r="U6" s="16"/>
      <c r="V6" s="1"/>
      <c r="W6" s="1"/>
      <c r="X6" s="86"/>
      <c r="Y6" s="86"/>
      <c r="Z6" s="86"/>
      <c r="AA6" s="86"/>
      <c r="AB6" s="1"/>
      <c r="AC6" s="1"/>
      <c r="AD6" s="1"/>
      <c r="AE6" s="285"/>
    </row>
    <row r="7" spans="1:31" x14ac:dyDescent="0.25">
      <c r="A7" s="14"/>
      <c r="B7" s="15"/>
      <c r="C7" s="14"/>
      <c r="D7" s="14"/>
      <c r="E7" s="14"/>
      <c r="F7" s="14"/>
      <c r="G7" s="14"/>
      <c r="H7" s="14"/>
      <c r="I7" s="14"/>
      <c r="J7" s="14"/>
      <c r="K7" s="16"/>
      <c r="L7" s="16"/>
      <c r="M7" s="16"/>
      <c r="N7" s="16"/>
      <c r="O7" s="16"/>
      <c r="P7" s="16"/>
      <c r="Q7" s="16"/>
      <c r="R7" s="16"/>
      <c r="S7" s="16"/>
      <c r="T7" s="16"/>
      <c r="U7" s="16"/>
      <c r="V7" s="1"/>
      <c r="W7" s="1"/>
      <c r="X7" s="86"/>
      <c r="Y7" s="86"/>
      <c r="Z7" s="86"/>
      <c r="AA7" s="86"/>
      <c r="AB7" s="1"/>
      <c r="AC7" s="1"/>
      <c r="AD7" s="1"/>
      <c r="AE7" s="285"/>
    </row>
    <row r="8" spans="1:31" x14ac:dyDescent="0.25">
      <c r="A8" s="3"/>
      <c r="B8" s="9"/>
      <c r="C8" s="3"/>
      <c r="D8" s="3"/>
      <c r="E8" s="3"/>
      <c r="F8" s="3"/>
      <c r="G8" s="3"/>
      <c r="H8" s="3"/>
      <c r="I8" s="3"/>
      <c r="J8" s="3"/>
      <c r="K8" s="7"/>
      <c r="L8" s="7"/>
      <c r="M8" s="7"/>
      <c r="N8" s="7"/>
      <c r="O8" s="7"/>
      <c r="P8" s="7"/>
      <c r="Q8" s="7"/>
      <c r="R8" s="7"/>
      <c r="S8" s="7"/>
      <c r="T8" s="7"/>
      <c r="U8" s="7"/>
      <c r="V8" s="1"/>
      <c r="W8" s="1"/>
      <c r="X8" s="86"/>
      <c r="Y8" s="86"/>
      <c r="Z8" s="86"/>
      <c r="AA8" s="86"/>
      <c r="AB8" s="1"/>
      <c r="AC8" s="1"/>
      <c r="AD8" s="1"/>
      <c r="AE8" s="285"/>
    </row>
    <row r="9" spans="1:31" x14ac:dyDescent="0.25">
      <c r="A9" s="97"/>
      <c r="B9" s="97" t="s">
        <v>28</v>
      </c>
      <c r="C9" s="97">
        <f>COUNT(D4:D5)</f>
        <v>2</v>
      </c>
      <c r="D9" s="97">
        <f>SUM(D4:D8)</f>
        <v>2</v>
      </c>
      <c r="E9" s="97">
        <f>SUM(E4:E8)</f>
        <v>0</v>
      </c>
      <c r="F9" s="97"/>
      <c r="G9" s="97"/>
      <c r="H9" s="97">
        <f>SUM(H4:H8)</f>
        <v>0</v>
      </c>
      <c r="I9" s="97">
        <f>SUM(I4:I8)</f>
        <v>40</v>
      </c>
      <c r="J9" s="97">
        <f>MAX(J4:J5)</f>
        <v>14</v>
      </c>
      <c r="K9" s="98">
        <f>SUM(K4:K8)</f>
        <v>37695.599999999999</v>
      </c>
      <c r="L9" s="98">
        <f>SUM(L4:L8)</f>
        <v>0</v>
      </c>
      <c r="M9" s="98">
        <f t="shared" ref="M9:AA9" si="0">SUM(M4:M8)</f>
        <v>7539.12</v>
      </c>
      <c r="N9" s="98">
        <f t="shared" si="0"/>
        <v>0</v>
      </c>
      <c r="O9" s="98">
        <f t="shared" si="0"/>
        <v>1963.2</v>
      </c>
      <c r="P9" s="98">
        <f t="shared" si="0"/>
        <v>1346</v>
      </c>
      <c r="Q9" s="98">
        <f t="shared" si="0"/>
        <v>13484</v>
      </c>
      <c r="R9" s="98">
        <f t="shared" si="0"/>
        <v>1710.8</v>
      </c>
      <c r="S9" s="98">
        <f t="shared" si="0"/>
        <v>0</v>
      </c>
      <c r="T9" s="98">
        <f t="shared" si="0"/>
        <v>12040</v>
      </c>
      <c r="U9" s="98">
        <f t="shared" si="0"/>
        <v>75869.72</v>
      </c>
      <c r="V9" s="98">
        <f t="shared" si="0"/>
        <v>46025.04</v>
      </c>
      <c r="W9" s="98">
        <f t="shared" si="0"/>
        <v>121894.76</v>
      </c>
      <c r="X9" s="101">
        <f t="shared" si="0"/>
        <v>5000</v>
      </c>
      <c r="Y9" s="101">
        <f t="shared" si="0"/>
        <v>25</v>
      </c>
      <c r="Z9" s="101">
        <f t="shared" si="0"/>
        <v>480</v>
      </c>
      <c r="AA9" s="101">
        <f t="shared" si="0"/>
        <v>468</v>
      </c>
      <c r="AB9" s="98">
        <f>W9/(D9 +E9)</f>
        <v>60947.38</v>
      </c>
      <c r="AC9" s="98">
        <f>W9/Z9</f>
        <v>253.94741666666667</v>
      </c>
      <c r="AD9" s="98"/>
      <c r="AE9" s="98"/>
    </row>
    <row r="10" spans="1:31" ht="31.2" x14ac:dyDescent="0.25">
      <c r="A10" s="146" t="s">
        <v>14</v>
      </c>
      <c r="B10" s="146" t="s">
        <v>15</v>
      </c>
      <c r="C10" s="146" t="s">
        <v>16</v>
      </c>
      <c r="D10" s="43" t="s">
        <v>526</v>
      </c>
      <c r="E10" s="43" t="s">
        <v>524</v>
      </c>
      <c r="F10" s="146" t="s">
        <v>2</v>
      </c>
      <c r="G10" s="146" t="s">
        <v>3</v>
      </c>
      <c r="H10" s="43" t="s">
        <v>31</v>
      </c>
      <c r="I10" s="43" t="s">
        <v>4</v>
      </c>
      <c r="J10" s="43" t="s">
        <v>5</v>
      </c>
      <c r="K10" s="43" t="s">
        <v>6</v>
      </c>
      <c r="L10" s="43" t="s">
        <v>773</v>
      </c>
      <c r="M10" s="43" t="s">
        <v>13</v>
      </c>
      <c r="N10" s="146" t="s">
        <v>17</v>
      </c>
      <c r="O10" s="146" t="s">
        <v>7</v>
      </c>
      <c r="P10" s="43" t="s">
        <v>8</v>
      </c>
      <c r="Q10" s="146" t="s">
        <v>9</v>
      </c>
      <c r="R10" s="43" t="s">
        <v>18</v>
      </c>
      <c r="S10" s="146" t="s">
        <v>10</v>
      </c>
      <c r="T10" s="146" t="s">
        <v>12</v>
      </c>
      <c r="U10" s="146" t="s">
        <v>11</v>
      </c>
      <c r="V10" s="43" t="s">
        <v>170</v>
      </c>
      <c r="W10" s="43" t="s">
        <v>171</v>
      </c>
      <c r="X10" s="43" t="s">
        <v>163</v>
      </c>
      <c r="Y10" s="43" t="s">
        <v>164</v>
      </c>
      <c r="Z10" s="43" t="s">
        <v>165</v>
      </c>
      <c r="AA10" s="43" t="s">
        <v>166</v>
      </c>
      <c r="AB10" s="146" t="s">
        <v>167</v>
      </c>
      <c r="AC10" s="146" t="s">
        <v>168</v>
      </c>
      <c r="AD10" s="146" t="s">
        <v>1405</v>
      </c>
      <c r="AE10" s="146" t="s">
        <v>1406</v>
      </c>
    </row>
    <row r="11" spans="1:31" x14ac:dyDescent="0.25">
      <c r="A11" s="100"/>
      <c r="B11" s="100"/>
      <c r="C11" s="100"/>
      <c r="D11" s="100"/>
      <c r="E11" s="100"/>
      <c r="F11" s="100"/>
      <c r="G11" s="100"/>
      <c r="H11" s="100"/>
      <c r="I11" s="100"/>
      <c r="J11" s="100"/>
      <c r="K11" s="100"/>
      <c r="L11" s="100"/>
      <c r="M11" s="100"/>
      <c r="N11" s="100"/>
      <c r="O11" s="100"/>
      <c r="P11" s="100"/>
      <c r="Q11" s="100"/>
      <c r="R11" s="100"/>
      <c r="S11" s="100"/>
      <c r="T11" s="100"/>
      <c r="U11" s="100"/>
      <c r="V11" s="100"/>
      <c r="W11" s="100"/>
      <c r="X11" s="100"/>
      <c r="Y11" s="100"/>
      <c r="Z11" s="100"/>
      <c r="AA11" s="100"/>
      <c r="AB11" s="100"/>
      <c r="AC11" s="100"/>
      <c r="AD11" s="100"/>
      <c r="AE11" s="100"/>
    </row>
    <row r="12" spans="1:31" s="227" customFormat="1" ht="36" x14ac:dyDescent="0.25">
      <c r="A12" s="304" t="s">
        <v>1251</v>
      </c>
      <c r="B12" s="304"/>
      <c r="C12" s="245" t="s">
        <v>30</v>
      </c>
      <c r="D12" s="245" t="s">
        <v>526</v>
      </c>
      <c r="E12" s="245" t="s">
        <v>524</v>
      </c>
      <c r="F12" s="246"/>
      <c r="G12" s="246"/>
      <c r="H12" s="245" t="s">
        <v>31</v>
      </c>
      <c r="I12" s="245" t="s">
        <v>4</v>
      </c>
      <c r="J12" s="245" t="s">
        <v>5</v>
      </c>
      <c r="K12" s="245" t="s">
        <v>6</v>
      </c>
      <c r="L12" s="245" t="s">
        <v>773</v>
      </c>
      <c r="M12" s="245" t="s">
        <v>13</v>
      </c>
      <c r="N12" s="246" t="s">
        <v>17</v>
      </c>
      <c r="O12" s="246" t="s">
        <v>7</v>
      </c>
      <c r="P12" s="245" t="s">
        <v>8</v>
      </c>
      <c r="Q12" s="246" t="s">
        <v>9</v>
      </c>
      <c r="R12" s="245" t="s">
        <v>18</v>
      </c>
      <c r="S12" s="246" t="s">
        <v>10</v>
      </c>
      <c r="T12" s="246" t="s">
        <v>12</v>
      </c>
      <c r="U12" s="245" t="s">
        <v>169</v>
      </c>
      <c r="V12" s="245" t="s">
        <v>170</v>
      </c>
      <c r="W12" s="245" t="s">
        <v>171</v>
      </c>
      <c r="X12" s="245" t="s">
        <v>163</v>
      </c>
      <c r="Y12" s="245" t="s">
        <v>164</v>
      </c>
      <c r="Z12" s="245" t="s">
        <v>165</v>
      </c>
      <c r="AA12" s="245" t="s">
        <v>166</v>
      </c>
      <c r="AB12" s="247" t="s">
        <v>167</v>
      </c>
      <c r="AC12" s="247" t="s">
        <v>168</v>
      </c>
      <c r="AD12" s="247"/>
      <c r="AE12" s="247"/>
    </row>
    <row r="13" spans="1:31" s="20" customFormat="1" ht="25.5" customHeight="1" x14ac:dyDescent="0.25">
      <c r="A13" s="303" t="s">
        <v>694</v>
      </c>
      <c r="B13" s="303"/>
      <c r="C13" s="95">
        <f>COUNT(D4)</f>
        <v>1</v>
      </c>
      <c r="D13" s="95">
        <f>SUM(D4)</f>
        <v>1</v>
      </c>
      <c r="E13" s="95">
        <f>SUM(E4)</f>
        <v>0</v>
      </c>
      <c r="F13" s="95"/>
      <c r="G13" s="95"/>
      <c r="H13" s="95">
        <f>SUM(H4)</f>
        <v>0</v>
      </c>
      <c r="I13" s="95">
        <f>SUM(I4)</f>
        <v>20</v>
      </c>
      <c r="J13" s="95">
        <f>MAX(J4)</f>
        <v>14</v>
      </c>
      <c r="K13" s="45">
        <f>SUM(K4)</f>
        <v>18847.8</v>
      </c>
      <c r="L13" s="45">
        <f t="shared" ref="L13:V14" si="1">SUM(L4)</f>
        <v>0</v>
      </c>
      <c r="M13" s="45">
        <f t="shared" si="1"/>
        <v>3769.56</v>
      </c>
      <c r="N13" s="45">
        <f t="shared" si="1"/>
        <v>0</v>
      </c>
      <c r="O13" s="45">
        <f t="shared" si="1"/>
        <v>981.6</v>
      </c>
      <c r="P13" s="45">
        <f t="shared" si="1"/>
        <v>673</v>
      </c>
      <c r="Q13" s="45">
        <f t="shared" si="1"/>
        <v>6000</v>
      </c>
      <c r="R13" s="45">
        <f t="shared" si="1"/>
        <v>855.8</v>
      </c>
      <c r="S13" s="45">
        <f t="shared" si="1"/>
        <v>0</v>
      </c>
      <c r="T13" s="45">
        <f t="shared" si="1"/>
        <v>3640</v>
      </c>
      <c r="U13" s="45">
        <f t="shared" si="1"/>
        <v>34767.760000000002</v>
      </c>
      <c r="V13" s="45">
        <f t="shared" si="1"/>
        <v>23012.52</v>
      </c>
      <c r="W13" s="62">
        <f>U13+V13</f>
        <v>57780.28</v>
      </c>
      <c r="X13" s="258">
        <f>SUM(X4)</f>
        <v>2500</v>
      </c>
      <c r="Y13" s="258">
        <f t="shared" ref="Y13:AA14" si="2">SUM(Y4)</f>
        <v>10</v>
      </c>
      <c r="Z13" s="258">
        <f t="shared" si="2"/>
        <v>240</v>
      </c>
      <c r="AA13" s="258">
        <f t="shared" si="2"/>
        <v>236</v>
      </c>
      <c r="AB13" s="72">
        <f>W13/(D13 +E13)</f>
        <v>57780.28</v>
      </c>
      <c r="AC13" s="62">
        <f>W13/Z13</f>
        <v>240.75116666666665</v>
      </c>
      <c r="AD13" s="62"/>
      <c r="AE13" s="62"/>
    </row>
    <row r="14" spans="1:31" s="20" customFormat="1" ht="25.5" customHeight="1" x14ac:dyDescent="0.25">
      <c r="A14" s="303" t="s">
        <v>703</v>
      </c>
      <c r="B14" s="303"/>
      <c r="C14" s="95">
        <f>COUNT(D5)</f>
        <v>1</v>
      </c>
      <c r="D14" s="95">
        <f>SUM(D5)</f>
        <v>1</v>
      </c>
      <c r="E14" s="95">
        <f>SUM(E5)</f>
        <v>0</v>
      </c>
      <c r="F14" s="95"/>
      <c r="G14" s="95"/>
      <c r="H14" s="95">
        <f>SUM(H5)</f>
        <v>0</v>
      </c>
      <c r="I14" s="95">
        <f>SUM(I5)</f>
        <v>20</v>
      </c>
      <c r="J14" s="95">
        <f>MAX(J5)</f>
        <v>13</v>
      </c>
      <c r="K14" s="45">
        <f>SUM(K5)</f>
        <v>18847.8</v>
      </c>
      <c r="L14" s="45">
        <f t="shared" si="1"/>
        <v>0</v>
      </c>
      <c r="M14" s="45">
        <f t="shared" si="1"/>
        <v>3769.56</v>
      </c>
      <c r="N14" s="45">
        <f t="shared" si="1"/>
        <v>0</v>
      </c>
      <c r="O14" s="45">
        <f t="shared" si="1"/>
        <v>981.6</v>
      </c>
      <c r="P14" s="45">
        <f t="shared" si="1"/>
        <v>673</v>
      </c>
      <c r="Q14" s="45">
        <f t="shared" si="1"/>
        <v>7484</v>
      </c>
      <c r="R14" s="45">
        <f t="shared" si="1"/>
        <v>855</v>
      </c>
      <c r="S14" s="45">
        <f t="shared" si="1"/>
        <v>0</v>
      </c>
      <c r="T14" s="45">
        <f t="shared" si="1"/>
        <v>8400</v>
      </c>
      <c r="U14" s="45">
        <f t="shared" si="1"/>
        <v>41101.96</v>
      </c>
      <c r="V14" s="45">
        <f t="shared" si="1"/>
        <v>23012.52</v>
      </c>
      <c r="W14" s="62">
        <f>U14+V14</f>
        <v>64114.479999999996</v>
      </c>
      <c r="X14" s="258">
        <f>SUM(X5)</f>
        <v>2500</v>
      </c>
      <c r="Y14" s="258">
        <f t="shared" si="2"/>
        <v>15</v>
      </c>
      <c r="Z14" s="258">
        <f t="shared" si="2"/>
        <v>240</v>
      </c>
      <c r="AA14" s="258">
        <f t="shared" si="2"/>
        <v>232</v>
      </c>
      <c r="AB14" s="72">
        <f>W14/(D14 +E14)</f>
        <v>64114.479999999996</v>
      </c>
      <c r="AC14" s="62">
        <f>W14/Z14</f>
        <v>267.14366666666666</v>
      </c>
      <c r="AD14" s="62"/>
      <c r="AE14" s="62"/>
    </row>
  </sheetData>
  <mergeCells count="3">
    <mergeCell ref="A13:B13"/>
    <mergeCell ref="A12:B12"/>
    <mergeCell ref="A14:B14"/>
  </mergeCells>
  <pageMargins left="0.74803149606299213" right="0.74803149606299213" top="0.98425196850393704" bottom="0.98425196850393704" header="0.51181102362204722" footer="0.51181102362204722"/>
  <pageSetup paperSize="9" scale="48" orientation="landscape" r:id="rId1"/>
  <headerFooter alignWithMargins="0"/>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tabColor rgb="FF00B0F0"/>
    <pageSetUpPr fitToPage="1"/>
  </sheetPr>
  <dimension ref="A1:AE21"/>
  <sheetViews>
    <sheetView workbookViewId="0">
      <selection activeCell="A4" sqref="A4:AE12"/>
    </sheetView>
  </sheetViews>
  <sheetFormatPr defaultRowHeight="13.2" x14ac:dyDescent="0.25"/>
  <cols>
    <col min="1" max="1" width="12.44140625" customWidth="1"/>
    <col min="2" max="2" width="13.109375" customWidth="1"/>
    <col min="3" max="3" width="13.44140625" customWidth="1"/>
    <col min="6" max="6" width="16.5546875" customWidth="1"/>
    <col min="7" max="7" width="11.33203125" customWidth="1"/>
    <col min="11" max="12" width="10.6640625" customWidth="1"/>
    <col min="13" max="13" width="11" bestFit="1" customWidth="1"/>
    <col min="14" max="14" width="8" bestFit="1" customWidth="1"/>
    <col min="15" max="16" width="10" bestFit="1" customWidth="1"/>
    <col min="17" max="17" width="11" bestFit="1" customWidth="1"/>
    <col min="18" max="19" width="10" bestFit="1" customWidth="1"/>
    <col min="20" max="20" width="11" bestFit="1" customWidth="1"/>
    <col min="21" max="21" width="12" bestFit="1" customWidth="1"/>
    <col min="22" max="22" width="11" bestFit="1" customWidth="1"/>
    <col min="23" max="23" width="12" bestFit="1" customWidth="1"/>
    <col min="24" max="24" width="11" bestFit="1" customWidth="1"/>
    <col min="25" max="25" width="8" bestFit="1" customWidth="1"/>
    <col min="26" max="27" width="10" bestFit="1" customWidth="1"/>
    <col min="28" max="28" width="11" bestFit="1" customWidth="1"/>
    <col min="29" max="29" width="9.44140625" bestFit="1" customWidth="1"/>
    <col min="30" max="30" width="13.88671875" customWidth="1"/>
    <col min="31" max="31" width="16.44140625" customWidth="1"/>
  </cols>
  <sheetData>
    <row r="1" spans="1:31" x14ac:dyDescent="0.25">
      <c r="A1" s="10" t="s">
        <v>53</v>
      </c>
      <c r="B1" s="5"/>
      <c r="C1" s="5"/>
      <c r="D1" s="5"/>
      <c r="E1" s="5"/>
      <c r="F1" s="5"/>
      <c r="G1" s="5"/>
      <c r="H1" s="5"/>
      <c r="I1" s="5"/>
      <c r="J1" s="5"/>
      <c r="K1" s="5"/>
      <c r="L1" s="5"/>
      <c r="M1" s="5"/>
      <c r="N1" s="5"/>
      <c r="O1" s="5"/>
      <c r="P1" s="5"/>
      <c r="Q1" s="5"/>
      <c r="R1" s="5"/>
      <c r="S1" s="5"/>
      <c r="T1" s="5"/>
      <c r="U1" s="5"/>
    </row>
    <row r="2" spans="1:31" x14ac:dyDescent="0.25">
      <c r="A2" s="5"/>
      <c r="B2" s="5"/>
      <c r="C2" s="5"/>
      <c r="D2" s="5"/>
      <c r="E2" s="5"/>
      <c r="F2" s="5"/>
      <c r="G2" s="5"/>
      <c r="H2" s="5"/>
      <c r="I2" s="5"/>
      <c r="J2" s="5"/>
      <c r="K2" s="5"/>
      <c r="L2" s="5"/>
      <c r="M2" s="5"/>
      <c r="N2" s="5"/>
      <c r="O2" s="5"/>
      <c r="P2" s="5"/>
      <c r="Q2" s="5"/>
      <c r="R2" s="5"/>
      <c r="S2" s="5"/>
      <c r="T2" s="5"/>
      <c r="U2" s="5"/>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146" t="s">
        <v>11</v>
      </c>
      <c r="V3" s="43" t="s">
        <v>170</v>
      </c>
      <c r="W3" s="43" t="s">
        <v>171</v>
      </c>
      <c r="X3" s="43" t="s">
        <v>163</v>
      </c>
      <c r="Y3" s="43" t="s">
        <v>164</v>
      </c>
      <c r="Z3" s="43" t="s">
        <v>165</v>
      </c>
      <c r="AA3" s="43" t="s">
        <v>166</v>
      </c>
      <c r="AB3" s="146" t="s">
        <v>167</v>
      </c>
      <c r="AC3" s="146" t="s">
        <v>168</v>
      </c>
      <c r="AD3" s="146" t="s">
        <v>1405</v>
      </c>
      <c r="AE3" s="146" t="s">
        <v>1406</v>
      </c>
    </row>
    <row r="4" spans="1:31" s="44" customFormat="1" x14ac:dyDescent="0.25">
      <c r="A4" s="21" t="s">
        <v>54</v>
      </c>
      <c r="B4" s="32" t="s">
        <v>51</v>
      </c>
      <c r="C4" s="21" t="s">
        <v>55</v>
      </c>
      <c r="D4" s="21">
        <v>1.5</v>
      </c>
      <c r="E4" s="21">
        <v>0</v>
      </c>
      <c r="F4" s="21" t="s">
        <v>177</v>
      </c>
      <c r="G4" s="21" t="s">
        <v>55</v>
      </c>
      <c r="H4" s="21">
        <v>0</v>
      </c>
      <c r="I4" s="33">
        <v>12</v>
      </c>
      <c r="J4" s="33">
        <v>9</v>
      </c>
      <c r="K4" s="34">
        <v>6875.52</v>
      </c>
      <c r="L4" s="34">
        <v>0</v>
      </c>
      <c r="M4" s="34">
        <v>1375.1</v>
      </c>
      <c r="N4" s="23">
        <v>0</v>
      </c>
      <c r="O4" s="23">
        <v>418.08</v>
      </c>
      <c r="P4" s="34">
        <v>267.33999999999997</v>
      </c>
      <c r="Q4" s="23">
        <v>3009.6</v>
      </c>
      <c r="R4" s="34">
        <v>358.37</v>
      </c>
      <c r="S4" s="23">
        <v>0</v>
      </c>
      <c r="T4" s="23">
        <v>0</v>
      </c>
      <c r="U4" s="23">
        <v>12304.01</v>
      </c>
      <c r="V4" s="23">
        <v>0</v>
      </c>
      <c r="W4" s="23">
        <f t="shared" ref="W4:W12" si="0">U4+V4</f>
        <v>12304.01</v>
      </c>
      <c r="X4" s="21">
        <v>3750</v>
      </c>
      <c r="Y4" s="21">
        <v>0</v>
      </c>
      <c r="Z4" s="21">
        <v>144</v>
      </c>
      <c r="AA4" s="21">
        <v>136</v>
      </c>
      <c r="AB4" s="23">
        <f>W4/(D4 +E4)</f>
        <v>8202.6733333333341</v>
      </c>
      <c r="AC4" s="23">
        <f t="shared" ref="AC4:AC12" si="1">W4/Z4</f>
        <v>85.444513888888892</v>
      </c>
      <c r="AD4" s="23" t="s">
        <v>1652</v>
      </c>
      <c r="AE4" s="284"/>
    </row>
    <row r="5" spans="1:31" s="44" customFormat="1" x14ac:dyDescent="0.25">
      <c r="A5" s="21" t="s">
        <v>54</v>
      </c>
      <c r="B5" s="32" t="s">
        <v>67</v>
      </c>
      <c r="C5" s="21" t="s">
        <v>68</v>
      </c>
      <c r="D5" s="21">
        <v>5</v>
      </c>
      <c r="E5" s="21">
        <v>0</v>
      </c>
      <c r="F5" s="21" t="s">
        <v>177</v>
      </c>
      <c r="G5" s="21" t="s">
        <v>68</v>
      </c>
      <c r="H5" s="21">
        <v>4</v>
      </c>
      <c r="I5" s="33">
        <v>20</v>
      </c>
      <c r="J5" s="33">
        <v>11</v>
      </c>
      <c r="K5" s="34">
        <v>15485.6</v>
      </c>
      <c r="L5" s="34">
        <v>0</v>
      </c>
      <c r="M5" s="34">
        <v>3097.12</v>
      </c>
      <c r="N5" s="23">
        <v>0</v>
      </c>
      <c r="O5" s="23">
        <v>900.6</v>
      </c>
      <c r="P5" s="34">
        <v>558.4</v>
      </c>
      <c r="Q5" s="23">
        <v>5016</v>
      </c>
      <c r="R5" s="34">
        <v>751.73</v>
      </c>
      <c r="S5" s="23">
        <v>1464.39</v>
      </c>
      <c r="T5" s="23">
        <v>0</v>
      </c>
      <c r="U5" s="23">
        <v>27273.84</v>
      </c>
      <c r="V5" s="23">
        <v>0</v>
      </c>
      <c r="W5" s="23">
        <f t="shared" si="0"/>
        <v>27273.84</v>
      </c>
      <c r="X5" s="21">
        <v>12750</v>
      </c>
      <c r="Y5" s="21">
        <v>0</v>
      </c>
      <c r="Z5" s="21">
        <v>240</v>
      </c>
      <c r="AA5" s="21">
        <v>236</v>
      </c>
      <c r="AB5" s="23">
        <f t="shared" ref="AB5:AB12" si="2">W5/(D5 +E5)</f>
        <v>5454.768</v>
      </c>
      <c r="AC5" s="23">
        <f t="shared" si="1"/>
        <v>113.64100000000001</v>
      </c>
      <c r="AD5" s="23" t="s">
        <v>1653</v>
      </c>
      <c r="AE5" s="284"/>
    </row>
    <row r="6" spans="1:31" s="44" customFormat="1" x14ac:dyDescent="0.25">
      <c r="A6" s="21" t="s">
        <v>54</v>
      </c>
      <c r="B6" s="32" t="s">
        <v>67</v>
      </c>
      <c r="C6" s="21" t="s">
        <v>76</v>
      </c>
      <c r="D6" s="21">
        <v>5.5</v>
      </c>
      <c r="E6" s="21">
        <v>0</v>
      </c>
      <c r="F6" s="21" t="s">
        <v>177</v>
      </c>
      <c r="G6" s="21" t="s">
        <v>76</v>
      </c>
      <c r="H6" s="21">
        <v>0</v>
      </c>
      <c r="I6" s="33">
        <v>20</v>
      </c>
      <c r="J6" s="33">
        <v>12</v>
      </c>
      <c r="K6" s="34">
        <v>15485.6</v>
      </c>
      <c r="L6" s="34">
        <v>0</v>
      </c>
      <c r="M6" s="34">
        <v>3097.12</v>
      </c>
      <c r="N6" s="23">
        <v>0</v>
      </c>
      <c r="O6" s="23">
        <v>900.6</v>
      </c>
      <c r="P6" s="34">
        <v>558.4</v>
      </c>
      <c r="Q6" s="23">
        <v>5016.6000000000004</v>
      </c>
      <c r="R6" s="34">
        <v>751.73</v>
      </c>
      <c r="S6" s="23">
        <v>0</v>
      </c>
      <c r="T6" s="23">
        <v>0</v>
      </c>
      <c r="U6" s="23">
        <v>25809.45</v>
      </c>
      <c r="V6" s="23">
        <v>0</v>
      </c>
      <c r="W6" s="23">
        <f t="shared" si="0"/>
        <v>25809.45</v>
      </c>
      <c r="X6" s="21">
        <v>12500</v>
      </c>
      <c r="Y6" s="21">
        <v>0</v>
      </c>
      <c r="Z6" s="21">
        <v>240</v>
      </c>
      <c r="AA6" s="21">
        <v>250</v>
      </c>
      <c r="AB6" s="23">
        <f t="shared" si="2"/>
        <v>4692.6272727272726</v>
      </c>
      <c r="AC6" s="23">
        <f t="shared" si="1"/>
        <v>107.53937500000001</v>
      </c>
      <c r="AD6" s="23" t="s">
        <v>1654</v>
      </c>
      <c r="AE6" s="284"/>
    </row>
    <row r="7" spans="1:31" s="36" customFormat="1" x14ac:dyDescent="0.25">
      <c r="A7" s="21" t="s">
        <v>54</v>
      </c>
      <c r="B7" s="32" t="s">
        <v>89</v>
      </c>
      <c r="C7" s="21" t="s">
        <v>92</v>
      </c>
      <c r="D7" s="21">
        <v>7.1</v>
      </c>
      <c r="E7" s="21">
        <v>0</v>
      </c>
      <c r="F7" s="21" t="s">
        <v>177</v>
      </c>
      <c r="G7" s="21" t="s">
        <v>92</v>
      </c>
      <c r="H7" s="21">
        <v>0</v>
      </c>
      <c r="I7" s="33">
        <v>20</v>
      </c>
      <c r="J7" s="33">
        <v>12</v>
      </c>
      <c r="K7" s="34">
        <v>15485.6</v>
      </c>
      <c r="L7" s="34">
        <v>0</v>
      </c>
      <c r="M7" s="34">
        <v>3097.12</v>
      </c>
      <c r="N7" s="23">
        <v>0</v>
      </c>
      <c r="O7" s="23">
        <v>900.6</v>
      </c>
      <c r="P7" s="34">
        <v>558.6</v>
      </c>
      <c r="Q7" s="23">
        <v>5016</v>
      </c>
      <c r="R7" s="34">
        <v>751.82</v>
      </c>
      <c r="S7" s="23">
        <v>0</v>
      </c>
      <c r="T7" s="23">
        <v>0</v>
      </c>
      <c r="U7" s="23">
        <v>25809.74</v>
      </c>
      <c r="V7" s="13">
        <v>0</v>
      </c>
      <c r="W7" s="13">
        <f t="shared" si="0"/>
        <v>25809.74</v>
      </c>
      <c r="X7" s="1">
        <v>17500</v>
      </c>
      <c r="Y7" s="1">
        <v>0</v>
      </c>
      <c r="Z7" s="1">
        <v>240</v>
      </c>
      <c r="AA7" s="1">
        <v>212</v>
      </c>
      <c r="AB7" s="23">
        <f t="shared" si="2"/>
        <v>3635.1746478873242</v>
      </c>
      <c r="AC7" s="13">
        <f t="shared" si="1"/>
        <v>107.54058333333334</v>
      </c>
      <c r="AD7" s="13" t="s">
        <v>1655</v>
      </c>
      <c r="AE7" s="285"/>
    </row>
    <row r="8" spans="1:31" s="36" customFormat="1" x14ac:dyDescent="0.25">
      <c r="A8" s="21" t="s">
        <v>54</v>
      </c>
      <c r="B8" s="32" t="s">
        <v>95</v>
      </c>
      <c r="C8" s="21" t="s">
        <v>102</v>
      </c>
      <c r="D8" s="21">
        <v>7.9</v>
      </c>
      <c r="E8" s="21">
        <v>0</v>
      </c>
      <c r="F8" s="21" t="s">
        <v>177</v>
      </c>
      <c r="G8" s="21" t="s">
        <v>102</v>
      </c>
      <c r="H8" s="21">
        <v>0</v>
      </c>
      <c r="I8" s="33">
        <v>20</v>
      </c>
      <c r="J8" s="33">
        <v>12</v>
      </c>
      <c r="K8" s="34">
        <v>16412.2</v>
      </c>
      <c r="L8" s="34">
        <v>0</v>
      </c>
      <c r="M8" s="34">
        <v>3282.44</v>
      </c>
      <c r="N8" s="23">
        <v>0</v>
      </c>
      <c r="O8" s="23">
        <v>974.4</v>
      </c>
      <c r="P8" s="34">
        <v>672.8</v>
      </c>
      <c r="Q8" s="23">
        <v>5016</v>
      </c>
      <c r="R8" s="34">
        <v>855</v>
      </c>
      <c r="S8" s="23">
        <v>0</v>
      </c>
      <c r="T8" s="23">
        <v>0</v>
      </c>
      <c r="U8" s="23">
        <v>27212.84</v>
      </c>
      <c r="V8" s="13">
        <v>0</v>
      </c>
      <c r="W8" s="13">
        <f t="shared" si="0"/>
        <v>27212.84</v>
      </c>
      <c r="X8" s="1">
        <v>18750</v>
      </c>
      <c r="Y8" s="1">
        <v>0</v>
      </c>
      <c r="Z8" s="1">
        <v>240</v>
      </c>
      <c r="AA8" s="1">
        <v>227</v>
      </c>
      <c r="AB8" s="23">
        <f t="shared" si="2"/>
        <v>3444.6632911392403</v>
      </c>
      <c r="AC8" s="13">
        <f t="shared" si="1"/>
        <v>113.38683333333333</v>
      </c>
      <c r="AD8" s="13" t="s">
        <v>1696</v>
      </c>
      <c r="AE8" s="285"/>
    </row>
    <row r="9" spans="1:31" s="44" customFormat="1" x14ac:dyDescent="0.25">
      <c r="A9" s="21" t="s">
        <v>54</v>
      </c>
      <c r="B9" s="32" t="s">
        <v>109</v>
      </c>
      <c r="C9" s="21" t="s">
        <v>111</v>
      </c>
      <c r="D9" s="21">
        <v>1</v>
      </c>
      <c r="E9" s="21">
        <v>0</v>
      </c>
      <c r="F9" s="21" t="s">
        <v>99</v>
      </c>
      <c r="G9" s="21" t="s">
        <v>111</v>
      </c>
      <c r="H9" s="21">
        <v>0</v>
      </c>
      <c r="I9" s="33">
        <v>20</v>
      </c>
      <c r="J9" s="33">
        <v>12</v>
      </c>
      <c r="K9" s="34">
        <v>16412.2</v>
      </c>
      <c r="L9" s="34">
        <v>0</v>
      </c>
      <c r="M9" s="34">
        <v>3282.44</v>
      </c>
      <c r="N9" s="23">
        <v>0</v>
      </c>
      <c r="O9" s="23">
        <v>974.4</v>
      </c>
      <c r="P9" s="34">
        <v>672.8</v>
      </c>
      <c r="Q9" s="23">
        <v>6000</v>
      </c>
      <c r="R9" s="34">
        <v>855</v>
      </c>
      <c r="S9" s="23">
        <v>0</v>
      </c>
      <c r="T9" s="23">
        <v>0</v>
      </c>
      <c r="U9" s="23">
        <v>28196.84</v>
      </c>
      <c r="V9" s="23">
        <v>17259.39</v>
      </c>
      <c r="W9" s="23">
        <f t="shared" si="0"/>
        <v>45456.229999999996</v>
      </c>
      <c r="X9" s="21">
        <v>2500</v>
      </c>
      <c r="Y9" s="21">
        <v>10</v>
      </c>
      <c r="Z9" s="21">
        <v>240</v>
      </c>
      <c r="AA9" s="21">
        <v>233</v>
      </c>
      <c r="AB9" s="23">
        <f t="shared" si="2"/>
        <v>45456.229999999996</v>
      </c>
      <c r="AC9" s="23">
        <f t="shared" si="1"/>
        <v>189.40095833333331</v>
      </c>
      <c r="AD9" s="23" t="s">
        <v>35</v>
      </c>
      <c r="AE9" s="284"/>
    </row>
    <row r="10" spans="1:31" s="44" customFormat="1" x14ac:dyDescent="0.25">
      <c r="A10" s="21" t="s">
        <v>54</v>
      </c>
      <c r="B10" s="32" t="s">
        <v>116</v>
      </c>
      <c r="C10" s="21" t="s">
        <v>120</v>
      </c>
      <c r="D10" s="21">
        <v>1</v>
      </c>
      <c r="E10" s="21">
        <v>0</v>
      </c>
      <c r="F10" s="21" t="s">
        <v>99</v>
      </c>
      <c r="G10" s="21" t="s">
        <v>120</v>
      </c>
      <c r="H10" s="21">
        <v>0</v>
      </c>
      <c r="I10" s="33">
        <v>20</v>
      </c>
      <c r="J10" s="33">
        <v>12</v>
      </c>
      <c r="K10" s="34">
        <v>16412.2</v>
      </c>
      <c r="L10" s="34">
        <v>0</v>
      </c>
      <c r="M10" s="34">
        <v>3282.44</v>
      </c>
      <c r="N10" s="23">
        <v>0</v>
      </c>
      <c r="O10" s="23">
        <v>974.4</v>
      </c>
      <c r="P10" s="34">
        <v>672.8</v>
      </c>
      <c r="Q10" s="23">
        <v>6000</v>
      </c>
      <c r="R10" s="34">
        <v>855</v>
      </c>
      <c r="S10" s="23">
        <v>0</v>
      </c>
      <c r="T10" s="23">
        <v>6760</v>
      </c>
      <c r="U10" s="23">
        <v>34956.839999999997</v>
      </c>
      <c r="V10" s="23">
        <v>17259.39</v>
      </c>
      <c r="W10" s="23">
        <f t="shared" si="0"/>
        <v>52216.229999999996</v>
      </c>
      <c r="X10" s="21">
        <v>2500</v>
      </c>
      <c r="Y10" s="21">
        <v>15</v>
      </c>
      <c r="Z10" s="21">
        <v>240</v>
      </c>
      <c r="AA10" s="21">
        <v>234</v>
      </c>
      <c r="AB10" s="23">
        <f t="shared" si="2"/>
        <v>52216.229999999996</v>
      </c>
      <c r="AC10" s="23">
        <f t="shared" si="1"/>
        <v>217.56762499999999</v>
      </c>
      <c r="AD10" s="23" t="s">
        <v>35</v>
      </c>
      <c r="AE10" s="284"/>
    </row>
    <row r="11" spans="1:31" s="44" customFormat="1" x14ac:dyDescent="0.25">
      <c r="A11" s="21" t="s">
        <v>54</v>
      </c>
      <c r="B11" s="32" t="s">
        <v>127</v>
      </c>
      <c r="C11" s="21" t="s">
        <v>128</v>
      </c>
      <c r="D11" s="21">
        <v>1</v>
      </c>
      <c r="E11" s="21">
        <v>0</v>
      </c>
      <c r="F11" s="21" t="s">
        <v>99</v>
      </c>
      <c r="G11" s="21" t="s">
        <v>128</v>
      </c>
      <c r="H11" s="21">
        <v>0</v>
      </c>
      <c r="I11" s="33">
        <v>20</v>
      </c>
      <c r="J11" s="33">
        <v>13</v>
      </c>
      <c r="K11" s="34">
        <v>17110.400000000001</v>
      </c>
      <c r="L11" s="34">
        <v>0</v>
      </c>
      <c r="M11" s="34">
        <v>3422.08</v>
      </c>
      <c r="N11" s="23">
        <v>0</v>
      </c>
      <c r="O11" s="23">
        <v>974.4</v>
      </c>
      <c r="P11" s="34">
        <v>673</v>
      </c>
      <c r="Q11" s="23">
        <v>6000</v>
      </c>
      <c r="R11" s="34">
        <v>855</v>
      </c>
      <c r="S11" s="23">
        <v>0</v>
      </c>
      <c r="T11" s="23">
        <v>6760</v>
      </c>
      <c r="U11" s="23">
        <v>35794.879999999997</v>
      </c>
      <c r="V11" s="23">
        <v>17259.39</v>
      </c>
      <c r="W11" s="23">
        <f t="shared" si="0"/>
        <v>53054.27</v>
      </c>
      <c r="X11" s="21">
        <v>2500</v>
      </c>
      <c r="Y11" s="21">
        <v>10</v>
      </c>
      <c r="Z11" s="21">
        <v>240</v>
      </c>
      <c r="AA11" s="21">
        <v>237</v>
      </c>
      <c r="AB11" s="23">
        <f t="shared" si="2"/>
        <v>53054.27</v>
      </c>
      <c r="AC11" s="23">
        <f t="shared" si="1"/>
        <v>221.05945833333331</v>
      </c>
      <c r="AD11" s="23" t="s">
        <v>35</v>
      </c>
      <c r="AE11" s="284"/>
    </row>
    <row r="12" spans="1:31" s="44" customFormat="1" x14ac:dyDescent="0.25">
      <c r="A12" s="21" t="s">
        <v>54</v>
      </c>
      <c r="B12" s="32" t="s">
        <v>130</v>
      </c>
      <c r="C12" s="21" t="s">
        <v>128</v>
      </c>
      <c r="D12" s="21">
        <v>1</v>
      </c>
      <c r="E12" s="21">
        <v>0</v>
      </c>
      <c r="F12" s="21" t="s">
        <v>99</v>
      </c>
      <c r="G12" s="21" t="s">
        <v>128</v>
      </c>
      <c r="H12" s="21">
        <v>1</v>
      </c>
      <c r="I12" s="33">
        <v>20</v>
      </c>
      <c r="J12" s="33">
        <v>12</v>
      </c>
      <c r="K12" s="34">
        <v>17110.400000000001</v>
      </c>
      <c r="L12" s="34">
        <v>0</v>
      </c>
      <c r="M12" s="34">
        <v>3422.08</v>
      </c>
      <c r="N12" s="23">
        <v>0</v>
      </c>
      <c r="O12" s="23">
        <v>974.4</v>
      </c>
      <c r="P12" s="34">
        <v>673</v>
      </c>
      <c r="Q12" s="23">
        <v>6000</v>
      </c>
      <c r="R12" s="34">
        <v>855</v>
      </c>
      <c r="S12" s="23">
        <v>1532.5</v>
      </c>
      <c r="T12" s="23">
        <v>5070</v>
      </c>
      <c r="U12" s="23">
        <v>35637.379999999997</v>
      </c>
      <c r="V12" s="23">
        <v>23012.52</v>
      </c>
      <c r="W12" s="23">
        <f t="shared" si="0"/>
        <v>58649.899999999994</v>
      </c>
      <c r="X12" s="21">
        <v>2500</v>
      </c>
      <c r="Y12" s="21">
        <v>10</v>
      </c>
      <c r="Z12" s="21">
        <v>240</v>
      </c>
      <c r="AA12" s="21">
        <v>240</v>
      </c>
      <c r="AB12" s="23">
        <f t="shared" si="2"/>
        <v>58649.899999999994</v>
      </c>
      <c r="AC12" s="23">
        <f t="shared" si="1"/>
        <v>244.37458333333331</v>
      </c>
      <c r="AD12" s="23" t="s">
        <v>35</v>
      </c>
      <c r="AE12" s="284"/>
    </row>
    <row r="13" spans="1:31" x14ac:dyDescent="0.25">
      <c r="A13" s="14"/>
      <c r="B13" s="15"/>
      <c r="C13" s="14"/>
      <c r="D13" s="14"/>
      <c r="E13" s="14"/>
      <c r="F13" s="14"/>
      <c r="G13" s="14"/>
      <c r="H13" s="14"/>
      <c r="I13" s="14"/>
      <c r="J13" s="14"/>
      <c r="K13" s="16"/>
      <c r="L13" s="16"/>
      <c r="M13" s="16"/>
      <c r="N13" s="16"/>
      <c r="O13" s="16"/>
      <c r="P13" s="16"/>
      <c r="Q13" s="16"/>
      <c r="R13" s="16"/>
      <c r="S13" s="16"/>
      <c r="T13" s="16"/>
      <c r="U13" s="16"/>
      <c r="V13" s="13"/>
      <c r="W13" s="13"/>
      <c r="X13" s="1"/>
      <c r="Y13" s="1"/>
      <c r="Z13" s="1"/>
      <c r="AA13" s="1"/>
      <c r="AB13" s="13"/>
      <c r="AC13" s="13"/>
      <c r="AD13" s="13"/>
      <c r="AE13" s="285"/>
    </row>
    <row r="14" spans="1:31" x14ac:dyDescent="0.25">
      <c r="A14" s="14"/>
      <c r="B14" s="15"/>
      <c r="C14" s="14"/>
      <c r="D14" s="14"/>
      <c r="E14" s="14"/>
      <c r="F14" s="14"/>
      <c r="G14" s="14"/>
      <c r="H14" s="14"/>
      <c r="I14" s="14"/>
      <c r="J14" s="14"/>
      <c r="K14" s="16"/>
      <c r="L14" s="16"/>
      <c r="M14" s="16"/>
      <c r="N14" s="16"/>
      <c r="O14" s="16"/>
      <c r="P14" s="16"/>
      <c r="Q14" s="16"/>
      <c r="R14" s="16"/>
      <c r="S14" s="16"/>
      <c r="T14" s="16"/>
      <c r="U14" s="16"/>
      <c r="V14" s="13"/>
      <c r="W14" s="13"/>
      <c r="X14" s="1"/>
      <c r="Y14" s="1"/>
      <c r="Z14" s="1"/>
      <c r="AA14" s="1"/>
      <c r="AB14" s="13"/>
      <c r="AC14" s="13"/>
      <c r="AD14" s="13"/>
      <c r="AE14" s="285"/>
    </row>
    <row r="15" spans="1:31" x14ac:dyDescent="0.25">
      <c r="A15" s="3"/>
      <c r="B15" s="9"/>
      <c r="C15" s="3"/>
      <c r="D15" s="3"/>
      <c r="E15" s="3"/>
      <c r="F15" s="3"/>
      <c r="G15" s="3"/>
      <c r="H15" s="3"/>
      <c r="I15" s="3"/>
      <c r="J15" s="3"/>
      <c r="K15" s="7"/>
      <c r="L15" s="7"/>
      <c r="M15" s="7"/>
      <c r="N15" s="7"/>
      <c r="O15" s="7"/>
      <c r="P15" s="7"/>
      <c r="Q15" s="7"/>
      <c r="R15" s="7"/>
      <c r="S15" s="7"/>
      <c r="T15" s="7"/>
      <c r="U15" s="7"/>
      <c r="V15" s="13"/>
      <c r="W15" s="13"/>
      <c r="X15" s="1"/>
      <c r="Y15" s="1"/>
      <c r="Z15" s="1"/>
      <c r="AA15" s="1"/>
      <c r="AB15" s="13"/>
      <c r="AC15" s="13"/>
      <c r="AD15" s="13"/>
      <c r="AE15" s="285"/>
    </row>
    <row r="16" spans="1:31" x14ac:dyDescent="0.25">
      <c r="A16" s="97"/>
      <c r="B16" s="97" t="s">
        <v>28</v>
      </c>
      <c r="C16" s="97">
        <f>COUNT(D4:D12)</f>
        <v>9</v>
      </c>
      <c r="D16" s="97">
        <f>SUM(D4:D15)</f>
        <v>31</v>
      </c>
      <c r="E16" s="97">
        <f>SUM(E4:E15)</f>
        <v>0</v>
      </c>
      <c r="F16" s="97"/>
      <c r="G16" s="97"/>
      <c r="H16" s="97">
        <f>SUM(H4:H15)</f>
        <v>5</v>
      </c>
      <c r="I16" s="97">
        <f>SUM(I4:I15)</f>
        <v>172</v>
      </c>
      <c r="J16" s="97">
        <f>MAX(J4:J12)</f>
        <v>13</v>
      </c>
      <c r="K16" s="98">
        <f t="shared" ref="K16:T16" si="3">SUM(K4:K15)</f>
        <v>136789.72</v>
      </c>
      <c r="L16" s="98">
        <f t="shared" si="3"/>
        <v>0</v>
      </c>
      <c r="M16" s="98">
        <f t="shared" si="3"/>
        <v>27357.940000000002</v>
      </c>
      <c r="N16" s="98">
        <f t="shared" si="3"/>
        <v>0</v>
      </c>
      <c r="O16" s="98">
        <f t="shared" si="3"/>
        <v>7991.8799999999992</v>
      </c>
      <c r="P16" s="98">
        <f t="shared" si="3"/>
        <v>5307.14</v>
      </c>
      <c r="Q16" s="98">
        <f t="shared" si="3"/>
        <v>47074.2</v>
      </c>
      <c r="R16" s="98">
        <f t="shared" si="3"/>
        <v>6888.65</v>
      </c>
      <c r="S16" s="98">
        <f t="shared" si="3"/>
        <v>2996.8900000000003</v>
      </c>
      <c r="T16" s="98">
        <f t="shared" si="3"/>
        <v>18590</v>
      </c>
      <c r="U16" s="98">
        <f t="shared" ref="U16:AA16" si="4">SUM(U4:U15)</f>
        <v>252995.82</v>
      </c>
      <c r="V16" s="113">
        <f t="shared" si="4"/>
        <v>74790.69</v>
      </c>
      <c r="W16" s="113">
        <f t="shared" si="4"/>
        <v>327786.51</v>
      </c>
      <c r="X16" s="213">
        <f t="shared" si="4"/>
        <v>75250</v>
      </c>
      <c r="Y16" s="213">
        <f t="shared" si="4"/>
        <v>45</v>
      </c>
      <c r="Z16" s="213">
        <f t="shared" si="4"/>
        <v>2064</v>
      </c>
      <c r="AA16" s="213">
        <f t="shared" si="4"/>
        <v>2005</v>
      </c>
      <c r="AB16" s="113">
        <f>W16/(D16 +E16)</f>
        <v>10573.758387096774</v>
      </c>
      <c r="AC16" s="253">
        <f>W16/Z16</f>
        <v>158.81129360465115</v>
      </c>
      <c r="AD16" s="253"/>
      <c r="AE16" s="253"/>
    </row>
    <row r="17" spans="1:31" ht="31.2" x14ac:dyDescent="0.25">
      <c r="A17" s="146" t="s">
        <v>14</v>
      </c>
      <c r="B17" s="146" t="s">
        <v>15</v>
      </c>
      <c r="C17" s="146" t="s">
        <v>16</v>
      </c>
      <c r="D17" s="43" t="s">
        <v>526</v>
      </c>
      <c r="E17" s="43" t="s">
        <v>524</v>
      </c>
      <c r="F17" s="146" t="s">
        <v>2</v>
      </c>
      <c r="G17" s="146" t="s">
        <v>3</v>
      </c>
      <c r="H17" s="43" t="s">
        <v>31</v>
      </c>
      <c r="I17" s="43" t="s">
        <v>4</v>
      </c>
      <c r="J17" s="43" t="s">
        <v>5</v>
      </c>
      <c r="K17" s="43" t="s">
        <v>6</v>
      </c>
      <c r="L17" s="43" t="s">
        <v>773</v>
      </c>
      <c r="M17" s="43" t="s">
        <v>13</v>
      </c>
      <c r="N17" s="146" t="s">
        <v>17</v>
      </c>
      <c r="O17" s="146" t="s">
        <v>7</v>
      </c>
      <c r="P17" s="43" t="s">
        <v>8</v>
      </c>
      <c r="Q17" s="146" t="s">
        <v>9</v>
      </c>
      <c r="R17" s="43" t="s">
        <v>18</v>
      </c>
      <c r="S17" s="146" t="s">
        <v>10</v>
      </c>
      <c r="T17" s="146" t="s">
        <v>12</v>
      </c>
      <c r="U17" s="146" t="s">
        <v>11</v>
      </c>
      <c r="V17" s="43" t="s">
        <v>170</v>
      </c>
      <c r="W17" s="43" t="s">
        <v>171</v>
      </c>
      <c r="X17" s="43" t="s">
        <v>163</v>
      </c>
      <c r="Y17" s="43" t="s">
        <v>164</v>
      </c>
      <c r="Z17" s="43" t="s">
        <v>165</v>
      </c>
      <c r="AA17" s="43" t="s">
        <v>166</v>
      </c>
      <c r="AB17" s="146" t="s">
        <v>167</v>
      </c>
      <c r="AC17" s="146" t="s">
        <v>168</v>
      </c>
      <c r="AD17" s="146" t="s">
        <v>1405</v>
      </c>
      <c r="AE17" s="146" t="s">
        <v>1406</v>
      </c>
    </row>
    <row r="18" spans="1:31" x14ac:dyDescent="0.25">
      <c r="A18" s="100"/>
      <c r="B18" s="100"/>
      <c r="C18" s="100"/>
      <c r="D18" s="100"/>
      <c r="E18" s="100"/>
      <c r="F18" s="100"/>
      <c r="G18" s="100"/>
      <c r="H18" s="100"/>
      <c r="I18" s="100"/>
      <c r="J18" s="100"/>
      <c r="K18" s="100"/>
      <c r="L18" s="100"/>
      <c r="M18" s="100"/>
      <c r="N18" s="100"/>
      <c r="O18" s="100"/>
      <c r="P18" s="100"/>
      <c r="Q18" s="100"/>
      <c r="R18" s="100"/>
      <c r="S18" s="100"/>
      <c r="T18" s="100"/>
      <c r="U18" s="100"/>
      <c r="V18" s="100"/>
      <c r="W18" s="100"/>
      <c r="X18" s="100"/>
      <c r="Y18" s="100"/>
      <c r="Z18" s="100"/>
      <c r="AA18" s="100"/>
      <c r="AB18" s="100"/>
      <c r="AC18" s="100"/>
      <c r="AD18" s="100"/>
      <c r="AE18" s="100"/>
    </row>
    <row r="19" spans="1:31" s="227" customFormat="1" ht="36" x14ac:dyDescent="0.25">
      <c r="A19" s="304" t="s">
        <v>1251</v>
      </c>
      <c r="B19" s="304"/>
      <c r="C19" s="245" t="s">
        <v>30</v>
      </c>
      <c r="D19" s="245" t="s">
        <v>526</v>
      </c>
      <c r="E19" s="245" t="s">
        <v>524</v>
      </c>
      <c r="F19" s="246"/>
      <c r="G19" s="246"/>
      <c r="H19" s="245" t="s">
        <v>31</v>
      </c>
      <c r="I19" s="245" t="s">
        <v>4</v>
      </c>
      <c r="J19" s="245" t="s">
        <v>5</v>
      </c>
      <c r="K19" s="245" t="s">
        <v>6</v>
      </c>
      <c r="L19" s="245" t="s">
        <v>773</v>
      </c>
      <c r="M19" s="245" t="s">
        <v>13</v>
      </c>
      <c r="N19" s="246" t="s">
        <v>17</v>
      </c>
      <c r="O19" s="246" t="s">
        <v>7</v>
      </c>
      <c r="P19" s="245" t="s">
        <v>8</v>
      </c>
      <c r="Q19" s="246" t="s">
        <v>9</v>
      </c>
      <c r="R19" s="245" t="s">
        <v>18</v>
      </c>
      <c r="S19" s="246" t="s">
        <v>10</v>
      </c>
      <c r="T19" s="246" t="s">
        <v>12</v>
      </c>
      <c r="U19" s="245" t="s">
        <v>169</v>
      </c>
      <c r="V19" s="245" t="s">
        <v>170</v>
      </c>
      <c r="W19" s="245" t="s">
        <v>171</v>
      </c>
      <c r="X19" s="245" t="s">
        <v>163</v>
      </c>
      <c r="Y19" s="245" t="s">
        <v>164</v>
      </c>
      <c r="Z19" s="245" t="s">
        <v>165</v>
      </c>
      <c r="AA19" s="245" t="s">
        <v>166</v>
      </c>
      <c r="AB19" s="247" t="s">
        <v>167</v>
      </c>
      <c r="AC19" s="247" t="s">
        <v>168</v>
      </c>
      <c r="AD19" s="247"/>
      <c r="AE19" s="247"/>
    </row>
    <row r="20" spans="1:31" s="20" customFormat="1" ht="25.5" customHeight="1" x14ac:dyDescent="0.25">
      <c r="A20" s="303" t="s">
        <v>694</v>
      </c>
      <c r="B20" s="303"/>
      <c r="C20" s="95">
        <f>COUNT(D4:D6)</f>
        <v>3</v>
      </c>
      <c r="D20" s="95">
        <f>SUM(D4:D6)</f>
        <v>12</v>
      </c>
      <c r="E20" s="95">
        <f>SUM(E4:E6)</f>
        <v>0</v>
      </c>
      <c r="F20" s="95"/>
      <c r="G20" s="95"/>
      <c r="H20" s="95">
        <f>SUM(H4:H6)</f>
        <v>4</v>
      </c>
      <c r="I20" s="95">
        <f>SUM(I4:I6)</f>
        <v>52</v>
      </c>
      <c r="J20" s="95">
        <f>MAX(J4:J6)</f>
        <v>12</v>
      </c>
      <c r="K20" s="45">
        <f t="shared" ref="K20:V20" si="5">SUM(K4:K6)</f>
        <v>37846.720000000001</v>
      </c>
      <c r="L20" s="45">
        <f t="shared" si="5"/>
        <v>0</v>
      </c>
      <c r="M20" s="45">
        <f t="shared" si="5"/>
        <v>7569.3399999999992</v>
      </c>
      <c r="N20" s="45">
        <f t="shared" si="5"/>
        <v>0</v>
      </c>
      <c r="O20" s="45">
        <f t="shared" si="5"/>
        <v>2219.2800000000002</v>
      </c>
      <c r="P20" s="45">
        <f t="shared" si="5"/>
        <v>1384.1399999999999</v>
      </c>
      <c r="Q20" s="45">
        <f t="shared" si="5"/>
        <v>13042.2</v>
      </c>
      <c r="R20" s="45">
        <f t="shared" si="5"/>
        <v>1861.83</v>
      </c>
      <c r="S20" s="45">
        <f t="shared" si="5"/>
        <v>1464.39</v>
      </c>
      <c r="T20" s="45">
        <f t="shared" si="5"/>
        <v>0</v>
      </c>
      <c r="U20" s="45">
        <f t="shared" si="5"/>
        <v>65387.3</v>
      </c>
      <c r="V20" s="45">
        <f t="shared" si="5"/>
        <v>0</v>
      </c>
      <c r="W20" s="62">
        <f>U20+V20</f>
        <v>65387.3</v>
      </c>
      <c r="X20" s="249">
        <f>SUM(X4:X6)</f>
        <v>29000</v>
      </c>
      <c r="Y20" s="249">
        <f>SUM(Y4:Y6)</f>
        <v>0</v>
      </c>
      <c r="Z20" s="249">
        <f>SUM(Z4:Z6)</f>
        <v>624</v>
      </c>
      <c r="AA20" s="249">
        <f>SUM(AA4:AA6)</f>
        <v>622</v>
      </c>
      <c r="AB20" s="72">
        <f>W20/(D20 +E20)</f>
        <v>5448.9416666666666</v>
      </c>
      <c r="AC20" s="62">
        <f>W20/Z20</f>
        <v>104.78733974358975</v>
      </c>
      <c r="AD20" s="62"/>
      <c r="AE20" s="62"/>
    </row>
    <row r="21" spans="1:31" s="20" customFormat="1" ht="25.5" customHeight="1" x14ac:dyDescent="0.25">
      <c r="A21" s="303" t="s">
        <v>703</v>
      </c>
      <c r="B21" s="303"/>
      <c r="C21" s="95">
        <f>COUNT(D7:D12)</f>
        <v>6</v>
      </c>
      <c r="D21" s="95">
        <f>SUM(D7:D12)</f>
        <v>19</v>
      </c>
      <c r="E21" s="95">
        <f>SUM(E7:E12)</f>
        <v>0</v>
      </c>
      <c r="F21" s="95"/>
      <c r="G21" s="95"/>
      <c r="H21" s="95">
        <f>SUM(H7:H12)</f>
        <v>1</v>
      </c>
      <c r="I21" s="95">
        <f>SUM(I7:I12)</f>
        <v>120</v>
      </c>
      <c r="J21" s="95">
        <f>MAX(J7:J12)</f>
        <v>13</v>
      </c>
      <c r="K21" s="45">
        <f>SUM(K7:K12)</f>
        <v>98943</v>
      </c>
      <c r="L21" s="45">
        <f t="shared" ref="L21:AA21" si="6">SUM(L7:L12)</f>
        <v>0</v>
      </c>
      <c r="M21" s="45">
        <f t="shared" si="6"/>
        <v>19788.599999999999</v>
      </c>
      <c r="N21" s="45">
        <f t="shared" si="6"/>
        <v>0</v>
      </c>
      <c r="O21" s="45">
        <f t="shared" si="6"/>
        <v>5772.5999999999995</v>
      </c>
      <c r="P21" s="45">
        <f t="shared" si="6"/>
        <v>3923</v>
      </c>
      <c r="Q21" s="45">
        <f t="shared" si="6"/>
        <v>34032</v>
      </c>
      <c r="R21" s="45">
        <f t="shared" si="6"/>
        <v>5026.82</v>
      </c>
      <c r="S21" s="45">
        <f t="shared" si="6"/>
        <v>1532.5</v>
      </c>
      <c r="T21" s="45">
        <f t="shared" si="6"/>
        <v>18590</v>
      </c>
      <c r="U21" s="45">
        <f t="shared" si="6"/>
        <v>187608.52</v>
      </c>
      <c r="V21" s="45">
        <f t="shared" si="6"/>
        <v>74790.69</v>
      </c>
      <c r="W21" s="62">
        <f>U21+V21</f>
        <v>262399.20999999996</v>
      </c>
      <c r="X21" s="249">
        <f t="shared" si="6"/>
        <v>46250</v>
      </c>
      <c r="Y21" s="249">
        <f t="shared" si="6"/>
        <v>45</v>
      </c>
      <c r="Z21" s="249">
        <f t="shared" si="6"/>
        <v>1440</v>
      </c>
      <c r="AA21" s="249">
        <f t="shared" si="6"/>
        <v>1383</v>
      </c>
      <c r="AB21" s="72">
        <f>W21/(D21 +E21)</f>
        <v>13810.484736842103</v>
      </c>
      <c r="AC21" s="62">
        <f>W21/Z21</f>
        <v>182.22167361111107</v>
      </c>
      <c r="AD21" s="62"/>
      <c r="AE21" s="62"/>
    </row>
  </sheetData>
  <mergeCells count="3">
    <mergeCell ref="A20:B20"/>
    <mergeCell ref="A21:B21"/>
    <mergeCell ref="A19:B19"/>
  </mergeCells>
  <pageMargins left="0.74803149606299213" right="0.74803149606299213" top="0.98425196850393704" bottom="0.98425196850393704" header="0.51181102362204722" footer="0.51181102362204722"/>
  <pageSetup paperSize="9" scale="46" orientation="landscape" r:id="rId1"/>
  <headerFooter alignWithMargins="0"/>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tabColor rgb="FF00B0F0"/>
    <pageSetUpPr fitToPage="1"/>
  </sheetPr>
  <dimension ref="A1:AE19"/>
  <sheetViews>
    <sheetView workbookViewId="0">
      <selection activeCell="A4" sqref="A4:AE10"/>
    </sheetView>
  </sheetViews>
  <sheetFormatPr defaultRowHeight="13.2" x14ac:dyDescent="0.25"/>
  <cols>
    <col min="1" max="1" width="13.88671875" customWidth="1"/>
    <col min="2" max="2" width="14.33203125" customWidth="1"/>
    <col min="3" max="3" width="13.44140625" customWidth="1"/>
    <col min="6" max="6" width="16.6640625" customWidth="1"/>
    <col min="7" max="7" width="10.33203125" customWidth="1"/>
    <col min="11" max="11" width="11" bestFit="1" customWidth="1"/>
    <col min="12" max="12" width="6.44140625" bestFit="1" customWidth="1"/>
    <col min="13" max="13" width="11" bestFit="1" customWidth="1"/>
    <col min="14" max="14" width="8" bestFit="1" customWidth="1"/>
    <col min="15" max="16" width="10" bestFit="1" customWidth="1"/>
    <col min="17" max="17" width="11" bestFit="1" customWidth="1"/>
    <col min="18" max="20" width="10" bestFit="1" customWidth="1"/>
    <col min="21" max="21" width="12" bestFit="1" customWidth="1"/>
    <col min="22" max="22" width="11" bestFit="1" customWidth="1"/>
    <col min="23" max="23" width="12" bestFit="1" customWidth="1"/>
    <col min="24" max="24" width="11" bestFit="1" customWidth="1"/>
    <col min="28" max="28" width="11" bestFit="1" customWidth="1"/>
    <col min="29" max="29" width="9.44140625" bestFit="1" customWidth="1"/>
    <col min="30" max="30" width="17.88671875" customWidth="1"/>
    <col min="31" max="31" width="17" customWidth="1"/>
  </cols>
  <sheetData>
    <row r="1" spans="1:31" x14ac:dyDescent="0.25">
      <c r="A1" s="10" t="s">
        <v>56</v>
      </c>
      <c r="B1" s="5"/>
      <c r="C1" s="5"/>
      <c r="D1" s="5"/>
      <c r="E1" s="5"/>
      <c r="F1" s="5"/>
      <c r="G1" s="5"/>
      <c r="H1" s="5"/>
      <c r="I1" s="5"/>
      <c r="J1" s="5"/>
      <c r="K1" s="5"/>
      <c r="L1" s="5"/>
      <c r="M1" s="5"/>
      <c r="N1" s="5"/>
      <c r="O1" s="5"/>
      <c r="P1" s="5"/>
      <c r="Q1" s="5"/>
      <c r="R1" s="5"/>
      <c r="S1" s="5"/>
      <c r="T1" s="5"/>
      <c r="U1" s="5"/>
    </row>
    <row r="2" spans="1:31" x14ac:dyDescent="0.25">
      <c r="A2" s="5"/>
      <c r="B2" s="5"/>
      <c r="C2" s="5"/>
      <c r="D2" s="5"/>
      <c r="E2" s="5"/>
      <c r="F2" s="5"/>
      <c r="G2" s="5"/>
      <c r="H2" s="5"/>
      <c r="I2" s="5"/>
      <c r="J2" s="5"/>
      <c r="K2" s="5"/>
      <c r="L2" s="5"/>
      <c r="M2" s="5"/>
      <c r="N2" s="5"/>
      <c r="O2" s="5"/>
      <c r="P2" s="5"/>
      <c r="Q2" s="5"/>
      <c r="R2" s="5"/>
      <c r="S2" s="5"/>
      <c r="T2" s="5"/>
      <c r="U2" s="5"/>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146" t="s">
        <v>11</v>
      </c>
      <c r="V3" s="43" t="s">
        <v>170</v>
      </c>
      <c r="W3" s="43" t="s">
        <v>171</v>
      </c>
      <c r="X3" s="43" t="s">
        <v>163</v>
      </c>
      <c r="Y3" s="43" t="s">
        <v>164</v>
      </c>
      <c r="Z3" s="43" t="s">
        <v>165</v>
      </c>
      <c r="AA3" s="43" t="s">
        <v>166</v>
      </c>
      <c r="AB3" s="146" t="s">
        <v>167</v>
      </c>
      <c r="AC3" s="146" t="s">
        <v>168</v>
      </c>
      <c r="AD3" s="146" t="s">
        <v>1405</v>
      </c>
      <c r="AE3" s="146" t="s">
        <v>1406</v>
      </c>
    </row>
    <row r="4" spans="1:31" s="44" customFormat="1" x14ac:dyDescent="0.25">
      <c r="A4" s="21" t="s">
        <v>57</v>
      </c>
      <c r="B4" s="32" t="s">
        <v>51</v>
      </c>
      <c r="C4" s="21" t="s">
        <v>58</v>
      </c>
      <c r="D4" s="21">
        <v>1.5</v>
      </c>
      <c r="E4" s="21">
        <v>0</v>
      </c>
      <c r="F4" s="21" t="s">
        <v>177</v>
      </c>
      <c r="G4" s="21" t="s">
        <v>58</v>
      </c>
      <c r="H4" s="21">
        <v>0</v>
      </c>
      <c r="I4" s="33">
        <v>12</v>
      </c>
      <c r="J4" s="33">
        <v>11</v>
      </c>
      <c r="K4" s="34">
        <v>8083.44</v>
      </c>
      <c r="L4" s="34">
        <v>0</v>
      </c>
      <c r="M4" s="34">
        <v>1616.69</v>
      </c>
      <c r="N4" s="23">
        <v>0</v>
      </c>
      <c r="O4" s="23">
        <v>511.92</v>
      </c>
      <c r="P4" s="34">
        <v>335.04</v>
      </c>
      <c r="Q4" s="23">
        <v>3009.6</v>
      </c>
      <c r="R4" s="34">
        <v>406.7</v>
      </c>
      <c r="S4" s="23">
        <v>0</v>
      </c>
      <c r="T4" s="23">
        <v>0</v>
      </c>
      <c r="U4" s="23">
        <v>13963.39</v>
      </c>
      <c r="V4" s="23">
        <v>0</v>
      </c>
      <c r="W4" s="23">
        <f>U4+V4</f>
        <v>13963.39</v>
      </c>
      <c r="X4" s="21">
        <v>3750</v>
      </c>
      <c r="Y4" s="21">
        <v>0</v>
      </c>
      <c r="Z4" s="21">
        <v>120</v>
      </c>
      <c r="AA4" s="21">
        <v>120</v>
      </c>
      <c r="AB4" s="23">
        <f>W4/(D4 +E4)</f>
        <v>9308.9266666666663</v>
      </c>
      <c r="AC4" s="23">
        <f t="shared" ref="AC4:AC10" si="0">W4/Z4</f>
        <v>116.36158333333333</v>
      </c>
      <c r="AD4" s="23" t="s">
        <v>1916</v>
      </c>
      <c r="AE4" s="284"/>
    </row>
    <row r="5" spans="1:31" s="44" customFormat="1" x14ac:dyDescent="0.25">
      <c r="A5" s="21" t="s">
        <v>57</v>
      </c>
      <c r="B5" s="32" t="s">
        <v>64</v>
      </c>
      <c r="C5" s="21" t="s">
        <v>66</v>
      </c>
      <c r="D5" s="21">
        <v>7</v>
      </c>
      <c r="E5" s="21">
        <v>0</v>
      </c>
      <c r="F5" s="21" t="s">
        <v>177</v>
      </c>
      <c r="G5" s="21" t="s">
        <v>66</v>
      </c>
      <c r="H5" s="21">
        <v>4</v>
      </c>
      <c r="I5" s="33">
        <v>20</v>
      </c>
      <c r="J5" s="33">
        <v>11</v>
      </c>
      <c r="K5" s="34">
        <v>13472.4</v>
      </c>
      <c r="L5" s="34">
        <v>0</v>
      </c>
      <c r="M5" s="34">
        <v>2694.48</v>
      </c>
      <c r="N5" s="23">
        <v>0</v>
      </c>
      <c r="O5" s="23">
        <v>825.2</v>
      </c>
      <c r="P5" s="34">
        <v>558.4</v>
      </c>
      <c r="Q5" s="23">
        <v>5016</v>
      </c>
      <c r="R5" s="34">
        <v>676.99</v>
      </c>
      <c r="S5" s="23">
        <v>1917.36</v>
      </c>
      <c r="T5" s="23">
        <v>0</v>
      </c>
      <c r="U5" s="23">
        <v>25160.83</v>
      </c>
      <c r="V5" s="23">
        <v>0</v>
      </c>
      <c r="W5" s="23">
        <f t="shared" ref="W5:W10" si="1">U5+V5</f>
        <v>25160.83</v>
      </c>
      <c r="X5" s="21">
        <v>17500</v>
      </c>
      <c r="Y5" s="21">
        <v>0</v>
      </c>
      <c r="Z5" s="21">
        <v>200</v>
      </c>
      <c r="AA5" s="21">
        <v>196</v>
      </c>
      <c r="AB5" s="23">
        <f t="shared" ref="AB5:AB10" si="2">W5/(D5 +E5)</f>
        <v>3594.4042857142858</v>
      </c>
      <c r="AC5" s="23">
        <f t="shared" si="0"/>
        <v>125.80415000000001</v>
      </c>
      <c r="AD5" s="23" t="s">
        <v>1656</v>
      </c>
      <c r="AE5" s="284"/>
    </row>
    <row r="6" spans="1:31" s="44" customFormat="1" x14ac:dyDescent="0.25">
      <c r="A6" s="21" t="s">
        <v>57</v>
      </c>
      <c r="B6" s="32" t="s">
        <v>67</v>
      </c>
      <c r="C6" s="21" t="s">
        <v>75</v>
      </c>
      <c r="D6" s="21">
        <v>4.5</v>
      </c>
      <c r="E6" s="21">
        <v>0</v>
      </c>
      <c r="F6" s="21" t="s">
        <v>177</v>
      </c>
      <c r="G6" s="21" t="s">
        <v>75</v>
      </c>
      <c r="H6" s="21">
        <v>0</v>
      </c>
      <c r="I6" s="33">
        <v>20</v>
      </c>
      <c r="J6" s="33">
        <v>10</v>
      </c>
      <c r="K6" s="34">
        <v>13472</v>
      </c>
      <c r="L6" s="34">
        <v>0</v>
      </c>
      <c r="M6" s="34">
        <v>2694.4</v>
      </c>
      <c r="N6" s="23">
        <v>0</v>
      </c>
      <c r="O6" s="23">
        <v>825.2</v>
      </c>
      <c r="P6" s="34">
        <v>558.4</v>
      </c>
      <c r="Q6" s="23">
        <v>5016</v>
      </c>
      <c r="R6" s="34">
        <v>677</v>
      </c>
      <c r="S6" s="23">
        <v>0</v>
      </c>
      <c r="T6" s="23">
        <v>0</v>
      </c>
      <c r="U6" s="23">
        <v>23244</v>
      </c>
      <c r="V6" s="23">
        <v>0</v>
      </c>
      <c r="W6" s="23">
        <f t="shared" si="1"/>
        <v>23244</v>
      </c>
      <c r="X6" s="21">
        <v>12500</v>
      </c>
      <c r="Y6" s="21">
        <v>0</v>
      </c>
      <c r="Z6" s="21">
        <v>200</v>
      </c>
      <c r="AA6" s="21">
        <v>198</v>
      </c>
      <c r="AB6" s="23">
        <f t="shared" si="2"/>
        <v>5165.333333333333</v>
      </c>
      <c r="AC6" s="23">
        <f t="shared" si="0"/>
        <v>116.22</v>
      </c>
      <c r="AD6" s="23" t="s">
        <v>1657</v>
      </c>
      <c r="AE6" s="284"/>
    </row>
    <row r="7" spans="1:31" s="44" customFormat="1" ht="11.25" customHeight="1" x14ac:dyDescent="0.25">
      <c r="A7" s="21" t="s">
        <v>57</v>
      </c>
      <c r="B7" s="32" t="s">
        <v>89</v>
      </c>
      <c r="C7" s="21" t="s">
        <v>91</v>
      </c>
      <c r="D7" s="21">
        <v>15</v>
      </c>
      <c r="E7" s="21">
        <v>0</v>
      </c>
      <c r="F7" s="21" t="s">
        <v>177</v>
      </c>
      <c r="G7" s="21" t="s">
        <v>91</v>
      </c>
      <c r="H7" s="21">
        <v>0</v>
      </c>
      <c r="I7" s="33">
        <v>30</v>
      </c>
      <c r="J7" s="33">
        <v>12</v>
      </c>
      <c r="K7" s="34">
        <v>20208.599999999999</v>
      </c>
      <c r="L7" s="34">
        <v>0</v>
      </c>
      <c r="M7" s="34">
        <v>4041.72</v>
      </c>
      <c r="N7" s="23">
        <v>0</v>
      </c>
      <c r="O7" s="23">
        <v>1237.8</v>
      </c>
      <c r="P7" s="34">
        <v>837.6</v>
      </c>
      <c r="Q7" s="23">
        <v>7524</v>
      </c>
      <c r="R7" s="34">
        <v>1015.44</v>
      </c>
      <c r="S7" s="23">
        <v>0</v>
      </c>
      <c r="T7" s="23">
        <v>0</v>
      </c>
      <c r="U7" s="23">
        <v>34865.160000000003</v>
      </c>
      <c r="V7" s="23">
        <v>0</v>
      </c>
      <c r="W7" s="23">
        <f t="shared" si="1"/>
        <v>34865.160000000003</v>
      </c>
      <c r="X7" s="21">
        <v>37500</v>
      </c>
      <c r="Y7" s="21">
        <v>0</v>
      </c>
      <c r="Z7" s="21">
        <v>200</v>
      </c>
      <c r="AA7" s="21">
        <v>200</v>
      </c>
      <c r="AB7" s="23">
        <f t="shared" si="2"/>
        <v>2324.3440000000001</v>
      </c>
      <c r="AC7" s="23">
        <f t="shared" si="0"/>
        <v>174.32580000000002</v>
      </c>
      <c r="AD7" s="23" t="s">
        <v>1658</v>
      </c>
      <c r="AE7" s="284"/>
    </row>
    <row r="8" spans="1:31" s="44" customFormat="1" x14ac:dyDescent="0.25">
      <c r="A8" s="21" t="s">
        <v>57</v>
      </c>
      <c r="B8" s="32" t="s">
        <v>95</v>
      </c>
      <c r="C8" s="21" t="s">
        <v>100</v>
      </c>
      <c r="D8" s="21">
        <v>1</v>
      </c>
      <c r="E8" s="21">
        <v>0</v>
      </c>
      <c r="F8" s="21" t="s">
        <v>99</v>
      </c>
      <c r="G8" s="21" t="s">
        <v>100</v>
      </c>
      <c r="H8" s="21">
        <v>0</v>
      </c>
      <c r="I8" s="33">
        <v>20</v>
      </c>
      <c r="J8" s="33">
        <v>10</v>
      </c>
      <c r="K8" s="34">
        <v>14278.6</v>
      </c>
      <c r="L8" s="34">
        <v>0</v>
      </c>
      <c r="M8" s="34">
        <v>2855.72</v>
      </c>
      <c r="N8" s="23">
        <v>0</v>
      </c>
      <c r="O8" s="23">
        <v>873.8</v>
      </c>
      <c r="P8" s="34">
        <v>563.20000000000005</v>
      </c>
      <c r="Q8" s="23">
        <v>5016</v>
      </c>
      <c r="R8" s="34">
        <v>855</v>
      </c>
      <c r="S8" s="23">
        <v>0</v>
      </c>
      <c r="T8" s="23">
        <v>0</v>
      </c>
      <c r="U8" s="23">
        <v>24442.32</v>
      </c>
      <c r="V8" s="23">
        <v>23012.52</v>
      </c>
      <c r="W8" s="23">
        <f t="shared" si="1"/>
        <v>47454.84</v>
      </c>
      <c r="X8" s="21">
        <v>2500</v>
      </c>
      <c r="Y8" s="21">
        <v>0</v>
      </c>
      <c r="Z8" s="21">
        <v>200</v>
      </c>
      <c r="AA8" s="21">
        <v>200</v>
      </c>
      <c r="AB8" s="23">
        <f t="shared" si="2"/>
        <v>47454.84</v>
      </c>
      <c r="AC8" s="23">
        <f t="shared" si="0"/>
        <v>237.27419999999998</v>
      </c>
      <c r="AD8" s="23" t="s">
        <v>35</v>
      </c>
      <c r="AE8" s="284"/>
    </row>
    <row r="9" spans="1:31" s="44" customFormat="1" x14ac:dyDescent="0.25">
      <c r="A9" s="21" t="s">
        <v>57</v>
      </c>
      <c r="B9" s="32" t="s">
        <v>109</v>
      </c>
      <c r="C9" s="21" t="s">
        <v>110</v>
      </c>
      <c r="D9" s="21">
        <v>1</v>
      </c>
      <c r="E9" s="21">
        <v>0</v>
      </c>
      <c r="F9" s="21" t="s">
        <v>99</v>
      </c>
      <c r="G9" s="21" t="s">
        <v>110</v>
      </c>
      <c r="H9" s="21">
        <v>0</v>
      </c>
      <c r="I9" s="33">
        <v>20</v>
      </c>
      <c r="J9" s="33">
        <v>10</v>
      </c>
      <c r="K9" s="34">
        <v>14278.6</v>
      </c>
      <c r="L9" s="34">
        <v>0</v>
      </c>
      <c r="M9" s="34">
        <v>2855.72</v>
      </c>
      <c r="N9" s="23">
        <v>0</v>
      </c>
      <c r="O9" s="23">
        <v>873.8</v>
      </c>
      <c r="P9" s="34">
        <v>563.20000000000005</v>
      </c>
      <c r="Q9" s="23">
        <v>6000</v>
      </c>
      <c r="R9" s="34">
        <v>855</v>
      </c>
      <c r="S9" s="23">
        <v>0</v>
      </c>
      <c r="T9" s="23">
        <v>0</v>
      </c>
      <c r="U9" s="23">
        <v>25426.32</v>
      </c>
      <c r="V9" s="23">
        <v>23012.52</v>
      </c>
      <c r="W9" s="23">
        <f t="shared" si="1"/>
        <v>48438.84</v>
      </c>
      <c r="X9" s="21">
        <v>2500</v>
      </c>
      <c r="Y9" s="21">
        <v>10</v>
      </c>
      <c r="Z9" s="21">
        <v>220</v>
      </c>
      <c r="AA9" s="21">
        <v>200</v>
      </c>
      <c r="AB9" s="23">
        <f t="shared" si="2"/>
        <v>48438.84</v>
      </c>
      <c r="AC9" s="23">
        <f t="shared" si="0"/>
        <v>220.17654545454545</v>
      </c>
      <c r="AD9" s="23" t="s">
        <v>35</v>
      </c>
      <c r="AE9" s="284"/>
    </row>
    <row r="10" spans="1:31" s="44" customFormat="1" x14ac:dyDescent="0.25">
      <c r="A10" s="21" t="s">
        <v>57</v>
      </c>
      <c r="B10" s="32" t="s">
        <v>116</v>
      </c>
      <c r="C10" s="21" t="s">
        <v>118</v>
      </c>
      <c r="D10" s="21">
        <v>1</v>
      </c>
      <c r="E10" s="21">
        <v>0</v>
      </c>
      <c r="F10" s="21" t="s">
        <v>99</v>
      </c>
      <c r="G10" s="21" t="s">
        <v>118</v>
      </c>
      <c r="H10" s="21">
        <v>0</v>
      </c>
      <c r="I10" s="33">
        <v>25</v>
      </c>
      <c r="J10" s="33">
        <v>10</v>
      </c>
      <c r="K10" s="34">
        <v>19181.75</v>
      </c>
      <c r="L10" s="34">
        <v>0</v>
      </c>
      <c r="M10" s="34">
        <v>3836.35</v>
      </c>
      <c r="N10" s="23">
        <v>0</v>
      </c>
      <c r="O10" s="23">
        <v>1115.75</v>
      </c>
      <c r="P10" s="34">
        <v>704</v>
      </c>
      <c r="Q10" s="23">
        <v>7500</v>
      </c>
      <c r="R10" s="34">
        <v>855</v>
      </c>
      <c r="S10" s="23">
        <v>0</v>
      </c>
      <c r="T10" s="23">
        <v>7800</v>
      </c>
      <c r="U10" s="23">
        <v>40992.85</v>
      </c>
      <c r="V10" s="23">
        <v>23012.52</v>
      </c>
      <c r="W10" s="23">
        <f t="shared" si="1"/>
        <v>64005.369999999995</v>
      </c>
      <c r="X10" s="21">
        <v>2500</v>
      </c>
      <c r="Y10" s="21">
        <v>20</v>
      </c>
      <c r="Z10" s="21">
        <v>275</v>
      </c>
      <c r="AA10" s="21">
        <v>270</v>
      </c>
      <c r="AB10" s="23">
        <f t="shared" si="2"/>
        <v>64005.369999999995</v>
      </c>
      <c r="AC10" s="23">
        <f t="shared" si="0"/>
        <v>232.74679999999998</v>
      </c>
      <c r="AD10" s="23" t="s">
        <v>35</v>
      </c>
      <c r="AE10" s="284"/>
    </row>
    <row r="11" spans="1:31" x14ac:dyDescent="0.25">
      <c r="A11" s="14"/>
      <c r="B11" s="15"/>
      <c r="C11" s="14"/>
      <c r="D11" s="14"/>
      <c r="E11" s="14"/>
      <c r="F11" s="14"/>
      <c r="G11" s="14"/>
      <c r="H11" s="14"/>
      <c r="I11" s="14"/>
      <c r="J11" s="14"/>
      <c r="K11" s="16"/>
      <c r="L11" s="16"/>
      <c r="M11" s="16"/>
      <c r="N11" s="16"/>
      <c r="O11" s="16"/>
      <c r="P11" s="16"/>
      <c r="Q11" s="16"/>
      <c r="R11" s="16"/>
      <c r="S11" s="16"/>
      <c r="T11" s="16"/>
      <c r="U11" s="16"/>
      <c r="V11" s="13"/>
      <c r="W11" s="13"/>
      <c r="X11" s="3"/>
      <c r="Y11" s="1"/>
      <c r="Z11" s="1"/>
      <c r="AA11" s="1"/>
      <c r="AB11" s="13"/>
      <c r="AC11" s="13"/>
      <c r="AD11" s="13"/>
      <c r="AE11" s="285"/>
    </row>
    <row r="12" spans="1:31" x14ac:dyDescent="0.25">
      <c r="A12" s="14"/>
      <c r="B12" s="15"/>
      <c r="C12" s="14"/>
      <c r="D12" s="14"/>
      <c r="E12" s="14"/>
      <c r="F12" s="14"/>
      <c r="G12" s="14"/>
      <c r="H12" s="14"/>
      <c r="I12" s="14"/>
      <c r="J12" s="14"/>
      <c r="K12" s="16"/>
      <c r="L12" s="16"/>
      <c r="M12" s="16"/>
      <c r="N12" s="16"/>
      <c r="O12" s="16"/>
      <c r="P12" s="16"/>
      <c r="Q12" s="16"/>
      <c r="R12" s="16"/>
      <c r="S12" s="16"/>
      <c r="T12" s="16"/>
      <c r="U12" s="16"/>
      <c r="V12" s="13"/>
      <c r="W12" s="13"/>
      <c r="X12" s="3"/>
      <c r="Y12" s="1"/>
      <c r="Z12" s="1"/>
      <c r="AA12" s="1"/>
      <c r="AB12" s="13"/>
      <c r="AC12" s="13"/>
      <c r="AD12" s="13"/>
      <c r="AE12" s="285"/>
    </row>
    <row r="13" spans="1:31" x14ac:dyDescent="0.25">
      <c r="A13" s="3"/>
      <c r="B13" s="9"/>
      <c r="C13" s="3"/>
      <c r="D13" s="3"/>
      <c r="E13" s="3"/>
      <c r="F13" s="3"/>
      <c r="G13" s="3"/>
      <c r="H13" s="3"/>
      <c r="I13" s="3"/>
      <c r="J13" s="3"/>
      <c r="K13" s="7"/>
      <c r="L13" s="7"/>
      <c r="M13" s="7"/>
      <c r="N13" s="7"/>
      <c r="O13" s="7"/>
      <c r="P13" s="7"/>
      <c r="Q13" s="7"/>
      <c r="R13" s="7"/>
      <c r="S13" s="7"/>
      <c r="T13" s="7"/>
      <c r="U13" s="7"/>
      <c r="V13" s="13"/>
      <c r="W13" s="13"/>
      <c r="X13" s="3"/>
      <c r="Y13" s="1"/>
      <c r="Z13" s="1"/>
      <c r="AA13" s="1"/>
      <c r="AB13" s="13"/>
      <c r="AC13" s="13"/>
      <c r="AD13" s="13"/>
      <c r="AE13" s="285"/>
    </row>
    <row r="14" spans="1:31" x14ac:dyDescent="0.25">
      <c r="A14" s="97"/>
      <c r="B14" s="97" t="s">
        <v>28</v>
      </c>
      <c r="C14" s="97">
        <f>COUNT(D4:D10)</f>
        <v>7</v>
      </c>
      <c r="D14" s="97">
        <f>SUM(D4:D13)</f>
        <v>31</v>
      </c>
      <c r="E14" s="97">
        <f>SUM(E4:E13)</f>
        <v>0</v>
      </c>
      <c r="F14" s="97"/>
      <c r="G14" s="97"/>
      <c r="H14" s="97">
        <f>SUM(H4:H13)</f>
        <v>4</v>
      </c>
      <c r="I14" s="97">
        <f>SUM(I4:I13)</f>
        <v>147</v>
      </c>
      <c r="J14" s="97">
        <f>MAX(J4:J10)</f>
        <v>12</v>
      </c>
      <c r="K14" s="98">
        <f t="shared" ref="K14:T14" si="3">SUM(K4:K13)</f>
        <v>102975.39</v>
      </c>
      <c r="L14" s="98">
        <f t="shared" si="3"/>
        <v>0</v>
      </c>
      <c r="M14" s="98">
        <f t="shared" si="3"/>
        <v>20595.079999999998</v>
      </c>
      <c r="N14" s="98">
        <f t="shared" si="3"/>
        <v>0</v>
      </c>
      <c r="O14" s="98">
        <f t="shared" si="3"/>
        <v>6263.47</v>
      </c>
      <c r="P14" s="98">
        <f t="shared" si="3"/>
        <v>4119.84</v>
      </c>
      <c r="Q14" s="98">
        <f t="shared" si="3"/>
        <v>39081.599999999999</v>
      </c>
      <c r="R14" s="98">
        <f t="shared" si="3"/>
        <v>5341.13</v>
      </c>
      <c r="S14" s="98">
        <f t="shared" si="3"/>
        <v>1917.36</v>
      </c>
      <c r="T14" s="98">
        <f t="shared" si="3"/>
        <v>7800</v>
      </c>
      <c r="U14" s="98">
        <f t="shared" ref="U14:AA14" si="4">SUM(U4:U13)</f>
        <v>188094.87000000002</v>
      </c>
      <c r="V14" s="98">
        <f t="shared" si="4"/>
        <v>69037.56</v>
      </c>
      <c r="W14" s="98">
        <f t="shared" si="4"/>
        <v>257132.43</v>
      </c>
      <c r="X14" s="97">
        <f t="shared" si="4"/>
        <v>78750</v>
      </c>
      <c r="Y14" s="97">
        <f t="shared" si="4"/>
        <v>30</v>
      </c>
      <c r="Z14" s="97">
        <f t="shared" si="4"/>
        <v>1415</v>
      </c>
      <c r="AA14" s="97">
        <f t="shared" si="4"/>
        <v>1384</v>
      </c>
      <c r="AB14" s="113">
        <f>W14/(D14 +E14)</f>
        <v>8294.5945161290329</v>
      </c>
      <c r="AC14" s="113">
        <f>W14/Z14</f>
        <v>181.71903180212013</v>
      </c>
      <c r="AD14" s="113"/>
      <c r="AE14" s="113"/>
    </row>
    <row r="15" spans="1:31" ht="31.2" x14ac:dyDescent="0.25">
      <c r="A15" s="146" t="s">
        <v>14</v>
      </c>
      <c r="B15" s="146" t="s">
        <v>15</v>
      </c>
      <c r="C15" s="146" t="s">
        <v>16</v>
      </c>
      <c r="D15" s="43" t="s">
        <v>526</v>
      </c>
      <c r="E15" s="43" t="s">
        <v>524</v>
      </c>
      <c r="F15" s="146" t="s">
        <v>2</v>
      </c>
      <c r="G15" s="146" t="s">
        <v>3</v>
      </c>
      <c r="H15" s="43" t="s">
        <v>31</v>
      </c>
      <c r="I15" s="43" t="s">
        <v>4</v>
      </c>
      <c r="J15" s="43" t="s">
        <v>5</v>
      </c>
      <c r="K15" s="43" t="s">
        <v>6</v>
      </c>
      <c r="L15" s="43" t="s">
        <v>773</v>
      </c>
      <c r="M15" s="43" t="s">
        <v>13</v>
      </c>
      <c r="N15" s="146" t="s">
        <v>17</v>
      </c>
      <c r="O15" s="146" t="s">
        <v>7</v>
      </c>
      <c r="P15" s="43" t="s">
        <v>8</v>
      </c>
      <c r="Q15" s="146" t="s">
        <v>9</v>
      </c>
      <c r="R15" s="43" t="s">
        <v>18</v>
      </c>
      <c r="S15" s="146" t="s">
        <v>10</v>
      </c>
      <c r="T15" s="146" t="s">
        <v>12</v>
      </c>
      <c r="U15" s="146" t="s">
        <v>11</v>
      </c>
      <c r="V15" s="43" t="s">
        <v>170</v>
      </c>
      <c r="W15" s="43" t="s">
        <v>171</v>
      </c>
      <c r="X15" s="43" t="s">
        <v>163</v>
      </c>
      <c r="Y15" s="43" t="s">
        <v>164</v>
      </c>
      <c r="Z15" s="43" t="s">
        <v>165</v>
      </c>
      <c r="AA15" s="43" t="s">
        <v>166</v>
      </c>
      <c r="AB15" s="146" t="s">
        <v>167</v>
      </c>
      <c r="AC15" s="146" t="s">
        <v>168</v>
      </c>
      <c r="AD15" s="146" t="s">
        <v>1405</v>
      </c>
      <c r="AE15" s="146" t="s">
        <v>1406</v>
      </c>
    </row>
    <row r="16" spans="1:31" x14ac:dyDescent="0.25">
      <c r="A16" s="100"/>
      <c r="B16" s="100"/>
      <c r="C16" s="100"/>
      <c r="D16" s="100"/>
      <c r="E16" s="100"/>
      <c r="F16" s="100"/>
      <c r="G16" s="100"/>
      <c r="H16" s="100"/>
      <c r="I16" s="100"/>
      <c r="J16" s="100"/>
      <c r="K16" s="100"/>
      <c r="L16" s="100"/>
      <c r="M16" s="100"/>
      <c r="N16" s="100"/>
      <c r="O16" s="100"/>
      <c r="P16" s="100"/>
      <c r="Q16" s="100"/>
      <c r="R16" s="100"/>
      <c r="S16" s="100"/>
      <c r="T16" s="100"/>
      <c r="U16" s="100"/>
      <c r="V16" s="100"/>
      <c r="W16" s="100"/>
      <c r="X16" s="100"/>
      <c r="Y16" s="100"/>
      <c r="Z16" s="100"/>
      <c r="AA16" s="100"/>
      <c r="AB16" s="100"/>
      <c r="AC16" s="100"/>
      <c r="AD16" s="100"/>
      <c r="AE16" s="100"/>
    </row>
    <row r="17" spans="1:31" s="227" customFormat="1" ht="36" x14ac:dyDescent="0.25">
      <c r="A17" s="304" t="s">
        <v>1251</v>
      </c>
      <c r="B17" s="304"/>
      <c r="C17" s="245" t="s">
        <v>30</v>
      </c>
      <c r="D17" s="245" t="s">
        <v>526</v>
      </c>
      <c r="E17" s="245" t="s">
        <v>524</v>
      </c>
      <c r="F17" s="246"/>
      <c r="G17" s="246"/>
      <c r="H17" s="245" t="s">
        <v>31</v>
      </c>
      <c r="I17" s="245" t="s">
        <v>4</v>
      </c>
      <c r="J17" s="245" t="s">
        <v>5</v>
      </c>
      <c r="K17" s="245" t="s">
        <v>6</v>
      </c>
      <c r="L17" s="245" t="s">
        <v>773</v>
      </c>
      <c r="M17" s="245" t="s">
        <v>13</v>
      </c>
      <c r="N17" s="246" t="s">
        <v>17</v>
      </c>
      <c r="O17" s="246" t="s">
        <v>7</v>
      </c>
      <c r="P17" s="245" t="s">
        <v>8</v>
      </c>
      <c r="Q17" s="246" t="s">
        <v>9</v>
      </c>
      <c r="R17" s="245" t="s">
        <v>18</v>
      </c>
      <c r="S17" s="246" t="s">
        <v>10</v>
      </c>
      <c r="T17" s="246" t="s">
        <v>12</v>
      </c>
      <c r="U17" s="245" t="s">
        <v>169</v>
      </c>
      <c r="V17" s="245" t="s">
        <v>170</v>
      </c>
      <c r="W17" s="245" t="s">
        <v>171</v>
      </c>
      <c r="X17" s="245" t="s">
        <v>163</v>
      </c>
      <c r="Y17" s="245" t="s">
        <v>164</v>
      </c>
      <c r="Z17" s="245" t="s">
        <v>165</v>
      </c>
      <c r="AA17" s="245" t="s">
        <v>166</v>
      </c>
      <c r="AB17" s="247" t="s">
        <v>167</v>
      </c>
      <c r="AC17" s="247" t="s">
        <v>168</v>
      </c>
      <c r="AD17" s="247"/>
      <c r="AE17" s="247"/>
    </row>
    <row r="18" spans="1:31" s="20" customFormat="1" ht="25.5" customHeight="1" x14ac:dyDescent="0.25">
      <c r="A18" s="303" t="s">
        <v>694</v>
      </c>
      <c r="B18" s="303"/>
      <c r="C18" s="95">
        <f>COUNT(D4:D6)</f>
        <v>3</v>
      </c>
      <c r="D18" s="95">
        <f>SUM(D4:D6)</f>
        <v>13</v>
      </c>
      <c r="E18" s="95">
        <f>SUM(E4:E6)</f>
        <v>0</v>
      </c>
      <c r="F18" s="95"/>
      <c r="G18" s="95"/>
      <c r="H18" s="95">
        <f>SUM(H4:H6)</f>
        <v>4</v>
      </c>
      <c r="I18" s="95">
        <f>SUM(I4:I6)</f>
        <v>52</v>
      </c>
      <c r="J18" s="95">
        <f>MAX(J4:J6)</f>
        <v>11</v>
      </c>
      <c r="K18" s="45">
        <f t="shared" ref="K18:V18" si="5">SUM(K4:K6)</f>
        <v>35027.839999999997</v>
      </c>
      <c r="L18" s="45">
        <f t="shared" si="5"/>
        <v>0</v>
      </c>
      <c r="M18" s="45">
        <f t="shared" si="5"/>
        <v>7005.57</v>
      </c>
      <c r="N18" s="45">
        <f t="shared" si="5"/>
        <v>0</v>
      </c>
      <c r="O18" s="45">
        <f t="shared" si="5"/>
        <v>2162.3200000000002</v>
      </c>
      <c r="P18" s="45">
        <f t="shared" si="5"/>
        <v>1451.8400000000001</v>
      </c>
      <c r="Q18" s="45">
        <f t="shared" si="5"/>
        <v>13041.6</v>
      </c>
      <c r="R18" s="45">
        <f t="shared" si="5"/>
        <v>1760.69</v>
      </c>
      <c r="S18" s="45">
        <f t="shared" si="5"/>
        <v>1917.36</v>
      </c>
      <c r="T18" s="45">
        <f t="shared" si="5"/>
        <v>0</v>
      </c>
      <c r="U18" s="45">
        <f t="shared" si="5"/>
        <v>62368.22</v>
      </c>
      <c r="V18" s="45">
        <f t="shared" si="5"/>
        <v>0</v>
      </c>
      <c r="W18" s="62">
        <f>U18+V18</f>
        <v>62368.22</v>
      </c>
      <c r="X18" s="249">
        <f>SUM(X4:X6)</f>
        <v>33750</v>
      </c>
      <c r="Y18" s="249">
        <f>SUM(Y4:Y6)</f>
        <v>0</v>
      </c>
      <c r="Z18" s="249">
        <f>SUM(Z4:Z6)</f>
        <v>520</v>
      </c>
      <c r="AA18" s="249">
        <f>SUM(AA4:AA6)</f>
        <v>514</v>
      </c>
      <c r="AB18" s="72">
        <f>W18/(D18 +E18)</f>
        <v>4797.5553846153844</v>
      </c>
      <c r="AC18" s="62">
        <f>W18/Z18</f>
        <v>119.93888461538462</v>
      </c>
      <c r="AD18" s="62"/>
      <c r="AE18" s="62"/>
    </row>
    <row r="19" spans="1:31" s="20" customFormat="1" ht="25.5" customHeight="1" x14ac:dyDescent="0.25">
      <c r="A19" s="303" t="s">
        <v>703</v>
      </c>
      <c r="B19" s="303"/>
      <c r="C19" s="95">
        <f>COUNT(D7:D10)</f>
        <v>4</v>
      </c>
      <c r="D19" s="95">
        <f>SUM(D7:D10)</f>
        <v>18</v>
      </c>
      <c r="E19" s="95">
        <f>SUM(E7:E10)</f>
        <v>0</v>
      </c>
      <c r="F19" s="95"/>
      <c r="G19" s="95"/>
      <c r="H19" s="95">
        <f>SUM(H7:H10)</f>
        <v>0</v>
      </c>
      <c r="I19" s="95">
        <f>SUM(I7:I10)</f>
        <v>95</v>
      </c>
      <c r="J19" s="95">
        <f>MAX(J7:J10)</f>
        <v>12</v>
      </c>
      <c r="K19" s="45">
        <f>SUM(K7:K10)</f>
        <v>67947.549999999988</v>
      </c>
      <c r="L19" s="45">
        <f t="shared" ref="L19:AA19" si="6">SUM(L7:L10)</f>
        <v>0</v>
      </c>
      <c r="M19" s="45">
        <f t="shared" si="6"/>
        <v>13589.51</v>
      </c>
      <c r="N19" s="45">
        <f t="shared" si="6"/>
        <v>0</v>
      </c>
      <c r="O19" s="45">
        <f t="shared" si="6"/>
        <v>4101.1499999999996</v>
      </c>
      <c r="P19" s="45">
        <f t="shared" si="6"/>
        <v>2668</v>
      </c>
      <c r="Q19" s="45">
        <f t="shared" si="6"/>
        <v>26040</v>
      </c>
      <c r="R19" s="45">
        <f t="shared" si="6"/>
        <v>3580.44</v>
      </c>
      <c r="S19" s="45">
        <f t="shared" si="6"/>
        <v>0</v>
      </c>
      <c r="T19" s="45">
        <f t="shared" si="6"/>
        <v>7800</v>
      </c>
      <c r="U19" s="45">
        <f t="shared" si="6"/>
        <v>125726.65</v>
      </c>
      <c r="V19" s="45">
        <f t="shared" si="6"/>
        <v>69037.56</v>
      </c>
      <c r="W19" s="62">
        <f>U19+V19</f>
        <v>194764.21</v>
      </c>
      <c r="X19" s="249">
        <f t="shared" si="6"/>
        <v>45000</v>
      </c>
      <c r="Y19" s="249">
        <f t="shared" si="6"/>
        <v>30</v>
      </c>
      <c r="Z19" s="249">
        <f t="shared" si="6"/>
        <v>895</v>
      </c>
      <c r="AA19" s="249">
        <f t="shared" si="6"/>
        <v>870</v>
      </c>
      <c r="AB19" s="72">
        <f>W19/(D19 +E19)</f>
        <v>10820.233888888888</v>
      </c>
      <c r="AC19" s="62">
        <f>W19/Z19</f>
        <v>217.61364245810054</v>
      </c>
      <c r="AD19" s="62"/>
      <c r="AE19" s="62"/>
    </row>
  </sheetData>
  <mergeCells count="3">
    <mergeCell ref="A18:B18"/>
    <mergeCell ref="A19:B19"/>
    <mergeCell ref="A17:B17"/>
  </mergeCells>
  <pageMargins left="0.74803149606299213" right="0.74803149606299213" top="0.98425196850393704" bottom="0.98425196850393704" header="0.51181102362204722" footer="0.51181102362204722"/>
  <pageSetup scale="43" orientation="landscape" r:id="rId1"/>
  <headerFooter alignWithMargins="0"/>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tabColor rgb="FF00B0F0"/>
    <pageSetUpPr fitToPage="1"/>
  </sheetPr>
  <dimension ref="A1:AE86"/>
  <sheetViews>
    <sheetView workbookViewId="0">
      <selection activeCell="A4" sqref="A4:AE72"/>
    </sheetView>
  </sheetViews>
  <sheetFormatPr defaultRowHeight="13.2" x14ac:dyDescent="0.25"/>
  <cols>
    <col min="1" max="1" width="15.44140625" customWidth="1"/>
    <col min="2" max="2" width="14" customWidth="1"/>
    <col min="3" max="3" width="14.109375" customWidth="1"/>
    <col min="6" max="6" width="16.33203125" bestFit="1" customWidth="1"/>
    <col min="7" max="7" width="12.33203125" customWidth="1"/>
    <col min="11" max="11" width="13" customWidth="1"/>
    <col min="12" max="12" width="10.5546875" customWidth="1"/>
    <col min="13" max="13" width="10.88671875" customWidth="1"/>
    <col min="14" max="14" width="8" bestFit="1" customWidth="1"/>
    <col min="15" max="15" width="11" bestFit="1" customWidth="1"/>
    <col min="16" max="16" width="12" customWidth="1"/>
    <col min="17" max="17" width="12" bestFit="1" customWidth="1"/>
    <col min="18" max="20" width="11" bestFit="1" customWidth="1"/>
    <col min="21" max="21" width="12" bestFit="1" customWidth="1"/>
    <col min="22" max="22" width="11.33203125" bestFit="1" customWidth="1"/>
    <col min="23" max="24" width="12" bestFit="1" customWidth="1"/>
    <col min="25" max="25" width="8" bestFit="1" customWidth="1"/>
    <col min="26" max="27" width="10" bestFit="1" customWidth="1"/>
    <col min="28" max="28" width="12" bestFit="1" customWidth="1"/>
    <col min="29" max="29" width="9.44140625" bestFit="1" customWidth="1"/>
    <col min="30" max="30" width="21" customWidth="1"/>
    <col min="31" max="31" width="23.109375" customWidth="1"/>
  </cols>
  <sheetData>
    <row r="1" spans="1:31" x14ac:dyDescent="0.25">
      <c r="A1" s="10" t="s">
        <v>49</v>
      </c>
      <c r="B1" s="5"/>
      <c r="C1" s="5"/>
      <c r="D1" s="5"/>
      <c r="E1" s="5"/>
      <c r="F1" s="5"/>
      <c r="G1" s="5"/>
      <c r="H1" s="5"/>
      <c r="I1" s="5"/>
      <c r="J1" s="5"/>
      <c r="K1" s="5"/>
      <c r="L1" s="5"/>
      <c r="M1" s="5"/>
      <c r="N1" s="5"/>
      <c r="O1" s="5"/>
      <c r="P1" s="5"/>
      <c r="Q1" s="5"/>
      <c r="R1" s="5"/>
      <c r="S1" s="5"/>
      <c r="T1" s="5"/>
      <c r="U1" s="5"/>
    </row>
    <row r="2" spans="1:31" x14ac:dyDescent="0.25">
      <c r="A2" s="5"/>
      <c r="B2" s="5"/>
      <c r="C2" s="5"/>
      <c r="D2" s="5"/>
      <c r="E2" s="5"/>
      <c r="F2" s="5"/>
      <c r="G2" s="5"/>
      <c r="H2" s="5"/>
      <c r="I2" s="5"/>
      <c r="J2" s="5"/>
      <c r="K2" s="5"/>
      <c r="L2" s="5"/>
      <c r="M2" s="5"/>
      <c r="N2" s="5"/>
      <c r="O2" s="5"/>
      <c r="P2" s="5"/>
      <c r="Q2" s="5"/>
      <c r="R2" s="5"/>
      <c r="S2" s="5"/>
      <c r="T2" s="5"/>
      <c r="U2" s="5"/>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146" t="s">
        <v>11</v>
      </c>
      <c r="V3" s="43" t="s">
        <v>170</v>
      </c>
      <c r="W3" s="43" t="s">
        <v>171</v>
      </c>
      <c r="X3" s="43" t="s">
        <v>163</v>
      </c>
      <c r="Y3" s="43" t="s">
        <v>164</v>
      </c>
      <c r="Z3" s="43" t="s">
        <v>165</v>
      </c>
      <c r="AA3" s="43" t="s">
        <v>166</v>
      </c>
      <c r="AB3" s="146" t="s">
        <v>167</v>
      </c>
      <c r="AC3" s="146" t="s">
        <v>168</v>
      </c>
      <c r="AD3" s="146" t="s">
        <v>1405</v>
      </c>
      <c r="AE3" s="146" t="s">
        <v>1406</v>
      </c>
    </row>
    <row r="4" spans="1:31" s="44" customFormat="1" x14ac:dyDescent="0.25">
      <c r="A4" s="21" t="s">
        <v>50</v>
      </c>
      <c r="B4" s="32" t="s">
        <v>51</v>
      </c>
      <c r="C4" s="21" t="s">
        <v>52</v>
      </c>
      <c r="D4" s="21">
        <v>1.5</v>
      </c>
      <c r="E4" s="21">
        <v>0</v>
      </c>
      <c r="F4" s="21" t="s">
        <v>177</v>
      </c>
      <c r="G4" s="21" t="s">
        <v>52</v>
      </c>
      <c r="H4" s="21">
        <v>0</v>
      </c>
      <c r="I4" s="33">
        <v>12</v>
      </c>
      <c r="J4" s="33">
        <v>12</v>
      </c>
      <c r="K4" s="34">
        <v>8083.44</v>
      </c>
      <c r="L4" s="34">
        <v>0</v>
      </c>
      <c r="M4" s="34">
        <v>1616.69</v>
      </c>
      <c r="N4" s="23">
        <v>0</v>
      </c>
      <c r="O4" s="23">
        <v>511.92</v>
      </c>
      <c r="P4" s="34">
        <v>335.04</v>
      </c>
      <c r="Q4" s="23">
        <v>3009.6</v>
      </c>
      <c r="R4" s="34">
        <v>406.7</v>
      </c>
      <c r="S4" s="23">
        <v>0</v>
      </c>
      <c r="T4" s="23">
        <v>0</v>
      </c>
      <c r="U4" s="23">
        <v>13963.39</v>
      </c>
      <c r="V4" s="23">
        <v>0</v>
      </c>
      <c r="W4" s="23">
        <f t="shared" ref="W4:W25" si="0">U4+V4</f>
        <v>13963.39</v>
      </c>
      <c r="X4" s="21">
        <v>3750</v>
      </c>
      <c r="Y4" s="21">
        <v>0</v>
      </c>
      <c r="Z4" s="21">
        <v>120</v>
      </c>
      <c r="AA4" s="21">
        <v>118</v>
      </c>
      <c r="AB4" s="23">
        <f t="shared" ref="AB4:AB67" si="1">W4/(D4 +E4)</f>
        <v>9308.9266666666663</v>
      </c>
      <c r="AC4" s="23">
        <f t="shared" ref="AC4:AC25" si="2">U4/Z4</f>
        <v>116.36158333333333</v>
      </c>
      <c r="AD4" s="23" t="s">
        <v>1659</v>
      </c>
      <c r="AE4" s="284"/>
    </row>
    <row r="5" spans="1:31" s="44" customFormat="1" x14ac:dyDescent="0.25">
      <c r="A5" s="21" t="s">
        <v>50</v>
      </c>
      <c r="B5" s="32" t="s">
        <v>64</v>
      </c>
      <c r="C5" s="21" t="s">
        <v>1300</v>
      </c>
      <c r="D5" s="33">
        <v>6</v>
      </c>
      <c r="E5" s="33">
        <v>0</v>
      </c>
      <c r="F5" s="21" t="s">
        <v>177</v>
      </c>
      <c r="G5" s="21" t="s">
        <v>65</v>
      </c>
      <c r="H5" s="21">
        <v>4</v>
      </c>
      <c r="I5" s="33">
        <v>20</v>
      </c>
      <c r="J5" s="33">
        <v>12</v>
      </c>
      <c r="K5" s="34">
        <v>13472.4</v>
      </c>
      <c r="L5" s="34">
        <v>0</v>
      </c>
      <c r="M5" s="34">
        <v>2694.48</v>
      </c>
      <c r="N5" s="23">
        <v>0</v>
      </c>
      <c r="O5" s="23">
        <v>825.2</v>
      </c>
      <c r="P5" s="34">
        <v>526.4</v>
      </c>
      <c r="Q5" s="23">
        <v>5016</v>
      </c>
      <c r="R5" s="34">
        <v>676.03</v>
      </c>
      <c r="S5" s="23">
        <v>1917.36</v>
      </c>
      <c r="T5" s="23">
        <v>0</v>
      </c>
      <c r="U5" s="23">
        <v>25127.87</v>
      </c>
      <c r="V5" s="23">
        <v>0</v>
      </c>
      <c r="W5" s="23">
        <f t="shared" si="0"/>
        <v>25127.87</v>
      </c>
      <c r="X5" s="21">
        <v>15000</v>
      </c>
      <c r="Y5" s="21">
        <v>0</v>
      </c>
      <c r="Z5" s="21">
        <v>200</v>
      </c>
      <c r="AA5" s="21">
        <v>220</v>
      </c>
      <c r="AB5" s="23">
        <f t="shared" si="1"/>
        <v>4187.9783333333335</v>
      </c>
      <c r="AC5" s="23">
        <f t="shared" si="2"/>
        <v>125.63934999999999</v>
      </c>
      <c r="AD5" s="23" t="s">
        <v>1660</v>
      </c>
      <c r="AE5" s="284"/>
    </row>
    <row r="6" spans="1:31" s="44" customFormat="1" x14ac:dyDescent="0.25">
      <c r="A6" s="21" t="s">
        <v>50</v>
      </c>
      <c r="B6" s="32" t="s">
        <v>67</v>
      </c>
      <c r="C6" s="21" t="s">
        <v>74</v>
      </c>
      <c r="D6" s="21">
        <v>4.5</v>
      </c>
      <c r="E6" s="21">
        <v>0</v>
      </c>
      <c r="F6" s="21" t="s">
        <v>177</v>
      </c>
      <c r="G6" s="21" t="s">
        <v>74</v>
      </c>
      <c r="H6" s="21">
        <v>0</v>
      </c>
      <c r="I6" s="33">
        <v>20</v>
      </c>
      <c r="J6" s="33">
        <v>10</v>
      </c>
      <c r="K6" s="34">
        <v>13472</v>
      </c>
      <c r="L6" s="34">
        <v>0</v>
      </c>
      <c r="M6" s="34">
        <v>2694.4</v>
      </c>
      <c r="N6" s="23">
        <v>0</v>
      </c>
      <c r="O6" s="23">
        <v>825.2</v>
      </c>
      <c r="P6" s="34">
        <v>558.4</v>
      </c>
      <c r="Q6" s="23">
        <v>5016</v>
      </c>
      <c r="R6" s="34">
        <v>677</v>
      </c>
      <c r="S6" s="23">
        <v>0</v>
      </c>
      <c r="T6" s="23">
        <v>0</v>
      </c>
      <c r="U6" s="23">
        <v>23244</v>
      </c>
      <c r="V6" s="23">
        <v>0</v>
      </c>
      <c r="W6" s="23">
        <f t="shared" si="0"/>
        <v>23244</v>
      </c>
      <c r="X6" s="21">
        <v>12500</v>
      </c>
      <c r="Y6" s="21">
        <v>0</v>
      </c>
      <c r="Z6" s="21">
        <v>200</v>
      </c>
      <c r="AA6" s="21">
        <v>200</v>
      </c>
      <c r="AB6" s="23">
        <f t="shared" si="1"/>
        <v>5165.333333333333</v>
      </c>
      <c r="AC6" s="23">
        <f t="shared" si="2"/>
        <v>116.22</v>
      </c>
      <c r="AD6" s="23" t="s">
        <v>1710</v>
      </c>
      <c r="AE6" s="284"/>
    </row>
    <row r="7" spans="1:31" s="44" customFormat="1" x14ac:dyDescent="0.25">
      <c r="A7" s="21" t="s">
        <v>50</v>
      </c>
      <c r="B7" s="32" t="s">
        <v>89</v>
      </c>
      <c r="C7" s="21" t="s">
        <v>93</v>
      </c>
      <c r="D7" s="21">
        <v>5.5</v>
      </c>
      <c r="E7" s="21">
        <v>0</v>
      </c>
      <c r="F7" s="21" t="s">
        <v>177</v>
      </c>
      <c r="G7" s="21" t="s">
        <v>93</v>
      </c>
      <c r="H7" s="21">
        <v>0</v>
      </c>
      <c r="I7" s="33">
        <v>15</v>
      </c>
      <c r="J7" s="33">
        <v>10</v>
      </c>
      <c r="K7" s="34">
        <v>10104.299999999999</v>
      </c>
      <c r="L7" s="34">
        <v>0</v>
      </c>
      <c r="M7" s="34">
        <v>2020.86</v>
      </c>
      <c r="N7" s="23">
        <v>0</v>
      </c>
      <c r="O7" s="23">
        <v>618.9</v>
      </c>
      <c r="P7" s="34">
        <v>405</v>
      </c>
      <c r="Q7" s="23">
        <v>3762</v>
      </c>
      <c r="R7" s="34">
        <v>507.33</v>
      </c>
      <c r="S7" s="23">
        <v>0</v>
      </c>
      <c r="T7" s="23">
        <v>0</v>
      </c>
      <c r="U7" s="23">
        <v>17418.330000000002</v>
      </c>
      <c r="V7" s="23">
        <v>0</v>
      </c>
      <c r="W7" s="23">
        <f t="shared" si="0"/>
        <v>17418.330000000002</v>
      </c>
      <c r="X7" s="21">
        <v>10000</v>
      </c>
      <c r="Y7" s="21">
        <v>0</v>
      </c>
      <c r="Z7" s="21">
        <v>200</v>
      </c>
      <c r="AA7" s="21">
        <v>200</v>
      </c>
      <c r="AB7" s="23">
        <f t="shared" si="1"/>
        <v>3166.9690909090914</v>
      </c>
      <c r="AC7" s="23">
        <f t="shared" si="2"/>
        <v>87.091650000000016</v>
      </c>
      <c r="AD7" s="23" t="s">
        <v>1661</v>
      </c>
      <c r="AE7" s="284"/>
    </row>
    <row r="8" spans="1:31" s="44" customFormat="1" x14ac:dyDescent="0.25">
      <c r="A8" s="21" t="s">
        <v>50</v>
      </c>
      <c r="B8" s="32" t="s">
        <v>103</v>
      </c>
      <c r="C8" s="21" t="s">
        <v>106</v>
      </c>
      <c r="D8" s="21">
        <v>1</v>
      </c>
      <c r="E8" s="21">
        <v>0</v>
      </c>
      <c r="F8" s="21" t="s">
        <v>96</v>
      </c>
      <c r="G8" s="21" t="s">
        <v>106</v>
      </c>
      <c r="H8" s="21">
        <v>0</v>
      </c>
      <c r="I8" s="33">
        <v>20</v>
      </c>
      <c r="J8" s="33">
        <v>10</v>
      </c>
      <c r="K8" s="34">
        <v>14278.6</v>
      </c>
      <c r="L8" s="34">
        <v>0</v>
      </c>
      <c r="M8" s="34">
        <v>2855.72</v>
      </c>
      <c r="N8" s="23">
        <v>0</v>
      </c>
      <c r="O8" s="23">
        <v>853.2</v>
      </c>
      <c r="P8" s="34">
        <v>558.4</v>
      </c>
      <c r="Q8" s="23">
        <v>5016</v>
      </c>
      <c r="R8" s="34">
        <v>855</v>
      </c>
      <c r="S8" s="23">
        <v>0</v>
      </c>
      <c r="T8" s="23">
        <v>0</v>
      </c>
      <c r="U8" s="23">
        <v>24416.92</v>
      </c>
      <c r="V8" s="23">
        <v>0</v>
      </c>
      <c r="W8" s="23">
        <f t="shared" si="0"/>
        <v>24416.92</v>
      </c>
      <c r="X8" s="21">
        <v>2500</v>
      </c>
      <c r="Y8" s="21">
        <v>0</v>
      </c>
      <c r="Z8" s="21">
        <v>200</v>
      </c>
      <c r="AA8" s="21">
        <v>200</v>
      </c>
      <c r="AB8" s="23">
        <f t="shared" si="1"/>
        <v>24416.92</v>
      </c>
      <c r="AC8" s="23">
        <f t="shared" si="2"/>
        <v>122.08459999999999</v>
      </c>
      <c r="AD8" s="23" t="s">
        <v>35</v>
      </c>
      <c r="AE8" s="284"/>
    </row>
    <row r="9" spans="1:31" s="44" customFormat="1" x14ac:dyDescent="0.25">
      <c r="A9" s="21" t="s">
        <v>50</v>
      </c>
      <c r="B9" s="32" t="s">
        <v>109</v>
      </c>
      <c r="C9" s="21" t="s">
        <v>1299</v>
      </c>
      <c r="D9" s="21">
        <v>1</v>
      </c>
      <c r="E9" s="21">
        <v>0</v>
      </c>
      <c r="F9" s="21" t="s">
        <v>96</v>
      </c>
      <c r="G9" s="21" t="s">
        <v>115</v>
      </c>
      <c r="H9" s="21">
        <v>0</v>
      </c>
      <c r="I9" s="33">
        <v>20</v>
      </c>
      <c r="J9" s="33">
        <v>10</v>
      </c>
      <c r="K9" s="34">
        <v>14278.6</v>
      </c>
      <c r="L9" s="34">
        <v>0</v>
      </c>
      <c r="M9" s="34">
        <v>2855.72</v>
      </c>
      <c r="N9" s="23">
        <v>0</v>
      </c>
      <c r="O9" s="23">
        <v>853.2</v>
      </c>
      <c r="P9" s="34">
        <v>558.4</v>
      </c>
      <c r="Q9" s="23">
        <v>6000</v>
      </c>
      <c r="R9" s="34">
        <v>855</v>
      </c>
      <c r="S9" s="23">
        <v>0</v>
      </c>
      <c r="T9" s="23">
        <v>0</v>
      </c>
      <c r="U9" s="23">
        <v>25400.92</v>
      </c>
      <c r="V9" s="23">
        <v>17259.39</v>
      </c>
      <c r="W9" s="23">
        <f t="shared" si="0"/>
        <v>42660.31</v>
      </c>
      <c r="X9" s="21">
        <v>2500</v>
      </c>
      <c r="Y9" s="21">
        <v>10</v>
      </c>
      <c r="Z9" s="21">
        <v>220</v>
      </c>
      <c r="AA9" s="21">
        <v>220</v>
      </c>
      <c r="AB9" s="23">
        <f t="shared" si="1"/>
        <v>42660.31</v>
      </c>
      <c r="AC9" s="23">
        <f t="shared" si="2"/>
        <v>115.45872727272726</v>
      </c>
      <c r="AD9" s="23" t="s">
        <v>35</v>
      </c>
      <c r="AE9" s="284"/>
    </row>
    <row r="10" spans="1:31" s="44" customFormat="1" x14ac:dyDescent="0.25">
      <c r="A10" s="21" t="s">
        <v>50</v>
      </c>
      <c r="B10" s="32" t="s">
        <v>116</v>
      </c>
      <c r="C10" s="21" t="s">
        <v>119</v>
      </c>
      <c r="D10" s="21">
        <v>1</v>
      </c>
      <c r="E10" s="21">
        <v>0</v>
      </c>
      <c r="F10" s="21" t="s">
        <v>96</v>
      </c>
      <c r="G10" s="21" t="s">
        <v>119</v>
      </c>
      <c r="H10" s="21">
        <v>0</v>
      </c>
      <c r="I10" s="33">
        <v>20</v>
      </c>
      <c r="J10" s="33">
        <v>10</v>
      </c>
      <c r="K10" s="34">
        <v>15345.4</v>
      </c>
      <c r="L10" s="34">
        <v>0</v>
      </c>
      <c r="M10" s="34">
        <v>3069.08</v>
      </c>
      <c r="N10" s="23">
        <v>0</v>
      </c>
      <c r="O10" s="23">
        <v>974.4</v>
      </c>
      <c r="P10" s="34">
        <v>672.8</v>
      </c>
      <c r="Q10" s="23">
        <v>6000</v>
      </c>
      <c r="R10" s="34">
        <v>855</v>
      </c>
      <c r="S10" s="23">
        <v>0</v>
      </c>
      <c r="T10" s="23">
        <v>6240</v>
      </c>
      <c r="U10" s="23">
        <v>33156.68</v>
      </c>
      <c r="V10" s="23">
        <v>23012.52</v>
      </c>
      <c r="W10" s="23">
        <f t="shared" si="0"/>
        <v>56169.2</v>
      </c>
      <c r="X10" s="21">
        <v>2500</v>
      </c>
      <c r="Y10" s="21">
        <v>15</v>
      </c>
      <c r="Z10" s="21">
        <v>220</v>
      </c>
      <c r="AA10" s="21">
        <v>218</v>
      </c>
      <c r="AB10" s="23">
        <f t="shared" si="1"/>
        <v>56169.2</v>
      </c>
      <c r="AC10" s="23">
        <f t="shared" si="2"/>
        <v>150.71218181818182</v>
      </c>
      <c r="AD10" s="23" t="s">
        <v>35</v>
      </c>
      <c r="AE10" s="284"/>
    </row>
    <row r="11" spans="1:31" s="44" customFormat="1" x14ac:dyDescent="0.25">
      <c r="A11" s="21" t="s">
        <v>50</v>
      </c>
      <c r="B11" s="32" t="s">
        <v>121</v>
      </c>
      <c r="C11" s="21" t="s">
        <v>126</v>
      </c>
      <c r="D11" s="21">
        <v>1</v>
      </c>
      <c r="E11" s="21">
        <v>0</v>
      </c>
      <c r="F11" s="21" t="s">
        <v>96</v>
      </c>
      <c r="G11" s="21" t="s">
        <v>126</v>
      </c>
      <c r="H11" s="21">
        <v>0</v>
      </c>
      <c r="I11" s="33">
        <v>20</v>
      </c>
      <c r="J11" s="33">
        <v>11</v>
      </c>
      <c r="K11" s="34">
        <v>15998.2</v>
      </c>
      <c r="L11" s="34">
        <v>0</v>
      </c>
      <c r="M11" s="34">
        <v>3199.64</v>
      </c>
      <c r="N11" s="23">
        <v>0</v>
      </c>
      <c r="O11" s="23">
        <v>978.8</v>
      </c>
      <c r="P11" s="34">
        <v>672.8</v>
      </c>
      <c r="Q11" s="23">
        <v>6000</v>
      </c>
      <c r="R11" s="34">
        <v>855</v>
      </c>
      <c r="S11" s="23">
        <v>0</v>
      </c>
      <c r="T11" s="23">
        <v>6240</v>
      </c>
      <c r="U11" s="23">
        <v>33944.44</v>
      </c>
      <c r="V11" s="23">
        <v>23012.52</v>
      </c>
      <c r="W11" s="23">
        <f t="shared" si="0"/>
        <v>56956.960000000006</v>
      </c>
      <c r="X11" s="21">
        <v>2500</v>
      </c>
      <c r="Y11" s="21">
        <v>10</v>
      </c>
      <c r="Z11" s="21">
        <v>220</v>
      </c>
      <c r="AA11" s="21">
        <v>220</v>
      </c>
      <c r="AB11" s="23">
        <f t="shared" si="1"/>
        <v>56956.960000000006</v>
      </c>
      <c r="AC11" s="23">
        <f t="shared" si="2"/>
        <v>154.29290909090909</v>
      </c>
      <c r="AD11" s="23" t="s">
        <v>35</v>
      </c>
      <c r="AE11" s="284"/>
    </row>
    <row r="12" spans="1:31" s="44" customFormat="1" x14ac:dyDescent="0.25">
      <c r="A12" s="21" t="s">
        <v>50</v>
      </c>
      <c r="B12" s="32" t="s">
        <v>130</v>
      </c>
      <c r="C12" s="21" t="s">
        <v>131</v>
      </c>
      <c r="D12" s="21">
        <v>1</v>
      </c>
      <c r="E12" s="21">
        <v>0</v>
      </c>
      <c r="F12" s="21" t="s">
        <v>96</v>
      </c>
      <c r="G12" s="21" t="s">
        <v>131</v>
      </c>
      <c r="H12" s="21">
        <v>2</v>
      </c>
      <c r="I12" s="33">
        <v>20</v>
      </c>
      <c r="J12" s="33">
        <v>11</v>
      </c>
      <c r="K12" s="34">
        <v>15998.2</v>
      </c>
      <c r="L12" s="34">
        <v>0</v>
      </c>
      <c r="M12" s="34">
        <v>3199.64</v>
      </c>
      <c r="N12" s="23">
        <v>0</v>
      </c>
      <c r="O12" s="23">
        <v>978.8</v>
      </c>
      <c r="P12" s="34">
        <v>672.8</v>
      </c>
      <c r="Q12" s="23">
        <v>6000</v>
      </c>
      <c r="R12" s="34">
        <v>858.6</v>
      </c>
      <c r="S12" s="23">
        <v>1588.11</v>
      </c>
      <c r="T12" s="23">
        <v>4680</v>
      </c>
      <c r="U12" s="23">
        <v>33972.550000000003</v>
      </c>
      <c r="V12" s="23">
        <v>23012.52</v>
      </c>
      <c r="W12" s="23">
        <f t="shared" si="0"/>
        <v>56985.070000000007</v>
      </c>
      <c r="X12" s="21">
        <v>2500</v>
      </c>
      <c r="Y12" s="21">
        <v>10</v>
      </c>
      <c r="Z12" s="21">
        <v>220</v>
      </c>
      <c r="AA12" s="21">
        <v>220</v>
      </c>
      <c r="AB12" s="23">
        <f t="shared" si="1"/>
        <v>56985.070000000007</v>
      </c>
      <c r="AC12" s="23">
        <f t="shared" si="2"/>
        <v>154.42068181818183</v>
      </c>
      <c r="AD12" s="23" t="s">
        <v>35</v>
      </c>
      <c r="AE12" s="284"/>
    </row>
    <row r="13" spans="1:31" s="44" customFormat="1" x14ac:dyDescent="0.25">
      <c r="A13" s="21" t="s">
        <v>50</v>
      </c>
      <c r="B13" s="32" t="s">
        <v>138</v>
      </c>
      <c r="C13" s="21" t="s">
        <v>139</v>
      </c>
      <c r="D13" s="21">
        <v>0.5</v>
      </c>
      <c r="E13" s="21">
        <v>0</v>
      </c>
      <c r="F13" s="21" t="s">
        <v>96</v>
      </c>
      <c r="G13" s="21" t="s">
        <v>139</v>
      </c>
      <c r="H13" s="21">
        <v>0</v>
      </c>
      <c r="I13" s="33">
        <v>12</v>
      </c>
      <c r="J13" s="33">
        <v>11</v>
      </c>
      <c r="K13" s="34">
        <v>9598.92</v>
      </c>
      <c r="L13" s="34">
        <v>0</v>
      </c>
      <c r="M13" s="34">
        <v>1919.78</v>
      </c>
      <c r="N13" s="23">
        <v>0</v>
      </c>
      <c r="O13" s="23">
        <v>587.28</v>
      </c>
      <c r="P13" s="34">
        <v>403.68</v>
      </c>
      <c r="Q13" s="23">
        <v>4490.3999999999996</v>
      </c>
      <c r="R13" s="34">
        <v>855</v>
      </c>
      <c r="S13" s="23">
        <v>0</v>
      </c>
      <c r="T13" s="23">
        <v>4800</v>
      </c>
      <c r="U13" s="23">
        <v>22655.06</v>
      </c>
      <c r="V13" s="23">
        <v>11506.26</v>
      </c>
      <c r="W13" s="23">
        <f t="shared" si="0"/>
        <v>34161.32</v>
      </c>
      <c r="X13" s="21">
        <v>1250</v>
      </c>
      <c r="Y13" s="21">
        <v>10</v>
      </c>
      <c r="Z13" s="21">
        <v>132</v>
      </c>
      <c r="AA13" s="21">
        <v>132</v>
      </c>
      <c r="AB13" s="23">
        <f t="shared" si="1"/>
        <v>68322.64</v>
      </c>
      <c r="AC13" s="23">
        <f t="shared" si="2"/>
        <v>171.62924242424242</v>
      </c>
      <c r="AD13" s="23" t="s">
        <v>35</v>
      </c>
      <c r="AE13" s="284"/>
    </row>
    <row r="14" spans="1:31" s="44" customFormat="1" x14ac:dyDescent="0.25">
      <c r="A14" s="21" t="s">
        <v>50</v>
      </c>
      <c r="B14" s="32" t="s">
        <v>150</v>
      </c>
      <c r="C14" s="21" t="s">
        <v>151</v>
      </c>
      <c r="D14" s="21">
        <v>1</v>
      </c>
      <c r="E14" s="21">
        <v>0</v>
      </c>
      <c r="F14" s="21" t="s">
        <v>96</v>
      </c>
      <c r="G14" s="21" t="s">
        <v>151</v>
      </c>
      <c r="H14" s="21">
        <v>0</v>
      </c>
      <c r="I14" s="33">
        <v>20</v>
      </c>
      <c r="J14" s="33">
        <v>11</v>
      </c>
      <c r="K14" s="34">
        <v>17598.02</v>
      </c>
      <c r="L14" s="34">
        <v>0</v>
      </c>
      <c r="M14" s="34">
        <v>3519.6</v>
      </c>
      <c r="N14" s="23">
        <v>0</v>
      </c>
      <c r="O14" s="23">
        <v>1076.68</v>
      </c>
      <c r="P14" s="34">
        <v>740.08</v>
      </c>
      <c r="Q14" s="23">
        <v>8232.4</v>
      </c>
      <c r="R14" s="34">
        <v>935</v>
      </c>
      <c r="S14" s="23">
        <v>1623.09</v>
      </c>
      <c r="T14" s="23">
        <v>4800</v>
      </c>
      <c r="U14" s="23">
        <v>38524.870000000003</v>
      </c>
      <c r="V14" s="23">
        <v>23012.52</v>
      </c>
      <c r="W14" s="23">
        <f t="shared" si="0"/>
        <v>61537.39</v>
      </c>
      <c r="X14" s="21">
        <v>2500</v>
      </c>
      <c r="Y14" s="21">
        <v>5</v>
      </c>
      <c r="Z14" s="21">
        <v>220</v>
      </c>
      <c r="AA14" s="21">
        <v>218</v>
      </c>
      <c r="AB14" s="23">
        <f t="shared" si="1"/>
        <v>61537.39</v>
      </c>
      <c r="AC14" s="23">
        <f t="shared" si="2"/>
        <v>175.11304545454547</v>
      </c>
      <c r="AD14" s="23" t="s">
        <v>35</v>
      </c>
      <c r="AE14" s="284"/>
    </row>
    <row r="15" spans="1:31" s="44" customFormat="1" x14ac:dyDescent="0.25">
      <c r="A15" s="21" t="s">
        <v>50</v>
      </c>
      <c r="B15" s="32" t="s">
        <v>161</v>
      </c>
      <c r="C15" s="21" t="s">
        <v>173</v>
      </c>
      <c r="D15" s="21">
        <v>0.75</v>
      </c>
      <c r="E15" s="21">
        <v>0</v>
      </c>
      <c r="F15" s="21" t="s">
        <v>96</v>
      </c>
      <c r="G15" s="21" t="s">
        <v>173</v>
      </c>
      <c r="H15" s="21">
        <v>5</v>
      </c>
      <c r="I15" s="33">
        <v>15</v>
      </c>
      <c r="J15" s="33">
        <v>11</v>
      </c>
      <c r="K15" s="34">
        <v>11998.65</v>
      </c>
      <c r="L15" s="34">
        <v>0</v>
      </c>
      <c r="M15" s="34">
        <v>2399.73</v>
      </c>
      <c r="N15" s="23">
        <v>0</v>
      </c>
      <c r="O15" s="23">
        <v>753.9</v>
      </c>
      <c r="P15" s="34">
        <v>499.05</v>
      </c>
      <c r="Q15" s="23">
        <v>5613</v>
      </c>
      <c r="R15" s="34">
        <v>637.92999999999995</v>
      </c>
      <c r="S15" s="23">
        <v>7493.64</v>
      </c>
      <c r="T15" s="23">
        <v>0</v>
      </c>
      <c r="U15" s="23">
        <v>29935.9</v>
      </c>
      <c r="V15" s="23">
        <v>17259.39</v>
      </c>
      <c r="W15" s="23">
        <f t="shared" si="0"/>
        <v>47195.29</v>
      </c>
      <c r="X15" s="21">
        <v>1875</v>
      </c>
      <c r="Y15" s="21">
        <v>10</v>
      </c>
      <c r="Z15" s="21">
        <v>180</v>
      </c>
      <c r="AA15" s="21">
        <v>180</v>
      </c>
      <c r="AB15" s="23">
        <f t="shared" si="1"/>
        <v>62927.053333333337</v>
      </c>
      <c r="AC15" s="23">
        <f t="shared" si="2"/>
        <v>166.31055555555557</v>
      </c>
      <c r="AD15" s="23" t="s">
        <v>35</v>
      </c>
      <c r="AE15" s="284"/>
    </row>
    <row r="16" spans="1:31" s="44" customFormat="1" x14ac:dyDescent="0.25">
      <c r="A16" s="21" t="s">
        <v>50</v>
      </c>
      <c r="B16" s="32" t="s">
        <v>442</v>
      </c>
      <c r="C16" s="21" t="s">
        <v>490</v>
      </c>
      <c r="D16" s="21">
        <v>0</v>
      </c>
      <c r="E16" s="21">
        <v>0</v>
      </c>
      <c r="F16" s="21" t="s">
        <v>375</v>
      </c>
      <c r="G16" s="21" t="s">
        <v>490</v>
      </c>
      <c r="H16" s="21">
        <v>2</v>
      </c>
      <c r="I16" s="33">
        <v>20</v>
      </c>
      <c r="J16" s="33">
        <v>11</v>
      </c>
      <c r="K16" s="34">
        <v>20907</v>
      </c>
      <c r="L16" s="34">
        <v>0</v>
      </c>
      <c r="M16" s="34">
        <v>4181.3999999999996</v>
      </c>
      <c r="N16" s="23">
        <v>0</v>
      </c>
      <c r="O16" s="23">
        <v>1005.2</v>
      </c>
      <c r="P16" s="34">
        <v>672.8</v>
      </c>
      <c r="Q16" s="23">
        <v>7484</v>
      </c>
      <c r="R16" s="34">
        <v>1027.51</v>
      </c>
      <c r="S16" s="23">
        <v>2839.1</v>
      </c>
      <c r="T16" s="23">
        <v>4800</v>
      </c>
      <c r="U16" s="23">
        <v>42917.01</v>
      </c>
      <c r="V16" s="23">
        <v>0</v>
      </c>
      <c r="W16" s="23">
        <f t="shared" si="0"/>
        <v>42917.01</v>
      </c>
      <c r="X16" s="21">
        <v>0</v>
      </c>
      <c r="Y16" s="21">
        <v>20</v>
      </c>
      <c r="Z16" s="21">
        <v>220</v>
      </c>
      <c r="AA16" s="21">
        <v>209</v>
      </c>
      <c r="AB16" s="23" t="e">
        <f t="shared" si="1"/>
        <v>#DIV/0!</v>
      </c>
      <c r="AC16" s="23">
        <f t="shared" si="2"/>
        <v>195.07731818181819</v>
      </c>
      <c r="AD16" s="23" t="s">
        <v>35</v>
      </c>
      <c r="AE16" s="284"/>
    </row>
    <row r="17" spans="1:31" s="44" customFormat="1" x14ac:dyDescent="0.25">
      <c r="A17" s="21" t="s">
        <v>50</v>
      </c>
      <c r="B17" s="32" t="s">
        <v>509</v>
      </c>
      <c r="C17" s="21" t="s">
        <v>508</v>
      </c>
      <c r="D17" s="21">
        <v>0</v>
      </c>
      <c r="E17" s="21">
        <v>0</v>
      </c>
      <c r="F17" s="21" t="s">
        <v>375</v>
      </c>
      <c r="G17" s="21" t="s">
        <v>508</v>
      </c>
      <c r="H17" s="21">
        <v>0</v>
      </c>
      <c r="I17" s="33">
        <v>20</v>
      </c>
      <c r="J17" s="33">
        <v>11</v>
      </c>
      <c r="K17" s="34">
        <v>21557.75</v>
      </c>
      <c r="L17" s="34">
        <v>0</v>
      </c>
      <c r="M17" s="34">
        <v>4311.55</v>
      </c>
      <c r="N17" s="23">
        <v>0</v>
      </c>
      <c r="O17" s="23">
        <v>1256.5</v>
      </c>
      <c r="P17" s="34">
        <v>841</v>
      </c>
      <c r="Q17" s="23">
        <v>9355</v>
      </c>
      <c r="R17" s="34">
        <v>1119.6500000000001</v>
      </c>
      <c r="S17" s="23">
        <v>0</v>
      </c>
      <c r="T17" s="23">
        <v>2400</v>
      </c>
      <c r="U17" s="23">
        <v>40841.449999999997</v>
      </c>
      <c r="V17" s="23">
        <v>0</v>
      </c>
      <c r="W17" s="23">
        <f t="shared" si="0"/>
        <v>40841.449999999997</v>
      </c>
      <c r="X17" s="21">
        <v>0</v>
      </c>
      <c r="Y17" s="21">
        <v>20</v>
      </c>
      <c r="Z17" s="21">
        <v>200</v>
      </c>
      <c r="AA17" s="21">
        <v>256</v>
      </c>
      <c r="AB17" s="23" t="e">
        <f t="shared" si="1"/>
        <v>#DIV/0!</v>
      </c>
      <c r="AC17" s="23">
        <f t="shared" si="2"/>
        <v>204.20724999999999</v>
      </c>
      <c r="AD17" s="23" t="s">
        <v>35</v>
      </c>
      <c r="AE17" s="284"/>
    </row>
    <row r="18" spans="1:31" s="44" customFormat="1" x14ac:dyDescent="0.25">
      <c r="A18" s="21" t="s">
        <v>50</v>
      </c>
      <c r="B18" s="32" t="s">
        <v>537</v>
      </c>
      <c r="C18" s="21" t="s">
        <v>538</v>
      </c>
      <c r="D18" s="21">
        <v>0</v>
      </c>
      <c r="E18" s="21">
        <v>0</v>
      </c>
      <c r="F18" s="21" t="s">
        <v>375</v>
      </c>
      <c r="G18" s="21" t="s">
        <v>538</v>
      </c>
      <c r="H18" s="21">
        <v>0</v>
      </c>
      <c r="I18" s="33">
        <v>20</v>
      </c>
      <c r="J18" s="33">
        <v>10</v>
      </c>
      <c r="K18" s="34">
        <v>18816.3</v>
      </c>
      <c r="L18" s="34">
        <v>0</v>
      </c>
      <c r="M18" s="34">
        <v>3763.26</v>
      </c>
      <c r="N18" s="23">
        <v>0</v>
      </c>
      <c r="O18" s="23">
        <v>904.68</v>
      </c>
      <c r="P18" s="34">
        <v>605.52</v>
      </c>
      <c r="Q18" s="23">
        <v>6735.6</v>
      </c>
      <c r="R18" s="34">
        <v>924.76</v>
      </c>
      <c r="S18" s="23">
        <v>0</v>
      </c>
      <c r="T18" s="23">
        <v>8640</v>
      </c>
      <c r="U18" s="23">
        <v>40390.120000000003</v>
      </c>
      <c r="V18" s="23">
        <v>0</v>
      </c>
      <c r="W18" s="23">
        <f t="shared" si="0"/>
        <v>40390.120000000003</v>
      </c>
      <c r="X18" s="21">
        <v>0</v>
      </c>
      <c r="Y18" s="21">
        <v>20</v>
      </c>
      <c r="Z18" s="21">
        <v>200</v>
      </c>
      <c r="AA18" s="21">
        <v>205</v>
      </c>
      <c r="AB18" s="23" t="e">
        <f t="shared" si="1"/>
        <v>#DIV/0!</v>
      </c>
      <c r="AC18" s="23">
        <f t="shared" si="2"/>
        <v>201.95060000000001</v>
      </c>
      <c r="AD18" s="23" t="s">
        <v>35</v>
      </c>
      <c r="AE18" s="284"/>
    </row>
    <row r="19" spans="1:31" s="44" customFormat="1" x14ac:dyDescent="0.25">
      <c r="A19" s="21" t="s">
        <v>50</v>
      </c>
      <c r="B19" s="32" t="s">
        <v>561</v>
      </c>
      <c r="C19" s="21" t="s">
        <v>565</v>
      </c>
      <c r="D19" s="21">
        <v>30</v>
      </c>
      <c r="E19" s="21">
        <v>0</v>
      </c>
      <c r="F19" s="21" t="s">
        <v>177</v>
      </c>
      <c r="G19" s="21" t="s">
        <v>565</v>
      </c>
      <c r="H19" s="21">
        <v>0</v>
      </c>
      <c r="I19" s="33">
        <v>23</v>
      </c>
      <c r="J19" s="33">
        <v>11</v>
      </c>
      <c r="K19" s="34">
        <v>23894.7</v>
      </c>
      <c r="L19" s="34">
        <v>0</v>
      </c>
      <c r="M19" s="34">
        <v>4778.9399999999996</v>
      </c>
      <c r="N19" s="23">
        <v>0</v>
      </c>
      <c r="O19" s="23">
        <v>1253.27</v>
      </c>
      <c r="P19" s="34">
        <v>13790.11</v>
      </c>
      <c r="Q19" s="23">
        <v>8606.6</v>
      </c>
      <c r="R19" s="34">
        <v>1569.71</v>
      </c>
      <c r="S19" s="23">
        <v>0</v>
      </c>
      <c r="T19" s="23">
        <v>0</v>
      </c>
      <c r="U19" s="23">
        <v>53893.33</v>
      </c>
      <c r="V19" s="23">
        <v>0</v>
      </c>
      <c r="W19" s="23">
        <f t="shared" si="0"/>
        <v>53893.33</v>
      </c>
      <c r="X19" s="21">
        <v>0</v>
      </c>
      <c r="Y19" s="21">
        <v>0</v>
      </c>
      <c r="Z19" s="21">
        <v>253</v>
      </c>
      <c r="AA19" s="21">
        <v>242</v>
      </c>
      <c r="AB19" s="23">
        <f t="shared" si="1"/>
        <v>1796.4443333333334</v>
      </c>
      <c r="AC19" s="23">
        <f t="shared" si="2"/>
        <v>213.01711462450592</v>
      </c>
      <c r="AD19" s="23" t="s">
        <v>1662</v>
      </c>
      <c r="AE19" s="284"/>
    </row>
    <row r="20" spans="1:31" s="44" customFormat="1" x14ac:dyDescent="0.25">
      <c r="A20" s="21" t="s">
        <v>50</v>
      </c>
      <c r="B20" s="32" t="s">
        <v>577</v>
      </c>
      <c r="C20" s="21" t="s">
        <v>578</v>
      </c>
      <c r="D20" s="21">
        <v>26</v>
      </c>
      <c r="E20" s="21">
        <v>0</v>
      </c>
      <c r="F20" s="21" t="s">
        <v>177</v>
      </c>
      <c r="G20" s="21" t="s">
        <v>578</v>
      </c>
      <c r="H20" s="21">
        <v>0</v>
      </c>
      <c r="I20" s="33">
        <v>20</v>
      </c>
      <c r="J20" s="33">
        <v>12</v>
      </c>
      <c r="K20" s="34">
        <v>22369.599999999999</v>
      </c>
      <c r="L20" s="34">
        <v>0</v>
      </c>
      <c r="M20" s="34">
        <v>4473.92</v>
      </c>
      <c r="N20" s="23">
        <v>0</v>
      </c>
      <c r="O20" s="23">
        <v>1089.8</v>
      </c>
      <c r="P20" s="34">
        <v>11991.4</v>
      </c>
      <c r="Q20" s="23">
        <v>7058</v>
      </c>
      <c r="R20" s="34">
        <v>1409.48</v>
      </c>
      <c r="S20" s="23">
        <v>0</v>
      </c>
      <c r="T20" s="23">
        <v>0</v>
      </c>
      <c r="U20" s="23">
        <v>48392.2</v>
      </c>
      <c r="V20" s="23">
        <v>0</v>
      </c>
      <c r="W20" s="23">
        <f t="shared" si="0"/>
        <v>48392.2</v>
      </c>
      <c r="X20" s="21">
        <v>65000</v>
      </c>
      <c r="Y20" s="21">
        <v>0</v>
      </c>
      <c r="Z20" s="21">
        <v>240</v>
      </c>
      <c r="AA20" s="21">
        <v>227</v>
      </c>
      <c r="AB20" s="23">
        <f t="shared" si="1"/>
        <v>1861.2384615384615</v>
      </c>
      <c r="AC20" s="23">
        <f t="shared" si="2"/>
        <v>201.63416666666666</v>
      </c>
      <c r="AD20" s="23" t="s">
        <v>1663</v>
      </c>
      <c r="AE20" s="284"/>
    </row>
    <row r="21" spans="1:31" s="44" customFormat="1" x14ac:dyDescent="0.25">
      <c r="A21" s="21" t="s">
        <v>50</v>
      </c>
      <c r="B21" s="39" t="s">
        <v>562</v>
      </c>
      <c r="C21" s="21" t="s">
        <v>592</v>
      </c>
      <c r="D21" s="21">
        <v>26</v>
      </c>
      <c r="E21" s="21">
        <v>0</v>
      </c>
      <c r="F21" s="21" t="s">
        <v>177</v>
      </c>
      <c r="G21" s="21" t="s">
        <v>592</v>
      </c>
      <c r="H21" s="21">
        <v>0</v>
      </c>
      <c r="I21" s="21">
        <v>23</v>
      </c>
      <c r="J21" s="33">
        <v>12</v>
      </c>
      <c r="K21" s="23">
        <v>27962</v>
      </c>
      <c r="L21" s="23">
        <v>0</v>
      </c>
      <c r="M21" s="23">
        <v>5592.4</v>
      </c>
      <c r="N21" s="23">
        <v>0</v>
      </c>
      <c r="O21" s="23">
        <v>1362.25</v>
      </c>
      <c r="P21" s="23">
        <v>14989.25</v>
      </c>
      <c r="Q21" s="23">
        <v>8375</v>
      </c>
      <c r="R21" s="23">
        <v>1748.43</v>
      </c>
      <c r="S21" s="23">
        <v>0</v>
      </c>
      <c r="T21" s="23">
        <v>0</v>
      </c>
      <c r="U21" s="23">
        <v>60029.33</v>
      </c>
      <c r="V21" s="23">
        <v>0</v>
      </c>
      <c r="W21" s="23">
        <f t="shared" si="0"/>
        <v>60029.33</v>
      </c>
      <c r="X21" s="21">
        <v>65000</v>
      </c>
      <c r="Y21" s="21">
        <v>0</v>
      </c>
      <c r="Z21" s="21">
        <v>276</v>
      </c>
      <c r="AA21" s="21">
        <v>299</v>
      </c>
      <c r="AB21" s="23">
        <f t="shared" si="1"/>
        <v>2308.8203846153847</v>
      </c>
      <c r="AC21" s="23">
        <f t="shared" si="2"/>
        <v>217.49757246376811</v>
      </c>
      <c r="AD21" s="23" t="s">
        <v>1664</v>
      </c>
      <c r="AE21" s="284"/>
    </row>
    <row r="22" spans="1:31" s="44" customFormat="1" x14ac:dyDescent="0.25">
      <c r="A22" s="21" t="s">
        <v>50</v>
      </c>
      <c r="B22" s="38" t="s">
        <v>605</v>
      </c>
      <c r="C22" s="21" t="s">
        <v>611</v>
      </c>
      <c r="D22" s="21">
        <v>26.5</v>
      </c>
      <c r="E22" s="21">
        <v>0</v>
      </c>
      <c r="F22" s="21" t="s">
        <v>177</v>
      </c>
      <c r="G22" s="21" t="s">
        <v>611</v>
      </c>
      <c r="H22" s="21">
        <v>0</v>
      </c>
      <c r="I22" s="21">
        <v>20</v>
      </c>
      <c r="J22" s="33">
        <v>12</v>
      </c>
      <c r="K22" s="23">
        <v>22369.599999999999</v>
      </c>
      <c r="L22" s="23">
        <v>0</v>
      </c>
      <c r="M22" s="23">
        <v>4473.92</v>
      </c>
      <c r="N22" s="23">
        <v>0</v>
      </c>
      <c r="O22" s="23">
        <v>1089.8</v>
      </c>
      <c r="P22" s="23">
        <v>11991.4</v>
      </c>
      <c r="Q22" s="23">
        <v>6700</v>
      </c>
      <c r="R22" s="23">
        <v>1398.74</v>
      </c>
      <c r="S22" s="23">
        <v>0</v>
      </c>
      <c r="T22" s="23">
        <v>0</v>
      </c>
      <c r="U22" s="23">
        <v>48023.46</v>
      </c>
      <c r="V22" s="23">
        <v>0</v>
      </c>
      <c r="W22" s="23">
        <f t="shared" si="0"/>
        <v>48023.46</v>
      </c>
      <c r="X22" s="21">
        <v>66250</v>
      </c>
      <c r="Y22" s="21">
        <v>0</v>
      </c>
      <c r="Z22" s="21">
        <v>240</v>
      </c>
      <c r="AA22" s="21">
        <v>210</v>
      </c>
      <c r="AB22" s="23">
        <f t="shared" si="1"/>
        <v>1812.2060377358491</v>
      </c>
      <c r="AC22" s="23">
        <f t="shared" si="2"/>
        <v>200.09774999999999</v>
      </c>
      <c r="AD22" s="23" t="s">
        <v>1665</v>
      </c>
      <c r="AE22" s="284"/>
    </row>
    <row r="23" spans="1:31" s="44" customFormat="1" x14ac:dyDescent="0.25">
      <c r="A23" s="21" t="s">
        <v>50</v>
      </c>
      <c r="B23" s="32" t="s">
        <v>618</v>
      </c>
      <c r="C23" s="21" t="s">
        <v>628</v>
      </c>
      <c r="D23" s="21">
        <v>26.5</v>
      </c>
      <c r="E23" s="21">
        <v>0</v>
      </c>
      <c r="F23" s="21" t="s">
        <v>177</v>
      </c>
      <c r="G23" s="21" t="s">
        <v>628</v>
      </c>
      <c r="H23" s="21">
        <v>0</v>
      </c>
      <c r="I23" s="21">
        <v>20</v>
      </c>
      <c r="J23" s="33">
        <v>12</v>
      </c>
      <c r="K23" s="23">
        <v>22369.599999999999</v>
      </c>
      <c r="L23" s="23">
        <v>0</v>
      </c>
      <c r="M23" s="23">
        <v>4473.92</v>
      </c>
      <c r="N23" s="23">
        <v>0</v>
      </c>
      <c r="O23" s="23">
        <v>1089.8</v>
      </c>
      <c r="P23" s="23">
        <v>11991.4</v>
      </c>
      <c r="Q23" s="23">
        <v>6700</v>
      </c>
      <c r="R23" s="23">
        <v>1398.74</v>
      </c>
      <c r="S23" s="23">
        <v>0</v>
      </c>
      <c r="T23" s="23">
        <v>0</v>
      </c>
      <c r="U23" s="23">
        <v>48023.46</v>
      </c>
      <c r="V23" s="23">
        <v>0</v>
      </c>
      <c r="W23" s="23">
        <f t="shared" si="0"/>
        <v>48023.46</v>
      </c>
      <c r="X23" s="21">
        <v>66250</v>
      </c>
      <c r="Y23" s="21">
        <v>0</v>
      </c>
      <c r="Z23" s="21">
        <v>240</v>
      </c>
      <c r="AA23" s="21">
        <v>230</v>
      </c>
      <c r="AB23" s="23">
        <f t="shared" si="1"/>
        <v>1812.2060377358491</v>
      </c>
      <c r="AC23" s="23">
        <f t="shared" si="2"/>
        <v>200.09774999999999</v>
      </c>
      <c r="AD23" s="23" t="s">
        <v>2014</v>
      </c>
      <c r="AE23" s="284"/>
    </row>
    <row r="24" spans="1:31" s="44" customFormat="1" x14ac:dyDescent="0.25">
      <c r="A24" s="21" t="s">
        <v>50</v>
      </c>
      <c r="B24" s="39" t="s">
        <v>630</v>
      </c>
      <c r="C24" s="21" t="s">
        <v>640</v>
      </c>
      <c r="D24" s="21">
        <v>26</v>
      </c>
      <c r="E24" s="21">
        <v>0</v>
      </c>
      <c r="F24" s="21" t="s">
        <v>177</v>
      </c>
      <c r="G24" s="21" t="s">
        <v>640</v>
      </c>
      <c r="H24" s="21">
        <v>0</v>
      </c>
      <c r="I24" s="21">
        <v>20</v>
      </c>
      <c r="J24" s="33">
        <v>12</v>
      </c>
      <c r="K24" s="23">
        <v>22369.599999999999</v>
      </c>
      <c r="L24" s="23">
        <v>0</v>
      </c>
      <c r="M24" s="23">
        <v>4473.92</v>
      </c>
      <c r="N24" s="23">
        <v>0</v>
      </c>
      <c r="O24" s="23">
        <v>1089.8</v>
      </c>
      <c r="P24" s="23">
        <v>11991.4</v>
      </c>
      <c r="Q24" s="23">
        <v>6700</v>
      </c>
      <c r="R24" s="23">
        <v>1398.74</v>
      </c>
      <c r="S24" s="23">
        <v>0</v>
      </c>
      <c r="T24" s="23">
        <v>0</v>
      </c>
      <c r="U24" s="23">
        <v>48023.46</v>
      </c>
      <c r="V24" s="23">
        <v>0</v>
      </c>
      <c r="W24" s="23">
        <f t="shared" si="0"/>
        <v>48023.46</v>
      </c>
      <c r="X24" s="21">
        <v>66250</v>
      </c>
      <c r="Y24" s="21">
        <v>0</v>
      </c>
      <c r="Z24" s="21">
        <v>240</v>
      </c>
      <c r="AA24" s="21">
        <v>226</v>
      </c>
      <c r="AB24" s="23">
        <f t="shared" si="1"/>
        <v>1847.0561538461538</v>
      </c>
      <c r="AC24" s="23">
        <f t="shared" si="2"/>
        <v>200.09774999999999</v>
      </c>
      <c r="AD24" s="23" t="s">
        <v>1666</v>
      </c>
      <c r="AE24" s="284"/>
    </row>
    <row r="25" spans="1:31" s="44" customFormat="1" x14ac:dyDescent="0.25">
      <c r="A25" s="21" t="s">
        <v>50</v>
      </c>
      <c r="B25" s="32" t="s">
        <v>653</v>
      </c>
      <c r="C25" s="21" t="s">
        <v>662</v>
      </c>
      <c r="D25" s="21">
        <v>0</v>
      </c>
      <c r="E25" s="21">
        <v>70</v>
      </c>
      <c r="F25" s="21" t="s">
        <v>544</v>
      </c>
      <c r="G25" s="21" t="s">
        <v>662</v>
      </c>
      <c r="H25" s="21">
        <v>0</v>
      </c>
      <c r="I25" s="21">
        <v>20</v>
      </c>
      <c r="J25" s="33">
        <v>12</v>
      </c>
      <c r="K25" s="23">
        <v>25999.200000000001</v>
      </c>
      <c r="L25" s="23">
        <v>0</v>
      </c>
      <c r="M25" s="23">
        <v>5199.84</v>
      </c>
      <c r="N25" s="23">
        <v>0</v>
      </c>
      <c r="O25" s="23">
        <v>1759.96</v>
      </c>
      <c r="P25" s="23">
        <v>13268.41</v>
      </c>
      <c r="Q25" s="23">
        <v>8165</v>
      </c>
      <c r="R25" s="23">
        <v>1311</v>
      </c>
      <c r="S25" s="23">
        <v>0</v>
      </c>
      <c r="T25" s="23">
        <v>0</v>
      </c>
      <c r="U25" s="23">
        <v>55703.41</v>
      </c>
      <c r="V25" s="23">
        <v>0</v>
      </c>
      <c r="W25" s="23">
        <f t="shared" si="0"/>
        <v>55703.41</v>
      </c>
      <c r="X25" s="21">
        <v>70000</v>
      </c>
      <c r="Y25" s="21">
        <v>0</v>
      </c>
      <c r="Z25" s="21">
        <v>240</v>
      </c>
      <c r="AA25" s="21">
        <v>284</v>
      </c>
      <c r="AB25" s="23">
        <f t="shared" si="1"/>
        <v>795.76300000000003</v>
      </c>
      <c r="AC25" s="23">
        <f t="shared" si="2"/>
        <v>232.09754166666667</v>
      </c>
      <c r="AD25" s="23" t="s">
        <v>1986</v>
      </c>
      <c r="AE25" s="284">
        <v>0.4</v>
      </c>
    </row>
    <row r="26" spans="1:31" s="44" customFormat="1" x14ac:dyDescent="0.25">
      <c r="A26" s="21" t="s">
        <v>50</v>
      </c>
      <c r="B26" s="32" t="s">
        <v>653</v>
      </c>
      <c r="C26" s="21" t="s">
        <v>670</v>
      </c>
      <c r="D26" s="21">
        <v>13</v>
      </c>
      <c r="E26" s="21">
        <v>0</v>
      </c>
      <c r="F26" s="21" t="s">
        <v>177</v>
      </c>
      <c r="G26" s="21" t="s">
        <v>670</v>
      </c>
      <c r="H26" s="21">
        <v>0</v>
      </c>
      <c r="I26" s="21">
        <v>12</v>
      </c>
      <c r="J26" s="33">
        <v>12</v>
      </c>
      <c r="K26" s="23">
        <v>13564.8</v>
      </c>
      <c r="L26" s="23">
        <v>0</v>
      </c>
      <c r="M26" s="23">
        <v>2712.96</v>
      </c>
      <c r="N26" s="23">
        <v>0</v>
      </c>
      <c r="O26" s="23">
        <v>904.24</v>
      </c>
      <c r="P26" s="23">
        <v>7807.56</v>
      </c>
      <c r="Q26" s="23">
        <v>4260</v>
      </c>
      <c r="R26" s="23">
        <v>684</v>
      </c>
      <c r="S26" s="23">
        <v>0</v>
      </c>
      <c r="T26" s="23">
        <v>0</v>
      </c>
      <c r="U26" s="23">
        <v>29933.56</v>
      </c>
      <c r="V26" s="23">
        <v>0</v>
      </c>
      <c r="W26" s="23">
        <f t="shared" ref="W26:W31" si="3">U26+V26</f>
        <v>29933.56</v>
      </c>
      <c r="X26" s="21">
        <v>32500</v>
      </c>
      <c r="Y26" s="21">
        <v>0</v>
      </c>
      <c r="Z26" s="21">
        <v>144</v>
      </c>
      <c r="AA26" s="21">
        <v>109</v>
      </c>
      <c r="AB26" s="23">
        <f t="shared" si="1"/>
        <v>2302.5815384615385</v>
      </c>
      <c r="AC26" s="23">
        <f t="shared" ref="AC26:AC31" si="4">U26/Z26</f>
        <v>207.87194444444447</v>
      </c>
      <c r="AD26" s="23" t="s">
        <v>1667</v>
      </c>
      <c r="AE26" s="284"/>
    </row>
    <row r="27" spans="1:31" s="44" customFormat="1" x14ac:dyDescent="0.25">
      <c r="A27" s="21" t="s">
        <v>50</v>
      </c>
      <c r="B27" s="32" t="s">
        <v>689</v>
      </c>
      <c r="C27" s="21" t="s">
        <v>691</v>
      </c>
      <c r="D27" s="21">
        <v>7</v>
      </c>
      <c r="E27" s="21">
        <v>0</v>
      </c>
      <c r="F27" s="21" t="s">
        <v>177</v>
      </c>
      <c r="G27" s="21" t="s">
        <v>691</v>
      </c>
      <c r="H27" s="21">
        <v>0</v>
      </c>
      <c r="I27" s="21">
        <v>20</v>
      </c>
      <c r="J27" s="33">
        <v>12</v>
      </c>
      <c r="K27" s="23">
        <v>21112</v>
      </c>
      <c r="L27" s="23">
        <v>0</v>
      </c>
      <c r="M27" s="23">
        <v>4222.3999999999996</v>
      </c>
      <c r="N27" s="23">
        <v>0</v>
      </c>
      <c r="O27" s="23">
        <v>894.4</v>
      </c>
      <c r="P27" s="23">
        <v>1115</v>
      </c>
      <c r="Q27" s="23">
        <v>7100</v>
      </c>
      <c r="R27" s="23">
        <v>1140</v>
      </c>
      <c r="S27" s="23">
        <v>0</v>
      </c>
      <c r="T27" s="23">
        <v>0</v>
      </c>
      <c r="U27" s="23">
        <v>35583.800000000003</v>
      </c>
      <c r="V27" s="23">
        <v>0</v>
      </c>
      <c r="W27" s="23">
        <f t="shared" si="3"/>
        <v>35583.800000000003</v>
      </c>
      <c r="X27" s="21">
        <v>17500</v>
      </c>
      <c r="Y27" s="21">
        <v>0</v>
      </c>
      <c r="Z27" s="21">
        <v>240</v>
      </c>
      <c r="AA27" s="21">
        <v>120</v>
      </c>
      <c r="AB27" s="23">
        <f t="shared" si="1"/>
        <v>5083.4000000000005</v>
      </c>
      <c r="AC27" s="23">
        <f t="shared" si="4"/>
        <v>148.26583333333335</v>
      </c>
      <c r="AD27" s="23" t="s">
        <v>1668</v>
      </c>
      <c r="AE27" s="284"/>
    </row>
    <row r="28" spans="1:31" s="44" customFormat="1" x14ac:dyDescent="0.25">
      <c r="A28" s="21" t="s">
        <v>50</v>
      </c>
      <c r="B28" s="32" t="s">
        <v>689</v>
      </c>
      <c r="C28" s="21" t="s">
        <v>718</v>
      </c>
      <c r="D28" s="21">
        <v>7</v>
      </c>
      <c r="E28" s="21">
        <v>0</v>
      </c>
      <c r="F28" s="21" t="s">
        <v>177</v>
      </c>
      <c r="G28" s="21" t="s">
        <v>718</v>
      </c>
      <c r="H28" s="21">
        <v>0</v>
      </c>
      <c r="I28" s="21">
        <v>20</v>
      </c>
      <c r="J28" s="33">
        <v>12</v>
      </c>
      <c r="K28" s="23">
        <v>13564.8</v>
      </c>
      <c r="L28" s="23">
        <v>0</v>
      </c>
      <c r="M28" s="23">
        <v>2712.96</v>
      </c>
      <c r="N28" s="23">
        <v>0</v>
      </c>
      <c r="O28" s="23">
        <v>904.24</v>
      </c>
      <c r="P28" s="23">
        <v>7807.56</v>
      </c>
      <c r="Q28" s="23">
        <v>4260</v>
      </c>
      <c r="R28" s="23">
        <v>684</v>
      </c>
      <c r="S28" s="23">
        <v>0</v>
      </c>
      <c r="T28" s="23">
        <v>0</v>
      </c>
      <c r="U28" s="23">
        <v>29933.56</v>
      </c>
      <c r="V28" s="23">
        <v>0</v>
      </c>
      <c r="W28" s="23">
        <f t="shared" si="3"/>
        <v>29933.56</v>
      </c>
      <c r="X28" s="21">
        <v>32500</v>
      </c>
      <c r="Y28" s="21">
        <v>0</v>
      </c>
      <c r="Z28" s="21">
        <v>240</v>
      </c>
      <c r="AA28" s="21">
        <v>109</v>
      </c>
      <c r="AB28" s="23">
        <f t="shared" si="1"/>
        <v>4276.2228571428577</v>
      </c>
      <c r="AC28" s="23">
        <f t="shared" si="4"/>
        <v>124.72316666666667</v>
      </c>
      <c r="AD28" s="23" t="s">
        <v>1669</v>
      </c>
      <c r="AE28" s="284"/>
    </row>
    <row r="29" spans="1:31" s="44" customFormat="1" x14ac:dyDescent="0.25">
      <c r="A29" s="21" t="s">
        <v>50</v>
      </c>
      <c r="B29" s="32" t="s">
        <v>689</v>
      </c>
      <c r="C29" s="21" t="s">
        <v>722</v>
      </c>
      <c r="D29" s="21">
        <v>7</v>
      </c>
      <c r="E29" s="21">
        <v>0</v>
      </c>
      <c r="F29" s="21" t="s">
        <v>177</v>
      </c>
      <c r="G29" s="21" t="s">
        <v>722</v>
      </c>
      <c r="H29" s="21">
        <v>0</v>
      </c>
      <c r="I29" s="21">
        <v>20</v>
      </c>
      <c r="J29" s="33">
        <v>12</v>
      </c>
      <c r="K29" s="23">
        <v>21112</v>
      </c>
      <c r="L29" s="23">
        <v>0</v>
      </c>
      <c r="M29" s="23">
        <v>4222.3999999999996</v>
      </c>
      <c r="N29" s="23">
        <v>0</v>
      </c>
      <c r="O29" s="23">
        <v>894.4</v>
      </c>
      <c r="P29" s="23">
        <v>1115</v>
      </c>
      <c r="Q29" s="23">
        <v>7100</v>
      </c>
      <c r="R29" s="23">
        <v>1140</v>
      </c>
      <c r="S29" s="23">
        <v>0</v>
      </c>
      <c r="T29" s="23">
        <v>0</v>
      </c>
      <c r="U29" s="23">
        <v>35583.800000000003</v>
      </c>
      <c r="V29" s="23">
        <v>0</v>
      </c>
      <c r="W29" s="23">
        <f t="shared" si="3"/>
        <v>35583.800000000003</v>
      </c>
      <c r="X29" s="21">
        <v>32500</v>
      </c>
      <c r="Y29" s="21">
        <v>0</v>
      </c>
      <c r="Z29" s="21">
        <v>240</v>
      </c>
      <c r="AA29" s="21">
        <v>100</v>
      </c>
      <c r="AB29" s="23">
        <f t="shared" si="1"/>
        <v>5083.4000000000005</v>
      </c>
      <c r="AC29" s="23">
        <f t="shared" si="4"/>
        <v>148.26583333333335</v>
      </c>
      <c r="AD29" s="23" t="s">
        <v>1670</v>
      </c>
      <c r="AE29" s="284"/>
    </row>
    <row r="30" spans="1:31" s="44" customFormat="1" x14ac:dyDescent="0.25">
      <c r="A30" s="21" t="s">
        <v>50</v>
      </c>
      <c r="B30" s="32" t="s">
        <v>566</v>
      </c>
      <c r="C30" s="21" t="s">
        <v>731</v>
      </c>
      <c r="D30" s="21">
        <v>7</v>
      </c>
      <c r="E30" s="21">
        <v>0</v>
      </c>
      <c r="F30" s="21" t="s">
        <v>177</v>
      </c>
      <c r="G30" s="21" t="s">
        <v>731</v>
      </c>
      <c r="H30" s="21">
        <v>0</v>
      </c>
      <c r="I30" s="21">
        <v>20</v>
      </c>
      <c r="J30" s="33">
        <v>12</v>
      </c>
      <c r="K30" s="23">
        <v>21112</v>
      </c>
      <c r="L30" s="23">
        <v>0</v>
      </c>
      <c r="M30" s="23">
        <v>4222.3999999999996</v>
      </c>
      <c r="N30" s="23">
        <v>0</v>
      </c>
      <c r="O30" s="23">
        <v>894.4</v>
      </c>
      <c r="P30" s="23">
        <v>1115</v>
      </c>
      <c r="Q30" s="23">
        <v>7100</v>
      </c>
      <c r="R30" s="23">
        <v>1140</v>
      </c>
      <c r="S30" s="23">
        <v>0</v>
      </c>
      <c r="T30" s="23">
        <v>0</v>
      </c>
      <c r="U30" s="23">
        <v>35583.800000000003</v>
      </c>
      <c r="V30" s="23">
        <v>0</v>
      </c>
      <c r="W30" s="23">
        <f t="shared" si="3"/>
        <v>35583.800000000003</v>
      </c>
      <c r="X30" s="21">
        <v>32500</v>
      </c>
      <c r="Y30" s="21">
        <v>0</v>
      </c>
      <c r="Z30" s="21">
        <v>240</v>
      </c>
      <c r="AA30" s="21">
        <v>89</v>
      </c>
      <c r="AB30" s="23">
        <f t="shared" si="1"/>
        <v>5083.4000000000005</v>
      </c>
      <c r="AC30" s="23">
        <f t="shared" si="4"/>
        <v>148.26583333333335</v>
      </c>
      <c r="AD30" s="23" t="s">
        <v>1671</v>
      </c>
      <c r="AE30" s="284"/>
    </row>
    <row r="31" spans="1:31" s="44" customFormat="1" x14ac:dyDescent="0.25">
      <c r="A31" s="21" t="s">
        <v>50</v>
      </c>
      <c r="B31" s="32" t="s">
        <v>745</v>
      </c>
      <c r="C31" s="21" t="s">
        <v>913</v>
      </c>
      <c r="D31" s="21">
        <v>26</v>
      </c>
      <c r="E31" s="21">
        <v>0</v>
      </c>
      <c r="F31" s="21" t="s">
        <v>177</v>
      </c>
      <c r="G31" s="21" t="s">
        <v>754</v>
      </c>
      <c r="H31" s="21">
        <v>0</v>
      </c>
      <c r="I31" s="21">
        <v>20</v>
      </c>
      <c r="J31" s="33">
        <v>12</v>
      </c>
      <c r="K31" s="23">
        <v>22608</v>
      </c>
      <c r="L31" s="23">
        <v>0</v>
      </c>
      <c r="M31" s="23">
        <v>4521.6000000000004</v>
      </c>
      <c r="N31" s="23">
        <v>0</v>
      </c>
      <c r="O31" s="23">
        <v>1530.4</v>
      </c>
      <c r="P31" s="23">
        <v>13012.6</v>
      </c>
      <c r="Q31" s="23">
        <v>7100</v>
      </c>
      <c r="R31" s="23">
        <v>1140</v>
      </c>
      <c r="S31" s="23">
        <v>0</v>
      </c>
      <c r="T31" s="23">
        <v>0</v>
      </c>
      <c r="U31" s="23">
        <v>49912.6</v>
      </c>
      <c r="V31" s="23">
        <v>0</v>
      </c>
      <c r="W31" s="23">
        <f t="shared" si="3"/>
        <v>49912.6</v>
      </c>
      <c r="X31" s="21">
        <v>65000</v>
      </c>
      <c r="Y31" s="21">
        <v>0</v>
      </c>
      <c r="Z31" s="21">
        <v>240</v>
      </c>
      <c r="AA31" s="21">
        <v>241</v>
      </c>
      <c r="AB31" s="23">
        <f t="shared" si="1"/>
        <v>1919.7153846153847</v>
      </c>
      <c r="AC31" s="23">
        <f t="shared" si="4"/>
        <v>207.96916666666667</v>
      </c>
      <c r="AD31" s="23" t="s">
        <v>1935</v>
      </c>
      <c r="AE31" s="284"/>
    </row>
    <row r="32" spans="1:31" s="44" customFormat="1" x14ac:dyDescent="0.25">
      <c r="A32" s="21" t="s">
        <v>50</v>
      </c>
      <c r="B32" s="32" t="s">
        <v>766</v>
      </c>
      <c r="C32" s="21" t="s">
        <v>769</v>
      </c>
      <c r="D32" s="21">
        <v>7.5</v>
      </c>
      <c r="E32" s="21">
        <v>0</v>
      </c>
      <c r="F32" s="21" t="s">
        <v>177</v>
      </c>
      <c r="G32" s="21" t="s">
        <v>769</v>
      </c>
      <c r="H32" s="21">
        <v>0</v>
      </c>
      <c r="I32" s="21">
        <v>20</v>
      </c>
      <c r="J32" s="33">
        <v>12</v>
      </c>
      <c r="K32" s="23">
        <v>21112</v>
      </c>
      <c r="L32" s="23">
        <v>0</v>
      </c>
      <c r="M32" s="23">
        <v>4222.3999999999996</v>
      </c>
      <c r="N32" s="23">
        <v>0</v>
      </c>
      <c r="O32" s="23">
        <v>894.4</v>
      </c>
      <c r="P32" s="23">
        <v>2476.6</v>
      </c>
      <c r="Q32" s="23">
        <v>7100</v>
      </c>
      <c r="R32" s="23">
        <v>1140</v>
      </c>
      <c r="S32" s="23">
        <v>0</v>
      </c>
      <c r="T32" s="23">
        <v>0</v>
      </c>
      <c r="U32" s="23">
        <v>36945.4</v>
      </c>
      <c r="V32" s="23">
        <v>0</v>
      </c>
      <c r="W32" s="23">
        <f t="shared" ref="W32:W37" si="5">U32+V32</f>
        <v>36945.4</v>
      </c>
      <c r="X32" s="21">
        <v>18750</v>
      </c>
      <c r="Y32" s="21">
        <v>0</v>
      </c>
      <c r="Z32" s="21">
        <v>240</v>
      </c>
      <c r="AA32" s="21">
        <v>101</v>
      </c>
      <c r="AB32" s="23">
        <f t="shared" si="1"/>
        <v>4926.0533333333333</v>
      </c>
      <c r="AC32" s="23">
        <f t="shared" ref="AC32:AC37" si="6">U32/Z32</f>
        <v>153.93916666666667</v>
      </c>
      <c r="AD32" s="23" t="s">
        <v>1672</v>
      </c>
      <c r="AE32" s="284"/>
    </row>
    <row r="33" spans="1:31" s="44" customFormat="1" x14ac:dyDescent="0.25">
      <c r="A33" s="21" t="s">
        <v>50</v>
      </c>
      <c r="B33" s="32" t="s">
        <v>771</v>
      </c>
      <c r="C33" s="21" t="s">
        <v>778</v>
      </c>
      <c r="D33" s="21">
        <v>26.19</v>
      </c>
      <c r="E33" s="21">
        <v>0</v>
      </c>
      <c r="F33" s="21" t="s">
        <v>177</v>
      </c>
      <c r="G33" s="21" t="s">
        <v>778</v>
      </c>
      <c r="H33" s="21">
        <v>0</v>
      </c>
      <c r="I33" s="21">
        <v>20</v>
      </c>
      <c r="J33" s="33">
        <v>12</v>
      </c>
      <c r="K33" s="23">
        <v>22608</v>
      </c>
      <c r="L33" s="23">
        <v>0</v>
      </c>
      <c r="M33" s="23">
        <v>4521.6000000000004</v>
      </c>
      <c r="N33" s="23">
        <v>0</v>
      </c>
      <c r="O33" s="23">
        <v>1530.4</v>
      </c>
      <c r="P33" s="23">
        <v>13391.8</v>
      </c>
      <c r="Q33" s="23">
        <v>7100</v>
      </c>
      <c r="R33" s="23">
        <v>1140</v>
      </c>
      <c r="S33" s="23">
        <v>0</v>
      </c>
      <c r="T33" s="23">
        <v>0</v>
      </c>
      <c r="U33" s="23">
        <v>50291.8</v>
      </c>
      <c r="V33" s="23">
        <v>0</v>
      </c>
      <c r="W33" s="23">
        <f t="shared" si="5"/>
        <v>50291.8</v>
      </c>
      <c r="X33" s="21">
        <v>65475</v>
      </c>
      <c r="Y33" s="21">
        <v>0</v>
      </c>
      <c r="Z33" s="21">
        <v>240</v>
      </c>
      <c r="AA33" s="21">
        <v>239</v>
      </c>
      <c r="AB33" s="23">
        <f t="shared" si="1"/>
        <v>1920.2672775868652</v>
      </c>
      <c r="AC33" s="23">
        <f t="shared" si="6"/>
        <v>209.54916666666668</v>
      </c>
      <c r="AD33" s="23" t="s">
        <v>1673</v>
      </c>
      <c r="AE33" s="284"/>
    </row>
    <row r="34" spans="1:31" s="44" customFormat="1" x14ac:dyDescent="0.25">
      <c r="A34" s="21" t="s">
        <v>50</v>
      </c>
      <c r="B34" s="32" t="s">
        <v>785</v>
      </c>
      <c r="C34" s="21" t="s">
        <v>793</v>
      </c>
      <c r="D34" s="21">
        <v>7.4</v>
      </c>
      <c r="E34" s="21">
        <v>0</v>
      </c>
      <c r="F34" s="21" t="s">
        <v>177</v>
      </c>
      <c r="G34" s="21" t="s">
        <v>793</v>
      </c>
      <c r="H34" s="21">
        <v>0</v>
      </c>
      <c r="I34" s="21">
        <v>20</v>
      </c>
      <c r="J34" s="33">
        <v>12</v>
      </c>
      <c r="K34" s="23">
        <v>23600</v>
      </c>
      <c r="L34" s="23">
        <v>378</v>
      </c>
      <c r="M34" s="23">
        <v>3695.76</v>
      </c>
      <c r="N34" s="23">
        <v>0</v>
      </c>
      <c r="O34" s="23">
        <v>1018</v>
      </c>
      <c r="P34" s="23">
        <v>2516.8000000000002</v>
      </c>
      <c r="Q34" s="23">
        <v>9558.31</v>
      </c>
      <c r="R34" s="23">
        <v>1140</v>
      </c>
      <c r="S34" s="23">
        <v>0</v>
      </c>
      <c r="T34" s="23">
        <v>0</v>
      </c>
      <c r="U34" s="23">
        <v>41906.870000000003</v>
      </c>
      <c r="V34" s="23">
        <v>0</v>
      </c>
      <c r="W34" s="23">
        <f t="shared" si="5"/>
        <v>41906.870000000003</v>
      </c>
      <c r="X34" s="21">
        <v>18500</v>
      </c>
      <c r="Y34" s="21">
        <v>0</v>
      </c>
      <c r="Z34" s="21">
        <v>240</v>
      </c>
      <c r="AA34" s="21">
        <v>121</v>
      </c>
      <c r="AB34" s="23">
        <f t="shared" si="1"/>
        <v>5663.090540540541</v>
      </c>
      <c r="AC34" s="23">
        <f t="shared" si="6"/>
        <v>174.61195833333335</v>
      </c>
      <c r="AD34" s="23" t="s">
        <v>1674</v>
      </c>
      <c r="AE34" s="284"/>
    </row>
    <row r="35" spans="1:31" s="44" customFormat="1" x14ac:dyDescent="0.25">
      <c r="A35" s="21" t="s">
        <v>50</v>
      </c>
      <c r="B35" s="32" t="s">
        <v>795</v>
      </c>
      <c r="C35" s="21" t="s">
        <v>799</v>
      </c>
      <c r="D35" s="21">
        <v>7</v>
      </c>
      <c r="E35" s="21">
        <v>0</v>
      </c>
      <c r="F35" s="21" t="s">
        <v>177</v>
      </c>
      <c r="G35" s="21" t="s">
        <v>799</v>
      </c>
      <c r="H35" s="21">
        <v>0</v>
      </c>
      <c r="I35" s="21">
        <v>20</v>
      </c>
      <c r="J35" s="33">
        <v>12</v>
      </c>
      <c r="K35" s="23">
        <v>23600</v>
      </c>
      <c r="L35" s="23">
        <v>378</v>
      </c>
      <c r="M35" s="23">
        <v>3695.76</v>
      </c>
      <c r="N35" s="23">
        <v>0</v>
      </c>
      <c r="O35" s="23">
        <v>1018</v>
      </c>
      <c r="P35" s="23">
        <v>2516.8000000000002</v>
      </c>
      <c r="Q35" s="23">
        <v>9558.31</v>
      </c>
      <c r="R35" s="23">
        <v>1140</v>
      </c>
      <c r="S35" s="23">
        <v>0</v>
      </c>
      <c r="T35" s="23">
        <v>0</v>
      </c>
      <c r="U35" s="23">
        <v>41906.870000000003</v>
      </c>
      <c r="V35" s="23">
        <v>0</v>
      </c>
      <c r="W35" s="23">
        <f t="shared" si="5"/>
        <v>41906.870000000003</v>
      </c>
      <c r="X35" s="21">
        <v>17500</v>
      </c>
      <c r="Y35" s="21">
        <v>0</v>
      </c>
      <c r="Z35" s="21">
        <v>240</v>
      </c>
      <c r="AA35" s="21">
        <v>75</v>
      </c>
      <c r="AB35" s="23">
        <f t="shared" si="1"/>
        <v>5986.6957142857145</v>
      </c>
      <c r="AC35" s="23">
        <f t="shared" si="6"/>
        <v>174.61195833333335</v>
      </c>
      <c r="AD35" s="23" t="s">
        <v>1675</v>
      </c>
      <c r="AE35" s="284"/>
    </row>
    <row r="36" spans="1:31" s="44" customFormat="1" x14ac:dyDescent="0.25">
      <c r="A36" s="21" t="s">
        <v>50</v>
      </c>
      <c r="B36" s="32" t="s">
        <v>795</v>
      </c>
      <c r="C36" s="21" t="s">
        <v>811</v>
      </c>
      <c r="D36" s="21">
        <v>7.7</v>
      </c>
      <c r="E36" s="21">
        <v>0</v>
      </c>
      <c r="F36" s="21" t="s">
        <v>177</v>
      </c>
      <c r="G36" s="21" t="s">
        <v>811</v>
      </c>
      <c r="H36" s="21">
        <v>0</v>
      </c>
      <c r="I36" s="21">
        <v>20</v>
      </c>
      <c r="J36" s="33">
        <v>12</v>
      </c>
      <c r="K36" s="23">
        <v>23600</v>
      </c>
      <c r="L36" s="23">
        <v>378</v>
      </c>
      <c r="M36" s="23">
        <v>0</v>
      </c>
      <c r="N36" s="23">
        <v>0</v>
      </c>
      <c r="O36" s="23">
        <v>1018</v>
      </c>
      <c r="P36" s="23">
        <v>2516.8000000000002</v>
      </c>
      <c r="Q36" s="23">
        <v>9558.31</v>
      </c>
      <c r="R36" s="23">
        <v>1140</v>
      </c>
      <c r="S36" s="23">
        <v>0</v>
      </c>
      <c r="T36" s="23">
        <v>0</v>
      </c>
      <c r="U36" s="23">
        <v>38211.11</v>
      </c>
      <c r="V36" s="23">
        <v>0</v>
      </c>
      <c r="W36" s="23">
        <f t="shared" si="5"/>
        <v>38211.11</v>
      </c>
      <c r="X36" s="21">
        <v>19250</v>
      </c>
      <c r="Y36" s="21">
        <v>0</v>
      </c>
      <c r="Z36" s="21">
        <v>240</v>
      </c>
      <c r="AA36" s="21">
        <v>132</v>
      </c>
      <c r="AB36" s="23">
        <f t="shared" si="1"/>
        <v>4962.4818181818182</v>
      </c>
      <c r="AC36" s="23">
        <f t="shared" si="6"/>
        <v>159.21295833333335</v>
      </c>
      <c r="AD36" s="23" t="s">
        <v>1676</v>
      </c>
      <c r="AE36" s="284"/>
    </row>
    <row r="37" spans="1:31" s="44" customFormat="1" x14ac:dyDescent="0.25">
      <c r="A37" s="21" t="s">
        <v>50</v>
      </c>
      <c r="B37" s="32" t="s">
        <v>814</v>
      </c>
      <c r="C37" s="21" t="s">
        <v>794</v>
      </c>
      <c r="D37" s="21">
        <v>7.4</v>
      </c>
      <c r="E37" s="21">
        <v>0</v>
      </c>
      <c r="F37" s="21" t="s">
        <v>177</v>
      </c>
      <c r="G37" s="21" t="s">
        <v>794</v>
      </c>
      <c r="H37" s="21">
        <v>0</v>
      </c>
      <c r="I37" s="21">
        <v>20</v>
      </c>
      <c r="J37" s="33">
        <v>12</v>
      </c>
      <c r="K37" s="23">
        <v>23600</v>
      </c>
      <c r="L37" s="23">
        <v>378</v>
      </c>
      <c r="M37" s="23">
        <v>3695.76</v>
      </c>
      <c r="N37" s="23">
        <v>0</v>
      </c>
      <c r="O37" s="23">
        <v>1018</v>
      </c>
      <c r="P37" s="23">
        <v>2516.8000000000002</v>
      </c>
      <c r="Q37" s="23">
        <v>9558.31</v>
      </c>
      <c r="R37" s="23">
        <v>1140</v>
      </c>
      <c r="S37" s="23">
        <v>0</v>
      </c>
      <c r="T37" s="23">
        <v>0</v>
      </c>
      <c r="U37" s="23">
        <v>41906.870000000003</v>
      </c>
      <c r="V37" s="23">
        <v>0</v>
      </c>
      <c r="W37" s="23">
        <f t="shared" si="5"/>
        <v>41906.870000000003</v>
      </c>
      <c r="X37" s="21">
        <v>18500</v>
      </c>
      <c r="Y37" s="21">
        <v>0</v>
      </c>
      <c r="Z37" s="21">
        <v>240</v>
      </c>
      <c r="AA37" s="21">
        <v>120</v>
      </c>
      <c r="AB37" s="23">
        <f t="shared" si="1"/>
        <v>5663.090540540541</v>
      </c>
      <c r="AC37" s="23">
        <f t="shared" si="6"/>
        <v>174.61195833333335</v>
      </c>
      <c r="AD37" s="23" t="s">
        <v>1677</v>
      </c>
      <c r="AE37" s="284"/>
    </row>
    <row r="38" spans="1:31" s="44" customFormat="1" x14ac:dyDescent="0.25">
      <c r="A38" s="21" t="s">
        <v>50</v>
      </c>
      <c r="B38" s="32" t="s">
        <v>842</v>
      </c>
      <c r="C38" s="21" t="s">
        <v>843</v>
      </c>
      <c r="D38" s="21">
        <v>26.44</v>
      </c>
      <c r="E38" s="21">
        <v>0</v>
      </c>
      <c r="F38" s="21" t="s">
        <v>177</v>
      </c>
      <c r="G38" s="21" t="s">
        <v>843</v>
      </c>
      <c r="H38" s="21">
        <v>0</v>
      </c>
      <c r="I38" s="21">
        <v>20</v>
      </c>
      <c r="J38" s="33">
        <v>12</v>
      </c>
      <c r="K38" s="23">
        <v>25160</v>
      </c>
      <c r="L38" s="23">
        <v>409.2</v>
      </c>
      <c r="M38" s="23">
        <v>3940.06</v>
      </c>
      <c r="N38" s="23">
        <v>0</v>
      </c>
      <c r="O38" s="23">
        <v>1757.2</v>
      </c>
      <c r="P38" s="23">
        <v>11867.2</v>
      </c>
      <c r="Q38" s="23">
        <v>10560.4</v>
      </c>
      <c r="R38" s="23">
        <v>1140</v>
      </c>
      <c r="S38" s="23">
        <v>0</v>
      </c>
      <c r="T38" s="23">
        <v>0</v>
      </c>
      <c r="U38" s="23">
        <v>54834.06</v>
      </c>
      <c r="V38" s="23">
        <v>0</v>
      </c>
      <c r="W38" s="23">
        <f t="shared" ref="W38:W43" si="7">U38+V38</f>
        <v>54834.06</v>
      </c>
      <c r="X38" s="21">
        <v>66100</v>
      </c>
      <c r="Y38" s="21">
        <v>0</v>
      </c>
      <c r="Z38" s="21">
        <v>240</v>
      </c>
      <c r="AA38" s="21">
        <v>242</v>
      </c>
      <c r="AB38" s="23">
        <f t="shared" si="1"/>
        <v>2073.9054462934946</v>
      </c>
      <c r="AC38" s="23">
        <f>U38/Z38</f>
        <v>228.47524999999999</v>
      </c>
      <c r="AD38" s="23" t="s">
        <v>1678</v>
      </c>
      <c r="AE38" s="284"/>
    </row>
    <row r="39" spans="1:31" s="44" customFormat="1" x14ac:dyDescent="0.25">
      <c r="A39" s="21" t="s">
        <v>50</v>
      </c>
      <c r="B39" s="32" t="s">
        <v>842</v>
      </c>
      <c r="C39" s="21" t="s">
        <v>841</v>
      </c>
      <c r="D39" s="21">
        <v>7.91</v>
      </c>
      <c r="E39" s="21">
        <v>0</v>
      </c>
      <c r="F39" s="21" t="s">
        <v>177</v>
      </c>
      <c r="G39" s="21" t="s">
        <v>841</v>
      </c>
      <c r="H39" s="21">
        <v>0</v>
      </c>
      <c r="I39" s="21">
        <v>20</v>
      </c>
      <c r="J39" s="33">
        <v>12</v>
      </c>
      <c r="K39" s="23">
        <v>23600</v>
      </c>
      <c r="L39" s="23">
        <v>378</v>
      </c>
      <c r="M39" s="23">
        <v>3695.76</v>
      </c>
      <c r="N39" s="23">
        <v>0</v>
      </c>
      <c r="O39" s="23">
        <v>1018</v>
      </c>
      <c r="P39" s="23">
        <v>2516.8000000000002</v>
      </c>
      <c r="Q39" s="23">
        <v>8890.25</v>
      </c>
      <c r="R39" s="23">
        <v>1140</v>
      </c>
      <c r="S39" s="23">
        <v>0</v>
      </c>
      <c r="T39" s="23">
        <v>0</v>
      </c>
      <c r="U39" s="23">
        <v>41238.81</v>
      </c>
      <c r="V39" s="23">
        <v>0</v>
      </c>
      <c r="W39" s="23">
        <f t="shared" si="7"/>
        <v>41238.81</v>
      </c>
      <c r="X39" s="21">
        <v>19775</v>
      </c>
      <c r="Y39" s="21">
        <v>0</v>
      </c>
      <c r="Z39" s="21">
        <v>240</v>
      </c>
      <c r="AA39" s="21">
        <v>118</v>
      </c>
      <c r="AB39" s="23">
        <f t="shared" si="1"/>
        <v>5213.5031605562572</v>
      </c>
      <c r="AC39" s="23">
        <f>U39/Z39</f>
        <v>171.82837499999999</v>
      </c>
      <c r="AD39" s="23" t="s">
        <v>1679</v>
      </c>
      <c r="AE39" s="284"/>
    </row>
    <row r="40" spans="1:31" s="44" customFormat="1" x14ac:dyDescent="0.25">
      <c r="A40" s="21" t="s">
        <v>50</v>
      </c>
      <c r="B40" s="32" t="s">
        <v>842</v>
      </c>
      <c r="C40" s="21" t="s">
        <v>856</v>
      </c>
      <c r="D40" s="21">
        <v>26.19</v>
      </c>
      <c r="E40" s="21">
        <v>0</v>
      </c>
      <c r="F40" s="21" t="s">
        <v>177</v>
      </c>
      <c r="G40" s="21" t="s">
        <v>856</v>
      </c>
      <c r="H40" s="21">
        <v>0</v>
      </c>
      <c r="I40" s="21">
        <v>20</v>
      </c>
      <c r="J40" s="33">
        <v>12</v>
      </c>
      <c r="K40" s="23">
        <v>25160</v>
      </c>
      <c r="L40" s="23">
        <v>409.2</v>
      </c>
      <c r="M40" s="23">
        <v>3940.06</v>
      </c>
      <c r="N40" s="23">
        <v>0</v>
      </c>
      <c r="O40" s="23">
        <v>1757.2</v>
      </c>
      <c r="P40" s="23">
        <v>11867.2</v>
      </c>
      <c r="Q40" s="23">
        <v>10560.4</v>
      </c>
      <c r="R40" s="23">
        <v>1140</v>
      </c>
      <c r="S40" s="23">
        <v>0</v>
      </c>
      <c r="T40" s="23">
        <v>0</v>
      </c>
      <c r="U40" s="23">
        <v>54834.06</v>
      </c>
      <c r="V40" s="23">
        <v>0</v>
      </c>
      <c r="W40" s="23">
        <f t="shared" si="7"/>
        <v>54834.06</v>
      </c>
      <c r="X40" s="21">
        <v>65475</v>
      </c>
      <c r="Y40" s="21">
        <v>0</v>
      </c>
      <c r="Z40" s="21">
        <v>240</v>
      </c>
      <c r="AA40" s="21">
        <v>119</v>
      </c>
      <c r="AB40" s="23">
        <f t="shared" si="1"/>
        <v>2093.702176403207</v>
      </c>
      <c r="AC40" s="23">
        <f>U40/Z40</f>
        <v>228.47524999999999</v>
      </c>
      <c r="AD40" s="23" t="s">
        <v>1680</v>
      </c>
      <c r="AE40" s="284"/>
    </row>
    <row r="41" spans="1:31" s="44" customFormat="1" x14ac:dyDescent="0.25">
      <c r="A41" s="21" t="s">
        <v>50</v>
      </c>
      <c r="B41" s="32" t="s">
        <v>859</v>
      </c>
      <c r="C41" s="21" t="s">
        <v>875</v>
      </c>
      <c r="D41" s="21">
        <v>7.59</v>
      </c>
      <c r="E41" s="21">
        <v>0</v>
      </c>
      <c r="F41" s="21" t="s">
        <v>177</v>
      </c>
      <c r="G41" s="21" t="s">
        <v>875</v>
      </c>
      <c r="H41" s="21">
        <v>0</v>
      </c>
      <c r="I41" s="21">
        <v>20</v>
      </c>
      <c r="J41" s="33">
        <v>12</v>
      </c>
      <c r="K41" s="23">
        <v>23600</v>
      </c>
      <c r="L41" s="23">
        <v>378</v>
      </c>
      <c r="M41" s="23">
        <v>3695.76</v>
      </c>
      <c r="N41" s="23">
        <v>0</v>
      </c>
      <c r="O41" s="23">
        <v>1018</v>
      </c>
      <c r="P41" s="23">
        <v>2516.8000000000002</v>
      </c>
      <c r="Q41" s="23">
        <v>10560.4</v>
      </c>
      <c r="R41" s="23">
        <v>1140</v>
      </c>
      <c r="S41" s="23">
        <v>0</v>
      </c>
      <c r="T41" s="23">
        <v>0</v>
      </c>
      <c r="U41" s="23">
        <v>42908.959999999999</v>
      </c>
      <c r="V41" s="23">
        <v>0</v>
      </c>
      <c r="W41" s="23">
        <f t="shared" si="7"/>
        <v>42908.959999999999</v>
      </c>
      <c r="X41" s="21">
        <v>18975</v>
      </c>
      <c r="Y41" s="21">
        <v>0</v>
      </c>
      <c r="Z41" s="21">
        <v>240</v>
      </c>
      <c r="AA41" s="21">
        <v>126</v>
      </c>
      <c r="AB41" s="23">
        <f t="shared" si="1"/>
        <v>5653.35441370224</v>
      </c>
      <c r="AC41" s="23">
        <f>U41/Z41</f>
        <v>178.78733333333332</v>
      </c>
      <c r="AD41" s="23" t="s">
        <v>1681</v>
      </c>
      <c r="AE41" s="284"/>
    </row>
    <row r="42" spans="1:31" s="44" customFormat="1" x14ac:dyDescent="0.25">
      <c r="A42" s="21" t="s">
        <v>50</v>
      </c>
      <c r="B42" s="32" t="s">
        <v>899</v>
      </c>
      <c r="C42" s="21" t="s">
        <v>901</v>
      </c>
      <c r="D42" s="21">
        <v>0</v>
      </c>
      <c r="E42" s="21">
        <v>15.47</v>
      </c>
      <c r="F42" s="21" t="s">
        <v>544</v>
      </c>
      <c r="G42" s="21" t="s">
        <v>901</v>
      </c>
      <c r="H42" s="21">
        <v>0</v>
      </c>
      <c r="I42" s="21">
        <v>12</v>
      </c>
      <c r="J42" s="33">
        <v>12</v>
      </c>
      <c r="K42" s="23">
        <v>15096</v>
      </c>
      <c r="L42" s="23">
        <v>245.52</v>
      </c>
      <c r="M42" s="23">
        <v>2364.0300000000002</v>
      </c>
      <c r="N42" s="23">
        <v>0</v>
      </c>
      <c r="O42" s="23">
        <v>1054.32</v>
      </c>
      <c r="P42" s="23">
        <v>7116.8</v>
      </c>
      <c r="Q42" s="23">
        <v>5334.15</v>
      </c>
      <c r="R42" s="23">
        <v>684</v>
      </c>
      <c r="S42" s="23">
        <v>0</v>
      </c>
      <c r="T42" s="23">
        <v>0</v>
      </c>
      <c r="U42" s="23">
        <v>31894.82</v>
      </c>
      <c r="V42" s="23">
        <v>0</v>
      </c>
      <c r="W42" s="23">
        <f t="shared" si="7"/>
        <v>31894.82</v>
      </c>
      <c r="X42" s="21">
        <v>39000</v>
      </c>
      <c r="Y42" s="21">
        <v>0</v>
      </c>
      <c r="Z42" s="21">
        <v>144</v>
      </c>
      <c r="AA42" s="21">
        <v>130</v>
      </c>
      <c r="AB42" s="23">
        <f t="shared" si="1"/>
        <v>2061.7207498383968</v>
      </c>
      <c r="AC42" s="23">
        <f t="shared" ref="AC42:AC47" si="8">U42/Z42</f>
        <v>221.49180555555554</v>
      </c>
      <c r="AD42" s="23" t="s">
        <v>1663</v>
      </c>
      <c r="AE42" s="284">
        <v>1</v>
      </c>
    </row>
    <row r="43" spans="1:31" s="44" customFormat="1" x14ac:dyDescent="0.25">
      <c r="A43" s="21" t="s">
        <v>50</v>
      </c>
      <c r="B43" s="32" t="s">
        <v>899</v>
      </c>
      <c r="C43" s="21" t="s">
        <v>913</v>
      </c>
      <c r="D43" s="21">
        <v>0</v>
      </c>
      <c r="E43" s="21">
        <v>3.99</v>
      </c>
      <c r="F43" s="21" t="s">
        <v>544</v>
      </c>
      <c r="G43" s="21" t="s">
        <v>913</v>
      </c>
      <c r="H43" s="21">
        <v>0</v>
      </c>
      <c r="I43" s="21">
        <v>3</v>
      </c>
      <c r="J43" s="33">
        <v>12</v>
      </c>
      <c r="K43" s="23">
        <v>3774</v>
      </c>
      <c r="L43" s="23">
        <v>61.38</v>
      </c>
      <c r="M43" s="23">
        <v>591.01</v>
      </c>
      <c r="N43" s="23">
        <v>0</v>
      </c>
      <c r="O43" s="23">
        <v>263.58</v>
      </c>
      <c r="P43" s="23">
        <v>1780.08</v>
      </c>
      <c r="Q43" s="23">
        <v>1333.54</v>
      </c>
      <c r="R43" s="23">
        <v>171</v>
      </c>
      <c r="S43" s="23">
        <v>0</v>
      </c>
      <c r="T43" s="23">
        <v>0</v>
      </c>
      <c r="U43" s="23">
        <v>7974.59</v>
      </c>
      <c r="V43" s="23">
        <v>0</v>
      </c>
      <c r="W43" s="23">
        <f t="shared" si="7"/>
        <v>7974.59</v>
      </c>
      <c r="X43" s="21">
        <v>2625</v>
      </c>
      <c r="Y43" s="21">
        <v>0</v>
      </c>
      <c r="Z43" s="21">
        <v>36</v>
      </c>
      <c r="AA43" s="21">
        <v>50</v>
      </c>
      <c r="AB43" s="23">
        <f t="shared" si="1"/>
        <v>1998.6441102756892</v>
      </c>
      <c r="AC43" s="23">
        <f t="shared" si="8"/>
        <v>221.51638888888888</v>
      </c>
      <c r="AD43" s="23" t="s">
        <v>1935</v>
      </c>
      <c r="AE43" s="284">
        <v>0.26</v>
      </c>
    </row>
    <row r="44" spans="1:31" s="44" customFormat="1" x14ac:dyDescent="0.25">
      <c r="A44" s="21" t="s">
        <v>50</v>
      </c>
      <c r="B44" s="32" t="s">
        <v>954</v>
      </c>
      <c r="C44" s="21" t="s">
        <v>952</v>
      </c>
      <c r="D44" s="21">
        <v>0</v>
      </c>
      <c r="E44" s="21">
        <v>11.09</v>
      </c>
      <c r="F44" s="21" t="s">
        <v>544</v>
      </c>
      <c r="G44" s="21" t="s">
        <v>952</v>
      </c>
      <c r="H44" s="21">
        <v>0</v>
      </c>
      <c r="I44" s="21">
        <v>10</v>
      </c>
      <c r="J44" s="33">
        <v>12</v>
      </c>
      <c r="K44" s="23">
        <v>11800</v>
      </c>
      <c r="L44" s="23">
        <v>189</v>
      </c>
      <c r="M44" s="23">
        <v>1847.88</v>
      </c>
      <c r="N44" s="23">
        <v>0</v>
      </c>
      <c r="O44" s="23">
        <v>509</v>
      </c>
      <c r="P44" s="23">
        <v>1258.4000000000001</v>
      </c>
      <c r="Q44" s="23">
        <v>4445.13</v>
      </c>
      <c r="R44" s="23">
        <v>570</v>
      </c>
      <c r="S44" s="23">
        <v>0</v>
      </c>
      <c r="T44" s="23">
        <v>0</v>
      </c>
      <c r="U44" s="23">
        <v>20619.41</v>
      </c>
      <c r="V44" s="23">
        <v>0</v>
      </c>
      <c r="W44" s="23">
        <f t="shared" ref="W44:W49" si="9">U44+V44</f>
        <v>20619.41</v>
      </c>
      <c r="X44" s="21">
        <v>8750</v>
      </c>
      <c r="Y44" s="21">
        <v>0</v>
      </c>
      <c r="Z44" s="21">
        <v>120</v>
      </c>
      <c r="AA44" s="21">
        <v>60</v>
      </c>
      <c r="AB44" s="23">
        <f t="shared" si="1"/>
        <v>1859.2795311091072</v>
      </c>
      <c r="AC44" s="23">
        <f t="shared" si="8"/>
        <v>171.82841666666667</v>
      </c>
      <c r="AD44" s="23" t="s">
        <v>1942</v>
      </c>
      <c r="AE44" s="284">
        <v>0.31</v>
      </c>
    </row>
    <row r="45" spans="1:31" s="44" customFormat="1" x14ac:dyDescent="0.25">
      <c r="A45" s="21" t="s">
        <v>50</v>
      </c>
      <c r="B45" s="32" t="s">
        <v>954</v>
      </c>
      <c r="C45" s="21" t="s">
        <v>955</v>
      </c>
      <c r="D45" s="21">
        <v>0</v>
      </c>
      <c r="E45" s="21">
        <v>7.02</v>
      </c>
      <c r="F45" s="21" t="s">
        <v>544</v>
      </c>
      <c r="G45" s="21" t="s">
        <v>955</v>
      </c>
      <c r="H45" s="21">
        <v>0</v>
      </c>
      <c r="I45" s="21">
        <v>5</v>
      </c>
      <c r="J45" s="33">
        <v>12</v>
      </c>
      <c r="K45" s="23">
        <v>5900</v>
      </c>
      <c r="L45" s="23">
        <v>94.5</v>
      </c>
      <c r="M45" s="23">
        <v>923.94</v>
      </c>
      <c r="N45" s="23">
        <v>0</v>
      </c>
      <c r="O45" s="23">
        <v>254.5</v>
      </c>
      <c r="P45" s="23">
        <v>629.20000000000005</v>
      </c>
      <c r="Q45" s="23">
        <v>2055.5500000000002</v>
      </c>
      <c r="R45" s="23">
        <v>285</v>
      </c>
      <c r="S45" s="23">
        <v>0</v>
      </c>
      <c r="T45" s="23">
        <v>0</v>
      </c>
      <c r="U45" s="23">
        <v>10142.69</v>
      </c>
      <c r="V45" s="23">
        <v>0</v>
      </c>
      <c r="W45" s="23">
        <f t="shared" si="9"/>
        <v>10142.69</v>
      </c>
      <c r="X45" s="21">
        <v>4375</v>
      </c>
      <c r="Y45" s="21">
        <v>0</v>
      </c>
      <c r="Z45" s="21">
        <v>60</v>
      </c>
      <c r="AA45" s="21">
        <v>52</v>
      </c>
      <c r="AB45" s="23">
        <f t="shared" si="1"/>
        <v>1444.8276353276356</v>
      </c>
      <c r="AC45" s="23">
        <f t="shared" si="8"/>
        <v>169.04483333333334</v>
      </c>
      <c r="AD45" s="23" t="s">
        <v>1682</v>
      </c>
      <c r="AE45" s="284">
        <v>0.24</v>
      </c>
    </row>
    <row r="46" spans="1:31" s="44" customFormat="1" x14ac:dyDescent="0.25">
      <c r="A46" s="21" t="s">
        <v>50</v>
      </c>
      <c r="B46" s="32" t="s">
        <v>954</v>
      </c>
      <c r="C46" s="21" t="s">
        <v>1298</v>
      </c>
      <c r="D46" s="21">
        <v>0</v>
      </c>
      <c r="E46" s="21">
        <v>7.01</v>
      </c>
      <c r="F46" s="21" t="s">
        <v>544</v>
      </c>
      <c r="G46" s="21" t="s">
        <v>958</v>
      </c>
      <c r="H46" s="21">
        <v>0</v>
      </c>
      <c r="I46" s="21">
        <v>5</v>
      </c>
      <c r="J46" s="33">
        <v>12</v>
      </c>
      <c r="K46" s="23">
        <v>5900</v>
      </c>
      <c r="L46" s="23">
        <v>94.5</v>
      </c>
      <c r="M46" s="23">
        <v>923.94</v>
      </c>
      <c r="N46" s="23">
        <v>0</v>
      </c>
      <c r="O46" s="23">
        <v>254.5</v>
      </c>
      <c r="P46" s="23">
        <v>629.20000000000005</v>
      </c>
      <c r="Q46" s="23">
        <v>2055.5500000000002</v>
      </c>
      <c r="R46" s="23">
        <v>285</v>
      </c>
      <c r="S46" s="23">
        <v>0</v>
      </c>
      <c r="T46" s="23">
        <v>0</v>
      </c>
      <c r="U46" s="23">
        <f>SUM(K46:T46)</f>
        <v>10142.69</v>
      </c>
      <c r="V46" s="23">
        <v>0</v>
      </c>
      <c r="W46" s="23">
        <f t="shared" si="9"/>
        <v>10142.69</v>
      </c>
      <c r="X46" s="21">
        <v>4375</v>
      </c>
      <c r="Y46" s="21">
        <v>0</v>
      </c>
      <c r="Z46" s="21">
        <v>60</v>
      </c>
      <c r="AA46" s="21">
        <v>52</v>
      </c>
      <c r="AB46" s="23">
        <f t="shared" si="1"/>
        <v>1446.8887303851641</v>
      </c>
      <c r="AC46" s="23">
        <f t="shared" si="8"/>
        <v>169.04483333333334</v>
      </c>
      <c r="AD46" s="23" t="s">
        <v>1670</v>
      </c>
      <c r="AE46" s="284">
        <v>0.24</v>
      </c>
    </row>
    <row r="47" spans="1:31" s="44" customFormat="1" x14ac:dyDescent="0.25">
      <c r="A47" s="21" t="s">
        <v>50</v>
      </c>
      <c r="B47" s="32" t="s">
        <v>966</v>
      </c>
      <c r="C47" s="21" t="s">
        <v>978</v>
      </c>
      <c r="D47" s="21">
        <v>0</v>
      </c>
      <c r="E47" s="21">
        <v>7.03</v>
      </c>
      <c r="F47" s="21" t="s">
        <v>544</v>
      </c>
      <c r="G47" s="21" t="s">
        <v>978</v>
      </c>
      <c r="H47" s="21">
        <v>0</v>
      </c>
      <c r="I47" s="21">
        <v>5</v>
      </c>
      <c r="J47" s="33">
        <v>12</v>
      </c>
      <c r="K47" s="23">
        <v>5900</v>
      </c>
      <c r="L47" s="23">
        <v>94.5</v>
      </c>
      <c r="M47" s="23">
        <v>923.94</v>
      </c>
      <c r="N47" s="23">
        <v>0</v>
      </c>
      <c r="O47" s="23">
        <v>254.5</v>
      </c>
      <c r="P47" s="23">
        <v>629.20000000000005</v>
      </c>
      <c r="Q47" s="23">
        <v>2055.5500000000002</v>
      </c>
      <c r="R47" s="23">
        <v>285</v>
      </c>
      <c r="S47" s="23">
        <v>0</v>
      </c>
      <c r="T47" s="23">
        <v>0</v>
      </c>
      <c r="U47" s="23">
        <f>SUM(K47:T47)</f>
        <v>10142.69</v>
      </c>
      <c r="V47" s="23">
        <v>0</v>
      </c>
      <c r="W47" s="23">
        <f t="shared" si="9"/>
        <v>10142.69</v>
      </c>
      <c r="X47" s="21">
        <v>4375</v>
      </c>
      <c r="Y47" s="21">
        <v>0</v>
      </c>
      <c r="Z47" s="21">
        <v>60</v>
      </c>
      <c r="AA47" s="21">
        <v>60</v>
      </c>
      <c r="AB47" s="23">
        <f t="shared" si="1"/>
        <v>1442.7724039829304</v>
      </c>
      <c r="AC47" s="23">
        <f t="shared" si="8"/>
        <v>169.04483333333334</v>
      </c>
      <c r="AD47" s="23"/>
      <c r="AE47" s="284">
        <v>0.24</v>
      </c>
    </row>
    <row r="48" spans="1:31" s="44" customFormat="1" x14ac:dyDescent="0.25">
      <c r="A48" s="21" t="s">
        <v>50</v>
      </c>
      <c r="B48" s="32" t="s">
        <v>966</v>
      </c>
      <c r="C48" s="21" t="s">
        <v>1297</v>
      </c>
      <c r="D48" s="21">
        <v>0</v>
      </c>
      <c r="E48" s="21">
        <v>7.03</v>
      </c>
      <c r="F48" s="21" t="s">
        <v>544</v>
      </c>
      <c r="G48" s="21" t="s">
        <v>1296</v>
      </c>
      <c r="H48" s="21">
        <v>0</v>
      </c>
      <c r="I48" s="21">
        <v>5</v>
      </c>
      <c r="J48" s="33">
        <v>12</v>
      </c>
      <c r="K48" s="23">
        <v>4720</v>
      </c>
      <c r="L48" s="23">
        <v>75.599999999999994</v>
      </c>
      <c r="M48" s="23">
        <v>739.15</v>
      </c>
      <c r="N48" s="23">
        <v>0</v>
      </c>
      <c r="O48" s="23">
        <v>203.6</v>
      </c>
      <c r="P48" s="23">
        <v>503.36</v>
      </c>
      <c r="Q48" s="23">
        <v>1644.44</v>
      </c>
      <c r="R48" s="23">
        <v>228</v>
      </c>
      <c r="S48" s="23">
        <v>0</v>
      </c>
      <c r="T48" s="23">
        <v>0</v>
      </c>
      <c r="U48" s="23">
        <f>SUM(K48:T48)</f>
        <v>8114.15</v>
      </c>
      <c r="V48" s="23">
        <v>0</v>
      </c>
      <c r="W48" s="23">
        <f t="shared" si="9"/>
        <v>8114.15</v>
      </c>
      <c r="X48" s="21">
        <v>4375</v>
      </c>
      <c r="Y48" s="21">
        <v>0</v>
      </c>
      <c r="Z48" s="21">
        <v>60</v>
      </c>
      <c r="AA48" s="21">
        <v>52</v>
      </c>
      <c r="AB48" s="23">
        <f t="shared" si="1"/>
        <v>1154.2176386913229</v>
      </c>
      <c r="AC48" s="23">
        <f t="shared" ref="AC48:AC53" si="10">U48/Z48</f>
        <v>135.23583333333332</v>
      </c>
      <c r="AD48" s="23" t="s">
        <v>1683</v>
      </c>
      <c r="AE48" s="284">
        <v>0.24</v>
      </c>
    </row>
    <row r="49" spans="1:31" s="44" customFormat="1" x14ac:dyDescent="0.25">
      <c r="A49" s="21" t="s">
        <v>50</v>
      </c>
      <c r="B49" s="32" t="s">
        <v>966</v>
      </c>
      <c r="C49" s="21" t="s">
        <v>981</v>
      </c>
      <c r="D49" s="21">
        <v>0</v>
      </c>
      <c r="E49" s="21">
        <v>7.73</v>
      </c>
      <c r="F49" s="21" t="s">
        <v>544</v>
      </c>
      <c r="G49" s="21" t="s">
        <v>981</v>
      </c>
      <c r="H49" s="21">
        <v>0</v>
      </c>
      <c r="I49" s="21">
        <v>7</v>
      </c>
      <c r="J49" s="33">
        <v>12</v>
      </c>
      <c r="K49" s="23">
        <v>8260</v>
      </c>
      <c r="L49" s="23">
        <v>132.30000000000001</v>
      </c>
      <c r="M49" s="23">
        <v>1293.52</v>
      </c>
      <c r="N49" s="23">
        <v>0</v>
      </c>
      <c r="O49" s="23">
        <v>356.3</v>
      </c>
      <c r="P49" s="23">
        <v>880.88</v>
      </c>
      <c r="Q49" s="23">
        <v>3111.59</v>
      </c>
      <c r="R49" s="23">
        <v>399</v>
      </c>
      <c r="S49" s="23">
        <v>0</v>
      </c>
      <c r="T49" s="23">
        <v>0</v>
      </c>
      <c r="U49" s="23">
        <f>SUM(K49:T49)</f>
        <v>14433.589999999998</v>
      </c>
      <c r="V49" s="23">
        <v>0</v>
      </c>
      <c r="W49" s="23">
        <f t="shared" si="9"/>
        <v>14433.589999999998</v>
      </c>
      <c r="X49" s="21">
        <v>6125</v>
      </c>
      <c r="Y49" s="21">
        <v>0</v>
      </c>
      <c r="Z49" s="21">
        <v>84</v>
      </c>
      <c r="AA49" s="21">
        <v>59</v>
      </c>
      <c r="AB49" s="23">
        <f t="shared" si="1"/>
        <v>1867.2173350582145</v>
      </c>
      <c r="AC49" s="23">
        <f t="shared" si="10"/>
        <v>171.82845238095237</v>
      </c>
      <c r="AD49" s="23" t="s">
        <v>1684</v>
      </c>
      <c r="AE49" s="284">
        <v>0.31</v>
      </c>
    </row>
    <row r="50" spans="1:31" s="44" customFormat="1" x14ac:dyDescent="0.25">
      <c r="A50" s="21" t="s">
        <v>50</v>
      </c>
      <c r="B50" s="32" t="s">
        <v>966</v>
      </c>
      <c r="C50" s="21" t="s">
        <v>983</v>
      </c>
      <c r="D50" s="21">
        <v>0</v>
      </c>
      <c r="E50" s="21">
        <v>7.06</v>
      </c>
      <c r="F50" s="21" t="s">
        <v>544</v>
      </c>
      <c r="G50" s="21" t="s">
        <v>983</v>
      </c>
      <c r="H50" s="21">
        <v>0</v>
      </c>
      <c r="I50" s="21">
        <v>5</v>
      </c>
      <c r="J50" s="33">
        <v>12</v>
      </c>
      <c r="K50" s="23">
        <v>5900</v>
      </c>
      <c r="L50" s="23">
        <v>94.5</v>
      </c>
      <c r="M50" s="23">
        <v>923.94</v>
      </c>
      <c r="N50" s="23">
        <v>0</v>
      </c>
      <c r="O50" s="23">
        <v>254.5</v>
      </c>
      <c r="P50" s="23">
        <v>629.20000000000005</v>
      </c>
      <c r="Q50" s="23">
        <v>2055.5500000000002</v>
      </c>
      <c r="R50" s="23">
        <v>285</v>
      </c>
      <c r="S50" s="23">
        <v>0</v>
      </c>
      <c r="T50" s="23">
        <v>0</v>
      </c>
      <c r="U50" s="23">
        <f>SUM(K50:T50)</f>
        <v>10142.69</v>
      </c>
      <c r="V50" s="23">
        <v>0</v>
      </c>
      <c r="W50" s="23">
        <f t="shared" ref="W50:W55" si="11">U50+V50</f>
        <v>10142.69</v>
      </c>
      <c r="X50" s="21">
        <v>4375</v>
      </c>
      <c r="Y50" s="21">
        <v>0</v>
      </c>
      <c r="Z50" s="21">
        <v>60</v>
      </c>
      <c r="AA50" s="21">
        <v>60</v>
      </c>
      <c r="AB50" s="23">
        <f t="shared" si="1"/>
        <v>1436.6416430594902</v>
      </c>
      <c r="AC50" s="23">
        <f t="shared" si="10"/>
        <v>169.04483333333334</v>
      </c>
      <c r="AD50" s="23" t="s">
        <v>1696</v>
      </c>
      <c r="AE50" s="284">
        <v>0.24</v>
      </c>
    </row>
    <row r="51" spans="1:31" s="44" customFormat="1" x14ac:dyDescent="0.25">
      <c r="A51" s="21" t="s">
        <v>50</v>
      </c>
      <c r="B51" s="32" t="s">
        <v>985</v>
      </c>
      <c r="C51" s="21" t="s">
        <v>996</v>
      </c>
      <c r="D51" s="21">
        <v>0</v>
      </c>
      <c r="E51" s="21">
        <v>12.75</v>
      </c>
      <c r="F51" s="21" t="s">
        <v>544</v>
      </c>
      <c r="G51" s="21" t="s">
        <v>996</v>
      </c>
      <c r="H51" s="21">
        <v>0</v>
      </c>
      <c r="I51" s="21">
        <v>10</v>
      </c>
      <c r="J51" s="33">
        <v>12</v>
      </c>
      <c r="K51" s="23">
        <v>12580</v>
      </c>
      <c r="L51" s="23">
        <v>204.6</v>
      </c>
      <c r="M51" s="23">
        <v>1970.03</v>
      </c>
      <c r="N51" s="23">
        <v>0</v>
      </c>
      <c r="O51" s="23">
        <v>878.6</v>
      </c>
      <c r="P51" s="23">
        <v>5933.6</v>
      </c>
      <c r="Q51" s="23">
        <v>4445.13</v>
      </c>
      <c r="R51" s="23">
        <v>570</v>
      </c>
      <c r="S51" s="23">
        <v>0</v>
      </c>
      <c r="T51" s="23">
        <v>0</v>
      </c>
      <c r="U51" s="23">
        <v>26581.96</v>
      </c>
      <c r="V51" s="23">
        <v>0</v>
      </c>
      <c r="W51" s="23">
        <f t="shared" si="11"/>
        <v>26581.96</v>
      </c>
      <c r="X51" s="21">
        <v>32500</v>
      </c>
      <c r="Y51" s="21">
        <v>0</v>
      </c>
      <c r="Z51" s="21">
        <v>120</v>
      </c>
      <c r="AA51" s="21">
        <v>104</v>
      </c>
      <c r="AB51" s="23">
        <f t="shared" si="1"/>
        <v>2084.8596078431374</v>
      </c>
      <c r="AC51" s="23">
        <f t="shared" si="10"/>
        <v>221.51633333333334</v>
      </c>
      <c r="AD51" s="23" t="s">
        <v>1666</v>
      </c>
      <c r="AE51" s="284">
        <v>1</v>
      </c>
    </row>
    <row r="52" spans="1:31" s="44" customFormat="1" x14ac:dyDescent="0.25">
      <c r="A52" s="21" t="s">
        <v>50</v>
      </c>
      <c r="B52" s="32" t="s">
        <v>985</v>
      </c>
      <c r="C52" s="21" t="s">
        <v>1294</v>
      </c>
      <c r="D52" s="21">
        <v>0</v>
      </c>
      <c r="E52" s="21">
        <v>6.31</v>
      </c>
      <c r="F52" s="21" t="s">
        <v>544</v>
      </c>
      <c r="G52" s="21" t="s">
        <v>1295</v>
      </c>
      <c r="H52" s="21">
        <v>0</v>
      </c>
      <c r="I52" s="21">
        <v>8</v>
      </c>
      <c r="J52" s="33">
        <v>12</v>
      </c>
      <c r="K52" s="23">
        <v>9440</v>
      </c>
      <c r="L52" s="23">
        <v>151.19999999999999</v>
      </c>
      <c r="M52" s="23">
        <v>1478.3</v>
      </c>
      <c r="N52" s="23">
        <v>0</v>
      </c>
      <c r="O52" s="23">
        <v>407.2</v>
      </c>
      <c r="P52" s="23">
        <v>1006.72</v>
      </c>
      <c r="Q52" s="23">
        <v>3556.1</v>
      </c>
      <c r="R52" s="23">
        <v>456</v>
      </c>
      <c r="S52" s="23">
        <v>0</v>
      </c>
      <c r="T52" s="23">
        <v>0</v>
      </c>
      <c r="U52" s="23">
        <v>16495.52</v>
      </c>
      <c r="V52" s="23">
        <v>0</v>
      </c>
      <c r="W52" s="23">
        <f t="shared" si="11"/>
        <v>16495.52</v>
      </c>
      <c r="X52" s="21">
        <v>7000</v>
      </c>
      <c r="Y52" s="21">
        <v>0</v>
      </c>
      <c r="Z52" s="21">
        <v>96</v>
      </c>
      <c r="AA52" s="21">
        <v>72</v>
      </c>
      <c r="AB52" s="23">
        <f t="shared" si="1"/>
        <v>2614.1870047543584</v>
      </c>
      <c r="AC52" s="23">
        <f t="shared" si="10"/>
        <v>171.82833333333335</v>
      </c>
      <c r="AD52" s="23" t="s">
        <v>1665</v>
      </c>
      <c r="AE52" s="284">
        <v>0.44</v>
      </c>
    </row>
    <row r="53" spans="1:31" s="44" customFormat="1" x14ac:dyDescent="0.25">
      <c r="A53" s="21" t="s">
        <v>50</v>
      </c>
      <c r="B53" s="32" t="s">
        <v>998</v>
      </c>
      <c r="C53" s="21" t="s">
        <v>1004</v>
      </c>
      <c r="D53" s="21">
        <v>26.67</v>
      </c>
      <c r="E53" s="21">
        <v>0</v>
      </c>
      <c r="F53" s="21" t="s">
        <v>177</v>
      </c>
      <c r="G53" s="21" t="s">
        <v>1004</v>
      </c>
      <c r="H53" s="21">
        <v>0</v>
      </c>
      <c r="I53" s="21">
        <v>20</v>
      </c>
      <c r="J53" s="33">
        <v>12</v>
      </c>
      <c r="K53" s="23">
        <v>26493.599999999999</v>
      </c>
      <c r="L53" s="23">
        <v>430.89</v>
      </c>
      <c r="M53" s="23">
        <v>4148.8999999999996</v>
      </c>
      <c r="N53" s="23">
        <v>0</v>
      </c>
      <c r="O53" s="23">
        <v>1150.8</v>
      </c>
      <c r="P53" s="23">
        <v>13180.8</v>
      </c>
      <c r="Q53" s="23">
        <v>10016</v>
      </c>
      <c r="R53" s="23">
        <v>1140</v>
      </c>
      <c r="S53" s="23">
        <v>0</v>
      </c>
      <c r="T53" s="23">
        <v>0</v>
      </c>
      <c r="U53" s="23">
        <v>56560.99</v>
      </c>
      <c r="V53" s="23">
        <v>0</v>
      </c>
      <c r="W53" s="23">
        <f t="shared" si="11"/>
        <v>56560.99</v>
      </c>
      <c r="X53" s="21">
        <v>66675</v>
      </c>
      <c r="Y53" s="21">
        <v>0</v>
      </c>
      <c r="Z53" s="21">
        <v>240</v>
      </c>
      <c r="AA53" s="21">
        <v>226</v>
      </c>
      <c r="AB53" s="23">
        <f t="shared" si="1"/>
        <v>2120.7720284964375</v>
      </c>
      <c r="AC53" s="23">
        <f t="shared" si="10"/>
        <v>235.67079166666664</v>
      </c>
      <c r="AD53" s="23" t="s">
        <v>1991</v>
      </c>
      <c r="AE53" s="284"/>
    </row>
    <row r="54" spans="1:31" s="44" customFormat="1" x14ac:dyDescent="0.25">
      <c r="A54" s="21" t="s">
        <v>50</v>
      </c>
      <c r="B54" s="32" t="s">
        <v>1010</v>
      </c>
      <c r="C54" s="21" t="s">
        <v>1015</v>
      </c>
      <c r="D54" s="21">
        <v>8.23</v>
      </c>
      <c r="E54" s="21">
        <v>0</v>
      </c>
      <c r="F54" s="21" t="s">
        <v>177</v>
      </c>
      <c r="G54" s="21" t="s">
        <v>1015</v>
      </c>
      <c r="H54" s="21">
        <v>0</v>
      </c>
      <c r="I54" s="21">
        <v>20</v>
      </c>
      <c r="J54" s="33">
        <v>10</v>
      </c>
      <c r="K54" s="23">
        <v>24851.200000000001</v>
      </c>
      <c r="L54" s="23">
        <v>398.04</v>
      </c>
      <c r="M54" s="23">
        <v>3891.7</v>
      </c>
      <c r="N54" s="23">
        <v>0</v>
      </c>
      <c r="O54" s="23">
        <v>1078.8</v>
      </c>
      <c r="P54" s="23">
        <v>2496</v>
      </c>
      <c r="Q54" s="23">
        <v>10378</v>
      </c>
      <c r="R54" s="23">
        <v>1140</v>
      </c>
      <c r="S54" s="23">
        <v>0</v>
      </c>
      <c r="T54" s="23">
        <v>0</v>
      </c>
      <c r="U54" s="23">
        <v>44233.74</v>
      </c>
      <c r="V54" s="23">
        <v>0</v>
      </c>
      <c r="W54" s="23">
        <f t="shared" si="11"/>
        <v>44233.74</v>
      </c>
      <c r="X54" s="21">
        <v>20575</v>
      </c>
      <c r="Y54" s="21">
        <v>0</v>
      </c>
      <c r="Z54" s="21">
        <v>200</v>
      </c>
      <c r="AA54" s="21">
        <v>161</v>
      </c>
      <c r="AB54" s="23">
        <f t="shared" si="1"/>
        <v>5374.6950182260016</v>
      </c>
      <c r="AC54" s="23">
        <f t="shared" ref="AC54:AC59" si="12">U54/Z54</f>
        <v>221.1687</v>
      </c>
      <c r="AD54" s="23" t="s">
        <v>1992</v>
      </c>
      <c r="AE54" s="284"/>
    </row>
    <row r="55" spans="1:31" s="44" customFormat="1" x14ac:dyDescent="0.25">
      <c r="A55" s="21" t="s">
        <v>50</v>
      </c>
      <c r="B55" s="32" t="s">
        <v>1022</v>
      </c>
      <c r="C55" s="21" t="s">
        <v>1030</v>
      </c>
      <c r="D55" s="21">
        <v>0</v>
      </c>
      <c r="E55" s="21">
        <v>7.02</v>
      </c>
      <c r="F55" s="21" t="s">
        <v>544</v>
      </c>
      <c r="G55" s="21" t="s">
        <v>1030</v>
      </c>
      <c r="H55" s="21">
        <v>0</v>
      </c>
      <c r="I55" s="21">
        <v>3</v>
      </c>
      <c r="J55" s="33">
        <v>12</v>
      </c>
      <c r="K55" s="23">
        <v>3540</v>
      </c>
      <c r="L55" s="23">
        <v>56.7</v>
      </c>
      <c r="M55" s="23">
        <v>554.36</v>
      </c>
      <c r="N55" s="23">
        <v>0</v>
      </c>
      <c r="O55" s="23">
        <v>152.69999999999999</v>
      </c>
      <c r="P55" s="23">
        <v>377.52</v>
      </c>
      <c r="Q55" s="23">
        <v>1233.33</v>
      </c>
      <c r="R55" s="23">
        <v>171</v>
      </c>
      <c r="S55" s="23">
        <v>0</v>
      </c>
      <c r="T55" s="23">
        <v>0</v>
      </c>
      <c r="U55" s="23">
        <v>6085.61</v>
      </c>
      <c r="V55" s="23">
        <v>0</v>
      </c>
      <c r="W55" s="23">
        <f t="shared" si="11"/>
        <v>6085.61</v>
      </c>
      <c r="X55" s="21">
        <v>2625</v>
      </c>
      <c r="Y55" s="21">
        <v>0</v>
      </c>
      <c r="Z55" s="21">
        <v>36</v>
      </c>
      <c r="AA55" s="21">
        <v>36</v>
      </c>
      <c r="AB55" s="23">
        <f t="shared" si="1"/>
        <v>866.89601139601143</v>
      </c>
      <c r="AC55" s="23">
        <f t="shared" si="12"/>
        <v>169.04472222222222</v>
      </c>
      <c r="AD55" s="23" t="s">
        <v>1737</v>
      </c>
      <c r="AE55" s="284">
        <v>0.14000000000000001</v>
      </c>
    </row>
    <row r="56" spans="1:31" s="44" customFormat="1" x14ac:dyDescent="0.25">
      <c r="A56" s="21" t="s">
        <v>50</v>
      </c>
      <c r="B56" s="32" t="s">
        <v>1022</v>
      </c>
      <c r="C56" s="21" t="s">
        <v>1293</v>
      </c>
      <c r="D56" s="21">
        <v>26.85</v>
      </c>
      <c r="E56" s="21">
        <v>0</v>
      </c>
      <c r="F56" s="21" t="s">
        <v>177</v>
      </c>
      <c r="G56" s="21" t="s">
        <v>1033</v>
      </c>
      <c r="H56" s="21">
        <v>0</v>
      </c>
      <c r="I56" s="21">
        <v>20</v>
      </c>
      <c r="J56" s="33">
        <v>12</v>
      </c>
      <c r="K56" s="23">
        <v>26493.599999999999</v>
      </c>
      <c r="L56" s="23">
        <v>430.89</v>
      </c>
      <c r="M56" s="23">
        <v>4148.8999999999996</v>
      </c>
      <c r="N56" s="23">
        <v>0</v>
      </c>
      <c r="O56" s="23">
        <v>1150.8</v>
      </c>
      <c r="P56" s="23">
        <v>13180.8</v>
      </c>
      <c r="Q56" s="23">
        <v>10740</v>
      </c>
      <c r="R56" s="23">
        <v>1140</v>
      </c>
      <c r="S56" s="23">
        <v>0</v>
      </c>
      <c r="T56" s="23">
        <v>0</v>
      </c>
      <c r="U56" s="23">
        <v>57284.99</v>
      </c>
      <c r="V56" s="23">
        <v>0</v>
      </c>
      <c r="W56" s="23">
        <f t="shared" ref="W56:W61" si="13">U56+V56</f>
        <v>57284.99</v>
      </c>
      <c r="X56" s="21">
        <v>67125</v>
      </c>
      <c r="Y56" s="21">
        <v>0</v>
      </c>
      <c r="Z56" s="21">
        <v>240</v>
      </c>
      <c r="AA56" s="21">
        <v>200</v>
      </c>
      <c r="AB56" s="23">
        <f t="shared" si="1"/>
        <v>2133.5191806331468</v>
      </c>
      <c r="AC56" s="23">
        <f t="shared" si="12"/>
        <v>238.68745833333332</v>
      </c>
      <c r="AD56" s="23" t="s">
        <v>1962</v>
      </c>
      <c r="AE56" s="284"/>
    </row>
    <row r="57" spans="1:31" s="44" customFormat="1" x14ac:dyDescent="0.25">
      <c r="A57" s="21" t="s">
        <v>50</v>
      </c>
      <c r="B57" s="32" t="s">
        <v>1022</v>
      </c>
      <c r="C57" s="21" t="s">
        <v>1037</v>
      </c>
      <c r="D57" s="21">
        <v>8.5500000000000007</v>
      </c>
      <c r="E57" s="21">
        <v>0</v>
      </c>
      <c r="F57" s="21" t="s">
        <v>177</v>
      </c>
      <c r="G57" s="21" t="s">
        <v>1037</v>
      </c>
      <c r="H57" s="21">
        <v>0</v>
      </c>
      <c r="I57" s="21">
        <v>20</v>
      </c>
      <c r="J57" s="33">
        <v>12</v>
      </c>
      <c r="K57" s="23">
        <v>24871.200000000001</v>
      </c>
      <c r="L57" s="23">
        <v>398.04</v>
      </c>
      <c r="M57" s="23">
        <v>3891.7</v>
      </c>
      <c r="N57" s="23">
        <v>0</v>
      </c>
      <c r="O57" s="23">
        <v>1078.8</v>
      </c>
      <c r="P57" s="23">
        <v>2496</v>
      </c>
      <c r="Q57" s="23">
        <v>10740</v>
      </c>
      <c r="R57" s="23">
        <v>1140</v>
      </c>
      <c r="S57" s="23">
        <v>0</v>
      </c>
      <c r="T57" s="23">
        <v>0</v>
      </c>
      <c r="U57" s="23">
        <v>44595.74</v>
      </c>
      <c r="V57" s="23">
        <v>0</v>
      </c>
      <c r="W57" s="23">
        <f t="shared" si="13"/>
        <v>44595.74</v>
      </c>
      <c r="X57" s="21">
        <v>20550</v>
      </c>
      <c r="Y57" s="21">
        <v>0</v>
      </c>
      <c r="Z57" s="21">
        <v>240</v>
      </c>
      <c r="AA57" s="21">
        <v>132</v>
      </c>
      <c r="AB57" s="23">
        <f t="shared" si="1"/>
        <v>5215.8760233918119</v>
      </c>
      <c r="AC57" s="23">
        <f t="shared" si="12"/>
        <v>185.81558333333334</v>
      </c>
      <c r="AD57" s="23"/>
      <c r="AE57" s="284"/>
    </row>
    <row r="58" spans="1:31" s="44" customFormat="1" x14ac:dyDescent="0.25">
      <c r="A58" s="21" t="s">
        <v>50</v>
      </c>
      <c r="B58" s="32" t="s">
        <v>1055</v>
      </c>
      <c r="C58" s="21" t="s">
        <v>1064</v>
      </c>
      <c r="D58" s="21">
        <v>20.76</v>
      </c>
      <c r="E58" s="21">
        <v>0</v>
      </c>
      <c r="F58" s="21" t="s">
        <v>177</v>
      </c>
      <c r="G58" s="21" t="s">
        <v>1064</v>
      </c>
      <c r="H58" s="21">
        <v>0</v>
      </c>
      <c r="I58" s="21">
        <v>20</v>
      </c>
      <c r="J58" s="33">
        <v>12</v>
      </c>
      <c r="K58" s="23">
        <v>26493.599999999999</v>
      </c>
      <c r="L58" s="23">
        <v>430.89</v>
      </c>
      <c r="M58" s="23">
        <v>4148.8999999999996</v>
      </c>
      <c r="N58" s="23">
        <v>0</v>
      </c>
      <c r="O58" s="23">
        <v>1866.8</v>
      </c>
      <c r="P58" s="23">
        <v>13180.8</v>
      </c>
      <c r="Q58" s="23">
        <v>7786</v>
      </c>
      <c r="R58" s="23">
        <v>1140</v>
      </c>
      <c r="S58" s="23">
        <v>0</v>
      </c>
      <c r="T58" s="23">
        <v>0</v>
      </c>
      <c r="U58" s="23">
        <v>55046.99</v>
      </c>
      <c r="V58" s="23">
        <v>0</v>
      </c>
      <c r="W58" s="23">
        <f t="shared" si="13"/>
        <v>55046.99</v>
      </c>
      <c r="X58" s="21">
        <v>51900</v>
      </c>
      <c r="Y58" s="21">
        <v>0</v>
      </c>
      <c r="Z58" s="21">
        <v>240</v>
      </c>
      <c r="AA58" s="21">
        <v>96</v>
      </c>
      <c r="AB58" s="23">
        <f t="shared" si="1"/>
        <v>2651.5891136801538</v>
      </c>
      <c r="AC58" s="23">
        <f t="shared" si="12"/>
        <v>229.36245833333334</v>
      </c>
      <c r="AD58" s="23" t="s">
        <v>1685</v>
      </c>
      <c r="AE58" s="284"/>
    </row>
    <row r="59" spans="1:31" s="44" customFormat="1" x14ac:dyDescent="0.25">
      <c r="A59" s="21" t="s">
        <v>50</v>
      </c>
      <c r="B59" s="32" t="s">
        <v>1069</v>
      </c>
      <c r="C59" s="21" t="s">
        <v>1071</v>
      </c>
      <c r="D59" s="21">
        <v>20.76</v>
      </c>
      <c r="E59" s="21">
        <v>0</v>
      </c>
      <c r="F59" s="21" t="s">
        <v>177</v>
      </c>
      <c r="G59" s="21" t="s">
        <v>1071</v>
      </c>
      <c r="H59" s="21">
        <v>0</v>
      </c>
      <c r="I59" s="21">
        <v>20</v>
      </c>
      <c r="J59" s="33">
        <v>12</v>
      </c>
      <c r="K59" s="23">
        <v>26493.599999999999</v>
      </c>
      <c r="L59" s="23">
        <v>430.89</v>
      </c>
      <c r="M59" s="23">
        <v>4148.8999999999996</v>
      </c>
      <c r="N59" s="23">
        <v>0</v>
      </c>
      <c r="O59" s="23">
        <v>1866.8</v>
      </c>
      <c r="P59" s="23">
        <v>12285.6</v>
      </c>
      <c r="Q59" s="23">
        <v>7882</v>
      </c>
      <c r="R59" s="23">
        <v>1140</v>
      </c>
      <c r="S59" s="23">
        <v>0</v>
      </c>
      <c r="T59" s="23">
        <v>0</v>
      </c>
      <c r="U59" s="23">
        <v>54247.79</v>
      </c>
      <c r="V59" s="23">
        <v>0</v>
      </c>
      <c r="W59" s="23">
        <f t="shared" si="13"/>
        <v>54247.79</v>
      </c>
      <c r="X59" s="21">
        <v>51900</v>
      </c>
      <c r="Y59" s="21">
        <v>0</v>
      </c>
      <c r="Z59" s="21">
        <v>240</v>
      </c>
      <c r="AA59" s="21">
        <v>128</v>
      </c>
      <c r="AB59" s="23">
        <f t="shared" si="1"/>
        <v>2613.0920038535642</v>
      </c>
      <c r="AC59" s="23">
        <f t="shared" si="12"/>
        <v>226.03245833333332</v>
      </c>
      <c r="AD59" s="23" t="s">
        <v>1696</v>
      </c>
      <c r="AE59" s="284"/>
    </row>
    <row r="60" spans="1:31" s="44" customFormat="1" x14ac:dyDescent="0.25">
      <c r="A60" s="21" t="s">
        <v>50</v>
      </c>
      <c r="B60" s="32" t="s">
        <v>1074</v>
      </c>
      <c r="C60" s="21" t="s">
        <v>1081</v>
      </c>
      <c r="D60" s="21">
        <v>22.83</v>
      </c>
      <c r="E60" s="21">
        <v>0</v>
      </c>
      <c r="F60" s="21" t="s">
        <v>177</v>
      </c>
      <c r="G60" s="21" t="s">
        <v>1081</v>
      </c>
      <c r="H60" s="21">
        <v>0</v>
      </c>
      <c r="I60" s="21">
        <v>20</v>
      </c>
      <c r="J60" s="33">
        <v>12</v>
      </c>
      <c r="K60" s="23">
        <v>26493.599999999999</v>
      </c>
      <c r="L60" s="23">
        <v>430.89</v>
      </c>
      <c r="M60" s="23">
        <v>4148.8999999999996</v>
      </c>
      <c r="N60" s="23">
        <v>0</v>
      </c>
      <c r="O60" s="23">
        <v>1866.8</v>
      </c>
      <c r="P60" s="23">
        <v>12285.6</v>
      </c>
      <c r="Q60" s="23">
        <v>8260</v>
      </c>
      <c r="R60" s="23">
        <v>1140</v>
      </c>
      <c r="S60" s="23">
        <v>0</v>
      </c>
      <c r="T60" s="23">
        <v>0</v>
      </c>
      <c r="U60" s="23">
        <v>54625.79</v>
      </c>
      <c r="V60" s="23">
        <v>0</v>
      </c>
      <c r="W60" s="23">
        <f t="shared" si="13"/>
        <v>54625.79</v>
      </c>
      <c r="X60" s="21">
        <v>57075</v>
      </c>
      <c r="Y60" s="21">
        <v>0</v>
      </c>
      <c r="Z60" s="21">
        <v>240</v>
      </c>
      <c r="AA60" s="21">
        <v>177</v>
      </c>
      <c r="AB60" s="23">
        <f t="shared" si="1"/>
        <v>2392.7196671046872</v>
      </c>
      <c r="AC60" s="23">
        <f t="shared" ref="AC60:AC65" si="14">U60/Z60</f>
        <v>227.60745833333334</v>
      </c>
      <c r="AD60" s="23" t="s">
        <v>1686</v>
      </c>
      <c r="AE60" s="284"/>
    </row>
    <row r="61" spans="1:31" s="44" customFormat="1" x14ac:dyDescent="0.25">
      <c r="A61" s="21" t="s">
        <v>50</v>
      </c>
      <c r="B61" s="32" t="s">
        <v>1085</v>
      </c>
      <c r="C61" s="21" t="s">
        <v>1098</v>
      </c>
      <c r="D61" s="21">
        <v>23.09</v>
      </c>
      <c r="E61" s="21">
        <v>0</v>
      </c>
      <c r="F61" s="21" t="s">
        <v>177</v>
      </c>
      <c r="G61" s="21" t="s">
        <v>1098</v>
      </c>
      <c r="H61" s="21">
        <v>0</v>
      </c>
      <c r="I61" s="21">
        <v>20</v>
      </c>
      <c r="J61" s="33">
        <v>12</v>
      </c>
      <c r="K61" s="23">
        <v>26493.599999999999</v>
      </c>
      <c r="L61" s="23">
        <v>430.89</v>
      </c>
      <c r="M61" s="23">
        <v>4148.8999999999996</v>
      </c>
      <c r="N61" s="23">
        <v>0</v>
      </c>
      <c r="O61" s="23">
        <v>1866.8</v>
      </c>
      <c r="P61" s="23">
        <v>12285.6</v>
      </c>
      <c r="Q61" s="23">
        <v>8260</v>
      </c>
      <c r="R61" s="23">
        <v>1140</v>
      </c>
      <c r="S61" s="23">
        <v>0</v>
      </c>
      <c r="T61" s="23">
        <v>0</v>
      </c>
      <c r="U61" s="23">
        <v>54625.79</v>
      </c>
      <c r="V61" s="23">
        <v>0</v>
      </c>
      <c r="W61" s="23">
        <f t="shared" si="13"/>
        <v>54625.79</v>
      </c>
      <c r="X61" s="21">
        <v>57725</v>
      </c>
      <c r="Y61" s="21">
        <v>0</v>
      </c>
      <c r="Z61" s="21">
        <v>240</v>
      </c>
      <c r="AA61" s="21">
        <v>215</v>
      </c>
      <c r="AB61" s="23">
        <f t="shared" si="1"/>
        <v>2365.7769597228239</v>
      </c>
      <c r="AC61" s="23">
        <f t="shared" si="14"/>
        <v>227.60745833333334</v>
      </c>
      <c r="AD61" s="23" t="s">
        <v>1687</v>
      </c>
      <c r="AE61" s="284"/>
    </row>
    <row r="62" spans="1:31" s="44" customFormat="1" x14ac:dyDescent="0.25">
      <c r="A62" s="21" t="s">
        <v>50</v>
      </c>
      <c r="B62" s="32" t="s">
        <v>1111</v>
      </c>
      <c r="C62" s="21" t="s">
        <v>1112</v>
      </c>
      <c r="D62" s="21">
        <v>0</v>
      </c>
      <c r="E62" s="21">
        <v>7.57</v>
      </c>
      <c r="F62" s="21" t="s">
        <v>544</v>
      </c>
      <c r="G62" s="21" t="s">
        <v>1112</v>
      </c>
      <c r="H62" s="21">
        <v>0</v>
      </c>
      <c r="I62" s="21">
        <v>8</v>
      </c>
      <c r="J62" s="33">
        <v>12</v>
      </c>
      <c r="K62" s="23">
        <v>9940.48</v>
      </c>
      <c r="L62" s="23">
        <v>159.22</v>
      </c>
      <c r="M62" s="23">
        <v>1556.68</v>
      </c>
      <c r="N62" s="23">
        <v>0</v>
      </c>
      <c r="O62" s="23">
        <v>431.52</v>
      </c>
      <c r="P62" s="23">
        <v>998.4</v>
      </c>
      <c r="Q62" s="23">
        <v>4664.8</v>
      </c>
      <c r="R62" s="23">
        <v>456</v>
      </c>
      <c r="S62" s="23">
        <v>0</v>
      </c>
      <c r="T62" s="23">
        <v>0</v>
      </c>
      <c r="U62" s="23">
        <v>18207.099999999999</v>
      </c>
      <c r="V62" s="23">
        <v>0</v>
      </c>
      <c r="W62" s="23">
        <f t="shared" ref="W62:W67" si="15">U62+V62</f>
        <v>18207.099999999999</v>
      </c>
      <c r="X62" s="21">
        <v>7000</v>
      </c>
      <c r="Y62" s="21">
        <v>0</v>
      </c>
      <c r="Z62" s="21">
        <v>96</v>
      </c>
      <c r="AA62" s="21">
        <v>72</v>
      </c>
      <c r="AB62" s="23">
        <f t="shared" si="1"/>
        <v>2405.1651254953763</v>
      </c>
      <c r="AC62" s="23">
        <f t="shared" si="14"/>
        <v>189.65729166666665</v>
      </c>
      <c r="AD62" s="23" t="s">
        <v>1688</v>
      </c>
      <c r="AE62" s="284">
        <v>0.36</v>
      </c>
    </row>
    <row r="63" spans="1:31" s="44" customFormat="1" x14ac:dyDescent="0.25">
      <c r="A63" s="21" t="s">
        <v>50</v>
      </c>
      <c r="B63" s="32" t="s">
        <v>1111</v>
      </c>
      <c r="C63" s="21" t="s">
        <v>1113</v>
      </c>
      <c r="D63" s="21">
        <v>0</v>
      </c>
      <c r="E63" s="21">
        <v>26.19</v>
      </c>
      <c r="F63" s="21" t="s">
        <v>544</v>
      </c>
      <c r="G63" s="21" t="s">
        <v>1113</v>
      </c>
      <c r="H63" s="21">
        <v>0</v>
      </c>
      <c r="I63" s="21">
        <v>7</v>
      </c>
      <c r="J63" s="33">
        <v>12</v>
      </c>
      <c r="K63" s="23">
        <v>8697.92</v>
      </c>
      <c r="L63" s="23">
        <v>139.31</v>
      </c>
      <c r="M63" s="23">
        <v>1362.09</v>
      </c>
      <c r="N63" s="23">
        <v>0</v>
      </c>
      <c r="O63" s="23">
        <v>377.58</v>
      </c>
      <c r="P63" s="23">
        <v>873.6</v>
      </c>
      <c r="Q63" s="23">
        <v>3949.4</v>
      </c>
      <c r="R63" s="23">
        <v>399</v>
      </c>
      <c r="S63" s="23">
        <v>0</v>
      </c>
      <c r="T63" s="23">
        <v>0</v>
      </c>
      <c r="U63" s="23">
        <v>15789.91</v>
      </c>
      <c r="V63" s="23">
        <v>0</v>
      </c>
      <c r="W63" s="23">
        <f t="shared" si="15"/>
        <v>15789.91</v>
      </c>
      <c r="X63" s="21">
        <v>22750</v>
      </c>
      <c r="Y63" s="21">
        <v>0</v>
      </c>
      <c r="Z63" s="21">
        <v>84</v>
      </c>
      <c r="AA63" s="21">
        <v>54</v>
      </c>
      <c r="AB63" s="23">
        <f t="shared" si="1"/>
        <v>602.89843451699119</v>
      </c>
      <c r="AC63" s="23">
        <f t="shared" si="14"/>
        <v>187.97511904761905</v>
      </c>
      <c r="AD63" s="23" t="s">
        <v>1680</v>
      </c>
      <c r="AE63" s="284">
        <v>0.34</v>
      </c>
    </row>
    <row r="64" spans="1:31" s="44" customFormat="1" x14ac:dyDescent="0.25">
      <c r="A64" s="21" t="s">
        <v>50</v>
      </c>
      <c r="B64" s="32" t="s">
        <v>1126</v>
      </c>
      <c r="C64" s="21" t="s">
        <v>1134</v>
      </c>
      <c r="D64" s="21">
        <v>0</v>
      </c>
      <c r="E64" s="21">
        <v>7.56</v>
      </c>
      <c r="F64" s="21" t="s">
        <v>544</v>
      </c>
      <c r="G64" s="21" t="s">
        <v>1134</v>
      </c>
      <c r="H64" s="21">
        <v>0</v>
      </c>
      <c r="I64" s="21">
        <v>8</v>
      </c>
      <c r="J64" s="33">
        <v>11</v>
      </c>
      <c r="K64" s="23">
        <v>9761.2000000000007</v>
      </c>
      <c r="L64" s="23">
        <v>153.65</v>
      </c>
      <c r="M64" s="23">
        <v>1528.6</v>
      </c>
      <c r="N64" s="23">
        <v>0</v>
      </c>
      <c r="O64" s="23">
        <v>419.52</v>
      </c>
      <c r="P64" s="23">
        <v>970.96</v>
      </c>
      <c r="Q64" s="23">
        <v>4510.3999999999996</v>
      </c>
      <c r="R64" s="23">
        <v>456</v>
      </c>
      <c r="S64" s="23">
        <v>0</v>
      </c>
      <c r="T64" s="23">
        <v>0</v>
      </c>
      <c r="U64" s="23">
        <v>17800.330000000002</v>
      </c>
      <c r="V64" s="23">
        <v>0</v>
      </c>
      <c r="W64" s="23">
        <f t="shared" si="15"/>
        <v>17800.330000000002</v>
      </c>
      <c r="X64" s="21">
        <v>7000</v>
      </c>
      <c r="Y64" s="21">
        <v>0</v>
      </c>
      <c r="Z64" s="21">
        <v>88</v>
      </c>
      <c r="AA64" s="21">
        <v>48</v>
      </c>
      <c r="AB64" s="23">
        <f t="shared" si="1"/>
        <v>2354.5410052910056</v>
      </c>
      <c r="AC64" s="23">
        <f t="shared" si="14"/>
        <v>202.27647727272731</v>
      </c>
      <c r="AD64" s="23" t="s">
        <v>1689</v>
      </c>
      <c r="AE64" s="284">
        <v>0.37</v>
      </c>
    </row>
    <row r="65" spans="1:31" s="44" customFormat="1" x14ac:dyDescent="0.25">
      <c r="A65" s="21" t="s">
        <v>50</v>
      </c>
      <c r="B65" s="32" t="s">
        <v>1126</v>
      </c>
      <c r="C65" s="21" t="s">
        <v>1140</v>
      </c>
      <c r="D65" s="21">
        <v>22.68</v>
      </c>
      <c r="E65" s="21">
        <v>0</v>
      </c>
      <c r="F65" s="21" t="s">
        <v>177</v>
      </c>
      <c r="G65" s="21" t="s">
        <v>1140</v>
      </c>
      <c r="H65" s="21">
        <v>0</v>
      </c>
      <c r="I65" s="21">
        <v>20</v>
      </c>
      <c r="J65" s="33">
        <v>11</v>
      </c>
      <c r="K65" s="23">
        <v>26493.599999999999</v>
      </c>
      <c r="L65" s="23">
        <v>430.89</v>
      </c>
      <c r="M65" s="23">
        <v>4148.8999999999996</v>
      </c>
      <c r="N65" s="23">
        <v>0</v>
      </c>
      <c r="O65" s="23">
        <v>1866.8</v>
      </c>
      <c r="P65" s="23">
        <v>12285.6</v>
      </c>
      <c r="Q65" s="23">
        <v>8260</v>
      </c>
      <c r="R65" s="23">
        <v>1140</v>
      </c>
      <c r="S65" s="23">
        <v>0</v>
      </c>
      <c r="T65" s="23">
        <v>0</v>
      </c>
      <c r="U65" s="23">
        <v>54625.79</v>
      </c>
      <c r="V65" s="23">
        <v>0</v>
      </c>
      <c r="W65" s="23">
        <f t="shared" si="15"/>
        <v>54625.79</v>
      </c>
      <c r="X65" s="21">
        <v>56700</v>
      </c>
      <c r="Y65" s="21">
        <v>0</v>
      </c>
      <c r="Z65" s="21">
        <v>240</v>
      </c>
      <c r="AA65" s="21">
        <v>212</v>
      </c>
      <c r="AB65" s="23">
        <f t="shared" si="1"/>
        <v>2408.5445326278659</v>
      </c>
      <c r="AC65" s="23">
        <f t="shared" si="14"/>
        <v>227.60745833333334</v>
      </c>
      <c r="AD65" s="23" t="s">
        <v>1690</v>
      </c>
      <c r="AE65" s="284"/>
    </row>
    <row r="66" spans="1:31" s="44" customFormat="1" x14ac:dyDescent="0.25">
      <c r="A66" s="21" t="s">
        <v>50</v>
      </c>
      <c r="B66" s="32" t="s">
        <v>1145</v>
      </c>
      <c r="C66" s="21" t="s">
        <v>1163</v>
      </c>
      <c r="D66" s="21">
        <v>0</v>
      </c>
      <c r="E66" s="21">
        <v>26.19</v>
      </c>
      <c r="F66" s="21" t="s">
        <v>544</v>
      </c>
      <c r="G66" s="21" t="s">
        <v>1163</v>
      </c>
      <c r="H66" s="21">
        <v>0</v>
      </c>
      <c r="I66" s="21">
        <v>8</v>
      </c>
      <c r="J66" s="33">
        <v>11</v>
      </c>
      <c r="K66" s="23">
        <v>9761.2000000000007</v>
      </c>
      <c r="L66" s="23">
        <v>153.65</v>
      </c>
      <c r="M66" s="23">
        <v>1528.6</v>
      </c>
      <c r="N66" s="23">
        <v>0</v>
      </c>
      <c r="O66" s="23">
        <v>419.52</v>
      </c>
      <c r="P66" s="23">
        <v>970.96</v>
      </c>
      <c r="Q66" s="23">
        <v>3889.6</v>
      </c>
      <c r="R66" s="23">
        <v>456</v>
      </c>
      <c r="S66" s="23">
        <v>0</v>
      </c>
      <c r="T66" s="23">
        <v>0</v>
      </c>
      <c r="U66" s="23">
        <v>17179.53</v>
      </c>
      <c r="V66" s="23">
        <v>0</v>
      </c>
      <c r="W66" s="23">
        <f t="shared" si="15"/>
        <v>17179.53</v>
      </c>
      <c r="X66" s="21">
        <v>26000</v>
      </c>
      <c r="Y66" s="21">
        <v>0</v>
      </c>
      <c r="Z66" s="21">
        <v>88</v>
      </c>
      <c r="AA66" s="21">
        <v>84</v>
      </c>
      <c r="AB66" s="23">
        <f t="shared" si="1"/>
        <v>655.95761741122556</v>
      </c>
      <c r="AC66" s="23">
        <f t="shared" ref="AC66:AC71" si="16">U66/Z66</f>
        <v>195.22193181818182</v>
      </c>
      <c r="AD66" s="23" t="s">
        <v>1939</v>
      </c>
      <c r="AE66" s="284">
        <v>0.39</v>
      </c>
    </row>
    <row r="67" spans="1:31" s="44" customFormat="1" x14ac:dyDescent="0.25">
      <c r="A67" s="21" t="s">
        <v>50</v>
      </c>
      <c r="B67" s="32" t="s">
        <v>1165</v>
      </c>
      <c r="C67" s="21" t="s">
        <v>1173</v>
      </c>
      <c r="D67" s="21">
        <v>0</v>
      </c>
      <c r="E67" s="21">
        <v>7.44</v>
      </c>
      <c r="F67" s="21" t="s">
        <v>544</v>
      </c>
      <c r="G67" s="21" t="s">
        <v>1173</v>
      </c>
      <c r="H67" s="21">
        <v>0</v>
      </c>
      <c r="I67" s="21">
        <v>8</v>
      </c>
      <c r="J67" s="33">
        <v>11</v>
      </c>
      <c r="K67" s="23">
        <v>9761.2000000000007</v>
      </c>
      <c r="L67" s="23">
        <v>153.65</v>
      </c>
      <c r="M67" s="23">
        <v>1528.6</v>
      </c>
      <c r="N67" s="23">
        <v>0</v>
      </c>
      <c r="O67" s="23">
        <v>419.52</v>
      </c>
      <c r="P67" s="23">
        <v>970.96</v>
      </c>
      <c r="Q67" s="23">
        <v>2803.2</v>
      </c>
      <c r="R67" s="23">
        <v>456</v>
      </c>
      <c r="S67" s="23">
        <v>0</v>
      </c>
      <c r="T67" s="23">
        <v>0</v>
      </c>
      <c r="U67" s="23">
        <v>16093.13</v>
      </c>
      <c r="V67" s="23">
        <v>0</v>
      </c>
      <c r="W67" s="23">
        <f t="shared" si="15"/>
        <v>16093.13</v>
      </c>
      <c r="X67" s="21">
        <v>7000</v>
      </c>
      <c r="Y67" s="21">
        <v>0</v>
      </c>
      <c r="Z67" s="21">
        <v>88</v>
      </c>
      <c r="AA67" s="21">
        <v>72</v>
      </c>
      <c r="AB67" s="23">
        <f t="shared" si="1"/>
        <v>2163.0551075268813</v>
      </c>
      <c r="AC67" s="23">
        <f t="shared" si="16"/>
        <v>182.87647727272727</v>
      </c>
      <c r="AD67" s="23" t="s">
        <v>1691</v>
      </c>
      <c r="AE67" s="284">
        <v>0.37</v>
      </c>
    </row>
    <row r="68" spans="1:31" s="44" customFormat="1" x14ac:dyDescent="0.25">
      <c r="A68" s="21" t="s">
        <v>50</v>
      </c>
      <c r="B68" s="32" t="s">
        <v>1165</v>
      </c>
      <c r="C68" s="21" t="s">
        <v>1174</v>
      </c>
      <c r="D68" s="21">
        <v>0</v>
      </c>
      <c r="E68" s="21">
        <v>7.02</v>
      </c>
      <c r="F68" s="21" t="s">
        <v>544</v>
      </c>
      <c r="G68" s="21" t="s">
        <v>1174</v>
      </c>
      <c r="H68" s="21">
        <v>0</v>
      </c>
      <c r="I68" s="21">
        <v>8</v>
      </c>
      <c r="J68" s="33">
        <v>11</v>
      </c>
      <c r="K68" s="23">
        <v>9761.2000000000007</v>
      </c>
      <c r="L68" s="23">
        <v>153.65</v>
      </c>
      <c r="M68" s="23">
        <v>1528.6</v>
      </c>
      <c r="N68" s="23">
        <v>0</v>
      </c>
      <c r="O68" s="23">
        <v>419.52</v>
      </c>
      <c r="P68" s="23">
        <v>970.96</v>
      </c>
      <c r="Q68" s="23">
        <v>2803.2</v>
      </c>
      <c r="R68" s="23">
        <v>456</v>
      </c>
      <c r="S68" s="23">
        <v>0</v>
      </c>
      <c r="T68" s="23">
        <v>0</v>
      </c>
      <c r="U68" s="23">
        <v>16093.13</v>
      </c>
      <c r="V68" s="23">
        <v>0</v>
      </c>
      <c r="W68" s="23">
        <f>U68+V68</f>
        <v>16093.13</v>
      </c>
      <c r="X68" s="21">
        <v>7000</v>
      </c>
      <c r="Y68" s="21">
        <v>0</v>
      </c>
      <c r="Z68" s="21">
        <v>88</v>
      </c>
      <c r="AA68" s="21">
        <v>70</v>
      </c>
      <c r="AB68" s="23">
        <f>W68/(D68 +E68)</f>
        <v>2292.468660968661</v>
      </c>
      <c r="AC68" s="23">
        <f t="shared" si="16"/>
        <v>182.87647727272727</v>
      </c>
      <c r="AD68" s="23" t="s">
        <v>1940</v>
      </c>
      <c r="AE68" s="284">
        <v>0.39</v>
      </c>
    </row>
    <row r="69" spans="1:31" s="44" customFormat="1" x14ac:dyDescent="0.25">
      <c r="A69" s="21" t="s">
        <v>50</v>
      </c>
      <c r="B69" s="32" t="s">
        <v>1211</v>
      </c>
      <c r="C69" s="21" t="s">
        <v>1221</v>
      </c>
      <c r="D69" s="21">
        <v>23.106999999999999</v>
      </c>
      <c r="E69" s="21">
        <v>0</v>
      </c>
      <c r="F69" s="21" t="s">
        <v>177</v>
      </c>
      <c r="G69" s="21" t="s">
        <v>1221</v>
      </c>
      <c r="H69" s="21">
        <v>0</v>
      </c>
      <c r="I69" s="21">
        <v>18</v>
      </c>
      <c r="J69" s="33">
        <v>11</v>
      </c>
      <c r="K69" s="23">
        <v>22350.78</v>
      </c>
      <c r="L69" s="23">
        <v>353.47</v>
      </c>
      <c r="M69" s="23">
        <v>0</v>
      </c>
      <c r="N69" s="23">
        <v>0</v>
      </c>
      <c r="O69" s="23">
        <v>960.84</v>
      </c>
      <c r="P69" s="23">
        <v>0</v>
      </c>
      <c r="Q69" s="23">
        <v>0</v>
      </c>
      <c r="R69" s="23">
        <v>0</v>
      </c>
      <c r="S69" s="23">
        <v>0</v>
      </c>
      <c r="T69" s="23">
        <v>6048</v>
      </c>
      <c r="U69" s="23">
        <v>29713.09</v>
      </c>
      <c r="V69" s="23">
        <v>0</v>
      </c>
      <c r="W69" s="23">
        <f>U69+V69</f>
        <v>29713.09</v>
      </c>
      <c r="X69" s="21">
        <v>519901</v>
      </c>
      <c r="Y69" s="21">
        <v>18</v>
      </c>
      <c r="Z69" s="21">
        <v>198</v>
      </c>
      <c r="AA69" s="21">
        <v>187</v>
      </c>
      <c r="AB69" s="23">
        <f>W69/(D69 +E69)</f>
        <v>1285.8912883541784</v>
      </c>
      <c r="AC69" s="23">
        <f t="shared" si="16"/>
        <v>150.0661111111111</v>
      </c>
      <c r="AD69" s="23" t="s">
        <v>1993</v>
      </c>
      <c r="AE69" s="284"/>
    </row>
    <row r="70" spans="1:31" s="44" customFormat="1" x14ac:dyDescent="0.25">
      <c r="A70" s="21" t="s">
        <v>50</v>
      </c>
      <c r="B70" s="32" t="s">
        <v>1222</v>
      </c>
      <c r="C70" s="21" t="s">
        <v>1292</v>
      </c>
      <c r="D70" s="21">
        <v>0</v>
      </c>
      <c r="E70" s="21">
        <v>26.02</v>
      </c>
      <c r="F70" s="21" t="s">
        <v>544</v>
      </c>
      <c r="G70" s="21" t="s">
        <v>1228</v>
      </c>
      <c r="H70" s="21">
        <v>0</v>
      </c>
      <c r="I70" s="21">
        <v>3</v>
      </c>
      <c r="J70" s="33">
        <v>11</v>
      </c>
      <c r="K70" s="23">
        <v>3660.45</v>
      </c>
      <c r="L70" s="23">
        <v>57.62</v>
      </c>
      <c r="M70" s="23">
        <v>573.23</v>
      </c>
      <c r="N70" s="23">
        <v>0</v>
      </c>
      <c r="O70" s="23">
        <v>157.32</v>
      </c>
      <c r="P70" s="23">
        <v>364.11</v>
      </c>
      <c r="Q70" s="23">
        <v>934.8</v>
      </c>
      <c r="R70" s="23">
        <v>171</v>
      </c>
      <c r="S70" s="23">
        <v>0</v>
      </c>
      <c r="T70" s="23">
        <v>0</v>
      </c>
      <c r="U70" s="23">
        <v>5918.53</v>
      </c>
      <c r="V70" s="23">
        <v>0</v>
      </c>
      <c r="W70" s="23">
        <f>U70+V70</f>
        <v>5918.53</v>
      </c>
      <c r="X70" s="21">
        <v>9758</v>
      </c>
      <c r="Y70" s="21">
        <v>0</v>
      </c>
      <c r="Z70" s="21">
        <v>33</v>
      </c>
      <c r="AA70" s="21">
        <v>22</v>
      </c>
      <c r="AB70" s="23">
        <f>W70/(D70 +E70)</f>
        <v>227.46079938508839</v>
      </c>
      <c r="AC70" s="23">
        <f t="shared" si="16"/>
        <v>179.34939393939393</v>
      </c>
      <c r="AD70" s="23" t="s">
        <v>1948</v>
      </c>
      <c r="AE70" s="284">
        <v>0.15</v>
      </c>
    </row>
    <row r="71" spans="1:31" s="44" customFormat="1" x14ac:dyDescent="0.25">
      <c r="A71" s="21" t="s">
        <v>50</v>
      </c>
      <c r="B71" s="32" t="s">
        <v>1244</v>
      </c>
      <c r="C71" s="21" t="s">
        <v>1258</v>
      </c>
      <c r="D71" s="21">
        <v>23.824999999999999</v>
      </c>
      <c r="E71" s="21">
        <v>0</v>
      </c>
      <c r="F71" s="21" t="s">
        <v>177</v>
      </c>
      <c r="G71" s="21" t="s">
        <v>1258</v>
      </c>
      <c r="H71" s="21">
        <v>0</v>
      </c>
      <c r="I71" s="21">
        <v>21</v>
      </c>
      <c r="J71" s="33">
        <v>11</v>
      </c>
      <c r="K71" s="23">
        <v>26075.91</v>
      </c>
      <c r="L71" s="23">
        <v>412.39</v>
      </c>
      <c r="M71" s="23">
        <v>0</v>
      </c>
      <c r="N71" s="23">
        <v>0</v>
      </c>
      <c r="O71" s="23">
        <v>1319.43</v>
      </c>
      <c r="P71" s="23">
        <v>5259.87</v>
      </c>
      <c r="Q71" s="23">
        <v>1636.8</v>
      </c>
      <c r="R71" s="23">
        <v>0</v>
      </c>
      <c r="S71" s="23">
        <v>0</v>
      </c>
      <c r="T71" s="23">
        <v>0</v>
      </c>
      <c r="U71" s="23">
        <v>34704.400000000001</v>
      </c>
      <c r="V71" s="23">
        <v>0</v>
      </c>
      <c r="W71" s="23">
        <f>U71+V71</f>
        <v>34704.400000000001</v>
      </c>
      <c r="X71" s="21">
        <f>2500*D71</f>
        <v>59562.5</v>
      </c>
      <c r="Y71" s="21">
        <v>0</v>
      </c>
      <c r="Z71" s="21">
        <v>231</v>
      </c>
      <c r="AA71" s="21">
        <v>209</v>
      </c>
      <c r="AB71" s="23">
        <f>W71/(D71 +E71)</f>
        <v>1456.6379853095489</v>
      </c>
      <c r="AC71" s="23">
        <f t="shared" si="16"/>
        <v>150.23549783549785</v>
      </c>
      <c r="AD71" s="23" t="s">
        <v>2005</v>
      </c>
      <c r="AE71" s="284"/>
    </row>
    <row r="72" spans="1:31" s="44" customFormat="1" x14ac:dyDescent="0.25">
      <c r="A72" s="152" t="s">
        <v>50</v>
      </c>
      <c r="B72" s="32" t="s">
        <v>1284</v>
      </c>
      <c r="C72" s="21" t="s">
        <v>1291</v>
      </c>
      <c r="D72" s="21">
        <v>15.44</v>
      </c>
      <c r="E72" s="21">
        <v>0</v>
      </c>
      <c r="F72" s="21" t="s">
        <v>177</v>
      </c>
      <c r="G72" s="21" t="s">
        <v>1291</v>
      </c>
      <c r="H72" s="21">
        <v>0</v>
      </c>
      <c r="I72" s="21">
        <v>18</v>
      </c>
      <c r="J72" s="33">
        <v>11</v>
      </c>
      <c r="K72" s="23">
        <v>26175.599999999999</v>
      </c>
      <c r="L72" s="23">
        <v>413.97</v>
      </c>
      <c r="M72" s="23">
        <v>0</v>
      </c>
      <c r="N72" s="23">
        <v>0</v>
      </c>
      <c r="O72" s="23">
        <v>1124.5999999999999</v>
      </c>
      <c r="P72" s="23">
        <v>0</v>
      </c>
      <c r="Q72" s="23">
        <v>5370</v>
      </c>
      <c r="R72" s="23">
        <v>0</v>
      </c>
      <c r="S72" s="23">
        <v>0</v>
      </c>
      <c r="T72" s="23">
        <v>0</v>
      </c>
      <c r="U72" s="23">
        <v>33084.17</v>
      </c>
      <c r="V72" s="23">
        <v>0</v>
      </c>
      <c r="W72" s="23">
        <f>U72+V72</f>
        <v>33084.17</v>
      </c>
      <c r="X72" s="21">
        <f>2500*D72</f>
        <v>38600</v>
      </c>
      <c r="Y72" s="21">
        <v>0</v>
      </c>
      <c r="Z72" s="21">
        <v>220</v>
      </c>
      <c r="AA72" s="21">
        <v>216</v>
      </c>
      <c r="AB72" s="23">
        <f>W72/(D72 +E72)</f>
        <v>2142.7571243523316</v>
      </c>
      <c r="AC72" s="23">
        <f>U72/Z72</f>
        <v>150.38259090909091</v>
      </c>
      <c r="AD72" s="23" t="s">
        <v>1799</v>
      </c>
      <c r="AE72" s="284"/>
    </row>
    <row r="73" spans="1:31" s="36" customFormat="1" x14ac:dyDescent="0.25">
      <c r="A73" s="21"/>
      <c r="B73" s="32"/>
      <c r="C73" s="21"/>
      <c r="D73" s="21"/>
      <c r="E73" s="21"/>
      <c r="F73" s="21"/>
      <c r="G73" s="21"/>
      <c r="H73" s="21"/>
      <c r="I73" s="21"/>
      <c r="J73" s="33"/>
      <c r="K73" s="23"/>
      <c r="L73" s="23"/>
      <c r="M73" s="23"/>
      <c r="N73" s="23"/>
      <c r="O73" s="23"/>
      <c r="P73" s="23"/>
      <c r="Q73" s="23"/>
      <c r="R73" s="23"/>
      <c r="S73" s="23"/>
      <c r="T73" s="23"/>
      <c r="U73" s="23"/>
      <c r="V73" s="13"/>
      <c r="W73" s="13"/>
      <c r="X73" s="1"/>
      <c r="Y73" s="1"/>
      <c r="Z73" s="1"/>
      <c r="AA73" s="1"/>
      <c r="AB73" s="23"/>
      <c r="AC73" s="13"/>
      <c r="AD73" s="13"/>
      <c r="AE73" s="285"/>
    </row>
    <row r="74" spans="1:31" x14ac:dyDescent="0.25">
      <c r="A74" s="3"/>
      <c r="B74" s="9"/>
      <c r="C74" s="3"/>
      <c r="D74" s="3"/>
      <c r="E74" s="3"/>
      <c r="F74" s="3"/>
      <c r="G74" s="3"/>
      <c r="H74" s="3"/>
      <c r="I74" s="3"/>
      <c r="J74" s="3"/>
      <c r="K74" s="7"/>
      <c r="L74" s="7"/>
      <c r="M74" s="7"/>
      <c r="N74" s="7"/>
      <c r="O74" s="7"/>
      <c r="P74" s="7"/>
      <c r="Q74" s="7"/>
      <c r="R74" s="7"/>
      <c r="S74" s="7"/>
      <c r="T74" s="7"/>
      <c r="U74" s="7"/>
      <c r="V74" s="13"/>
      <c r="W74" s="13"/>
      <c r="X74" s="1"/>
      <c r="Y74" s="1"/>
      <c r="Z74" s="1"/>
      <c r="AA74" s="1"/>
      <c r="AB74" s="23"/>
      <c r="AC74" s="13"/>
      <c r="AD74" s="13"/>
      <c r="AE74" s="285"/>
    </row>
    <row r="75" spans="1:31" x14ac:dyDescent="0.25">
      <c r="A75" s="97"/>
      <c r="B75" s="97" t="s">
        <v>28</v>
      </c>
      <c r="C75" s="97">
        <f>COUNT(D4:D74)</f>
        <v>69</v>
      </c>
      <c r="D75" s="97">
        <f>SUM(D4:D74)</f>
        <v>626.86200000000008</v>
      </c>
      <c r="E75" s="97">
        <f>SUM(E4:E74)</f>
        <v>277.5</v>
      </c>
      <c r="F75" s="97"/>
      <c r="G75" s="97"/>
      <c r="H75" s="97">
        <f>SUM(H4:H74)</f>
        <v>13</v>
      </c>
      <c r="I75" s="97">
        <f>SUM(I4:I74)</f>
        <v>1097</v>
      </c>
      <c r="J75" s="97">
        <f>MAX(J4:J74)</f>
        <v>12</v>
      </c>
      <c r="K75" s="98">
        <f t="shared" ref="K75:AA75" si="17">SUM(K4:K74)</f>
        <v>1201489.2199999995</v>
      </c>
      <c r="L75" s="98">
        <f t="shared" si="17"/>
        <v>10543.589999999998</v>
      </c>
      <c r="M75" s="98">
        <f t="shared" si="17"/>
        <v>196452.18999999997</v>
      </c>
      <c r="N75" s="98">
        <f t="shared" si="17"/>
        <v>0</v>
      </c>
      <c r="O75" s="98">
        <f t="shared" si="17"/>
        <v>64493.69000000001</v>
      </c>
      <c r="P75" s="98">
        <f t="shared" si="17"/>
        <v>311842.6399999999</v>
      </c>
      <c r="Q75" s="98">
        <f t="shared" si="17"/>
        <v>416169.1</v>
      </c>
      <c r="R75" s="98">
        <f t="shared" si="17"/>
        <v>57107.350000000006</v>
      </c>
      <c r="S75" s="98">
        <f t="shared" si="17"/>
        <v>15461.300000000001</v>
      </c>
      <c r="T75" s="98">
        <f t="shared" si="17"/>
        <v>48648</v>
      </c>
      <c r="U75" s="98">
        <f t="shared" si="17"/>
        <v>2322715.4300000002</v>
      </c>
      <c r="V75" s="98">
        <f t="shared" si="17"/>
        <v>138075.12</v>
      </c>
      <c r="W75" s="98">
        <f t="shared" si="17"/>
        <v>2460790.5499999998</v>
      </c>
      <c r="X75" s="101">
        <f t="shared" si="17"/>
        <v>2274221.5</v>
      </c>
      <c r="Y75" s="101">
        <f t="shared" si="17"/>
        <v>148</v>
      </c>
      <c r="Z75" s="101">
        <f t="shared" si="17"/>
        <v>12695</v>
      </c>
      <c r="AA75" s="101">
        <f t="shared" si="17"/>
        <v>10263</v>
      </c>
      <c r="AB75" s="98">
        <f>W75/(D75 +E75)</f>
        <v>2721.0238267419459</v>
      </c>
      <c r="AC75" s="98">
        <f>W75/Z75</f>
        <v>193.83935013784952</v>
      </c>
      <c r="AD75" s="98"/>
      <c r="AE75" s="98"/>
    </row>
    <row r="76" spans="1:31" ht="31.2" x14ac:dyDescent="0.25">
      <c r="A76" s="146" t="s">
        <v>14</v>
      </c>
      <c r="B76" s="146" t="s">
        <v>15</v>
      </c>
      <c r="C76" s="146" t="s">
        <v>16</v>
      </c>
      <c r="D76" s="43" t="s">
        <v>526</v>
      </c>
      <c r="E76" s="43" t="s">
        <v>524</v>
      </c>
      <c r="F76" s="146" t="s">
        <v>2</v>
      </c>
      <c r="G76" s="146" t="s">
        <v>3</v>
      </c>
      <c r="H76" s="43" t="s">
        <v>31</v>
      </c>
      <c r="I76" s="43" t="s">
        <v>4</v>
      </c>
      <c r="J76" s="43" t="s">
        <v>5</v>
      </c>
      <c r="K76" s="43" t="s">
        <v>6</v>
      </c>
      <c r="L76" s="43" t="s">
        <v>773</v>
      </c>
      <c r="M76" s="43" t="s">
        <v>13</v>
      </c>
      <c r="N76" s="146" t="s">
        <v>17</v>
      </c>
      <c r="O76" s="146" t="s">
        <v>7</v>
      </c>
      <c r="P76" s="43" t="s">
        <v>8</v>
      </c>
      <c r="Q76" s="146" t="s">
        <v>9</v>
      </c>
      <c r="R76" s="43" t="s">
        <v>18</v>
      </c>
      <c r="S76" s="146" t="s">
        <v>10</v>
      </c>
      <c r="T76" s="146" t="s">
        <v>12</v>
      </c>
      <c r="U76" s="146" t="s">
        <v>11</v>
      </c>
      <c r="V76" s="43" t="s">
        <v>170</v>
      </c>
      <c r="W76" s="43" t="s">
        <v>171</v>
      </c>
      <c r="X76" s="43" t="s">
        <v>163</v>
      </c>
      <c r="Y76" s="43" t="s">
        <v>164</v>
      </c>
      <c r="Z76" s="43" t="s">
        <v>165</v>
      </c>
      <c r="AA76" s="43" t="s">
        <v>166</v>
      </c>
      <c r="AB76" s="146" t="s">
        <v>167</v>
      </c>
      <c r="AC76" s="146" t="s">
        <v>168</v>
      </c>
      <c r="AD76" s="146" t="s">
        <v>1405</v>
      </c>
      <c r="AE76" s="146" t="s">
        <v>1406</v>
      </c>
    </row>
    <row r="77" spans="1:31" x14ac:dyDescent="0.25">
      <c r="A77" s="100"/>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c r="AA77" s="100"/>
      <c r="AB77" s="100"/>
      <c r="AC77" s="100"/>
      <c r="AD77" s="100"/>
      <c r="AE77" s="100"/>
    </row>
    <row r="78" spans="1:31" s="227" customFormat="1" ht="36" x14ac:dyDescent="0.25">
      <c r="A78" s="304" t="s">
        <v>1251</v>
      </c>
      <c r="B78" s="304"/>
      <c r="C78" s="245" t="s">
        <v>30</v>
      </c>
      <c r="D78" s="245" t="s">
        <v>526</v>
      </c>
      <c r="E78" s="245" t="s">
        <v>524</v>
      </c>
      <c r="F78" s="246"/>
      <c r="G78" s="246"/>
      <c r="H78" s="245" t="s">
        <v>31</v>
      </c>
      <c r="I78" s="245" t="s">
        <v>4</v>
      </c>
      <c r="J78" s="245" t="s">
        <v>5</v>
      </c>
      <c r="K78" s="245" t="s">
        <v>6</v>
      </c>
      <c r="L78" s="245" t="s">
        <v>773</v>
      </c>
      <c r="M78" s="245" t="s">
        <v>13</v>
      </c>
      <c r="N78" s="246" t="s">
        <v>17</v>
      </c>
      <c r="O78" s="246" t="s">
        <v>7</v>
      </c>
      <c r="P78" s="245" t="s">
        <v>8</v>
      </c>
      <c r="Q78" s="246" t="s">
        <v>9</v>
      </c>
      <c r="R78" s="245" t="s">
        <v>18</v>
      </c>
      <c r="S78" s="246" t="s">
        <v>10</v>
      </c>
      <c r="T78" s="246" t="s">
        <v>12</v>
      </c>
      <c r="U78" s="245" t="s">
        <v>169</v>
      </c>
      <c r="V78" s="245" t="s">
        <v>170</v>
      </c>
      <c r="W78" s="245" t="s">
        <v>171</v>
      </c>
      <c r="X78" s="245" t="s">
        <v>163</v>
      </c>
      <c r="Y78" s="245" t="s">
        <v>164</v>
      </c>
      <c r="Z78" s="245" t="s">
        <v>165</v>
      </c>
      <c r="AA78" s="245" t="s">
        <v>166</v>
      </c>
      <c r="AB78" s="247" t="s">
        <v>167</v>
      </c>
      <c r="AC78" s="247" t="s">
        <v>168</v>
      </c>
      <c r="AD78" s="247"/>
      <c r="AE78" s="247"/>
    </row>
    <row r="79" spans="1:31" s="20" customFormat="1" ht="25.5" customHeight="1" x14ac:dyDescent="0.25">
      <c r="A79" s="303" t="s">
        <v>694</v>
      </c>
      <c r="B79" s="303"/>
      <c r="C79" s="95">
        <f>COUNT(D4:D6)</f>
        <v>3</v>
      </c>
      <c r="D79" s="95">
        <f>SUM(D4:D6)</f>
        <v>12</v>
      </c>
      <c r="E79" s="95">
        <f>SUM(E4:E6)</f>
        <v>0</v>
      </c>
      <c r="F79" s="95"/>
      <c r="G79" s="95"/>
      <c r="H79" s="95">
        <f>SUM(H4:H6)</f>
        <v>4</v>
      </c>
      <c r="I79" s="95">
        <f>SUM(I4:I6)</f>
        <v>52</v>
      </c>
      <c r="J79" s="95">
        <f>MAX(J4:J6)</f>
        <v>12</v>
      </c>
      <c r="K79" s="45">
        <f t="shared" ref="K79:V79" si="18">SUM(K4:K6)</f>
        <v>35027.839999999997</v>
      </c>
      <c r="L79" s="45">
        <f t="shared" si="18"/>
        <v>0</v>
      </c>
      <c r="M79" s="45">
        <f t="shared" si="18"/>
        <v>7005.57</v>
      </c>
      <c r="N79" s="45">
        <f t="shared" si="18"/>
        <v>0</v>
      </c>
      <c r="O79" s="45">
        <f t="shared" si="18"/>
        <v>2162.3200000000002</v>
      </c>
      <c r="P79" s="45">
        <f t="shared" si="18"/>
        <v>1419.8400000000001</v>
      </c>
      <c r="Q79" s="45">
        <f t="shared" si="18"/>
        <v>13041.6</v>
      </c>
      <c r="R79" s="45">
        <f t="shared" si="18"/>
        <v>1759.73</v>
      </c>
      <c r="S79" s="45">
        <f t="shared" si="18"/>
        <v>1917.36</v>
      </c>
      <c r="T79" s="45">
        <f t="shared" si="18"/>
        <v>0</v>
      </c>
      <c r="U79" s="45">
        <f t="shared" si="18"/>
        <v>62335.259999999995</v>
      </c>
      <c r="V79" s="45">
        <f t="shared" si="18"/>
        <v>0</v>
      </c>
      <c r="W79" s="62">
        <f t="shared" ref="W79:W85" si="19">U79+V79</f>
        <v>62335.259999999995</v>
      </c>
      <c r="X79" s="249">
        <f>SUM(X4:X6)</f>
        <v>31250</v>
      </c>
      <c r="Y79" s="249">
        <f>SUM(Y4:Y6)</f>
        <v>0</v>
      </c>
      <c r="Z79" s="249">
        <f>SUM(Z4:Z6)</f>
        <v>520</v>
      </c>
      <c r="AA79" s="249">
        <f>SUM(AA4:AA6)</f>
        <v>538</v>
      </c>
      <c r="AB79" s="62">
        <f t="shared" ref="AB79:AB85" si="20">W79/(D79 +E79)</f>
        <v>5194.6049999999996</v>
      </c>
      <c r="AC79" s="62">
        <f t="shared" ref="AC79:AC85" si="21">U79/Z79</f>
        <v>119.87549999999999</v>
      </c>
      <c r="AD79" s="62"/>
      <c r="AE79" s="62"/>
    </row>
    <row r="80" spans="1:31" s="20" customFormat="1" ht="25.5" customHeight="1" x14ac:dyDescent="0.25">
      <c r="A80" s="303" t="s">
        <v>703</v>
      </c>
      <c r="B80" s="303"/>
      <c r="C80" s="95">
        <f>COUNT(D7:D13)</f>
        <v>7</v>
      </c>
      <c r="D80" s="95">
        <f>SUM(D7:D13)</f>
        <v>11</v>
      </c>
      <c r="E80" s="95">
        <f>SUM(E7:E13)</f>
        <v>0</v>
      </c>
      <c r="F80" s="95"/>
      <c r="G80" s="95"/>
      <c r="H80" s="95">
        <f>SUM(H7:H13)</f>
        <v>2</v>
      </c>
      <c r="I80" s="95">
        <f>SUM(I7:I13)</f>
        <v>127</v>
      </c>
      <c r="J80" s="95">
        <f>MAX(J7:J13)</f>
        <v>11</v>
      </c>
      <c r="K80" s="45">
        <f t="shared" ref="K80:V80" si="22">SUM(K7:K13)</f>
        <v>95602.22</v>
      </c>
      <c r="L80" s="45">
        <f t="shared" si="22"/>
        <v>0</v>
      </c>
      <c r="M80" s="45">
        <f t="shared" si="22"/>
        <v>19120.439999999999</v>
      </c>
      <c r="N80" s="45">
        <f t="shared" si="22"/>
        <v>0</v>
      </c>
      <c r="O80" s="45">
        <f t="shared" si="22"/>
        <v>5844.58</v>
      </c>
      <c r="P80" s="45">
        <f t="shared" si="22"/>
        <v>3943.8799999999997</v>
      </c>
      <c r="Q80" s="45">
        <f t="shared" si="22"/>
        <v>37268.400000000001</v>
      </c>
      <c r="R80" s="45">
        <f t="shared" si="22"/>
        <v>5640.93</v>
      </c>
      <c r="S80" s="45">
        <f t="shared" si="22"/>
        <v>1588.11</v>
      </c>
      <c r="T80" s="45">
        <f t="shared" si="22"/>
        <v>21960</v>
      </c>
      <c r="U80" s="45">
        <f t="shared" si="22"/>
        <v>190964.90000000002</v>
      </c>
      <c r="V80" s="45">
        <f t="shared" si="22"/>
        <v>97803.21</v>
      </c>
      <c r="W80" s="62">
        <f t="shared" si="19"/>
        <v>288768.11000000004</v>
      </c>
      <c r="X80" s="249">
        <f>SUM(X7:X13)</f>
        <v>23750</v>
      </c>
      <c r="Y80" s="249">
        <f>SUM(Y7:Y13)</f>
        <v>55</v>
      </c>
      <c r="Z80" s="249">
        <f>SUM(Z7:Z13)</f>
        <v>1412</v>
      </c>
      <c r="AA80" s="249">
        <f>SUM(AA7:AA13)</f>
        <v>1410</v>
      </c>
      <c r="AB80" s="62">
        <f t="shared" si="20"/>
        <v>26251.646363636366</v>
      </c>
      <c r="AC80" s="62">
        <f t="shared" si="21"/>
        <v>135.24426345609066</v>
      </c>
      <c r="AD80" s="62"/>
      <c r="AE80" s="62"/>
    </row>
    <row r="81" spans="1:31" s="20" customFormat="1" ht="25.5" customHeight="1" x14ac:dyDescent="0.25">
      <c r="A81" s="303" t="s">
        <v>708</v>
      </c>
      <c r="B81" s="303"/>
      <c r="C81" s="95">
        <f>COUNT(D14:D18)</f>
        <v>5</v>
      </c>
      <c r="D81" s="95">
        <f>SUM(D14:D18)</f>
        <v>1.75</v>
      </c>
      <c r="E81" s="95">
        <f>SUM(E14:E18)</f>
        <v>0</v>
      </c>
      <c r="F81" s="95"/>
      <c r="G81" s="95"/>
      <c r="H81" s="95">
        <f>SUM(H14:H18)</f>
        <v>7</v>
      </c>
      <c r="I81" s="95">
        <f>SUM(I14:I18)</f>
        <v>95</v>
      </c>
      <c r="J81" s="95">
        <f>MAX(J14:J18)</f>
        <v>11</v>
      </c>
      <c r="K81" s="45">
        <f t="shared" ref="K81:V81" si="23">SUM(K14:K18)</f>
        <v>90877.72</v>
      </c>
      <c r="L81" s="45">
        <f t="shared" si="23"/>
        <v>0</v>
      </c>
      <c r="M81" s="45">
        <f t="shared" si="23"/>
        <v>18175.54</v>
      </c>
      <c r="N81" s="45">
        <f t="shared" si="23"/>
        <v>0</v>
      </c>
      <c r="O81" s="45">
        <f t="shared" si="23"/>
        <v>4996.96</v>
      </c>
      <c r="P81" s="45">
        <f t="shared" si="23"/>
        <v>3358.4500000000003</v>
      </c>
      <c r="Q81" s="45">
        <f t="shared" si="23"/>
        <v>37420</v>
      </c>
      <c r="R81" s="45">
        <f t="shared" si="23"/>
        <v>4644.8499999999995</v>
      </c>
      <c r="S81" s="45">
        <f t="shared" si="23"/>
        <v>11955.83</v>
      </c>
      <c r="T81" s="45">
        <f t="shared" si="23"/>
        <v>20640</v>
      </c>
      <c r="U81" s="45">
        <f t="shared" si="23"/>
        <v>192609.34999999998</v>
      </c>
      <c r="V81" s="45">
        <f t="shared" si="23"/>
        <v>40271.910000000003</v>
      </c>
      <c r="W81" s="62">
        <f t="shared" si="19"/>
        <v>232881.25999999998</v>
      </c>
      <c r="X81" s="249">
        <f>SUM(X14:X18)</f>
        <v>4375</v>
      </c>
      <c r="Y81" s="249">
        <f>SUM(Y14:Y18)</f>
        <v>75</v>
      </c>
      <c r="Z81" s="249">
        <f>SUM(Z14:Z18)</f>
        <v>1020</v>
      </c>
      <c r="AA81" s="249">
        <f>SUM(AA14:AA18)</f>
        <v>1068</v>
      </c>
      <c r="AB81" s="62">
        <f t="shared" si="20"/>
        <v>133075.00571428571</v>
      </c>
      <c r="AC81" s="62">
        <f t="shared" si="21"/>
        <v>188.83269607843135</v>
      </c>
      <c r="AD81" s="62"/>
      <c r="AE81" s="62"/>
    </row>
    <row r="82" spans="1:31" s="20" customFormat="1" ht="25.5" customHeight="1" x14ac:dyDescent="0.25">
      <c r="A82" s="303" t="s">
        <v>741</v>
      </c>
      <c r="B82" s="303"/>
      <c r="C82" s="95">
        <f>COUNT(D19:D30)</f>
        <v>12</v>
      </c>
      <c r="D82" s="95">
        <f>SUM(D19:D30)</f>
        <v>202</v>
      </c>
      <c r="E82" s="95">
        <f>SUM(E19:E30)</f>
        <v>70</v>
      </c>
      <c r="F82" s="95"/>
      <c r="G82" s="95"/>
      <c r="H82" s="95">
        <f>SUM(H19:H30)</f>
        <v>0</v>
      </c>
      <c r="I82" s="95">
        <f>SUM(I19:I30)</f>
        <v>238</v>
      </c>
      <c r="J82" s="95">
        <f>MAX(J19:J30)</f>
        <v>12</v>
      </c>
      <c r="K82" s="45">
        <f t="shared" ref="K82:V82" si="24">SUM(K19:K30)</f>
        <v>257799.9</v>
      </c>
      <c r="L82" s="45">
        <f t="shared" si="24"/>
        <v>0</v>
      </c>
      <c r="M82" s="45">
        <f t="shared" si="24"/>
        <v>51559.98</v>
      </c>
      <c r="N82" s="45">
        <f t="shared" si="24"/>
        <v>0</v>
      </c>
      <c r="O82" s="45">
        <f t="shared" si="24"/>
        <v>13226.359999999999</v>
      </c>
      <c r="P82" s="45">
        <f t="shared" si="24"/>
        <v>108973.49</v>
      </c>
      <c r="Q82" s="45">
        <f t="shared" si="24"/>
        <v>82124.600000000006</v>
      </c>
      <c r="R82" s="45">
        <f t="shared" si="24"/>
        <v>15022.84</v>
      </c>
      <c r="S82" s="45">
        <f t="shared" si="24"/>
        <v>0</v>
      </c>
      <c r="T82" s="45">
        <f t="shared" si="24"/>
        <v>0</v>
      </c>
      <c r="U82" s="45">
        <f t="shared" si="24"/>
        <v>528707.17000000004</v>
      </c>
      <c r="V82" s="45">
        <f t="shared" si="24"/>
        <v>0</v>
      </c>
      <c r="W82" s="62">
        <f t="shared" si="19"/>
        <v>528707.17000000004</v>
      </c>
      <c r="X82" s="249">
        <f>SUM(X19:X30)</f>
        <v>546250</v>
      </c>
      <c r="Y82" s="249">
        <f>SUM(Y19:Y30)</f>
        <v>0</v>
      </c>
      <c r="Z82" s="249">
        <f>SUM(Z19:Z30)</f>
        <v>2833</v>
      </c>
      <c r="AA82" s="249">
        <f>SUM(AA19:AA30)</f>
        <v>2245</v>
      </c>
      <c r="AB82" s="62">
        <f t="shared" si="20"/>
        <v>1943.7763602941177</v>
      </c>
      <c r="AC82" s="62">
        <f t="shared" si="21"/>
        <v>186.62448641016593</v>
      </c>
      <c r="AD82" s="62"/>
      <c r="AE82" s="62"/>
    </row>
    <row r="83" spans="1:31" s="20" customFormat="1" ht="25.5" customHeight="1" x14ac:dyDescent="0.25">
      <c r="A83" s="303" t="s">
        <v>752</v>
      </c>
      <c r="B83" s="303"/>
      <c r="C83" s="95">
        <f>COUNT(D31:D43)</f>
        <v>13</v>
      </c>
      <c r="D83" s="95">
        <f>SUM(D31:D43)</f>
        <v>157.32000000000002</v>
      </c>
      <c r="E83" s="95">
        <f>SUM(E31:E43)</f>
        <v>19.46</v>
      </c>
      <c r="F83" s="95"/>
      <c r="G83" s="95"/>
      <c r="H83" s="95">
        <f>SUM(H31:H43)</f>
        <v>0</v>
      </c>
      <c r="I83" s="95">
        <f>SUM(I31:I43)</f>
        <v>235</v>
      </c>
      <c r="J83" s="95">
        <f>MAX(J31:J43)</f>
        <v>12</v>
      </c>
      <c r="K83" s="45">
        <f t="shared" ref="K83:V83" si="25">SUM(K31:K43)</f>
        <v>277118</v>
      </c>
      <c r="L83" s="45">
        <f t="shared" si="25"/>
        <v>3393.2999999999997</v>
      </c>
      <c r="M83" s="45">
        <f t="shared" si="25"/>
        <v>42579.560000000005</v>
      </c>
      <c r="N83" s="45">
        <f t="shared" si="25"/>
        <v>0</v>
      </c>
      <c r="O83" s="45">
        <f t="shared" si="25"/>
        <v>14895.500000000002</v>
      </c>
      <c r="P83" s="45">
        <f t="shared" si="25"/>
        <v>76613.080000000016</v>
      </c>
      <c r="Q83" s="45">
        <f t="shared" si="25"/>
        <v>106772.37999999996</v>
      </c>
      <c r="R83" s="45">
        <f t="shared" si="25"/>
        <v>13395</v>
      </c>
      <c r="S83" s="45">
        <f t="shared" si="25"/>
        <v>0</v>
      </c>
      <c r="T83" s="45">
        <f t="shared" si="25"/>
        <v>0</v>
      </c>
      <c r="U83" s="45">
        <f t="shared" si="25"/>
        <v>534766.81999999995</v>
      </c>
      <c r="V83" s="45">
        <f t="shared" si="25"/>
        <v>0</v>
      </c>
      <c r="W83" s="62">
        <f t="shared" si="19"/>
        <v>534766.81999999995</v>
      </c>
      <c r="X83" s="249">
        <f>SUM(X31:X43)</f>
        <v>434925</v>
      </c>
      <c r="Y83" s="249">
        <f>SUM(Y31:Y43)</f>
        <v>0</v>
      </c>
      <c r="Z83" s="249">
        <f>SUM(Z31:Z43)</f>
        <v>2820</v>
      </c>
      <c r="AA83" s="249">
        <f>SUM(AA31:AA43)</f>
        <v>1814</v>
      </c>
      <c r="AB83" s="62">
        <f t="shared" si="20"/>
        <v>3025.0414073990264</v>
      </c>
      <c r="AC83" s="62">
        <f t="shared" si="21"/>
        <v>189.63362411347515</v>
      </c>
      <c r="AD83" s="62"/>
      <c r="AE83" s="62"/>
    </row>
    <row r="84" spans="1:31" s="20" customFormat="1" ht="25.5" customHeight="1" x14ac:dyDescent="0.25">
      <c r="A84" s="303" t="s">
        <v>964</v>
      </c>
      <c r="B84" s="303"/>
      <c r="C84" s="95">
        <f>COUNT(D44:D61)</f>
        <v>18</v>
      </c>
      <c r="D84" s="95">
        <f>SUM(D44:D61)</f>
        <v>157.74000000000004</v>
      </c>
      <c r="E84" s="95">
        <f>SUM(E44:E61)</f>
        <v>80.05</v>
      </c>
      <c r="F84" s="95"/>
      <c r="G84" s="95"/>
      <c r="H84" s="95">
        <f>SUM(H44:H61)</f>
        <v>0</v>
      </c>
      <c r="I84" s="95">
        <f>SUM(I44:I61)</f>
        <v>223</v>
      </c>
      <c r="J84" s="95">
        <f>MAX(J44:J61)</f>
        <v>12</v>
      </c>
      <c r="K84" s="45">
        <f t="shared" ref="K84:V84" si="26">SUM(K44:K61)</f>
        <v>282624</v>
      </c>
      <c r="L84" s="45">
        <f t="shared" si="26"/>
        <v>4568.8200000000006</v>
      </c>
      <c r="M84" s="45">
        <f t="shared" si="26"/>
        <v>44255.8</v>
      </c>
      <c r="N84" s="45">
        <f t="shared" si="26"/>
        <v>0</v>
      </c>
      <c r="O84" s="45">
        <f t="shared" si="26"/>
        <v>15451.799999999997</v>
      </c>
      <c r="P84" s="45">
        <f t="shared" si="26"/>
        <v>93868.48000000001</v>
      </c>
      <c r="Q84" s="45">
        <f t="shared" si="26"/>
        <v>100719.92</v>
      </c>
      <c r="R84" s="45">
        <f t="shared" si="26"/>
        <v>12654</v>
      </c>
      <c r="S84" s="45">
        <f t="shared" si="26"/>
        <v>0</v>
      </c>
      <c r="T84" s="45">
        <f t="shared" si="26"/>
        <v>0</v>
      </c>
      <c r="U84" s="45">
        <f t="shared" si="26"/>
        <v>554122.81999999995</v>
      </c>
      <c r="V84" s="45">
        <f t="shared" si="26"/>
        <v>0</v>
      </c>
      <c r="W84" s="62">
        <f t="shared" si="19"/>
        <v>554122.81999999995</v>
      </c>
      <c r="X84" s="249">
        <f>SUM(X44:X61)</f>
        <v>472400</v>
      </c>
      <c r="Y84" s="249">
        <f>SUM(Y44:Y61)</f>
        <v>0</v>
      </c>
      <c r="Z84" s="249">
        <f>SUM(Z44:Z61)</f>
        <v>2636</v>
      </c>
      <c r="AA84" s="249">
        <f>SUM(AA44:AA61)</f>
        <v>1942</v>
      </c>
      <c r="AB84" s="62">
        <f t="shared" si="20"/>
        <v>2330.3032928213966</v>
      </c>
      <c r="AC84" s="62">
        <f t="shared" si="21"/>
        <v>210.21351289833078</v>
      </c>
      <c r="AD84" s="62"/>
      <c r="AE84" s="62"/>
    </row>
    <row r="85" spans="1:31" s="20" customFormat="1" ht="25.5" customHeight="1" x14ac:dyDescent="0.25">
      <c r="A85" s="303" t="s">
        <v>1210</v>
      </c>
      <c r="B85" s="303"/>
      <c r="C85" s="95">
        <f>COUNT(D62:D71)</f>
        <v>10</v>
      </c>
      <c r="D85" s="95">
        <f>SUM(D62:D71)</f>
        <v>69.611999999999995</v>
      </c>
      <c r="E85" s="95">
        <f>SUM(E62:E71)</f>
        <v>107.99</v>
      </c>
      <c r="F85" s="95"/>
      <c r="G85" s="95"/>
      <c r="H85" s="95">
        <f>SUM(H62:H71)</f>
        <v>0</v>
      </c>
      <c r="I85" s="95">
        <f>SUM(I62:I71)</f>
        <v>109</v>
      </c>
      <c r="J85" s="95">
        <f>MAX(J62:J71)</f>
        <v>12</v>
      </c>
      <c r="K85" s="45">
        <f t="shared" ref="K85:V85" si="27">SUM(K62:K71)</f>
        <v>136263.93999999997</v>
      </c>
      <c r="L85" s="45">
        <f t="shared" si="27"/>
        <v>2167.5</v>
      </c>
      <c r="M85" s="45">
        <f t="shared" si="27"/>
        <v>13755.300000000001</v>
      </c>
      <c r="N85" s="45">
        <f t="shared" si="27"/>
        <v>0</v>
      </c>
      <c r="O85" s="45">
        <f t="shared" si="27"/>
        <v>6791.57</v>
      </c>
      <c r="P85" s="45">
        <f t="shared" si="27"/>
        <v>23665.42</v>
      </c>
      <c r="Q85" s="45">
        <f t="shared" si="27"/>
        <v>33452.199999999997</v>
      </c>
      <c r="R85" s="45">
        <f t="shared" si="27"/>
        <v>3990</v>
      </c>
      <c r="S85" s="45">
        <f t="shared" si="27"/>
        <v>0</v>
      </c>
      <c r="T85" s="45">
        <f t="shared" si="27"/>
        <v>6048</v>
      </c>
      <c r="U85" s="45">
        <f t="shared" si="27"/>
        <v>226124.94</v>
      </c>
      <c r="V85" s="45">
        <f t="shared" si="27"/>
        <v>0</v>
      </c>
      <c r="W85" s="62">
        <f t="shared" si="19"/>
        <v>226124.94</v>
      </c>
      <c r="X85" s="249">
        <f>SUM(X62:X71)</f>
        <v>722671.5</v>
      </c>
      <c r="Y85" s="249">
        <f>SUM(Y62:Y71)</f>
        <v>18</v>
      </c>
      <c r="Z85" s="249">
        <f>SUM(Z62:Z71)</f>
        <v>1234</v>
      </c>
      <c r="AA85" s="249">
        <f>SUM(AA62:AA71)</f>
        <v>1030</v>
      </c>
      <c r="AB85" s="62">
        <f t="shared" si="20"/>
        <v>1273.2116755441946</v>
      </c>
      <c r="AC85" s="62">
        <f t="shared" si="21"/>
        <v>183.24549432739059</v>
      </c>
      <c r="AD85" s="62"/>
      <c r="AE85" s="62"/>
    </row>
    <row r="86" spans="1:31" s="20" customFormat="1" ht="25.5" customHeight="1" x14ac:dyDescent="0.25">
      <c r="A86" s="303" t="s">
        <v>1259</v>
      </c>
      <c r="B86" s="303"/>
      <c r="C86" s="95">
        <f>COUNT(D72:D73)</f>
        <v>1</v>
      </c>
      <c r="D86" s="95">
        <f>SUM(D72:D73)</f>
        <v>15.44</v>
      </c>
      <c r="E86" s="95">
        <f>SUM(E72:E73)</f>
        <v>0</v>
      </c>
      <c r="F86" s="95"/>
      <c r="G86" s="95"/>
      <c r="H86" s="95">
        <f>SUM(H72:H73)</f>
        <v>0</v>
      </c>
      <c r="I86" s="95">
        <f>SUM(I72:I73)</f>
        <v>18</v>
      </c>
      <c r="J86" s="95">
        <f>MAX(J72:J73)</f>
        <v>11</v>
      </c>
      <c r="K86" s="45">
        <f t="shared" ref="K86:V86" si="28">SUM(K72:K73)</f>
        <v>26175.599999999999</v>
      </c>
      <c r="L86" s="45">
        <f t="shared" si="28"/>
        <v>413.97</v>
      </c>
      <c r="M86" s="45">
        <f t="shared" si="28"/>
        <v>0</v>
      </c>
      <c r="N86" s="45">
        <f t="shared" si="28"/>
        <v>0</v>
      </c>
      <c r="O86" s="45">
        <f t="shared" si="28"/>
        <v>1124.5999999999999</v>
      </c>
      <c r="P86" s="45">
        <f t="shared" si="28"/>
        <v>0</v>
      </c>
      <c r="Q86" s="45">
        <f t="shared" si="28"/>
        <v>5370</v>
      </c>
      <c r="R86" s="45">
        <f t="shared" si="28"/>
        <v>0</v>
      </c>
      <c r="S86" s="45">
        <f t="shared" si="28"/>
        <v>0</v>
      </c>
      <c r="T86" s="45">
        <f t="shared" si="28"/>
        <v>0</v>
      </c>
      <c r="U86" s="45">
        <f t="shared" si="28"/>
        <v>33084.17</v>
      </c>
      <c r="V86" s="45">
        <f t="shared" si="28"/>
        <v>0</v>
      </c>
      <c r="W86" s="62">
        <f>U86+V86</f>
        <v>33084.17</v>
      </c>
      <c r="X86" s="249">
        <f>SUM(X72:X73)</f>
        <v>38600</v>
      </c>
      <c r="Y86" s="249">
        <f>SUM(Y72:Y73)</f>
        <v>0</v>
      </c>
      <c r="Z86" s="249">
        <f>SUM(Z72:Z73)</f>
        <v>220</v>
      </c>
      <c r="AA86" s="249">
        <f>SUM(AA72:AA73)</f>
        <v>216</v>
      </c>
      <c r="AB86" s="62">
        <f>W86/(D86 +E86)</f>
        <v>2142.7571243523316</v>
      </c>
      <c r="AC86" s="62">
        <f>U86/Z86</f>
        <v>150.38259090909091</v>
      </c>
      <c r="AD86" s="62"/>
      <c r="AE86" s="62"/>
    </row>
  </sheetData>
  <mergeCells count="9">
    <mergeCell ref="A86:B86"/>
    <mergeCell ref="A78:B78"/>
    <mergeCell ref="A85:B85"/>
    <mergeCell ref="A79:B79"/>
    <mergeCell ref="A80:B80"/>
    <mergeCell ref="A81:B81"/>
    <mergeCell ref="A82:B82"/>
    <mergeCell ref="A83:B83"/>
    <mergeCell ref="A84:B84"/>
  </mergeCells>
  <pageMargins left="0.74803149606299213" right="0.74803149606299213" top="0.98425196850393704" bottom="0.98425196850393704" header="0.51181102362204722" footer="0.51181102362204722"/>
  <pageSetup paperSize="8" scale="63" orientation="landscape" r:id="rId1"/>
  <headerFooter alignWithMargins="0"/>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tabColor rgb="FF00B0F0"/>
    <pageSetUpPr fitToPage="1"/>
  </sheetPr>
  <dimension ref="A1:AE15"/>
  <sheetViews>
    <sheetView workbookViewId="0">
      <selection activeCell="A4" sqref="A4:AE6"/>
    </sheetView>
  </sheetViews>
  <sheetFormatPr defaultRowHeight="13.2" x14ac:dyDescent="0.25"/>
  <cols>
    <col min="1" max="1" width="13.5546875" customWidth="1"/>
    <col min="2" max="2" width="11.6640625" customWidth="1"/>
    <col min="3" max="3" width="10" customWidth="1"/>
    <col min="6" max="6" width="14.5546875" customWidth="1"/>
    <col min="7" max="7" width="11.33203125" customWidth="1"/>
    <col min="11" max="11" width="11" bestFit="1" customWidth="1"/>
    <col min="12" max="12" width="6.44140625" bestFit="1" customWidth="1"/>
    <col min="13" max="13" width="10" bestFit="1" customWidth="1"/>
    <col min="14" max="14" width="8" bestFit="1" customWidth="1"/>
    <col min="15" max="15" width="10" bestFit="1" customWidth="1"/>
    <col min="16" max="16" width="8.88671875" bestFit="1" customWidth="1"/>
    <col min="17" max="18" width="10" bestFit="1" customWidth="1"/>
    <col min="19" max="19" width="7.44140625" bestFit="1" customWidth="1"/>
    <col min="20" max="20" width="10" bestFit="1" customWidth="1"/>
    <col min="21" max="22" width="11" bestFit="1" customWidth="1"/>
    <col min="23" max="23" width="11.5546875" bestFit="1" customWidth="1"/>
    <col min="24" max="24" width="10" bestFit="1" customWidth="1"/>
    <col min="28" max="28" width="11" bestFit="1" customWidth="1"/>
    <col min="29" max="29" width="9.44140625" bestFit="1" customWidth="1"/>
    <col min="30" max="30" width="18.109375" customWidth="1"/>
    <col min="31" max="31" width="27" customWidth="1"/>
  </cols>
  <sheetData>
    <row r="1" spans="1:31" x14ac:dyDescent="0.25">
      <c r="A1" s="10" t="s">
        <v>199</v>
      </c>
      <c r="B1" s="5"/>
      <c r="C1" s="5"/>
      <c r="D1" s="5"/>
      <c r="E1" s="5"/>
      <c r="F1" s="5"/>
      <c r="G1" s="5"/>
      <c r="H1" s="5"/>
      <c r="I1" s="5"/>
      <c r="J1" s="5"/>
      <c r="K1" s="5"/>
      <c r="L1" s="5"/>
      <c r="M1" s="5"/>
      <c r="N1" s="5"/>
      <c r="O1" s="5"/>
      <c r="P1" s="5"/>
      <c r="Q1" s="5"/>
      <c r="R1" s="5"/>
      <c r="S1" s="5"/>
      <c r="T1" s="5"/>
      <c r="U1" s="5"/>
    </row>
    <row r="2" spans="1:31" x14ac:dyDescent="0.25">
      <c r="A2" s="5"/>
      <c r="B2" s="5"/>
      <c r="C2" s="5"/>
      <c r="D2" s="5"/>
      <c r="E2" s="5"/>
      <c r="F2" s="5"/>
      <c r="G2" s="5"/>
      <c r="H2" s="5"/>
      <c r="I2" s="5"/>
      <c r="J2" s="5"/>
      <c r="K2" s="5"/>
      <c r="L2" s="5"/>
      <c r="M2" s="5"/>
      <c r="N2" s="5"/>
      <c r="O2" s="5"/>
      <c r="P2" s="5"/>
      <c r="Q2" s="5"/>
      <c r="R2" s="5"/>
      <c r="S2" s="5"/>
      <c r="T2" s="5"/>
      <c r="U2" s="5"/>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146" t="s">
        <v>11</v>
      </c>
      <c r="V3" s="43" t="s">
        <v>170</v>
      </c>
      <c r="W3" s="43" t="s">
        <v>171</v>
      </c>
      <c r="X3" s="43" t="s">
        <v>163</v>
      </c>
      <c r="Y3" s="43" t="s">
        <v>164</v>
      </c>
      <c r="Z3" s="43" t="s">
        <v>165</v>
      </c>
      <c r="AA3" s="43" t="s">
        <v>166</v>
      </c>
      <c r="AB3" s="146" t="s">
        <v>167</v>
      </c>
      <c r="AC3" s="146" t="s">
        <v>168</v>
      </c>
      <c r="AD3" s="146" t="s">
        <v>1405</v>
      </c>
      <c r="AE3" s="146" t="s">
        <v>1406</v>
      </c>
    </row>
    <row r="4" spans="1:31" x14ac:dyDescent="0.25">
      <c r="A4" s="21" t="s">
        <v>200</v>
      </c>
      <c r="B4" s="32" t="s">
        <v>130</v>
      </c>
      <c r="C4" s="21" t="s">
        <v>201</v>
      </c>
      <c r="D4" s="21">
        <v>1</v>
      </c>
      <c r="E4" s="21">
        <v>0</v>
      </c>
      <c r="F4" s="21" t="s">
        <v>99</v>
      </c>
      <c r="G4" s="21" t="s">
        <v>201</v>
      </c>
      <c r="H4" s="21">
        <v>0</v>
      </c>
      <c r="I4" s="33">
        <v>20</v>
      </c>
      <c r="J4" s="33">
        <v>12</v>
      </c>
      <c r="K4" s="34">
        <v>15998.2</v>
      </c>
      <c r="L4" s="34">
        <v>0</v>
      </c>
      <c r="M4" s="34">
        <v>3199.64</v>
      </c>
      <c r="N4" s="23">
        <v>0</v>
      </c>
      <c r="O4" s="23">
        <v>892.6</v>
      </c>
      <c r="P4" s="34">
        <v>577</v>
      </c>
      <c r="Q4" s="23">
        <v>6000</v>
      </c>
      <c r="R4" s="34">
        <v>855</v>
      </c>
      <c r="S4" s="23">
        <v>0</v>
      </c>
      <c r="T4" s="23">
        <v>3120</v>
      </c>
      <c r="U4" s="23">
        <v>30642.44</v>
      </c>
      <c r="V4" s="13">
        <v>23012.52</v>
      </c>
      <c r="W4" s="13">
        <f>U4+V4</f>
        <v>53654.96</v>
      </c>
      <c r="X4" s="86">
        <v>2500</v>
      </c>
      <c r="Y4" s="86">
        <v>10</v>
      </c>
      <c r="Z4" s="86">
        <v>200</v>
      </c>
      <c r="AA4" s="86">
        <v>200</v>
      </c>
      <c r="AB4" s="13">
        <f>W4/(D4 +E4)</f>
        <v>53654.96</v>
      </c>
      <c r="AC4" s="13">
        <f>W4/Z4</f>
        <v>268.27479999999997</v>
      </c>
      <c r="AD4" s="13" t="s">
        <v>35</v>
      </c>
      <c r="AE4" s="285"/>
    </row>
    <row r="5" spans="1:31" x14ac:dyDescent="0.25">
      <c r="A5" s="21" t="s">
        <v>200</v>
      </c>
      <c r="B5" s="32" t="s">
        <v>138</v>
      </c>
      <c r="C5" s="21" t="s">
        <v>202</v>
      </c>
      <c r="D5" s="33">
        <v>0.5</v>
      </c>
      <c r="E5" s="33">
        <v>0</v>
      </c>
      <c r="F5" s="21" t="s">
        <v>99</v>
      </c>
      <c r="G5" s="21" t="s">
        <v>202</v>
      </c>
      <c r="H5" s="21">
        <v>0</v>
      </c>
      <c r="I5" s="33">
        <v>10</v>
      </c>
      <c r="J5" s="33">
        <v>11</v>
      </c>
      <c r="K5" s="34">
        <v>7999.1</v>
      </c>
      <c r="L5" s="34">
        <v>0</v>
      </c>
      <c r="M5" s="34">
        <v>1599.82</v>
      </c>
      <c r="N5" s="23">
        <v>0</v>
      </c>
      <c r="O5" s="23">
        <v>446.3</v>
      </c>
      <c r="P5" s="34">
        <v>288.5</v>
      </c>
      <c r="Q5" s="23">
        <v>3742</v>
      </c>
      <c r="R5" s="34">
        <v>281.51</v>
      </c>
      <c r="S5" s="23">
        <v>0</v>
      </c>
      <c r="T5" s="23">
        <v>4800</v>
      </c>
      <c r="U5" s="23">
        <v>19157.23</v>
      </c>
      <c r="V5" s="13">
        <v>11506.26</v>
      </c>
      <c r="W5" s="13">
        <f>U5+V5</f>
        <v>30663.489999999998</v>
      </c>
      <c r="X5" s="86">
        <v>1250</v>
      </c>
      <c r="Y5" s="86">
        <v>10</v>
      </c>
      <c r="Z5" s="86">
        <v>200</v>
      </c>
      <c r="AA5" s="86">
        <v>216</v>
      </c>
      <c r="AB5" s="13">
        <f>W5/(D5 +E5)</f>
        <v>61326.979999999996</v>
      </c>
      <c r="AC5" s="13">
        <f>W5/Z5</f>
        <v>153.31744999999998</v>
      </c>
      <c r="AD5" s="13" t="s">
        <v>35</v>
      </c>
      <c r="AE5" s="285"/>
    </row>
    <row r="6" spans="1:31" x14ac:dyDescent="0.25">
      <c r="A6" s="21" t="s">
        <v>200</v>
      </c>
      <c r="B6" s="32" t="s">
        <v>159</v>
      </c>
      <c r="C6" s="21" t="s">
        <v>203</v>
      </c>
      <c r="D6" s="21">
        <v>0.5</v>
      </c>
      <c r="E6" s="21">
        <v>0</v>
      </c>
      <c r="F6" s="21" t="s">
        <v>99</v>
      </c>
      <c r="G6" s="21" t="s">
        <v>203</v>
      </c>
      <c r="H6" s="21">
        <v>0</v>
      </c>
      <c r="I6" s="33">
        <v>10</v>
      </c>
      <c r="J6" s="33">
        <v>12</v>
      </c>
      <c r="K6" s="34">
        <v>7999.1</v>
      </c>
      <c r="L6" s="34">
        <v>0</v>
      </c>
      <c r="M6" s="34">
        <v>1599.82</v>
      </c>
      <c r="N6" s="23">
        <v>0</v>
      </c>
      <c r="O6" s="23">
        <v>487.2</v>
      </c>
      <c r="P6" s="34">
        <v>326.3</v>
      </c>
      <c r="Q6" s="23">
        <v>3724</v>
      </c>
      <c r="R6" s="34">
        <v>433.88</v>
      </c>
      <c r="S6" s="23">
        <v>0</v>
      </c>
      <c r="T6" s="23">
        <v>4800</v>
      </c>
      <c r="U6" s="23">
        <v>19370.3</v>
      </c>
      <c r="V6" s="13">
        <v>11506.26</v>
      </c>
      <c r="W6" s="13">
        <f>U6+V6</f>
        <v>30876.559999999998</v>
      </c>
      <c r="X6" s="86">
        <v>1250</v>
      </c>
      <c r="Y6" s="86">
        <v>10</v>
      </c>
      <c r="Z6" s="86">
        <v>120</v>
      </c>
      <c r="AA6" s="86">
        <v>120</v>
      </c>
      <c r="AB6" s="13">
        <f>W6/(D6 +E6)</f>
        <v>61753.119999999995</v>
      </c>
      <c r="AC6" s="13">
        <f>W6/Z6</f>
        <v>257.30466666666666</v>
      </c>
      <c r="AD6" s="13" t="s">
        <v>35</v>
      </c>
      <c r="AE6" s="285"/>
    </row>
    <row r="7" spans="1:31" x14ac:dyDescent="0.25">
      <c r="A7" s="14"/>
      <c r="B7" s="15"/>
      <c r="C7" s="14"/>
      <c r="D7" s="14"/>
      <c r="E7" s="14"/>
      <c r="F7" s="14"/>
      <c r="G7" s="14"/>
      <c r="H7" s="14"/>
      <c r="I7" s="14"/>
      <c r="J7" s="14"/>
      <c r="K7" s="16"/>
      <c r="L7" s="16"/>
      <c r="M7" s="16"/>
      <c r="N7" s="16"/>
      <c r="O7" s="16"/>
      <c r="P7" s="16"/>
      <c r="Q7" s="16"/>
      <c r="R7" s="16"/>
      <c r="S7" s="16"/>
      <c r="T7" s="16"/>
      <c r="U7" s="16"/>
      <c r="V7" s="13"/>
      <c r="W7" s="1"/>
      <c r="X7" s="86"/>
      <c r="Y7" s="86"/>
      <c r="Z7" s="86"/>
      <c r="AA7" s="86"/>
      <c r="AB7" s="1"/>
      <c r="AC7" s="1"/>
      <c r="AD7" s="1"/>
      <c r="AE7" s="285"/>
    </row>
    <row r="8" spans="1:31" x14ac:dyDescent="0.25">
      <c r="A8" s="14"/>
      <c r="B8" s="15"/>
      <c r="C8" s="14"/>
      <c r="D8" s="14"/>
      <c r="E8" s="14"/>
      <c r="F8" s="14"/>
      <c r="G8" s="14"/>
      <c r="H8" s="14"/>
      <c r="I8" s="14"/>
      <c r="J8" s="14"/>
      <c r="K8" s="16"/>
      <c r="L8" s="16"/>
      <c r="M8" s="16"/>
      <c r="N8" s="16"/>
      <c r="O8" s="16"/>
      <c r="P8" s="16"/>
      <c r="Q8" s="16"/>
      <c r="R8" s="16"/>
      <c r="S8" s="16"/>
      <c r="T8" s="16"/>
      <c r="U8" s="16"/>
      <c r="V8" s="13"/>
      <c r="W8" s="1"/>
      <c r="X8" s="86"/>
      <c r="Y8" s="86"/>
      <c r="Z8" s="86"/>
      <c r="AA8" s="86"/>
      <c r="AB8" s="1"/>
      <c r="AC8" s="1"/>
      <c r="AD8" s="1"/>
      <c r="AE8" s="285"/>
    </row>
    <row r="9" spans="1:31" x14ac:dyDescent="0.25">
      <c r="A9" s="3"/>
      <c r="B9" s="9"/>
      <c r="C9" s="3"/>
      <c r="D9" s="3"/>
      <c r="E9" s="3"/>
      <c r="F9" s="3"/>
      <c r="G9" s="3"/>
      <c r="H9" s="3"/>
      <c r="I9" s="3"/>
      <c r="J9" s="3"/>
      <c r="K9" s="7"/>
      <c r="L9" s="7"/>
      <c r="M9" s="7"/>
      <c r="N9" s="7"/>
      <c r="O9" s="7"/>
      <c r="P9" s="7"/>
      <c r="Q9" s="7"/>
      <c r="R9" s="7"/>
      <c r="S9" s="7"/>
      <c r="T9" s="7"/>
      <c r="U9" s="7"/>
      <c r="V9" s="13"/>
      <c r="W9" s="1"/>
      <c r="X9" s="86"/>
      <c r="Y9" s="86"/>
      <c r="Z9" s="86"/>
      <c r="AA9" s="86"/>
      <c r="AB9" s="1"/>
      <c r="AC9" s="1"/>
      <c r="AD9" s="1"/>
      <c r="AE9" s="285"/>
    </row>
    <row r="10" spans="1:31" x14ac:dyDescent="0.25">
      <c r="A10" s="97"/>
      <c r="B10" s="97" t="s">
        <v>28</v>
      </c>
      <c r="C10" s="97">
        <f>COUNT(D4:D6)</f>
        <v>3</v>
      </c>
      <c r="D10" s="97">
        <f>SUM(D4:D9)</f>
        <v>2</v>
      </c>
      <c r="E10" s="97">
        <f>SUM(E4:E9)</f>
        <v>0</v>
      </c>
      <c r="F10" s="97"/>
      <c r="G10" s="97"/>
      <c r="H10" s="97">
        <f>SUM(H4:H9)</f>
        <v>0</v>
      </c>
      <c r="I10" s="97">
        <f>SUM(I4:I9)</f>
        <v>40</v>
      </c>
      <c r="J10" s="97">
        <f>MAX(J4:J6)</f>
        <v>12</v>
      </c>
      <c r="K10" s="98">
        <f>SUM(K4:K9)</f>
        <v>31996.400000000001</v>
      </c>
      <c r="L10" s="98">
        <f>SUM(L4:L9)</f>
        <v>0</v>
      </c>
      <c r="M10" s="98">
        <f t="shared" ref="M10:AA10" si="0">SUM(M4:M9)</f>
        <v>6399.28</v>
      </c>
      <c r="N10" s="98">
        <f t="shared" si="0"/>
        <v>0</v>
      </c>
      <c r="O10" s="98">
        <f t="shared" si="0"/>
        <v>1826.1000000000001</v>
      </c>
      <c r="P10" s="98">
        <f t="shared" si="0"/>
        <v>1191.8</v>
      </c>
      <c r="Q10" s="98">
        <f t="shared" si="0"/>
        <v>13466</v>
      </c>
      <c r="R10" s="98">
        <f t="shared" si="0"/>
        <v>1570.3899999999999</v>
      </c>
      <c r="S10" s="98">
        <f t="shared" si="0"/>
        <v>0</v>
      </c>
      <c r="T10" s="98">
        <f t="shared" si="0"/>
        <v>12720</v>
      </c>
      <c r="U10" s="98">
        <f t="shared" si="0"/>
        <v>69169.97</v>
      </c>
      <c r="V10" s="98">
        <f t="shared" si="0"/>
        <v>46025.04</v>
      </c>
      <c r="W10" s="98">
        <f t="shared" si="0"/>
        <v>115195.01</v>
      </c>
      <c r="X10" s="101">
        <f t="shared" si="0"/>
        <v>5000</v>
      </c>
      <c r="Y10" s="101">
        <f t="shared" si="0"/>
        <v>30</v>
      </c>
      <c r="Z10" s="101">
        <f t="shared" si="0"/>
        <v>520</v>
      </c>
      <c r="AA10" s="101">
        <f t="shared" si="0"/>
        <v>536</v>
      </c>
      <c r="AB10" s="98">
        <f>W10/(D10 +E10)</f>
        <v>57597.504999999997</v>
      </c>
      <c r="AC10" s="98">
        <f>W10/Z10</f>
        <v>221.52886538461539</v>
      </c>
      <c r="AD10" s="98"/>
      <c r="AE10" s="98"/>
    </row>
    <row r="11" spans="1:31" ht="31.2" x14ac:dyDescent="0.25">
      <c r="A11" s="146" t="s">
        <v>14</v>
      </c>
      <c r="B11" s="146" t="s">
        <v>15</v>
      </c>
      <c r="C11" s="146" t="s">
        <v>16</v>
      </c>
      <c r="D11" s="43" t="s">
        <v>526</v>
      </c>
      <c r="E11" s="43" t="s">
        <v>524</v>
      </c>
      <c r="F11" s="146" t="s">
        <v>2</v>
      </c>
      <c r="G11" s="146" t="s">
        <v>3</v>
      </c>
      <c r="H11" s="43" t="s">
        <v>31</v>
      </c>
      <c r="I11" s="43" t="s">
        <v>4</v>
      </c>
      <c r="J11" s="43" t="s">
        <v>5</v>
      </c>
      <c r="K11" s="43" t="s">
        <v>6</v>
      </c>
      <c r="L11" s="43" t="s">
        <v>773</v>
      </c>
      <c r="M11" s="43" t="s">
        <v>13</v>
      </c>
      <c r="N11" s="146" t="s">
        <v>17</v>
      </c>
      <c r="O11" s="146" t="s">
        <v>7</v>
      </c>
      <c r="P11" s="43" t="s">
        <v>8</v>
      </c>
      <c r="Q11" s="146" t="s">
        <v>9</v>
      </c>
      <c r="R11" s="43" t="s">
        <v>18</v>
      </c>
      <c r="S11" s="146" t="s">
        <v>10</v>
      </c>
      <c r="T11" s="146" t="s">
        <v>12</v>
      </c>
      <c r="U11" s="146" t="s">
        <v>11</v>
      </c>
      <c r="V11" s="43" t="s">
        <v>170</v>
      </c>
      <c r="W11" s="43" t="s">
        <v>171</v>
      </c>
      <c r="X11" s="43" t="s">
        <v>163</v>
      </c>
      <c r="Y11" s="43" t="s">
        <v>164</v>
      </c>
      <c r="Z11" s="43" t="s">
        <v>165</v>
      </c>
      <c r="AA11" s="43" t="s">
        <v>166</v>
      </c>
      <c r="AB11" s="146" t="s">
        <v>167</v>
      </c>
      <c r="AC11" s="146" t="s">
        <v>168</v>
      </c>
      <c r="AD11" s="146" t="s">
        <v>1405</v>
      </c>
      <c r="AE11" s="146" t="s">
        <v>1406</v>
      </c>
    </row>
    <row r="12" spans="1:31" x14ac:dyDescent="0.25">
      <c r="A12" s="100"/>
      <c r="B12" s="100"/>
      <c r="C12" s="100"/>
      <c r="D12" s="100"/>
      <c r="E12" s="100"/>
      <c r="F12" s="100"/>
      <c r="G12" s="100"/>
      <c r="H12" s="100"/>
      <c r="I12" s="100"/>
      <c r="J12" s="100"/>
      <c r="K12" s="100"/>
      <c r="L12" s="100"/>
      <c r="M12" s="100"/>
      <c r="N12" s="100"/>
      <c r="O12" s="100"/>
      <c r="P12" s="100"/>
      <c r="Q12" s="100"/>
      <c r="R12" s="100"/>
      <c r="S12" s="100"/>
      <c r="T12" s="100"/>
      <c r="U12" s="100"/>
      <c r="V12" s="100"/>
      <c r="W12" s="100"/>
      <c r="X12" s="100"/>
      <c r="Y12" s="100"/>
      <c r="Z12" s="100"/>
      <c r="AA12" s="100"/>
      <c r="AB12" s="100"/>
      <c r="AC12" s="100"/>
      <c r="AD12" s="100"/>
      <c r="AE12" s="100"/>
    </row>
    <row r="13" spans="1:31" s="227" customFormat="1" ht="36" x14ac:dyDescent="0.25">
      <c r="A13" s="304" t="s">
        <v>1251</v>
      </c>
      <c r="B13" s="304"/>
      <c r="C13" s="245" t="s">
        <v>30</v>
      </c>
      <c r="D13" s="245" t="s">
        <v>526</v>
      </c>
      <c r="E13" s="245" t="s">
        <v>524</v>
      </c>
      <c r="F13" s="246"/>
      <c r="G13" s="246"/>
      <c r="H13" s="245" t="s">
        <v>31</v>
      </c>
      <c r="I13" s="245" t="s">
        <v>4</v>
      </c>
      <c r="J13" s="245" t="s">
        <v>5</v>
      </c>
      <c r="K13" s="245" t="s">
        <v>6</v>
      </c>
      <c r="L13" s="245" t="s">
        <v>773</v>
      </c>
      <c r="M13" s="245" t="s">
        <v>13</v>
      </c>
      <c r="N13" s="246" t="s">
        <v>17</v>
      </c>
      <c r="O13" s="246" t="s">
        <v>7</v>
      </c>
      <c r="P13" s="245" t="s">
        <v>8</v>
      </c>
      <c r="Q13" s="246" t="s">
        <v>9</v>
      </c>
      <c r="R13" s="245" t="s">
        <v>18</v>
      </c>
      <c r="S13" s="246" t="s">
        <v>10</v>
      </c>
      <c r="T13" s="246" t="s">
        <v>12</v>
      </c>
      <c r="U13" s="245" t="s">
        <v>169</v>
      </c>
      <c r="V13" s="245" t="s">
        <v>170</v>
      </c>
      <c r="W13" s="245" t="s">
        <v>171</v>
      </c>
      <c r="X13" s="245" t="s">
        <v>163</v>
      </c>
      <c r="Y13" s="245" t="s">
        <v>164</v>
      </c>
      <c r="Z13" s="245" t="s">
        <v>165</v>
      </c>
      <c r="AA13" s="245" t="s">
        <v>166</v>
      </c>
      <c r="AB13" s="247" t="s">
        <v>167</v>
      </c>
      <c r="AC13" s="247" t="s">
        <v>168</v>
      </c>
      <c r="AD13" s="247"/>
      <c r="AE13" s="247"/>
    </row>
    <row r="14" spans="1:31" s="20" customFormat="1" ht="25.5" customHeight="1" x14ac:dyDescent="0.25">
      <c r="A14" s="303" t="s">
        <v>703</v>
      </c>
      <c r="B14" s="303"/>
      <c r="C14" s="95">
        <f>COUNT(D4:D5)</f>
        <v>2</v>
      </c>
      <c r="D14" s="95">
        <f>SUM(D4:D5)</f>
        <v>1.5</v>
      </c>
      <c r="E14" s="95">
        <f>SUM(E4:E5)</f>
        <v>0</v>
      </c>
      <c r="F14" s="95"/>
      <c r="G14" s="95"/>
      <c r="H14" s="95">
        <f>SUM(H4:H5)</f>
        <v>0</v>
      </c>
      <c r="I14" s="95">
        <f>SUM(I4:I5)</f>
        <v>30</v>
      </c>
      <c r="J14" s="95">
        <f>MAX(J4:J5)</f>
        <v>12</v>
      </c>
      <c r="K14" s="45">
        <f t="shared" ref="K14:V14" si="1">SUM(K4:K5)</f>
        <v>23997.300000000003</v>
      </c>
      <c r="L14" s="45">
        <f t="shared" si="1"/>
        <v>0</v>
      </c>
      <c r="M14" s="45">
        <f t="shared" si="1"/>
        <v>4799.46</v>
      </c>
      <c r="N14" s="45">
        <f t="shared" si="1"/>
        <v>0</v>
      </c>
      <c r="O14" s="45">
        <f t="shared" si="1"/>
        <v>1338.9</v>
      </c>
      <c r="P14" s="45">
        <f t="shared" si="1"/>
        <v>865.5</v>
      </c>
      <c r="Q14" s="45">
        <f t="shared" si="1"/>
        <v>9742</v>
      </c>
      <c r="R14" s="45">
        <f t="shared" si="1"/>
        <v>1136.51</v>
      </c>
      <c r="S14" s="45">
        <f t="shared" si="1"/>
        <v>0</v>
      </c>
      <c r="T14" s="45">
        <f t="shared" si="1"/>
        <v>7920</v>
      </c>
      <c r="U14" s="45">
        <f t="shared" si="1"/>
        <v>49799.67</v>
      </c>
      <c r="V14" s="45">
        <f t="shared" si="1"/>
        <v>34518.78</v>
      </c>
      <c r="W14" s="72">
        <f>U14+V14</f>
        <v>84318.45</v>
      </c>
      <c r="X14" s="249">
        <f>SUM(X4:X5)</f>
        <v>3750</v>
      </c>
      <c r="Y14" s="249">
        <f>SUM(Y4:Y5)</f>
        <v>20</v>
      </c>
      <c r="Z14" s="249">
        <f>SUM(Z4:Z5)</f>
        <v>400</v>
      </c>
      <c r="AA14" s="249">
        <f>SUM(AA4:AA5)</f>
        <v>416</v>
      </c>
      <c r="AB14" s="72">
        <f>W14/(D14 +E14)</f>
        <v>56212.299999999996</v>
      </c>
      <c r="AC14" s="72">
        <f>W14/Z14</f>
        <v>210.79612499999999</v>
      </c>
      <c r="AD14" s="72"/>
      <c r="AE14" s="72"/>
    </row>
    <row r="15" spans="1:31" s="20" customFormat="1" ht="25.5" customHeight="1" x14ac:dyDescent="0.25">
      <c r="A15" s="303" t="s">
        <v>708</v>
      </c>
      <c r="B15" s="303"/>
      <c r="C15" s="95">
        <f>COUNT(D6)</f>
        <v>1</v>
      </c>
      <c r="D15" s="95">
        <f>SUM(D6)</f>
        <v>0.5</v>
      </c>
      <c r="E15" s="95">
        <f>SUM(E6)</f>
        <v>0</v>
      </c>
      <c r="F15" s="95"/>
      <c r="G15" s="95"/>
      <c r="H15" s="95">
        <f>SUM(H6)</f>
        <v>0</v>
      </c>
      <c r="I15" s="95">
        <f>SUM(I6)</f>
        <v>10</v>
      </c>
      <c r="J15" s="95">
        <f>MAX(J6)</f>
        <v>12</v>
      </c>
      <c r="K15" s="45">
        <f>SUM(K6)</f>
        <v>7999.1</v>
      </c>
      <c r="L15" s="45">
        <f t="shared" ref="L15:AA15" si="2">SUM(L6)</f>
        <v>0</v>
      </c>
      <c r="M15" s="45">
        <f t="shared" si="2"/>
        <v>1599.82</v>
      </c>
      <c r="N15" s="45">
        <f t="shared" si="2"/>
        <v>0</v>
      </c>
      <c r="O15" s="45">
        <f t="shared" si="2"/>
        <v>487.2</v>
      </c>
      <c r="P15" s="45">
        <f t="shared" si="2"/>
        <v>326.3</v>
      </c>
      <c r="Q15" s="45">
        <f t="shared" si="2"/>
        <v>3724</v>
      </c>
      <c r="R15" s="45">
        <f t="shared" si="2"/>
        <v>433.88</v>
      </c>
      <c r="S15" s="45">
        <f t="shared" si="2"/>
        <v>0</v>
      </c>
      <c r="T15" s="45">
        <f t="shared" si="2"/>
        <v>4800</v>
      </c>
      <c r="U15" s="45">
        <f t="shared" si="2"/>
        <v>19370.3</v>
      </c>
      <c r="V15" s="45">
        <f t="shared" si="2"/>
        <v>11506.26</v>
      </c>
      <c r="W15" s="72">
        <f>U15+V15</f>
        <v>30876.559999999998</v>
      </c>
      <c r="X15" s="249">
        <f t="shared" si="2"/>
        <v>1250</v>
      </c>
      <c r="Y15" s="249">
        <f t="shared" si="2"/>
        <v>10</v>
      </c>
      <c r="Z15" s="249">
        <f t="shared" si="2"/>
        <v>120</v>
      </c>
      <c r="AA15" s="249">
        <f t="shared" si="2"/>
        <v>120</v>
      </c>
      <c r="AB15" s="72">
        <f>W15/(D15 +E15)</f>
        <v>61753.119999999995</v>
      </c>
      <c r="AC15" s="72">
        <f>W15/Z15</f>
        <v>257.30466666666666</v>
      </c>
      <c r="AD15" s="72"/>
      <c r="AE15" s="72"/>
    </row>
  </sheetData>
  <mergeCells count="3">
    <mergeCell ref="A14:B14"/>
    <mergeCell ref="A15:B15"/>
    <mergeCell ref="A13:B13"/>
  </mergeCells>
  <pageMargins left="0.74803149606299213" right="0.74803149606299213" top="0.98425196850393704" bottom="0.98425196850393704" header="0.51181102362204722" footer="0.51181102362204722"/>
  <pageSetup paperSize="9" scale="48" orientation="landscape" r:id="rId1"/>
  <headerFooter alignWithMargins="0"/>
  <legacy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rgb="FF00B0F0"/>
    <pageSetUpPr fitToPage="1"/>
  </sheetPr>
  <dimension ref="A1:AE12"/>
  <sheetViews>
    <sheetView workbookViewId="0">
      <selection activeCell="A4" sqref="A4:AE4"/>
    </sheetView>
  </sheetViews>
  <sheetFormatPr defaultRowHeight="13.2" x14ac:dyDescent="0.25"/>
  <cols>
    <col min="1" max="1" width="18" customWidth="1"/>
    <col min="2" max="2" width="14.109375" customWidth="1"/>
    <col min="3" max="3" width="13.88671875" customWidth="1"/>
    <col min="6" max="6" width="16.6640625" customWidth="1"/>
    <col min="7" max="7" width="11.44140625" customWidth="1"/>
    <col min="11" max="11" width="11" bestFit="1" customWidth="1"/>
    <col min="12" max="12" width="9.33203125" customWidth="1"/>
    <col min="13" max="13" width="10" bestFit="1" customWidth="1"/>
    <col min="14" max="14" width="8" bestFit="1" customWidth="1"/>
    <col min="15" max="15" width="10" bestFit="1" customWidth="1"/>
    <col min="16" max="16" width="8.88671875" bestFit="1" customWidth="1"/>
    <col min="17" max="17" width="10" bestFit="1" customWidth="1"/>
    <col min="18" max="18" width="9" bestFit="1" customWidth="1"/>
    <col min="19" max="19" width="7.44140625" bestFit="1" customWidth="1"/>
    <col min="20" max="20" width="8" bestFit="1" customWidth="1"/>
    <col min="21" max="21" width="11" bestFit="1" customWidth="1"/>
    <col min="22" max="22" width="7.109375" bestFit="1" customWidth="1"/>
    <col min="23" max="24" width="11" bestFit="1" customWidth="1"/>
    <col min="28" max="28" width="10" bestFit="1" customWidth="1"/>
    <col min="29" max="29" width="9.44140625" bestFit="1" customWidth="1"/>
    <col min="30" max="30" width="18.109375" customWidth="1"/>
    <col min="31" max="31" width="21.44140625" customWidth="1"/>
  </cols>
  <sheetData>
    <row r="1" spans="1:31" x14ac:dyDescent="0.25">
      <c r="A1" s="10" t="s">
        <v>82</v>
      </c>
      <c r="B1" s="5"/>
      <c r="C1" s="5"/>
      <c r="D1" s="5"/>
      <c r="E1" s="5"/>
      <c r="F1" s="5"/>
      <c r="G1" s="5"/>
      <c r="H1" s="5"/>
      <c r="I1" s="5"/>
      <c r="J1" s="5"/>
      <c r="K1" s="5"/>
      <c r="L1" s="5"/>
      <c r="M1" s="5"/>
      <c r="N1" s="5"/>
      <c r="O1" s="5"/>
      <c r="P1" s="5"/>
      <c r="Q1" s="5"/>
      <c r="R1" s="5"/>
      <c r="S1" s="5"/>
      <c r="T1" s="5"/>
      <c r="U1" s="5"/>
    </row>
    <row r="2" spans="1:31" x14ac:dyDescent="0.25">
      <c r="A2" s="5"/>
      <c r="B2" s="5"/>
      <c r="C2" s="5"/>
      <c r="D2" s="5"/>
      <c r="E2" s="5"/>
      <c r="F2" s="5"/>
      <c r="G2" s="5"/>
      <c r="H2" s="5"/>
      <c r="I2" s="5"/>
      <c r="J2" s="5"/>
      <c r="K2" s="5"/>
      <c r="L2" s="5"/>
      <c r="M2" s="5"/>
      <c r="N2" s="5"/>
      <c r="O2" s="5"/>
      <c r="P2" s="5"/>
      <c r="Q2" s="5"/>
      <c r="R2" s="5"/>
      <c r="S2" s="5"/>
      <c r="T2" s="5"/>
      <c r="U2" s="5"/>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146" t="s">
        <v>11</v>
      </c>
      <c r="V3" s="43" t="s">
        <v>170</v>
      </c>
      <c r="W3" s="43" t="s">
        <v>171</v>
      </c>
      <c r="X3" s="43" t="s">
        <v>163</v>
      </c>
      <c r="Y3" s="43" t="s">
        <v>164</v>
      </c>
      <c r="Z3" s="43" t="s">
        <v>165</v>
      </c>
      <c r="AA3" s="43" t="s">
        <v>166</v>
      </c>
      <c r="AB3" s="146" t="s">
        <v>167</v>
      </c>
      <c r="AC3" s="146" t="s">
        <v>168</v>
      </c>
      <c r="AD3" s="146" t="s">
        <v>1405</v>
      </c>
      <c r="AE3" s="146" t="s">
        <v>1406</v>
      </c>
    </row>
    <row r="4" spans="1:31" s="36" customFormat="1" x14ac:dyDescent="0.25">
      <c r="A4" s="21" t="s">
        <v>83</v>
      </c>
      <c r="B4" s="37" t="s">
        <v>78</v>
      </c>
      <c r="C4" s="21" t="s">
        <v>74</v>
      </c>
      <c r="D4" s="21">
        <v>7</v>
      </c>
      <c r="E4" s="21">
        <v>0</v>
      </c>
      <c r="F4" s="21" t="s">
        <v>177</v>
      </c>
      <c r="G4" s="21" t="s">
        <v>74</v>
      </c>
      <c r="H4" s="21">
        <v>0</v>
      </c>
      <c r="I4" s="33">
        <v>20</v>
      </c>
      <c r="J4" s="33">
        <v>12</v>
      </c>
      <c r="K4" s="34">
        <v>15485.6</v>
      </c>
      <c r="L4" s="34">
        <v>0</v>
      </c>
      <c r="M4" s="34">
        <v>2167.98</v>
      </c>
      <c r="N4" s="23">
        <v>0</v>
      </c>
      <c r="O4" s="23">
        <v>1153.5999999999999</v>
      </c>
      <c r="P4" s="34">
        <v>626.6</v>
      </c>
      <c r="Q4" s="23">
        <v>5016</v>
      </c>
      <c r="R4" s="34">
        <v>733.49</v>
      </c>
      <c r="S4" s="23">
        <v>0</v>
      </c>
      <c r="T4" s="23">
        <v>0</v>
      </c>
      <c r="U4" s="23">
        <v>25183.27</v>
      </c>
      <c r="V4" s="13">
        <v>0</v>
      </c>
      <c r="W4" s="13">
        <f>U4+V4</f>
        <v>25183.27</v>
      </c>
      <c r="X4" s="1">
        <v>17500</v>
      </c>
      <c r="Y4" s="1">
        <v>0</v>
      </c>
      <c r="Z4" s="1">
        <v>240</v>
      </c>
      <c r="AA4" s="1">
        <v>228</v>
      </c>
      <c r="AB4" s="13">
        <f>W4/(D4 +E4)</f>
        <v>3597.61</v>
      </c>
      <c r="AC4" s="13">
        <f>W4/Z4</f>
        <v>104.93029166666666</v>
      </c>
      <c r="AD4" s="13" t="s">
        <v>1710</v>
      </c>
      <c r="AE4" s="285"/>
    </row>
    <row r="5" spans="1:31" x14ac:dyDescent="0.25">
      <c r="A5" s="14"/>
      <c r="B5" s="15"/>
      <c r="C5" s="14"/>
      <c r="D5" s="14"/>
      <c r="E5" s="14"/>
      <c r="F5" s="14"/>
      <c r="G5" s="14"/>
      <c r="H5" s="14"/>
      <c r="I5" s="14"/>
      <c r="J5" s="14"/>
      <c r="K5" s="16"/>
      <c r="L5" s="16"/>
      <c r="M5" s="16"/>
      <c r="N5" s="16"/>
      <c r="O5" s="16"/>
      <c r="P5" s="16"/>
      <c r="Q5" s="16"/>
      <c r="R5" s="16"/>
      <c r="S5" s="16"/>
      <c r="T5" s="16"/>
      <c r="U5" s="16"/>
      <c r="V5" s="13"/>
      <c r="W5" s="13"/>
      <c r="X5" s="3"/>
      <c r="Y5" s="1"/>
      <c r="Z5" s="1"/>
      <c r="AA5" s="1"/>
      <c r="AB5" s="13"/>
      <c r="AC5" s="13"/>
      <c r="AD5" s="13"/>
      <c r="AE5" s="285"/>
    </row>
    <row r="6" spans="1:31" x14ac:dyDescent="0.25">
      <c r="A6" s="14"/>
      <c r="B6" s="15"/>
      <c r="C6" s="14"/>
      <c r="D6" s="14"/>
      <c r="E6" s="14"/>
      <c r="F6" s="14"/>
      <c r="G6" s="14"/>
      <c r="H6" s="14"/>
      <c r="I6" s="14"/>
      <c r="J6" s="14"/>
      <c r="K6" s="16"/>
      <c r="L6" s="16"/>
      <c r="M6" s="16"/>
      <c r="N6" s="16"/>
      <c r="O6" s="16"/>
      <c r="P6" s="16"/>
      <c r="Q6" s="16"/>
      <c r="R6" s="16"/>
      <c r="S6" s="16"/>
      <c r="T6" s="16"/>
      <c r="U6" s="16"/>
      <c r="V6" s="13"/>
      <c r="W6" s="13"/>
      <c r="X6" s="3"/>
      <c r="Y6" s="1"/>
      <c r="Z6" s="1"/>
      <c r="AA6" s="1"/>
      <c r="AB6" s="13"/>
      <c r="AC6" s="13"/>
      <c r="AD6" s="13"/>
      <c r="AE6" s="285"/>
    </row>
    <row r="7" spans="1:31" x14ac:dyDescent="0.25">
      <c r="A7" s="3"/>
      <c r="B7" s="9"/>
      <c r="C7" s="3"/>
      <c r="D7" s="3"/>
      <c r="E7" s="3"/>
      <c r="F7" s="3"/>
      <c r="G7" s="3"/>
      <c r="H7" s="3"/>
      <c r="I7" s="3"/>
      <c r="J7" s="3"/>
      <c r="K7" s="7"/>
      <c r="L7" s="7"/>
      <c r="M7" s="7"/>
      <c r="N7" s="7"/>
      <c r="O7" s="7"/>
      <c r="P7" s="7"/>
      <c r="Q7" s="7"/>
      <c r="R7" s="7"/>
      <c r="S7" s="7"/>
      <c r="T7" s="7"/>
      <c r="U7" s="7"/>
      <c r="V7" s="13"/>
      <c r="W7" s="13"/>
      <c r="X7" s="3"/>
      <c r="Y7" s="1"/>
      <c r="Z7" s="1"/>
      <c r="AA7" s="1"/>
      <c r="AB7" s="13"/>
      <c r="AC7" s="13"/>
      <c r="AD7" s="13"/>
      <c r="AE7" s="285"/>
    </row>
    <row r="8" spans="1:31" x14ac:dyDescent="0.25">
      <c r="A8" s="97"/>
      <c r="B8" s="97" t="s">
        <v>28</v>
      </c>
      <c r="C8" s="97">
        <f>COUNT(D4)</f>
        <v>1</v>
      </c>
      <c r="D8" s="97">
        <f>SUM(D4:D7)</f>
        <v>7</v>
      </c>
      <c r="E8" s="97">
        <f>SUM(E4:E7)</f>
        <v>0</v>
      </c>
      <c r="F8" s="97"/>
      <c r="G8" s="97"/>
      <c r="H8" s="97">
        <f>SUM(H4:H7)</f>
        <v>0</v>
      </c>
      <c r="I8" s="97">
        <f>SUM(I4:I7)</f>
        <v>20</v>
      </c>
      <c r="J8" s="97">
        <f>MAX(J4)</f>
        <v>12</v>
      </c>
      <c r="K8" s="98">
        <f t="shared" ref="K8:T8" si="0">SUM(K4:K7)</f>
        <v>15485.6</v>
      </c>
      <c r="L8" s="98">
        <f t="shared" si="0"/>
        <v>0</v>
      </c>
      <c r="M8" s="98">
        <f t="shared" si="0"/>
        <v>2167.98</v>
      </c>
      <c r="N8" s="98">
        <f t="shared" si="0"/>
        <v>0</v>
      </c>
      <c r="O8" s="98">
        <f t="shared" si="0"/>
        <v>1153.5999999999999</v>
      </c>
      <c r="P8" s="98">
        <f t="shared" si="0"/>
        <v>626.6</v>
      </c>
      <c r="Q8" s="98">
        <f t="shared" si="0"/>
        <v>5016</v>
      </c>
      <c r="R8" s="98">
        <f t="shared" si="0"/>
        <v>733.49</v>
      </c>
      <c r="S8" s="98">
        <f t="shared" si="0"/>
        <v>0</v>
      </c>
      <c r="T8" s="98">
        <f t="shared" si="0"/>
        <v>0</v>
      </c>
      <c r="U8" s="98">
        <f t="shared" ref="U8:AA8" si="1">SUM(U4:U7)</f>
        <v>25183.27</v>
      </c>
      <c r="V8" s="98">
        <f t="shared" si="1"/>
        <v>0</v>
      </c>
      <c r="W8" s="98">
        <f t="shared" si="1"/>
        <v>25183.27</v>
      </c>
      <c r="X8" s="101">
        <f t="shared" si="1"/>
        <v>17500</v>
      </c>
      <c r="Y8" s="101">
        <f t="shared" si="1"/>
        <v>0</v>
      </c>
      <c r="Z8" s="101">
        <f t="shared" si="1"/>
        <v>240</v>
      </c>
      <c r="AA8" s="101">
        <f t="shared" si="1"/>
        <v>228</v>
      </c>
      <c r="AB8" s="113">
        <f>W8/(D8 +E8)</f>
        <v>3597.61</v>
      </c>
      <c r="AC8" s="113">
        <f>W8/Z8</f>
        <v>104.93029166666666</v>
      </c>
      <c r="AD8" s="113"/>
      <c r="AE8" s="113"/>
    </row>
    <row r="9" spans="1:31" ht="31.2" x14ac:dyDescent="0.25">
      <c r="A9" s="146" t="s">
        <v>14</v>
      </c>
      <c r="B9" s="146" t="s">
        <v>15</v>
      </c>
      <c r="C9" s="146" t="s">
        <v>16</v>
      </c>
      <c r="D9" s="43" t="s">
        <v>526</v>
      </c>
      <c r="E9" s="43" t="s">
        <v>524</v>
      </c>
      <c r="F9" s="146" t="s">
        <v>2</v>
      </c>
      <c r="G9" s="146" t="s">
        <v>3</v>
      </c>
      <c r="H9" s="43" t="s">
        <v>31</v>
      </c>
      <c r="I9" s="43" t="s">
        <v>4</v>
      </c>
      <c r="J9" s="43" t="s">
        <v>5</v>
      </c>
      <c r="K9" s="43" t="s">
        <v>6</v>
      </c>
      <c r="L9" s="43" t="s">
        <v>773</v>
      </c>
      <c r="M9" s="43" t="s">
        <v>13</v>
      </c>
      <c r="N9" s="146" t="s">
        <v>17</v>
      </c>
      <c r="O9" s="146" t="s">
        <v>7</v>
      </c>
      <c r="P9" s="43" t="s">
        <v>8</v>
      </c>
      <c r="Q9" s="146" t="s">
        <v>9</v>
      </c>
      <c r="R9" s="43" t="s">
        <v>18</v>
      </c>
      <c r="S9" s="146" t="s">
        <v>10</v>
      </c>
      <c r="T9" s="146" t="s">
        <v>12</v>
      </c>
      <c r="U9" s="146" t="s">
        <v>11</v>
      </c>
      <c r="V9" s="43" t="s">
        <v>170</v>
      </c>
      <c r="W9" s="43" t="s">
        <v>171</v>
      </c>
      <c r="X9" s="43" t="s">
        <v>163</v>
      </c>
      <c r="Y9" s="43" t="s">
        <v>164</v>
      </c>
      <c r="Z9" s="43" t="s">
        <v>165</v>
      </c>
      <c r="AA9" s="43" t="s">
        <v>166</v>
      </c>
      <c r="AB9" s="146" t="s">
        <v>167</v>
      </c>
      <c r="AC9" s="146" t="s">
        <v>168</v>
      </c>
      <c r="AD9" s="146" t="s">
        <v>1405</v>
      </c>
      <c r="AE9" s="146" t="s">
        <v>1406</v>
      </c>
    </row>
    <row r="10" spans="1:31" x14ac:dyDescent="0.25">
      <c r="A10" s="100"/>
      <c r="B10" s="100"/>
      <c r="C10" s="100"/>
      <c r="D10" s="100"/>
      <c r="E10" s="100"/>
      <c r="F10" s="100"/>
      <c r="G10" s="100"/>
      <c r="H10" s="100"/>
      <c r="I10" s="100"/>
      <c r="J10" s="100"/>
      <c r="K10" s="100"/>
      <c r="L10" s="100"/>
      <c r="M10" s="100"/>
      <c r="N10" s="100"/>
      <c r="O10" s="100"/>
      <c r="P10" s="100"/>
      <c r="Q10" s="100"/>
      <c r="R10" s="100"/>
      <c r="S10" s="100"/>
      <c r="T10" s="100"/>
      <c r="U10" s="100"/>
      <c r="V10" s="100"/>
      <c r="W10" s="100"/>
      <c r="X10" s="100"/>
      <c r="Y10" s="100"/>
      <c r="Z10" s="100"/>
      <c r="AA10" s="100"/>
      <c r="AB10" s="100"/>
      <c r="AC10" s="100"/>
      <c r="AD10" s="100"/>
      <c r="AE10" s="100"/>
    </row>
    <row r="11" spans="1:31" s="227" customFormat="1" ht="48" x14ac:dyDescent="0.25">
      <c r="A11" s="304" t="s">
        <v>1251</v>
      </c>
      <c r="B11" s="304"/>
      <c r="C11" s="245" t="s">
        <v>30</v>
      </c>
      <c r="D11" s="245" t="s">
        <v>526</v>
      </c>
      <c r="E11" s="245" t="s">
        <v>524</v>
      </c>
      <c r="F11" s="246"/>
      <c r="G11" s="246"/>
      <c r="H11" s="245" t="s">
        <v>31</v>
      </c>
      <c r="I11" s="245" t="s">
        <v>4</v>
      </c>
      <c r="J11" s="245" t="s">
        <v>5</v>
      </c>
      <c r="K11" s="245" t="s">
        <v>6</v>
      </c>
      <c r="L11" s="245" t="s">
        <v>773</v>
      </c>
      <c r="M11" s="245" t="s">
        <v>13</v>
      </c>
      <c r="N11" s="246" t="s">
        <v>17</v>
      </c>
      <c r="O11" s="246" t="s">
        <v>7</v>
      </c>
      <c r="P11" s="245" t="s">
        <v>8</v>
      </c>
      <c r="Q11" s="246" t="s">
        <v>9</v>
      </c>
      <c r="R11" s="245" t="s">
        <v>18</v>
      </c>
      <c r="S11" s="246" t="s">
        <v>10</v>
      </c>
      <c r="T11" s="246" t="s">
        <v>12</v>
      </c>
      <c r="U11" s="245" t="s">
        <v>169</v>
      </c>
      <c r="V11" s="245" t="s">
        <v>170</v>
      </c>
      <c r="W11" s="245" t="s">
        <v>171</v>
      </c>
      <c r="X11" s="245" t="s">
        <v>163</v>
      </c>
      <c r="Y11" s="245" t="s">
        <v>164</v>
      </c>
      <c r="Z11" s="245" t="s">
        <v>165</v>
      </c>
      <c r="AA11" s="245" t="s">
        <v>166</v>
      </c>
      <c r="AB11" s="247" t="s">
        <v>167</v>
      </c>
      <c r="AC11" s="247" t="s">
        <v>168</v>
      </c>
      <c r="AD11" s="247"/>
      <c r="AE11" s="247"/>
    </row>
    <row r="12" spans="1:31" s="20" customFormat="1" ht="25.5" customHeight="1" x14ac:dyDescent="0.25">
      <c r="A12" s="303" t="s">
        <v>703</v>
      </c>
      <c r="B12" s="303"/>
      <c r="C12" s="95">
        <f>COUNT(D4)</f>
        <v>1</v>
      </c>
      <c r="D12" s="95">
        <f>SUM(D4)</f>
        <v>7</v>
      </c>
      <c r="E12" s="95">
        <f>SUM(E4)</f>
        <v>0</v>
      </c>
      <c r="F12" s="95"/>
      <c r="G12" s="95"/>
      <c r="H12" s="95">
        <f>SUM(H4)</f>
        <v>0</v>
      </c>
      <c r="I12" s="95">
        <f>SUM(I4)</f>
        <v>20</v>
      </c>
      <c r="J12" s="95">
        <f>MAX(J4)</f>
        <v>12</v>
      </c>
      <c r="K12" s="45">
        <f>SUM(K4)</f>
        <v>15485.6</v>
      </c>
      <c r="L12" s="45">
        <f t="shared" ref="L12:AA12" si="2">SUM(L4)</f>
        <v>0</v>
      </c>
      <c r="M12" s="45">
        <f t="shared" si="2"/>
        <v>2167.98</v>
      </c>
      <c r="N12" s="45">
        <f t="shared" si="2"/>
        <v>0</v>
      </c>
      <c r="O12" s="45">
        <f t="shared" si="2"/>
        <v>1153.5999999999999</v>
      </c>
      <c r="P12" s="45">
        <f t="shared" si="2"/>
        <v>626.6</v>
      </c>
      <c r="Q12" s="45">
        <f t="shared" si="2"/>
        <v>5016</v>
      </c>
      <c r="R12" s="45">
        <f t="shared" si="2"/>
        <v>733.49</v>
      </c>
      <c r="S12" s="45">
        <f t="shared" si="2"/>
        <v>0</v>
      </c>
      <c r="T12" s="45">
        <f t="shared" si="2"/>
        <v>0</v>
      </c>
      <c r="U12" s="45">
        <f t="shared" si="2"/>
        <v>25183.27</v>
      </c>
      <c r="V12" s="45">
        <f t="shared" si="2"/>
        <v>0</v>
      </c>
      <c r="W12" s="72">
        <f>U12+V12</f>
        <v>25183.27</v>
      </c>
      <c r="X12" s="249">
        <f t="shared" si="2"/>
        <v>17500</v>
      </c>
      <c r="Y12" s="249">
        <f t="shared" si="2"/>
        <v>0</v>
      </c>
      <c r="Z12" s="249">
        <f t="shared" si="2"/>
        <v>240</v>
      </c>
      <c r="AA12" s="249">
        <f t="shared" si="2"/>
        <v>228</v>
      </c>
      <c r="AB12" s="72">
        <f>W12/(D12 +E12)</f>
        <v>3597.61</v>
      </c>
      <c r="AC12" s="72">
        <f>W12/Z12</f>
        <v>104.93029166666666</v>
      </c>
      <c r="AD12" s="72"/>
      <c r="AE12" s="72"/>
    </row>
  </sheetData>
  <mergeCells count="2">
    <mergeCell ref="A12:B12"/>
    <mergeCell ref="A11:B11"/>
  </mergeCells>
  <pageMargins left="0.74803149606299213" right="0.74803149606299213" top="0.98425196850393704" bottom="0.98425196850393704" header="0.51181102362204722" footer="0.51181102362204722"/>
  <pageSetup paperSize="9" scale="46" orientation="landscape" horizontalDpi="300" verticalDpi="300" r:id="rId1"/>
  <headerFooter alignWithMargins="0"/>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tabColor rgb="FF00B0F0"/>
    <pageSetUpPr fitToPage="1"/>
  </sheetPr>
  <dimension ref="A1:AE13"/>
  <sheetViews>
    <sheetView workbookViewId="0">
      <selection activeCell="A4" sqref="A4:AE5"/>
    </sheetView>
  </sheetViews>
  <sheetFormatPr defaultRowHeight="13.2" x14ac:dyDescent="0.25"/>
  <cols>
    <col min="1" max="1" width="14.5546875" customWidth="1"/>
    <col min="2" max="2" width="13.5546875" customWidth="1"/>
    <col min="3" max="3" width="11" customWidth="1"/>
    <col min="6" max="6" width="14.6640625" customWidth="1"/>
    <col min="7" max="7" width="12" customWidth="1"/>
    <col min="11" max="11" width="11" bestFit="1" customWidth="1"/>
    <col min="12" max="12" width="9.33203125" customWidth="1"/>
    <col min="13" max="13" width="10" bestFit="1" customWidth="1"/>
    <col min="14" max="14" width="8" bestFit="1" customWidth="1"/>
    <col min="15" max="16" width="10" bestFit="1" customWidth="1"/>
    <col min="17" max="17" width="11" bestFit="1" customWidth="1"/>
    <col min="18" max="20" width="10" bestFit="1" customWidth="1"/>
    <col min="21" max="22" width="11" bestFit="1" customWidth="1"/>
    <col min="23" max="23" width="12" bestFit="1" customWidth="1"/>
    <col min="24" max="24" width="10" bestFit="1" customWidth="1"/>
    <col min="28" max="28" width="11" bestFit="1" customWidth="1"/>
    <col min="29" max="29" width="9.5546875" bestFit="1" customWidth="1"/>
    <col min="30" max="30" width="20" customWidth="1"/>
    <col min="31" max="31" width="26.5546875" customWidth="1"/>
  </cols>
  <sheetData>
    <row r="1" spans="1:31" x14ac:dyDescent="0.25">
      <c r="A1" s="10" t="s">
        <v>144</v>
      </c>
      <c r="B1" s="5"/>
      <c r="C1" s="5"/>
      <c r="D1" s="5"/>
      <c r="E1" s="5"/>
      <c r="F1" s="5"/>
      <c r="G1" s="5"/>
      <c r="H1" s="5"/>
      <c r="I1" s="5"/>
      <c r="J1" s="5"/>
      <c r="K1" s="5"/>
      <c r="L1" s="5"/>
      <c r="M1" s="5"/>
      <c r="N1" s="5"/>
      <c r="O1" s="5"/>
      <c r="P1" s="5"/>
      <c r="Q1" s="5"/>
      <c r="R1" s="5"/>
      <c r="S1" s="5"/>
      <c r="T1" s="5"/>
      <c r="U1" s="5"/>
    </row>
    <row r="2" spans="1:31" x14ac:dyDescent="0.25">
      <c r="A2" s="5"/>
      <c r="B2" s="5"/>
      <c r="C2" s="5"/>
      <c r="D2" s="5"/>
      <c r="E2" s="5"/>
      <c r="F2" s="5"/>
      <c r="G2" s="5"/>
      <c r="H2" s="5"/>
      <c r="I2" s="5"/>
      <c r="J2" s="5"/>
      <c r="K2" s="5"/>
      <c r="L2" s="5"/>
      <c r="M2" s="5"/>
      <c r="N2" s="5"/>
      <c r="O2" s="5"/>
      <c r="P2" s="5"/>
      <c r="Q2" s="5"/>
      <c r="R2" s="5"/>
      <c r="S2" s="5"/>
      <c r="T2" s="5"/>
      <c r="U2" s="5"/>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146" t="s">
        <v>11</v>
      </c>
      <c r="V3" s="43" t="s">
        <v>170</v>
      </c>
      <c r="W3" s="43" t="s">
        <v>171</v>
      </c>
      <c r="X3" s="43" t="s">
        <v>163</v>
      </c>
      <c r="Y3" s="43" t="s">
        <v>164</v>
      </c>
      <c r="Z3" s="43" t="s">
        <v>165</v>
      </c>
      <c r="AA3" s="43" t="s">
        <v>166</v>
      </c>
      <c r="AB3" s="146" t="s">
        <v>167</v>
      </c>
      <c r="AC3" s="146" t="s">
        <v>168</v>
      </c>
      <c r="AD3" s="146" t="s">
        <v>1405</v>
      </c>
      <c r="AE3" s="146" t="s">
        <v>1406</v>
      </c>
    </row>
    <row r="4" spans="1:31" s="36" customFormat="1" x14ac:dyDescent="0.25">
      <c r="A4" s="21" t="s">
        <v>145</v>
      </c>
      <c r="B4" s="32" t="s">
        <v>150</v>
      </c>
      <c r="C4" s="21" t="s">
        <v>146</v>
      </c>
      <c r="D4" s="21">
        <v>1</v>
      </c>
      <c r="E4" s="21">
        <v>0</v>
      </c>
      <c r="F4" s="21" t="s">
        <v>99</v>
      </c>
      <c r="G4" s="21" t="s">
        <v>146</v>
      </c>
      <c r="H4" s="21">
        <v>0</v>
      </c>
      <c r="I4" s="33">
        <v>20</v>
      </c>
      <c r="J4" s="33">
        <v>12</v>
      </c>
      <c r="K4" s="34">
        <v>17110.400000000001</v>
      </c>
      <c r="L4" s="34">
        <v>0</v>
      </c>
      <c r="M4" s="34">
        <v>3422.08</v>
      </c>
      <c r="N4" s="23">
        <v>0</v>
      </c>
      <c r="O4" s="23">
        <v>981.6</v>
      </c>
      <c r="P4" s="34">
        <v>673</v>
      </c>
      <c r="Q4" s="23">
        <v>7484</v>
      </c>
      <c r="R4" s="34">
        <v>885.04</v>
      </c>
      <c r="S4" s="23">
        <v>0</v>
      </c>
      <c r="T4" s="23">
        <v>7800</v>
      </c>
      <c r="U4" s="23">
        <v>38356.120000000003</v>
      </c>
      <c r="V4" s="13">
        <v>23012.52</v>
      </c>
      <c r="W4" s="13">
        <f>U4+V4</f>
        <v>61368.639999999999</v>
      </c>
      <c r="X4" s="1">
        <v>2500</v>
      </c>
      <c r="Y4" s="1">
        <v>10</v>
      </c>
      <c r="Z4" s="1">
        <v>240</v>
      </c>
      <c r="AA4" s="1">
        <v>236</v>
      </c>
      <c r="AB4" s="13">
        <f>W4/(D4+E4)</f>
        <v>61368.639999999999</v>
      </c>
      <c r="AC4" s="13">
        <f>W4/Z4</f>
        <v>255.70266666666666</v>
      </c>
      <c r="AD4" s="13" t="s">
        <v>35</v>
      </c>
      <c r="AE4" s="285"/>
    </row>
    <row r="5" spans="1:31" s="36" customFormat="1" x14ac:dyDescent="0.25">
      <c r="A5" s="21" t="s">
        <v>145</v>
      </c>
      <c r="B5" s="32" t="s">
        <v>161</v>
      </c>
      <c r="C5" s="21" t="s">
        <v>176</v>
      </c>
      <c r="D5" s="21">
        <v>0.75</v>
      </c>
      <c r="E5" s="21">
        <v>0</v>
      </c>
      <c r="F5" s="21" t="s">
        <v>99</v>
      </c>
      <c r="G5" s="21" t="s">
        <v>176</v>
      </c>
      <c r="H5" s="21">
        <v>8</v>
      </c>
      <c r="I5" s="33">
        <v>15</v>
      </c>
      <c r="J5" s="33">
        <v>12</v>
      </c>
      <c r="K5" s="34">
        <v>12832.8</v>
      </c>
      <c r="L5" s="34">
        <v>0</v>
      </c>
      <c r="M5" s="34">
        <v>2566.56</v>
      </c>
      <c r="N5" s="23">
        <v>0</v>
      </c>
      <c r="O5" s="23">
        <v>761.4</v>
      </c>
      <c r="P5" s="34">
        <v>499.05</v>
      </c>
      <c r="Q5" s="23">
        <v>5613</v>
      </c>
      <c r="R5" s="34">
        <v>668.18</v>
      </c>
      <c r="S5" s="23">
        <v>8169.46</v>
      </c>
      <c r="T5" s="23">
        <v>0</v>
      </c>
      <c r="U5" s="23">
        <v>31110.45</v>
      </c>
      <c r="V5" s="13">
        <v>17259.39</v>
      </c>
      <c r="W5" s="13">
        <f>U5+V5</f>
        <v>48369.84</v>
      </c>
      <c r="X5" s="1">
        <v>1875</v>
      </c>
      <c r="Y5" s="1">
        <v>15</v>
      </c>
      <c r="Z5" s="1">
        <v>240</v>
      </c>
      <c r="AA5" s="1">
        <v>243</v>
      </c>
      <c r="AB5" s="13">
        <f>W5/(D5+E5)</f>
        <v>64493.119999999995</v>
      </c>
      <c r="AC5" s="13">
        <f>W5/Z5</f>
        <v>201.541</v>
      </c>
      <c r="AD5" s="13" t="s">
        <v>35</v>
      </c>
      <c r="AE5" s="285"/>
    </row>
    <row r="6" spans="1:31" s="36" customFormat="1" x14ac:dyDescent="0.25">
      <c r="A6" s="21"/>
      <c r="B6" s="32"/>
      <c r="C6" s="21"/>
      <c r="D6" s="21"/>
      <c r="E6" s="21"/>
      <c r="F6" s="21"/>
      <c r="G6" s="21"/>
      <c r="H6" s="21"/>
      <c r="I6" s="33"/>
      <c r="J6" s="33"/>
      <c r="K6" s="34"/>
      <c r="L6" s="34"/>
      <c r="M6" s="34"/>
      <c r="N6" s="23"/>
      <c r="O6" s="23"/>
      <c r="P6" s="34"/>
      <c r="Q6" s="23"/>
      <c r="R6" s="34"/>
      <c r="S6" s="23"/>
      <c r="T6" s="23"/>
      <c r="U6" s="23"/>
      <c r="V6" s="13"/>
      <c r="W6" s="13"/>
      <c r="X6" s="1"/>
      <c r="Y6" s="1"/>
      <c r="Z6" s="1"/>
      <c r="AA6" s="1"/>
      <c r="AB6" s="13"/>
      <c r="AC6" s="13"/>
      <c r="AD6" s="13"/>
      <c r="AE6" s="285"/>
    </row>
    <row r="7" spans="1:31" s="36" customFormat="1" x14ac:dyDescent="0.25">
      <c r="A7" s="21"/>
      <c r="B7" s="32"/>
      <c r="C7" s="21"/>
      <c r="D7" s="21"/>
      <c r="E7" s="21"/>
      <c r="F7" s="21"/>
      <c r="G7" s="21"/>
      <c r="H7" s="21"/>
      <c r="I7" s="33"/>
      <c r="J7" s="33"/>
      <c r="K7" s="34"/>
      <c r="L7" s="34"/>
      <c r="M7" s="34"/>
      <c r="N7" s="23"/>
      <c r="O7" s="23"/>
      <c r="P7" s="34"/>
      <c r="Q7" s="23"/>
      <c r="R7" s="34"/>
      <c r="S7" s="23"/>
      <c r="T7" s="23"/>
      <c r="U7" s="23"/>
      <c r="V7" s="13"/>
      <c r="W7" s="13"/>
      <c r="X7" s="1"/>
      <c r="Y7" s="1"/>
      <c r="Z7" s="1"/>
      <c r="AA7" s="1"/>
      <c r="AB7" s="13"/>
      <c r="AC7" s="13"/>
      <c r="AD7" s="13"/>
      <c r="AE7" s="285"/>
    </row>
    <row r="8" spans="1:31" s="36" customFormat="1" x14ac:dyDescent="0.25">
      <c r="A8" s="21"/>
      <c r="B8" s="32"/>
      <c r="C8" s="21"/>
      <c r="D8" s="21"/>
      <c r="E8" s="21"/>
      <c r="F8" s="21"/>
      <c r="G8" s="21"/>
      <c r="H8" s="21"/>
      <c r="I8" s="33"/>
      <c r="J8" s="33"/>
      <c r="K8" s="34"/>
      <c r="L8" s="34"/>
      <c r="M8" s="34"/>
      <c r="N8" s="23"/>
      <c r="O8" s="23"/>
      <c r="P8" s="34"/>
      <c r="Q8" s="23"/>
      <c r="R8" s="34"/>
      <c r="S8" s="23"/>
      <c r="T8" s="23"/>
      <c r="U8" s="23"/>
      <c r="V8" s="13"/>
      <c r="W8" s="13"/>
      <c r="X8" s="1"/>
      <c r="Y8" s="1"/>
      <c r="Z8" s="1"/>
      <c r="AA8" s="1"/>
      <c r="AB8" s="13"/>
      <c r="AC8" s="13"/>
      <c r="AD8" s="13"/>
      <c r="AE8" s="285"/>
    </row>
    <row r="9" spans="1:31" x14ac:dyDescent="0.25">
      <c r="A9" s="97"/>
      <c r="B9" s="97" t="s">
        <v>28</v>
      </c>
      <c r="C9" s="97">
        <f>COUNT(D4:D5)</f>
        <v>2</v>
      </c>
      <c r="D9" s="97">
        <f>SUM(D4:D8)</f>
        <v>1.75</v>
      </c>
      <c r="E9" s="97">
        <f>SUM(E4:E8)</f>
        <v>0</v>
      </c>
      <c r="F9" s="97"/>
      <c r="G9" s="97"/>
      <c r="H9" s="97">
        <f>SUM(H4:H8)</f>
        <v>8</v>
      </c>
      <c r="I9" s="97">
        <f>SUM(I4:I8)</f>
        <v>35</v>
      </c>
      <c r="J9" s="97">
        <f>MAX(J4:J5)</f>
        <v>12</v>
      </c>
      <c r="K9" s="98">
        <f t="shared" ref="K9:AA9" si="0">SUM(K4:K8)</f>
        <v>29943.200000000001</v>
      </c>
      <c r="L9" s="98">
        <f t="shared" si="0"/>
        <v>0</v>
      </c>
      <c r="M9" s="98">
        <f t="shared" si="0"/>
        <v>5988.6399999999994</v>
      </c>
      <c r="N9" s="98">
        <f t="shared" si="0"/>
        <v>0</v>
      </c>
      <c r="O9" s="98">
        <f t="shared" si="0"/>
        <v>1743</v>
      </c>
      <c r="P9" s="98">
        <f t="shared" si="0"/>
        <v>1172.05</v>
      </c>
      <c r="Q9" s="98">
        <f t="shared" si="0"/>
        <v>13097</v>
      </c>
      <c r="R9" s="98">
        <f t="shared" si="0"/>
        <v>1553.2199999999998</v>
      </c>
      <c r="S9" s="98">
        <f t="shared" si="0"/>
        <v>8169.46</v>
      </c>
      <c r="T9" s="98">
        <f t="shared" si="0"/>
        <v>7800</v>
      </c>
      <c r="U9" s="98">
        <f t="shared" si="0"/>
        <v>69466.570000000007</v>
      </c>
      <c r="V9" s="98">
        <f t="shared" si="0"/>
        <v>40271.910000000003</v>
      </c>
      <c r="W9" s="98">
        <f t="shared" si="0"/>
        <v>109738.48</v>
      </c>
      <c r="X9" s="101">
        <f t="shared" si="0"/>
        <v>4375</v>
      </c>
      <c r="Y9" s="101">
        <f t="shared" si="0"/>
        <v>25</v>
      </c>
      <c r="Z9" s="101">
        <f t="shared" si="0"/>
        <v>480</v>
      </c>
      <c r="AA9" s="101">
        <f t="shared" si="0"/>
        <v>479</v>
      </c>
      <c r="AB9" s="113">
        <f>W9/(D9+E9)</f>
        <v>62707.702857142853</v>
      </c>
      <c r="AC9" s="113">
        <f>W9/Z9</f>
        <v>228.62183333333331</v>
      </c>
      <c r="AD9" s="113"/>
      <c r="AE9" s="113"/>
    </row>
    <row r="10" spans="1:31" ht="31.2" x14ac:dyDescent="0.25">
      <c r="A10" s="146" t="s">
        <v>14</v>
      </c>
      <c r="B10" s="146" t="s">
        <v>15</v>
      </c>
      <c r="C10" s="146" t="s">
        <v>16</v>
      </c>
      <c r="D10" s="43" t="s">
        <v>526</v>
      </c>
      <c r="E10" s="43" t="s">
        <v>524</v>
      </c>
      <c r="F10" s="146" t="s">
        <v>2</v>
      </c>
      <c r="G10" s="146" t="s">
        <v>3</v>
      </c>
      <c r="H10" s="43" t="s">
        <v>29</v>
      </c>
      <c r="I10" s="43" t="s">
        <v>4</v>
      </c>
      <c r="J10" s="43" t="s">
        <v>5</v>
      </c>
      <c r="K10" s="43" t="s">
        <v>6</v>
      </c>
      <c r="L10" s="254" t="s">
        <v>773</v>
      </c>
      <c r="M10" s="43" t="s">
        <v>13</v>
      </c>
      <c r="N10" s="146" t="s">
        <v>17</v>
      </c>
      <c r="O10" s="146" t="s">
        <v>7</v>
      </c>
      <c r="P10" s="43" t="s">
        <v>8</v>
      </c>
      <c r="Q10" s="146" t="s">
        <v>9</v>
      </c>
      <c r="R10" s="43" t="s">
        <v>18</v>
      </c>
      <c r="S10" s="146" t="s">
        <v>10</v>
      </c>
      <c r="T10" s="146" t="s">
        <v>12</v>
      </c>
      <c r="U10" s="146" t="s">
        <v>11</v>
      </c>
      <c r="V10" s="43" t="s">
        <v>170</v>
      </c>
      <c r="W10" s="43" t="s">
        <v>171</v>
      </c>
      <c r="X10" s="43" t="s">
        <v>163</v>
      </c>
      <c r="Y10" s="43" t="s">
        <v>164</v>
      </c>
      <c r="Z10" s="43" t="s">
        <v>165</v>
      </c>
      <c r="AA10" s="43" t="s">
        <v>166</v>
      </c>
      <c r="AB10" s="146" t="s">
        <v>167</v>
      </c>
      <c r="AC10" s="146" t="s">
        <v>168</v>
      </c>
      <c r="AD10" s="146" t="s">
        <v>1405</v>
      </c>
      <c r="AE10" s="146" t="s">
        <v>1406</v>
      </c>
    </row>
    <row r="11" spans="1:31" x14ac:dyDescent="0.25">
      <c r="A11" s="100"/>
      <c r="B11" s="100"/>
      <c r="C11" s="100"/>
      <c r="D11" s="100"/>
      <c r="E11" s="100"/>
      <c r="F11" s="100"/>
      <c r="G11" s="100"/>
      <c r="H11" s="100"/>
      <c r="I11" s="100"/>
      <c r="J11" s="100"/>
      <c r="K11" s="100"/>
      <c r="L11" s="100"/>
      <c r="M11" s="100"/>
      <c r="N11" s="100"/>
      <c r="O11" s="100"/>
      <c r="P11" s="100"/>
      <c r="Q11" s="100"/>
      <c r="R11" s="100"/>
      <c r="S11" s="100"/>
      <c r="T11" s="100"/>
      <c r="U11" s="100"/>
      <c r="V11" s="100"/>
      <c r="W11" s="100"/>
      <c r="X11" s="100"/>
      <c r="Y11" s="100"/>
      <c r="Z11" s="100"/>
      <c r="AA11" s="100"/>
      <c r="AB11" s="100"/>
      <c r="AC11" s="100"/>
      <c r="AD11" s="100"/>
      <c r="AE11" s="100"/>
    </row>
    <row r="12" spans="1:31" s="227" customFormat="1" ht="36" x14ac:dyDescent="0.25">
      <c r="A12" s="304" t="s">
        <v>1251</v>
      </c>
      <c r="B12" s="304"/>
      <c r="C12" s="245" t="s">
        <v>30</v>
      </c>
      <c r="D12" s="245" t="s">
        <v>526</v>
      </c>
      <c r="E12" s="245" t="s">
        <v>524</v>
      </c>
      <c r="F12" s="246"/>
      <c r="G12" s="246"/>
      <c r="H12" s="245" t="s">
        <v>31</v>
      </c>
      <c r="I12" s="245" t="s">
        <v>4</v>
      </c>
      <c r="J12" s="245" t="s">
        <v>5</v>
      </c>
      <c r="K12" s="245" t="s">
        <v>6</v>
      </c>
      <c r="L12" s="245" t="s">
        <v>773</v>
      </c>
      <c r="M12" s="245" t="s">
        <v>13</v>
      </c>
      <c r="N12" s="246" t="s">
        <v>17</v>
      </c>
      <c r="O12" s="246" t="s">
        <v>7</v>
      </c>
      <c r="P12" s="245" t="s">
        <v>8</v>
      </c>
      <c r="Q12" s="246" t="s">
        <v>9</v>
      </c>
      <c r="R12" s="245" t="s">
        <v>18</v>
      </c>
      <c r="S12" s="246" t="s">
        <v>10</v>
      </c>
      <c r="T12" s="246" t="s">
        <v>12</v>
      </c>
      <c r="U12" s="245" t="s">
        <v>169</v>
      </c>
      <c r="V12" s="245" t="s">
        <v>170</v>
      </c>
      <c r="W12" s="245" t="s">
        <v>171</v>
      </c>
      <c r="X12" s="245" t="s">
        <v>163</v>
      </c>
      <c r="Y12" s="245" t="s">
        <v>164</v>
      </c>
      <c r="Z12" s="245" t="s">
        <v>165</v>
      </c>
      <c r="AA12" s="245" t="s">
        <v>166</v>
      </c>
      <c r="AB12" s="247" t="s">
        <v>167</v>
      </c>
      <c r="AC12" s="247" t="s">
        <v>168</v>
      </c>
      <c r="AD12" s="247"/>
      <c r="AE12" s="247"/>
    </row>
    <row r="13" spans="1:31" s="20" customFormat="1" ht="25.5" customHeight="1" x14ac:dyDescent="0.25">
      <c r="A13" s="303" t="s">
        <v>708</v>
      </c>
      <c r="B13" s="303"/>
      <c r="C13" s="95">
        <f>COUNT(D4:D5)</f>
        <v>2</v>
      </c>
      <c r="D13" s="95">
        <f>SUM(D4:D5)</f>
        <v>1.75</v>
      </c>
      <c r="E13" s="95">
        <f>SUM(E4:E5)</f>
        <v>0</v>
      </c>
      <c r="F13" s="95"/>
      <c r="G13" s="95"/>
      <c r="H13" s="95">
        <f>SUM(H4:H5)</f>
        <v>8</v>
      </c>
      <c r="I13" s="95">
        <f>SUM(I4:I5)</f>
        <v>35</v>
      </c>
      <c r="J13" s="95">
        <f>MAX(J4:J5)</f>
        <v>12</v>
      </c>
      <c r="K13" s="45">
        <f>SUM(K4:K5)</f>
        <v>29943.200000000001</v>
      </c>
      <c r="L13" s="45">
        <f t="shared" ref="L13:AA13" si="1">SUM(L4:L5)</f>
        <v>0</v>
      </c>
      <c r="M13" s="45">
        <f t="shared" si="1"/>
        <v>5988.6399999999994</v>
      </c>
      <c r="N13" s="45">
        <f t="shared" si="1"/>
        <v>0</v>
      </c>
      <c r="O13" s="45">
        <f t="shared" si="1"/>
        <v>1743</v>
      </c>
      <c r="P13" s="45">
        <f t="shared" si="1"/>
        <v>1172.05</v>
      </c>
      <c r="Q13" s="45">
        <f t="shared" si="1"/>
        <v>13097</v>
      </c>
      <c r="R13" s="45">
        <f t="shared" si="1"/>
        <v>1553.2199999999998</v>
      </c>
      <c r="S13" s="45">
        <f t="shared" si="1"/>
        <v>8169.46</v>
      </c>
      <c r="T13" s="45">
        <f t="shared" si="1"/>
        <v>7800</v>
      </c>
      <c r="U13" s="45">
        <f t="shared" si="1"/>
        <v>69466.570000000007</v>
      </c>
      <c r="V13" s="45">
        <f t="shared" si="1"/>
        <v>40271.910000000003</v>
      </c>
      <c r="W13" s="72">
        <f>U13+V13</f>
        <v>109738.48000000001</v>
      </c>
      <c r="X13" s="249">
        <f t="shared" si="1"/>
        <v>4375</v>
      </c>
      <c r="Y13" s="249">
        <f t="shared" si="1"/>
        <v>25</v>
      </c>
      <c r="Z13" s="249">
        <f t="shared" si="1"/>
        <v>480</v>
      </c>
      <c r="AA13" s="249">
        <f t="shared" si="1"/>
        <v>479</v>
      </c>
      <c r="AB13" s="72">
        <f>W13/(D13+E13)</f>
        <v>62707.70285714286</v>
      </c>
      <c r="AC13" s="72">
        <f>W13/Z13</f>
        <v>228.62183333333334</v>
      </c>
      <c r="AD13" s="72"/>
      <c r="AE13" s="72"/>
    </row>
  </sheetData>
  <mergeCells count="2">
    <mergeCell ref="A13:B13"/>
    <mergeCell ref="A12:B12"/>
  </mergeCells>
  <pageMargins left="0.74803149606299213" right="0.74803149606299213" top="0.98425196850393704" bottom="0.98425196850393704" header="0.51181102362204722" footer="0.51181102362204722"/>
  <pageSetup paperSize="9" scale="47" orientation="landscape" r:id="rId1"/>
  <headerFooter alignWithMargins="0"/>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tabColor rgb="FF00B0F0"/>
    <pageSetUpPr fitToPage="1"/>
  </sheetPr>
  <dimension ref="A1:AR17"/>
  <sheetViews>
    <sheetView workbookViewId="0">
      <selection activeCell="A4" sqref="A4:AE6"/>
    </sheetView>
  </sheetViews>
  <sheetFormatPr defaultRowHeight="13.2" x14ac:dyDescent="0.25"/>
  <cols>
    <col min="1" max="1" width="12" customWidth="1"/>
    <col min="2" max="2" width="9.88671875" customWidth="1"/>
    <col min="3" max="3" width="12.44140625" customWidth="1"/>
    <col min="6" max="6" width="16.6640625" customWidth="1"/>
    <col min="7" max="7" width="12.44140625" customWidth="1"/>
    <col min="8" max="8" width="12.88671875" customWidth="1"/>
    <col min="9" max="9" width="11.88671875" customWidth="1"/>
    <col min="11" max="11" width="11" bestFit="1" customWidth="1"/>
    <col min="12" max="12" width="9.33203125" customWidth="1"/>
    <col min="13" max="13" width="11" bestFit="1" customWidth="1"/>
    <col min="14" max="14" width="8" bestFit="1" customWidth="1"/>
    <col min="15" max="16" width="10" bestFit="1" customWidth="1"/>
    <col min="17" max="17" width="11" bestFit="1" customWidth="1"/>
    <col min="18" max="20" width="10" bestFit="1" customWidth="1"/>
    <col min="21" max="21" width="12" bestFit="1" customWidth="1"/>
    <col min="22" max="22" width="11" bestFit="1" customWidth="1"/>
    <col min="23" max="23" width="12" bestFit="1" customWidth="1"/>
    <col min="24" max="24" width="11" bestFit="1" customWidth="1"/>
    <col min="28" max="28" width="11" bestFit="1" customWidth="1"/>
    <col min="29" max="29" width="9.5546875" bestFit="1" customWidth="1"/>
    <col min="30" max="30" width="15.88671875" customWidth="1"/>
    <col min="31" max="31" width="17.5546875" customWidth="1"/>
  </cols>
  <sheetData>
    <row r="1" spans="1:44" x14ac:dyDescent="0.25">
      <c r="A1" s="10" t="s">
        <v>152</v>
      </c>
      <c r="B1" s="5"/>
      <c r="C1" s="5"/>
      <c r="D1" s="5"/>
      <c r="E1" s="5"/>
      <c r="F1" s="5"/>
      <c r="G1" s="5"/>
      <c r="H1" s="5"/>
      <c r="I1" s="5"/>
      <c r="J1" s="5"/>
      <c r="K1" s="5"/>
      <c r="L1" s="5"/>
      <c r="M1" s="5"/>
      <c r="N1" s="5"/>
      <c r="O1" s="5"/>
      <c r="P1" s="5"/>
      <c r="Q1" s="5"/>
      <c r="R1" s="5"/>
      <c r="S1" s="5"/>
      <c r="T1" s="5"/>
      <c r="U1" s="5"/>
    </row>
    <row r="2" spans="1:44" x14ac:dyDescent="0.25">
      <c r="A2" s="5"/>
      <c r="B2" s="5"/>
      <c r="C2" s="5"/>
      <c r="D2" s="5"/>
      <c r="E2" s="5"/>
      <c r="F2" s="5"/>
      <c r="G2" s="5"/>
      <c r="H2" s="5"/>
      <c r="I2" s="5"/>
      <c r="J2" s="5"/>
      <c r="K2" s="5"/>
      <c r="L2" s="5"/>
      <c r="M2" s="5"/>
      <c r="N2" s="5"/>
      <c r="O2" s="5"/>
      <c r="P2" s="5"/>
      <c r="Q2" s="5"/>
      <c r="R2" s="5"/>
      <c r="S2" s="5"/>
      <c r="T2" s="5"/>
      <c r="U2" s="5"/>
    </row>
    <row r="3" spans="1:44"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146" t="s">
        <v>11</v>
      </c>
      <c r="V3" s="43" t="s">
        <v>170</v>
      </c>
      <c r="W3" s="43" t="s">
        <v>171</v>
      </c>
      <c r="X3" s="43" t="s">
        <v>163</v>
      </c>
      <c r="Y3" s="43" t="s">
        <v>164</v>
      </c>
      <c r="Z3" s="43" t="s">
        <v>165</v>
      </c>
      <c r="AA3" s="43" t="s">
        <v>166</v>
      </c>
      <c r="AB3" s="146" t="s">
        <v>167</v>
      </c>
      <c r="AC3" s="146" t="s">
        <v>168</v>
      </c>
      <c r="AD3" s="146" t="s">
        <v>1405</v>
      </c>
      <c r="AE3" s="146" t="s">
        <v>1406</v>
      </c>
    </row>
    <row r="4" spans="1:44" x14ac:dyDescent="0.25">
      <c r="A4" s="21" t="s">
        <v>153</v>
      </c>
      <c r="B4" s="42" t="s">
        <v>150</v>
      </c>
      <c r="C4" s="21" t="s">
        <v>154</v>
      </c>
      <c r="D4" s="21">
        <v>1</v>
      </c>
      <c r="E4" s="21">
        <v>0</v>
      </c>
      <c r="F4" s="21" t="s">
        <v>99</v>
      </c>
      <c r="G4" s="21" t="s">
        <v>154</v>
      </c>
      <c r="H4" s="21">
        <v>0</v>
      </c>
      <c r="I4" s="33">
        <v>20</v>
      </c>
      <c r="J4" s="33">
        <v>12</v>
      </c>
      <c r="K4" s="34">
        <v>17735.599999999999</v>
      </c>
      <c r="L4" s="34">
        <v>0</v>
      </c>
      <c r="M4" s="34">
        <v>3547.12</v>
      </c>
      <c r="N4" s="23">
        <v>0</v>
      </c>
      <c r="O4" s="23">
        <v>974.4</v>
      </c>
      <c r="P4" s="34">
        <v>641</v>
      </c>
      <c r="Q4" s="23">
        <v>7484</v>
      </c>
      <c r="R4" s="34">
        <v>855.2</v>
      </c>
      <c r="S4" s="23">
        <v>0</v>
      </c>
      <c r="T4" s="23">
        <v>7800</v>
      </c>
      <c r="U4" s="23">
        <v>39037.22</v>
      </c>
      <c r="V4" s="13">
        <v>23012.52</v>
      </c>
      <c r="W4" s="13">
        <f>U4+V4</f>
        <v>62049.740000000005</v>
      </c>
      <c r="X4" s="1">
        <v>2500</v>
      </c>
      <c r="Y4" s="1">
        <v>10</v>
      </c>
      <c r="Z4" s="1">
        <v>240</v>
      </c>
      <c r="AA4" s="1">
        <v>232</v>
      </c>
      <c r="AB4" s="13">
        <f>W4/(D4+E4)</f>
        <v>62049.740000000005</v>
      </c>
      <c r="AC4" s="13">
        <f t="shared" ref="AC4:AC10" si="0">W4/Z4</f>
        <v>258.54058333333336</v>
      </c>
      <c r="AD4" s="13" t="s">
        <v>35</v>
      </c>
      <c r="AE4" s="285"/>
      <c r="AF4" s="36"/>
      <c r="AG4" s="36"/>
      <c r="AH4" s="36"/>
      <c r="AI4" s="36"/>
      <c r="AJ4" s="36"/>
      <c r="AK4" s="36"/>
      <c r="AL4" s="36"/>
      <c r="AM4" s="36"/>
      <c r="AN4" s="36"/>
      <c r="AO4" s="36"/>
      <c r="AP4" s="36"/>
      <c r="AQ4" s="36"/>
      <c r="AR4" s="36"/>
    </row>
    <row r="5" spans="1:44" x14ac:dyDescent="0.25">
      <c r="A5" s="21" t="s">
        <v>153</v>
      </c>
      <c r="B5" s="42" t="s">
        <v>161</v>
      </c>
      <c r="C5" s="21" t="s">
        <v>174</v>
      </c>
      <c r="D5" s="21">
        <v>0.75</v>
      </c>
      <c r="E5" s="21">
        <v>0</v>
      </c>
      <c r="F5" s="21" t="s">
        <v>99</v>
      </c>
      <c r="G5" s="21" t="s">
        <v>174</v>
      </c>
      <c r="H5" s="21">
        <v>8</v>
      </c>
      <c r="I5" s="33">
        <v>15</v>
      </c>
      <c r="J5" s="33">
        <v>12</v>
      </c>
      <c r="K5" s="34">
        <v>12832.8</v>
      </c>
      <c r="L5" s="34">
        <v>0</v>
      </c>
      <c r="M5" s="34">
        <v>2566.56</v>
      </c>
      <c r="N5" s="23">
        <v>0</v>
      </c>
      <c r="O5" s="23">
        <v>761.4</v>
      </c>
      <c r="P5" s="34">
        <v>403.05</v>
      </c>
      <c r="Q5" s="23">
        <v>5613</v>
      </c>
      <c r="R5" s="34">
        <v>665.3</v>
      </c>
      <c r="S5" s="23">
        <v>8169.46</v>
      </c>
      <c r="T5" s="23">
        <v>0</v>
      </c>
      <c r="U5" s="23">
        <v>31011.57</v>
      </c>
      <c r="V5" s="13">
        <v>17259.39</v>
      </c>
      <c r="W5" s="13">
        <f>U5+V5</f>
        <v>48270.96</v>
      </c>
      <c r="X5" s="1">
        <v>1875</v>
      </c>
      <c r="Y5" s="1">
        <v>15</v>
      </c>
      <c r="Z5" s="1">
        <v>180</v>
      </c>
      <c r="AA5" s="1">
        <v>217</v>
      </c>
      <c r="AB5" s="13">
        <f>W5/(D5+E5)</f>
        <v>64361.279999999999</v>
      </c>
      <c r="AC5" s="13">
        <f t="shared" si="0"/>
        <v>268.17199999999997</v>
      </c>
      <c r="AD5" s="13" t="s">
        <v>35</v>
      </c>
      <c r="AE5" s="285"/>
      <c r="AF5" s="36"/>
      <c r="AG5" s="36"/>
      <c r="AH5" s="36"/>
      <c r="AI5" s="36"/>
      <c r="AJ5" s="36"/>
      <c r="AK5" s="36"/>
      <c r="AL5" s="36"/>
      <c r="AM5" s="36"/>
      <c r="AN5" s="36"/>
      <c r="AO5" s="36"/>
      <c r="AP5" s="36"/>
      <c r="AQ5" s="36"/>
      <c r="AR5" s="36"/>
    </row>
    <row r="6" spans="1:44" x14ac:dyDescent="0.25">
      <c r="A6" s="21" t="s">
        <v>153</v>
      </c>
      <c r="B6" s="42" t="s">
        <v>488</v>
      </c>
      <c r="C6" s="21" t="s">
        <v>492</v>
      </c>
      <c r="D6" s="21">
        <v>7</v>
      </c>
      <c r="E6" s="21">
        <v>0</v>
      </c>
      <c r="F6" s="21" t="s">
        <v>177</v>
      </c>
      <c r="G6" s="21" t="s">
        <v>492</v>
      </c>
      <c r="H6" s="21">
        <v>0</v>
      </c>
      <c r="I6" s="33">
        <v>20</v>
      </c>
      <c r="J6" s="33">
        <v>12</v>
      </c>
      <c r="K6" s="34">
        <v>20316</v>
      </c>
      <c r="L6" s="34">
        <v>0</v>
      </c>
      <c r="M6" s="34">
        <v>4063.2</v>
      </c>
      <c r="N6" s="23">
        <v>0</v>
      </c>
      <c r="O6" s="23">
        <v>1015.2</v>
      </c>
      <c r="P6" s="34">
        <v>537.4</v>
      </c>
      <c r="Q6" s="23">
        <v>7484</v>
      </c>
      <c r="R6" s="34">
        <v>1002.47</v>
      </c>
      <c r="S6" s="23">
        <v>0</v>
      </c>
      <c r="T6" s="23">
        <v>0</v>
      </c>
      <c r="U6" s="23">
        <v>34418.269999999997</v>
      </c>
      <c r="V6" s="13">
        <v>0</v>
      </c>
      <c r="W6" s="13">
        <f>U6+V6</f>
        <v>34418.269999999997</v>
      </c>
      <c r="X6" s="1">
        <v>17500</v>
      </c>
      <c r="Y6" s="1">
        <v>0</v>
      </c>
      <c r="Z6" s="1">
        <v>240</v>
      </c>
      <c r="AA6" s="1">
        <v>235</v>
      </c>
      <c r="AB6" s="13">
        <f>W6/(D6+E6)</f>
        <v>4916.8957142857134</v>
      </c>
      <c r="AC6" s="13">
        <f t="shared" si="0"/>
        <v>143.40945833333333</v>
      </c>
      <c r="AD6" s="13" t="s">
        <v>1692</v>
      </c>
      <c r="AE6" s="285"/>
      <c r="AF6" s="36"/>
      <c r="AG6" s="36"/>
      <c r="AH6" s="36"/>
      <c r="AI6" s="36"/>
      <c r="AJ6" s="36"/>
      <c r="AK6" s="36"/>
      <c r="AL6" s="36"/>
      <c r="AM6" s="36"/>
      <c r="AN6" s="36"/>
      <c r="AO6" s="36"/>
      <c r="AP6" s="36"/>
      <c r="AQ6" s="36"/>
      <c r="AR6" s="36"/>
    </row>
    <row r="7" spans="1:44" x14ac:dyDescent="0.25">
      <c r="A7" s="21"/>
      <c r="B7" s="42"/>
      <c r="C7" s="21"/>
      <c r="D7" s="21"/>
      <c r="E7" s="21"/>
      <c r="F7" s="21"/>
      <c r="G7" s="21"/>
      <c r="H7" s="21"/>
      <c r="I7" s="33"/>
      <c r="J7" s="33"/>
      <c r="K7" s="34"/>
      <c r="L7" s="34"/>
      <c r="M7" s="34"/>
      <c r="N7" s="23"/>
      <c r="O7" s="23"/>
      <c r="P7" s="34"/>
      <c r="Q7" s="23"/>
      <c r="R7" s="34"/>
      <c r="S7" s="23"/>
      <c r="T7" s="23"/>
      <c r="U7" s="23"/>
      <c r="V7" s="13"/>
      <c r="W7" s="13"/>
      <c r="X7" s="1"/>
      <c r="Y7" s="1"/>
      <c r="Z7" s="1"/>
      <c r="AA7" s="1"/>
      <c r="AB7" s="13"/>
      <c r="AC7" s="13"/>
      <c r="AD7" s="13"/>
      <c r="AE7" s="285"/>
      <c r="AF7" s="36"/>
      <c r="AG7" s="36"/>
      <c r="AH7" s="36"/>
      <c r="AI7" s="36"/>
      <c r="AJ7" s="36"/>
      <c r="AK7" s="36"/>
      <c r="AL7" s="36"/>
      <c r="AM7" s="36"/>
      <c r="AN7" s="36"/>
      <c r="AO7" s="36"/>
      <c r="AP7" s="36"/>
      <c r="AQ7" s="36"/>
      <c r="AR7" s="36"/>
    </row>
    <row r="8" spans="1:44" x14ac:dyDescent="0.25">
      <c r="A8" s="21"/>
      <c r="B8" s="42"/>
      <c r="C8" s="21"/>
      <c r="D8" s="21"/>
      <c r="E8" s="21"/>
      <c r="F8" s="21"/>
      <c r="G8" s="21"/>
      <c r="H8" s="21"/>
      <c r="I8" s="33"/>
      <c r="J8" s="33"/>
      <c r="K8" s="34"/>
      <c r="L8" s="34"/>
      <c r="M8" s="34"/>
      <c r="N8" s="23"/>
      <c r="O8" s="23"/>
      <c r="P8" s="34"/>
      <c r="Q8" s="23"/>
      <c r="R8" s="34"/>
      <c r="S8" s="23"/>
      <c r="T8" s="23"/>
      <c r="U8" s="23"/>
      <c r="V8" s="13"/>
      <c r="W8" s="13"/>
      <c r="X8" s="1"/>
      <c r="Y8" s="1"/>
      <c r="Z8" s="1"/>
      <c r="AA8" s="1"/>
      <c r="AB8" s="13"/>
      <c r="AC8" s="13"/>
      <c r="AD8" s="13"/>
      <c r="AE8" s="285"/>
      <c r="AF8" s="36"/>
      <c r="AG8" s="36"/>
      <c r="AH8" s="36"/>
      <c r="AI8" s="36"/>
      <c r="AJ8" s="36"/>
      <c r="AK8" s="36"/>
      <c r="AL8" s="36"/>
      <c r="AM8" s="36"/>
      <c r="AN8" s="36"/>
      <c r="AO8" s="36"/>
      <c r="AP8" s="36"/>
      <c r="AQ8" s="36"/>
      <c r="AR8" s="36"/>
    </row>
    <row r="9" spans="1:44" x14ac:dyDescent="0.25">
      <c r="A9" s="21"/>
      <c r="B9" s="42"/>
      <c r="C9" s="21"/>
      <c r="D9" s="21"/>
      <c r="E9" s="21"/>
      <c r="F9" s="21"/>
      <c r="G9" s="21"/>
      <c r="H9" s="21"/>
      <c r="I9" s="33"/>
      <c r="J9" s="33"/>
      <c r="K9" s="34"/>
      <c r="L9" s="34"/>
      <c r="M9" s="34"/>
      <c r="N9" s="23"/>
      <c r="O9" s="23"/>
      <c r="P9" s="34"/>
      <c r="Q9" s="23"/>
      <c r="R9" s="34"/>
      <c r="S9" s="23"/>
      <c r="T9" s="23"/>
      <c r="U9" s="23"/>
      <c r="V9" s="13"/>
      <c r="W9" s="13"/>
      <c r="X9" s="1"/>
      <c r="Y9" s="1"/>
      <c r="Z9" s="1"/>
      <c r="AA9" s="1"/>
      <c r="AB9" s="13"/>
      <c r="AC9" s="13"/>
      <c r="AD9" s="13"/>
      <c r="AE9" s="285"/>
      <c r="AF9" s="36"/>
      <c r="AG9" s="36"/>
      <c r="AH9" s="36"/>
      <c r="AI9" s="36"/>
      <c r="AJ9" s="36"/>
      <c r="AK9" s="36"/>
      <c r="AL9" s="36"/>
      <c r="AM9" s="36"/>
      <c r="AN9" s="36"/>
      <c r="AO9" s="36"/>
      <c r="AP9" s="36"/>
      <c r="AQ9" s="36"/>
      <c r="AR9" s="36"/>
    </row>
    <row r="10" spans="1:44" x14ac:dyDescent="0.25">
      <c r="A10" s="97"/>
      <c r="B10" s="97" t="s">
        <v>28</v>
      </c>
      <c r="C10" s="97">
        <f>COUNT(D4:D6)</f>
        <v>3</v>
      </c>
      <c r="D10" s="97">
        <f>SUM(D4:D9)</f>
        <v>8.75</v>
      </c>
      <c r="E10" s="97">
        <f>SUM(E4:E9)</f>
        <v>0</v>
      </c>
      <c r="F10" s="97"/>
      <c r="G10" s="97"/>
      <c r="H10" s="97">
        <f>SUM(H4:H9)</f>
        <v>8</v>
      </c>
      <c r="I10" s="97">
        <f>SUM(I4:I9)</f>
        <v>55</v>
      </c>
      <c r="J10" s="97">
        <f>MAX(J4:J6)</f>
        <v>12</v>
      </c>
      <c r="K10" s="98">
        <f t="shared" ref="K10:AA10" si="1">SUM(K4:K9)</f>
        <v>50884.399999999994</v>
      </c>
      <c r="L10" s="98">
        <f t="shared" si="1"/>
        <v>0</v>
      </c>
      <c r="M10" s="98">
        <f t="shared" si="1"/>
        <v>10176.880000000001</v>
      </c>
      <c r="N10" s="98">
        <f t="shared" si="1"/>
        <v>0</v>
      </c>
      <c r="O10" s="98">
        <f t="shared" si="1"/>
        <v>2751</v>
      </c>
      <c r="P10" s="98">
        <f t="shared" si="1"/>
        <v>1581.4499999999998</v>
      </c>
      <c r="Q10" s="98">
        <f t="shared" si="1"/>
        <v>20581</v>
      </c>
      <c r="R10" s="98">
        <f t="shared" si="1"/>
        <v>2522.9700000000003</v>
      </c>
      <c r="S10" s="98">
        <f t="shared" si="1"/>
        <v>8169.46</v>
      </c>
      <c r="T10" s="98">
        <f t="shared" si="1"/>
        <v>7800</v>
      </c>
      <c r="U10" s="98">
        <f t="shared" si="1"/>
        <v>104467.06</v>
      </c>
      <c r="V10" s="98">
        <f t="shared" si="1"/>
        <v>40271.910000000003</v>
      </c>
      <c r="W10" s="98">
        <f t="shared" si="1"/>
        <v>144738.97</v>
      </c>
      <c r="X10" s="101">
        <f t="shared" si="1"/>
        <v>21875</v>
      </c>
      <c r="Y10" s="101">
        <f t="shared" si="1"/>
        <v>25</v>
      </c>
      <c r="Z10" s="101">
        <f t="shared" si="1"/>
        <v>660</v>
      </c>
      <c r="AA10" s="101">
        <f t="shared" si="1"/>
        <v>684</v>
      </c>
      <c r="AB10" s="113">
        <f>W10/(D10+E10)</f>
        <v>16541.59657142857</v>
      </c>
      <c r="AC10" s="113">
        <f t="shared" si="0"/>
        <v>219.30146969696969</v>
      </c>
      <c r="AD10" s="113"/>
      <c r="AE10" s="113"/>
    </row>
    <row r="11" spans="1:44" ht="31.2" x14ac:dyDescent="0.25">
      <c r="A11" s="146" t="s">
        <v>14</v>
      </c>
      <c r="B11" s="146" t="s">
        <v>15</v>
      </c>
      <c r="C11" s="146" t="s">
        <v>16</v>
      </c>
      <c r="D11" s="43" t="s">
        <v>526</v>
      </c>
      <c r="E11" s="43" t="s">
        <v>524</v>
      </c>
      <c r="F11" s="146" t="s">
        <v>2</v>
      </c>
      <c r="G11" s="146" t="s">
        <v>3</v>
      </c>
      <c r="H11" s="43" t="s">
        <v>29</v>
      </c>
      <c r="I11" s="43" t="s">
        <v>155</v>
      </c>
      <c r="J11" s="43" t="s">
        <v>5</v>
      </c>
      <c r="K11" s="43" t="s">
        <v>6</v>
      </c>
      <c r="L11" s="43" t="s">
        <v>773</v>
      </c>
      <c r="M11" s="43" t="s">
        <v>13</v>
      </c>
      <c r="N11" s="146" t="s">
        <v>17</v>
      </c>
      <c r="O11" s="146" t="s">
        <v>7</v>
      </c>
      <c r="P11" s="43" t="s">
        <v>8</v>
      </c>
      <c r="Q11" s="146" t="s">
        <v>9</v>
      </c>
      <c r="R11" s="43" t="s">
        <v>18</v>
      </c>
      <c r="S11" s="146" t="s">
        <v>10</v>
      </c>
      <c r="T11" s="146" t="s">
        <v>12</v>
      </c>
      <c r="U11" s="146" t="s">
        <v>11</v>
      </c>
      <c r="V11" s="43" t="s">
        <v>170</v>
      </c>
      <c r="W11" s="43" t="s">
        <v>171</v>
      </c>
      <c r="X11" s="43" t="s">
        <v>163</v>
      </c>
      <c r="Y11" s="43" t="s">
        <v>164</v>
      </c>
      <c r="Z11" s="43" t="s">
        <v>165</v>
      </c>
      <c r="AA11" s="43" t="s">
        <v>166</v>
      </c>
      <c r="AB11" s="146" t="s">
        <v>167</v>
      </c>
      <c r="AC11" s="146" t="s">
        <v>168</v>
      </c>
      <c r="AD11" s="146" t="s">
        <v>1405</v>
      </c>
      <c r="AE11" s="146" t="s">
        <v>1406</v>
      </c>
    </row>
    <row r="12" spans="1:44" x14ac:dyDescent="0.25">
      <c r="A12" s="100"/>
      <c r="B12" s="100"/>
      <c r="C12" s="100"/>
      <c r="D12" s="100"/>
      <c r="E12" s="100"/>
      <c r="F12" s="100"/>
      <c r="G12" s="100"/>
      <c r="H12" s="100"/>
      <c r="I12" s="100"/>
      <c r="J12" s="100"/>
      <c r="K12" s="100"/>
      <c r="L12" s="100"/>
      <c r="M12" s="100"/>
      <c r="N12" s="100"/>
      <c r="O12" s="100"/>
      <c r="P12" s="100"/>
      <c r="Q12" s="100"/>
      <c r="R12" s="100"/>
      <c r="S12" s="100"/>
      <c r="T12" s="100"/>
      <c r="U12" s="100"/>
      <c r="V12" s="100"/>
      <c r="W12" s="100"/>
      <c r="X12" s="100"/>
      <c r="Y12" s="100"/>
      <c r="Z12" s="100"/>
      <c r="AA12" s="100"/>
      <c r="AB12" s="100"/>
      <c r="AC12" s="100"/>
      <c r="AD12" s="100"/>
      <c r="AE12" s="100"/>
    </row>
    <row r="13" spans="1:44" s="227" customFormat="1" ht="36" x14ac:dyDescent="0.25">
      <c r="A13" s="304" t="s">
        <v>1251</v>
      </c>
      <c r="B13" s="304"/>
      <c r="C13" s="245" t="s">
        <v>30</v>
      </c>
      <c r="D13" s="245" t="s">
        <v>526</v>
      </c>
      <c r="E13" s="245" t="s">
        <v>524</v>
      </c>
      <c r="F13" s="246"/>
      <c r="G13" s="246"/>
      <c r="H13" s="245" t="s">
        <v>31</v>
      </c>
      <c r="I13" s="245" t="s">
        <v>4</v>
      </c>
      <c r="J13" s="245" t="s">
        <v>5</v>
      </c>
      <c r="K13" s="245" t="s">
        <v>6</v>
      </c>
      <c r="L13" s="245" t="s">
        <v>773</v>
      </c>
      <c r="M13" s="245" t="s">
        <v>13</v>
      </c>
      <c r="N13" s="246" t="s">
        <v>17</v>
      </c>
      <c r="O13" s="246" t="s">
        <v>7</v>
      </c>
      <c r="P13" s="245" t="s">
        <v>8</v>
      </c>
      <c r="Q13" s="246" t="s">
        <v>9</v>
      </c>
      <c r="R13" s="245" t="s">
        <v>18</v>
      </c>
      <c r="S13" s="246" t="s">
        <v>10</v>
      </c>
      <c r="T13" s="246" t="s">
        <v>12</v>
      </c>
      <c r="U13" s="245" t="s">
        <v>169</v>
      </c>
      <c r="V13" s="245" t="s">
        <v>170</v>
      </c>
      <c r="W13" s="245" t="s">
        <v>171</v>
      </c>
      <c r="X13" s="245" t="s">
        <v>163</v>
      </c>
      <c r="Y13" s="245" t="s">
        <v>164</v>
      </c>
      <c r="Z13" s="245" t="s">
        <v>165</v>
      </c>
      <c r="AA13" s="245" t="s">
        <v>166</v>
      </c>
      <c r="AB13" s="247" t="s">
        <v>167</v>
      </c>
      <c r="AC13" s="247" t="s">
        <v>168</v>
      </c>
      <c r="AD13" s="247"/>
      <c r="AE13" s="247"/>
    </row>
    <row r="14" spans="1:44" s="20" customFormat="1" ht="25.5" customHeight="1" x14ac:dyDescent="0.25">
      <c r="A14" s="303" t="s">
        <v>708</v>
      </c>
      <c r="B14" s="303"/>
      <c r="C14" s="95">
        <f>COUNT(D4:D6)</f>
        <v>3</v>
      </c>
      <c r="D14" s="95">
        <f>SUM(D4:D6)</f>
        <v>8.75</v>
      </c>
      <c r="E14" s="95">
        <f>SUM(E4:E6)</f>
        <v>0</v>
      </c>
      <c r="F14" s="95"/>
      <c r="G14" s="95"/>
      <c r="H14" s="95">
        <f>SUM(H4:H6)</f>
        <v>8</v>
      </c>
      <c r="I14" s="95">
        <f>SUM(I4:I6)</f>
        <v>55</v>
      </c>
      <c r="J14" s="95">
        <f>MAX(J4:J6)</f>
        <v>12</v>
      </c>
      <c r="K14" s="45">
        <f>SUM(K4:K6)</f>
        <v>50884.399999999994</v>
      </c>
      <c r="L14" s="45">
        <f t="shared" ref="L14:AA14" si="2">SUM(L4:L6)</f>
        <v>0</v>
      </c>
      <c r="M14" s="45">
        <f t="shared" si="2"/>
        <v>10176.880000000001</v>
      </c>
      <c r="N14" s="45">
        <f t="shared" si="2"/>
        <v>0</v>
      </c>
      <c r="O14" s="45">
        <f t="shared" si="2"/>
        <v>2751</v>
      </c>
      <c r="P14" s="45">
        <f t="shared" si="2"/>
        <v>1581.4499999999998</v>
      </c>
      <c r="Q14" s="45">
        <f t="shared" si="2"/>
        <v>20581</v>
      </c>
      <c r="R14" s="45">
        <f t="shared" si="2"/>
        <v>2522.9700000000003</v>
      </c>
      <c r="S14" s="45">
        <f t="shared" si="2"/>
        <v>8169.46</v>
      </c>
      <c r="T14" s="45">
        <f t="shared" si="2"/>
        <v>7800</v>
      </c>
      <c r="U14" s="45">
        <f t="shared" si="2"/>
        <v>104467.06</v>
      </c>
      <c r="V14" s="45">
        <f t="shared" si="2"/>
        <v>40271.910000000003</v>
      </c>
      <c r="W14" s="72">
        <f>U14+V14</f>
        <v>144738.97</v>
      </c>
      <c r="X14" s="249">
        <f t="shared" si="2"/>
        <v>21875</v>
      </c>
      <c r="Y14" s="249">
        <f t="shared" si="2"/>
        <v>25</v>
      </c>
      <c r="Z14" s="249">
        <f t="shared" si="2"/>
        <v>660</v>
      </c>
      <c r="AA14" s="249">
        <f t="shared" si="2"/>
        <v>684</v>
      </c>
      <c r="AB14" s="72">
        <f>W14/(D14+E14)</f>
        <v>16541.59657142857</v>
      </c>
      <c r="AC14" s="72">
        <f>W14/Z14</f>
        <v>219.30146969696969</v>
      </c>
      <c r="AD14" s="72"/>
      <c r="AE14" s="72"/>
    </row>
    <row r="17" spans="6:6" x14ac:dyDescent="0.25">
      <c r="F17" t="s">
        <v>175</v>
      </c>
    </row>
  </sheetData>
  <mergeCells count="2">
    <mergeCell ref="A14:B14"/>
    <mergeCell ref="A13:B13"/>
  </mergeCells>
  <pageMargins left="0.74803149606299213" right="0.74803149606299213" top="0.98425196850393704" bottom="0.98425196850393704" header="0.51181102362204722" footer="0.51181102362204722"/>
  <pageSetup paperSize="9" scale="47" orientation="landscape" r:id="rId1"/>
  <headerFooter alignWithMargins="0"/>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3">
    <tabColor rgb="FF00B0F0"/>
    <pageSetUpPr fitToPage="1"/>
  </sheetPr>
  <dimension ref="A1:AE43"/>
  <sheetViews>
    <sheetView workbookViewId="0">
      <selection activeCell="A4" sqref="A4:AE16"/>
    </sheetView>
  </sheetViews>
  <sheetFormatPr defaultRowHeight="13.2" x14ac:dyDescent="0.25"/>
  <cols>
    <col min="1" max="1" width="13.33203125" customWidth="1"/>
    <col min="2" max="2" width="15" customWidth="1"/>
    <col min="3" max="3" width="14.6640625" customWidth="1"/>
    <col min="6" max="6" width="17.44140625" customWidth="1"/>
    <col min="7" max="7" width="14.6640625" customWidth="1"/>
    <col min="11" max="11" width="12" bestFit="1" customWidth="1"/>
    <col min="12" max="12" width="10" bestFit="1" customWidth="1"/>
    <col min="13" max="13" width="11" bestFit="1" customWidth="1"/>
    <col min="14" max="14" width="8" bestFit="1" customWidth="1"/>
    <col min="15" max="15" width="10" bestFit="1" customWidth="1"/>
    <col min="16" max="17" width="11" bestFit="1" customWidth="1"/>
    <col min="18" max="18" width="10" bestFit="1" customWidth="1"/>
    <col min="19" max="19" width="7.44140625" bestFit="1" customWidth="1"/>
    <col min="20" max="20" width="8" bestFit="1" customWidth="1"/>
    <col min="21" max="21" width="12" bestFit="1" customWidth="1"/>
    <col min="22" max="22" width="7.109375" bestFit="1" customWidth="1"/>
    <col min="23" max="24" width="12" bestFit="1" customWidth="1"/>
    <col min="25" max="25" width="8" bestFit="1" customWidth="1"/>
    <col min="26" max="28" width="10" bestFit="1" customWidth="1"/>
    <col min="29" max="29" width="9.44140625" bestFit="1" customWidth="1"/>
    <col min="30" max="30" width="15" customWidth="1"/>
    <col min="31" max="31" width="18.5546875" customWidth="1"/>
  </cols>
  <sheetData>
    <row r="1" spans="1:31" x14ac:dyDescent="0.25">
      <c r="A1" s="10" t="s">
        <v>619</v>
      </c>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31" s="44" customFormat="1" x14ac:dyDescent="0.25">
      <c r="A4" s="21" t="s">
        <v>516</v>
      </c>
      <c r="B4" s="38" t="s">
        <v>653</v>
      </c>
      <c r="C4" s="21" t="s">
        <v>663</v>
      </c>
      <c r="D4" s="21">
        <v>7</v>
      </c>
      <c r="E4" s="21">
        <v>0</v>
      </c>
      <c r="F4" s="21" t="s">
        <v>191</v>
      </c>
      <c r="G4" s="21" t="s">
        <v>663</v>
      </c>
      <c r="H4" s="21">
        <v>0</v>
      </c>
      <c r="I4" s="21">
        <v>20</v>
      </c>
      <c r="J4" s="21">
        <v>11</v>
      </c>
      <c r="K4" s="23">
        <v>18360</v>
      </c>
      <c r="L4" s="23">
        <v>0</v>
      </c>
      <c r="M4" s="23">
        <v>3672</v>
      </c>
      <c r="N4" s="23">
        <v>0</v>
      </c>
      <c r="O4" s="23">
        <v>752.8</v>
      </c>
      <c r="P4" s="23">
        <v>1050</v>
      </c>
      <c r="Q4" s="23">
        <v>7100</v>
      </c>
      <c r="R4" s="23">
        <v>1140</v>
      </c>
      <c r="S4" s="23">
        <v>0</v>
      </c>
      <c r="T4" s="23">
        <v>0</v>
      </c>
      <c r="U4" s="23">
        <v>32074.799999999999</v>
      </c>
      <c r="V4" s="23">
        <v>0</v>
      </c>
      <c r="W4" s="23">
        <f t="shared" ref="W4:W9" si="0">U4+V4</f>
        <v>32074.799999999999</v>
      </c>
      <c r="X4" s="21">
        <v>17500</v>
      </c>
      <c r="Y4" s="21">
        <v>0</v>
      </c>
      <c r="Z4" s="21">
        <v>220</v>
      </c>
      <c r="AA4" s="21">
        <v>144</v>
      </c>
      <c r="AB4" s="23">
        <f>W4/(D4+E4)</f>
        <v>4582.1142857142859</v>
      </c>
      <c r="AC4" s="23">
        <f t="shared" ref="AC4:AC9" si="1">W4/Z4</f>
        <v>145.79454545454544</v>
      </c>
      <c r="AD4" s="23" t="s">
        <v>1693</v>
      </c>
      <c r="AE4" s="284"/>
    </row>
    <row r="5" spans="1:31" s="44" customFormat="1" x14ac:dyDescent="0.25">
      <c r="A5" s="21" t="s">
        <v>516</v>
      </c>
      <c r="B5" s="38" t="s">
        <v>672</v>
      </c>
      <c r="C5" s="21" t="s">
        <v>681</v>
      </c>
      <c r="D5" s="21">
        <v>7</v>
      </c>
      <c r="E5" s="21">
        <v>0</v>
      </c>
      <c r="F5" s="21" t="s">
        <v>191</v>
      </c>
      <c r="G5" s="21" t="s">
        <v>681</v>
      </c>
      <c r="H5" s="21">
        <v>0</v>
      </c>
      <c r="I5" s="21">
        <v>20</v>
      </c>
      <c r="J5" s="21">
        <v>11</v>
      </c>
      <c r="K5" s="23">
        <v>18360</v>
      </c>
      <c r="L5" s="23">
        <v>0</v>
      </c>
      <c r="M5" s="23">
        <v>3672</v>
      </c>
      <c r="N5" s="23">
        <v>0</v>
      </c>
      <c r="O5" s="23">
        <v>752.8</v>
      </c>
      <c r="P5" s="23">
        <v>1050</v>
      </c>
      <c r="Q5" s="23">
        <v>7100</v>
      </c>
      <c r="R5" s="23">
        <v>1140</v>
      </c>
      <c r="S5" s="23">
        <v>0</v>
      </c>
      <c r="T5" s="23">
        <v>0</v>
      </c>
      <c r="U5" s="23">
        <v>32074.799999999999</v>
      </c>
      <c r="V5" s="23">
        <v>0</v>
      </c>
      <c r="W5" s="23">
        <f t="shared" si="0"/>
        <v>32074.799999999999</v>
      </c>
      <c r="X5" s="21">
        <v>17500</v>
      </c>
      <c r="Y5" s="21">
        <v>0</v>
      </c>
      <c r="Z5" s="21">
        <v>240</v>
      </c>
      <c r="AA5" s="21">
        <v>180</v>
      </c>
      <c r="AB5" s="23">
        <f t="shared" ref="AB5:AB16" si="2">W5/(D5+E5)</f>
        <v>4582.1142857142859</v>
      </c>
      <c r="AC5" s="23">
        <f t="shared" si="1"/>
        <v>133.64500000000001</v>
      </c>
      <c r="AD5" s="23" t="s">
        <v>1694</v>
      </c>
      <c r="AE5" s="284"/>
    </row>
    <row r="6" spans="1:31" s="44" customFormat="1" x14ac:dyDescent="0.25">
      <c r="A6" s="21" t="s">
        <v>516</v>
      </c>
      <c r="B6" s="38" t="s">
        <v>689</v>
      </c>
      <c r="C6" s="21" t="s">
        <v>706</v>
      </c>
      <c r="D6" s="21">
        <v>7</v>
      </c>
      <c r="E6" s="21">
        <v>0</v>
      </c>
      <c r="F6" s="21" t="s">
        <v>191</v>
      </c>
      <c r="G6" s="21" t="s">
        <v>706</v>
      </c>
      <c r="H6" s="21">
        <v>0</v>
      </c>
      <c r="I6" s="21">
        <v>20</v>
      </c>
      <c r="J6" s="21">
        <v>11</v>
      </c>
      <c r="K6" s="23">
        <v>18360</v>
      </c>
      <c r="L6" s="23">
        <v>0</v>
      </c>
      <c r="M6" s="23">
        <v>3672</v>
      </c>
      <c r="N6" s="23">
        <v>0</v>
      </c>
      <c r="O6" s="23">
        <v>752.8</v>
      </c>
      <c r="P6" s="23">
        <v>943</v>
      </c>
      <c r="Q6" s="23">
        <v>7100</v>
      </c>
      <c r="R6" s="23">
        <v>1140</v>
      </c>
      <c r="S6" s="23">
        <v>0</v>
      </c>
      <c r="T6" s="23">
        <v>0</v>
      </c>
      <c r="U6" s="23">
        <v>31967.8</v>
      </c>
      <c r="V6" s="23">
        <v>0</v>
      </c>
      <c r="W6" s="23">
        <f t="shared" si="0"/>
        <v>31967.8</v>
      </c>
      <c r="X6" s="21">
        <v>17500</v>
      </c>
      <c r="Y6" s="21">
        <v>0</v>
      </c>
      <c r="Z6" s="21">
        <v>220</v>
      </c>
      <c r="AA6" s="21">
        <v>156</v>
      </c>
      <c r="AB6" s="23">
        <f t="shared" si="2"/>
        <v>4566.8285714285712</v>
      </c>
      <c r="AC6" s="23">
        <f t="shared" si="1"/>
        <v>145.30818181818182</v>
      </c>
      <c r="AD6" s="23" t="s">
        <v>1695</v>
      </c>
      <c r="AE6" s="284"/>
    </row>
    <row r="7" spans="1:31" s="44" customFormat="1" x14ac:dyDescent="0.25">
      <c r="A7" s="21" t="s">
        <v>516</v>
      </c>
      <c r="B7" s="38" t="s">
        <v>689</v>
      </c>
      <c r="C7" s="21" t="s">
        <v>721</v>
      </c>
      <c r="D7" s="21">
        <v>7</v>
      </c>
      <c r="E7" s="21">
        <v>0</v>
      </c>
      <c r="F7" s="21" t="s">
        <v>191</v>
      </c>
      <c r="G7" s="21" t="s">
        <v>721</v>
      </c>
      <c r="H7" s="21">
        <v>0</v>
      </c>
      <c r="I7" s="21">
        <v>20</v>
      </c>
      <c r="J7" s="21">
        <v>11</v>
      </c>
      <c r="K7" s="23">
        <v>18360</v>
      </c>
      <c r="L7" s="23">
        <v>0</v>
      </c>
      <c r="M7" s="23">
        <v>3672</v>
      </c>
      <c r="N7" s="23">
        <v>0</v>
      </c>
      <c r="O7" s="23">
        <v>752.8</v>
      </c>
      <c r="P7" s="23">
        <v>943</v>
      </c>
      <c r="Q7" s="23">
        <v>7100</v>
      </c>
      <c r="R7" s="23">
        <v>1140</v>
      </c>
      <c r="S7" s="23">
        <v>0</v>
      </c>
      <c r="T7" s="23">
        <v>0</v>
      </c>
      <c r="U7" s="23">
        <v>31967.8</v>
      </c>
      <c r="V7" s="23">
        <v>0</v>
      </c>
      <c r="W7" s="23">
        <f t="shared" si="0"/>
        <v>31967.8</v>
      </c>
      <c r="X7" s="21">
        <v>17500</v>
      </c>
      <c r="Y7" s="21">
        <v>0</v>
      </c>
      <c r="Z7" s="21">
        <v>220</v>
      </c>
      <c r="AA7" s="21">
        <v>108</v>
      </c>
      <c r="AB7" s="23">
        <f t="shared" si="2"/>
        <v>4566.8285714285712</v>
      </c>
      <c r="AC7" s="23">
        <f t="shared" si="1"/>
        <v>145.30818181818182</v>
      </c>
      <c r="AD7" s="23" t="s">
        <v>1696</v>
      </c>
      <c r="AE7" s="284"/>
    </row>
    <row r="8" spans="1:31" s="44" customFormat="1" x14ac:dyDescent="0.25">
      <c r="A8" s="21" t="s">
        <v>516</v>
      </c>
      <c r="B8" s="38" t="s">
        <v>745</v>
      </c>
      <c r="C8" s="21" t="s">
        <v>750</v>
      </c>
      <c r="D8" s="21">
        <v>7</v>
      </c>
      <c r="E8" s="21">
        <v>0</v>
      </c>
      <c r="F8" s="21" t="s">
        <v>191</v>
      </c>
      <c r="G8" s="21" t="s">
        <v>750</v>
      </c>
      <c r="H8" s="21">
        <v>0</v>
      </c>
      <c r="I8" s="21">
        <v>20</v>
      </c>
      <c r="J8" s="21">
        <v>11</v>
      </c>
      <c r="K8" s="23">
        <v>18360</v>
      </c>
      <c r="L8" s="23">
        <v>0</v>
      </c>
      <c r="M8" s="23">
        <v>3672</v>
      </c>
      <c r="N8" s="23">
        <v>0</v>
      </c>
      <c r="O8" s="23">
        <v>752.8</v>
      </c>
      <c r="P8" s="23">
        <v>943</v>
      </c>
      <c r="Q8" s="23">
        <v>7100</v>
      </c>
      <c r="R8" s="23">
        <v>1140</v>
      </c>
      <c r="S8" s="23">
        <v>0</v>
      </c>
      <c r="T8" s="23">
        <v>0</v>
      </c>
      <c r="U8" s="23">
        <v>31967.8</v>
      </c>
      <c r="V8" s="23">
        <v>0</v>
      </c>
      <c r="W8" s="23">
        <f t="shared" si="0"/>
        <v>31967.8</v>
      </c>
      <c r="X8" s="21">
        <v>17500</v>
      </c>
      <c r="Y8" s="21">
        <v>0</v>
      </c>
      <c r="Z8" s="21">
        <v>220</v>
      </c>
      <c r="AA8" s="21">
        <v>159</v>
      </c>
      <c r="AB8" s="23">
        <f t="shared" si="2"/>
        <v>4566.8285714285712</v>
      </c>
      <c r="AC8" s="23">
        <f t="shared" si="1"/>
        <v>145.30818181818182</v>
      </c>
      <c r="AD8" s="23" t="s">
        <v>1740</v>
      </c>
      <c r="AE8" s="284"/>
    </row>
    <row r="9" spans="1:31" s="44" customFormat="1" x14ac:dyDescent="0.25">
      <c r="A9" s="21" t="s">
        <v>516</v>
      </c>
      <c r="B9" s="38" t="s">
        <v>745</v>
      </c>
      <c r="C9" s="21" t="s">
        <v>763</v>
      </c>
      <c r="D9" s="21">
        <v>7</v>
      </c>
      <c r="E9" s="21">
        <v>0</v>
      </c>
      <c r="F9" s="21" t="s">
        <v>191</v>
      </c>
      <c r="G9" s="21" t="s">
        <v>763</v>
      </c>
      <c r="H9" s="21">
        <v>0</v>
      </c>
      <c r="I9" s="21">
        <v>20</v>
      </c>
      <c r="J9" s="21">
        <v>12</v>
      </c>
      <c r="K9" s="23">
        <v>19736</v>
      </c>
      <c r="L9" s="23">
        <v>0</v>
      </c>
      <c r="M9" s="23">
        <v>3947.2</v>
      </c>
      <c r="N9" s="23">
        <v>0</v>
      </c>
      <c r="O9" s="23">
        <v>823.6</v>
      </c>
      <c r="P9" s="23">
        <v>1146</v>
      </c>
      <c r="Q9" s="23">
        <v>7100</v>
      </c>
      <c r="R9" s="23">
        <v>1140</v>
      </c>
      <c r="S9" s="23">
        <v>0</v>
      </c>
      <c r="T9" s="23">
        <v>0</v>
      </c>
      <c r="U9" s="23">
        <v>33892.800000000003</v>
      </c>
      <c r="V9" s="23">
        <v>0</v>
      </c>
      <c r="W9" s="23">
        <f t="shared" si="0"/>
        <v>33892.800000000003</v>
      </c>
      <c r="X9" s="21">
        <v>17500</v>
      </c>
      <c r="Y9" s="21">
        <v>0</v>
      </c>
      <c r="Z9" s="21">
        <v>220</v>
      </c>
      <c r="AA9" s="21">
        <v>195</v>
      </c>
      <c r="AB9" s="23">
        <f t="shared" si="2"/>
        <v>4841.8285714285721</v>
      </c>
      <c r="AC9" s="23">
        <f t="shared" si="1"/>
        <v>154.05818181818182</v>
      </c>
      <c r="AD9" s="23" t="s">
        <v>2015</v>
      </c>
      <c r="AE9" s="284"/>
    </row>
    <row r="10" spans="1:31" s="44" customFormat="1" x14ac:dyDescent="0.25">
      <c r="A10" s="21" t="s">
        <v>516</v>
      </c>
      <c r="B10" s="38" t="s">
        <v>771</v>
      </c>
      <c r="C10" s="21" t="s">
        <v>775</v>
      </c>
      <c r="D10" s="21">
        <v>7</v>
      </c>
      <c r="E10" s="21">
        <v>0</v>
      </c>
      <c r="F10" s="21" t="s">
        <v>191</v>
      </c>
      <c r="G10" s="21" t="s">
        <v>775</v>
      </c>
      <c r="H10" s="21">
        <v>0</v>
      </c>
      <c r="I10" s="21">
        <v>20</v>
      </c>
      <c r="J10" s="21">
        <v>12</v>
      </c>
      <c r="K10" s="23">
        <v>19736</v>
      </c>
      <c r="L10" s="23">
        <v>0</v>
      </c>
      <c r="M10" s="23">
        <v>3947.2</v>
      </c>
      <c r="N10" s="23">
        <v>0</v>
      </c>
      <c r="O10" s="23">
        <v>823.6</v>
      </c>
      <c r="P10" s="23">
        <v>2283.8000000000002</v>
      </c>
      <c r="Q10" s="23">
        <v>7100</v>
      </c>
      <c r="R10" s="23">
        <v>1140</v>
      </c>
      <c r="S10" s="23">
        <v>0</v>
      </c>
      <c r="T10" s="23">
        <v>0</v>
      </c>
      <c r="U10" s="23">
        <v>35030.6</v>
      </c>
      <c r="V10" s="23">
        <v>0</v>
      </c>
      <c r="W10" s="23">
        <f t="shared" ref="W10:W16" si="3">U10+V10</f>
        <v>35030.6</v>
      </c>
      <c r="X10" s="21">
        <v>17500</v>
      </c>
      <c r="Y10" s="21">
        <v>0</v>
      </c>
      <c r="Z10" s="21">
        <v>220</v>
      </c>
      <c r="AA10" s="21">
        <v>182</v>
      </c>
      <c r="AB10" s="23">
        <f t="shared" si="2"/>
        <v>5004.3714285714286</v>
      </c>
      <c r="AC10" s="23">
        <f t="shared" ref="AC10:AC16" si="4">W10/Z10</f>
        <v>159.22999999999999</v>
      </c>
      <c r="AD10" s="23" t="s">
        <v>1697</v>
      </c>
      <c r="AE10" s="284"/>
    </row>
    <row r="11" spans="1:31" s="44" customFormat="1" x14ac:dyDescent="0.25">
      <c r="A11" s="21" t="s">
        <v>516</v>
      </c>
      <c r="B11" s="38" t="s">
        <v>795</v>
      </c>
      <c r="C11" s="21" t="s">
        <v>809</v>
      </c>
      <c r="D11" s="21">
        <v>7.4</v>
      </c>
      <c r="E11" s="21">
        <v>0</v>
      </c>
      <c r="F11" s="21" t="s">
        <v>191</v>
      </c>
      <c r="G11" s="21" t="s">
        <v>809</v>
      </c>
      <c r="H11" s="21">
        <v>0</v>
      </c>
      <c r="I11" s="21">
        <v>20</v>
      </c>
      <c r="J11" s="21">
        <v>12</v>
      </c>
      <c r="K11" s="23">
        <v>22070</v>
      </c>
      <c r="L11" s="23">
        <v>347.4</v>
      </c>
      <c r="M11" s="23">
        <v>0</v>
      </c>
      <c r="N11" s="23">
        <v>0</v>
      </c>
      <c r="O11" s="23">
        <v>937.2</v>
      </c>
      <c r="P11" s="23">
        <v>2319.4</v>
      </c>
      <c r="Q11" s="23">
        <v>8222.09</v>
      </c>
      <c r="R11" s="23">
        <v>1140</v>
      </c>
      <c r="S11" s="23">
        <v>0</v>
      </c>
      <c r="T11" s="23">
        <v>0</v>
      </c>
      <c r="U11" s="23">
        <v>35036.089999999997</v>
      </c>
      <c r="V11" s="23">
        <v>0</v>
      </c>
      <c r="W11" s="23">
        <f t="shared" si="3"/>
        <v>35036.089999999997</v>
      </c>
      <c r="X11" s="21">
        <v>18500</v>
      </c>
      <c r="Y11" s="21">
        <v>0</v>
      </c>
      <c r="Z11" s="21">
        <v>240</v>
      </c>
      <c r="AA11" s="21">
        <v>175</v>
      </c>
      <c r="AB11" s="23">
        <f t="shared" si="2"/>
        <v>4734.6067567567561</v>
      </c>
      <c r="AC11" s="23">
        <f t="shared" si="4"/>
        <v>145.98370833333331</v>
      </c>
      <c r="AD11" s="23" t="s">
        <v>1716</v>
      </c>
      <c r="AE11" s="284"/>
    </row>
    <row r="12" spans="1:31" s="44" customFormat="1" x14ac:dyDescent="0.25">
      <c r="A12" s="21" t="s">
        <v>516</v>
      </c>
      <c r="B12" s="38" t="s">
        <v>814</v>
      </c>
      <c r="C12" s="21" t="s">
        <v>827</v>
      </c>
      <c r="D12" s="21">
        <v>7.4</v>
      </c>
      <c r="E12" s="21">
        <v>0</v>
      </c>
      <c r="F12" s="21" t="s">
        <v>191</v>
      </c>
      <c r="G12" s="21" t="s">
        <v>827</v>
      </c>
      <c r="H12" s="21">
        <v>0</v>
      </c>
      <c r="I12" s="21">
        <v>20</v>
      </c>
      <c r="J12" s="21">
        <v>12</v>
      </c>
      <c r="K12" s="23">
        <v>22070</v>
      </c>
      <c r="L12" s="23">
        <v>347.4</v>
      </c>
      <c r="M12" s="23">
        <v>0</v>
      </c>
      <c r="N12" s="23">
        <v>0</v>
      </c>
      <c r="O12" s="23">
        <v>937.2</v>
      </c>
      <c r="P12" s="23">
        <v>2319.4</v>
      </c>
      <c r="Q12" s="23">
        <v>8222.09</v>
      </c>
      <c r="R12" s="23">
        <v>1140</v>
      </c>
      <c r="S12" s="23">
        <v>0</v>
      </c>
      <c r="T12" s="23">
        <v>0</v>
      </c>
      <c r="U12" s="23">
        <v>35036.089999999997</v>
      </c>
      <c r="V12" s="23">
        <v>0</v>
      </c>
      <c r="W12" s="23">
        <f t="shared" si="3"/>
        <v>35036.089999999997</v>
      </c>
      <c r="X12" s="21">
        <v>18500</v>
      </c>
      <c r="Y12" s="21">
        <v>0</v>
      </c>
      <c r="Z12" s="21">
        <v>240</v>
      </c>
      <c r="AA12" s="21">
        <v>110</v>
      </c>
      <c r="AB12" s="23">
        <f t="shared" si="2"/>
        <v>4734.6067567567561</v>
      </c>
      <c r="AC12" s="23">
        <f t="shared" si="4"/>
        <v>145.98370833333331</v>
      </c>
      <c r="AD12" s="23" t="s">
        <v>1927</v>
      </c>
      <c r="AE12" s="284"/>
    </row>
    <row r="13" spans="1:31" s="44" customFormat="1" x14ac:dyDescent="0.25">
      <c r="A13" s="21" t="s">
        <v>516</v>
      </c>
      <c r="B13" s="38" t="s">
        <v>842</v>
      </c>
      <c r="C13" s="21" t="s">
        <v>853</v>
      </c>
      <c r="D13" s="21">
        <v>7.16</v>
      </c>
      <c r="E13" s="21">
        <v>0</v>
      </c>
      <c r="F13" s="21" t="s">
        <v>191</v>
      </c>
      <c r="G13" s="21" t="s">
        <v>853</v>
      </c>
      <c r="H13" s="21">
        <v>0</v>
      </c>
      <c r="I13" s="21">
        <v>20</v>
      </c>
      <c r="J13" s="21">
        <v>12</v>
      </c>
      <c r="K13" s="23">
        <v>22070</v>
      </c>
      <c r="L13" s="23">
        <v>347.4</v>
      </c>
      <c r="M13" s="23">
        <v>0</v>
      </c>
      <c r="N13" s="23">
        <v>0</v>
      </c>
      <c r="O13" s="23">
        <v>937.2</v>
      </c>
      <c r="P13" s="23">
        <v>2319.4</v>
      </c>
      <c r="Q13" s="23">
        <v>9892.34</v>
      </c>
      <c r="R13" s="23">
        <v>1140</v>
      </c>
      <c r="S13" s="23">
        <v>0</v>
      </c>
      <c r="T13" s="23">
        <v>0</v>
      </c>
      <c r="U13" s="23">
        <v>36706.339999999997</v>
      </c>
      <c r="V13" s="23">
        <v>0</v>
      </c>
      <c r="W13" s="23">
        <f t="shared" si="3"/>
        <v>36706.339999999997</v>
      </c>
      <c r="X13" s="21">
        <v>17900</v>
      </c>
      <c r="Y13" s="21">
        <v>0</v>
      </c>
      <c r="Z13" s="21">
        <v>240</v>
      </c>
      <c r="AA13" s="21">
        <v>156</v>
      </c>
      <c r="AB13" s="23">
        <f t="shared" si="2"/>
        <v>5126.5837988826806</v>
      </c>
      <c r="AC13" s="23">
        <f t="shared" si="4"/>
        <v>152.94308333333331</v>
      </c>
      <c r="AD13" s="23" t="s">
        <v>1698</v>
      </c>
      <c r="AE13" s="284"/>
    </row>
    <row r="14" spans="1:31" s="44" customFormat="1" x14ac:dyDescent="0.25">
      <c r="A14" s="21" t="s">
        <v>516</v>
      </c>
      <c r="B14" s="38" t="s">
        <v>859</v>
      </c>
      <c r="C14" s="21" t="s">
        <v>867</v>
      </c>
      <c r="D14" s="21">
        <v>7.53</v>
      </c>
      <c r="E14" s="21">
        <v>0</v>
      </c>
      <c r="F14" s="21" t="s">
        <v>191</v>
      </c>
      <c r="G14" s="21" t="s">
        <v>867</v>
      </c>
      <c r="H14" s="21">
        <v>0</v>
      </c>
      <c r="I14" s="21">
        <v>20</v>
      </c>
      <c r="J14" s="21">
        <v>12</v>
      </c>
      <c r="K14" s="23">
        <v>22070</v>
      </c>
      <c r="L14" s="23">
        <v>347.4</v>
      </c>
      <c r="M14" s="23">
        <v>0</v>
      </c>
      <c r="N14" s="23">
        <v>0</v>
      </c>
      <c r="O14" s="23">
        <v>937.2</v>
      </c>
      <c r="P14" s="23">
        <v>2319.4</v>
      </c>
      <c r="Q14" s="23">
        <v>9892.34</v>
      </c>
      <c r="R14" s="23">
        <v>1140</v>
      </c>
      <c r="S14" s="23">
        <v>0</v>
      </c>
      <c r="T14" s="23">
        <v>0</v>
      </c>
      <c r="U14" s="23">
        <v>36706.339999999997</v>
      </c>
      <c r="V14" s="23">
        <v>0</v>
      </c>
      <c r="W14" s="23">
        <f t="shared" si="3"/>
        <v>36706.339999999997</v>
      </c>
      <c r="X14" s="21">
        <v>18825</v>
      </c>
      <c r="Y14" s="21">
        <v>0</v>
      </c>
      <c r="Z14" s="21">
        <v>240</v>
      </c>
      <c r="AA14" s="21">
        <v>122</v>
      </c>
      <c r="AB14" s="23">
        <f t="shared" si="2"/>
        <v>4874.6799468791496</v>
      </c>
      <c r="AC14" s="23">
        <f t="shared" si="4"/>
        <v>152.94308333333331</v>
      </c>
      <c r="AD14" s="23" t="s">
        <v>1699</v>
      </c>
      <c r="AE14" s="284"/>
    </row>
    <row r="15" spans="1:31" s="44" customFormat="1" x14ac:dyDescent="0.25">
      <c r="A15" s="21" t="s">
        <v>516</v>
      </c>
      <c r="B15" s="38" t="s">
        <v>859</v>
      </c>
      <c r="C15" s="21" t="s">
        <v>882</v>
      </c>
      <c r="D15" s="21">
        <v>7.59</v>
      </c>
      <c r="E15" s="21">
        <v>0</v>
      </c>
      <c r="F15" s="21" t="s">
        <v>191</v>
      </c>
      <c r="G15" s="21" t="s">
        <v>882</v>
      </c>
      <c r="H15" s="21">
        <v>0</v>
      </c>
      <c r="I15" s="21">
        <v>20</v>
      </c>
      <c r="J15" s="21">
        <v>12</v>
      </c>
      <c r="K15" s="23">
        <v>22070</v>
      </c>
      <c r="L15" s="23">
        <v>347.4</v>
      </c>
      <c r="M15" s="23">
        <v>0</v>
      </c>
      <c r="N15" s="23">
        <v>0</v>
      </c>
      <c r="O15" s="23">
        <v>937.2</v>
      </c>
      <c r="P15" s="23">
        <v>2319.4</v>
      </c>
      <c r="Q15" s="23">
        <v>9892.34</v>
      </c>
      <c r="R15" s="23">
        <v>1140</v>
      </c>
      <c r="S15" s="23">
        <v>0</v>
      </c>
      <c r="T15" s="23">
        <v>0</v>
      </c>
      <c r="U15" s="23">
        <v>36706.339999999997</v>
      </c>
      <c r="V15" s="23">
        <v>0</v>
      </c>
      <c r="W15" s="23">
        <f t="shared" si="3"/>
        <v>36706.339999999997</v>
      </c>
      <c r="X15" s="21">
        <v>18975</v>
      </c>
      <c r="Y15" s="21">
        <v>0</v>
      </c>
      <c r="Z15" s="21">
        <v>240</v>
      </c>
      <c r="AA15" s="21">
        <v>143</v>
      </c>
      <c r="AB15" s="23">
        <f t="shared" si="2"/>
        <v>4836.1449275362311</v>
      </c>
      <c r="AC15" s="23">
        <f t="shared" si="4"/>
        <v>152.94308333333331</v>
      </c>
      <c r="AD15" s="23" t="s">
        <v>1700</v>
      </c>
      <c r="AE15" s="284"/>
    </row>
    <row r="16" spans="1:31" x14ac:dyDescent="0.25">
      <c r="A16" s="1" t="s">
        <v>516</v>
      </c>
      <c r="B16" s="31" t="s">
        <v>2201</v>
      </c>
      <c r="C16" s="1" t="s">
        <v>2216</v>
      </c>
      <c r="D16" s="1">
        <v>0</v>
      </c>
      <c r="E16" s="1">
        <v>11.42</v>
      </c>
      <c r="F16" s="1" t="s">
        <v>544</v>
      </c>
      <c r="G16" s="1" t="s">
        <v>2216</v>
      </c>
      <c r="H16" s="1">
        <v>0</v>
      </c>
      <c r="I16" s="1">
        <v>13</v>
      </c>
      <c r="J16" s="21">
        <v>11</v>
      </c>
      <c r="K16" s="13">
        <v>17648.02</v>
      </c>
      <c r="L16" s="13">
        <v>277.2</v>
      </c>
      <c r="M16" s="13">
        <v>2763.88</v>
      </c>
      <c r="N16" s="13">
        <v>0</v>
      </c>
      <c r="O16" s="13">
        <v>768.95</v>
      </c>
      <c r="P16" s="13">
        <v>1773.2</v>
      </c>
      <c r="Q16" s="13">
        <v>6175</v>
      </c>
      <c r="R16" s="13">
        <v>830.05</v>
      </c>
      <c r="S16" s="13">
        <v>0</v>
      </c>
      <c r="T16" s="13">
        <v>0</v>
      </c>
      <c r="U16" s="13">
        <v>30236.1</v>
      </c>
      <c r="V16" s="13">
        <v>0</v>
      </c>
      <c r="W16" s="13">
        <f t="shared" si="3"/>
        <v>30236.1</v>
      </c>
      <c r="X16" s="1">
        <v>10849</v>
      </c>
      <c r="Y16" s="1">
        <v>0</v>
      </c>
      <c r="Z16" s="1">
        <v>143</v>
      </c>
      <c r="AA16" s="1">
        <v>141</v>
      </c>
      <c r="AB16" s="13">
        <f t="shared" si="2"/>
        <v>2647.6444833625219</v>
      </c>
      <c r="AC16" s="13">
        <f t="shared" si="4"/>
        <v>211.44125874125874</v>
      </c>
      <c r="AD16" s="13" t="s">
        <v>1686</v>
      </c>
      <c r="AE16" s="285">
        <v>0.38</v>
      </c>
    </row>
    <row r="17" spans="1:31" x14ac:dyDescent="0.25">
      <c r="A17" s="1"/>
      <c r="B17" s="1"/>
      <c r="C17" s="1"/>
      <c r="D17" s="1"/>
      <c r="E17" s="1"/>
      <c r="F17" s="1"/>
      <c r="G17" s="1"/>
      <c r="H17" s="1"/>
      <c r="I17" s="1"/>
      <c r="J17" s="1"/>
      <c r="K17" s="1"/>
      <c r="L17" s="1"/>
      <c r="M17" s="1"/>
      <c r="N17" s="1"/>
      <c r="O17" s="1"/>
      <c r="P17" s="1"/>
      <c r="Q17" s="1"/>
      <c r="R17" s="1"/>
      <c r="S17" s="1"/>
      <c r="T17" s="1"/>
      <c r="U17" s="1"/>
      <c r="V17" s="13"/>
      <c r="W17" s="13"/>
      <c r="X17" s="1"/>
      <c r="Y17" s="1"/>
      <c r="Z17" s="1"/>
      <c r="AA17" s="1"/>
      <c r="AB17" s="13"/>
      <c r="AC17" s="13"/>
      <c r="AD17" s="13"/>
      <c r="AE17" s="285"/>
    </row>
    <row r="18" spans="1:31" x14ac:dyDescent="0.25">
      <c r="A18" s="1"/>
      <c r="B18" s="1"/>
      <c r="C18" s="1"/>
      <c r="D18" s="1"/>
      <c r="E18" s="1"/>
      <c r="F18" s="1"/>
      <c r="G18" s="1"/>
      <c r="H18" s="1"/>
      <c r="I18" s="1"/>
      <c r="J18" s="1"/>
      <c r="K18" s="1"/>
      <c r="L18" s="1"/>
      <c r="M18" s="1"/>
      <c r="N18" s="1"/>
      <c r="O18" s="1"/>
      <c r="P18" s="1"/>
      <c r="Q18" s="1"/>
      <c r="R18" s="1"/>
      <c r="S18" s="1"/>
      <c r="T18" s="1"/>
      <c r="U18" s="1"/>
      <c r="V18" s="13"/>
      <c r="W18" s="13"/>
      <c r="X18" s="1"/>
      <c r="Y18" s="1"/>
      <c r="Z18" s="1"/>
      <c r="AA18" s="1"/>
      <c r="AB18" s="13"/>
      <c r="AC18" s="13"/>
      <c r="AD18" s="13"/>
      <c r="AE18" s="285"/>
    </row>
    <row r="19" spans="1:31" x14ac:dyDescent="0.25">
      <c r="A19" s="97"/>
      <c r="B19" s="97" t="s">
        <v>28</v>
      </c>
      <c r="C19" s="97">
        <f>COUNT(D4:D15)</f>
        <v>12</v>
      </c>
      <c r="D19" s="97">
        <f>SUM(D4:D18)</f>
        <v>86.08</v>
      </c>
      <c r="E19" s="97">
        <f>SUM(E4:E18)</f>
        <v>11.42</v>
      </c>
      <c r="F19" s="97"/>
      <c r="G19" s="97"/>
      <c r="H19" s="97">
        <f>SUM(H4:H18)</f>
        <v>0</v>
      </c>
      <c r="I19" s="97">
        <f>SUM(I4:I18)</f>
        <v>253</v>
      </c>
      <c r="J19" s="97">
        <f>MAX(J4:J15)</f>
        <v>12</v>
      </c>
      <c r="K19" s="98">
        <f t="shared" ref="K19:AA19" si="5">SUM(K4:K18)</f>
        <v>259270.02</v>
      </c>
      <c r="L19" s="98">
        <f t="shared" si="5"/>
        <v>2014.2</v>
      </c>
      <c r="M19" s="98">
        <f t="shared" si="5"/>
        <v>29018.280000000002</v>
      </c>
      <c r="N19" s="98">
        <f t="shared" si="5"/>
        <v>0</v>
      </c>
      <c r="O19" s="98">
        <f t="shared" si="5"/>
        <v>10866.150000000003</v>
      </c>
      <c r="P19" s="98">
        <f t="shared" si="5"/>
        <v>21729</v>
      </c>
      <c r="Q19" s="98">
        <f t="shared" si="5"/>
        <v>101996.19999999998</v>
      </c>
      <c r="R19" s="98">
        <f t="shared" si="5"/>
        <v>14510.05</v>
      </c>
      <c r="S19" s="98">
        <f t="shared" si="5"/>
        <v>0</v>
      </c>
      <c r="T19" s="98">
        <f t="shared" si="5"/>
        <v>0</v>
      </c>
      <c r="U19" s="98">
        <f t="shared" si="5"/>
        <v>439403.69999999984</v>
      </c>
      <c r="V19" s="98">
        <f t="shared" si="5"/>
        <v>0</v>
      </c>
      <c r="W19" s="98">
        <f t="shared" si="5"/>
        <v>439403.69999999984</v>
      </c>
      <c r="X19" s="101">
        <f t="shared" si="5"/>
        <v>226049</v>
      </c>
      <c r="Y19" s="101">
        <f t="shared" si="5"/>
        <v>0</v>
      </c>
      <c r="Z19" s="101">
        <f t="shared" si="5"/>
        <v>2903</v>
      </c>
      <c r="AA19" s="101">
        <f t="shared" si="5"/>
        <v>1971</v>
      </c>
      <c r="AB19" s="113">
        <f>W19/(D19+E19)</f>
        <v>4506.704615384614</v>
      </c>
      <c r="AC19" s="113">
        <f>W19/Z19</f>
        <v>151.36193592834994</v>
      </c>
      <c r="AD19" s="113"/>
      <c r="AE19" s="113"/>
    </row>
    <row r="20" spans="1:31" ht="31.2" x14ac:dyDescent="0.25">
      <c r="A20" s="146" t="s">
        <v>14</v>
      </c>
      <c r="B20" s="146" t="s">
        <v>15</v>
      </c>
      <c r="C20" s="146" t="s">
        <v>16</v>
      </c>
      <c r="D20" s="43" t="s">
        <v>526</v>
      </c>
      <c r="E20" s="43" t="s">
        <v>524</v>
      </c>
      <c r="F20" s="146" t="s">
        <v>2</v>
      </c>
      <c r="G20" s="146" t="s">
        <v>3</v>
      </c>
      <c r="H20" s="43" t="s">
        <v>29</v>
      </c>
      <c r="I20" s="43" t="s">
        <v>4</v>
      </c>
      <c r="J20" s="43" t="s">
        <v>5</v>
      </c>
      <c r="K20" s="43" t="s">
        <v>6</v>
      </c>
      <c r="L20" s="43" t="s">
        <v>773</v>
      </c>
      <c r="M20" s="43" t="s">
        <v>13</v>
      </c>
      <c r="N20" s="146" t="s">
        <v>17</v>
      </c>
      <c r="O20" s="146" t="s">
        <v>7</v>
      </c>
      <c r="P20" s="43" t="s">
        <v>8</v>
      </c>
      <c r="Q20" s="146" t="s">
        <v>9</v>
      </c>
      <c r="R20" s="43" t="s">
        <v>18</v>
      </c>
      <c r="S20" s="146" t="s">
        <v>10</v>
      </c>
      <c r="T20" s="146" t="s">
        <v>12</v>
      </c>
      <c r="U20" s="43" t="s">
        <v>169</v>
      </c>
      <c r="V20" s="43" t="s">
        <v>170</v>
      </c>
      <c r="W20" s="43" t="s">
        <v>171</v>
      </c>
      <c r="X20" s="43" t="s">
        <v>163</v>
      </c>
      <c r="Y20" s="43" t="s">
        <v>164</v>
      </c>
      <c r="Z20" s="43" t="s">
        <v>165</v>
      </c>
      <c r="AA20" s="43" t="s">
        <v>166</v>
      </c>
      <c r="AB20" s="146" t="s">
        <v>167</v>
      </c>
      <c r="AC20" s="146" t="s">
        <v>168</v>
      </c>
      <c r="AD20" s="146" t="s">
        <v>1405</v>
      </c>
      <c r="AE20" s="146" t="s">
        <v>1406</v>
      </c>
    </row>
    <row r="21" spans="1:31" x14ac:dyDescent="0.25">
      <c r="A21" s="100"/>
      <c r="B21" s="100"/>
      <c r="C21" s="100"/>
      <c r="D21" s="100"/>
      <c r="E21" s="100"/>
      <c r="F21" s="100"/>
      <c r="G21" s="100"/>
      <c r="H21" s="100"/>
      <c r="I21" s="100"/>
      <c r="J21" s="100"/>
      <c r="K21" s="100"/>
      <c r="L21" s="100"/>
      <c r="M21" s="100"/>
      <c r="N21" s="100"/>
      <c r="O21" s="100"/>
      <c r="P21" s="100"/>
      <c r="Q21" s="100"/>
      <c r="R21" s="100"/>
      <c r="S21" s="100"/>
      <c r="T21" s="100"/>
      <c r="U21" s="100"/>
      <c r="V21" s="100"/>
      <c r="W21" s="100"/>
      <c r="X21" s="100"/>
      <c r="Y21" s="100"/>
      <c r="Z21" s="100"/>
      <c r="AA21" s="100"/>
      <c r="AB21" s="100"/>
      <c r="AC21" s="100"/>
      <c r="AD21" s="100"/>
      <c r="AE21" s="100"/>
    </row>
    <row r="22" spans="1:31" s="227" customFormat="1" ht="36" x14ac:dyDescent="0.25">
      <c r="A22" s="304" t="s">
        <v>1251</v>
      </c>
      <c r="B22" s="304"/>
      <c r="C22" s="245" t="s">
        <v>30</v>
      </c>
      <c r="D22" s="245" t="s">
        <v>526</v>
      </c>
      <c r="E22" s="245" t="s">
        <v>524</v>
      </c>
      <c r="F22" s="246"/>
      <c r="G22" s="246"/>
      <c r="H22" s="245" t="s">
        <v>31</v>
      </c>
      <c r="I22" s="245" t="s">
        <v>4</v>
      </c>
      <c r="J22" s="245" t="s">
        <v>5</v>
      </c>
      <c r="K22" s="245" t="s">
        <v>6</v>
      </c>
      <c r="L22" s="245" t="s">
        <v>773</v>
      </c>
      <c r="M22" s="245" t="s">
        <v>13</v>
      </c>
      <c r="N22" s="246" t="s">
        <v>17</v>
      </c>
      <c r="O22" s="246" t="s">
        <v>7</v>
      </c>
      <c r="P22" s="245" t="s">
        <v>8</v>
      </c>
      <c r="Q22" s="246" t="s">
        <v>9</v>
      </c>
      <c r="R22" s="245" t="s">
        <v>18</v>
      </c>
      <c r="S22" s="246" t="s">
        <v>10</v>
      </c>
      <c r="T22" s="246" t="s">
        <v>12</v>
      </c>
      <c r="U22" s="245" t="s">
        <v>169</v>
      </c>
      <c r="V22" s="245" t="s">
        <v>170</v>
      </c>
      <c r="W22" s="245" t="s">
        <v>171</v>
      </c>
      <c r="X22" s="245" t="s">
        <v>163</v>
      </c>
      <c r="Y22" s="245" t="s">
        <v>164</v>
      </c>
      <c r="Z22" s="245" t="s">
        <v>165</v>
      </c>
      <c r="AA22" s="245" t="s">
        <v>166</v>
      </c>
      <c r="AB22" s="247" t="s">
        <v>167</v>
      </c>
      <c r="AC22" s="247" t="s">
        <v>168</v>
      </c>
      <c r="AD22" s="247"/>
      <c r="AE22" s="247"/>
    </row>
    <row r="23" spans="1:31" s="20" customFormat="1" ht="25.5" customHeight="1" x14ac:dyDescent="0.25">
      <c r="A23" s="303" t="s">
        <v>741</v>
      </c>
      <c r="B23" s="303"/>
      <c r="C23" s="95">
        <f>COUNT(D4:D7)</f>
        <v>4</v>
      </c>
      <c r="D23" s="95">
        <f>SUM(D4:D7)</f>
        <v>28</v>
      </c>
      <c r="E23" s="95">
        <f>SUM(E4:E7)</f>
        <v>0</v>
      </c>
      <c r="F23" s="95"/>
      <c r="G23" s="95"/>
      <c r="H23" s="95">
        <f>SUM(H4:H7)</f>
        <v>0</v>
      </c>
      <c r="I23" s="95">
        <f>SUM(I4:I7)</f>
        <v>80</v>
      </c>
      <c r="J23" s="95">
        <f>MAX(J4:J7)</f>
        <v>11</v>
      </c>
      <c r="K23" s="45">
        <f>SUM(K4:K7)</f>
        <v>73440</v>
      </c>
      <c r="L23" s="45">
        <f t="shared" ref="L23:AA23" si="6">SUM(L4:L7)</f>
        <v>0</v>
      </c>
      <c r="M23" s="45">
        <f t="shared" si="6"/>
        <v>14688</v>
      </c>
      <c r="N23" s="45">
        <f t="shared" si="6"/>
        <v>0</v>
      </c>
      <c r="O23" s="45">
        <f t="shared" si="6"/>
        <v>3011.2</v>
      </c>
      <c r="P23" s="45">
        <f t="shared" si="6"/>
        <v>3986</v>
      </c>
      <c r="Q23" s="45">
        <f t="shared" si="6"/>
        <v>28400</v>
      </c>
      <c r="R23" s="45">
        <f t="shared" si="6"/>
        <v>4560</v>
      </c>
      <c r="S23" s="45">
        <f t="shared" si="6"/>
        <v>0</v>
      </c>
      <c r="T23" s="45">
        <f t="shared" si="6"/>
        <v>0</v>
      </c>
      <c r="U23" s="45">
        <f t="shared" si="6"/>
        <v>128085.2</v>
      </c>
      <c r="V23" s="45">
        <f t="shared" si="6"/>
        <v>0</v>
      </c>
      <c r="W23" s="62">
        <f>U23+V23</f>
        <v>128085.2</v>
      </c>
      <c r="X23" s="249">
        <f t="shared" si="6"/>
        <v>70000</v>
      </c>
      <c r="Y23" s="249">
        <f t="shared" si="6"/>
        <v>0</v>
      </c>
      <c r="Z23" s="249">
        <f t="shared" si="6"/>
        <v>900</v>
      </c>
      <c r="AA23" s="249">
        <f t="shared" si="6"/>
        <v>588</v>
      </c>
      <c r="AB23" s="62">
        <f>W23/(D23+E23)</f>
        <v>4574.4714285714281</v>
      </c>
      <c r="AC23" s="62">
        <f>W23/Z23</f>
        <v>142.31688888888888</v>
      </c>
      <c r="AD23" s="62"/>
      <c r="AE23" s="62"/>
    </row>
    <row r="24" spans="1:31" s="20" customFormat="1" ht="25.5" customHeight="1" x14ac:dyDescent="0.25">
      <c r="A24" s="303" t="s">
        <v>752</v>
      </c>
      <c r="B24" s="303"/>
      <c r="C24" s="95">
        <f>COUNT(D8:D15)</f>
        <v>8</v>
      </c>
      <c r="D24" s="95">
        <f>SUM(D8:D15)</f>
        <v>58.08</v>
      </c>
      <c r="E24" s="95">
        <f>SUM(E8:E15)</f>
        <v>0</v>
      </c>
      <c r="F24" s="95"/>
      <c r="G24" s="95"/>
      <c r="H24" s="95">
        <f>SUM(H8:H15)</f>
        <v>0</v>
      </c>
      <c r="I24" s="95">
        <f>SUM(I8:I15)</f>
        <v>160</v>
      </c>
      <c r="J24" s="95">
        <f>MAX(J8:J15)</f>
        <v>12</v>
      </c>
      <c r="K24" s="45">
        <f>SUM(K8:K15)</f>
        <v>168182</v>
      </c>
      <c r="L24" s="45">
        <f t="shared" ref="L24:AA24" si="7">SUM(L8:L15)</f>
        <v>1737</v>
      </c>
      <c r="M24" s="45">
        <f t="shared" si="7"/>
        <v>11566.4</v>
      </c>
      <c r="N24" s="45">
        <f t="shared" si="7"/>
        <v>0</v>
      </c>
      <c r="O24" s="45">
        <f t="shared" si="7"/>
        <v>7085.9999999999991</v>
      </c>
      <c r="P24" s="45">
        <f t="shared" si="7"/>
        <v>15969.8</v>
      </c>
      <c r="Q24" s="45">
        <f t="shared" si="7"/>
        <v>67421.2</v>
      </c>
      <c r="R24" s="45">
        <f t="shared" si="7"/>
        <v>9120</v>
      </c>
      <c r="S24" s="45">
        <f t="shared" si="7"/>
        <v>0</v>
      </c>
      <c r="T24" s="45">
        <f t="shared" si="7"/>
        <v>0</v>
      </c>
      <c r="U24" s="45">
        <f t="shared" si="7"/>
        <v>281082.40000000002</v>
      </c>
      <c r="V24" s="45">
        <f t="shared" si="7"/>
        <v>0</v>
      </c>
      <c r="W24" s="62">
        <f>U24+V24</f>
        <v>281082.40000000002</v>
      </c>
      <c r="X24" s="249">
        <f t="shared" si="7"/>
        <v>145200</v>
      </c>
      <c r="Y24" s="249">
        <f t="shared" si="7"/>
        <v>0</v>
      </c>
      <c r="Z24" s="249">
        <f t="shared" si="7"/>
        <v>1860</v>
      </c>
      <c r="AA24" s="249">
        <f t="shared" si="7"/>
        <v>1242</v>
      </c>
      <c r="AB24" s="62">
        <f>W24/(D24+E24)</f>
        <v>4839.5730027548216</v>
      </c>
      <c r="AC24" s="62">
        <f>W24/Z24</f>
        <v>151.11956989247312</v>
      </c>
      <c r="AD24" s="62"/>
      <c r="AE24" s="62"/>
    </row>
    <row r="25" spans="1:31" ht="27" customHeight="1" x14ac:dyDescent="0.25">
      <c r="A25" s="303" t="s">
        <v>1364</v>
      </c>
      <c r="B25" s="303"/>
      <c r="C25" s="95">
        <f>COUNT(D16)</f>
        <v>1</v>
      </c>
      <c r="D25" s="95">
        <f>SUM(D16:D16)</f>
        <v>0</v>
      </c>
      <c r="E25" s="95">
        <f>SUM(E16:E16)</f>
        <v>11.42</v>
      </c>
      <c r="F25" s="95"/>
      <c r="G25" s="95"/>
      <c r="H25" s="95">
        <f>SUM(H16:H16)</f>
        <v>0</v>
      </c>
      <c r="I25" s="95">
        <f>SUM(I16:I16)</f>
        <v>13</v>
      </c>
      <c r="J25" s="95">
        <f>MAX(J16:J16)</f>
        <v>11</v>
      </c>
      <c r="K25" s="45">
        <f t="shared" ref="K25:V25" si="8">SUM(K16:K16)</f>
        <v>17648.02</v>
      </c>
      <c r="L25" s="45">
        <f t="shared" si="8"/>
        <v>277.2</v>
      </c>
      <c r="M25" s="45">
        <f t="shared" si="8"/>
        <v>2763.88</v>
      </c>
      <c r="N25" s="45">
        <f t="shared" si="8"/>
        <v>0</v>
      </c>
      <c r="O25" s="45">
        <f t="shared" si="8"/>
        <v>768.95</v>
      </c>
      <c r="P25" s="45">
        <f t="shared" si="8"/>
        <v>1773.2</v>
      </c>
      <c r="Q25" s="45">
        <f t="shared" si="8"/>
        <v>6175</v>
      </c>
      <c r="R25" s="45">
        <f t="shared" si="8"/>
        <v>830.05</v>
      </c>
      <c r="S25" s="45">
        <f t="shared" si="8"/>
        <v>0</v>
      </c>
      <c r="T25" s="45">
        <f t="shared" si="8"/>
        <v>0</v>
      </c>
      <c r="U25" s="45">
        <f t="shared" si="8"/>
        <v>30236.1</v>
      </c>
      <c r="V25" s="45">
        <f t="shared" si="8"/>
        <v>0</v>
      </c>
      <c r="W25" s="62">
        <f>U25+V25</f>
        <v>30236.1</v>
      </c>
      <c r="X25" s="249">
        <f>SUM(X16:X16)</f>
        <v>10849</v>
      </c>
      <c r="Y25" s="249">
        <f>SUM(Y16:Y16)</f>
        <v>0</v>
      </c>
      <c r="Z25" s="249">
        <f>SUM(Z16:Z16)</f>
        <v>143</v>
      </c>
      <c r="AA25" s="249">
        <f>SUM(AA16:AA16)</f>
        <v>141</v>
      </c>
      <c r="AB25" s="62">
        <f>W25/(D25+E25)</f>
        <v>2647.6444833625219</v>
      </c>
      <c r="AC25" s="62">
        <f>W25/Z25</f>
        <v>211.44125874125874</v>
      </c>
      <c r="AD25" s="62"/>
      <c r="AE25" s="62"/>
    </row>
    <row r="28" spans="1:31" x14ac:dyDescent="0.25">
      <c r="F28" s="292"/>
    </row>
    <row r="29" spans="1:31" x14ac:dyDescent="0.25">
      <c r="F29" s="292"/>
    </row>
    <row r="30" spans="1:31" x14ac:dyDescent="0.25">
      <c r="F30" s="28"/>
    </row>
    <row r="31" spans="1:31" x14ac:dyDescent="0.25">
      <c r="F31" s="28"/>
    </row>
    <row r="32" spans="1:31" x14ac:dyDescent="0.25">
      <c r="F32" s="28"/>
    </row>
    <row r="33" spans="6:6" x14ac:dyDescent="0.25">
      <c r="F33" s="28"/>
    </row>
    <row r="34" spans="6:6" x14ac:dyDescent="0.25">
      <c r="F34" s="28"/>
    </row>
    <row r="35" spans="6:6" x14ac:dyDescent="0.25">
      <c r="F35" s="28"/>
    </row>
    <row r="36" spans="6:6" x14ac:dyDescent="0.25">
      <c r="F36" s="28"/>
    </row>
    <row r="37" spans="6:6" x14ac:dyDescent="0.25">
      <c r="F37" s="28"/>
    </row>
    <row r="38" spans="6:6" x14ac:dyDescent="0.25">
      <c r="F38" s="28"/>
    </row>
    <row r="39" spans="6:6" x14ac:dyDescent="0.25">
      <c r="F39" s="28"/>
    </row>
    <row r="40" spans="6:6" x14ac:dyDescent="0.25">
      <c r="F40" s="28"/>
    </row>
    <row r="41" spans="6:6" x14ac:dyDescent="0.25">
      <c r="F41" s="28"/>
    </row>
    <row r="42" spans="6:6" x14ac:dyDescent="0.25">
      <c r="F42" s="292"/>
    </row>
    <row r="43" spans="6:6" x14ac:dyDescent="0.25">
      <c r="F43" s="292"/>
    </row>
  </sheetData>
  <mergeCells count="4">
    <mergeCell ref="A23:B23"/>
    <mergeCell ref="A24:B24"/>
    <mergeCell ref="A22:B22"/>
    <mergeCell ref="A25:B25"/>
  </mergeCells>
  <pageMargins left="0.70866141732283472" right="0.70866141732283472" top="0.74803149606299213" bottom="0.74803149606299213" header="0.31496062992125984" footer="0.31496062992125984"/>
  <pageSetup paperSize="8" scale="57" orientation="landscape" r:id="rId1"/>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tabColor rgb="FF00B0F0"/>
    <pageSetUpPr fitToPage="1"/>
  </sheetPr>
  <dimension ref="A1:AE56"/>
  <sheetViews>
    <sheetView workbookViewId="0">
      <selection activeCell="A4" sqref="A4:AE43"/>
    </sheetView>
  </sheetViews>
  <sheetFormatPr defaultRowHeight="13.2" x14ac:dyDescent="0.25"/>
  <cols>
    <col min="1" max="1" width="21.33203125" customWidth="1"/>
    <col min="2" max="2" width="16.5546875" customWidth="1"/>
    <col min="3" max="3" width="15.88671875" customWidth="1"/>
    <col min="4" max="4" width="13.44140625" customWidth="1"/>
    <col min="6" max="6" width="15.5546875" customWidth="1"/>
    <col min="7" max="7" width="12.88671875" customWidth="1"/>
    <col min="11" max="11" width="12" bestFit="1" customWidth="1"/>
    <col min="12" max="12" width="10" bestFit="1" customWidth="1"/>
    <col min="13" max="13" width="11" bestFit="1" customWidth="1"/>
    <col min="14" max="14" width="8" bestFit="1" customWidth="1"/>
    <col min="15" max="18" width="11" bestFit="1" customWidth="1"/>
    <col min="19" max="19" width="7.44140625" bestFit="1" customWidth="1"/>
    <col min="20" max="20" width="8" bestFit="1" customWidth="1"/>
    <col min="21" max="21" width="12" bestFit="1" customWidth="1"/>
    <col min="22" max="22" width="7.109375" bestFit="1" customWidth="1"/>
    <col min="23" max="24" width="12" bestFit="1" customWidth="1"/>
    <col min="25" max="25" width="8" bestFit="1" customWidth="1"/>
    <col min="26" max="28" width="10" bestFit="1" customWidth="1"/>
    <col min="29" max="29" width="9.44140625" bestFit="1" customWidth="1"/>
    <col min="30" max="30" width="19.5546875" customWidth="1"/>
    <col min="31" max="31" width="18.109375" customWidth="1"/>
  </cols>
  <sheetData>
    <row r="1" spans="1:31" x14ac:dyDescent="0.25">
      <c r="A1" s="10" t="s">
        <v>602</v>
      </c>
      <c r="B1" s="5"/>
      <c r="C1" s="5"/>
      <c r="D1" s="5"/>
      <c r="E1" s="5"/>
      <c r="F1" s="5"/>
      <c r="G1" s="5"/>
      <c r="H1" s="5"/>
      <c r="I1" s="5"/>
      <c r="J1" s="5"/>
      <c r="K1" s="5"/>
      <c r="L1" s="5"/>
      <c r="M1" s="5"/>
      <c r="N1" s="5"/>
      <c r="O1" s="5"/>
      <c r="P1" s="5"/>
      <c r="Q1" s="5"/>
      <c r="R1" s="5"/>
      <c r="S1" s="5"/>
      <c r="T1" s="5"/>
      <c r="U1" s="5"/>
    </row>
    <row r="2" spans="1:31" x14ac:dyDescent="0.25">
      <c r="A2" s="5"/>
      <c r="B2" s="5"/>
      <c r="C2" s="5"/>
      <c r="D2" s="5"/>
      <c r="E2" s="5"/>
      <c r="F2" s="5"/>
      <c r="G2" s="5"/>
      <c r="H2" s="5"/>
      <c r="I2" s="5"/>
      <c r="J2" s="5"/>
      <c r="K2" s="5"/>
      <c r="L2" s="5"/>
      <c r="M2" s="5"/>
      <c r="N2" s="5"/>
      <c r="O2" s="5"/>
      <c r="P2" s="5"/>
      <c r="Q2" s="5"/>
      <c r="R2" s="5"/>
      <c r="S2" s="5"/>
      <c r="T2" s="5"/>
      <c r="U2" s="5"/>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146" t="s">
        <v>11</v>
      </c>
      <c r="V3" s="43" t="s">
        <v>170</v>
      </c>
      <c r="W3" s="43" t="s">
        <v>171</v>
      </c>
      <c r="X3" s="43" t="s">
        <v>163</v>
      </c>
      <c r="Y3" s="43" t="s">
        <v>164</v>
      </c>
      <c r="Z3" s="43" t="s">
        <v>165</v>
      </c>
      <c r="AA3" s="43" t="s">
        <v>166</v>
      </c>
      <c r="AB3" s="146" t="s">
        <v>167</v>
      </c>
      <c r="AC3" s="146" t="s">
        <v>168</v>
      </c>
      <c r="AD3" s="146" t="s">
        <v>1405</v>
      </c>
      <c r="AE3" s="146" t="s">
        <v>1406</v>
      </c>
    </row>
    <row r="4" spans="1:31" s="20" customFormat="1" x14ac:dyDescent="0.25">
      <c r="A4" s="21" t="s">
        <v>607</v>
      </c>
      <c r="B4" s="32" t="s">
        <v>618</v>
      </c>
      <c r="C4" s="21" t="s">
        <v>625</v>
      </c>
      <c r="D4" s="21">
        <v>7</v>
      </c>
      <c r="E4" s="21">
        <v>0</v>
      </c>
      <c r="F4" s="21" t="s">
        <v>177</v>
      </c>
      <c r="G4" s="21" t="s">
        <v>625</v>
      </c>
      <c r="H4" s="21">
        <v>0</v>
      </c>
      <c r="I4" s="33">
        <v>20</v>
      </c>
      <c r="J4" s="33">
        <v>13</v>
      </c>
      <c r="K4" s="34">
        <v>21638.799999999999</v>
      </c>
      <c r="L4" s="34">
        <v>0</v>
      </c>
      <c r="M4" s="34">
        <v>4327.76</v>
      </c>
      <c r="N4" s="23">
        <v>0</v>
      </c>
      <c r="O4" s="23">
        <v>1015.2</v>
      </c>
      <c r="P4" s="34">
        <v>537.79999999999995</v>
      </c>
      <c r="Q4" s="23">
        <v>6700</v>
      </c>
      <c r="R4" s="34">
        <v>1026.7</v>
      </c>
      <c r="S4" s="23">
        <v>0</v>
      </c>
      <c r="T4" s="23">
        <v>0</v>
      </c>
      <c r="U4" s="23">
        <v>35246.26</v>
      </c>
      <c r="V4" s="23">
        <v>0</v>
      </c>
      <c r="W4" s="23">
        <f>U4+V4</f>
        <v>35246.26</v>
      </c>
      <c r="X4" s="21">
        <v>17500</v>
      </c>
      <c r="Y4" s="21">
        <v>0</v>
      </c>
      <c r="Z4" s="21">
        <v>260</v>
      </c>
      <c r="AA4" s="21">
        <v>248</v>
      </c>
      <c r="AB4" s="23">
        <f>W4/(D4+E4)</f>
        <v>5035.18</v>
      </c>
      <c r="AC4" s="23">
        <f>U4/Z4</f>
        <v>135.56253846153848</v>
      </c>
      <c r="AD4" s="23" t="s">
        <v>1920</v>
      </c>
      <c r="AE4" s="284"/>
    </row>
    <row r="5" spans="1:31" s="44" customFormat="1" x14ac:dyDescent="0.25">
      <c r="A5" s="21" t="s">
        <v>607</v>
      </c>
      <c r="B5" s="32" t="s">
        <v>630</v>
      </c>
      <c r="C5" s="21" t="s">
        <v>633</v>
      </c>
      <c r="D5" s="33">
        <v>7</v>
      </c>
      <c r="E5" s="33">
        <v>0</v>
      </c>
      <c r="F5" s="21" t="s">
        <v>177</v>
      </c>
      <c r="G5" s="21" t="s">
        <v>633</v>
      </c>
      <c r="H5" s="21">
        <v>0</v>
      </c>
      <c r="I5" s="33">
        <v>20</v>
      </c>
      <c r="J5" s="33">
        <v>13</v>
      </c>
      <c r="K5" s="34">
        <v>21638.799999999999</v>
      </c>
      <c r="L5" s="34">
        <v>0</v>
      </c>
      <c r="M5" s="34">
        <v>4327.76</v>
      </c>
      <c r="N5" s="23">
        <v>0</v>
      </c>
      <c r="O5" s="23">
        <v>1015.2</v>
      </c>
      <c r="P5" s="34">
        <v>537.79999999999995</v>
      </c>
      <c r="Q5" s="23">
        <v>6700</v>
      </c>
      <c r="R5" s="34">
        <v>1026.5899999999999</v>
      </c>
      <c r="S5" s="23">
        <v>0</v>
      </c>
      <c r="T5" s="23">
        <v>0</v>
      </c>
      <c r="U5" s="23">
        <v>35246.15</v>
      </c>
      <c r="V5" s="23">
        <v>0</v>
      </c>
      <c r="W5" s="23">
        <f>U5+V5</f>
        <v>35246.15</v>
      </c>
      <c r="X5" s="21">
        <v>17500</v>
      </c>
      <c r="Y5" s="21">
        <v>0</v>
      </c>
      <c r="Z5" s="21">
        <v>260</v>
      </c>
      <c r="AA5" s="21">
        <v>191</v>
      </c>
      <c r="AB5" s="23">
        <f t="shared" ref="AB5:AB42" si="0">W5/(D5+E5)</f>
        <v>5035.1642857142861</v>
      </c>
      <c r="AC5" s="23">
        <f>U5/Z5</f>
        <v>135.5621153846154</v>
      </c>
      <c r="AD5" s="23" t="s">
        <v>1760</v>
      </c>
      <c r="AE5" s="284"/>
    </row>
    <row r="6" spans="1:31" s="44" customFormat="1" x14ac:dyDescent="0.25">
      <c r="A6" s="21" t="s">
        <v>607</v>
      </c>
      <c r="B6" s="32" t="s">
        <v>642</v>
      </c>
      <c r="C6" s="21" t="s">
        <v>643</v>
      </c>
      <c r="D6" s="21">
        <v>7</v>
      </c>
      <c r="E6" s="21">
        <v>0</v>
      </c>
      <c r="F6" s="21" t="s">
        <v>177</v>
      </c>
      <c r="G6" s="21" t="s">
        <v>643</v>
      </c>
      <c r="H6" s="21">
        <v>0</v>
      </c>
      <c r="I6" s="33">
        <v>20</v>
      </c>
      <c r="J6" s="33">
        <v>12</v>
      </c>
      <c r="K6" s="34">
        <v>19736</v>
      </c>
      <c r="L6" s="34">
        <v>0</v>
      </c>
      <c r="M6" s="34">
        <v>3947.2</v>
      </c>
      <c r="N6" s="23">
        <v>0</v>
      </c>
      <c r="O6" s="23">
        <v>823.6</v>
      </c>
      <c r="P6" s="34">
        <v>1146</v>
      </c>
      <c r="Q6" s="23">
        <v>7100</v>
      </c>
      <c r="R6" s="34">
        <v>1140</v>
      </c>
      <c r="S6" s="23">
        <v>0</v>
      </c>
      <c r="T6" s="23">
        <v>0</v>
      </c>
      <c r="U6" s="23">
        <v>33892.800000000003</v>
      </c>
      <c r="V6" s="23">
        <v>0</v>
      </c>
      <c r="W6" s="23">
        <f>U6+V6</f>
        <v>33892.800000000003</v>
      </c>
      <c r="X6" s="21">
        <v>17500</v>
      </c>
      <c r="Y6" s="21">
        <v>0</v>
      </c>
      <c r="Z6" s="21">
        <v>240</v>
      </c>
      <c r="AA6" s="21">
        <v>139</v>
      </c>
      <c r="AB6" s="23">
        <f t="shared" si="0"/>
        <v>4841.8285714285721</v>
      </c>
      <c r="AC6" s="23">
        <f>U6/Z6</f>
        <v>141.22</v>
      </c>
      <c r="AD6" s="23" t="s">
        <v>1931</v>
      </c>
      <c r="AE6" s="284"/>
    </row>
    <row r="7" spans="1:31" s="44" customFormat="1" x14ac:dyDescent="0.25">
      <c r="A7" s="21" t="s">
        <v>607</v>
      </c>
      <c r="B7" s="32" t="s">
        <v>653</v>
      </c>
      <c r="C7" s="21" t="s">
        <v>664</v>
      </c>
      <c r="D7" s="21">
        <v>7</v>
      </c>
      <c r="E7" s="21">
        <v>0</v>
      </c>
      <c r="F7" s="21" t="s">
        <v>177</v>
      </c>
      <c r="G7" s="21" t="s">
        <v>643</v>
      </c>
      <c r="H7" s="21">
        <v>0</v>
      </c>
      <c r="I7" s="33">
        <v>20</v>
      </c>
      <c r="J7" s="33">
        <v>12</v>
      </c>
      <c r="K7" s="34">
        <v>19736</v>
      </c>
      <c r="L7" s="34">
        <v>0</v>
      </c>
      <c r="M7" s="34">
        <v>3947.2</v>
      </c>
      <c r="N7" s="23">
        <v>0</v>
      </c>
      <c r="O7" s="23">
        <v>823.6</v>
      </c>
      <c r="P7" s="34">
        <v>1146</v>
      </c>
      <c r="Q7" s="23">
        <v>7100</v>
      </c>
      <c r="R7" s="34">
        <v>1140</v>
      </c>
      <c r="S7" s="23">
        <v>0</v>
      </c>
      <c r="T7" s="23">
        <v>0</v>
      </c>
      <c r="U7" s="23">
        <v>33892.800000000003</v>
      </c>
      <c r="V7" s="23">
        <v>0</v>
      </c>
      <c r="W7" s="23">
        <f t="shared" ref="W7:W12" si="1">U7+V7</f>
        <v>33892.800000000003</v>
      </c>
      <c r="X7" s="21">
        <v>17500</v>
      </c>
      <c r="Y7" s="21">
        <v>0</v>
      </c>
      <c r="Z7" s="21">
        <v>240</v>
      </c>
      <c r="AA7" s="21">
        <v>156</v>
      </c>
      <c r="AB7" s="23">
        <f t="shared" si="0"/>
        <v>4841.8285714285721</v>
      </c>
      <c r="AC7" s="23">
        <f t="shared" ref="AC7:AC12" si="2">U7/Z7</f>
        <v>141.22</v>
      </c>
      <c r="AD7" s="23" t="s">
        <v>1917</v>
      </c>
      <c r="AE7" s="284"/>
    </row>
    <row r="8" spans="1:31" s="44" customFormat="1" x14ac:dyDescent="0.25">
      <c r="A8" s="21" t="s">
        <v>607</v>
      </c>
      <c r="B8" s="32" t="s">
        <v>689</v>
      </c>
      <c r="C8" s="21" t="s">
        <v>704</v>
      </c>
      <c r="D8" s="21">
        <v>7</v>
      </c>
      <c r="E8" s="21">
        <v>0</v>
      </c>
      <c r="F8" s="21" t="s">
        <v>177</v>
      </c>
      <c r="G8" s="21" t="s">
        <v>704</v>
      </c>
      <c r="H8" s="21">
        <v>0</v>
      </c>
      <c r="I8" s="33">
        <v>20</v>
      </c>
      <c r="J8" s="33">
        <v>12</v>
      </c>
      <c r="K8" s="34">
        <v>19736</v>
      </c>
      <c r="L8" s="34">
        <v>0</v>
      </c>
      <c r="M8" s="34">
        <v>3947.2</v>
      </c>
      <c r="N8" s="23">
        <v>0</v>
      </c>
      <c r="O8" s="23">
        <v>823.6</v>
      </c>
      <c r="P8" s="34">
        <v>1146</v>
      </c>
      <c r="Q8" s="23">
        <v>7100</v>
      </c>
      <c r="R8" s="34">
        <v>1140</v>
      </c>
      <c r="S8" s="23">
        <v>0</v>
      </c>
      <c r="T8" s="23">
        <v>0</v>
      </c>
      <c r="U8" s="23">
        <v>33892.800000000003</v>
      </c>
      <c r="V8" s="23">
        <v>0</v>
      </c>
      <c r="W8" s="23">
        <f t="shared" si="1"/>
        <v>33892.800000000003</v>
      </c>
      <c r="X8" s="21">
        <v>17500</v>
      </c>
      <c r="Y8" s="21">
        <v>0</v>
      </c>
      <c r="Z8" s="21">
        <v>240</v>
      </c>
      <c r="AA8" s="21">
        <v>168</v>
      </c>
      <c r="AB8" s="23">
        <f t="shared" si="0"/>
        <v>4841.8285714285721</v>
      </c>
      <c r="AC8" s="23">
        <f t="shared" si="2"/>
        <v>141.22</v>
      </c>
      <c r="AD8" s="23" t="s">
        <v>1918</v>
      </c>
      <c r="AE8" s="284"/>
    </row>
    <row r="9" spans="1:31" s="44" customFormat="1" x14ac:dyDescent="0.25">
      <c r="A9" s="21" t="s">
        <v>607</v>
      </c>
      <c r="B9" s="32" t="s">
        <v>689</v>
      </c>
      <c r="C9" s="21" t="s">
        <v>723</v>
      </c>
      <c r="D9" s="21">
        <v>7</v>
      </c>
      <c r="E9" s="21">
        <v>0</v>
      </c>
      <c r="F9" s="21" t="s">
        <v>177</v>
      </c>
      <c r="G9" s="21" t="s">
        <v>723</v>
      </c>
      <c r="H9" s="21">
        <v>0</v>
      </c>
      <c r="I9" s="33">
        <v>20</v>
      </c>
      <c r="J9" s="33">
        <v>12</v>
      </c>
      <c r="K9" s="34">
        <v>19736</v>
      </c>
      <c r="L9" s="34">
        <v>0</v>
      </c>
      <c r="M9" s="34">
        <v>3947.2</v>
      </c>
      <c r="N9" s="23">
        <v>0</v>
      </c>
      <c r="O9" s="23">
        <v>823.6</v>
      </c>
      <c r="P9" s="34">
        <v>1029</v>
      </c>
      <c r="Q9" s="23">
        <v>7100</v>
      </c>
      <c r="R9" s="34">
        <v>1140</v>
      </c>
      <c r="S9" s="23">
        <v>0</v>
      </c>
      <c r="T9" s="23">
        <v>0</v>
      </c>
      <c r="U9" s="23">
        <v>33775.800000000003</v>
      </c>
      <c r="V9" s="23">
        <v>0</v>
      </c>
      <c r="W9" s="23">
        <f t="shared" si="1"/>
        <v>33775.800000000003</v>
      </c>
      <c r="X9" s="21">
        <v>17500</v>
      </c>
      <c r="Y9" s="21">
        <v>0</v>
      </c>
      <c r="Z9" s="21">
        <v>240</v>
      </c>
      <c r="AA9" s="21">
        <v>114</v>
      </c>
      <c r="AB9" s="23">
        <f t="shared" si="0"/>
        <v>4825.1142857142859</v>
      </c>
      <c r="AC9" s="23">
        <f t="shared" si="2"/>
        <v>140.73250000000002</v>
      </c>
      <c r="AD9" s="23" t="s">
        <v>1710</v>
      </c>
      <c r="AE9" s="284"/>
    </row>
    <row r="10" spans="1:31" s="44" customFormat="1" x14ac:dyDescent="0.25">
      <c r="A10" s="21" t="s">
        <v>607</v>
      </c>
      <c r="B10" s="32" t="s">
        <v>745</v>
      </c>
      <c r="C10" s="21" t="s">
        <v>746</v>
      </c>
      <c r="D10" s="21">
        <v>7</v>
      </c>
      <c r="E10" s="21">
        <v>0</v>
      </c>
      <c r="F10" s="21" t="s">
        <v>177</v>
      </c>
      <c r="G10" s="21" t="s">
        <v>746</v>
      </c>
      <c r="H10" s="21">
        <v>0</v>
      </c>
      <c r="I10" s="33">
        <v>20</v>
      </c>
      <c r="J10" s="33">
        <v>12</v>
      </c>
      <c r="K10" s="34">
        <v>19736</v>
      </c>
      <c r="L10" s="34">
        <v>0</v>
      </c>
      <c r="M10" s="34">
        <v>3947.2</v>
      </c>
      <c r="N10" s="23">
        <v>0</v>
      </c>
      <c r="O10" s="23">
        <v>823.6</v>
      </c>
      <c r="P10" s="34">
        <v>1029</v>
      </c>
      <c r="Q10" s="23">
        <v>7100</v>
      </c>
      <c r="R10" s="34">
        <v>1140</v>
      </c>
      <c r="S10" s="23">
        <v>0</v>
      </c>
      <c r="T10" s="23">
        <v>0</v>
      </c>
      <c r="U10" s="23">
        <v>33775.800000000003</v>
      </c>
      <c r="V10" s="23">
        <v>0</v>
      </c>
      <c r="W10" s="23">
        <f t="shared" si="1"/>
        <v>33775.800000000003</v>
      </c>
      <c r="X10" s="21">
        <v>17500</v>
      </c>
      <c r="Y10" s="21">
        <v>0</v>
      </c>
      <c r="Z10" s="21">
        <v>240</v>
      </c>
      <c r="AA10" s="21">
        <v>166</v>
      </c>
      <c r="AB10" s="23">
        <f t="shared" si="0"/>
        <v>4825.1142857142859</v>
      </c>
      <c r="AC10" s="23">
        <f t="shared" si="2"/>
        <v>140.73250000000002</v>
      </c>
      <c r="AD10" s="23" t="s">
        <v>1919</v>
      </c>
      <c r="AE10" s="284"/>
    </row>
    <row r="11" spans="1:31" s="44" customFormat="1" x14ac:dyDescent="0.25">
      <c r="A11" s="21" t="s">
        <v>607</v>
      </c>
      <c r="B11" s="32" t="s">
        <v>745</v>
      </c>
      <c r="C11" s="21" t="s">
        <v>762</v>
      </c>
      <c r="D11" s="21">
        <v>7</v>
      </c>
      <c r="E11" s="21">
        <v>0</v>
      </c>
      <c r="F11" s="21" t="s">
        <v>177</v>
      </c>
      <c r="G11" s="21" t="s">
        <v>762</v>
      </c>
      <c r="H11" s="21">
        <v>0</v>
      </c>
      <c r="I11" s="33">
        <v>20</v>
      </c>
      <c r="J11" s="33">
        <v>12</v>
      </c>
      <c r="K11" s="34">
        <v>19736</v>
      </c>
      <c r="L11" s="34">
        <v>0</v>
      </c>
      <c r="M11" s="34">
        <v>3947.2</v>
      </c>
      <c r="N11" s="23">
        <v>0</v>
      </c>
      <c r="O11" s="23">
        <v>823.6</v>
      </c>
      <c r="P11" s="34">
        <v>1146</v>
      </c>
      <c r="Q11" s="23">
        <v>7100</v>
      </c>
      <c r="R11" s="34">
        <v>1140</v>
      </c>
      <c r="S11" s="23">
        <v>0</v>
      </c>
      <c r="T11" s="23">
        <v>0</v>
      </c>
      <c r="U11" s="23">
        <v>33892.800000000003</v>
      </c>
      <c r="V11" s="23">
        <v>0</v>
      </c>
      <c r="W11" s="23">
        <f t="shared" si="1"/>
        <v>33892.800000000003</v>
      </c>
      <c r="X11" s="21">
        <v>17500</v>
      </c>
      <c r="Y11" s="21">
        <v>0</v>
      </c>
      <c r="Z11" s="21">
        <v>240</v>
      </c>
      <c r="AA11" s="21">
        <v>230</v>
      </c>
      <c r="AB11" s="23">
        <f t="shared" si="0"/>
        <v>4841.8285714285721</v>
      </c>
      <c r="AC11" s="23">
        <f t="shared" si="2"/>
        <v>141.22</v>
      </c>
      <c r="AD11" s="23" t="s">
        <v>1919</v>
      </c>
      <c r="AE11" s="284"/>
    </row>
    <row r="12" spans="1:31" s="44" customFormat="1" x14ac:dyDescent="0.25">
      <c r="A12" s="21" t="s">
        <v>607</v>
      </c>
      <c r="B12" s="32" t="s">
        <v>766</v>
      </c>
      <c r="C12" s="21" t="s">
        <v>770</v>
      </c>
      <c r="D12" s="21">
        <v>7</v>
      </c>
      <c r="E12" s="21">
        <v>0</v>
      </c>
      <c r="F12" s="21" t="s">
        <v>177</v>
      </c>
      <c r="G12" s="21" t="s">
        <v>770</v>
      </c>
      <c r="H12" s="21">
        <v>0</v>
      </c>
      <c r="I12" s="33">
        <v>20</v>
      </c>
      <c r="J12" s="33">
        <v>14</v>
      </c>
      <c r="K12" s="34">
        <v>19736</v>
      </c>
      <c r="L12" s="34">
        <v>0</v>
      </c>
      <c r="M12" s="34">
        <v>3947.2</v>
      </c>
      <c r="N12" s="23">
        <v>0</v>
      </c>
      <c r="O12" s="23">
        <v>823.6</v>
      </c>
      <c r="P12" s="34">
        <v>2283.8000000000002</v>
      </c>
      <c r="Q12" s="23">
        <v>7100</v>
      </c>
      <c r="R12" s="34">
        <v>1140</v>
      </c>
      <c r="S12" s="23">
        <v>0</v>
      </c>
      <c r="T12" s="23">
        <v>0</v>
      </c>
      <c r="U12" s="23">
        <v>35030.6</v>
      </c>
      <c r="V12" s="23">
        <v>0</v>
      </c>
      <c r="W12" s="23">
        <f t="shared" si="1"/>
        <v>35030.6</v>
      </c>
      <c r="X12" s="21">
        <v>17500</v>
      </c>
      <c r="Y12" s="21">
        <v>0</v>
      </c>
      <c r="Z12" s="21">
        <v>260</v>
      </c>
      <c r="AA12" s="21">
        <v>175</v>
      </c>
      <c r="AB12" s="23">
        <f t="shared" si="0"/>
        <v>5004.3714285714286</v>
      </c>
      <c r="AC12" s="23">
        <f t="shared" si="2"/>
        <v>134.73307692307691</v>
      </c>
      <c r="AD12" s="23" t="s">
        <v>2032</v>
      </c>
      <c r="AE12" s="284"/>
    </row>
    <row r="13" spans="1:31" s="44" customFormat="1" x14ac:dyDescent="0.25">
      <c r="A13" s="21" t="s">
        <v>607</v>
      </c>
      <c r="B13" s="32" t="s">
        <v>795</v>
      </c>
      <c r="C13" s="21" t="s">
        <v>798</v>
      </c>
      <c r="D13" s="21">
        <v>7</v>
      </c>
      <c r="E13" s="21">
        <v>0</v>
      </c>
      <c r="F13" s="21" t="s">
        <v>177</v>
      </c>
      <c r="G13" s="21" t="s">
        <v>798</v>
      </c>
      <c r="H13" s="21">
        <v>0</v>
      </c>
      <c r="I13" s="33">
        <v>20</v>
      </c>
      <c r="J13" s="33">
        <v>11</v>
      </c>
      <c r="K13" s="34">
        <v>22070</v>
      </c>
      <c r="L13" s="34">
        <v>347.4</v>
      </c>
      <c r="M13" s="34">
        <v>0</v>
      </c>
      <c r="N13" s="23">
        <v>0</v>
      </c>
      <c r="O13" s="23">
        <v>937.2</v>
      </c>
      <c r="P13" s="34">
        <v>2319.4</v>
      </c>
      <c r="Q13" s="23">
        <v>7888.06</v>
      </c>
      <c r="R13" s="34">
        <v>1140</v>
      </c>
      <c r="S13" s="23">
        <v>0</v>
      </c>
      <c r="T13" s="23">
        <v>0</v>
      </c>
      <c r="U13" s="23">
        <v>34702.06</v>
      </c>
      <c r="V13" s="23">
        <v>0</v>
      </c>
      <c r="W13" s="23">
        <f t="shared" ref="W13:W18" si="3">U13+V13</f>
        <v>34702.06</v>
      </c>
      <c r="X13" s="21">
        <v>17500</v>
      </c>
      <c r="Y13" s="21">
        <v>0</v>
      </c>
      <c r="Z13" s="21">
        <v>240</v>
      </c>
      <c r="AA13" s="21">
        <v>168</v>
      </c>
      <c r="AB13" s="23">
        <f t="shared" si="0"/>
        <v>4957.4371428571421</v>
      </c>
      <c r="AC13" s="23">
        <f t="shared" ref="AC13:AC18" si="4">U13/Z13</f>
        <v>144.59191666666666</v>
      </c>
      <c r="AD13" s="23" t="s">
        <v>1849</v>
      </c>
      <c r="AE13" s="284"/>
    </row>
    <row r="14" spans="1:31" s="44" customFormat="1" x14ac:dyDescent="0.25">
      <c r="A14" s="21" t="s">
        <v>607</v>
      </c>
      <c r="B14" s="32" t="s">
        <v>814</v>
      </c>
      <c r="C14" s="21" t="s">
        <v>826</v>
      </c>
      <c r="D14" s="21">
        <v>7.4</v>
      </c>
      <c r="E14" s="21">
        <v>0</v>
      </c>
      <c r="F14" s="21" t="s">
        <v>177</v>
      </c>
      <c r="G14" s="21" t="s">
        <v>826</v>
      </c>
      <c r="H14" s="21">
        <v>0</v>
      </c>
      <c r="I14" s="33">
        <v>20</v>
      </c>
      <c r="J14" s="33">
        <v>12</v>
      </c>
      <c r="K14" s="34">
        <v>22070</v>
      </c>
      <c r="L14" s="34">
        <v>347.4</v>
      </c>
      <c r="M14" s="34">
        <v>0</v>
      </c>
      <c r="N14" s="23">
        <v>0</v>
      </c>
      <c r="O14" s="23">
        <v>937.2</v>
      </c>
      <c r="P14" s="34">
        <v>2319.4</v>
      </c>
      <c r="Q14" s="23">
        <v>8222.09</v>
      </c>
      <c r="R14" s="34">
        <v>1140</v>
      </c>
      <c r="S14" s="23">
        <v>0</v>
      </c>
      <c r="T14" s="23">
        <v>0</v>
      </c>
      <c r="U14" s="23">
        <v>35036.089999999997</v>
      </c>
      <c r="V14" s="23">
        <v>0</v>
      </c>
      <c r="W14" s="23">
        <f t="shared" si="3"/>
        <v>35036.089999999997</v>
      </c>
      <c r="X14" s="21">
        <v>18500</v>
      </c>
      <c r="Y14" s="21">
        <v>0</v>
      </c>
      <c r="Z14" s="21">
        <v>240</v>
      </c>
      <c r="AA14" s="21">
        <v>114</v>
      </c>
      <c r="AB14" s="23">
        <f t="shared" si="0"/>
        <v>4734.6067567567561</v>
      </c>
      <c r="AC14" s="23">
        <f t="shared" si="4"/>
        <v>145.98370833333331</v>
      </c>
      <c r="AD14" s="23" t="s">
        <v>1921</v>
      </c>
      <c r="AE14" s="284"/>
    </row>
    <row r="15" spans="1:31" s="44" customFormat="1" x14ac:dyDescent="0.25">
      <c r="A15" s="21" t="s">
        <v>607</v>
      </c>
      <c r="B15" s="32" t="s">
        <v>842</v>
      </c>
      <c r="C15" s="21" t="s">
        <v>845</v>
      </c>
      <c r="D15" s="21">
        <v>7.52</v>
      </c>
      <c r="E15" s="21">
        <v>0</v>
      </c>
      <c r="F15" s="21" t="s">
        <v>177</v>
      </c>
      <c r="G15" s="21" t="s">
        <v>845</v>
      </c>
      <c r="H15" s="21">
        <v>0</v>
      </c>
      <c r="I15" s="33">
        <v>20</v>
      </c>
      <c r="J15" s="33">
        <v>12</v>
      </c>
      <c r="K15" s="34">
        <v>22070</v>
      </c>
      <c r="L15" s="34">
        <v>347.4</v>
      </c>
      <c r="M15" s="34">
        <v>0</v>
      </c>
      <c r="N15" s="23">
        <v>0</v>
      </c>
      <c r="O15" s="23">
        <v>937.2</v>
      </c>
      <c r="P15" s="34">
        <v>2319.4</v>
      </c>
      <c r="Q15" s="23">
        <v>9352.84</v>
      </c>
      <c r="R15" s="34">
        <v>1140</v>
      </c>
      <c r="S15" s="23">
        <v>0</v>
      </c>
      <c r="T15" s="23">
        <v>0</v>
      </c>
      <c r="U15" s="23">
        <v>36166.839999999997</v>
      </c>
      <c r="V15" s="23">
        <v>0</v>
      </c>
      <c r="W15" s="23">
        <f t="shared" si="3"/>
        <v>36166.839999999997</v>
      </c>
      <c r="X15" s="21">
        <v>18800</v>
      </c>
      <c r="Y15" s="21">
        <v>0</v>
      </c>
      <c r="Z15" s="21">
        <v>240</v>
      </c>
      <c r="AA15" s="21">
        <v>124</v>
      </c>
      <c r="AB15" s="23">
        <f t="shared" si="0"/>
        <v>4809.4202127659573</v>
      </c>
      <c r="AC15" s="23">
        <f t="shared" si="4"/>
        <v>150.69516666666667</v>
      </c>
      <c r="AD15" s="23" t="s">
        <v>1922</v>
      </c>
      <c r="AE15" s="284"/>
    </row>
    <row r="16" spans="1:31" s="44" customFormat="1" x14ac:dyDescent="0.25">
      <c r="A16" s="21" t="s">
        <v>607</v>
      </c>
      <c r="B16" s="32" t="s">
        <v>842</v>
      </c>
      <c r="C16" s="21" t="s">
        <v>852</v>
      </c>
      <c r="D16" s="21">
        <v>7.96</v>
      </c>
      <c r="E16" s="21">
        <v>0</v>
      </c>
      <c r="F16" s="21" t="s">
        <v>177</v>
      </c>
      <c r="G16" s="21" t="s">
        <v>852</v>
      </c>
      <c r="H16" s="21">
        <v>0</v>
      </c>
      <c r="I16" s="33">
        <v>20</v>
      </c>
      <c r="J16" s="33">
        <v>12</v>
      </c>
      <c r="K16" s="34">
        <v>22070</v>
      </c>
      <c r="L16" s="34">
        <v>347.4</v>
      </c>
      <c r="M16" s="34">
        <v>0</v>
      </c>
      <c r="N16" s="23">
        <v>0</v>
      </c>
      <c r="O16" s="23">
        <v>937.2</v>
      </c>
      <c r="P16" s="34">
        <v>2319.4</v>
      </c>
      <c r="Q16" s="23">
        <v>8016.82</v>
      </c>
      <c r="R16" s="34">
        <v>1140</v>
      </c>
      <c r="S16" s="23">
        <v>0</v>
      </c>
      <c r="T16" s="23">
        <v>0</v>
      </c>
      <c r="U16" s="23">
        <v>34830.82</v>
      </c>
      <c r="V16" s="23">
        <v>0</v>
      </c>
      <c r="W16" s="23">
        <f t="shared" si="3"/>
        <v>34830.82</v>
      </c>
      <c r="X16" s="21">
        <v>19900</v>
      </c>
      <c r="Y16" s="21">
        <v>0</v>
      </c>
      <c r="Z16" s="21">
        <v>240</v>
      </c>
      <c r="AA16" s="21">
        <v>128</v>
      </c>
      <c r="AB16" s="23">
        <f t="shared" si="0"/>
        <v>4375.7311557788944</v>
      </c>
      <c r="AC16" s="23">
        <f t="shared" si="4"/>
        <v>145.12841666666665</v>
      </c>
      <c r="AD16" s="23" t="s">
        <v>1923</v>
      </c>
      <c r="AE16" s="284"/>
    </row>
    <row r="17" spans="1:31" s="44" customFormat="1" x14ac:dyDescent="0.25">
      <c r="A17" s="21" t="s">
        <v>607</v>
      </c>
      <c r="B17" s="32" t="s">
        <v>859</v>
      </c>
      <c r="C17" s="21" t="s">
        <v>874</v>
      </c>
      <c r="D17" s="21">
        <v>7.54</v>
      </c>
      <c r="E17" s="21">
        <v>0</v>
      </c>
      <c r="F17" s="21" t="s">
        <v>177</v>
      </c>
      <c r="G17" s="21" t="s">
        <v>874</v>
      </c>
      <c r="H17" s="21">
        <v>0</v>
      </c>
      <c r="I17" s="33">
        <v>20</v>
      </c>
      <c r="J17" s="33">
        <v>12</v>
      </c>
      <c r="K17" s="34">
        <v>22070</v>
      </c>
      <c r="L17" s="34">
        <v>347.4</v>
      </c>
      <c r="M17" s="34">
        <v>0</v>
      </c>
      <c r="N17" s="23">
        <v>0</v>
      </c>
      <c r="O17" s="23">
        <v>937.2</v>
      </c>
      <c r="P17" s="34">
        <v>2319.4</v>
      </c>
      <c r="Q17" s="23">
        <v>9352.94</v>
      </c>
      <c r="R17" s="34">
        <v>1140</v>
      </c>
      <c r="S17" s="23">
        <v>0</v>
      </c>
      <c r="T17" s="23">
        <v>0</v>
      </c>
      <c r="U17" s="23">
        <v>36166.94</v>
      </c>
      <c r="V17" s="23">
        <v>0</v>
      </c>
      <c r="W17" s="23">
        <f t="shared" si="3"/>
        <v>36166.94</v>
      </c>
      <c r="X17" s="21">
        <v>18850</v>
      </c>
      <c r="Y17" s="21">
        <v>0</v>
      </c>
      <c r="Z17" s="21">
        <v>240</v>
      </c>
      <c r="AA17" s="21">
        <v>124</v>
      </c>
      <c r="AB17" s="23">
        <f t="shared" si="0"/>
        <v>4796.6763925729447</v>
      </c>
      <c r="AC17" s="23">
        <f t="shared" si="4"/>
        <v>150.69558333333333</v>
      </c>
      <c r="AD17" s="23" t="s">
        <v>1987</v>
      </c>
      <c r="AE17" s="284"/>
    </row>
    <row r="18" spans="1:31" s="44" customFormat="1" x14ac:dyDescent="0.25">
      <c r="A18" s="21" t="s">
        <v>607</v>
      </c>
      <c r="B18" s="32" t="s">
        <v>859</v>
      </c>
      <c r="C18" s="21" t="s">
        <v>881</v>
      </c>
      <c r="D18" s="21">
        <v>7.56</v>
      </c>
      <c r="E18" s="21">
        <v>0</v>
      </c>
      <c r="F18" s="21" t="s">
        <v>177</v>
      </c>
      <c r="G18" s="21" t="s">
        <v>881</v>
      </c>
      <c r="H18" s="21">
        <v>0</v>
      </c>
      <c r="I18" s="33">
        <v>20</v>
      </c>
      <c r="J18" s="33">
        <v>12</v>
      </c>
      <c r="K18" s="34">
        <v>22070</v>
      </c>
      <c r="L18" s="34">
        <v>347.4</v>
      </c>
      <c r="M18" s="34">
        <v>0</v>
      </c>
      <c r="N18" s="23">
        <v>0</v>
      </c>
      <c r="O18" s="23">
        <v>937.2</v>
      </c>
      <c r="P18" s="34">
        <v>2319.4</v>
      </c>
      <c r="Q18" s="23">
        <v>9352.94</v>
      </c>
      <c r="R18" s="34">
        <v>1140</v>
      </c>
      <c r="S18" s="23">
        <v>0</v>
      </c>
      <c r="T18" s="23">
        <v>0</v>
      </c>
      <c r="U18" s="23">
        <v>36166.94</v>
      </c>
      <c r="V18" s="23">
        <v>0</v>
      </c>
      <c r="W18" s="23">
        <f t="shared" si="3"/>
        <v>36166.94</v>
      </c>
      <c r="X18" s="21">
        <v>18900</v>
      </c>
      <c r="Y18" s="21">
        <v>0</v>
      </c>
      <c r="Z18" s="21">
        <v>240</v>
      </c>
      <c r="AA18" s="21">
        <v>116</v>
      </c>
      <c r="AB18" s="23">
        <f t="shared" si="0"/>
        <v>4783.9867724867727</v>
      </c>
      <c r="AC18" s="23">
        <f t="shared" si="4"/>
        <v>150.69558333333333</v>
      </c>
      <c r="AD18" s="23" t="s">
        <v>1924</v>
      </c>
      <c r="AE18" s="284"/>
    </row>
    <row r="19" spans="1:31" s="44" customFormat="1" x14ac:dyDescent="0.25">
      <c r="A19" s="21" t="s">
        <v>607</v>
      </c>
      <c r="B19" s="32" t="s">
        <v>899</v>
      </c>
      <c r="C19" s="21" t="s">
        <v>900</v>
      </c>
      <c r="D19" s="21">
        <v>0</v>
      </c>
      <c r="E19" s="21">
        <v>5.23</v>
      </c>
      <c r="F19" s="21" t="s">
        <v>544</v>
      </c>
      <c r="G19" s="21" t="s">
        <v>900</v>
      </c>
      <c r="H19" s="21">
        <v>0</v>
      </c>
      <c r="I19" s="33">
        <v>15</v>
      </c>
      <c r="J19" s="33">
        <v>12</v>
      </c>
      <c r="K19" s="34">
        <v>16552.5</v>
      </c>
      <c r="L19" s="34">
        <v>347.4</v>
      </c>
      <c r="M19" s="34">
        <v>0</v>
      </c>
      <c r="N19" s="23">
        <v>0</v>
      </c>
      <c r="O19" s="23">
        <v>937.2</v>
      </c>
      <c r="P19" s="34">
        <v>2319.4</v>
      </c>
      <c r="Q19" s="23">
        <v>6667.61</v>
      </c>
      <c r="R19" s="34">
        <v>855</v>
      </c>
      <c r="S19" s="23">
        <v>0</v>
      </c>
      <c r="T19" s="23">
        <v>0</v>
      </c>
      <c r="U19" s="23">
        <v>27679.11</v>
      </c>
      <c r="V19" s="23">
        <v>0</v>
      </c>
      <c r="W19" s="23">
        <f>U19+V19</f>
        <v>27679.11</v>
      </c>
      <c r="X19" s="21">
        <v>13125</v>
      </c>
      <c r="Y19" s="21">
        <v>0</v>
      </c>
      <c r="Z19" s="21">
        <v>180</v>
      </c>
      <c r="AA19" s="21">
        <v>62</v>
      </c>
      <c r="AB19" s="23">
        <f t="shared" si="0"/>
        <v>5292.3728489483747</v>
      </c>
      <c r="AC19" s="23">
        <f>U19/Z19</f>
        <v>153.77283333333332</v>
      </c>
      <c r="AD19" s="23" t="s">
        <v>2016</v>
      </c>
      <c r="AE19" s="284">
        <v>1</v>
      </c>
    </row>
    <row r="20" spans="1:31" s="44" customFormat="1" x14ac:dyDescent="0.25">
      <c r="A20" s="21" t="s">
        <v>607</v>
      </c>
      <c r="B20" s="32" t="s">
        <v>899</v>
      </c>
      <c r="C20" s="21" t="s">
        <v>912</v>
      </c>
      <c r="D20" s="21">
        <v>0</v>
      </c>
      <c r="E20" s="21">
        <v>5.04</v>
      </c>
      <c r="F20" s="21" t="s">
        <v>544</v>
      </c>
      <c r="G20" s="21" t="s">
        <v>912</v>
      </c>
      <c r="H20" s="21">
        <v>0</v>
      </c>
      <c r="I20" s="33">
        <v>14</v>
      </c>
      <c r="J20" s="33">
        <v>11</v>
      </c>
      <c r="K20" s="34">
        <v>15449</v>
      </c>
      <c r="L20" s="34">
        <v>243.18</v>
      </c>
      <c r="M20" s="34">
        <v>0</v>
      </c>
      <c r="N20" s="23">
        <v>0</v>
      </c>
      <c r="O20" s="23">
        <v>656.04</v>
      </c>
      <c r="P20" s="34">
        <v>1623.58</v>
      </c>
      <c r="Q20" s="23">
        <v>6223.18</v>
      </c>
      <c r="R20" s="34">
        <v>798</v>
      </c>
      <c r="S20" s="23">
        <v>0</v>
      </c>
      <c r="T20" s="23">
        <v>0</v>
      </c>
      <c r="U20" s="23">
        <v>24992.98</v>
      </c>
      <c r="V20" s="23">
        <v>0</v>
      </c>
      <c r="W20" s="23">
        <f>U20+V20</f>
        <v>24992.98</v>
      </c>
      <c r="X20" s="21">
        <v>12250</v>
      </c>
      <c r="Y20" s="21">
        <v>0</v>
      </c>
      <c r="Z20" s="21">
        <v>154</v>
      </c>
      <c r="AA20" s="21">
        <v>82</v>
      </c>
      <c r="AB20" s="23">
        <f t="shared" si="0"/>
        <v>4958.9246031746034</v>
      </c>
      <c r="AC20" s="23">
        <f>U20/Z20</f>
        <v>162.29207792207791</v>
      </c>
      <c r="AD20" s="23" t="s">
        <v>1692</v>
      </c>
      <c r="AE20" s="284">
        <v>0.97</v>
      </c>
    </row>
    <row r="21" spans="1:31" s="44" customFormat="1" ht="13.5" customHeight="1" x14ac:dyDescent="0.25">
      <c r="A21" s="21" t="s">
        <v>607</v>
      </c>
      <c r="B21" s="32" t="s">
        <v>797</v>
      </c>
      <c r="C21" s="21" t="s">
        <v>919</v>
      </c>
      <c r="D21" s="21">
        <v>0</v>
      </c>
      <c r="E21" s="21">
        <v>3.47</v>
      </c>
      <c r="F21" s="21" t="s">
        <v>544</v>
      </c>
      <c r="G21" s="21" t="s">
        <v>920</v>
      </c>
      <c r="H21" s="21">
        <v>0</v>
      </c>
      <c r="I21" s="33">
        <v>7</v>
      </c>
      <c r="J21" s="33">
        <v>11</v>
      </c>
      <c r="K21" s="34">
        <v>7724.5</v>
      </c>
      <c r="L21" s="34">
        <v>121.59</v>
      </c>
      <c r="M21" s="34">
        <v>0</v>
      </c>
      <c r="N21" s="23">
        <v>0</v>
      </c>
      <c r="O21" s="23">
        <v>328.02</v>
      </c>
      <c r="P21" s="34">
        <v>811.79</v>
      </c>
      <c r="Q21" s="23">
        <v>3111.59</v>
      </c>
      <c r="R21" s="34">
        <v>399</v>
      </c>
      <c r="S21" s="23">
        <v>0</v>
      </c>
      <c r="T21" s="23">
        <v>0</v>
      </c>
      <c r="U21" s="23">
        <v>12496.49</v>
      </c>
      <c r="V21" s="23">
        <v>0</v>
      </c>
      <c r="W21" s="23">
        <f>U21+V21</f>
        <v>12496.49</v>
      </c>
      <c r="X21" s="21">
        <v>8725</v>
      </c>
      <c r="Y21" s="21">
        <v>0</v>
      </c>
      <c r="Z21" s="21">
        <v>77</v>
      </c>
      <c r="AA21" s="21">
        <v>57</v>
      </c>
      <c r="AB21" s="23">
        <f t="shared" si="0"/>
        <v>3601.2939481268008</v>
      </c>
      <c r="AC21" s="23">
        <f>U21/Z21</f>
        <v>162.29207792207791</v>
      </c>
      <c r="AD21" s="23" t="s">
        <v>1933</v>
      </c>
      <c r="AE21" s="284">
        <v>1</v>
      </c>
    </row>
    <row r="22" spans="1:31" s="44" customFormat="1" ht="13.5" customHeight="1" x14ac:dyDescent="0.25">
      <c r="A22" s="21" t="s">
        <v>607</v>
      </c>
      <c r="B22" s="32" t="s">
        <v>927</v>
      </c>
      <c r="C22" s="21" t="s">
        <v>937</v>
      </c>
      <c r="D22" s="21">
        <v>0</v>
      </c>
      <c r="E22" s="21">
        <v>7</v>
      </c>
      <c r="F22" s="21" t="s">
        <v>544</v>
      </c>
      <c r="G22" s="21" t="s">
        <v>937</v>
      </c>
      <c r="H22" s="21">
        <v>0</v>
      </c>
      <c r="I22" s="33">
        <v>5</v>
      </c>
      <c r="J22" s="33">
        <v>11</v>
      </c>
      <c r="K22" s="34">
        <v>5517.5</v>
      </c>
      <c r="L22" s="34">
        <v>86.85</v>
      </c>
      <c r="M22" s="34">
        <v>0</v>
      </c>
      <c r="N22" s="23">
        <v>0</v>
      </c>
      <c r="O22" s="23">
        <v>234.3</v>
      </c>
      <c r="P22" s="34">
        <v>579.85</v>
      </c>
      <c r="Q22" s="23">
        <v>2055.5500000000002</v>
      </c>
      <c r="R22" s="34">
        <v>285</v>
      </c>
      <c r="S22" s="23">
        <v>0</v>
      </c>
      <c r="T22" s="23">
        <v>0</v>
      </c>
      <c r="U22" s="23">
        <v>8759.0499999999993</v>
      </c>
      <c r="V22" s="23">
        <v>0</v>
      </c>
      <c r="W22" s="23">
        <f t="shared" ref="W22:W27" si="5">U22+V22</f>
        <v>8759.0499999999993</v>
      </c>
      <c r="X22" s="21">
        <v>4375</v>
      </c>
      <c r="Y22" s="21">
        <v>0</v>
      </c>
      <c r="Z22" s="21">
        <v>55</v>
      </c>
      <c r="AA22" s="21">
        <v>24</v>
      </c>
      <c r="AB22" s="23">
        <f t="shared" si="0"/>
        <v>1251.292857142857</v>
      </c>
      <c r="AC22" s="23">
        <f t="shared" ref="AC22:AC27" si="6">U22/Z22</f>
        <v>159.25545454545454</v>
      </c>
      <c r="AD22" s="23" t="s">
        <v>1734</v>
      </c>
      <c r="AE22" s="284">
        <v>0.25</v>
      </c>
    </row>
    <row r="23" spans="1:31" s="44" customFormat="1" ht="13.5" customHeight="1" x14ac:dyDescent="0.25">
      <c r="A23" s="21" t="s">
        <v>607</v>
      </c>
      <c r="B23" s="32" t="s">
        <v>927</v>
      </c>
      <c r="C23" s="21" t="s">
        <v>943</v>
      </c>
      <c r="D23" s="21">
        <v>0</v>
      </c>
      <c r="E23" s="21">
        <v>1.02</v>
      </c>
      <c r="F23" s="21" t="s">
        <v>544</v>
      </c>
      <c r="G23" s="21" t="s">
        <v>943</v>
      </c>
      <c r="H23" s="21">
        <v>0</v>
      </c>
      <c r="I23" s="33">
        <v>4</v>
      </c>
      <c r="J23" s="33">
        <v>11</v>
      </c>
      <c r="K23" s="34">
        <v>4414</v>
      </c>
      <c r="L23" s="34">
        <v>69.48</v>
      </c>
      <c r="M23" s="34">
        <v>0</v>
      </c>
      <c r="N23" s="23">
        <v>0</v>
      </c>
      <c r="O23" s="23">
        <v>187.44</v>
      </c>
      <c r="P23" s="34">
        <v>463.88</v>
      </c>
      <c r="Q23" s="23">
        <v>1778.05</v>
      </c>
      <c r="R23" s="34">
        <v>228</v>
      </c>
      <c r="S23" s="23">
        <v>0</v>
      </c>
      <c r="T23" s="23">
        <v>0</v>
      </c>
      <c r="U23" s="23">
        <v>7140.85</v>
      </c>
      <c r="V23" s="23">
        <v>0</v>
      </c>
      <c r="W23" s="23">
        <f t="shared" si="5"/>
        <v>7140.85</v>
      </c>
      <c r="X23" s="21">
        <v>3500</v>
      </c>
      <c r="Y23" s="21">
        <v>0</v>
      </c>
      <c r="Z23" s="21">
        <v>44</v>
      </c>
      <c r="AA23" s="21">
        <v>31</v>
      </c>
      <c r="AB23" s="23">
        <f t="shared" si="0"/>
        <v>7000.8333333333339</v>
      </c>
      <c r="AC23" s="23">
        <f t="shared" si="6"/>
        <v>162.29204545454547</v>
      </c>
      <c r="AD23" s="23" t="s">
        <v>1947</v>
      </c>
      <c r="AE23" s="284">
        <v>1</v>
      </c>
    </row>
    <row r="24" spans="1:31" s="44" customFormat="1" ht="13.5" customHeight="1" x14ac:dyDescent="0.25">
      <c r="A24" s="21" t="s">
        <v>607</v>
      </c>
      <c r="B24" s="32" t="s">
        <v>927</v>
      </c>
      <c r="C24" s="21" t="s">
        <v>944</v>
      </c>
      <c r="D24" s="21">
        <v>0</v>
      </c>
      <c r="E24" s="21">
        <v>7</v>
      </c>
      <c r="F24" s="21" t="s">
        <v>544</v>
      </c>
      <c r="G24" s="21" t="s">
        <v>943</v>
      </c>
      <c r="H24" s="21">
        <v>0</v>
      </c>
      <c r="I24" s="33">
        <v>6</v>
      </c>
      <c r="J24" s="33">
        <v>11</v>
      </c>
      <c r="K24" s="34">
        <v>6621</v>
      </c>
      <c r="L24" s="34">
        <v>104.22</v>
      </c>
      <c r="M24" s="34">
        <v>0</v>
      </c>
      <c r="N24" s="23">
        <v>0</v>
      </c>
      <c r="O24" s="23">
        <v>281.16000000000003</v>
      </c>
      <c r="P24" s="34">
        <v>695.82</v>
      </c>
      <c r="Q24" s="23">
        <v>2466.66</v>
      </c>
      <c r="R24" s="34">
        <v>342</v>
      </c>
      <c r="S24" s="23">
        <v>0</v>
      </c>
      <c r="T24" s="23">
        <v>0</v>
      </c>
      <c r="U24" s="23">
        <v>10510.86</v>
      </c>
      <c r="V24" s="23">
        <v>0</v>
      </c>
      <c r="W24" s="23">
        <f t="shared" si="5"/>
        <v>10510.86</v>
      </c>
      <c r="X24" s="21">
        <v>5250</v>
      </c>
      <c r="Y24" s="21">
        <v>0</v>
      </c>
      <c r="Z24" s="21">
        <v>66</v>
      </c>
      <c r="AA24" s="21">
        <v>47</v>
      </c>
      <c r="AB24" s="23">
        <f t="shared" si="0"/>
        <v>1501.5514285714287</v>
      </c>
      <c r="AC24" s="23">
        <f t="shared" si="6"/>
        <v>159.25545454545454</v>
      </c>
      <c r="AD24" s="23" t="s">
        <v>1931</v>
      </c>
      <c r="AE24" s="284">
        <v>0.3</v>
      </c>
    </row>
    <row r="25" spans="1:31" s="44" customFormat="1" ht="13.5" customHeight="1" x14ac:dyDescent="0.25">
      <c r="A25" s="21" t="s">
        <v>607</v>
      </c>
      <c r="B25" s="32" t="s">
        <v>927</v>
      </c>
      <c r="C25" s="21" t="s">
        <v>949</v>
      </c>
      <c r="D25" s="21">
        <v>0</v>
      </c>
      <c r="E25" s="21">
        <v>7.01</v>
      </c>
      <c r="F25" s="21" t="s">
        <v>544</v>
      </c>
      <c r="G25" s="21" t="s">
        <v>950</v>
      </c>
      <c r="H25" s="21">
        <v>0</v>
      </c>
      <c r="I25" s="33">
        <v>5</v>
      </c>
      <c r="J25" s="33">
        <v>11</v>
      </c>
      <c r="K25" s="34">
        <v>5517.5</v>
      </c>
      <c r="L25" s="34">
        <v>86.85</v>
      </c>
      <c r="M25" s="34">
        <v>0</v>
      </c>
      <c r="N25" s="23">
        <v>0</v>
      </c>
      <c r="O25" s="23">
        <v>234.3</v>
      </c>
      <c r="P25" s="34">
        <v>579.75</v>
      </c>
      <c r="Q25" s="23">
        <v>2055.52</v>
      </c>
      <c r="R25" s="34">
        <v>285</v>
      </c>
      <c r="S25" s="23">
        <v>0</v>
      </c>
      <c r="T25" s="23">
        <v>0</v>
      </c>
      <c r="U25" s="23">
        <v>8759.0499999999993</v>
      </c>
      <c r="V25" s="23">
        <v>0</v>
      </c>
      <c r="W25" s="23">
        <f t="shared" si="5"/>
        <v>8759.0499999999993</v>
      </c>
      <c r="X25" s="21">
        <v>4375</v>
      </c>
      <c r="Y25" s="21">
        <v>0</v>
      </c>
      <c r="Z25" s="21">
        <v>55</v>
      </c>
      <c r="AA25" s="21">
        <v>22</v>
      </c>
      <c r="AB25" s="23">
        <f t="shared" si="0"/>
        <v>1249.5078459343795</v>
      </c>
      <c r="AC25" s="23">
        <f t="shared" si="6"/>
        <v>159.25545454545454</v>
      </c>
      <c r="AD25" s="23" t="s">
        <v>1752</v>
      </c>
      <c r="AE25" s="284">
        <v>0.24</v>
      </c>
    </row>
    <row r="26" spans="1:31" s="44" customFormat="1" ht="13.5" customHeight="1" x14ac:dyDescent="0.25">
      <c r="A26" s="21" t="s">
        <v>607</v>
      </c>
      <c r="B26" s="32" t="s">
        <v>954</v>
      </c>
      <c r="C26" s="21" t="s">
        <v>953</v>
      </c>
      <c r="D26" s="21">
        <v>0</v>
      </c>
      <c r="E26" s="21">
        <v>7.01</v>
      </c>
      <c r="F26" s="21" t="s">
        <v>544</v>
      </c>
      <c r="G26" s="21" t="s">
        <v>953</v>
      </c>
      <c r="H26" s="21">
        <v>0</v>
      </c>
      <c r="I26" s="33">
        <v>5</v>
      </c>
      <c r="J26" s="33">
        <v>11</v>
      </c>
      <c r="K26" s="34">
        <v>5517.5</v>
      </c>
      <c r="L26" s="34">
        <v>86.85</v>
      </c>
      <c r="M26" s="34">
        <v>0</v>
      </c>
      <c r="N26" s="23">
        <v>0</v>
      </c>
      <c r="O26" s="23">
        <v>234.3</v>
      </c>
      <c r="P26" s="34">
        <v>579.75</v>
      </c>
      <c r="Q26" s="23">
        <v>2055.52</v>
      </c>
      <c r="R26" s="34">
        <v>285</v>
      </c>
      <c r="S26" s="23">
        <v>0</v>
      </c>
      <c r="T26" s="23">
        <v>0</v>
      </c>
      <c r="U26" s="23">
        <v>8759.0499999999993</v>
      </c>
      <c r="V26" s="23">
        <v>0</v>
      </c>
      <c r="W26" s="23">
        <f t="shared" si="5"/>
        <v>8759.0499999999993</v>
      </c>
      <c r="X26" s="21">
        <v>4375</v>
      </c>
      <c r="Y26" s="21">
        <v>0</v>
      </c>
      <c r="Z26" s="21">
        <v>55</v>
      </c>
      <c r="AA26" s="21">
        <v>35</v>
      </c>
      <c r="AB26" s="23">
        <f t="shared" si="0"/>
        <v>1249.5078459343795</v>
      </c>
      <c r="AC26" s="23">
        <f t="shared" si="6"/>
        <v>159.25545454545454</v>
      </c>
      <c r="AD26" s="23" t="s">
        <v>1740</v>
      </c>
      <c r="AE26" s="284">
        <v>0.24</v>
      </c>
    </row>
    <row r="27" spans="1:31" s="44" customFormat="1" ht="13.5" customHeight="1" x14ac:dyDescent="0.25">
      <c r="A27" s="21" t="s">
        <v>607</v>
      </c>
      <c r="B27" s="32" t="s">
        <v>966</v>
      </c>
      <c r="C27" s="21" t="s">
        <v>979</v>
      </c>
      <c r="D27" s="21">
        <v>0</v>
      </c>
      <c r="E27" s="21">
        <v>7.03</v>
      </c>
      <c r="F27" s="21" t="s">
        <v>544</v>
      </c>
      <c r="G27" s="21" t="s">
        <v>979</v>
      </c>
      <c r="H27" s="21">
        <v>0</v>
      </c>
      <c r="I27" s="33">
        <v>5</v>
      </c>
      <c r="J27" s="33">
        <v>11</v>
      </c>
      <c r="K27" s="34">
        <v>4414</v>
      </c>
      <c r="L27" s="34">
        <v>69.48</v>
      </c>
      <c r="M27" s="34">
        <v>0</v>
      </c>
      <c r="N27" s="23">
        <v>0</v>
      </c>
      <c r="O27" s="23">
        <v>187.44</v>
      </c>
      <c r="P27" s="34">
        <v>463.88</v>
      </c>
      <c r="Q27" s="23">
        <v>1644.44</v>
      </c>
      <c r="R27" s="34">
        <v>228</v>
      </c>
      <c r="S27" s="23">
        <v>0</v>
      </c>
      <c r="T27" s="23">
        <v>0</v>
      </c>
      <c r="U27" s="23">
        <v>7007.24</v>
      </c>
      <c r="V27" s="23">
        <v>0</v>
      </c>
      <c r="W27" s="23">
        <f t="shared" si="5"/>
        <v>7007.24</v>
      </c>
      <c r="X27" s="21">
        <v>4375</v>
      </c>
      <c r="Y27" s="21">
        <v>0</v>
      </c>
      <c r="Z27" s="21">
        <v>55</v>
      </c>
      <c r="AA27" s="21">
        <v>35</v>
      </c>
      <c r="AB27" s="23">
        <f t="shared" si="0"/>
        <v>996.76244665718343</v>
      </c>
      <c r="AC27" s="23">
        <f t="shared" si="6"/>
        <v>127.40436363636363</v>
      </c>
      <c r="AD27" s="23" t="s">
        <v>1951</v>
      </c>
      <c r="AE27" s="284">
        <v>0.24</v>
      </c>
    </row>
    <row r="28" spans="1:31" s="44" customFormat="1" ht="13.5" customHeight="1" x14ac:dyDescent="0.25">
      <c r="A28" s="21" t="s">
        <v>607</v>
      </c>
      <c r="B28" s="32" t="s">
        <v>985</v>
      </c>
      <c r="C28" s="21" t="s">
        <v>992</v>
      </c>
      <c r="D28" s="21">
        <v>8.25</v>
      </c>
      <c r="E28" s="21">
        <v>0</v>
      </c>
      <c r="F28" s="21" t="s">
        <v>177</v>
      </c>
      <c r="G28" s="21" t="s">
        <v>992</v>
      </c>
      <c r="H28" s="21">
        <v>0</v>
      </c>
      <c r="I28" s="33">
        <v>20</v>
      </c>
      <c r="J28" s="33">
        <v>11</v>
      </c>
      <c r="K28" s="34">
        <v>23240</v>
      </c>
      <c r="L28" s="34">
        <v>365.82</v>
      </c>
      <c r="M28" s="34">
        <v>3639.38</v>
      </c>
      <c r="N28" s="23">
        <v>0</v>
      </c>
      <c r="O28" s="23">
        <v>993.2</v>
      </c>
      <c r="P28" s="34">
        <v>2300.4</v>
      </c>
      <c r="Q28" s="23">
        <v>10016</v>
      </c>
      <c r="R28" s="34">
        <v>1140</v>
      </c>
      <c r="S28" s="23">
        <v>0</v>
      </c>
      <c r="T28" s="23">
        <v>0</v>
      </c>
      <c r="U28" s="23">
        <v>41694.800000000003</v>
      </c>
      <c r="V28" s="23">
        <v>0</v>
      </c>
      <c r="W28" s="23">
        <f t="shared" ref="W28:W33" si="7">U28+V28</f>
        <v>41694.800000000003</v>
      </c>
      <c r="X28" s="21">
        <v>20625</v>
      </c>
      <c r="Y28" s="21">
        <v>0</v>
      </c>
      <c r="Z28" s="21">
        <v>220</v>
      </c>
      <c r="AA28" s="21">
        <v>125</v>
      </c>
      <c r="AB28" s="23">
        <f t="shared" si="0"/>
        <v>5053.9151515151516</v>
      </c>
      <c r="AC28" s="23">
        <f t="shared" ref="AC28:AC33" si="8">U28/Z28</f>
        <v>189.52181818181819</v>
      </c>
      <c r="AD28" s="23" t="s">
        <v>1704</v>
      </c>
      <c r="AE28" s="284"/>
    </row>
    <row r="29" spans="1:31" s="44" customFormat="1" ht="13.5" customHeight="1" x14ac:dyDescent="0.25">
      <c r="A29" s="21" t="s">
        <v>607</v>
      </c>
      <c r="B29" s="32" t="s">
        <v>998</v>
      </c>
      <c r="C29" s="21" t="s">
        <v>1005</v>
      </c>
      <c r="D29" s="21">
        <v>8.2899999999999991</v>
      </c>
      <c r="E29" s="21">
        <v>0</v>
      </c>
      <c r="F29" s="21" t="s">
        <v>177</v>
      </c>
      <c r="G29" s="21" t="s">
        <v>1005</v>
      </c>
      <c r="H29" s="21">
        <v>0</v>
      </c>
      <c r="I29" s="33">
        <v>20</v>
      </c>
      <c r="J29" s="33">
        <v>10</v>
      </c>
      <c r="K29" s="34">
        <v>23240</v>
      </c>
      <c r="L29" s="34">
        <v>365.82</v>
      </c>
      <c r="M29" s="34">
        <v>3639.38</v>
      </c>
      <c r="N29" s="23">
        <v>0</v>
      </c>
      <c r="O29" s="23">
        <v>993.2</v>
      </c>
      <c r="P29" s="34">
        <v>2300.4</v>
      </c>
      <c r="Q29" s="23">
        <v>10378</v>
      </c>
      <c r="R29" s="34">
        <v>1140</v>
      </c>
      <c r="S29" s="23">
        <v>0</v>
      </c>
      <c r="T29" s="23">
        <v>0</v>
      </c>
      <c r="U29" s="23">
        <v>42056.800000000003</v>
      </c>
      <c r="V29" s="23">
        <v>0</v>
      </c>
      <c r="W29" s="23">
        <f t="shared" si="7"/>
        <v>42056.800000000003</v>
      </c>
      <c r="X29" s="21">
        <v>20725</v>
      </c>
      <c r="Y29" s="21">
        <v>0</v>
      </c>
      <c r="Z29" s="21">
        <v>200</v>
      </c>
      <c r="AA29" s="21">
        <v>148</v>
      </c>
      <c r="AB29" s="23">
        <f t="shared" si="0"/>
        <v>5073.1966224366715</v>
      </c>
      <c r="AC29" s="23">
        <f t="shared" si="8"/>
        <v>210.28400000000002</v>
      </c>
      <c r="AD29" s="23" t="s">
        <v>1988</v>
      </c>
      <c r="AE29" s="284"/>
    </row>
    <row r="30" spans="1:31" s="44" customFormat="1" ht="14.25" customHeight="1" x14ac:dyDescent="0.25">
      <c r="A30" s="21" t="s">
        <v>607</v>
      </c>
      <c r="B30" s="32" t="s">
        <v>1010</v>
      </c>
      <c r="C30" s="21" t="s">
        <v>1014</v>
      </c>
      <c r="D30" s="21">
        <v>8.2899999999999991</v>
      </c>
      <c r="E30" s="21">
        <v>0</v>
      </c>
      <c r="F30" s="21" t="s">
        <v>177</v>
      </c>
      <c r="G30" s="21" t="s">
        <v>1014</v>
      </c>
      <c r="H30" s="21">
        <v>0</v>
      </c>
      <c r="I30" s="33">
        <v>20</v>
      </c>
      <c r="J30" s="33">
        <v>11</v>
      </c>
      <c r="K30" s="34">
        <v>23240</v>
      </c>
      <c r="L30" s="34">
        <v>365.82</v>
      </c>
      <c r="M30" s="34">
        <v>3639.38</v>
      </c>
      <c r="N30" s="23">
        <v>0</v>
      </c>
      <c r="O30" s="23">
        <v>993.2</v>
      </c>
      <c r="P30" s="34">
        <v>2300.4</v>
      </c>
      <c r="Q30" s="23">
        <v>10740</v>
      </c>
      <c r="R30" s="34">
        <v>1140</v>
      </c>
      <c r="S30" s="23">
        <v>0</v>
      </c>
      <c r="T30" s="23">
        <v>0</v>
      </c>
      <c r="U30" s="23">
        <v>42418.8</v>
      </c>
      <c r="V30" s="23">
        <v>0</v>
      </c>
      <c r="W30" s="23">
        <f t="shared" si="7"/>
        <v>42418.8</v>
      </c>
      <c r="X30" s="21">
        <v>20725</v>
      </c>
      <c r="Y30" s="21">
        <v>0</v>
      </c>
      <c r="Z30" s="21">
        <v>220</v>
      </c>
      <c r="AA30" s="21">
        <v>147</v>
      </c>
      <c r="AB30" s="23">
        <f t="shared" si="0"/>
        <v>5116.8636911942103</v>
      </c>
      <c r="AC30" s="23">
        <f t="shared" si="8"/>
        <v>192.81272727272727</v>
      </c>
      <c r="AD30" s="23" t="s">
        <v>1740</v>
      </c>
      <c r="AE30" s="284"/>
    </row>
    <row r="31" spans="1:31" s="44" customFormat="1" ht="14.25" customHeight="1" x14ac:dyDescent="0.25">
      <c r="A31" s="21" t="s">
        <v>607</v>
      </c>
      <c r="B31" s="32" t="s">
        <v>1022</v>
      </c>
      <c r="C31" s="21" t="s">
        <v>1036</v>
      </c>
      <c r="D31" s="21">
        <v>0</v>
      </c>
      <c r="E31" s="21">
        <v>7.15</v>
      </c>
      <c r="F31" s="21" t="s">
        <v>544</v>
      </c>
      <c r="G31" s="21" t="s">
        <v>1036</v>
      </c>
      <c r="H31" s="21">
        <v>0</v>
      </c>
      <c r="I31" s="33">
        <v>5</v>
      </c>
      <c r="J31" s="33">
        <v>11</v>
      </c>
      <c r="K31" s="34">
        <v>5810</v>
      </c>
      <c r="L31" s="34">
        <v>91.45</v>
      </c>
      <c r="M31" s="34">
        <v>0</v>
      </c>
      <c r="N31" s="23">
        <v>0</v>
      </c>
      <c r="O31" s="23">
        <v>248.3</v>
      </c>
      <c r="P31" s="34">
        <v>575.1</v>
      </c>
      <c r="Q31" s="23">
        <v>2504</v>
      </c>
      <c r="R31" s="34">
        <v>285</v>
      </c>
      <c r="S31" s="23">
        <v>0</v>
      </c>
      <c r="T31" s="23">
        <v>0</v>
      </c>
      <c r="U31" s="23">
        <v>9513.85</v>
      </c>
      <c r="V31" s="23">
        <v>0</v>
      </c>
      <c r="W31" s="23">
        <f t="shared" si="7"/>
        <v>9513.85</v>
      </c>
      <c r="X31" s="21">
        <v>4375</v>
      </c>
      <c r="Y31" s="21">
        <v>0</v>
      </c>
      <c r="Z31" s="21">
        <v>55</v>
      </c>
      <c r="AA31" s="21">
        <v>55</v>
      </c>
      <c r="AB31" s="23">
        <f t="shared" si="0"/>
        <v>1330.6083916083917</v>
      </c>
      <c r="AC31" s="23">
        <f t="shared" si="8"/>
        <v>172.97909090909093</v>
      </c>
      <c r="AD31" s="23" t="s">
        <v>1672</v>
      </c>
      <c r="AE31" s="284">
        <v>0.24</v>
      </c>
    </row>
    <row r="32" spans="1:31" s="44" customFormat="1" ht="14.25" customHeight="1" x14ac:dyDescent="0.25">
      <c r="A32" s="21" t="s">
        <v>607</v>
      </c>
      <c r="B32" s="32" t="s">
        <v>1045</v>
      </c>
      <c r="C32" s="21" t="s">
        <v>1048</v>
      </c>
      <c r="D32" s="21">
        <v>8.2899999999999991</v>
      </c>
      <c r="E32" s="21">
        <v>0</v>
      </c>
      <c r="F32" s="21" t="s">
        <v>177</v>
      </c>
      <c r="G32" s="21" t="s">
        <v>1048</v>
      </c>
      <c r="H32" s="21">
        <v>0</v>
      </c>
      <c r="I32" s="33">
        <v>20</v>
      </c>
      <c r="J32" s="33">
        <v>11</v>
      </c>
      <c r="K32" s="34">
        <v>23240</v>
      </c>
      <c r="L32" s="34">
        <v>365.82</v>
      </c>
      <c r="M32" s="34">
        <v>3639.38</v>
      </c>
      <c r="N32" s="23">
        <v>0</v>
      </c>
      <c r="O32" s="23">
        <v>993.2</v>
      </c>
      <c r="P32" s="34">
        <v>2300.4</v>
      </c>
      <c r="Q32" s="23">
        <v>10378</v>
      </c>
      <c r="R32" s="34">
        <v>1140</v>
      </c>
      <c r="S32" s="23">
        <v>0</v>
      </c>
      <c r="T32" s="23">
        <v>0</v>
      </c>
      <c r="U32" s="23">
        <v>42056.800000000003</v>
      </c>
      <c r="V32" s="23">
        <v>0</v>
      </c>
      <c r="W32" s="23">
        <f t="shared" si="7"/>
        <v>42056.800000000003</v>
      </c>
      <c r="X32" s="21">
        <v>20725</v>
      </c>
      <c r="Y32" s="21">
        <v>0</v>
      </c>
      <c r="Z32" s="21">
        <v>220</v>
      </c>
      <c r="AA32" s="21">
        <v>153</v>
      </c>
      <c r="AB32" s="23">
        <f t="shared" si="0"/>
        <v>5073.1966224366715</v>
      </c>
      <c r="AC32" s="23">
        <f t="shared" si="8"/>
        <v>191.16727272727275</v>
      </c>
      <c r="AD32" s="23" t="s">
        <v>1989</v>
      </c>
      <c r="AE32" s="284"/>
    </row>
    <row r="33" spans="1:31" s="44" customFormat="1" ht="14.25" customHeight="1" x14ac:dyDescent="0.25">
      <c r="A33" s="21" t="s">
        <v>607</v>
      </c>
      <c r="B33" s="32" t="s">
        <v>1045</v>
      </c>
      <c r="C33" s="21" t="s">
        <v>1049</v>
      </c>
      <c r="D33" s="21">
        <v>0</v>
      </c>
      <c r="E33" s="21">
        <v>7</v>
      </c>
      <c r="F33" s="21" t="s">
        <v>544</v>
      </c>
      <c r="G33" s="21" t="s">
        <v>1049</v>
      </c>
      <c r="H33" s="21">
        <v>0</v>
      </c>
      <c r="I33" s="33">
        <v>4</v>
      </c>
      <c r="J33" s="33">
        <v>11</v>
      </c>
      <c r="K33" s="34">
        <v>4648</v>
      </c>
      <c r="L33" s="34">
        <v>73.16</v>
      </c>
      <c r="M33" s="34">
        <v>0</v>
      </c>
      <c r="N33" s="23">
        <v>0</v>
      </c>
      <c r="O33" s="23">
        <v>198.64</v>
      </c>
      <c r="P33" s="34">
        <v>460.08</v>
      </c>
      <c r="Q33" s="23">
        <v>2003.2</v>
      </c>
      <c r="R33" s="34">
        <v>228</v>
      </c>
      <c r="S33" s="23">
        <v>0</v>
      </c>
      <c r="T33" s="23">
        <v>0</v>
      </c>
      <c r="U33" s="23">
        <v>7611.08</v>
      </c>
      <c r="V33" s="23">
        <v>0</v>
      </c>
      <c r="W33" s="23">
        <f t="shared" si="7"/>
        <v>7611.08</v>
      </c>
      <c r="X33" s="21">
        <v>3500</v>
      </c>
      <c r="Y33" s="21">
        <v>0</v>
      </c>
      <c r="Z33" s="21">
        <v>44</v>
      </c>
      <c r="AA33" s="21">
        <v>44</v>
      </c>
      <c r="AB33" s="23">
        <f t="shared" si="0"/>
        <v>1087.2971428571429</v>
      </c>
      <c r="AC33" s="23">
        <f t="shared" si="8"/>
        <v>172.9790909090909</v>
      </c>
      <c r="AD33" s="23" t="s">
        <v>1671</v>
      </c>
      <c r="AE33" s="284">
        <v>0.2</v>
      </c>
    </row>
    <row r="34" spans="1:31" s="44" customFormat="1" ht="14.25" customHeight="1" x14ac:dyDescent="0.25">
      <c r="A34" s="21" t="s">
        <v>607</v>
      </c>
      <c r="B34" s="32" t="s">
        <v>1085</v>
      </c>
      <c r="C34" s="21" t="s">
        <v>1090</v>
      </c>
      <c r="D34" s="21">
        <v>22.98</v>
      </c>
      <c r="E34" s="21">
        <v>0</v>
      </c>
      <c r="F34" s="21" t="s">
        <v>177</v>
      </c>
      <c r="G34" s="21" t="s">
        <v>1090</v>
      </c>
      <c r="H34" s="21">
        <v>0</v>
      </c>
      <c r="I34" s="33">
        <v>20</v>
      </c>
      <c r="J34" s="33">
        <v>11</v>
      </c>
      <c r="K34" s="34">
        <v>26083</v>
      </c>
      <c r="L34" s="34">
        <v>422.68</v>
      </c>
      <c r="M34" s="34">
        <v>4084.6</v>
      </c>
      <c r="N34" s="23">
        <v>0</v>
      </c>
      <c r="O34" s="23">
        <v>1669.8</v>
      </c>
      <c r="P34" s="34">
        <v>9838.2000000000007</v>
      </c>
      <c r="Q34" s="23">
        <v>8260</v>
      </c>
      <c r="R34" s="34">
        <v>1140</v>
      </c>
      <c r="S34" s="23">
        <v>0</v>
      </c>
      <c r="T34" s="23">
        <v>0</v>
      </c>
      <c r="U34" s="23">
        <v>51498.27</v>
      </c>
      <c r="V34" s="23">
        <v>0</v>
      </c>
      <c r="W34" s="23">
        <f t="shared" ref="W34:W42" si="9">U34+V34</f>
        <v>51498.27</v>
      </c>
      <c r="X34" s="21">
        <v>57450</v>
      </c>
      <c r="Y34" s="21">
        <v>0</v>
      </c>
      <c r="Z34" s="21">
        <v>240</v>
      </c>
      <c r="AA34" s="21">
        <v>234</v>
      </c>
      <c r="AB34" s="23">
        <f t="shared" si="0"/>
        <v>2241.0039164490859</v>
      </c>
      <c r="AC34" s="23">
        <f t="shared" ref="AC34:AC39" si="10">U34/Z34</f>
        <v>214.57612499999999</v>
      </c>
      <c r="AD34" s="23" t="s">
        <v>1925</v>
      </c>
      <c r="AE34" s="284"/>
    </row>
    <row r="35" spans="1:31" s="44" customFormat="1" ht="14.25" customHeight="1" x14ac:dyDescent="0.25">
      <c r="A35" s="21" t="s">
        <v>607</v>
      </c>
      <c r="B35" s="32" t="s">
        <v>1085</v>
      </c>
      <c r="C35" s="21" t="s">
        <v>1099</v>
      </c>
      <c r="D35" s="21">
        <v>22.73</v>
      </c>
      <c r="E35" s="21">
        <v>0</v>
      </c>
      <c r="F35" s="21" t="s">
        <v>177</v>
      </c>
      <c r="G35" s="21" t="s">
        <v>1099</v>
      </c>
      <c r="H35" s="21">
        <v>0</v>
      </c>
      <c r="I35" s="33">
        <v>20</v>
      </c>
      <c r="J35" s="33">
        <v>11</v>
      </c>
      <c r="K35" s="34">
        <v>26083</v>
      </c>
      <c r="L35" s="34">
        <v>422.68</v>
      </c>
      <c r="M35" s="34">
        <v>4084.6</v>
      </c>
      <c r="N35" s="23">
        <v>0</v>
      </c>
      <c r="O35" s="23">
        <v>1669.8</v>
      </c>
      <c r="P35" s="34">
        <v>9838.2000000000007</v>
      </c>
      <c r="Q35" s="23">
        <v>8260</v>
      </c>
      <c r="R35" s="34">
        <v>1140</v>
      </c>
      <c r="S35" s="23">
        <v>0</v>
      </c>
      <c r="T35" s="23">
        <v>0</v>
      </c>
      <c r="U35" s="23">
        <v>51498.27</v>
      </c>
      <c r="V35" s="23">
        <v>0</v>
      </c>
      <c r="W35" s="23">
        <f t="shared" si="9"/>
        <v>51498.27</v>
      </c>
      <c r="X35" s="21">
        <v>56825</v>
      </c>
      <c r="Y35" s="21">
        <v>0</v>
      </c>
      <c r="Z35" s="21">
        <v>240</v>
      </c>
      <c r="AA35" s="21">
        <v>238</v>
      </c>
      <c r="AB35" s="23">
        <f t="shared" si="0"/>
        <v>2265.6520017597886</v>
      </c>
      <c r="AC35" s="23">
        <f t="shared" si="10"/>
        <v>214.57612499999999</v>
      </c>
      <c r="AD35" s="23" t="s">
        <v>1926</v>
      </c>
      <c r="AE35" s="284"/>
    </row>
    <row r="36" spans="1:31" s="44" customFormat="1" ht="14.25" customHeight="1" x14ac:dyDescent="0.25">
      <c r="A36" s="21" t="s">
        <v>607</v>
      </c>
      <c r="B36" s="32" t="s">
        <v>1126</v>
      </c>
      <c r="C36" s="21" t="s">
        <v>1133</v>
      </c>
      <c r="D36" s="21">
        <v>0</v>
      </c>
      <c r="E36" s="21">
        <v>7.53</v>
      </c>
      <c r="F36" s="21" t="s">
        <v>544</v>
      </c>
      <c r="G36" s="21" t="s">
        <v>1133</v>
      </c>
      <c r="H36" s="21">
        <v>0</v>
      </c>
      <c r="I36" s="33">
        <v>8</v>
      </c>
      <c r="J36" s="33">
        <v>11</v>
      </c>
      <c r="K36" s="34">
        <v>9761.2000000000007</v>
      </c>
      <c r="L36" s="34">
        <v>153.65</v>
      </c>
      <c r="M36" s="34">
        <v>1528.6</v>
      </c>
      <c r="N36" s="23">
        <v>0</v>
      </c>
      <c r="O36" s="23">
        <v>419.52</v>
      </c>
      <c r="P36" s="34">
        <v>970.96</v>
      </c>
      <c r="Q36" s="23">
        <v>4510.3999999999996</v>
      </c>
      <c r="R36" s="34">
        <v>456</v>
      </c>
      <c r="S36" s="23">
        <v>0</v>
      </c>
      <c r="T36" s="23">
        <v>0</v>
      </c>
      <c r="U36" s="23">
        <v>17800.330000000002</v>
      </c>
      <c r="V36" s="23">
        <v>0</v>
      </c>
      <c r="W36" s="23">
        <f t="shared" si="9"/>
        <v>17800.330000000002</v>
      </c>
      <c r="X36" s="21">
        <v>7000</v>
      </c>
      <c r="Y36" s="21">
        <v>0</v>
      </c>
      <c r="Z36" s="21">
        <v>88</v>
      </c>
      <c r="AA36" s="21">
        <v>55</v>
      </c>
      <c r="AB36" s="23">
        <f t="shared" si="0"/>
        <v>2363.921646746348</v>
      </c>
      <c r="AC36" s="23">
        <f t="shared" si="10"/>
        <v>202.27647727272731</v>
      </c>
      <c r="AD36" s="23" t="s">
        <v>1699</v>
      </c>
      <c r="AE36" s="284">
        <v>0.37</v>
      </c>
    </row>
    <row r="37" spans="1:31" s="44" customFormat="1" ht="14.25" customHeight="1" x14ac:dyDescent="0.25">
      <c r="A37" s="21" t="s">
        <v>607</v>
      </c>
      <c r="B37" s="32" t="s">
        <v>1145</v>
      </c>
      <c r="C37" s="21" t="s">
        <v>1146</v>
      </c>
      <c r="D37" s="21">
        <v>0</v>
      </c>
      <c r="E37" s="21">
        <v>7.59</v>
      </c>
      <c r="F37" s="21" t="s">
        <v>544</v>
      </c>
      <c r="G37" s="21" t="s">
        <v>1146</v>
      </c>
      <c r="H37" s="21">
        <v>0</v>
      </c>
      <c r="I37" s="33">
        <v>8</v>
      </c>
      <c r="J37" s="33">
        <v>11</v>
      </c>
      <c r="K37" s="34">
        <v>9296</v>
      </c>
      <c r="L37" s="34">
        <v>146.33000000000001</v>
      </c>
      <c r="M37" s="34">
        <v>1455.75</v>
      </c>
      <c r="N37" s="23">
        <v>0</v>
      </c>
      <c r="O37" s="23">
        <v>397.28</v>
      </c>
      <c r="P37" s="34">
        <v>920.16</v>
      </c>
      <c r="Q37" s="23">
        <v>4513.6000000000004</v>
      </c>
      <c r="R37" s="34">
        <v>456</v>
      </c>
      <c r="S37" s="23">
        <v>0</v>
      </c>
      <c r="T37" s="23">
        <v>0</v>
      </c>
      <c r="U37" s="23">
        <v>17185.12</v>
      </c>
      <c r="V37" s="23">
        <v>0</v>
      </c>
      <c r="W37" s="23">
        <f t="shared" si="9"/>
        <v>17185.12</v>
      </c>
      <c r="X37" s="21">
        <v>7000</v>
      </c>
      <c r="Y37" s="21">
        <v>0</v>
      </c>
      <c r="Z37" s="21">
        <v>88</v>
      </c>
      <c r="AA37" s="21">
        <v>63</v>
      </c>
      <c r="AB37" s="23">
        <f t="shared" si="0"/>
        <v>2264.179183135705</v>
      </c>
      <c r="AC37" s="23">
        <f t="shared" si="10"/>
        <v>195.28545454545454</v>
      </c>
      <c r="AD37" s="23" t="s">
        <v>1681</v>
      </c>
      <c r="AE37" s="284">
        <v>0.36</v>
      </c>
    </row>
    <row r="38" spans="1:31" s="44" customFormat="1" ht="14.25" customHeight="1" x14ac:dyDescent="0.25">
      <c r="A38" s="21" t="s">
        <v>607</v>
      </c>
      <c r="B38" s="32" t="s">
        <v>1145</v>
      </c>
      <c r="C38" s="21" t="s">
        <v>1150</v>
      </c>
      <c r="D38" s="21">
        <v>0</v>
      </c>
      <c r="E38" s="21">
        <v>7.59</v>
      </c>
      <c r="F38" s="21" t="s">
        <v>544</v>
      </c>
      <c r="G38" s="21" t="s">
        <v>1150</v>
      </c>
      <c r="H38" s="21">
        <v>0</v>
      </c>
      <c r="I38" s="33">
        <v>7</v>
      </c>
      <c r="J38" s="33">
        <v>11</v>
      </c>
      <c r="K38" s="34">
        <v>8134</v>
      </c>
      <c r="L38" s="34">
        <v>128.04</v>
      </c>
      <c r="M38" s="34">
        <v>1273.78</v>
      </c>
      <c r="N38" s="23">
        <v>0</v>
      </c>
      <c r="O38" s="23">
        <v>347.62</v>
      </c>
      <c r="P38" s="34">
        <v>805.14</v>
      </c>
      <c r="Q38" s="23">
        <v>3684.8</v>
      </c>
      <c r="R38" s="34">
        <v>399</v>
      </c>
      <c r="S38" s="23">
        <v>0</v>
      </c>
      <c r="T38" s="23">
        <v>0</v>
      </c>
      <c r="U38" s="23">
        <v>14772.38</v>
      </c>
      <c r="V38" s="23">
        <v>0</v>
      </c>
      <c r="W38" s="23">
        <f t="shared" si="9"/>
        <v>14772.38</v>
      </c>
      <c r="X38" s="21">
        <v>6125</v>
      </c>
      <c r="Y38" s="21">
        <v>0</v>
      </c>
      <c r="Z38" s="21">
        <v>77</v>
      </c>
      <c r="AA38" s="21">
        <v>44</v>
      </c>
      <c r="AB38" s="23">
        <f t="shared" si="0"/>
        <v>1946.2951251646903</v>
      </c>
      <c r="AC38" s="23">
        <f t="shared" si="10"/>
        <v>191.8490909090909</v>
      </c>
      <c r="AD38" s="23" t="s">
        <v>1700</v>
      </c>
      <c r="AE38" s="284">
        <v>0.32</v>
      </c>
    </row>
    <row r="39" spans="1:31" s="44" customFormat="1" ht="14.25" customHeight="1" x14ac:dyDescent="0.25">
      <c r="A39" s="21" t="s">
        <v>607</v>
      </c>
      <c r="B39" s="32" t="s">
        <v>1145</v>
      </c>
      <c r="C39" s="21" t="s">
        <v>1151</v>
      </c>
      <c r="D39" s="21">
        <v>0</v>
      </c>
      <c r="E39" s="21">
        <v>7.52</v>
      </c>
      <c r="F39" s="21" t="s">
        <v>544</v>
      </c>
      <c r="G39" s="21" t="s">
        <v>1151</v>
      </c>
      <c r="H39" s="21">
        <v>0</v>
      </c>
      <c r="I39" s="33">
        <v>8</v>
      </c>
      <c r="J39" s="33">
        <v>11</v>
      </c>
      <c r="K39" s="34">
        <v>9296</v>
      </c>
      <c r="L39" s="34">
        <v>146.33000000000001</v>
      </c>
      <c r="M39" s="34">
        <v>1455.75</v>
      </c>
      <c r="N39" s="23">
        <v>0</v>
      </c>
      <c r="O39" s="23">
        <v>397.28</v>
      </c>
      <c r="P39" s="34">
        <v>920.16</v>
      </c>
      <c r="Q39" s="23">
        <v>4362.3999999999996</v>
      </c>
      <c r="R39" s="34">
        <v>456</v>
      </c>
      <c r="S39" s="23">
        <v>0</v>
      </c>
      <c r="T39" s="23">
        <v>0</v>
      </c>
      <c r="U39" s="23">
        <v>17033.919999999998</v>
      </c>
      <c r="V39" s="23">
        <v>0</v>
      </c>
      <c r="W39" s="23">
        <f t="shared" si="9"/>
        <v>17033.919999999998</v>
      </c>
      <c r="X39" s="21">
        <v>7000</v>
      </c>
      <c r="Y39" s="21">
        <v>0</v>
      </c>
      <c r="Z39" s="21">
        <v>88</v>
      </c>
      <c r="AA39" s="21">
        <v>66</v>
      </c>
      <c r="AB39" s="23">
        <f t="shared" si="0"/>
        <v>2265.1489361702124</v>
      </c>
      <c r="AC39" s="23">
        <f t="shared" si="10"/>
        <v>193.56727272727269</v>
      </c>
      <c r="AD39" s="23" t="s">
        <v>1922</v>
      </c>
      <c r="AE39" s="284">
        <v>0.37</v>
      </c>
    </row>
    <row r="40" spans="1:31" s="44" customFormat="1" ht="14.25" customHeight="1" x14ac:dyDescent="0.25">
      <c r="A40" s="21" t="s">
        <v>607</v>
      </c>
      <c r="B40" s="32" t="s">
        <v>1165</v>
      </c>
      <c r="C40" s="21" t="s">
        <v>1166</v>
      </c>
      <c r="D40" s="21">
        <v>0</v>
      </c>
      <c r="E40" s="21">
        <v>7.18</v>
      </c>
      <c r="F40" s="21" t="s">
        <v>544</v>
      </c>
      <c r="G40" s="21" t="s">
        <v>1166</v>
      </c>
      <c r="H40" s="21">
        <v>0</v>
      </c>
      <c r="I40" s="33">
        <v>8</v>
      </c>
      <c r="J40" s="33">
        <v>11</v>
      </c>
      <c r="K40" s="34">
        <v>9761.2000000000007</v>
      </c>
      <c r="L40" s="34">
        <v>153.65</v>
      </c>
      <c r="M40" s="34">
        <v>1528.6</v>
      </c>
      <c r="N40" s="23">
        <v>0</v>
      </c>
      <c r="O40" s="23">
        <v>419.52</v>
      </c>
      <c r="P40" s="34">
        <v>970.96</v>
      </c>
      <c r="Q40" s="23">
        <v>2803.2</v>
      </c>
      <c r="R40" s="34">
        <v>456</v>
      </c>
      <c r="S40" s="23">
        <v>0</v>
      </c>
      <c r="T40" s="23">
        <v>0</v>
      </c>
      <c r="U40" s="23">
        <v>16093.13</v>
      </c>
      <c r="V40" s="23">
        <v>0</v>
      </c>
      <c r="W40" s="23">
        <f t="shared" si="9"/>
        <v>16093.13</v>
      </c>
      <c r="X40" s="21">
        <v>7000</v>
      </c>
      <c r="Y40" s="21">
        <v>0</v>
      </c>
      <c r="Z40" s="21">
        <v>88</v>
      </c>
      <c r="AA40" s="21">
        <v>62</v>
      </c>
      <c r="AB40" s="23">
        <f t="shared" si="0"/>
        <v>2241.3830083565458</v>
      </c>
      <c r="AC40" s="23">
        <f>U40/Z40</f>
        <v>182.87647727272727</v>
      </c>
      <c r="AD40" s="23" t="s">
        <v>1677</v>
      </c>
      <c r="AE40" s="284">
        <v>0.38</v>
      </c>
    </row>
    <row r="41" spans="1:31" s="44" customFormat="1" ht="14.25" customHeight="1" x14ac:dyDescent="0.25">
      <c r="A41" s="21" t="s">
        <v>607</v>
      </c>
      <c r="B41" s="32" t="s">
        <v>1165</v>
      </c>
      <c r="C41" s="21" t="s">
        <v>1177</v>
      </c>
      <c r="D41" s="21">
        <v>0</v>
      </c>
      <c r="E41" s="21">
        <v>7</v>
      </c>
      <c r="F41" s="21" t="s">
        <v>544</v>
      </c>
      <c r="G41" s="21" t="s">
        <v>1177</v>
      </c>
      <c r="H41" s="21">
        <v>0</v>
      </c>
      <c r="I41" s="33">
        <v>8</v>
      </c>
      <c r="J41" s="33">
        <v>11</v>
      </c>
      <c r="K41" s="34">
        <v>9761.2000000000007</v>
      </c>
      <c r="L41" s="34">
        <v>153.65</v>
      </c>
      <c r="M41" s="34">
        <v>1528.6</v>
      </c>
      <c r="N41" s="23">
        <v>0</v>
      </c>
      <c r="O41" s="23">
        <v>419.52</v>
      </c>
      <c r="P41" s="34">
        <v>970.96</v>
      </c>
      <c r="Q41" s="23">
        <v>2803.2</v>
      </c>
      <c r="R41" s="34">
        <v>456</v>
      </c>
      <c r="S41" s="23">
        <v>0</v>
      </c>
      <c r="T41" s="23">
        <v>0</v>
      </c>
      <c r="U41" s="23">
        <v>16093.13</v>
      </c>
      <c r="V41" s="23">
        <v>0</v>
      </c>
      <c r="W41" s="23">
        <f t="shared" si="9"/>
        <v>16093.13</v>
      </c>
      <c r="X41" s="21">
        <v>7000</v>
      </c>
      <c r="Y41" s="21">
        <v>0</v>
      </c>
      <c r="Z41" s="21">
        <v>88</v>
      </c>
      <c r="AA41" s="21">
        <v>65</v>
      </c>
      <c r="AB41" s="23">
        <f t="shared" si="0"/>
        <v>2299.0185714285712</v>
      </c>
      <c r="AC41" s="23">
        <f>U41/Z41</f>
        <v>182.87647727272727</v>
      </c>
      <c r="AD41" s="23" t="s">
        <v>1990</v>
      </c>
      <c r="AE41" s="284">
        <v>0.4</v>
      </c>
    </row>
    <row r="42" spans="1:31" s="44" customFormat="1" ht="14.25" customHeight="1" x14ac:dyDescent="0.25">
      <c r="A42" s="21" t="s">
        <v>607</v>
      </c>
      <c r="B42" s="32" t="s">
        <v>1211</v>
      </c>
      <c r="C42" s="21" t="s">
        <v>1220</v>
      </c>
      <c r="D42" s="21">
        <v>0</v>
      </c>
      <c r="E42" s="21">
        <v>20.765999999999998</v>
      </c>
      <c r="F42" s="21" t="s">
        <v>544</v>
      </c>
      <c r="G42" s="21" t="s">
        <v>1220</v>
      </c>
      <c r="H42" s="21">
        <v>0</v>
      </c>
      <c r="I42" s="33">
        <v>4</v>
      </c>
      <c r="J42" s="33">
        <v>11</v>
      </c>
      <c r="K42" s="34">
        <v>4880.6000000000004</v>
      </c>
      <c r="L42" s="34">
        <v>76.819999999999993</v>
      </c>
      <c r="M42" s="34">
        <v>764.3</v>
      </c>
      <c r="N42" s="23">
        <v>0</v>
      </c>
      <c r="O42" s="23">
        <v>209.76</v>
      </c>
      <c r="P42" s="34">
        <v>485.48</v>
      </c>
      <c r="Q42" s="23">
        <v>1246.4000000000001</v>
      </c>
      <c r="R42" s="34">
        <v>228</v>
      </c>
      <c r="S42" s="23">
        <v>0</v>
      </c>
      <c r="T42" s="23">
        <v>0</v>
      </c>
      <c r="U42" s="23">
        <v>7891.36</v>
      </c>
      <c r="V42" s="23">
        <v>0</v>
      </c>
      <c r="W42" s="23">
        <f t="shared" si="9"/>
        <v>7891.36</v>
      </c>
      <c r="X42" s="21">
        <f>4*20.766*2500/20</f>
        <v>10382.999999999998</v>
      </c>
      <c r="Y42" s="21">
        <v>0</v>
      </c>
      <c r="Z42" s="21">
        <v>44</v>
      </c>
      <c r="AA42" s="21">
        <v>44</v>
      </c>
      <c r="AB42" s="23">
        <f t="shared" si="0"/>
        <v>380.01348357892709</v>
      </c>
      <c r="AC42" s="23">
        <f>U42/Z42</f>
        <v>179.3490909090909</v>
      </c>
      <c r="AD42" s="23" t="s">
        <v>1685</v>
      </c>
      <c r="AE42" s="284">
        <v>0.2</v>
      </c>
    </row>
    <row r="43" spans="1:31" s="44" customFormat="1" ht="14.25" customHeight="1" x14ac:dyDescent="0.25">
      <c r="A43" s="21" t="s">
        <v>607</v>
      </c>
      <c r="B43" s="32" t="s">
        <v>1222</v>
      </c>
      <c r="C43" s="21" t="s">
        <v>1223</v>
      </c>
      <c r="D43" s="21">
        <v>0</v>
      </c>
      <c r="E43" s="21">
        <v>26.076000000000001</v>
      </c>
      <c r="F43" s="21" t="s">
        <v>544</v>
      </c>
      <c r="G43" s="21" t="s">
        <v>1223</v>
      </c>
      <c r="H43" s="21">
        <v>0</v>
      </c>
      <c r="I43" s="33">
        <v>3</v>
      </c>
      <c r="J43" s="33">
        <v>11</v>
      </c>
      <c r="K43" s="34">
        <v>3660.45</v>
      </c>
      <c r="L43" s="34">
        <v>57.62</v>
      </c>
      <c r="M43" s="34">
        <v>573.22</v>
      </c>
      <c r="N43" s="23">
        <v>0</v>
      </c>
      <c r="O43" s="23">
        <v>157.32</v>
      </c>
      <c r="P43" s="34">
        <v>364.11</v>
      </c>
      <c r="Q43" s="23">
        <v>993</v>
      </c>
      <c r="R43" s="34">
        <v>171</v>
      </c>
      <c r="S43" s="23">
        <v>0</v>
      </c>
      <c r="T43" s="23">
        <v>0</v>
      </c>
      <c r="U43" s="23">
        <v>5976.72</v>
      </c>
      <c r="V43" s="23">
        <v>0</v>
      </c>
      <c r="W43" s="23">
        <f>U43+V43</f>
        <v>5976.72</v>
      </c>
      <c r="X43" s="21">
        <v>9778</v>
      </c>
      <c r="Y43" s="21">
        <v>0</v>
      </c>
      <c r="Z43" s="21">
        <v>33</v>
      </c>
      <c r="AA43" s="21">
        <v>33</v>
      </c>
      <c r="AB43" s="23">
        <f>W43/(D43+E43)</f>
        <v>229.20386562356191</v>
      </c>
      <c r="AC43" s="23">
        <f>U43/Z43</f>
        <v>181.11272727272728</v>
      </c>
      <c r="AD43" s="23" t="s">
        <v>1663</v>
      </c>
      <c r="AE43" s="284">
        <v>0.15</v>
      </c>
    </row>
    <row r="44" spans="1:31" s="44" customFormat="1" ht="14.25" customHeight="1" x14ac:dyDescent="0.25">
      <c r="A44" s="21"/>
      <c r="B44" s="32"/>
      <c r="C44" s="21"/>
      <c r="D44" s="21"/>
      <c r="E44" s="21"/>
      <c r="F44" s="21"/>
      <c r="G44" s="21"/>
      <c r="H44" s="21"/>
      <c r="I44" s="33"/>
      <c r="J44" s="33"/>
      <c r="K44" s="34"/>
      <c r="L44" s="34"/>
      <c r="M44" s="34"/>
      <c r="N44" s="23"/>
      <c r="O44" s="23"/>
      <c r="P44" s="34"/>
      <c r="Q44" s="23"/>
      <c r="R44" s="34"/>
      <c r="S44" s="23"/>
      <c r="T44" s="23"/>
      <c r="U44" s="23"/>
      <c r="V44" s="23"/>
      <c r="W44" s="23"/>
      <c r="X44" s="21"/>
      <c r="Y44" s="21"/>
      <c r="Z44" s="21"/>
      <c r="AA44" s="21"/>
      <c r="AB44" s="23"/>
      <c r="AC44" s="23"/>
      <c r="AD44" s="23"/>
      <c r="AE44" s="284"/>
    </row>
    <row r="45" spans="1:31" x14ac:dyDescent="0.25">
      <c r="A45" s="14"/>
      <c r="B45" s="15"/>
      <c r="C45" s="14"/>
      <c r="D45" s="14"/>
      <c r="E45" s="14"/>
      <c r="F45" s="14"/>
      <c r="G45" s="14"/>
      <c r="H45" s="14"/>
      <c r="I45" s="14"/>
      <c r="J45" s="14"/>
      <c r="K45" s="16"/>
      <c r="L45" s="16"/>
      <c r="M45" s="16"/>
      <c r="N45" s="16"/>
      <c r="O45" s="16"/>
      <c r="P45" s="16"/>
      <c r="Q45" s="16"/>
      <c r="R45" s="16"/>
      <c r="S45" s="16"/>
      <c r="T45" s="16"/>
      <c r="U45" s="16"/>
      <c r="V45" s="13"/>
      <c r="W45" s="23"/>
      <c r="X45" s="1"/>
      <c r="Y45" s="1"/>
      <c r="Z45" s="1"/>
      <c r="AA45" s="1"/>
      <c r="AB45" s="23"/>
      <c r="AC45" s="23"/>
      <c r="AD45" s="23"/>
      <c r="AE45" s="284"/>
    </row>
    <row r="46" spans="1:31" x14ac:dyDescent="0.25">
      <c r="A46" s="14"/>
      <c r="B46" s="15"/>
      <c r="C46" s="14"/>
      <c r="D46" s="14"/>
      <c r="E46" s="14"/>
      <c r="F46" s="14"/>
      <c r="G46" s="14"/>
      <c r="H46" s="14"/>
      <c r="I46" s="14"/>
      <c r="J46" s="14"/>
      <c r="K46" s="16"/>
      <c r="L46" s="16"/>
      <c r="M46" s="16"/>
      <c r="N46" s="16"/>
      <c r="O46" s="16"/>
      <c r="P46" s="16"/>
      <c r="Q46" s="16"/>
      <c r="R46" s="16"/>
      <c r="S46" s="16"/>
      <c r="T46" s="16"/>
      <c r="U46" s="16"/>
      <c r="V46" s="13"/>
      <c r="W46" s="23"/>
      <c r="X46" s="1"/>
      <c r="Y46" s="1"/>
      <c r="Z46" s="1"/>
      <c r="AA46" s="1"/>
      <c r="AB46" s="23"/>
      <c r="AC46" s="23"/>
      <c r="AD46" s="23"/>
      <c r="AE46" s="284"/>
    </row>
    <row r="47" spans="1:31" x14ac:dyDescent="0.25">
      <c r="A47" s="3"/>
      <c r="B47" s="9"/>
      <c r="C47" s="3"/>
      <c r="D47" s="3"/>
      <c r="E47" s="3"/>
      <c r="F47" s="3"/>
      <c r="G47" s="3"/>
      <c r="H47" s="3"/>
      <c r="I47" s="3"/>
      <c r="J47" s="3"/>
      <c r="K47" s="7"/>
      <c r="L47" s="7"/>
      <c r="M47" s="7"/>
      <c r="N47" s="7"/>
      <c r="O47" s="7"/>
      <c r="P47" s="7"/>
      <c r="Q47" s="7"/>
      <c r="R47" s="7"/>
      <c r="S47" s="7"/>
      <c r="T47" s="7"/>
      <c r="U47" s="7"/>
      <c r="V47" s="13"/>
      <c r="W47" s="23"/>
      <c r="X47" s="1"/>
      <c r="Y47" s="1"/>
      <c r="Z47" s="1"/>
      <c r="AA47" s="1"/>
      <c r="AB47" s="23"/>
      <c r="AC47" s="23"/>
      <c r="AD47" s="23"/>
      <c r="AE47" s="284"/>
    </row>
    <row r="48" spans="1:31" x14ac:dyDescent="0.25">
      <c r="A48" s="97"/>
      <c r="B48" s="97" t="s">
        <v>28</v>
      </c>
      <c r="C48" s="97">
        <f>COUNT(D4:D47)</f>
        <v>40</v>
      </c>
      <c r="D48" s="97">
        <f>SUM(D4:D47)</f>
        <v>186.80999999999997</v>
      </c>
      <c r="E48" s="97">
        <f>SUM(E4:E47)</f>
        <v>155.21199999999999</v>
      </c>
      <c r="F48" s="97"/>
      <c r="G48" s="97"/>
      <c r="H48" s="97">
        <f>SUM(H4:H47)</f>
        <v>0</v>
      </c>
      <c r="I48" s="97">
        <f>SUM(I4:I47)</f>
        <v>549</v>
      </c>
      <c r="J48" s="97">
        <f>MAX(J4:J47)</f>
        <v>14</v>
      </c>
      <c r="K48" s="98">
        <f t="shared" ref="K48:AA48" si="11">SUM(K4:K47)</f>
        <v>605711.74999999977</v>
      </c>
      <c r="L48" s="98">
        <f t="shared" si="11"/>
        <v>6789.6399999999985</v>
      </c>
      <c r="M48" s="98">
        <f t="shared" si="11"/>
        <v>69121.240000000005</v>
      </c>
      <c r="N48" s="98">
        <f t="shared" si="11"/>
        <v>0</v>
      </c>
      <c r="O48" s="98">
        <f t="shared" si="11"/>
        <v>27226.16</v>
      </c>
      <c r="P48" s="98">
        <f t="shared" si="11"/>
        <v>68356.610000000015</v>
      </c>
      <c r="Q48" s="98">
        <f t="shared" si="11"/>
        <v>230800.00999999998</v>
      </c>
      <c r="R48" s="98">
        <f t="shared" si="11"/>
        <v>31009.29</v>
      </c>
      <c r="S48" s="98">
        <f t="shared" si="11"/>
        <v>0</v>
      </c>
      <c r="T48" s="98">
        <f t="shared" si="11"/>
        <v>0</v>
      </c>
      <c r="U48" s="98">
        <f t="shared" si="11"/>
        <v>1039014.9400000002</v>
      </c>
      <c r="V48" s="98">
        <f t="shared" si="11"/>
        <v>0</v>
      </c>
      <c r="W48" s="98">
        <f t="shared" si="11"/>
        <v>1039014.9400000002</v>
      </c>
      <c r="X48" s="101">
        <f t="shared" si="11"/>
        <v>596536</v>
      </c>
      <c r="Y48" s="101">
        <f t="shared" si="11"/>
        <v>0</v>
      </c>
      <c r="Z48" s="101">
        <f t="shared" si="11"/>
        <v>6434</v>
      </c>
      <c r="AA48" s="101">
        <f t="shared" si="11"/>
        <v>4332</v>
      </c>
      <c r="AB48" s="98">
        <f>W48/(D48+E48)</f>
        <v>3037.8599622246534</v>
      </c>
      <c r="AC48" s="98">
        <f>U48/Z48</f>
        <v>161.48817842710602</v>
      </c>
      <c r="AD48" s="98"/>
      <c r="AE48" s="98"/>
    </row>
    <row r="49" spans="1:31" ht="31.2" x14ac:dyDescent="0.25">
      <c r="A49" s="146" t="s">
        <v>14</v>
      </c>
      <c r="B49" s="146" t="s">
        <v>15</v>
      </c>
      <c r="C49" s="146" t="s">
        <v>16</v>
      </c>
      <c r="D49" s="43" t="s">
        <v>526</v>
      </c>
      <c r="E49" s="43" t="s">
        <v>524</v>
      </c>
      <c r="F49" s="146" t="s">
        <v>2</v>
      </c>
      <c r="G49" s="146" t="s">
        <v>3</v>
      </c>
      <c r="H49" s="43" t="s">
        <v>31</v>
      </c>
      <c r="I49" s="43" t="s">
        <v>4</v>
      </c>
      <c r="J49" s="43" t="s">
        <v>5</v>
      </c>
      <c r="K49" s="43" t="s">
        <v>6</v>
      </c>
      <c r="L49" s="43" t="s">
        <v>773</v>
      </c>
      <c r="M49" s="43" t="s">
        <v>13</v>
      </c>
      <c r="N49" s="146" t="s">
        <v>17</v>
      </c>
      <c r="O49" s="146" t="s">
        <v>7</v>
      </c>
      <c r="P49" s="43" t="s">
        <v>8</v>
      </c>
      <c r="Q49" s="146" t="s">
        <v>9</v>
      </c>
      <c r="R49" s="43" t="s">
        <v>18</v>
      </c>
      <c r="S49" s="146" t="s">
        <v>10</v>
      </c>
      <c r="T49" s="146" t="s">
        <v>12</v>
      </c>
      <c r="U49" s="146" t="s">
        <v>11</v>
      </c>
      <c r="V49" s="43" t="s">
        <v>170</v>
      </c>
      <c r="W49" s="43" t="s">
        <v>171</v>
      </c>
      <c r="X49" s="43" t="s">
        <v>163</v>
      </c>
      <c r="Y49" s="43" t="s">
        <v>164</v>
      </c>
      <c r="Z49" s="43" t="s">
        <v>165</v>
      </c>
      <c r="AA49" s="43" t="s">
        <v>166</v>
      </c>
      <c r="AB49" s="146" t="s">
        <v>167</v>
      </c>
      <c r="AC49" s="146" t="s">
        <v>168</v>
      </c>
      <c r="AD49" s="146" t="s">
        <v>1405</v>
      </c>
      <c r="AE49" s="146" t="s">
        <v>1406</v>
      </c>
    </row>
    <row r="50" spans="1:31" x14ac:dyDescent="0.25">
      <c r="A50" s="100"/>
      <c r="B50" s="100"/>
      <c r="C50" s="100"/>
      <c r="D50" s="100"/>
      <c r="E50" s="100"/>
      <c r="F50" s="100"/>
      <c r="G50" s="100"/>
      <c r="H50" s="100"/>
      <c r="I50" s="100"/>
      <c r="J50" s="100"/>
      <c r="K50" s="100"/>
      <c r="L50" s="100"/>
      <c r="M50" s="100"/>
      <c r="N50" s="100"/>
      <c r="O50" s="100"/>
      <c r="P50" s="100"/>
      <c r="Q50" s="100"/>
      <c r="R50" s="100"/>
      <c r="S50" s="100"/>
      <c r="T50" s="100"/>
      <c r="U50" s="100"/>
      <c r="V50" s="100"/>
      <c r="W50" s="100"/>
      <c r="X50" s="100"/>
      <c r="Y50" s="100"/>
      <c r="Z50" s="100"/>
      <c r="AA50" s="100"/>
      <c r="AB50" s="100"/>
      <c r="AC50" s="100"/>
      <c r="AD50" s="100"/>
      <c r="AE50" s="100"/>
    </row>
    <row r="51" spans="1:31" s="227" customFormat="1" ht="36" x14ac:dyDescent="0.25">
      <c r="A51" s="304" t="s">
        <v>1251</v>
      </c>
      <c r="B51" s="304"/>
      <c r="C51" s="245" t="s">
        <v>30</v>
      </c>
      <c r="D51" s="245" t="s">
        <v>526</v>
      </c>
      <c r="E51" s="245" t="s">
        <v>524</v>
      </c>
      <c r="F51" s="246"/>
      <c r="G51" s="246"/>
      <c r="H51" s="245" t="s">
        <v>31</v>
      </c>
      <c r="I51" s="245" t="s">
        <v>4</v>
      </c>
      <c r="J51" s="245" t="s">
        <v>5</v>
      </c>
      <c r="K51" s="245" t="s">
        <v>6</v>
      </c>
      <c r="L51" s="245" t="s">
        <v>773</v>
      </c>
      <c r="M51" s="245" t="s">
        <v>13</v>
      </c>
      <c r="N51" s="246" t="s">
        <v>17</v>
      </c>
      <c r="O51" s="246" t="s">
        <v>7</v>
      </c>
      <c r="P51" s="245" t="s">
        <v>8</v>
      </c>
      <c r="Q51" s="246" t="s">
        <v>9</v>
      </c>
      <c r="R51" s="245" t="s">
        <v>18</v>
      </c>
      <c r="S51" s="246" t="s">
        <v>10</v>
      </c>
      <c r="T51" s="246" t="s">
        <v>12</v>
      </c>
      <c r="U51" s="245" t="s">
        <v>169</v>
      </c>
      <c r="V51" s="245" t="s">
        <v>170</v>
      </c>
      <c r="W51" s="245" t="s">
        <v>171</v>
      </c>
      <c r="X51" s="245" t="s">
        <v>163</v>
      </c>
      <c r="Y51" s="245" t="s">
        <v>164</v>
      </c>
      <c r="Z51" s="245" t="s">
        <v>165</v>
      </c>
      <c r="AA51" s="245" t="s">
        <v>166</v>
      </c>
      <c r="AB51" s="247" t="s">
        <v>167</v>
      </c>
      <c r="AC51" s="247" t="s">
        <v>168</v>
      </c>
      <c r="AD51" s="247"/>
      <c r="AE51" s="247"/>
    </row>
    <row r="52" spans="1:31" s="20" customFormat="1" ht="26.25" customHeight="1" x14ac:dyDescent="0.25">
      <c r="A52" s="303" t="s">
        <v>741</v>
      </c>
      <c r="B52" s="303"/>
      <c r="C52" s="95">
        <f>COUNT(D4:D9)</f>
        <v>6</v>
      </c>
      <c r="D52" s="95">
        <f>SUM(D4:D9)</f>
        <v>42</v>
      </c>
      <c r="E52" s="95">
        <f>SUM(E4:E9)</f>
        <v>0</v>
      </c>
      <c r="F52" s="95"/>
      <c r="G52" s="95"/>
      <c r="H52" s="95">
        <f>SUM(H4:H9)</f>
        <v>0</v>
      </c>
      <c r="I52" s="95">
        <f>SUM(I4:I9)</f>
        <v>120</v>
      </c>
      <c r="J52" s="95">
        <f>MAX(J4:J9)</f>
        <v>13</v>
      </c>
      <c r="K52" s="45">
        <f t="shared" ref="K52:V52" si="12">SUM(K4:K9)</f>
        <v>122221.6</v>
      </c>
      <c r="L52" s="45">
        <f t="shared" si="12"/>
        <v>0</v>
      </c>
      <c r="M52" s="45">
        <f t="shared" si="12"/>
        <v>24444.320000000003</v>
      </c>
      <c r="N52" s="45">
        <f t="shared" si="12"/>
        <v>0</v>
      </c>
      <c r="O52" s="45">
        <f t="shared" si="12"/>
        <v>5324.8</v>
      </c>
      <c r="P52" s="45">
        <f t="shared" si="12"/>
        <v>5542.6</v>
      </c>
      <c r="Q52" s="45">
        <f t="shared" si="12"/>
        <v>41800</v>
      </c>
      <c r="R52" s="45">
        <f t="shared" si="12"/>
        <v>6613.29</v>
      </c>
      <c r="S52" s="45">
        <f t="shared" si="12"/>
        <v>0</v>
      </c>
      <c r="T52" s="45">
        <f t="shared" si="12"/>
        <v>0</v>
      </c>
      <c r="U52" s="45">
        <f t="shared" si="12"/>
        <v>205946.61</v>
      </c>
      <c r="V52" s="45">
        <f t="shared" si="12"/>
        <v>0</v>
      </c>
      <c r="W52" s="62">
        <f>U52+V52</f>
        <v>205946.61</v>
      </c>
      <c r="X52" s="249">
        <f>SUM(X4:X9)</f>
        <v>105000</v>
      </c>
      <c r="Y52" s="249">
        <f>SUM(Y4:Y9)</f>
        <v>0</v>
      </c>
      <c r="Z52" s="249">
        <f>SUM(Z4:Z9)</f>
        <v>1480</v>
      </c>
      <c r="AA52" s="249">
        <f>SUM(AA4:AA9)</f>
        <v>1016</v>
      </c>
      <c r="AB52" s="62">
        <f>W52/(D52+E52)</f>
        <v>4903.4907142857137</v>
      </c>
      <c r="AC52" s="62">
        <f>U52/Z52</f>
        <v>139.15311486486485</v>
      </c>
      <c r="AD52" s="62"/>
      <c r="AE52" s="62"/>
    </row>
    <row r="53" spans="1:31" s="20" customFormat="1" ht="26.25" customHeight="1" x14ac:dyDescent="0.25">
      <c r="A53" s="303" t="s">
        <v>752</v>
      </c>
      <c r="B53" s="303"/>
      <c r="C53" s="95">
        <f>COUNT(D10:D21)</f>
        <v>12</v>
      </c>
      <c r="D53" s="95">
        <f>SUM(D10:D21)</f>
        <v>65.98</v>
      </c>
      <c r="E53" s="95">
        <f>SUM(E10:E21)</f>
        <v>13.74</v>
      </c>
      <c r="F53" s="95"/>
      <c r="G53" s="95"/>
      <c r="H53" s="95">
        <f>SUM(H10:H21)</f>
        <v>0</v>
      </c>
      <c r="I53" s="95">
        <f>SUM(I10:I21)</f>
        <v>216</v>
      </c>
      <c r="J53" s="95">
        <f>MAX(J10:J21)</f>
        <v>14</v>
      </c>
      <c r="K53" s="45">
        <f t="shared" ref="K53:V53" si="13">SUM(K10:K21)</f>
        <v>231354</v>
      </c>
      <c r="L53" s="45">
        <f t="shared" si="13"/>
        <v>2796.57</v>
      </c>
      <c r="M53" s="45">
        <f t="shared" si="13"/>
        <v>11841.599999999999</v>
      </c>
      <c r="N53" s="45">
        <f t="shared" si="13"/>
        <v>0</v>
      </c>
      <c r="O53" s="45">
        <f t="shared" si="13"/>
        <v>10015.259999999998</v>
      </c>
      <c r="P53" s="45">
        <f t="shared" si="13"/>
        <v>23129.97</v>
      </c>
      <c r="Q53" s="45">
        <f t="shared" si="13"/>
        <v>89488.07</v>
      </c>
      <c r="R53" s="45">
        <f t="shared" si="13"/>
        <v>12312</v>
      </c>
      <c r="S53" s="45">
        <f t="shared" si="13"/>
        <v>0</v>
      </c>
      <c r="T53" s="45">
        <f t="shared" si="13"/>
        <v>0</v>
      </c>
      <c r="U53" s="45">
        <f t="shared" si="13"/>
        <v>380937.47</v>
      </c>
      <c r="V53" s="45">
        <f t="shared" si="13"/>
        <v>0</v>
      </c>
      <c r="W53" s="62">
        <f>U53+V53</f>
        <v>380937.47</v>
      </c>
      <c r="X53" s="249">
        <f>SUM(X10:X21)</f>
        <v>199050</v>
      </c>
      <c r="Y53" s="249">
        <f>SUM(Y10:Y21)</f>
        <v>0</v>
      </c>
      <c r="Z53" s="249">
        <f>SUM(Z10:Z21)</f>
        <v>2591</v>
      </c>
      <c r="AA53" s="249">
        <f>SUM(AA10:AA21)</f>
        <v>1546</v>
      </c>
      <c r="AB53" s="62">
        <f>W53/(D53+E53)</f>
        <v>4778.4429252383343</v>
      </c>
      <c r="AC53" s="62">
        <f>U53/Z53</f>
        <v>147.02333847935159</v>
      </c>
      <c r="AD53" s="62"/>
      <c r="AE53" s="62"/>
    </row>
    <row r="54" spans="1:31" s="20" customFormat="1" ht="26.25" customHeight="1" x14ac:dyDescent="0.25">
      <c r="A54" s="303" t="s">
        <v>964</v>
      </c>
      <c r="B54" s="303"/>
      <c r="C54" s="95">
        <f>COUNT(D22:D35)</f>
        <v>14</v>
      </c>
      <c r="D54" s="95">
        <f>SUM(D22:D35)</f>
        <v>78.83</v>
      </c>
      <c r="E54" s="95">
        <f>SUM(E22:E35)</f>
        <v>50.22</v>
      </c>
      <c r="F54" s="95"/>
      <c r="G54" s="95"/>
      <c r="H54" s="95">
        <f>SUM(H22:H35)</f>
        <v>0</v>
      </c>
      <c r="I54" s="95">
        <f>SUM(I22:I35)</f>
        <v>159</v>
      </c>
      <c r="J54" s="95">
        <f>MAX(J22:J35)</f>
        <v>11</v>
      </c>
      <c r="K54" s="45">
        <f t="shared" ref="K54:V54" si="14">SUM(K22:K35)</f>
        <v>187585.5</v>
      </c>
      <c r="L54" s="45">
        <f t="shared" si="14"/>
        <v>2976.9799999999996</v>
      </c>
      <c r="M54" s="45">
        <f t="shared" si="14"/>
        <v>22726.719999999998</v>
      </c>
      <c r="N54" s="45">
        <f t="shared" si="14"/>
        <v>0</v>
      </c>
      <c r="O54" s="45">
        <f t="shared" si="14"/>
        <v>9118.2800000000007</v>
      </c>
      <c r="P54" s="45">
        <f t="shared" si="14"/>
        <v>33276.11</v>
      </c>
      <c r="Q54" s="45">
        <f t="shared" si="14"/>
        <v>74594.94</v>
      </c>
      <c r="R54" s="45">
        <f t="shared" si="14"/>
        <v>9006</v>
      </c>
      <c r="S54" s="45">
        <f t="shared" si="14"/>
        <v>0</v>
      </c>
      <c r="T54" s="45">
        <f t="shared" si="14"/>
        <v>0</v>
      </c>
      <c r="U54" s="45">
        <f t="shared" si="14"/>
        <v>339284.77</v>
      </c>
      <c r="V54" s="45">
        <f t="shared" si="14"/>
        <v>0</v>
      </c>
      <c r="W54" s="62">
        <f>U54+V54</f>
        <v>339284.77</v>
      </c>
      <c r="X54" s="249">
        <f>SUM(X22:X35)</f>
        <v>231200</v>
      </c>
      <c r="Y54" s="249">
        <f>SUM(Y22:Y35)</f>
        <v>0</v>
      </c>
      <c r="Z54" s="249">
        <f>SUM(Z22:Z35)</f>
        <v>1769</v>
      </c>
      <c r="AA54" s="249">
        <f>SUM(AA22:AA35)</f>
        <v>1338</v>
      </c>
      <c r="AB54" s="62">
        <f>W54/(D54+E54)</f>
        <v>2629.0954668733048</v>
      </c>
      <c r="AC54" s="62">
        <f>U54/Z54</f>
        <v>191.79466930469192</v>
      </c>
      <c r="AD54" s="62"/>
      <c r="AE54" s="62"/>
    </row>
    <row r="55" spans="1:31" s="20" customFormat="1" ht="26.25" customHeight="1" x14ac:dyDescent="0.25">
      <c r="A55" s="303" t="s">
        <v>1210</v>
      </c>
      <c r="B55" s="303"/>
      <c r="C55" s="95">
        <f>COUNT(D36:D43)</f>
        <v>8</v>
      </c>
      <c r="D55" s="95">
        <f>SUM(D36:D43)</f>
        <v>0</v>
      </c>
      <c r="E55" s="95">
        <f>SUM(E36:E43)</f>
        <v>91.251999999999981</v>
      </c>
      <c r="F55" s="95"/>
      <c r="G55" s="95"/>
      <c r="H55" s="95">
        <f>SUM(H36:H43)</f>
        <v>0</v>
      </c>
      <c r="I55" s="95">
        <f>SUM(I36:I43)</f>
        <v>54</v>
      </c>
      <c r="J55" s="95">
        <f>MAX(J36:J43)</f>
        <v>11</v>
      </c>
      <c r="K55" s="45">
        <f t="shared" ref="K55:V55" si="15">SUM(K36:K43)</f>
        <v>64550.649999999987</v>
      </c>
      <c r="L55" s="45">
        <f t="shared" si="15"/>
        <v>1016.09</v>
      </c>
      <c r="M55" s="45">
        <f t="shared" si="15"/>
        <v>10108.599999999999</v>
      </c>
      <c r="N55" s="45">
        <f t="shared" si="15"/>
        <v>0</v>
      </c>
      <c r="O55" s="45">
        <f t="shared" si="15"/>
        <v>2767.82</v>
      </c>
      <c r="P55" s="45">
        <f t="shared" si="15"/>
        <v>6407.9299999999994</v>
      </c>
      <c r="Q55" s="45">
        <f t="shared" si="15"/>
        <v>24917</v>
      </c>
      <c r="R55" s="45">
        <f t="shared" si="15"/>
        <v>3078</v>
      </c>
      <c r="S55" s="45">
        <f t="shared" si="15"/>
        <v>0</v>
      </c>
      <c r="T55" s="45">
        <f t="shared" si="15"/>
        <v>0</v>
      </c>
      <c r="U55" s="45">
        <f t="shared" si="15"/>
        <v>112846.09000000001</v>
      </c>
      <c r="V55" s="45">
        <f t="shared" si="15"/>
        <v>0</v>
      </c>
      <c r="W55" s="62">
        <f>U55+V55</f>
        <v>112846.09000000001</v>
      </c>
      <c r="X55" s="249">
        <f>SUM(X36:X43)</f>
        <v>61286</v>
      </c>
      <c r="Y55" s="249">
        <f>SUM(Y36:Y43)</f>
        <v>0</v>
      </c>
      <c r="Z55" s="249">
        <f>SUM(Z36:Z43)</f>
        <v>594</v>
      </c>
      <c r="AA55" s="249">
        <f>SUM(AA36:AA43)</f>
        <v>432</v>
      </c>
      <c r="AB55" s="62">
        <f>W55/(D55+E55)</f>
        <v>1236.6423749616451</v>
      </c>
      <c r="AC55" s="62">
        <f>U55/Z55</f>
        <v>189.97658249158252</v>
      </c>
      <c r="AD55" s="62"/>
      <c r="AE55" s="62"/>
    </row>
    <row r="56" spans="1:31" s="20" customFormat="1" ht="26.25" customHeight="1" x14ac:dyDescent="0.25">
      <c r="A56" s="303" t="s">
        <v>1259</v>
      </c>
      <c r="B56" s="303"/>
      <c r="C56" s="95">
        <f>COUNT(D44:D46)</f>
        <v>0</v>
      </c>
      <c r="D56" s="95">
        <f>SUM(D44:D46)</f>
        <v>0</v>
      </c>
      <c r="E56" s="95">
        <f>SUM(E44:E46)</f>
        <v>0</v>
      </c>
      <c r="F56" s="95"/>
      <c r="G56" s="95"/>
      <c r="H56" s="95">
        <f>SUM(H44:H46)</f>
        <v>0</v>
      </c>
      <c r="I56" s="95">
        <f>SUM(I44:I46)</f>
        <v>0</v>
      </c>
      <c r="J56" s="95">
        <f>MAX(J44:J46)</f>
        <v>0</v>
      </c>
      <c r="K56" s="45">
        <f>SUM(K44:K46)</f>
        <v>0</v>
      </c>
      <c r="L56" s="45">
        <f t="shared" ref="L56:V56" si="16">SUM(L44:L46)</f>
        <v>0</v>
      </c>
      <c r="M56" s="45">
        <f t="shared" si="16"/>
        <v>0</v>
      </c>
      <c r="N56" s="45">
        <f t="shared" si="16"/>
        <v>0</v>
      </c>
      <c r="O56" s="45">
        <f t="shared" si="16"/>
        <v>0</v>
      </c>
      <c r="P56" s="45">
        <f t="shared" si="16"/>
        <v>0</v>
      </c>
      <c r="Q56" s="45">
        <f t="shared" si="16"/>
        <v>0</v>
      </c>
      <c r="R56" s="45">
        <f t="shared" si="16"/>
        <v>0</v>
      </c>
      <c r="S56" s="45">
        <f t="shared" si="16"/>
        <v>0</v>
      </c>
      <c r="T56" s="45">
        <f t="shared" si="16"/>
        <v>0</v>
      </c>
      <c r="U56" s="45">
        <f t="shared" si="16"/>
        <v>0</v>
      </c>
      <c r="V56" s="45">
        <f t="shared" si="16"/>
        <v>0</v>
      </c>
      <c r="W56" s="62">
        <f>U56+V56</f>
        <v>0</v>
      </c>
      <c r="X56" s="249">
        <f>SUM(X44:X46)</f>
        <v>0</v>
      </c>
      <c r="Y56" s="249">
        <f>SUM(Y44:Y46)</f>
        <v>0</v>
      </c>
      <c r="Z56" s="249">
        <f>SUM(Z44:Z46)</f>
        <v>0</v>
      </c>
      <c r="AA56" s="249">
        <f>SUM(AA44:AA46)</f>
        <v>0</v>
      </c>
      <c r="AB56" s="62" t="e">
        <f>W56/(D56+E56)</f>
        <v>#DIV/0!</v>
      </c>
      <c r="AC56" s="62" t="e">
        <f>U56/Z56</f>
        <v>#DIV/0!</v>
      </c>
      <c r="AD56" s="62"/>
      <c r="AE56" s="62"/>
    </row>
  </sheetData>
  <mergeCells count="6">
    <mergeCell ref="A55:B55"/>
    <mergeCell ref="A52:B52"/>
    <mergeCell ref="A53:B53"/>
    <mergeCell ref="A54:B54"/>
    <mergeCell ref="A51:B51"/>
    <mergeCell ref="A56:B56"/>
  </mergeCells>
  <pageMargins left="0.70866141732283472" right="0.70866141732283472" top="0.74803149606299213" bottom="0.74803149606299213" header="0.31496062992125984" footer="0.31496062992125984"/>
  <pageSetup paperSize="8" scale="54" orientation="landscape"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tabColor rgb="FF00B0F0"/>
    <pageSetUpPr fitToPage="1"/>
  </sheetPr>
  <dimension ref="A1:AE77"/>
  <sheetViews>
    <sheetView workbookViewId="0">
      <selection activeCell="A4" sqref="A4:AE67"/>
    </sheetView>
  </sheetViews>
  <sheetFormatPr defaultRowHeight="13.2" x14ac:dyDescent="0.25"/>
  <cols>
    <col min="1" max="1" width="14.109375" customWidth="1"/>
    <col min="2" max="2" width="12.6640625" customWidth="1"/>
    <col min="3" max="3" width="16.33203125" customWidth="1"/>
    <col min="6" max="6" width="16.33203125" customWidth="1"/>
    <col min="7" max="7" width="15.44140625" customWidth="1"/>
    <col min="11" max="11" width="13.6640625" bestFit="1" customWidth="1"/>
    <col min="12" max="12" width="11" customWidth="1"/>
    <col min="13" max="13" width="11" bestFit="1" customWidth="1"/>
    <col min="14" max="14" width="8" bestFit="1" customWidth="1"/>
    <col min="15" max="16" width="11" bestFit="1" customWidth="1"/>
    <col min="17" max="17" width="12" bestFit="1" customWidth="1"/>
    <col min="18" max="18" width="11" bestFit="1" customWidth="1"/>
    <col min="19" max="19" width="7.44140625" bestFit="1" customWidth="1"/>
    <col min="20" max="20" width="8" bestFit="1" customWidth="1"/>
    <col min="21" max="21" width="12" bestFit="1" customWidth="1"/>
    <col min="22" max="22" width="7.109375" bestFit="1" customWidth="1"/>
    <col min="23" max="24" width="12" bestFit="1" customWidth="1"/>
    <col min="25" max="25" width="8" bestFit="1" customWidth="1"/>
    <col min="26" max="27" width="10" bestFit="1" customWidth="1"/>
    <col min="28" max="29" width="10" customWidth="1"/>
    <col min="30" max="30" width="15.44140625" customWidth="1"/>
    <col min="31" max="31" width="16.44140625" customWidth="1"/>
  </cols>
  <sheetData>
    <row r="1" spans="1:31" x14ac:dyDescent="0.25">
      <c r="A1" s="10" t="s">
        <v>601</v>
      </c>
      <c r="B1" s="5"/>
      <c r="C1" s="5"/>
      <c r="D1" s="5"/>
      <c r="E1" s="5"/>
      <c r="F1" s="5"/>
      <c r="G1" s="5"/>
      <c r="H1" s="5"/>
      <c r="I1" s="5"/>
      <c r="J1" s="5"/>
      <c r="K1" s="5"/>
      <c r="L1" s="5"/>
      <c r="M1" s="5"/>
      <c r="N1" s="5"/>
      <c r="O1" s="5"/>
      <c r="P1" s="5"/>
      <c r="Q1" s="5"/>
      <c r="R1" s="5"/>
      <c r="S1" s="5"/>
      <c r="T1" s="5"/>
      <c r="U1" s="5"/>
    </row>
    <row r="2" spans="1:31" x14ac:dyDescent="0.25">
      <c r="A2" s="5"/>
      <c r="B2" s="5"/>
      <c r="C2" s="5"/>
      <c r="D2" s="5"/>
      <c r="E2" s="5"/>
      <c r="F2" s="5"/>
      <c r="G2" s="5"/>
      <c r="H2" s="5"/>
      <c r="I2" s="5"/>
      <c r="J2" s="5"/>
      <c r="K2" s="5"/>
      <c r="L2" s="5"/>
      <c r="M2" s="5"/>
      <c r="N2" s="5"/>
      <c r="O2" s="5"/>
      <c r="P2" s="5"/>
      <c r="Q2" s="5"/>
      <c r="R2" s="5"/>
      <c r="S2" s="5"/>
      <c r="T2" s="5"/>
      <c r="U2" s="5"/>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146" t="s">
        <v>11</v>
      </c>
      <c r="V3" s="43" t="s">
        <v>170</v>
      </c>
      <c r="W3" s="43" t="s">
        <v>171</v>
      </c>
      <c r="X3" s="43" t="s">
        <v>163</v>
      </c>
      <c r="Y3" s="43" t="s">
        <v>164</v>
      </c>
      <c r="Z3" s="43" t="s">
        <v>165</v>
      </c>
      <c r="AA3" s="43" t="s">
        <v>166</v>
      </c>
      <c r="AB3" s="146" t="s">
        <v>167</v>
      </c>
      <c r="AC3" s="146" t="s">
        <v>168</v>
      </c>
      <c r="AD3" s="146" t="s">
        <v>1405</v>
      </c>
      <c r="AE3" s="146" t="s">
        <v>1406</v>
      </c>
    </row>
    <row r="4" spans="1:31" s="44" customFormat="1" x14ac:dyDescent="0.25">
      <c r="A4" s="21" t="s">
        <v>604</v>
      </c>
      <c r="B4" s="32" t="s">
        <v>605</v>
      </c>
      <c r="C4" s="21" t="s">
        <v>606</v>
      </c>
      <c r="D4" s="21">
        <v>7</v>
      </c>
      <c r="E4" s="21">
        <v>0</v>
      </c>
      <c r="F4" s="21" t="s">
        <v>177</v>
      </c>
      <c r="G4" s="21" t="s">
        <v>606</v>
      </c>
      <c r="H4" s="21">
        <v>0</v>
      </c>
      <c r="I4" s="33">
        <v>20</v>
      </c>
      <c r="J4" s="33">
        <v>12</v>
      </c>
      <c r="K4" s="34">
        <v>21638.799999999999</v>
      </c>
      <c r="L4" s="34">
        <v>0</v>
      </c>
      <c r="M4" s="34">
        <v>4327.76</v>
      </c>
      <c r="N4" s="23">
        <v>0</v>
      </c>
      <c r="O4" s="23">
        <v>1015.2</v>
      </c>
      <c r="P4" s="34">
        <v>537.79999999999995</v>
      </c>
      <c r="Q4" s="23">
        <v>6700</v>
      </c>
      <c r="R4" s="34">
        <v>1026.7</v>
      </c>
      <c r="S4" s="23">
        <v>0</v>
      </c>
      <c r="T4" s="23">
        <v>0</v>
      </c>
      <c r="U4" s="23">
        <v>35246.26</v>
      </c>
      <c r="V4" s="23">
        <v>0</v>
      </c>
      <c r="W4" s="23">
        <f>U4+V4</f>
        <v>35246.26</v>
      </c>
      <c r="X4" s="21">
        <v>17500</v>
      </c>
      <c r="Y4" s="21">
        <v>0</v>
      </c>
      <c r="Z4" s="21">
        <v>240</v>
      </c>
      <c r="AA4" s="21">
        <v>253</v>
      </c>
      <c r="AB4" s="23">
        <f>W4/(D4+E4)</f>
        <v>5035.18</v>
      </c>
      <c r="AC4" s="23">
        <f>U4/Z4</f>
        <v>146.85941666666668</v>
      </c>
      <c r="AD4" s="23" t="s">
        <v>1682</v>
      </c>
      <c r="AE4" s="284"/>
    </row>
    <row r="5" spans="1:31" s="44" customFormat="1" x14ac:dyDescent="0.25">
      <c r="A5" s="21" t="s">
        <v>604</v>
      </c>
      <c r="B5" s="32" t="s">
        <v>618</v>
      </c>
      <c r="C5" s="21" t="s">
        <v>621</v>
      </c>
      <c r="D5" s="33">
        <v>7</v>
      </c>
      <c r="E5" s="33">
        <v>0</v>
      </c>
      <c r="F5" s="21" t="s">
        <v>177</v>
      </c>
      <c r="G5" s="21" t="s">
        <v>621</v>
      </c>
      <c r="H5" s="21">
        <v>0</v>
      </c>
      <c r="I5" s="33">
        <v>20</v>
      </c>
      <c r="J5" s="33">
        <v>12</v>
      </c>
      <c r="K5" s="34">
        <v>21638.799999999999</v>
      </c>
      <c r="L5" s="34">
        <v>0</v>
      </c>
      <c r="M5" s="34">
        <v>4327.76</v>
      </c>
      <c r="N5" s="23">
        <v>0</v>
      </c>
      <c r="O5" s="23">
        <v>1015.2</v>
      </c>
      <c r="P5" s="34">
        <v>537.79999999999995</v>
      </c>
      <c r="Q5" s="23">
        <v>6700</v>
      </c>
      <c r="R5" s="34">
        <v>1026.7</v>
      </c>
      <c r="S5" s="23">
        <v>0</v>
      </c>
      <c r="T5" s="23">
        <v>0</v>
      </c>
      <c r="U5" s="23">
        <v>35246.26</v>
      </c>
      <c r="V5" s="23">
        <v>0</v>
      </c>
      <c r="W5" s="23">
        <f>U5+V5</f>
        <v>35246.26</v>
      </c>
      <c r="X5" s="21">
        <v>17500</v>
      </c>
      <c r="Y5" s="21">
        <v>0</v>
      </c>
      <c r="Z5" s="21">
        <v>240</v>
      </c>
      <c r="AA5" s="21">
        <v>200</v>
      </c>
      <c r="AB5" s="23">
        <f t="shared" ref="AB5:AB67" si="0">W5/(D5+E5)</f>
        <v>5035.18</v>
      </c>
      <c r="AC5" s="23">
        <f t="shared" ref="AC5:AC67" si="1">U5/Z5</f>
        <v>146.85941666666668</v>
      </c>
      <c r="AD5" s="23" t="s">
        <v>1701</v>
      </c>
      <c r="AE5" s="284"/>
    </row>
    <row r="6" spans="1:31" s="44" customFormat="1" x14ac:dyDescent="0.25">
      <c r="A6" s="21" t="s">
        <v>604</v>
      </c>
      <c r="B6" s="32" t="s">
        <v>618</v>
      </c>
      <c r="C6" s="21" t="s">
        <v>629</v>
      </c>
      <c r="D6" s="21">
        <v>7</v>
      </c>
      <c r="E6" s="21">
        <v>0</v>
      </c>
      <c r="F6" s="21" t="s">
        <v>177</v>
      </c>
      <c r="G6" s="21" t="s">
        <v>629</v>
      </c>
      <c r="H6" s="21">
        <v>0</v>
      </c>
      <c r="I6" s="33">
        <v>20</v>
      </c>
      <c r="J6" s="33">
        <v>12</v>
      </c>
      <c r="K6" s="34">
        <v>21638.799999999999</v>
      </c>
      <c r="L6" s="34">
        <v>0</v>
      </c>
      <c r="M6" s="34">
        <v>4327.76</v>
      </c>
      <c r="N6" s="23">
        <v>0</v>
      </c>
      <c r="O6" s="23">
        <v>1015.2</v>
      </c>
      <c r="P6" s="34">
        <v>537.79999999999995</v>
      </c>
      <c r="Q6" s="23">
        <v>6700</v>
      </c>
      <c r="R6" s="34">
        <v>1026.5899999999999</v>
      </c>
      <c r="S6" s="23">
        <v>0</v>
      </c>
      <c r="T6" s="23">
        <v>0</v>
      </c>
      <c r="U6" s="23">
        <v>35246.15</v>
      </c>
      <c r="V6" s="23">
        <v>0</v>
      </c>
      <c r="W6" s="23">
        <f>U6+V6</f>
        <v>35246.15</v>
      </c>
      <c r="X6" s="21">
        <v>17500</v>
      </c>
      <c r="Y6" s="21">
        <v>0</v>
      </c>
      <c r="Z6" s="21">
        <v>240</v>
      </c>
      <c r="AA6" s="21">
        <v>128</v>
      </c>
      <c r="AB6" s="23">
        <f t="shared" si="0"/>
        <v>5035.1642857142861</v>
      </c>
      <c r="AC6" s="23">
        <f t="shared" si="1"/>
        <v>146.85895833333333</v>
      </c>
      <c r="AD6" s="23" t="s">
        <v>1702</v>
      </c>
      <c r="AE6" s="284"/>
    </row>
    <row r="7" spans="1:31" s="44" customFormat="1" x14ac:dyDescent="0.25">
      <c r="A7" s="21" t="s">
        <v>604</v>
      </c>
      <c r="B7" s="32" t="s">
        <v>653</v>
      </c>
      <c r="C7" s="21" t="s">
        <v>648</v>
      </c>
      <c r="D7" s="21">
        <v>26</v>
      </c>
      <c r="E7" s="21">
        <v>0</v>
      </c>
      <c r="F7" s="21" t="s">
        <v>177</v>
      </c>
      <c r="G7" s="21" t="s">
        <v>648</v>
      </c>
      <c r="H7" s="21">
        <v>0</v>
      </c>
      <c r="I7" s="33">
        <v>20</v>
      </c>
      <c r="J7" s="33">
        <v>12</v>
      </c>
      <c r="K7" s="34">
        <v>22234</v>
      </c>
      <c r="L7" s="34">
        <v>0</v>
      </c>
      <c r="M7" s="34">
        <v>4446.8</v>
      </c>
      <c r="N7" s="23">
        <v>0</v>
      </c>
      <c r="O7" s="23">
        <v>1371.4</v>
      </c>
      <c r="P7" s="34">
        <v>10378.6</v>
      </c>
      <c r="Q7" s="23">
        <v>7100</v>
      </c>
      <c r="R7" s="34">
        <v>1140</v>
      </c>
      <c r="S7" s="23">
        <v>0</v>
      </c>
      <c r="T7" s="23">
        <v>0</v>
      </c>
      <c r="U7" s="23">
        <v>46670.8</v>
      </c>
      <c r="V7" s="23">
        <v>0</v>
      </c>
      <c r="W7" s="23">
        <f>U7+V7</f>
        <v>46670.8</v>
      </c>
      <c r="X7" s="21">
        <v>65000</v>
      </c>
      <c r="Y7" s="21">
        <v>0</v>
      </c>
      <c r="Z7" s="21">
        <v>240</v>
      </c>
      <c r="AA7" s="21">
        <v>242</v>
      </c>
      <c r="AB7" s="23">
        <f t="shared" si="0"/>
        <v>1795.0307692307692</v>
      </c>
      <c r="AC7" s="23">
        <f t="shared" si="1"/>
        <v>194.46166666666667</v>
      </c>
      <c r="AD7" s="23" t="s">
        <v>1934</v>
      </c>
      <c r="AE7" s="284"/>
    </row>
    <row r="8" spans="1:31" s="44" customFormat="1" x14ac:dyDescent="0.25">
      <c r="A8" s="21" t="s">
        <v>604</v>
      </c>
      <c r="B8" s="32" t="s">
        <v>653</v>
      </c>
      <c r="C8" s="21" t="s">
        <v>671</v>
      </c>
      <c r="D8" s="21">
        <v>26</v>
      </c>
      <c r="E8" s="21">
        <v>0</v>
      </c>
      <c r="F8" s="21" t="s">
        <v>177</v>
      </c>
      <c r="G8" s="21" t="s">
        <v>671</v>
      </c>
      <c r="H8" s="21">
        <v>0</v>
      </c>
      <c r="I8" s="33">
        <v>25</v>
      </c>
      <c r="J8" s="33">
        <v>12</v>
      </c>
      <c r="K8" s="34">
        <v>27792.5</v>
      </c>
      <c r="L8" s="34">
        <v>0</v>
      </c>
      <c r="M8" s="34">
        <v>5558.5</v>
      </c>
      <c r="N8" s="23">
        <v>0</v>
      </c>
      <c r="O8" s="23">
        <v>1714.25</v>
      </c>
      <c r="P8" s="34">
        <v>12973.25</v>
      </c>
      <c r="Q8" s="23">
        <v>8875</v>
      </c>
      <c r="R8" s="34">
        <v>1425</v>
      </c>
      <c r="S8" s="23">
        <v>0</v>
      </c>
      <c r="T8" s="23">
        <v>0</v>
      </c>
      <c r="U8" s="23">
        <v>58338.5</v>
      </c>
      <c r="V8" s="23">
        <v>0</v>
      </c>
      <c r="W8" s="23">
        <f t="shared" ref="W8:W13" si="2">U8+V8</f>
        <v>58338.5</v>
      </c>
      <c r="X8" s="21">
        <v>65000</v>
      </c>
      <c r="Y8" s="21">
        <v>0</v>
      </c>
      <c r="Z8" s="21">
        <v>300</v>
      </c>
      <c r="AA8" s="21">
        <v>242</v>
      </c>
      <c r="AB8" s="23">
        <f t="shared" si="0"/>
        <v>2243.7884615384614</v>
      </c>
      <c r="AC8" s="23">
        <f t="shared" si="1"/>
        <v>194.46166666666667</v>
      </c>
      <c r="AD8" s="23" t="s">
        <v>1703</v>
      </c>
      <c r="AE8" s="284"/>
    </row>
    <row r="9" spans="1:31" s="44" customFormat="1" x14ac:dyDescent="0.25">
      <c r="A9" s="21" t="s">
        <v>604</v>
      </c>
      <c r="B9" s="32" t="s">
        <v>672</v>
      </c>
      <c r="C9" s="21" t="s">
        <v>674</v>
      </c>
      <c r="D9" s="21">
        <v>7</v>
      </c>
      <c r="E9" s="21">
        <v>0</v>
      </c>
      <c r="F9" s="21" t="s">
        <v>177</v>
      </c>
      <c r="G9" s="21" t="s">
        <v>674</v>
      </c>
      <c r="H9" s="21">
        <v>0</v>
      </c>
      <c r="I9" s="33">
        <v>20</v>
      </c>
      <c r="J9" s="33">
        <v>12</v>
      </c>
      <c r="K9" s="34">
        <v>21112</v>
      </c>
      <c r="L9" s="34">
        <v>0</v>
      </c>
      <c r="M9" s="34">
        <v>4222.3999999999996</v>
      </c>
      <c r="N9" s="23">
        <v>0</v>
      </c>
      <c r="O9" s="23">
        <v>894.4</v>
      </c>
      <c r="P9" s="34">
        <v>1115</v>
      </c>
      <c r="Q9" s="23">
        <v>7100</v>
      </c>
      <c r="R9" s="34">
        <v>1140</v>
      </c>
      <c r="S9" s="23">
        <v>0</v>
      </c>
      <c r="T9" s="23">
        <v>0</v>
      </c>
      <c r="U9" s="23">
        <v>35583.800000000003</v>
      </c>
      <c r="V9" s="23">
        <v>0</v>
      </c>
      <c r="W9" s="23">
        <f t="shared" si="2"/>
        <v>35583.800000000003</v>
      </c>
      <c r="X9" s="21">
        <v>17500</v>
      </c>
      <c r="Y9" s="21">
        <v>0</v>
      </c>
      <c r="Z9" s="21">
        <v>240</v>
      </c>
      <c r="AA9" s="21">
        <v>115</v>
      </c>
      <c r="AB9" s="23">
        <f t="shared" si="0"/>
        <v>5083.4000000000005</v>
      </c>
      <c r="AC9" s="23">
        <f t="shared" si="1"/>
        <v>148.26583333333335</v>
      </c>
      <c r="AD9" s="23" t="s">
        <v>1704</v>
      </c>
      <c r="AE9" s="284"/>
    </row>
    <row r="10" spans="1:31" s="44" customFormat="1" x14ac:dyDescent="0.25">
      <c r="A10" s="21" t="s">
        <v>604</v>
      </c>
      <c r="B10" s="32" t="s">
        <v>689</v>
      </c>
      <c r="C10" s="21" t="s">
        <v>725</v>
      </c>
      <c r="D10" s="21">
        <v>7</v>
      </c>
      <c r="E10" s="21">
        <v>0</v>
      </c>
      <c r="F10" s="21" t="s">
        <v>177</v>
      </c>
      <c r="G10" s="21" t="s">
        <v>725</v>
      </c>
      <c r="H10" s="21">
        <v>0</v>
      </c>
      <c r="I10" s="33">
        <v>20</v>
      </c>
      <c r="J10" s="33">
        <v>12</v>
      </c>
      <c r="K10" s="34">
        <v>21112</v>
      </c>
      <c r="L10" s="34">
        <v>0</v>
      </c>
      <c r="M10" s="34">
        <v>4222.3999999999996</v>
      </c>
      <c r="N10" s="23">
        <v>0</v>
      </c>
      <c r="O10" s="23">
        <v>894.4</v>
      </c>
      <c r="P10" s="34">
        <v>1115</v>
      </c>
      <c r="Q10" s="23">
        <v>7100</v>
      </c>
      <c r="R10" s="34">
        <v>1140</v>
      </c>
      <c r="S10" s="23">
        <v>0</v>
      </c>
      <c r="T10" s="23">
        <v>0</v>
      </c>
      <c r="U10" s="23">
        <v>35583.800000000003</v>
      </c>
      <c r="V10" s="23">
        <v>0</v>
      </c>
      <c r="W10" s="23">
        <f t="shared" si="2"/>
        <v>35583.800000000003</v>
      </c>
      <c r="X10" s="21">
        <v>65000</v>
      </c>
      <c r="Y10" s="21">
        <v>0</v>
      </c>
      <c r="Z10" s="21">
        <v>240</v>
      </c>
      <c r="AA10" s="21">
        <v>125</v>
      </c>
      <c r="AB10" s="23">
        <f t="shared" si="0"/>
        <v>5083.4000000000005</v>
      </c>
      <c r="AC10" s="23">
        <f t="shared" si="1"/>
        <v>148.26583333333335</v>
      </c>
      <c r="AD10" s="23" t="s">
        <v>1705</v>
      </c>
      <c r="AE10" s="284"/>
    </row>
    <row r="11" spans="1:31" s="44" customFormat="1" x14ac:dyDescent="0.25">
      <c r="A11" s="21" t="s">
        <v>604</v>
      </c>
      <c r="B11" s="32" t="s">
        <v>689</v>
      </c>
      <c r="C11" s="21" t="s">
        <v>692</v>
      </c>
      <c r="D11" s="21">
        <v>7</v>
      </c>
      <c r="E11" s="21">
        <v>0</v>
      </c>
      <c r="F11" s="21" t="s">
        <v>177</v>
      </c>
      <c r="G11" s="21" t="s">
        <v>692</v>
      </c>
      <c r="H11" s="21">
        <v>0</v>
      </c>
      <c r="I11" s="33">
        <v>20</v>
      </c>
      <c r="J11" s="33">
        <v>12</v>
      </c>
      <c r="K11" s="34">
        <v>21112</v>
      </c>
      <c r="L11" s="34">
        <v>0</v>
      </c>
      <c r="M11" s="34">
        <v>4222.3999999999996</v>
      </c>
      <c r="N11" s="23">
        <v>0</v>
      </c>
      <c r="O11" s="23">
        <v>894.4</v>
      </c>
      <c r="P11" s="34">
        <v>1115</v>
      </c>
      <c r="Q11" s="23">
        <v>7100</v>
      </c>
      <c r="R11" s="34">
        <v>1140</v>
      </c>
      <c r="S11" s="23">
        <v>0</v>
      </c>
      <c r="T11" s="23">
        <v>0</v>
      </c>
      <c r="U11" s="23">
        <v>35583.800000000003</v>
      </c>
      <c r="V11" s="23">
        <v>0</v>
      </c>
      <c r="W11" s="23">
        <f t="shared" si="2"/>
        <v>35583.800000000003</v>
      </c>
      <c r="X11" s="21">
        <v>17500</v>
      </c>
      <c r="Y11" s="21">
        <v>0</v>
      </c>
      <c r="Z11" s="21">
        <v>240</v>
      </c>
      <c r="AA11" s="21">
        <v>127</v>
      </c>
      <c r="AB11" s="23">
        <f t="shared" si="0"/>
        <v>5083.4000000000005</v>
      </c>
      <c r="AC11" s="23">
        <f t="shared" si="1"/>
        <v>148.26583333333335</v>
      </c>
      <c r="AD11" s="23" t="s">
        <v>1706</v>
      </c>
      <c r="AE11" s="284"/>
    </row>
    <row r="12" spans="1:31" s="44" customFormat="1" x14ac:dyDescent="0.25">
      <c r="A12" s="21" t="s">
        <v>604</v>
      </c>
      <c r="B12" s="32" t="s">
        <v>689</v>
      </c>
      <c r="C12" s="21" t="s">
        <v>701</v>
      </c>
      <c r="D12" s="21">
        <v>7</v>
      </c>
      <c r="E12" s="21">
        <v>0</v>
      </c>
      <c r="F12" s="21" t="s">
        <v>177</v>
      </c>
      <c r="G12" s="21" t="s">
        <v>692</v>
      </c>
      <c r="H12" s="21">
        <v>0</v>
      </c>
      <c r="I12" s="33">
        <v>20</v>
      </c>
      <c r="J12" s="33">
        <v>12</v>
      </c>
      <c r="K12" s="34">
        <v>21112</v>
      </c>
      <c r="L12" s="34">
        <v>0</v>
      </c>
      <c r="M12" s="34">
        <v>4222.3999999999996</v>
      </c>
      <c r="N12" s="23">
        <v>0</v>
      </c>
      <c r="O12" s="23">
        <v>894.4</v>
      </c>
      <c r="P12" s="34">
        <v>1115</v>
      </c>
      <c r="Q12" s="23">
        <v>7100</v>
      </c>
      <c r="R12" s="34">
        <v>1140</v>
      </c>
      <c r="S12" s="23">
        <v>0</v>
      </c>
      <c r="T12" s="23">
        <v>0</v>
      </c>
      <c r="U12" s="23">
        <v>35583.800000000003</v>
      </c>
      <c r="V12" s="23">
        <v>0</v>
      </c>
      <c r="W12" s="23">
        <f t="shared" si="2"/>
        <v>35583.800000000003</v>
      </c>
      <c r="X12" s="21">
        <v>17500</v>
      </c>
      <c r="Y12" s="21">
        <v>0</v>
      </c>
      <c r="Z12" s="21">
        <v>240</v>
      </c>
      <c r="AA12" s="21">
        <v>130</v>
      </c>
      <c r="AB12" s="23">
        <f t="shared" si="0"/>
        <v>5083.4000000000005</v>
      </c>
      <c r="AC12" s="23">
        <f t="shared" si="1"/>
        <v>148.26583333333335</v>
      </c>
      <c r="AD12" s="23" t="s">
        <v>1707</v>
      </c>
      <c r="AE12" s="284"/>
    </row>
    <row r="13" spans="1:31" s="44" customFormat="1" x14ac:dyDescent="0.25">
      <c r="A13" s="21" t="s">
        <v>604</v>
      </c>
      <c r="B13" s="32" t="s">
        <v>689</v>
      </c>
      <c r="C13" s="21" t="s">
        <v>719</v>
      </c>
      <c r="D13" s="21">
        <v>7</v>
      </c>
      <c r="E13" s="21">
        <v>0</v>
      </c>
      <c r="F13" s="21" t="s">
        <v>177</v>
      </c>
      <c r="G13" s="21" t="s">
        <v>719</v>
      </c>
      <c r="H13" s="21">
        <v>0</v>
      </c>
      <c r="I13" s="33">
        <v>20</v>
      </c>
      <c r="J13" s="33">
        <v>12</v>
      </c>
      <c r="K13" s="34">
        <v>21112</v>
      </c>
      <c r="L13" s="34">
        <v>0</v>
      </c>
      <c r="M13" s="34">
        <v>4222.3999999999996</v>
      </c>
      <c r="N13" s="23">
        <v>0</v>
      </c>
      <c r="O13" s="23">
        <v>894.4</v>
      </c>
      <c r="P13" s="34">
        <v>1115</v>
      </c>
      <c r="Q13" s="23">
        <v>7100</v>
      </c>
      <c r="R13" s="34">
        <v>1140</v>
      </c>
      <c r="S13" s="23">
        <v>0</v>
      </c>
      <c r="T13" s="23">
        <v>0</v>
      </c>
      <c r="U13" s="23">
        <v>35583.800000000003</v>
      </c>
      <c r="V13" s="23">
        <v>0</v>
      </c>
      <c r="W13" s="23">
        <f t="shared" si="2"/>
        <v>35583.800000000003</v>
      </c>
      <c r="X13" s="21">
        <v>17500</v>
      </c>
      <c r="Y13" s="21">
        <v>0</v>
      </c>
      <c r="Z13" s="21">
        <v>240</v>
      </c>
      <c r="AA13" s="21">
        <v>95</v>
      </c>
      <c r="AB13" s="23">
        <f t="shared" si="0"/>
        <v>5083.4000000000005</v>
      </c>
      <c r="AC13" s="23">
        <f t="shared" si="1"/>
        <v>148.26583333333335</v>
      </c>
      <c r="AD13" s="23" t="s">
        <v>1670</v>
      </c>
      <c r="AE13" s="284"/>
    </row>
    <row r="14" spans="1:31" s="44" customFormat="1" x14ac:dyDescent="0.25">
      <c r="A14" s="21" t="s">
        <v>604</v>
      </c>
      <c r="B14" s="32" t="s">
        <v>566</v>
      </c>
      <c r="C14" s="21" t="s">
        <v>730</v>
      </c>
      <c r="D14" s="21">
        <v>7</v>
      </c>
      <c r="E14" s="21">
        <v>0</v>
      </c>
      <c r="F14" s="21" t="s">
        <v>177</v>
      </c>
      <c r="G14" s="21" t="s">
        <v>730</v>
      </c>
      <c r="H14" s="21">
        <v>0</v>
      </c>
      <c r="I14" s="33">
        <v>20</v>
      </c>
      <c r="J14" s="33">
        <v>12</v>
      </c>
      <c r="K14" s="34">
        <v>21112</v>
      </c>
      <c r="L14" s="34">
        <v>0</v>
      </c>
      <c r="M14" s="34">
        <v>4222.3999999999996</v>
      </c>
      <c r="N14" s="23">
        <v>0</v>
      </c>
      <c r="O14" s="23">
        <v>894.4</v>
      </c>
      <c r="P14" s="34">
        <v>1115</v>
      </c>
      <c r="Q14" s="23">
        <v>7100</v>
      </c>
      <c r="R14" s="34">
        <v>1140</v>
      </c>
      <c r="S14" s="23">
        <v>0</v>
      </c>
      <c r="T14" s="23">
        <v>0</v>
      </c>
      <c r="U14" s="23">
        <v>35583.800000000003</v>
      </c>
      <c r="V14" s="23">
        <v>0</v>
      </c>
      <c r="W14" s="23">
        <f t="shared" ref="W14:W19" si="3">U14+V14</f>
        <v>35583.800000000003</v>
      </c>
      <c r="X14" s="21">
        <v>17500</v>
      </c>
      <c r="Y14" s="21">
        <v>0</v>
      </c>
      <c r="Z14" s="21">
        <v>240</v>
      </c>
      <c r="AA14" s="21">
        <v>91</v>
      </c>
      <c r="AB14" s="23">
        <f t="shared" si="0"/>
        <v>5083.4000000000005</v>
      </c>
      <c r="AC14" s="23">
        <f t="shared" si="1"/>
        <v>148.26583333333335</v>
      </c>
      <c r="AD14" s="23" t="s">
        <v>1708</v>
      </c>
      <c r="AE14" s="284"/>
    </row>
    <row r="15" spans="1:31" s="44" customFormat="1" x14ac:dyDescent="0.25">
      <c r="A15" s="21" t="s">
        <v>604</v>
      </c>
      <c r="B15" s="32" t="s">
        <v>745</v>
      </c>
      <c r="C15" s="21" t="s">
        <v>751</v>
      </c>
      <c r="D15" s="21">
        <v>26</v>
      </c>
      <c r="E15" s="21">
        <v>0</v>
      </c>
      <c r="F15" s="21" t="s">
        <v>177</v>
      </c>
      <c r="G15" s="21" t="s">
        <v>751</v>
      </c>
      <c r="H15" s="21">
        <v>0</v>
      </c>
      <c r="I15" s="33">
        <v>20</v>
      </c>
      <c r="J15" s="33">
        <v>12</v>
      </c>
      <c r="K15" s="34">
        <v>22234</v>
      </c>
      <c r="L15" s="34">
        <v>0</v>
      </c>
      <c r="M15" s="34">
        <v>4446.8</v>
      </c>
      <c r="N15" s="23">
        <v>0</v>
      </c>
      <c r="O15" s="23">
        <v>1371.4</v>
      </c>
      <c r="P15" s="34">
        <v>10378.6</v>
      </c>
      <c r="Q15" s="23">
        <v>7100</v>
      </c>
      <c r="R15" s="34">
        <v>1140</v>
      </c>
      <c r="S15" s="23">
        <v>0</v>
      </c>
      <c r="T15" s="23">
        <v>0</v>
      </c>
      <c r="U15" s="23">
        <v>46670.8</v>
      </c>
      <c r="V15" s="23">
        <v>0</v>
      </c>
      <c r="W15" s="23">
        <f t="shared" si="3"/>
        <v>46670.8</v>
      </c>
      <c r="X15" s="21">
        <v>17500</v>
      </c>
      <c r="Y15" s="21">
        <v>0</v>
      </c>
      <c r="Z15" s="21">
        <v>240</v>
      </c>
      <c r="AA15" s="21">
        <v>235</v>
      </c>
      <c r="AB15" s="23">
        <f t="shared" si="0"/>
        <v>1795.0307692307692</v>
      </c>
      <c r="AC15" s="23">
        <f t="shared" si="1"/>
        <v>194.46166666666667</v>
      </c>
      <c r="AD15" s="23" t="s">
        <v>1709</v>
      </c>
      <c r="AE15" s="284"/>
    </row>
    <row r="16" spans="1:31" s="44" customFormat="1" x14ac:dyDescent="0.25">
      <c r="A16" s="21" t="s">
        <v>604</v>
      </c>
      <c r="B16" s="32" t="s">
        <v>766</v>
      </c>
      <c r="C16" s="21" t="s">
        <v>767</v>
      </c>
      <c r="D16" s="21">
        <v>7</v>
      </c>
      <c r="E16" s="21">
        <v>0</v>
      </c>
      <c r="F16" s="21" t="s">
        <v>177</v>
      </c>
      <c r="G16" s="21" t="s">
        <v>767</v>
      </c>
      <c r="H16" s="21">
        <v>0</v>
      </c>
      <c r="I16" s="33">
        <v>20</v>
      </c>
      <c r="J16" s="33">
        <v>12</v>
      </c>
      <c r="K16" s="34">
        <v>21112</v>
      </c>
      <c r="L16" s="34">
        <v>0</v>
      </c>
      <c r="M16" s="34">
        <v>4222.3999999999996</v>
      </c>
      <c r="N16" s="23">
        <v>0</v>
      </c>
      <c r="O16" s="23">
        <v>894.4</v>
      </c>
      <c r="P16" s="34">
        <v>1115</v>
      </c>
      <c r="Q16" s="23">
        <v>7100</v>
      </c>
      <c r="R16" s="34">
        <v>1140</v>
      </c>
      <c r="S16" s="23">
        <v>0</v>
      </c>
      <c r="T16" s="23">
        <v>0</v>
      </c>
      <c r="U16" s="23">
        <v>35583.800000000003</v>
      </c>
      <c r="V16" s="23">
        <v>0</v>
      </c>
      <c r="W16" s="23">
        <f t="shared" si="3"/>
        <v>35583.800000000003</v>
      </c>
      <c r="X16" s="21">
        <v>17500</v>
      </c>
      <c r="Y16" s="21">
        <v>0</v>
      </c>
      <c r="Z16" s="21">
        <v>240</v>
      </c>
      <c r="AA16" s="21">
        <v>95</v>
      </c>
      <c r="AB16" s="23">
        <f t="shared" si="0"/>
        <v>5083.4000000000005</v>
      </c>
      <c r="AC16" s="23">
        <f t="shared" si="1"/>
        <v>148.26583333333335</v>
      </c>
      <c r="AD16" s="23" t="s">
        <v>1710</v>
      </c>
      <c r="AE16" s="284"/>
    </row>
    <row r="17" spans="1:31" s="44" customFormat="1" x14ac:dyDescent="0.25">
      <c r="A17" s="21" t="s">
        <v>604</v>
      </c>
      <c r="B17" s="32" t="s">
        <v>771</v>
      </c>
      <c r="C17" s="21" t="s">
        <v>782</v>
      </c>
      <c r="D17" s="21">
        <v>26</v>
      </c>
      <c r="E17" s="21">
        <v>0</v>
      </c>
      <c r="F17" s="21" t="s">
        <v>177</v>
      </c>
      <c r="G17" s="21" t="s">
        <v>782</v>
      </c>
      <c r="H17" s="21">
        <v>0</v>
      </c>
      <c r="I17" s="33">
        <v>20</v>
      </c>
      <c r="J17" s="33">
        <v>12</v>
      </c>
      <c r="K17" s="34">
        <v>24770</v>
      </c>
      <c r="L17" s="34">
        <v>401.4</v>
      </c>
      <c r="M17" s="34">
        <v>3878.98</v>
      </c>
      <c r="N17" s="23">
        <v>0</v>
      </c>
      <c r="O17" s="23">
        <v>1572.4</v>
      </c>
      <c r="P17" s="34">
        <v>9529.6</v>
      </c>
      <c r="Q17" s="23">
        <v>8890.25</v>
      </c>
      <c r="R17" s="34">
        <v>1140</v>
      </c>
      <c r="S17" s="23">
        <v>0</v>
      </c>
      <c r="T17" s="23">
        <v>0</v>
      </c>
      <c r="U17" s="23">
        <v>50182.63</v>
      </c>
      <c r="V17" s="23">
        <v>0</v>
      </c>
      <c r="W17" s="23">
        <f t="shared" si="3"/>
        <v>50182.63</v>
      </c>
      <c r="X17" s="21">
        <v>65000</v>
      </c>
      <c r="Y17" s="21">
        <v>0</v>
      </c>
      <c r="Z17" s="21">
        <v>240</v>
      </c>
      <c r="AA17" s="21">
        <v>172</v>
      </c>
      <c r="AB17" s="23">
        <f t="shared" si="0"/>
        <v>1930.1011538461537</v>
      </c>
      <c r="AC17" s="23">
        <f t="shared" si="1"/>
        <v>209.09429166666666</v>
      </c>
      <c r="AD17" s="23" t="s">
        <v>1711</v>
      </c>
      <c r="AE17" s="284"/>
    </row>
    <row r="18" spans="1:31" s="44" customFormat="1" x14ac:dyDescent="0.25">
      <c r="A18" s="21" t="s">
        <v>604</v>
      </c>
      <c r="B18" s="32" t="s">
        <v>785</v>
      </c>
      <c r="C18" s="21" t="s">
        <v>786</v>
      </c>
      <c r="D18" s="21">
        <v>7</v>
      </c>
      <c r="E18" s="21">
        <v>0</v>
      </c>
      <c r="F18" s="21" t="s">
        <v>177</v>
      </c>
      <c r="G18" s="21" t="s">
        <v>786</v>
      </c>
      <c r="H18" s="21">
        <v>0</v>
      </c>
      <c r="I18" s="33">
        <v>20</v>
      </c>
      <c r="J18" s="33">
        <v>12</v>
      </c>
      <c r="K18" s="34">
        <v>21112</v>
      </c>
      <c r="L18" s="34">
        <v>0</v>
      </c>
      <c r="M18" s="34">
        <v>4222.3999999999996</v>
      </c>
      <c r="N18" s="23">
        <v>0</v>
      </c>
      <c r="O18" s="23">
        <v>894.4</v>
      </c>
      <c r="P18" s="34">
        <v>2476.6</v>
      </c>
      <c r="Q18" s="23">
        <v>7100</v>
      </c>
      <c r="R18" s="34">
        <v>1140</v>
      </c>
      <c r="S18" s="23">
        <v>0</v>
      </c>
      <c r="T18" s="23">
        <v>0</v>
      </c>
      <c r="U18" s="23">
        <v>36945.4</v>
      </c>
      <c r="V18" s="23">
        <v>0</v>
      </c>
      <c r="W18" s="23">
        <f t="shared" si="3"/>
        <v>36945.4</v>
      </c>
      <c r="X18" s="21">
        <v>17500</v>
      </c>
      <c r="Y18" s="21">
        <v>0</v>
      </c>
      <c r="Z18" s="21">
        <v>220</v>
      </c>
      <c r="AA18" s="21">
        <v>84</v>
      </c>
      <c r="AB18" s="23">
        <f t="shared" si="0"/>
        <v>5277.9142857142861</v>
      </c>
      <c r="AC18" s="23">
        <f t="shared" si="1"/>
        <v>167.93363636363637</v>
      </c>
      <c r="AD18" s="23" t="s">
        <v>1712</v>
      </c>
      <c r="AE18" s="284"/>
    </row>
    <row r="19" spans="1:31" s="44" customFormat="1" x14ac:dyDescent="0.25">
      <c r="A19" s="21" t="s">
        <v>604</v>
      </c>
      <c r="B19" s="32" t="s">
        <v>785</v>
      </c>
      <c r="C19" s="21" t="s">
        <v>792</v>
      </c>
      <c r="D19" s="21">
        <v>7.2</v>
      </c>
      <c r="E19" s="21">
        <v>0</v>
      </c>
      <c r="F19" s="21" t="s">
        <v>177</v>
      </c>
      <c r="G19" s="21" t="s">
        <v>792</v>
      </c>
      <c r="H19" s="21">
        <v>0</v>
      </c>
      <c r="I19" s="33">
        <v>20</v>
      </c>
      <c r="J19" s="33">
        <v>12</v>
      </c>
      <c r="K19" s="34">
        <v>23600</v>
      </c>
      <c r="L19" s="34">
        <v>378</v>
      </c>
      <c r="M19" s="34">
        <v>3695.76</v>
      </c>
      <c r="N19" s="23">
        <v>0</v>
      </c>
      <c r="O19" s="23">
        <v>1018</v>
      </c>
      <c r="P19" s="34">
        <v>2516.8000000000002</v>
      </c>
      <c r="Q19" s="23">
        <v>8350.25</v>
      </c>
      <c r="R19" s="34">
        <v>1140</v>
      </c>
      <c r="S19" s="23">
        <v>0</v>
      </c>
      <c r="T19" s="23">
        <v>0</v>
      </c>
      <c r="U19" s="23">
        <v>40698.81</v>
      </c>
      <c r="V19" s="23">
        <v>0</v>
      </c>
      <c r="W19" s="23">
        <f t="shared" si="3"/>
        <v>40698.81</v>
      </c>
      <c r="X19" s="21">
        <v>18000</v>
      </c>
      <c r="Y19" s="21">
        <v>0</v>
      </c>
      <c r="Z19" s="21">
        <v>220</v>
      </c>
      <c r="AA19" s="21">
        <v>114</v>
      </c>
      <c r="AB19" s="23">
        <f t="shared" si="0"/>
        <v>5652.6124999999993</v>
      </c>
      <c r="AC19" s="23">
        <f t="shared" si="1"/>
        <v>184.9945909090909</v>
      </c>
      <c r="AD19" s="23" t="s">
        <v>1691</v>
      </c>
      <c r="AE19" s="284"/>
    </row>
    <row r="20" spans="1:31" s="44" customFormat="1" x14ac:dyDescent="0.25">
      <c r="A20" s="21" t="s">
        <v>604</v>
      </c>
      <c r="B20" s="32" t="s">
        <v>785</v>
      </c>
      <c r="C20" s="21" t="s">
        <v>794</v>
      </c>
      <c r="D20" s="21">
        <v>7.3</v>
      </c>
      <c r="E20" s="21">
        <v>0</v>
      </c>
      <c r="F20" s="21" t="s">
        <v>177</v>
      </c>
      <c r="G20" s="21" t="s">
        <v>794</v>
      </c>
      <c r="H20" s="21">
        <v>0</v>
      </c>
      <c r="I20" s="33">
        <v>20</v>
      </c>
      <c r="J20" s="33">
        <v>12</v>
      </c>
      <c r="K20" s="34">
        <v>23600</v>
      </c>
      <c r="L20" s="34">
        <v>378</v>
      </c>
      <c r="M20" s="34">
        <v>3695.76</v>
      </c>
      <c r="N20" s="23">
        <v>0</v>
      </c>
      <c r="O20" s="23">
        <v>1018</v>
      </c>
      <c r="P20" s="34">
        <v>2516.8000000000002</v>
      </c>
      <c r="Q20" s="23">
        <v>9224.2800000000007</v>
      </c>
      <c r="R20" s="34">
        <v>1140</v>
      </c>
      <c r="S20" s="23">
        <v>0</v>
      </c>
      <c r="T20" s="23">
        <v>0</v>
      </c>
      <c r="U20" s="23">
        <v>41572.839999999997</v>
      </c>
      <c r="V20" s="23">
        <v>0</v>
      </c>
      <c r="W20" s="23">
        <f>U20+V20</f>
        <v>41572.839999999997</v>
      </c>
      <c r="X20" s="21">
        <v>18250</v>
      </c>
      <c r="Y20" s="21">
        <v>0</v>
      </c>
      <c r="Z20" s="21">
        <v>240</v>
      </c>
      <c r="AA20" s="21">
        <v>66</v>
      </c>
      <c r="AB20" s="23">
        <f t="shared" si="0"/>
        <v>5694.9095890410954</v>
      </c>
      <c r="AC20" s="23">
        <f t="shared" si="1"/>
        <v>173.22016666666664</v>
      </c>
      <c r="AD20" s="23" t="s">
        <v>1713</v>
      </c>
      <c r="AE20" s="284"/>
    </row>
    <row r="21" spans="1:31" s="44" customFormat="1" x14ac:dyDescent="0.25">
      <c r="A21" s="21" t="s">
        <v>604</v>
      </c>
      <c r="B21" s="32" t="s">
        <v>795</v>
      </c>
      <c r="C21" s="21" t="s">
        <v>804</v>
      </c>
      <c r="D21" s="21">
        <v>7.5</v>
      </c>
      <c r="E21" s="21">
        <v>0</v>
      </c>
      <c r="F21" s="21" t="s">
        <v>177</v>
      </c>
      <c r="G21" s="21" t="s">
        <v>804</v>
      </c>
      <c r="H21" s="21">
        <v>0</v>
      </c>
      <c r="I21" s="33">
        <v>20</v>
      </c>
      <c r="J21" s="33">
        <v>12</v>
      </c>
      <c r="K21" s="34">
        <v>23600</v>
      </c>
      <c r="L21" s="34">
        <v>378</v>
      </c>
      <c r="M21" s="34">
        <v>3695.76</v>
      </c>
      <c r="N21" s="23">
        <v>0</v>
      </c>
      <c r="O21" s="23">
        <v>1018</v>
      </c>
      <c r="P21" s="34">
        <v>2516.8000000000002</v>
      </c>
      <c r="Q21" s="23">
        <v>9018.91</v>
      </c>
      <c r="R21" s="34">
        <v>1140</v>
      </c>
      <c r="S21" s="23">
        <v>0</v>
      </c>
      <c r="T21" s="23">
        <v>0</v>
      </c>
      <c r="U21" s="23">
        <v>41367.47</v>
      </c>
      <c r="V21" s="23">
        <v>0</v>
      </c>
      <c r="W21" s="23">
        <f>U21+V21</f>
        <v>41367.47</v>
      </c>
      <c r="X21" s="21">
        <v>18750</v>
      </c>
      <c r="Y21" s="21">
        <v>0</v>
      </c>
      <c r="Z21" s="21">
        <v>240</v>
      </c>
      <c r="AA21" s="21">
        <v>121</v>
      </c>
      <c r="AB21" s="23">
        <f t="shared" si="0"/>
        <v>5515.6626666666671</v>
      </c>
      <c r="AC21" s="23">
        <f t="shared" si="1"/>
        <v>172.36445833333335</v>
      </c>
      <c r="AD21" s="23" t="s">
        <v>1941</v>
      </c>
      <c r="AE21" s="284"/>
    </row>
    <row r="22" spans="1:31" s="44" customFormat="1" x14ac:dyDescent="0.25">
      <c r="A22" s="21" t="s">
        <v>604</v>
      </c>
      <c r="B22" s="32" t="s">
        <v>795</v>
      </c>
      <c r="C22" s="21" t="s">
        <v>810</v>
      </c>
      <c r="D22" s="21">
        <v>7</v>
      </c>
      <c r="E22" s="21">
        <v>0</v>
      </c>
      <c r="F22" s="21" t="s">
        <v>177</v>
      </c>
      <c r="G22" s="21" t="s">
        <v>810</v>
      </c>
      <c r="H22" s="21">
        <v>0</v>
      </c>
      <c r="I22" s="33">
        <v>20</v>
      </c>
      <c r="J22" s="33">
        <v>12</v>
      </c>
      <c r="K22" s="34">
        <v>23600</v>
      </c>
      <c r="L22" s="34">
        <v>378</v>
      </c>
      <c r="M22" s="34">
        <v>3695.76</v>
      </c>
      <c r="N22" s="23">
        <v>0</v>
      </c>
      <c r="O22" s="23">
        <v>1018</v>
      </c>
      <c r="P22" s="34">
        <v>2516.8000000000002</v>
      </c>
      <c r="Q22" s="23">
        <v>9686.9699999999993</v>
      </c>
      <c r="R22" s="34">
        <v>1140</v>
      </c>
      <c r="S22" s="23">
        <v>0</v>
      </c>
      <c r="T22" s="23">
        <v>0</v>
      </c>
      <c r="U22" s="23">
        <v>42035.53</v>
      </c>
      <c r="V22" s="23">
        <v>0</v>
      </c>
      <c r="W22" s="23">
        <f>U22+V22</f>
        <v>42035.53</v>
      </c>
      <c r="X22" s="21">
        <v>17500</v>
      </c>
      <c r="Y22" s="21">
        <v>0</v>
      </c>
      <c r="Z22" s="21">
        <v>240</v>
      </c>
      <c r="AA22" s="21">
        <v>125</v>
      </c>
      <c r="AB22" s="23">
        <f t="shared" si="0"/>
        <v>6005.0757142857137</v>
      </c>
      <c r="AC22" s="23">
        <f t="shared" si="1"/>
        <v>175.14804166666667</v>
      </c>
      <c r="AD22" s="23" t="s">
        <v>1714</v>
      </c>
      <c r="AE22" s="284"/>
    </row>
    <row r="23" spans="1:31" s="44" customFormat="1" x14ac:dyDescent="0.25">
      <c r="A23" s="21" t="s">
        <v>604</v>
      </c>
      <c r="B23" s="32" t="s">
        <v>814</v>
      </c>
      <c r="C23" s="21" t="s">
        <v>817</v>
      </c>
      <c r="D23" s="21">
        <v>7.1</v>
      </c>
      <c r="E23" s="21">
        <v>0</v>
      </c>
      <c r="F23" s="21" t="s">
        <v>177</v>
      </c>
      <c r="G23" s="21" t="s">
        <v>817</v>
      </c>
      <c r="H23" s="21">
        <v>0</v>
      </c>
      <c r="I23" s="33">
        <v>20</v>
      </c>
      <c r="J23" s="33">
        <v>12</v>
      </c>
      <c r="K23" s="34">
        <v>23600</v>
      </c>
      <c r="L23" s="34">
        <v>378</v>
      </c>
      <c r="M23" s="34">
        <v>3695.76</v>
      </c>
      <c r="N23" s="23">
        <v>0</v>
      </c>
      <c r="O23" s="23">
        <v>1018</v>
      </c>
      <c r="P23" s="34">
        <v>2516.8000000000002</v>
      </c>
      <c r="Q23" s="23">
        <v>9352.94</v>
      </c>
      <c r="R23" s="34">
        <v>1140</v>
      </c>
      <c r="S23" s="23">
        <v>0</v>
      </c>
      <c r="T23" s="23">
        <v>0</v>
      </c>
      <c r="U23" s="23">
        <v>41701.5</v>
      </c>
      <c r="V23" s="23">
        <v>0</v>
      </c>
      <c r="W23" s="23">
        <f>U23+V23</f>
        <v>41701.5</v>
      </c>
      <c r="X23" s="21">
        <v>17750</v>
      </c>
      <c r="Y23" s="21">
        <v>0</v>
      </c>
      <c r="Z23" s="21">
        <v>240</v>
      </c>
      <c r="AA23" s="21">
        <v>126</v>
      </c>
      <c r="AB23" s="23">
        <f t="shared" si="0"/>
        <v>5873.4507042253526</v>
      </c>
      <c r="AC23" s="23">
        <f t="shared" si="1"/>
        <v>173.75624999999999</v>
      </c>
      <c r="AD23" s="23" t="s">
        <v>1715</v>
      </c>
      <c r="AE23" s="284"/>
    </row>
    <row r="24" spans="1:31" s="44" customFormat="1" x14ac:dyDescent="0.25">
      <c r="A24" s="21" t="s">
        <v>604</v>
      </c>
      <c r="B24" s="32" t="s">
        <v>814</v>
      </c>
      <c r="C24" s="21" t="s">
        <v>823</v>
      </c>
      <c r="D24" s="21">
        <v>7.18</v>
      </c>
      <c r="E24" s="21">
        <v>0</v>
      </c>
      <c r="F24" s="21" t="s">
        <v>177</v>
      </c>
      <c r="G24" s="21" t="s">
        <v>823</v>
      </c>
      <c r="H24" s="21">
        <v>0</v>
      </c>
      <c r="I24" s="33">
        <v>20</v>
      </c>
      <c r="J24" s="33">
        <v>12</v>
      </c>
      <c r="K24" s="34">
        <v>23600</v>
      </c>
      <c r="L24" s="34">
        <v>378</v>
      </c>
      <c r="M24" s="34">
        <v>3695.76</v>
      </c>
      <c r="N24" s="23">
        <v>0</v>
      </c>
      <c r="O24" s="23">
        <v>1018</v>
      </c>
      <c r="P24" s="34">
        <v>2516.8000000000002</v>
      </c>
      <c r="Q24" s="23">
        <v>9352.94</v>
      </c>
      <c r="R24" s="34">
        <v>1140</v>
      </c>
      <c r="S24" s="23">
        <v>0</v>
      </c>
      <c r="T24" s="23">
        <v>0</v>
      </c>
      <c r="U24" s="23">
        <v>41701.5</v>
      </c>
      <c r="V24" s="23">
        <v>0</v>
      </c>
      <c r="W24" s="23">
        <f t="shared" ref="W24:W29" si="4">U24+V24</f>
        <v>41701.5</v>
      </c>
      <c r="X24" s="21">
        <v>17950</v>
      </c>
      <c r="Y24" s="21">
        <v>0</v>
      </c>
      <c r="Z24" s="21">
        <v>240</v>
      </c>
      <c r="AA24" s="21">
        <v>105</v>
      </c>
      <c r="AB24" s="23">
        <f t="shared" si="0"/>
        <v>5808.0083565459609</v>
      </c>
      <c r="AC24" s="23">
        <f t="shared" si="1"/>
        <v>173.75624999999999</v>
      </c>
      <c r="AD24" s="23" t="s">
        <v>1716</v>
      </c>
      <c r="AE24" s="284"/>
    </row>
    <row r="25" spans="1:31" s="44" customFormat="1" x14ac:dyDescent="0.25">
      <c r="A25" s="21" t="s">
        <v>604</v>
      </c>
      <c r="B25" s="32" t="s">
        <v>828</v>
      </c>
      <c r="C25" s="21" t="s">
        <v>837</v>
      </c>
      <c r="D25" s="21">
        <v>7.18</v>
      </c>
      <c r="E25" s="21">
        <v>0</v>
      </c>
      <c r="F25" s="21" t="s">
        <v>177</v>
      </c>
      <c r="G25" s="21" t="s">
        <v>837</v>
      </c>
      <c r="H25" s="21">
        <v>0</v>
      </c>
      <c r="I25" s="33">
        <v>20</v>
      </c>
      <c r="J25" s="33">
        <v>12</v>
      </c>
      <c r="K25" s="34">
        <v>23600</v>
      </c>
      <c r="L25" s="34">
        <v>378</v>
      </c>
      <c r="M25" s="34">
        <v>3695.76</v>
      </c>
      <c r="N25" s="23">
        <v>0</v>
      </c>
      <c r="O25" s="23">
        <v>1018</v>
      </c>
      <c r="P25" s="34">
        <v>2516.8000000000002</v>
      </c>
      <c r="Q25" s="23">
        <v>9352.94</v>
      </c>
      <c r="R25" s="34">
        <v>1140</v>
      </c>
      <c r="S25" s="23">
        <v>0</v>
      </c>
      <c r="T25" s="23">
        <v>0</v>
      </c>
      <c r="U25" s="23">
        <v>41701.5</v>
      </c>
      <c r="V25" s="23">
        <v>0</v>
      </c>
      <c r="W25" s="23">
        <f t="shared" si="4"/>
        <v>41701.5</v>
      </c>
      <c r="X25" s="21">
        <v>17950</v>
      </c>
      <c r="Y25" s="21">
        <v>0</v>
      </c>
      <c r="Z25" s="21">
        <v>240</v>
      </c>
      <c r="AA25" s="21">
        <v>123</v>
      </c>
      <c r="AB25" s="23">
        <f t="shared" si="0"/>
        <v>5808.0083565459609</v>
      </c>
      <c r="AC25" s="23">
        <f t="shared" si="1"/>
        <v>173.75624999999999</v>
      </c>
      <c r="AD25" s="23" t="s">
        <v>1939</v>
      </c>
      <c r="AE25" s="284"/>
    </row>
    <row r="26" spans="1:31" s="44" customFormat="1" x14ac:dyDescent="0.25">
      <c r="A26" s="21" t="s">
        <v>604</v>
      </c>
      <c r="B26" s="32" t="s">
        <v>828</v>
      </c>
      <c r="C26" s="21" t="s">
        <v>839</v>
      </c>
      <c r="D26" s="21">
        <v>26.48</v>
      </c>
      <c r="E26" s="21">
        <v>0</v>
      </c>
      <c r="F26" s="21" t="s">
        <v>177</v>
      </c>
      <c r="G26" s="21" t="s">
        <v>839</v>
      </c>
      <c r="H26" s="21">
        <v>0</v>
      </c>
      <c r="I26" s="33">
        <v>20</v>
      </c>
      <c r="J26" s="33">
        <v>12</v>
      </c>
      <c r="K26" s="34">
        <v>24770</v>
      </c>
      <c r="L26" s="34">
        <v>401.4</v>
      </c>
      <c r="M26" s="34">
        <v>3878.98</v>
      </c>
      <c r="N26" s="23">
        <v>0</v>
      </c>
      <c r="O26" s="23">
        <v>1572.4</v>
      </c>
      <c r="P26" s="34">
        <v>9529.6</v>
      </c>
      <c r="Q26" s="23">
        <v>10560.4</v>
      </c>
      <c r="R26" s="34">
        <v>1140</v>
      </c>
      <c r="S26" s="23">
        <v>0</v>
      </c>
      <c r="T26" s="23">
        <v>0</v>
      </c>
      <c r="U26" s="23">
        <v>51852.78</v>
      </c>
      <c r="V26" s="23">
        <v>0</v>
      </c>
      <c r="W26" s="23">
        <f t="shared" si="4"/>
        <v>51852.78</v>
      </c>
      <c r="X26" s="21">
        <v>66200</v>
      </c>
      <c r="Y26" s="21">
        <v>0</v>
      </c>
      <c r="Z26" s="21">
        <v>240</v>
      </c>
      <c r="AA26" s="21">
        <v>214</v>
      </c>
      <c r="AB26" s="23">
        <f t="shared" si="0"/>
        <v>1958.1865558912386</v>
      </c>
      <c r="AC26" s="23">
        <f t="shared" si="1"/>
        <v>216.05324999999999</v>
      </c>
      <c r="AD26" s="23" t="s">
        <v>1717</v>
      </c>
      <c r="AE26" s="284"/>
    </row>
    <row r="27" spans="1:31" s="44" customFormat="1" x14ac:dyDescent="0.25">
      <c r="A27" s="21" t="s">
        <v>604</v>
      </c>
      <c r="B27" s="32" t="s">
        <v>842</v>
      </c>
      <c r="C27" s="21" t="s">
        <v>844</v>
      </c>
      <c r="D27" s="21">
        <v>7.99</v>
      </c>
      <c r="E27" s="21">
        <v>0</v>
      </c>
      <c r="F27" s="21" t="s">
        <v>177</v>
      </c>
      <c r="G27" s="21" t="s">
        <v>844</v>
      </c>
      <c r="H27" s="21">
        <v>0</v>
      </c>
      <c r="I27" s="33">
        <v>20</v>
      </c>
      <c r="J27" s="33">
        <v>12</v>
      </c>
      <c r="K27" s="34">
        <v>23600</v>
      </c>
      <c r="L27" s="34">
        <v>378</v>
      </c>
      <c r="M27" s="34">
        <v>3695.76</v>
      </c>
      <c r="N27" s="23">
        <v>0</v>
      </c>
      <c r="O27" s="23">
        <v>1018</v>
      </c>
      <c r="P27" s="34">
        <v>2516.8000000000002</v>
      </c>
      <c r="Q27" s="23">
        <v>8890.25</v>
      </c>
      <c r="R27" s="34">
        <v>1140</v>
      </c>
      <c r="S27" s="23">
        <v>0</v>
      </c>
      <c r="T27" s="23">
        <v>0</v>
      </c>
      <c r="U27" s="23">
        <v>41238.81</v>
      </c>
      <c r="V27" s="23">
        <v>0</v>
      </c>
      <c r="W27" s="23">
        <f t="shared" si="4"/>
        <v>41238.81</v>
      </c>
      <c r="X27" s="21">
        <v>19975</v>
      </c>
      <c r="Y27" s="21">
        <v>0</v>
      </c>
      <c r="Z27" s="21">
        <v>240</v>
      </c>
      <c r="AA27" s="21">
        <v>95</v>
      </c>
      <c r="AB27" s="23">
        <f t="shared" si="0"/>
        <v>5161.3028785982469</v>
      </c>
      <c r="AC27" s="23">
        <f t="shared" si="1"/>
        <v>171.82837499999999</v>
      </c>
      <c r="AD27" s="23" t="s">
        <v>1718</v>
      </c>
      <c r="AE27" s="284"/>
    </row>
    <row r="28" spans="1:31" s="44" customFormat="1" x14ac:dyDescent="0.25">
      <c r="A28" s="21" t="s">
        <v>604</v>
      </c>
      <c r="B28" s="32" t="s">
        <v>842</v>
      </c>
      <c r="C28" s="21" t="s">
        <v>857</v>
      </c>
      <c r="D28" s="21">
        <v>26.06</v>
      </c>
      <c r="E28" s="21">
        <v>0</v>
      </c>
      <c r="F28" s="21" t="s">
        <v>177</v>
      </c>
      <c r="G28" s="21" t="s">
        <v>857</v>
      </c>
      <c r="H28" s="21">
        <v>0</v>
      </c>
      <c r="I28" s="33">
        <v>20</v>
      </c>
      <c r="J28" s="33">
        <v>12</v>
      </c>
      <c r="K28" s="34">
        <v>24770</v>
      </c>
      <c r="L28" s="34">
        <v>401.4</v>
      </c>
      <c r="M28" s="34">
        <v>3878.98</v>
      </c>
      <c r="N28" s="23">
        <v>0</v>
      </c>
      <c r="O28" s="23">
        <v>1572.4</v>
      </c>
      <c r="P28" s="34">
        <v>9529.6</v>
      </c>
      <c r="Q28" s="23">
        <v>10894.43</v>
      </c>
      <c r="R28" s="34">
        <v>1140</v>
      </c>
      <c r="S28" s="23">
        <v>0</v>
      </c>
      <c r="T28" s="23">
        <v>0</v>
      </c>
      <c r="U28" s="23">
        <v>52186.81</v>
      </c>
      <c r="V28" s="23">
        <v>0</v>
      </c>
      <c r="W28" s="23">
        <f t="shared" si="4"/>
        <v>52186.81</v>
      </c>
      <c r="X28" s="21">
        <v>65150</v>
      </c>
      <c r="Y28" s="21">
        <v>0</v>
      </c>
      <c r="Z28" s="21">
        <v>240</v>
      </c>
      <c r="AA28" s="21">
        <v>144</v>
      </c>
      <c r="AB28" s="23">
        <f t="shared" si="0"/>
        <v>2002.5636991557944</v>
      </c>
      <c r="AC28" s="23">
        <f t="shared" si="1"/>
        <v>217.44504166666667</v>
      </c>
      <c r="AD28" s="23" t="s">
        <v>1719</v>
      </c>
      <c r="AE28" s="284"/>
    </row>
    <row r="29" spans="1:31" s="44" customFormat="1" x14ac:dyDescent="0.25">
      <c r="A29" s="21" t="s">
        <v>604</v>
      </c>
      <c r="B29" s="32" t="s">
        <v>859</v>
      </c>
      <c r="C29" s="21" t="s">
        <v>865</v>
      </c>
      <c r="D29" s="21">
        <v>7.53</v>
      </c>
      <c r="E29" s="21">
        <v>0</v>
      </c>
      <c r="F29" s="21" t="s">
        <v>177</v>
      </c>
      <c r="G29" s="21" t="s">
        <v>865</v>
      </c>
      <c r="H29" s="21">
        <v>0</v>
      </c>
      <c r="I29" s="33">
        <v>20</v>
      </c>
      <c r="J29" s="33">
        <v>12</v>
      </c>
      <c r="K29" s="34">
        <v>23600</v>
      </c>
      <c r="L29" s="34">
        <v>378</v>
      </c>
      <c r="M29" s="34">
        <v>3695.76</v>
      </c>
      <c r="N29" s="23">
        <v>0</v>
      </c>
      <c r="O29" s="23">
        <v>1018</v>
      </c>
      <c r="P29" s="34">
        <v>2516.8000000000002</v>
      </c>
      <c r="Q29" s="23">
        <v>10894.43</v>
      </c>
      <c r="R29" s="34">
        <v>1140</v>
      </c>
      <c r="S29" s="23">
        <v>0</v>
      </c>
      <c r="T29" s="23">
        <v>0</v>
      </c>
      <c r="U29" s="23">
        <v>43242.99</v>
      </c>
      <c r="V29" s="23">
        <v>0</v>
      </c>
      <c r="W29" s="23">
        <f t="shared" si="4"/>
        <v>43242.99</v>
      </c>
      <c r="X29" s="21">
        <v>18825</v>
      </c>
      <c r="Y29" s="21">
        <v>0</v>
      </c>
      <c r="Z29" s="21">
        <v>240</v>
      </c>
      <c r="AA29" s="21">
        <v>130</v>
      </c>
      <c r="AB29" s="23">
        <f t="shared" si="0"/>
        <v>5742.7609561752979</v>
      </c>
      <c r="AC29" s="23">
        <f t="shared" si="1"/>
        <v>180.179125</v>
      </c>
      <c r="AD29" s="23" t="s">
        <v>1720</v>
      </c>
      <c r="AE29" s="284"/>
    </row>
    <row r="30" spans="1:31" s="44" customFormat="1" x14ac:dyDescent="0.25">
      <c r="A30" s="21" t="s">
        <v>604</v>
      </c>
      <c r="B30" s="32" t="s">
        <v>859</v>
      </c>
      <c r="C30" s="21" t="s">
        <v>883</v>
      </c>
      <c r="D30" s="21">
        <v>7.53</v>
      </c>
      <c r="E30" s="21">
        <v>0</v>
      </c>
      <c r="F30" s="21" t="s">
        <v>177</v>
      </c>
      <c r="G30" s="21" t="s">
        <v>883</v>
      </c>
      <c r="H30" s="21">
        <v>0</v>
      </c>
      <c r="I30" s="33">
        <v>20</v>
      </c>
      <c r="J30" s="33">
        <v>12</v>
      </c>
      <c r="K30" s="34">
        <v>23600</v>
      </c>
      <c r="L30" s="34">
        <v>378</v>
      </c>
      <c r="M30" s="34">
        <v>3695.76</v>
      </c>
      <c r="N30" s="23">
        <v>0</v>
      </c>
      <c r="O30" s="23">
        <v>1018</v>
      </c>
      <c r="P30" s="34">
        <v>2516.8000000000002</v>
      </c>
      <c r="Q30" s="23">
        <v>10894.43</v>
      </c>
      <c r="R30" s="34">
        <v>1140</v>
      </c>
      <c r="S30" s="23">
        <v>0</v>
      </c>
      <c r="T30" s="23">
        <v>0</v>
      </c>
      <c r="U30" s="23">
        <v>43242.99</v>
      </c>
      <c r="V30" s="23">
        <v>0</v>
      </c>
      <c r="W30" s="23">
        <f t="shared" ref="W30:W35" si="5">U30+V30</f>
        <v>43242.99</v>
      </c>
      <c r="X30" s="21">
        <v>18825</v>
      </c>
      <c r="Y30" s="21">
        <v>0</v>
      </c>
      <c r="Z30" s="21">
        <v>240</v>
      </c>
      <c r="AA30" s="21">
        <v>117</v>
      </c>
      <c r="AB30" s="23">
        <f t="shared" si="0"/>
        <v>5742.7609561752979</v>
      </c>
      <c r="AC30" s="23">
        <f t="shared" si="1"/>
        <v>180.179125</v>
      </c>
      <c r="AD30" s="23" t="s">
        <v>1721</v>
      </c>
      <c r="AE30" s="284"/>
    </row>
    <row r="31" spans="1:31" s="44" customFormat="1" x14ac:dyDescent="0.25">
      <c r="A31" s="21" t="s">
        <v>604</v>
      </c>
      <c r="B31" s="32" t="s">
        <v>899</v>
      </c>
      <c r="C31" s="21" t="s">
        <v>902</v>
      </c>
      <c r="D31" s="21">
        <v>23.3</v>
      </c>
      <c r="E31" s="21">
        <v>0</v>
      </c>
      <c r="F31" s="21" t="s">
        <v>177</v>
      </c>
      <c r="G31" s="21" t="s">
        <v>902</v>
      </c>
      <c r="H31" s="21">
        <v>0</v>
      </c>
      <c r="I31" s="33">
        <v>18</v>
      </c>
      <c r="J31" s="33">
        <v>12</v>
      </c>
      <c r="K31" s="34">
        <v>22293</v>
      </c>
      <c r="L31" s="34">
        <v>361.26</v>
      </c>
      <c r="M31" s="34">
        <v>3491.08</v>
      </c>
      <c r="N31" s="23">
        <v>0</v>
      </c>
      <c r="O31" s="23">
        <v>1415.16</v>
      </c>
      <c r="P31" s="34">
        <v>8576.64</v>
      </c>
      <c r="Q31" s="23">
        <v>8001.23</v>
      </c>
      <c r="R31" s="34">
        <v>1026</v>
      </c>
      <c r="S31" s="23">
        <v>0</v>
      </c>
      <c r="T31" s="23">
        <v>0</v>
      </c>
      <c r="U31" s="23">
        <v>45164.37</v>
      </c>
      <c r="V31" s="23">
        <v>0</v>
      </c>
      <c r="W31" s="23">
        <f t="shared" si="5"/>
        <v>45164.37</v>
      </c>
      <c r="X31" s="21">
        <v>75725</v>
      </c>
      <c r="Y31" s="21">
        <v>0</v>
      </c>
      <c r="Z31" s="21">
        <v>216</v>
      </c>
      <c r="AA31" s="21">
        <v>211</v>
      </c>
      <c r="AB31" s="23">
        <f t="shared" si="0"/>
        <v>1938.3849785407726</v>
      </c>
      <c r="AC31" s="23">
        <f t="shared" si="1"/>
        <v>209.09430555555556</v>
      </c>
      <c r="AD31" s="23" t="s">
        <v>1722</v>
      </c>
      <c r="AE31" s="284"/>
    </row>
    <row r="32" spans="1:31" s="44" customFormat="1" x14ac:dyDescent="0.25">
      <c r="A32" s="21" t="s">
        <v>604</v>
      </c>
      <c r="B32" s="32" t="s">
        <v>899</v>
      </c>
      <c r="C32" s="21" t="s">
        <v>909</v>
      </c>
      <c r="D32" s="21">
        <v>7.93</v>
      </c>
      <c r="E32" s="21">
        <v>0</v>
      </c>
      <c r="F32" s="21" t="s">
        <v>177</v>
      </c>
      <c r="G32" s="21" t="s">
        <v>909</v>
      </c>
      <c r="H32" s="21">
        <v>0</v>
      </c>
      <c r="I32" s="33">
        <v>20</v>
      </c>
      <c r="J32" s="33">
        <v>12</v>
      </c>
      <c r="K32" s="34">
        <v>23600</v>
      </c>
      <c r="L32" s="34">
        <v>378</v>
      </c>
      <c r="M32" s="34">
        <v>3695.76</v>
      </c>
      <c r="N32" s="23">
        <v>0</v>
      </c>
      <c r="O32" s="23">
        <v>1018</v>
      </c>
      <c r="P32" s="34">
        <v>2516.8000000000002</v>
      </c>
      <c r="Q32" s="23">
        <v>9892.34</v>
      </c>
      <c r="R32" s="34">
        <v>1140</v>
      </c>
      <c r="S32" s="23">
        <v>0</v>
      </c>
      <c r="T32" s="23">
        <v>0</v>
      </c>
      <c r="U32" s="23">
        <v>42240.9</v>
      </c>
      <c r="V32" s="23">
        <v>0</v>
      </c>
      <c r="W32" s="23">
        <f t="shared" si="5"/>
        <v>42240.9</v>
      </c>
      <c r="X32" s="21">
        <v>19825</v>
      </c>
      <c r="Y32" s="21">
        <v>0</v>
      </c>
      <c r="Z32" s="21">
        <v>240</v>
      </c>
      <c r="AA32" s="21">
        <v>129</v>
      </c>
      <c r="AB32" s="23">
        <f t="shared" si="0"/>
        <v>5326.7213114754104</v>
      </c>
      <c r="AC32" s="23">
        <f t="shared" si="1"/>
        <v>176.00375</v>
      </c>
      <c r="AD32" s="23" t="s">
        <v>1723</v>
      </c>
      <c r="AE32" s="284"/>
    </row>
    <row r="33" spans="1:31" s="44" customFormat="1" x14ac:dyDescent="0.25">
      <c r="A33" s="21" t="s">
        <v>604</v>
      </c>
      <c r="B33" s="32" t="s">
        <v>797</v>
      </c>
      <c r="C33" s="21" t="s">
        <v>916</v>
      </c>
      <c r="D33" s="21">
        <v>0</v>
      </c>
      <c r="E33" s="21">
        <v>13.86</v>
      </c>
      <c r="F33" s="21" t="s">
        <v>544</v>
      </c>
      <c r="G33" s="21" t="s">
        <v>916</v>
      </c>
      <c r="H33" s="21">
        <v>0</v>
      </c>
      <c r="I33" s="33">
        <v>11</v>
      </c>
      <c r="J33" s="33">
        <v>12</v>
      </c>
      <c r="K33" s="34">
        <v>13623.5</v>
      </c>
      <c r="L33" s="34">
        <v>220.77</v>
      </c>
      <c r="M33" s="34">
        <v>2133.44</v>
      </c>
      <c r="N33" s="23">
        <v>0</v>
      </c>
      <c r="O33" s="23">
        <v>864.82</v>
      </c>
      <c r="P33" s="34">
        <v>5241.28</v>
      </c>
      <c r="Q33" s="23">
        <v>4889.6400000000003</v>
      </c>
      <c r="R33" s="34">
        <v>627</v>
      </c>
      <c r="S33" s="23">
        <v>0</v>
      </c>
      <c r="T33" s="23">
        <v>0</v>
      </c>
      <c r="U33" s="23">
        <v>27600.45</v>
      </c>
      <c r="V33" s="23">
        <v>0</v>
      </c>
      <c r="W33" s="23">
        <f t="shared" si="5"/>
        <v>27600.45</v>
      </c>
      <c r="X33" s="21">
        <v>35750</v>
      </c>
      <c r="Y33" s="21">
        <v>0</v>
      </c>
      <c r="Z33" s="21">
        <v>132</v>
      </c>
      <c r="AA33" s="21">
        <v>91</v>
      </c>
      <c r="AB33" s="23">
        <f t="shared" si="0"/>
        <v>1991.3744588744589</v>
      </c>
      <c r="AC33" s="23">
        <f t="shared" si="1"/>
        <v>209.09431818181818</v>
      </c>
      <c r="AD33" s="23" t="s">
        <v>1664</v>
      </c>
      <c r="AE33" s="284">
        <v>1</v>
      </c>
    </row>
    <row r="34" spans="1:31" s="44" customFormat="1" x14ac:dyDescent="0.25">
      <c r="A34" s="21" t="s">
        <v>604</v>
      </c>
      <c r="B34" s="32" t="s">
        <v>797</v>
      </c>
      <c r="C34" s="21" t="s">
        <v>917</v>
      </c>
      <c r="D34" s="21">
        <v>0</v>
      </c>
      <c r="E34" s="21">
        <v>5.5</v>
      </c>
      <c r="F34" s="21" t="s">
        <v>544</v>
      </c>
      <c r="G34" s="21" t="s">
        <v>917</v>
      </c>
      <c r="H34" s="21">
        <v>0</v>
      </c>
      <c r="I34" s="33">
        <v>16</v>
      </c>
      <c r="J34" s="33">
        <v>12</v>
      </c>
      <c r="K34" s="34">
        <v>19816</v>
      </c>
      <c r="L34" s="34">
        <v>321.12</v>
      </c>
      <c r="M34" s="34">
        <v>3103.19</v>
      </c>
      <c r="N34" s="23">
        <v>0</v>
      </c>
      <c r="O34" s="23">
        <v>1257.92</v>
      </c>
      <c r="P34" s="34">
        <v>7623.68</v>
      </c>
      <c r="Q34" s="23">
        <v>7112.2</v>
      </c>
      <c r="R34" s="34">
        <v>912</v>
      </c>
      <c r="S34" s="23">
        <v>0</v>
      </c>
      <c r="T34" s="23">
        <v>0</v>
      </c>
      <c r="U34" s="23">
        <v>40146.11</v>
      </c>
      <c r="V34" s="23">
        <v>0</v>
      </c>
      <c r="W34" s="23">
        <f t="shared" si="5"/>
        <v>40146.11</v>
      </c>
      <c r="X34" s="21">
        <v>13750</v>
      </c>
      <c r="Y34" s="21">
        <v>0</v>
      </c>
      <c r="Z34" s="21">
        <v>192</v>
      </c>
      <c r="AA34" s="21">
        <v>89</v>
      </c>
      <c r="AB34" s="23">
        <f t="shared" si="0"/>
        <v>7299.2927272727275</v>
      </c>
      <c r="AC34" s="23">
        <f t="shared" si="1"/>
        <v>209.09432291666667</v>
      </c>
      <c r="AD34" s="23" t="s">
        <v>1662</v>
      </c>
      <c r="AE34" s="284">
        <v>1</v>
      </c>
    </row>
    <row r="35" spans="1:31" s="44" customFormat="1" x14ac:dyDescent="0.25">
      <c r="A35" s="21" t="s">
        <v>604</v>
      </c>
      <c r="B35" s="32" t="s">
        <v>797</v>
      </c>
      <c r="C35" s="21" t="s">
        <v>921</v>
      </c>
      <c r="D35" s="21">
        <v>0</v>
      </c>
      <c r="E35" s="21">
        <v>3.67</v>
      </c>
      <c r="F35" s="21" t="s">
        <v>544</v>
      </c>
      <c r="G35" s="21" t="s">
        <v>921</v>
      </c>
      <c r="H35" s="21">
        <v>0</v>
      </c>
      <c r="I35" s="33">
        <v>10</v>
      </c>
      <c r="J35" s="33">
        <v>12</v>
      </c>
      <c r="K35" s="34">
        <v>11800</v>
      </c>
      <c r="L35" s="34">
        <v>189</v>
      </c>
      <c r="M35" s="34">
        <v>1847.88</v>
      </c>
      <c r="N35" s="23">
        <v>0</v>
      </c>
      <c r="O35" s="23">
        <v>509</v>
      </c>
      <c r="P35" s="34">
        <v>1258.4000000000001</v>
      </c>
      <c r="Q35" s="23">
        <v>5447.22</v>
      </c>
      <c r="R35" s="34">
        <v>570</v>
      </c>
      <c r="S35" s="23">
        <v>0</v>
      </c>
      <c r="T35" s="23">
        <v>0</v>
      </c>
      <c r="U35" s="23">
        <v>21621.5</v>
      </c>
      <c r="V35" s="23">
        <v>0</v>
      </c>
      <c r="W35" s="23">
        <f t="shared" si="5"/>
        <v>21621.5</v>
      </c>
      <c r="X35" s="21">
        <v>9175</v>
      </c>
      <c r="Y35" s="21">
        <v>0</v>
      </c>
      <c r="Z35" s="21">
        <v>120</v>
      </c>
      <c r="AA35" s="21">
        <v>65</v>
      </c>
      <c r="AB35" s="23">
        <f t="shared" si="0"/>
        <v>5891.4168937329705</v>
      </c>
      <c r="AC35" s="23">
        <f t="shared" si="1"/>
        <v>180.17916666666667</v>
      </c>
      <c r="AD35" s="23" t="s">
        <v>1994</v>
      </c>
      <c r="AE35" s="284">
        <v>1</v>
      </c>
    </row>
    <row r="36" spans="1:31" s="44" customFormat="1" x14ac:dyDescent="0.25">
      <c r="A36" s="21" t="s">
        <v>604</v>
      </c>
      <c r="B36" s="32" t="s">
        <v>797</v>
      </c>
      <c r="C36" s="21" t="s">
        <v>925</v>
      </c>
      <c r="D36" s="21">
        <v>0</v>
      </c>
      <c r="E36" s="21">
        <v>5.98</v>
      </c>
      <c r="F36" s="21" t="s">
        <v>544</v>
      </c>
      <c r="G36" s="21" t="s">
        <v>925</v>
      </c>
      <c r="H36" s="21">
        <v>0</v>
      </c>
      <c r="I36" s="33">
        <v>5</v>
      </c>
      <c r="J36" s="33">
        <v>12</v>
      </c>
      <c r="K36" s="34">
        <v>5900</v>
      </c>
      <c r="L36" s="34">
        <v>94.5</v>
      </c>
      <c r="M36" s="34">
        <v>0</v>
      </c>
      <c r="N36" s="23">
        <v>0</v>
      </c>
      <c r="O36" s="23">
        <v>254.5</v>
      </c>
      <c r="P36" s="34">
        <v>629.20000000000005</v>
      </c>
      <c r="Q36" s="23">
        <v>2222.56</v>
      </c>
      <c r="R36" s="34">
        <v>285</v>
      </c>
      <c r="S36" s="23">
        <v>0</v>
      </c>
      <c r="T36" s="23">
        <v>0</v>
      </c>
      <c r="U36" s="23">
        <v>9385.76</v>
      </c>
      <c r="V36" s="23">
        <v>0</v>
      </c>
      <c r="W36" s="23">
        <f t="shared" ref="W36:W41" si="6">U36+V36</f>
        <v>9385.76</v>
      </c>
      <c r="X36" s="21">
        <v>4375</v>
      </c>
      <c r="Y36" s="21">
        <v>0</v>
      </c>
      <c r="Z36" s="21">
        <v>60</v>
      </c>
      <c r="AA36" s="21">
        <v>34</v>
      </c>
      <c r="AB36" s="23">
        <f t="shared" si="0"/>
        <v>1569.5250836120401</v>
      </c>
      <c r="AC36" s="23">
        <f t="shared" si="1"/>
        <v>156.42933333333335</v>
      </c>
      <c r="AD36" s="23" t="s">
        <v>1934</v>
      </c>
      <c r="AE36" s="284">
        <v>0.28999999999999998</v>
      </c>
    </row>
    <row r="37" spans="1:31" s="44" customFormat="1" x14ac:dyDescent="0.25">
      <c r="A37" s="21" t="s">
        <v>604</v>
      </c>
      <c r="B37" s="32" t="s">
        <v>797</v>
      </c>
      <c r="C37" s="21" t="s">
        <v>926</v>
      </c>
      <c r="D37" s="21">
        <v>0</v>
      </c>
      <c r="E37" s="21">
        <v>7.4</v>
      </c>
      <c r="F37" s="21" t="s">
        <v>544</v>
      </c>
      <c r="G37" s="21" t="s">
        <v>926</v>
      </c>
      <c r="H37" s="21">
        <v>0</v>
      </c>
      <c r="I37" s="33">
        <v>11</v>
      </c>
      <c r="J37" s="33">
        <v>12</v>
      </c>
      <c r="K37" s="34">
        <v>12980</v>
      </c>
      <c r="L37" s="34">
        <v>207.9</v>
      </c>
      <c r="M37" s="34">
        <v>2032.67</v>
      </c>
      <c r="N37" s="23">
        <v>0</v>
      </c>
      <c r="O37" s="23">
        <v>559.9</v>
      </c>
      <c r="P37" s="34">
        <v>1384.24</v>
      </c>
      <c r="Q37" s="23">
        <v>4889.6400000000003</v>
      </c>
      <c r="R37" s="34">
        <v>627</v>
      </c>
      <c r="S37" s="23">
        <v>0</v>
      </c>
      <c r="T37" s="23">
        <v>0</v>
      </c>
      <c r="U37" s="23">
        <v>22681.35</v>
      </c>
      <c r="V37" s="23">
        <v>0</v>
      </c>
      <c r="W37" s="23">
        <f t="shared" si="6"/>
        <v>22681.35</v>
      </c>
      <c r="X37" s="21">
        <v>9625</v>
      </c>
      <c r="Y37" s="21">
        <v>0</v>
      </c>
      <c r="Z37" s="21">
        <v>60</v>
      </c>
      <c r="AA37" s="21">
        <v>34</v>
      </c>
      <c r="AB37" s="23">
        <f t="shared" si="0"/>
        <v>3065.0472972972971</v>
      </c>
      <c r="AC37" s="23">
        <f t="shared" si="1"/>
        <v>378.02249999999998</v>
      </c>
      <c r="AD37" s="23" t="s">
        <v>1705</v>
      </c>
      <c r="AE37" s="284">
        <v>0.52</v>
      </c>
    </row>
    <row r="38" spans="1:31" s="44" customFormat="1" x14ac:dyDescent="0.25">
      <c r="A38" s="21" t="s">
        <v>604</v>
      </c>
      <c r="B38" s="32" t="s">
        <v>927</v>
      </c>
      <c r="C38" s="21" t="s">
        <v>936</v>
      </c>
      <c r="D38" s="21">
        <v>0</v>
      </c>
      <c r="E38" s="21">
        <v>7.01</v>
      </c>
      <c r="F38" s="21" t="s">
        <v>544</v>
      </c>
      <c r="G38" s="21" t="s">
        <v>936</v>
      </c>
      <c r="H38" s="21">
        <v>0</v>
      </c>
      <c r="I38" s="33">
        <v>6</v>
      </c>
      <c r="J38" s="33">
        <v>12</v>
      </c>
      <c r="K38" s="34">
        <v>7080</v>
      </c>
      <c r="L38" s="34">
        <v>113.4</v>
      </c>
      <c r="M38" s="34">
        <v>1108.73</v>
      </c>
      <c r="N38" s="23">
        <v>0</v>
      </c>
      <c r="O38" s="23">
        <v>305.39999999999998</v>
      </c>
      <c r="P38" s="34">
        <v>755.04</v>
      </c>
      <c r="Q38" s="23">
        <v>2566.87</v>
      </c>
      <c r="R38" s="34">
        <v>342</v>
      </c>
      <c r="S38" s="23">
        <v>0</v>
      </c>
      <c r="T38" s="23">
        <v>0</v>
      </c>
      <c r="U38" s="23">
        <v>12271.44</v>
      </c>
      <c r="V38" s="23">
        <v>0</v>
      </c>
      <c r="W38" s="23">
        <f t="shared" si="6"/>
        <v>12271.44</v>
      </c>
      <c r="X38" s="21">
        <v>5250</v>
      </c>
      <c r="Y38" s="21">
        <v>0</v>
      </c>
      <c r="Z38" s="21">
        <v>72</v>
      </c>
      <c r="AA38" s="21">
        <v>39</v>
      </c>
      <c r="AB38" s="23">
        <f t="shared" si="0"/>
        <v>1750.562054208274</v>
      </c>
      <c r="AC38" s="23">
        <f t="shared" si="1"/>
        <v>170.43666666666667</v>
      </c>
      <c r="AD38" s="23" t="s">
        <v>1962</v>
      </c>
      <c r="AE38" s="284">
        <v>0.2</v>
      </c>
    </row>
    <row r="39" spans="1:31" s="44" customFormat="1" x14ac:dyDescent="0.25">
      <c r="A39" s="21" t="s">
        <v>604</v>
      </c>
      <c r="B39" s="32" t="s">
        <v>927</v>
      </c>
      <c r="C39" s="21" t="s">
        <v>939</v>
      </c>
      <c r="D39" s="21">
        <v>0</v>
      </c>
      <c r="E39" s="21">
        <v>7.02</v>
      </c>
      <c r="F39" s="21" t="s">
        <v>544</v>
      </c>
      <c r="G39" s="21" t="s">
        <v>940</v>
      </c>
      <c r="H39" s="21">
        <v>0</v>
      </c>
      <c r="I39" s="33">
        <v>6</v>
      </c>
      <c r="J39" s="33">
        <v>12</v>
      </c>
      <c r="K39" s="34">
        <v>7080</v>
      </c>
      <c r="L39" s="34">
        <v>113.4</v>
      </c>
      <c r="M39" s="34">
        <v>1108.73</v>
      </c>
      <c r="N39" s="23">
        <v>0</v>
      </c>
      <c r="O39" s="23">
        <v>305.39999999999998</v>
      </c>
      <c r="P39" s="34">
        <v>755.04</v>
      </c>
      <c r="Q39" s="23">
        <v>2566.87</v>
      </c>
      <c r="R39" s="34">
        <v>342</v>
      </c>
      <c r="S39" s="23">
        <v>0</v>
      </c>
      <c r="T39" s="23">
        <v>0</v>
      </c>
      <c r="U39" s="23">
        <v>12271.44</v>
      </c>
      <c r="V39" s="23">
        <v>0</v>
      </c>
      <c r="W39" s="23">
        <f t="shared" si="6"/>
        <v>12271.44</v>
      </c>
      <c r="X39" s="21">
        <v>5250</v>
      </c>
      <c r="Y39" s="21">
        <v>0</v>
      </c>
      <c r="Z39" s="21">
        <v>72</v>
      </c>
      <c r="AA39" s="21">
        <v>33</v>
      </c>
      <c r="AB39" s="23">
        <f t="shared" si="0"/>
        <v>1748.0683760683762</v>
      </c>
      <c r="AC39" s="23">
        <f t="shared" si="1"/>
        <v>170.43666666666667</v>
      </c>
      <c r="AD39" s="23" t="s">
        <v>1753</v>
      </c>
      <c r="AE39" s="284">
        <v>0.28999999999999998</v>
      </c>
    </row>
    <row r="40" spans="1:31" s="44" customFormat="1" x14ac:dyDescent="0.25">
      <c r="A40" s="21" t="s">
        <v>604</v>
      </c>
      <c r="B40" s="32" t="s">
        <v>927</v>
      </c>
      <c r="C40" s="21" t="s">
        <v>941</v>
      </c>
      <c r="D40" s="21">
        <v>0</v>
      </c>
      <c r="E40" s="21">
        <v>7.01</v>
      </c>
      <c r="F40" s="21" t="s">
        <v>544</v>
      </c>
      <c r="G40" s="21" t="s">
        <v>942</v>
      </c>
      <c r="H40" s="21">
        <v>0</v>
      </c>
      <c r="I40" s="33">
        <v>6</v>
      </c>
      <c r="J40" s="33">
        <v>12</v>
      </c>
      <c r="K40" s="34">
        <v>7080</v>
      </c>
      <c r="L40" s="34">
        <v>113.4</v>
      </c>
      <c r="M40" s="34">
        <v>1108.73</v>
      </c>
      <c r="N40" s="23">
        <v>0</v>
      </c>
      <c r="O40" s="23">
        <v>305.39999999999998</v>
      </c>
      <c r="P40" s="34">
        <v>755.04</v>
      </c>
      <c r="Q40" s="23">
        <v>2566.87</v>
      </c>
      <c r="R40" s="34">
        <v>342</v>
      </c>
      <c r="S40" s="23">
        <v>0</v>
      </c>
      <c r="T40" s="23">
        <v>0</v>
      </c>
      <c r="U40" s="23">
        <v>12271.44</v>
      </c>
      <c r="V40" s="23">
        <v>0</v>
      </c>
      <c r="W40" s="23">
        <f t="shared" si="6"/>
        <v>12271.44</v>
      </c>
      <c r="X40" s="21">
        <v>5250</v>
      </c>
      <c r="Y40" s="21">
        <v>0</v>
      </c>
      <c r="Z40" s="21">
        <v>72</v>
      </c>
      <c r="AA40" s="21">
        <v>21</v>
      </c>
      <c r="AB40" s="23">
        <f t="shared" si="0"/>
        <v>1750.562054208274</v>
      </c>
      <c r="AC40" s="23">
        <f t="shared" si="1"/>
        <v>170.43666666666667</v>
      </c>
      <c r="AD40" s="23" t="s">
        <v>1963</v>
      </c>
      <c r="AE40" s="284">
        <v>0.28999999999999998</v>
      </c>
    </row>
    <row r="41" spans="1:31" s="44" customFormat="1" x14ac:dyDescent="0.25">
      <c r="A41" s="21" t="s">
        <v>604</v>
      </c>
      <c r="B41" s="32" t="s">
        <v>954</v>
      </c>
      <c r="C41" s="21" t="s">
        <v>956</v>
      </c>
      <c r="D41" s="21">
        <v>0</v>
      </c>
      <c r="E41" s="21">
        <v>4.9400000000000004</v>
      </c>
      <c r="F41" s="21" t="s">
        <v>544</v>
      </c>
      <c r="G41" s="21" t="s">
        <v>957</v>
      </c>
      <c r="H41" s="21">
        <v>0</v>
      </c>
      <c r="I41" s="33">
        <v>7</v>
      </c>
      <c r="J41" s="33">
        <v>12</v>
      </c>
      <c r="K41" s="34">
        <v>8260</v>
      </c>
      <c r="L41" s="34">
        <v>132.30000000000001</v>
      </c>
      <c r="M41" s="34">
        <v>1293.52</v>
      </c>
      <c r="N41" s="23">
        <v>0</v>
      </c>
      <c r="O41" s="23">
        <v>356.3</v>
      </c>
      <c r="P41" s="34">
        <v>880.88</v>
      </c>
      <c r="Q41" s="23">
        <v>2994.68</v>
      </c>
      <c r="R41" s="34">
        <v>399</v>
      </c>
      <c r="S41" s="23">
        <v>0</v>
      </c>
      <c r="T41" s="23">
        <v>0</v>
      </c>
      <c r="U41" s="23">
        <v>14316.68</v>
      </c>
      <c r="V41" s="23">
        <v>0</v>
      </c>
      <c r="W41" s="23">
        <f t="shared" si="6"/>
        <v>14316.68</v>
      </c>
      <c r="X41" s="21">
        <v>6125</v>
      </c>
      <c r="Y41" s="21">
        <v>0</v>
      </c>
      <c r="Z41" s="21">
        <v>84</v>
      </c>
      <c r="AA41" s="21">
        <v>62</v>
      </c>
      <c r="AB41" s="23">
        <f t="shared" si="0"/>
        <v>2898.1133603238864</v>
      </c>
      <c r="AC41" s="23">
        <f t="shared" si="1"/>
        <v>170.43666666666667</v>
      </c>
      <c r="AD41" s="23" t="s">
        <v>1950</v>
      </c>
      <c r="AE41" s="284">
        <v>0.49</v>
      </c>
    </row>
    <row r="42" spans="1:31" s="44" customFormat="1" x14ac:dyDescent="0.25">
      <c r="A42" s="21" t="s">
        <v>604</v>
      </c>
      <c r="B42" s="32" t="s">
        <v>954</v>
      </c>
      <c r="C42" s="21" t="s">
        <v>959</v>
      </c>
      <c r="D42" s="21">
        <v>0</v>
      </c>
      <c r="E42" s="21">
        <v>3.36</v>
      </c>
      <c r="F42" s="21" t="s">
        <v>544</v>
      </c>
      <c r="G42" s="21" t="s">
        <v>960</v>
      </c>
      <c r="H42" s="21">
        <v>0</v>
      </c>
      <c r="I42" s="33">
        <v>10</v>
      </c>
      <c r="J42" s="33">
        <v>12</v>
      </c>
      <c r="K42" s="34">
        <v>11800</v>
      </c>
      <c r="L42" s="34">
        <v>189</v>
      </c>
      <c r="M42" s="34">
        <v>1847.88</v>
      </c>
      <c r="N42" s="23">
        <v>0</v>
      </c>
      <c r="O42" s="23">
        <v>509</v>
      </c>
      <c r="P42" s="34">
        <v>1258.4000000000001</v>
      </c>
      <c r="Q42" s="23">
        <v>4278.1099999999997</v>
      </c>
      <c r="R42" s="34">
        <v>570</v>
      </c>
      <c r="S42" s="23">
        <v>0</v>
      </c>
      <c r="T42" s="23">
        <v>0</v>
      </c>
      <c r="U42" s="23">
        <v>20452.39</v>
      </c>
      <c r="V42" s="23">
        <v>0</v>
      </c>
      <c r="W42" s="23">
        <f t="shared" ref="W42:W47" si="7">U42+V42</f>
        <v>20452.39</v>
      </c>
      <c r="X42" s="21">
        <v>8750</v>
      </c>
      <c r="Y42" s="21">
        <v>0</v>
      </c>
      <c r="Z42" s="21">
        <v>120</v>
      </c>
      <c r="AA42" s="21">
        <v>92</v>
      </c>
      <c r="AB42" s="23">
        <f t="shared" si="0"/>
        <v>6087.020833333333</v>
      </c>
      <c r="AC42" s="23">
        <f t="shared" si="1"/>
        <v>170.43658333333332</v>
      </c>
      <c r="AD42" s="23" t="s">
        <v>1704</v>
      </c>
      <c r="AE42" s="284">
        <v>1</v>
      </c>
    </row>
    <row r="43" spans="1:31" s="44" customFormat="1" x14ac:dyDescent="0.25">
      <c r="A43" s="21" t="s">
        <v>604</v>
      </c>
      <c r="B43" s="32" t="s">
        <v>966</v>
      </c>
      <c r="C43" s="21" t="s">
        <v>972</v>
      </c>
      <c r="D43" s="21">
        <v>0</v>
      </c>
      <c r="E43" s="21">
        <v>7.5</v>
      </c>
      <c r="F43" s="21" t="s">
        <v>544</v>
      </c>
      <c r="G43" s="21" t="s">
        <v>973</v>
      </c>
      <c r="H43" s="21">
        <v>0</v>
      </c>
      <c r="I43" s="33">
        <v>11</v>
      </c>
      <c r="J43" s="33">
        <v>12</v>
      </c>
      <c r="K43" s="34">
        <v>9940.48</v>
      </c>
      <c r="L43" s="34">
        <v>159.22</v>
      </c>
      <c r="M43" s="34">
        <v>1556.68</v>
      </c>
      <c r="N43" s="23">
        <v>0</v>
      </c>
      <c r="O43" s="23">
        <v>431.52</v>
      </c>
      <c r="P43" s="34">
        <v>998.4</v>
      </c>
      <c r="Q43" s="23">
        <v>4151.2</v>
      </c>
      <c r="R43" s="34">
        <v>456</v>
      </c>
      <c r="S43" s="23">
        <v>0</v>
      </c>
      <c r="T43" s="23">
        <v>0</v>
      </c>
      <c r="U43" s="23">
        <v>17693.5</v>
      </c>
      <c r="V43" s="23">
        <v>0</v>
      </c>
      <c r="W43" s="23">
        <f t="shared" si="7"/>
        <v>17693.5</v>
      </c>
      <c r="X43" s="21">
        <v>9625</v>
      </c>
      <c r="Y43" s="21">
        <v>0</v>
      </c>
      <c r="Z43" s="21">
        <v>121</v>
      </c>
      <c r="AA43" s="21">
        <v>93</v>
      </c>
      <c r="AB43" s="23">
        <f t="shared" si="0"/>
        <v>2359.1333333333332</v>
      </c>
      <c r="AC43" s="23">
        <f t="shared" si="1"/>
        <v>146.22727272727272</v>
      </c>
      <c r="AD43" s="23" t="s">
        <v>1754</v>
      </c>
      <c r="AE43" s="284">
        <v>0.51</v>
      </c>
    </row>
    <row r="44" spans="1:31" s="44" customFormat="1" x14ac:dyDescent="0.25">
      <c r="A44" s="21" t="s">
        <v>604</v>
      </c>
      <c r="B44" s="32" t="s">
        <v>966</v>
      </c>
      <c r="C44" s="21" t="s">
        <v>976</v>
      </c>
      <c r="D44" s="21">
        <v>0</v>
      </c>
      <c r="E44" s="21">
        <v>26</v>
      </c>
      <c r="F44" s="21" t="s">
        <v>544</v>
      </c>
      <c r="G44" s="21" t="s">
        <v>976</v>
      </c>
      <c r="H44" s="21">
        <v>0</v>
      </c>
      <c r="I44" s="33">
        <v>4</v>
      </c>
      <c r="J44" s="33">
        <v>12</v>
      </c>
      <c r="K44" s="34">
        <v>4970.24</v>
      </c>
      <c r="L44" s="34">
        <v>79.61</v>
      </c>
      <c r="M44" s="34">
        <v>778.34</v>
      </c>
      <c r="N44" s="23">
        <v>0</v>
      </c>
      <c r="O44" s="23">
        <v>215.76</v>
      </c>
      <c r="P44" s="34">
        <v>499.2</v>
      </c>
      <c r="Q44" s="23">
        <v>2075.6</v>
      </c>
      <c r="R44" s="34">
        <v>228</v>
      </c>
      <c r="S44" s="23">
        <v>0</v>
      </c>
      <c r="T44" s="23">
        <v>0</v>
      </c>
      <c r="U44" s="23">
        <v>8846.75</v>
      </c>
      <c r="V44" s="23">
        <v>0</v>
      </c>
      <c r="W44" s="23">
        <f t="shared" si="7"/>
        <v>8846.75</v>
      </c>
      <c r="X44" s="21">
        <v>13000</v>
      </c>
      <c r="Y44" s="21">
        <v>0</v>
      </c>
      <c r="Z44" s="21">
        <v>48</v>
      </c>
      <c r="AA44" s="21">
        <v>52</v>
      </c>
      <c r="AB44" s="23">
        <f t="shared" si="0"/>
        <v>340.25961538461536</v>
      </c>
      <c r="AC44" s="23">
        <f t="shared" si="1"/>
        <v>184.30729166666666</v>
      </c>
      <c r="AD44" s="23" t="s">
        <v>1703</v>
      </c>
      <c r="AE44" s="284">
        <v>0.2</v>
      </c>
    </row>
    <row r="45" spans="1:31" s="44" customFormat="1" x14ac:dyDescent="0.25">
      <c r="A45" s="21" t="s">
        <v>604</v>
      </c>
      <c r="B45" s="32" t="s">
        <v>985</v>
      </c>
      <c r="C45" s="21" t="s">
        <v>984</v>
      </c>
      <c r="D45" s="21">
        <v>26.46</v>
      </c>
      <c r="E45" s="21">
        <v>0</v>
      </c>
      <c r="F45" s="21" t="s">
        <v>177</v>
      </c>
      <c r="G45" s="21" t="s">
        <v>984</v>
      </c>
      <c r="H45" s="21">
        <v>0</v>
      </c>
      <c r="I45" s="33">
        <v>20</v>
      </c>
      <c r="J45" s="33">
        <v>12</v>
      </c>
      <c r="K45" s="34">
        <v>26083</v>
      </c>
      <c r="L45" s="34">
        <v>422.68</v>
      </c>
      <c r="M45" s="34">
        <v>4084.6</v>
      </c>
      <c r="N45" s="23">
        <v>0</v>
      </c>
      <c r="O45" s="23">
        <v>1669.8</v>
      </c>
      <c r="P45" s="34">
        <v>9838.2000000000007</v>
      </c>
      <c r="Q45" s="23">
        <v>10740</v>
      </c>
      <c r="R45" s="34">
        <v>1140</v>
      </c>
      <c r="S45" s="23">
        <v>0</v>
      </c>
      <c r="T45" s="23">
        <v>0</v>
      </c>
      <c r="U45" s="23">
        <v>53978.27</v>
      </c>
      <c r="V45" s="23">
        <v>0</v>
      </c>
      <c r="W45" s="23">
        <f t="shared" si="7"/>
        <v>53978.27</v>
      </c>
      <c r="X45" s="21">
        <v>66150</v>
      </c>
      <c r="Y45" s="21">
        <v>0</v>
      </c>
      <c r="Z45" s="21">
        <v>240</v>
      </c>
      <c r="AA45" s="21">
        <v>198</v>
      </c>
      <c r="AB45" s="23">
        <f t="shared" si="0"/>
        <v>2039.9950869236582</v>
      </c>
      <c r="AC45" s="23">
        <f t="shared" si="1"/>
        <v>224.90945833333333</v>
      </c>
      <c r="AD45" s="23" t="s">
        <v>1753</v>
      </c>
      <c r="AE45" s="284"/>
    </row>
    <row r="46" spans="1:31" s="44" customFormat="1" x14ac:dyDescent="0.25">
      <c r="A46" s="21" t="s">
        <v>604</v>
      </c>
      <c r="B46" s="32" t="s">
        <v>985</v>
      </c>
      <c r="C46" s="21" t="s">
        <v>997</v>
      </c>
      <c r="D46" s="21">
        <v>8.5</v>
      </c>
      <c r="E46" s="21">
        <v>0</v>
      </c>
      <c r="F46" s="21" t="s">
        <v>177</v>
      </c>
      <c r="G46" s="21" t="s">
        <v>997</v>
      </c>
      <c r="H46" s="21">
        <v>0</v>
      </c>
      <c r="I46" s="33">
        <v>20</v>
      </c>
      <c r="J46" s="33">
        <v>12</v>
      </c>
      <c r="K46" s="34">
        <v>24851.200000000001</v>
      </c>
      <c r="L46" s="34">
        <v>398.04</v>
      </c>
      <c r="M46" s="34">
        <v>3891.7</v>
      </c>
      <c r="N46" s="23">
        <v>0</v>
      </c>
      <c r="O46" s="23">
        <v>1078.8</v>
      </c>
      <c r="P46" s="34">
        <v>2496</v>
      </c>
      <c r="Q46" s="23">
        <v>10740</v>
      </c>
      <c r="R46" s="34">
        <v>1140</v>
      </c>
      <c r="S46" s="23">
        <v>0</v>
      </c>
      <c r="T46" s="23">
        <v>0</v>
      </c>
      <c r="U46" s="23">
        <v>44595.74</v>
      </c>
      <c r="V46" s="23">
        <v>0</v>
      </c>
      <c r="W46" s="23">
        <f t="shared" si="7"/>
        <v>44595.74</v>
      </c>
      <c r="X46" s="21">
        <v>21250</v>
      </c>
      <c r="Y46" s="21">
        <v>0</v>
      </c>
      <c r="Z46" s="21">
        <v>240</v>
      </c>
      <c r="AA46" s="21">
        <v>175</v>
      </c>
      <c r="AB46" s="23">
        <f t="shared" si="0"/>
        <v>5246.557647058823</v>
      </c>
      <c r="AC46" s="23">
        <f t="shared" si="1"/>
        <v>185.81558333333334</v>
      </c>
      <c r="AD46" s="23" t="s">
        <v>1931</v>
      </c>
      <c r="AE46" s="284"/>
    </row>
    <row r="47" spans="1:31" s="44" customFormat="1" x14ac:dyDescent="0.25">
      <c r="A47" s="21" t="s">
        <v>604</v>
      </c>
      <c r="B47" s="32" t="s">
        <v>998</v>
      </c>
      <c r="C47" s="21" t="s">
        <v>999</v>
      </c>
      <c r="D47" s="21">
        <v>8.25</v>
      </c>
      <c r="E47" s="21">
        <v>0</v>
      </c>
      <c r="F47" s="21" t="s">
        <v>177</v>
      </c>
      <c r="G47" s="21" t="s">
        <v>999</v>
      </c>
      <c r="H47" s="21">
        <v>0</v>
      </c>
      <c r="I47" s="33">
        <v>20</v>
      </c>
      <c r="J47" s="33">
        <v>12</v>
      </c>
      <c r="K47" s="34">
        <v>24851.200000000001</v>
      </c>
      <c r="L47" s="34">
        <v>398.04</v>
      </c>
      <c r="M47" s="34">
        <v>3891.7</v>
      </c>
      <c r="N47" s="23">
        <v>0</v>
      </c>
      <c r="O47" s="23">
        <v>1078.8</v>
      </c>
      <c r="P47" s="34">
        <v>2496</v>
      </c>
      <c r="Q47" s="23">
        <v>11464</v>
      </c>
      <c r="R47" s="34">
        <v>1140</v>
      </c>
      <c r="S47" s="23">
        <v>0</v>
      </c>
      <c r="T47" s="23">
        <v>0</v>
      </c>
      <c r="U47" s="23">
        <v>45319.74</v>
      </c>
      <c r="V47" s="23">
        <v>0</v>
      </c>
      <c r="W47" s="23">
        <f t="shared" si="7"/>
        <v>45319.74</v>
      </c>
      <c r="X47" s="21">
        <v>20625</v>
      </c>
      <c r="Y47" s="21">
        <v>0</v>
      </c>
      <c r="Z47" s="21">
        <v>92</v>
      </c>
      <c r="AA47" s="21">
        <v>175</v>
      </c>
      <c r="AB47" s="23">
        <f t="shared" si="0"/>
        <v>5493.3018181818179</v>
      </c>
      <c r="AC47" s="23">
        <f t="shared" si="1"/>
        <v>492.60586956521735</v>
      </c>
      <c r="AD47" s="23" t="s">
        <v>1737</v>
      </c>
      <c r="AE47" s="284"/>
    </row>
    <row r="48" spans="1:31" s="44" customFormat="1" x14ac:dyDescent="0.25">
      <c r="A48" s="21" t="s">
        <v>604</v>
      </c>
      <c r="B48" s="32" t="s">
        <v>998</v>
      </c>
      <c r="C48" s="21" t="s">
        <v>1000</v>
      </c>
      <c r="D48" s="21">
        <v>0</v>
      </c>
      <c r="E48" s="21">
        <v>7.03</v>
      </c>
      <c r="F48" s="21" t="s">
        <v>544</v>
      </c>
      <c r="G48" s="21" t="s">
        <v>1000</v>
      </c>
      <c r="H48" s="21">
        <v>0</v>
      </c>
      <c r="I48" s="33">
        <v>6</v>
      </c>
      <c r="J48" s="33">
        <v>12</v>
      </c>
      <c r="K48" s="34">
        <v>7080</v>
      </c>
      <c r="L48" s="34">
        <v>113.4</v>
      </c>
      <c r="M48" s="34">
        <v>1108.73</v>
      </c>
      <c r="N48" s="23">
        <v>0</v>
      </c>
      <c r="O48" s="23">
        <v>305.39999999999998</v>
      </c>
      <c r="P48" s="34">
        <v>755.04</v>
      </c>
      <c r="Q48" s="23">
        <v>2566.87</v>
      </c>
      <c r="R48" s="34">
        <v>342</v>
      </c>
      <c r="S48" s="23">
        <v>0</v>
      </c>
      <c r="T48" s="23">
        <v>0</v>
      </c>
      <c r="U48" s="23">
        <v>12271.44</v>
      </c>
      <c r="V48" s="23">
        <v>0</v>
      </c>
      <c r="W48" s="23">
        <f t="shared" ref="W48:W53" si="8">U48+V48</f>
        <v>12271.44</v>
      </c>
      <c r="X48" s="21">
        <v>5250</v>
      </c>
      <c r="Y48" s="21">
        <v>0</v>
      </c>
      <c r="Z48" s="21">
        <v>72</v>
      </c>
      <c r="AA48" s="21">
        <v>35</v>
      </c>
      <c r="AB48" s="23">
        <f t="shared" si="0"/>
        <v>1745.5817923186344</v>
      </c>
      <c r="AC48" s="23">
        <f t="shared" si="1"/>
        <v>170.43666666666667</v>
      </c>
      <c r="AD48" s="23" t="s">
        <v>1917</v>
      </c>
      <c r="AE48" s="284">
        <v>0.28999999999999998</v>
      </c>
    </row>
    <row r="49" spans="1:31" s="44" customFormat="1" x14ac:dyDescent="0.25">
      <c r="A49" s="21" t="s">
        <v>604</v>
      </c>
      <c r="B49" s="32" t="s">
        <v>998</v>
      </c>
      <c r="C49" s="21" t="s">
        <v>1003</v>
      </c>
      <c r="D49" s="21">
        <v>26.55</v>
      </c>
      <c r="E49" s="21">
        <v>0</v>
      </c>
      <c r="F49" s="21" t="s">
        <v>177</v>
      </c>
      <c r="G49" s="21" t="s">
        <v>1003</v>
      </c>
      <c r="H49" s="21">
        <v>0</v>
      </c>
      <c r="I49" s="33">
        <v>20</v>
      </c>
      <c r="J49" s="33">
        <v>12</v>
      </c>
      <c r="K49" s="34">
        <v>26083</v>
      </c>
      <c r="L49" s="34">
        <v>422.68</v>
      </c>
      <c r="M49" s="34">
        <v>4084.6</v>
      </c>
      <c r="N49" s="23">
        <v>0</v>
      </c>
      <c r="O49" s="23">
        <v>1669.8</v>
      </c>
      <c r="P49" s="34">
        <v>9838.2000000000007</v>
      </c>
      <c r="Q49" s="23">
        <v>11464</v>
      </c>
      <c r="R49" s="34">
        <v>1140</v>
      </c>
      <c r="S49" s="23">
        <v>0</v>
      </c>
      <c r="T49" s="23">
        <v>0</v>
      </c>
      <c r="U49" s="23">
        <v>54702.27</v>
      </c>
      <c r="V49" s="23">
        <v>0</v>
      </c>
      <c r="W49" s="23">
        <f t="shared" si="8"/>
        <v>54702.27</v>
      </c>
      <c r="X49" s="21">
        <v>66375</v>
      </c>
      <c r="Y49" s="21">
        <v>0</v>
      </c>
      <c r="Z49" s="21">
        <v>240</v>
      </c>
      <c r="AA49" s="21">
        <v>180</v>
      </c>
      <c r="AB49" s="23">
        <f t="shared" si="0"/>
        <v>2060.3491525423728</v>
      </c>
      <c r="AC49" s="23">
        <f t="shared" si="1"/>
        <v>227.92612499999998</v>
      </c>
      <c r="AD49" s="23" t="s">
        <v>1963</v>
      </c>
      <c r="AE49" s="284"/>
    </row>
    <row r="50" spans="1:31" s="44" customFormat="1" x14ac:dyDescent="0.25">
      <c r="A50" s="21" t="s">
        <v>604</v>
      </c>
      <c r="B50" s="32" t="s">
        <v>1022</v>
      </c>
      <c r="C50" s="21" t="s">
        <v>1023</v>
      </c>
      <c r="D50" s="21">
        <v>8.43</v>
      </c>
      <c r="E50" s="21">
        <v>0</v>
      </c>
      <c r="F50" s="21" t="s">
        <v>177</v>
      </c>
      <c r="G50" s="21" t="s">
        <v>1023</v>
      </c>
      <c r="H50" s="21">
        <v>0</v>
      </c>
      <c r="I50" s="33">
        <v>20</v>
      </c>
      <c r="J50" s="33">
        <v>12</v>
      </c>
      <c r="K50" s="34">
        <v>24851.200000000001</v>
      </c>
      <c r="L50" s="34">
        <v>398.04</v>
      </c>
      <c r="M50" s="34">
        <v>3891.7</v>
      </c>
      <c r="N50" s="23">
        <v>0</v>
      </c>
      <c r="O50" s="23">
        <v>1078.8</v>
      </c>
      <c r="P50" s="34">
        <v>2496</v>
      </c>
      <c r="Q50" s="23">
        <v>11102</v>
      </c>
      <c r="R50" s="34">
        <v>1140</v>
      </c>
      <c r="S50" s="23">
        <v>0</v>
      </c>
      <c r="T50" s="23">
        <v>0</v>
      </c>
      <c r="U50" s="23">
        <v>44957.74</v>
      </c>
      <c r="V50" s="23">
        <v>0</v>
      </c>
      <c r="W50" s="23">
        <f t="shared" si="8"/>
        <v>44957.74</v>
      </c>
      <c r="X50" s="21">
        <v>21075</v>
      </c>
      <c r="Y50" s="21">
        <v>0</v>
      </c>
      <c r="Z50" s="21">
        <v>240</v>
      </c>
      <c r="AA50" s="21">
        <v>168</v>
      </c>
      <c r="AB50" s="23">
        <f t="shared" si="0"/>
        <v>5333.0652431791223</v>
      </c>
      <c r="AC50" s="23">
        <f t="shared" si="1"/>
        <v>187.32391666666666</v>
      </c>
      <c r="AD50" s="23" t="s">
        <v>1945</v>
      </c>
      <c r="AE50" s="284"/>
    </row>
    <row r="51" spans="1:31" s="44" customFormat="1" x14ac:dyDescent="0.25">
      <c r="A51" s="21" t="s">
        <v>604</v>
      </c>
      <c r="B51" s="32" t="s">
        <v>1022</v>
      </c>
      <c r="C51" s="21" t="s">
        <v>1038</v>
      </c>
      <c r="D51" s="21">
        <v>20.74</v>
      </c>
      <c r="E51" s="21">
        <v>0</v>
      </c>
      <c r="F51" s="21" t="s">
        <v>177</v>
      </c>
      <c r="G51" s="21" t="s">
        <v>1038</v>
      </c>
      <c r="H51" s="21">
        <v>0</v>
      </c>
      <c r="I51" s="33">
        <v>20</v>
      </c>
      <c r="J51" s="33">
        <v>12</v>
      </c>
      <c r="K51" s="34">
        <v>26083</v>
      </c>
      <c r="L51" s="34">
        <v>422.68</v>
      </c>
      <c r="M51" s="34">
        <v>4084.6</v>
      </c>
      <c r="N51" s="23">
        <v>0</v>
      </c>
      <c r="O51" s="23">
        <v>1669.8</v>
      </c>
      <c r="P51" s="34">
        <v>9838.2000000000007</v>
      </c>
      <c r="Q51" s="23">
        <v>10740</v>
      </c>
      <c r="R51" s="34">
        <v>1140</v>
      </c>
      <c r="S51" s="23">
        <v>0</v>
      </c>
      <c r="T51" s="23">
        <v>0</v>
      </c>
      <c r="U51" s="23">
        <v>53978.27</v>
      </c>
      <c r="V51" s="23">
        <v>0</v>
      </c>
      <c r="W51" s="23">
        <f t="shared" si="8"/>
        <v>53978.27</v>
      </c>
      <c r="X51" s="21">
        <v>51850</v>
      </c>
      <c r="Y51" s="21">
        <v>0</v>
      </c>
      <c r="Z51" s="21">
        <v>240</v>
      </c>
      <c r="AA51" s="21">
        <v>197</v>
      </c>
      <c r="AB51" s="23">
        <f t="shared" si="0"/>
        <v>2602.6166827386692</v>
      </c>
      <c r="AC51" s="23">
        <f t="shared" si="1"/>
        <v>224.90945833333333</v>
      </c>
      <c r="AD51" s="23" t="s">
        <v>1724</v>
      </c>
      <c r="AE51" s="284"/>
    </row>
    <row r="52" spans="1:31" s="44" customFormat="1" x14ac:dyDescent="0.25">
      <c r="A52" s="21" t="s">
        <v>604</v>
      </c>
      <c r="B52" s="32" t="s">
        <v>1055</v>
      </c>
      <c r="C52" s="21" t="s">
        <v>1056</v>
      </c>
      <c r="D52" s="21">
        <v>20.7</v>
      </c>
      <c r="E52" s="21">
        <v>0</v>
      </c>
      <c r="F52" s="21" t="s">
        <v>177</v>
      </c>
      <c r="G52" s="21" t="s">
        <v>1056</v>
      </c>
      <c r="H52" s="21">
        <v>0</v>
      </c>
      <c r="I52" s="33">
        <v>20</v>
      </c>
      <c r="J52" s="33">
        <v>12</v>
      </c>
      <c r="K52" s="34">
        <v>26083</v>
      </c>
      <c r="L52" s="34">
        <v>422.68</v>
      </c>
      <c r="M52" s="34">
        <v>4084.6</v>
      </c>
      <c r="N52" s="23">
        <v>0</v>
      </c>
      <c r="O52" s="23">
        <v>1669.8</v>
      </c>
      <c r="P52" s="34">
        <v>9838.2000000000007</v>
      </c>
      <c r="Q52" s="23">
        <v>10884.8</v>
      </c>
      <c r="R52" s="34">
        <v>1140</v>
      </c>
      <c r="S52" s="23">
        <v>0</v>
      </c>
      <c r="T52" s="23">
        <v>0</v>
      </c>
      <c r="U52" s="23">
        <v>54123.07</v>
      </c>
      <c r="V52" s="23">
        <v>0</v>
      </c>
      <c r="W52" s="23">
        <f t="shared" si="8"/>
        <v>54123.07</v>
      </c>
      <c r="X52" s="21">
        <v>51750</v>
      </c>
      <c r="Y52" s="21">
        <v>0</v>
      </c>
      <c r="Z52" s="21">
        <v>240</v>
      </c>
      <c r="AA52" s="21">
        <v>178</v>
      </c>
      <c r="AB52" s="23">
        <f t="shared" si="0"/>
        <v>2614.6410628019325</v>
      </c>
      <c r="AC52" s="23">
        <f t="shared" si="1"/>
        <v>225.51279166666666</v>
      </c>
      <c r="AD52" s="23" t="s">
        <v>1725</v>
      </c>
      <c r="AE52" s="284"/>
    </row>
    <row r="53" spans="1:31" s="44" customFormat="1" x14ac:dyDescent="0.25">
      <c r="A53" s="21" t="s">
        <v>604</v>
      </c>
      <c r="B53" s="32" t="s">
        <v>1074</v>
      </c>
      <c r="C53" s="21" t="s">
        <v>1076</v>
      </c>
      <c r="D53" s="21">
        <v>0</v>
      </c>
      <c r="E53" s="21">
        <v>26.06</v>
      </c>
      <c r="F53" s="21" t="s">
        <v>544</v>
      </c>
      <c r="G53" s="21" t="s">
        <v>1076</v>
      </c>
      <c r="H53" s="21">
        <v>0</v>
      </c>
      <c r="I53" s="33">
        <v>10</v>
      </c>
      <c r="J53" s="33">
        <v>12</v>
      </c>
      <c r="K53" s="34">
        <v>13041.5</v>
      </c>
      <c r="L53" s="34">
        <v>211.34</v>
      </c>
      <c r="M53" s="34">
        <v>2042.3</v>
      </c>
      <c r="N53" s="23">
        <v>0</v>
      </c>
      <c r="O53" s="23">
        <v>834.9</v>
      </c>
      <c r="P53" s="34">
        <v>4919.1000000000004</v>
      </c>
      <c r="Q53" s="23">
        <v>6020</v>
      </c>
      <c r="R53" s="34">
        <v>570</v>
      </c>
      <c r="S53" s="23">
        <v>0</v>
      </c>
      <c r="T53" s="23">
        <v>0</v>
      </c>
      <c r="U53" s="23">
        <v>27639.14</v>
      </c>
      <c r="V53" s="23">
        <v>0</v>
      </c>
      <c r="W53" s="23">
        <f t="shared" si="8"/>
        <v>27639.14</v>
      </c>
      <c r="X53" s="21">
        <v>32575</v>
      </c>
      <c r="Y53" s="21">
        <v>0</v>
      </c>
      <c r="Z53" s="21">
        <v>120</v>
      </c>
      <c r="AA53" s="21">
        <v>95</v>
      </c>
      <c r="AB53" s="23">
        <f t="shared" si="0"/>
        <v>1060.5963161933998</v>
      </c>
      <c r="AC53" s="23">
        <f t="shared" si="1"/>
        <v>230.32616666666667</v>
      </c>
      <c r="AD53" s="23" t="s">
        <v>1719</v>
      </c>
      <c r="AE53" s="284">
        <v>0.5</v>
      </c>
    </row>
    <row r="54" spans="1:31" s="44" customFormat="1" x14ac:dyDescent="0.25">
      <c r="A54" s="21" t="s">
        <v>604</v>
      </c>
      <c r="B54" s="32" t="s">
        <v>1085</v>
      </c>
      <c r="C54" s="21" t="s">
        <v>1091</v>
      </c>
      <c r="D54" s="21">
        <v>23.09</v>
      </c>
      <c r="E54" s="21">
        <v>0</v>
      </c>
      <c r="F54" s="21" t="s">
        <v>177</v>
      </c>
      <c r="G54" s="21" t="s">
        <v>1091</v>
      </c>
      <c r="H54" s="21">
        <v>0</v>
      </c>
      <c r="I54" s="33">
        <v>20</v>
      </c>
      <c r="J54" s="33">
        <v>12</v>
      </c>
      <c r="K54" s="34">
        <v>26083</v>
      </c>
      <c r="L54" s="34">
        <v>422.68</v>
      </c>
      <c r="M54" s="34">
        <v>4084.6</v>
      </c>
      <c r="N54" s="23">
        <v>0</v>
      </c>
      <c r="O54" s="23">
        <v>1669.8</v>
      </c>
      <c r="P54" s="34">
        <v>9838.2000000000007</v>
      </c>
      <c r="Q54" s="23">
        <v>9808</v>
      </c>
      <c r="R54" s="34">
        <v>1140</v>
      </c>
      <c r="S54" s="23">
        <v>0</v>
      </c>
      <c r="T54" s="23">
        <v>0</v>
      </c>
      <c r="U54" s="23">
        <v>53046.27</v>
      </c>
      <c r="V54" s="23">
        <v>0</v>
      </c>
      <c r="W54" s="23">
        <f t="shared" ref="W54:W59" si="9">U54+V54</f>
        <v>53046.27</v>
      </c>
      <c r="X54" s="21">
        <v>57725</v>
      </c>
      <c r="Y54" s="21">
        <v>0</v>
      </c>
      <c r="Z54" s="21">
        <v>240</v>
      </c>
      <c r="AA54" s="21">
        <v>158</v>
      </c>
      <c r="AB54" s="23">
        <f t="shared" si="0"/>
        <v>2297.3698570809875</v>
      </c>
      <c r="AC54" s="23">
        <f t="shared" si="1"/>
        <v>221.02612499999998</v>
      </c>
      <c r="AD54" s="23" t="s">
        <v>1726</v>
      </c>
      <c r="AE54" s="284"/>
    </row>
    <row r="55" spans="1:31" s="44" customFormat="1" x14ac:dyDescent="0.25">
      <c r="A55" s="21" t="s">
        <v>604</v>
      </c>
      <c r="B55" s="32" t="s">
        <v>1085</v>
      </c>
      <c r="C55" s="21" t="s">
        <v>1097</v>
      </c>
      <c r="D55" s="21">
        <v>22.85</v>
      </c>
      <c r="E55" s="21">
        <v>0</v>
      </c>
      <c r="F55" s="21" t="s">
        <v>177</v>
      </c>
      <c r="G55" s="21" t="s">
        <v>1097</v>
      </c>
      <c r="H55" s="21">
        <v>0</v>
      </c>
      <c r="I55" s="33">
        <v>20</v>
      </c>
      <c r="J55" s="33">
        <v>12</v>
      </c>
      <c r="K55" s="34">
        <v>26083</v>
      </c>
      <c r="L55" s="34">
        <v>422.68</v>
      </c>
      <c r="M55" s="34">
        <v>4084.6</v>
      </c>
      <c r="N55" s="23">
        <v>0</v>
      </c>
      <c r="O55" s="23">
        <v>1669.8</v>
      </c>
      <c r="P55" s="34">
        <v>9838.2000000000007</v>
      </c>
      <c r="Q55" s="23">
        <v>9808</v>
      </c>
      <c r="R55" s="34">
        <v>1140</v>
      </c>
      <c r="S55" s="23">
        <v>0</v>
      </c>
      <c r="T55" s="23">
        <v>0</v>
      </c>
      <c r="U55" s="23">
        <v>53046.27</v>
      </c>
      <c r="V55" s="23">
        <v>0</v>
      </c>
      <c r="W55" s="23">
        <f t="shared" si="9"/>
        <v>53046.27</v>
      </c>
      <c r="X55" s="21">
        <v>57125</v>
      </c>
      <c r="Y55" s="21">
        <v>0</v>
      </c>
      <c r="Z55" s="21">
        <v>240</v>
      </c>
      <c r="AA55" s="21">
        <v>220</v>
      </c>
      <c r="AB55" s="23">
        <f t="shared" si="0"/>
        <v>2321.4997811816188</v>
      </c>
      <c r="AC55" s="23">
        <f t="shared" si="1"/>
        <v>221.02612499999998</v>
      </c>
      <c r="AD55" s="23" t="s">
        <v>1727</v>
      </c>
      <c r="AE55" s="284"/>
    </row>
    <row r="56" spans="1:31" s="44" customFormat="1" x14ac:dyDescent="0.25">
      <c r="A56" s="21" t="s">
        <v>604</v>
      </c>
      <c r="B56" s="32" t="s">
        <v>1111</v>
      </c>
      <c r="C56" s="21" t="s">
        <v>1115</v>
      </c>
      <c r="D56" s="21">
        <v>0</v>
      </c>
      <c r="E56" s="21">
        <v>6.06</v>
      </c>
      <c r="F56" s="21" t="s">
        <v>544</v>
      </c>
      <c r="G56" s="21" t="s">
        <v>1115</v>
      </c>
      <c r="H56" s="21">
        <v>0</v>
      </c>
      <c r="I56" s="33">
        <v>7</v>
      </c>
      <c r="J56" s="33">
        <v>12</v>
      </c>
      <c r="K56" s="34">
        <v>10433.200000000001</v>
      </c>
      <c r="L56" s="34">
        <v>169.07</v>
      </c>
      <c r="M56" s="34">
        <v>1633.84</v>
      </c>
      <c r="N56" s="23">
        <v>0</v>
      </c>
      <c r="O56" s="23">
        <v>667.92</v>
      </c>
      <c r="P56" s="34">
        <v>3935.28</v>
      </c>
      <c r="Q56" s="23">
        <v>5831</v>
      </c>
      <c r="R56" s="34">
        <v>456</v>
      </c>
      <c r="S56" s="23">
        <v>0</v>
      </c>
      <c r="T56" s="23">
        <v>0</v>
      </c>
      <c r="U56" s="23">
        <v>23126.31</v>
      </c>
      <c r="V56" s="23">
        <v>0</v>
      </c>
      <c r="W56" s="23">
        <f t="shared" si="9"/>
        <v>23126.31</v>
      </c>
      <c r="X56" s="21">
        <v>6125</v>
      </c>
      <c r="Y56" s="21">
        <v>0</v>
      </c>
      <c r="Z56" s="21">
        <v>84</v>
      </c>
      <c r="AA56" s="21">
        <v>48</v>
      </c>
      <c r="AB56" s="23">
        <f t="shared" si="0"/>
        <v>3816.2227722772282</v>
      </c>
      <c r="AC56" s="23">
        <f t="shared" si="1"/>
        <v>275.31321428571431</v>
      </c>
      <c r="AD56" s="23" t="s">
        <v>1728</v>
      </c>
      <c r="AE56" s="284">
        <v>0.4</v>
      </c>
    </row>
    <row r="57" spans="1:31" s="44" customFormat="1" x14ac:dyDescent="0.25">
      <c r="A57" s="21" t="s">
        <v>604</v>
      </c>
      <c r="B57" s="32" t="s">
        <v>1126</v>
      </c>
      <c r="C57" s="21" t="s">
        <v>1130</v>
      </c>
      <c r="D57" s="21">
        <v>0</v>
      </c>
      <c r="E57" s="21">
        <v>7.51</v>
      </c>
      <c r="F57" s="21" t="s">
        <v>544</v>
      </c>
      <c r="G57" s="21" t="s">
        <v>1130</v>
      </c>
      <c r="H57" s="21">
        <v>0</v>
      </c>
      <c r="I57" s="33">
        <v>8</v>
      </c>
      <c r="J57" s="33">
        <v>11</v>
      </c>
      <c r="K57" s="34">
        <v>9761.2000000000007</v>
      </c>
      <c r="L57" s="34">
        <v>153.65</v>
      </c>
      <c r="M57" s="34">
        <v>1528.6</v>
      </c>
      <c r="N57" s="23">
        <v>0</v>
      </c>
      <c r="O57" s="23">
        <v>419.52</v>
      </c>
      <c r="P57" s="34">
        <v>970.96</v>
      </c>
      <c r="Q57" s="23">
        <v>4510.3999999999996</v>
      </c>
      <c r="R57" s="34">
        <v>456</v>
      </c>
      <c r="S57" s="23">
        <v>0</v>
      </c>
      <c r="T57" s="23">
        <v>0</v>
      </c>
      <c r="U57" s="23">
        <v>17800.330000000002</v>
      </c>
      <c r="V57" s="23">
        <v>0</v>
      </c>
      <c r="W57" s="23">
        <f t="shared" si="9"/>
        <v>17800.330000000002</v>
      </c>
      <c r="X57" s="21">
        <v>7000</v>
      </c>
      <c r="Y57" s="21">
        <v>0</v>
      </c>
      <c r="Z57" s="21">
        <v>88</v>
      </c>
      <c r="AA57" s="21">
        <v>44</v>
      </c>
      <c r="AB57" s="23">
        <f t="shared" si="0"/>
        <v>2370.2170439414117</v>
      </c>
      <c r="AC57" s="23">
        <f t="shared" si="1"/>
        <v>202.27647727272731</v>
      </c>
      <c r="AD57" s="23" t="s">
        <v>1729</v>
      </c>
      <c r="AE57" s="284">
        <v>0.37</v>
      </c>
    </row>
    <row r="58" spans="1:31" s="44" customFormat="1" x14ac:dyDescent="0.25">
      <c r="A58" s="21" t="s">
        <v>604</v>
      </c>
      <c r="B58" s="32" t="s">
        <v>1126</v>
      </c>
      <c r="C58" s="21" t="s">
        <v>1131</v>
      </c>
      <c r="D58" s="21">
        <v>0</v>
      </c>
      <c r="E58" s="21">
        <v>7.5</v>
      </c>
      <c r="F58" s="21" t="s">
        <v>544</v>
      </c>
      <c r="G58" s="21" t="s">
        <v>1131</v>
      </c>
      <c r="H58" s="21">
        <v>0</v>
      </c>
      <c r="I58" s="33">
        <v>8</v>
      </c>
      <c r="J58" s="33">
        <v>12</v>
      </c>
      <c r="K58" s="34">
        <v>10433.200000000001</v>
      </c>
      <c r="L58" s="34">
        <v>169.07</v>
      </c>
      <c r="M58" s="34">
        <v>1633.84</v>
      </c>
      <c r="N58" s="23">
        <v>0</v>
      </c>
      <c r="O58" s="23">
        <v>667.92</v>
      </c>
      <c r="P58" s="34">
        <v>3935.28</v>
      </c>
      <c r="Q58" s="23">
        <v>5082.3999999999996</v>
      </c>
      <c r="R58" s="34">
        <v>456</v>
      </c>
      <c r="S58" s="23">
        <v>0</v>
      </c>
      <c r="T58" s="23">
        <v>0</v>
      </c>
      <c r="U58" s="23">
        <v>22377.71</v>
      </c>
      <c r="V58" s="23">
        <v>0</v>
      </c>
      <c r="W58" s="23">
        <f t="shared" si="9"/>
        <v>22377.71</v>
      </c>
      <c r="X58" s="21">
        <v>7000</v>
      </c>
      <c r="Y58" s="21">
        <v>0</v>
      </c>
      <c r="Z58" s="21">
        <v>88</v>
      </c>
      <c r="AA58" s="21">
        <v>36</v>
      </c>
      <c r="AB58" s="23">
        <f t="shared" si="0"/>
        <v>2983.6946666666668</v>
      </c>
      <c r="AC58" s="23">
        <f t="shared" si="1"/>
        <v>254.29215909090908</v>
      </c>
      <c r="AD58" s="23" t="s">
        <v>1730</v>
      </c>
      <c r="AE58" s="284">
        <v>0.37</v>
      </c>
    </row>
    <row r="59" spans="1:31" s="44" customFormat="1" x14ac:dyDescent="0.25">
      <c r="A59" s="21" t="s">
        <v>604</v>
      </c>
      <c r="B59" s="32" t="s">
        <v>1126</v>
      </c>
      <c r="C59" s="21" t="s">
        <v>1139</v>
      </c>
      <c r="D59" s="21">
        <v>23</v>
      </c>
      <c r="E59" s="21">
        <v>0</v>
      </c>
      <c r="F59" s="21" t="s">
        <v>177</v>
      </c>
      <c r="G59" s="21" t="s">
        <v>1139</v>
      </c>
      <c r="H59" s="21">
        <v>0</v>
      </c>
      <c r="I59" s="33">
        <v>20</v>
      </c>
      <c r="J59" s="33">
        <v>12</v>
      </c>
      <c r="K59" s="34">
        <v>26083</v>
      </c>
      <c r="L59" s="34">
        <v>422.68</v>
      </c>
      <c r="M59" s="34">
        <v>4084.6</v>
      </c>
      <c r="N59" s="23">
        <v>0</v>
      </c>
      <c r="O59" s="23">
        <v>1669.8</v>
      </c>
      <c r="P59" s="34">
        <v>9838.2000000000007</v>
      </c>
      <c r="Q59" s="23">
        <v>9808</v>
      </c>
      <c r="R59" s="34">
        <v>1140</v>
      </c>
      <c r="S59" s="23">
        <v>0</v>
      </c>
      <c r="T59" s="23">
        <v>0</v>
      </c>
      <c r="U59" s="23">
        <v>53046.27</v>
      </c>
      <c r="V59" s="23">
        <v>0</v>
      </c>
      <c r="W59" s="23">
        <f t="shared" si="9"/>
        <v>53046.27</v>
      </c>
      <c r="X59" s="21">
        <v>57500</v>
      </c>
      <c r="Y59" s="21">
        <v>0</v>
      </c>
      <c r="Z59" s="21">
        <v>240</v>
      </c>
      <c r="AA59" s="21">
        <v>218</v>
      </c>
      <c r="AB59" s="23">
        <f t="shared" si="0"/>
        <v>2306.3595652173913</v>
      </c>
      <c r="AC59" s="23">
        <f t="shared" si="1"/>
        <v>221.02612499999998</v>
      </c>
      <c r="AD59" s="23" t="s">
        <v>1731</v>
      </c>
      <c r="AE59" s="284"/>
    </row>
    <row r="60" spans="1:31" s="44" customFormat="1" x14ac:dyDescent="0.25">
      <c r="A60" s="21" t="s">
        <v>604</v>
      </c>
      <c r="B60" s="32" t="s">
        <v>1165</v>
      </c>
      <c r="C60" s="21" t="s">
        <v>1167</v>
      </c>
      <c r="D60" s="21">
        <v>0</v>
      </c>
      <c r="E60" s="21">
        <v>7.15</v>
      </c>
      <c r="F60" s="21" t="s">
        <v>544</v>
      </c>
      <c r="G60" s="21" t="s">
        <v>1167</v>
      </c>
      <c r="H60" s="21">
        <v>0</v>
      </c>
      <c r="I60" s="33">
        <v>8</v>
      </c>
      <c r="J60" s="33">
        <v>11</v>
      </c>
      <c r="K60" s="34">
        <v>9761.2000000000007</v>
      </c>
      <c r="L60" s="34">
        <v>153.65</v>
      </c>
      <c r="M60" s="34">
        <v>1528.6</v>
      </c>
      <c r="N60" s="23">
        <v>0</v>
      </c>
      <c r="O60" s="23">
        <v>419.52</v>
      </c>
      <c r="P60" s="34">
        <v>970.96</v>
      </c>
      <c r="Q60" s="23">
        <v>3033.6</v>
      </c>
      <c r="R60" s="34">
        <v>456</v>
      </c>
      <c r="S60" s="23">
        <v>0</v>
      </c>
      <c r="T60" s="23">
        <v>0</v>
      </c>
      <c r="U60" s="23">
        <v>16323.53</v>
      </c>
      <c r="V60" s="23">
        <v>0</v>
      </c>
      <c r="W60" s="23">
        <f t="shared" ref="W60:W65" si="10">U60+V60</f>
        <v>16323.53</v>
      </c>
      <c r="X60" s="21">
        <v>7000</v>
      </c>
      <c r="Y60" s="21">
        <v>0</v>
      </c>
      <c r="Z60" s="21">
        <v>88</v>
      </c>
      <c r="AA60" s="21">
        <v>62</v>
      </c>
      <c r="AB60" s="23">
        <f t="shared" si="0"/>
        <v>2283.0111888111887</v>
      </c>
      <c r="AC60" s="23">
        <f t="shared" si="1"/>
        <v>185.4946590909091</v>
      </c>
      <c r="AD60" s="23" t="s">
        <v>1676</v>
      </c>
      <c r="AE60" s="284">
        <v>0.39</v>
      </c>
    </row>
    <row r="61" spans="1:31" s="44" customFormat="1" x14ac:dyDescent="0.25">
      <c r="A61" s="21" t="s">
        <v>604</v>
      </c>
      <c r="B61" s="32" t="s">
        <v>1165</v>
      </c>
      <c r="C61" s="21" t="s">
        <v>1171</v>
      </c>
      <c r="D61" s="21">
        <v>0</v>
      </c>
      <c r="E61" s="21">
        <v>7</v>
      </c>
      <c r="F61" s="21" t="s">
        <v>544</v>
      </c>
      <c r="G61" s="21" t="s">
        <v>1171</v>
      </c>
      <c r="H61" s="21">
        <v>0</v>
      </c>
      <c r="I61" s="33">
        <v>8</v>
      </c>
      <c r="J61" s="33">
        <v>11</v>
      </c>
      <c r="K61" s="34">
        <v>9761.2000000000007</v>
      </c>
      <c r="L61" s="34">
        <v>153.65</v>
      </c>
      <c r="M61" s="34">
        <v>1528.6</v>
      </c>
      <c r="N61" s="23">
        <v>0</v>
      </c>
      <c r="O61" s="23">
        <v>419.52</v>
      </c>
      <c r="P61" s="34">
        <v>970.96</v>
      </c>
      <c r="Q61" s="23">
        <v>3033.6</v>
      </c>
      <c r="R61" s="34">
        <v>456</v>
      </c>
      <c r="S61" s="23">
        <v>0</v>
      </c>
      <c r="T61" s="23">
        <v>0</v>
      </c>
      <c r="U61" s="23">
        <v>16323.53</v>
      </c>
      <c r="V61" s="23">
        <v>0</v>
      </c>
      <c r="W61" s="23">
        <f t="shared" si="10"/>
        <v>16323.53</v>
      </c>
      <c r="X61" s="21">
        <v>7000</v>
      </c>
      <c r="Y61" s="21">
        <v>0</v>
      </c>
      <c r="Z61" s="21">
        <v>88</v>
      </c>
      <c r="AA61" s="21">
        <v>77</v>
      </c>
      <c r="AB61" s="23">
        <f t="shared" si="0"/>
        <v>2331.9328571428573</v>
      </c>
      <c r="AC61" s="23">
        <f t="shared" si="1"/>
        <v>185.4946590909091</v>
      </c>
      <c r="AD61" s="23" t="s">
        <v>1714</v>
      </c>
      <c r="AE61" s="284">
        <v>0.4</v>
      </c>
    </row>
    <row r="62" spans="1:31" s="44" customFormat="1" x14ac:dyDescent="0.25">
      <c r="A62" s="21" t="s">
        <v>604</v>
      </c>
      <c r="B62" s="32" t="s">
        <v>1165</v>
      </c>
      <c r="C62" s="21" t="s">
        <v>1172</v>
      </c>
      <c r="D62" s="21">
        <v>0</v>
      </c>
      <c r="E62" s="21">
        <v>26.08</v>
      </c>
      <c r="F62" s="21" t="s">
        <v>544</v>
      </c>
      <c r="G62" s="21" t="s">
        <v>1172</v>
      </c>
      <c r="H62" s="21">
        <v>0</v>
      </c>
      <c r="I62" s="33">
        <v>8</v>
      </c>
      <c r="J62" s="33">
        <v>11</v>
      </c>
      <c r="K62" s="34">
        <v>9761.2000000000007</v>
      </c>
      <c r="L62" s="34">
        <v>153.65</v>
      </c>
      <c r="M62" s="34">
        <v>1528.6</v>
      </c>
      <c r="N62" s="23">
        <v>0</v>
      </c>
      <c r="O62" s="23">
        <v>419.52</v>
      </c>
      <c r="P62" s="34">
        <v>970.96</v>
      </c>
      <c r="Q62" s="23">
        <v>4051.2</v>
      </c>
      <c r="R62" s="34">
        <v>456</v>
      </c>
      <c r="S62" s="23">
        <v>0</v>
      </c>
      <c r="T62" s="23">
        <v>0</v>
      </c>
      <c r="U62" s="23">
        <v>17341.13</v>
      </c>
      <c r="V62" s="23">
        <v>0</v>
      </c>
      <c r="W62" s="23">
        <f t="shared" si="10"/>
        <v>17341.13</v>
      </c>
      <c r="X62" s="21">
        <v>7000</v>
      </c>
      <c r="Y62" s="21">
        <v>0</v>
      </c>
      <c r="Z62" s="21">
        <v>88</v>
      </c>
      <c r="AA62" s="21">
        <v>72</v>
      </c>
      <c r="AB62" s="23">
        <f t="shared" si="0"/>
        <v>664.92062883435597</v>
      </c>
      <c r="AC62" s="23">
        <f t="shared" si="1"/>
        <v>197.05829545454546</v>
      </c>
      <c r="AD62" s="23" t="s">
        <v>1936</v>
      </c>
      <c r="AE62" s="284">
        <v>0.1</v>
      </c>
    </row>
    <row r="63" spans="1:31" s="44" customFormat="1" x14ac:dyDescent="0.25">
      <c r="A63" s="21" t="s">
        <v>604</v>
      </c>
      <c r="B63" s="32" t="s">
        <v>1211</v>
      </c>
      <c r="C63" s="21" t="s">
        <v>1219</v>
      </c>
      <c r="D63" s="21">
        <v>0</v>
      </c>
      <c r="E63" s="21">
        <v>26.08</v>
      </c>
      <c r="F63" s="21" t="s">
        <v>544</v>
      </c>
      <c r="G63" s="21" t="s">
        <v>1219</v>
      </c>
      <c r="H63" s="21">
        <v>0</v>
      </c>
      <c r="I63" s="33">
        <v>3</v>
      </c>
      <c r="J63" s="33">
        <v>11</v>
      </c>
      <c r="K63" s="34">
        <v>3660.45</v>
      </c>
      <c r="L63" s="34">
        <v>57.62</v>
      </c>
      <c r="M63" s="34">
        <v>573.23</v>
      </c>
      <c r="N63" s="23">
        <v>0</v>
      </c>
      <c r="O63" s="23">
        <v>157.32</v>
      </c>
      <c r="P63" s="34">
        <v>364.11</v>
      </c>
      <c r="Q63" s="23">
        <v>1074</v>
      </c>
      <c r="R63" s="34">
        <v>171</v>
      </c>
      <c r="S63" s="23">
        <v>0</v>
      </c>
      <c r="T63" s="23">
        <v>0</v>
      </c>
      <c r="U63" s="23">
        <v>6057.73</v>
      </c>
      <c r="V63" s="23">
        <v>0</v>
      </c>
      <c r="W63" s="23">
        <f t="shared" si="10"/>
        <v>6057.73</v>
      </c>
      <c r="X63" s="21">
        <v>9780</v>
      </c>
      <c r="Y63" s="21">
        <v>0</v>
      </c>
      <c r="Z63" s="21">
        <v>33</v>
      </c>
      <c r="AA63" s="21">
        <v>28</v>
      </c>
      <c r="AB63" s="23">
        <f t="shared" si="0"/>
        <v>232.27492331288343</v>
      </c>
      <c r="AC63" s="23">
        <f t="shared" si="1"/>
        <v>183.56757575757575</v>
      </c>
      <c r="AD63" s="23" t="s">
        <v>1943</v>
      </c>
      <c r="AE63" s="284">
        <v>0.15</v>
      </c>
    </row>
    <row r="64" spans="1:31" s="44" customFormat="1" x14ac:dyDescent="0.25">
      <c r="A64" s="21" t="s">
        <v>604</v>
      </c>
      <c r="B64" s="32" t="s">
        <v>1222</v>
      </c>
      <c r="C64" s="21" t="s">
        <v>1229</v>
      </c>
      <c r="D64" s="21">
        <v>0</v>
      </c>
      <c r="E64" s="21">
        <v>20.748999999999999</v>
      </c>
      <c r="F64" s="21" t="s">
        <v>544</v>
      </c>
      <c r="G64" s="21" t="s">
        <v>1229</v>
      </c>
      <c r="H64" s="21">
        <v>0</v>
      </c>
      <c r="I64" s="33">
        <v>4</v>
      </c>
      <c r="J64" s="33">
        <v>11</v>
      </c>
      <c r="K64" s="34">
        <v>4880.6000000000004</v>
      </c>
      <c r="L64" s="34">
        <v>76.819999999999993</v>
      </c>
      <c r="M64" s="34">
        <v>764.3</v>
      </c>
      <c r="N64" s="23">
        <v>0</v>
      </c>
      <c r="O64" s="23">
        <v>209.76</v>
      </c>
      <c r="P64" s="34">
        <v>485.48</v>
      </c>
      <c r="Q64" s="23">
        <v>1516.8</v>
      </c>
      <c r="R64" s="34">
        <v>228</v>
      </c>
      <c r="S64" s="23">
        <v>0</v>
      </c>
      <c r="T64" s="23">
        <v>0</v>
      </c>
      <c r="U64" s="23">
        <v>8161.77</v>
      </c>
      <c r="V64" s="23">
        <v>0</v>
      </c>
      <c r="W64" s="23">
        <f t="shared" si="10"/>
        <v>8161.77</v>
      </c>
      <c r="X64" s="21">
        <v>10375</v>
      </c>
      <c r="Y64" s="21">
        <v>0</v>
      </c>
      <c r="Z64" s="21">
        <v>44</v>
      </c>
      <c r="AA64" s="21">
        <v>37</v>
      </c>
      <c r="AB64" s="23">
        <f t="shared" si="0"/>
        <v>393.35727022989062</v>
      </c>
      <c r="AC64" s="23">
        <f t="shared" si="1"/>
        <v>185.49477272727273</v>
      </c>
      <c r="AD64" s="23" t="s">
        <v>1724</v>
      </c>
      <c r="AE64" s="284">
        <v>0.2</v>
      </c>
    </row>
    <row r="65" spans="1:31" s="44" customFormat="1" x14ac:dyDescent="0.25">
      <c r="A65" s="21" t="s">
        <v>604</v>
      </c>
      <c r="B65" s="32" t="s">
        <v>1222</v>
      </c>
      <c r="C65" s="21" t="s">
        <v>1230</v>
      </c>
      <c r="D65" s="21">
        <v>0</v>
      </c>
      <c r="E65" s="21">
        <v>26.454999999999998</v>
      </c>
      <c r="F65" s="21" t="s">
        <v>544</v>
      </c>
      <c r="G65" s="21" t="s">
        <v>1230</v>
      </c>
      <c r="H65" s="21">
        <v>0</v>
      </c>
      <c r="I65" s="33">
        <v>5</v>
      </c>
      <c r="J65" s="33">
        <v>11</v>
      </c>
      <c r="K65" s="34">
        <v>6100.75</v>
      </c>
      <c r="L65" s="34">
        <v>96.03</v>
      </c>
      <c r="M65" s="34">
        <v>955.38</v>
      </c>
      <c r="N65" s="23">
        <v>0</v>
      </c>
      <c r="O65" s="23">
        <v>262.2</v>
      </c>
      <c r="P65" s="34">
        <v>606.85</v>
      </c>
      <c r="Q65" s="23">
        <v>2002</v>
      </c>
      <c r="R65" s="34">
        <v>285</v>
      </c>
      <c r="S65" s="23">
        <v>0</v>
      </c>
      <c r="T65" s="23">
        <v>0</v>
      </c>
      <c r="U65" s="23">
        <v>10308.209999999999</v>
      </c>
      <c r="V65" s="23">
        <v>0</v>
      </c>
      <c r="W65" s="23">
        <f t="shared" si="10"/>
        <v>10308.209999999999</v>
      </c>
      <c r="X65" s="21">
        <v>16535</v>
      </c>
      <c r="Y65" s="21">
        <v>0</v>
      </c>
      <c r="Z65" s="21">
        <v>55</v>
      </c>
      <c r="AA65" s="21">
        <v>53</v>
      </c>
      <c r="AB65" s="23">
        <f t="shared" si="0"/>
        <v>389.65072765072762</v>
      </c>
      <c r="AC65" s="23">
        <f t="shared" si="1"/>
        <v>187.422</v>
      </c>
      <c r="AD65" s="23" t="s">
        <v>1941</v>
      </c>
      <c r="AE65" s="284">
        <v>0.25</v>
      </c>
    </row>
    <row r="66" spans="1:31" s="44" customFormat="1" x14ac:dyDescent="0.25">
      <c r="A66" s="21" t="s">
        <v>604</v>
      </c>
      <c r="B66" s="32" t="s">
        <v>1222</v>
      </c>
      <c r="C66" s="21" t="s">
        <v>1243</v>
      </c>
      <c r="D66" s="21">
        <v>19.622</v>
      </c>
      <c r="E66" s="21">
        <v>0</v>
      </c>
      <c r="F66" s="21" t="s">
        <v>177</v>
      </c>
      <c r="G66" s="21" t="s">
        <v>1243</v>
      </c>
      <c r="H66" s="21">
        <v>0</v>
      </c>
      <c r="I66" s="33">
        <v>18</v>
      </c>
      <c r="J66" s="33">
        <v>11</v>
      </c>
      <c r="K66" s="34">
        <v>23126.94</v>
      </c>
      <c r="L66" s="34">
        <v>369</v>
      </c>
      <c r="M66" s="34">
        <v>0</v>
      </c>
      <c r="N66" s="23">
        <v>0</v>
      </c>
      <c r="O66" s="23">
        <v>1504.98</v>
      </c>
      <c r="P66" s="34">
        <v>9156.06</v>
      </c>
      <c r="Q66" s="23">
        <v>9878.4</v>
      </c>
      <c r="R66" s="34">
        <v>1026</v>
      </c>
      <c r="S66" s="23">
        <v>0</v>
      </c>
      <c r="T66" s="23">
        <v>0</v>
      </c>
      <c r="U66" s="23">
        <v>45061.38</v>
      </c>
      <c r="V66" s="23">
        <v>0</v>
      </c>
      <c r="W66" s="23">
        <f>U66+V66</f>
        <v>45061.38</v>
      </c>
      <c r="X66" s="21">
        <f>2500*D66</f>
        <v>49055</v>
      </c>
      <c r="Y66" s="21">
        <v>0</v>
      </c>
      <c r="Z66" s="21">
        <v>198</v>
      </c>
      <c r="AA66" s="21">
        <v>186</v>
      </c>
      <c r="AB66" s="23">
        <f t="shared" si="0"/>
        <v>2296.4723269799206</v>
      </c>
      <c r="AC66" s="23">
        <f t="shared" si="1"/>
        <v>227.58272727272725</v>
      </c>
      <c r="AD66" s="23" t="s">
        <v>1855</v>
      </c>
      <c r="AE66" s="284"/>
    </row>
    <row r="67" spans="1:31" s="44" customFormat="1" x14ac:dyDescent="0.25">
      <c r="A67" s="152" t="s">
        <v>604</v>
      </c>
      <c r="B67" s="32" t="s">
        <v>1354</v>
      </c>
      <c r="C67" s="21" t="s">
        <v>1359</v>
      </c>
      <c r="D67" s="21">
        <v>20.66</v>
      </c>
      <c r="E67" s="21">
        <v>0</v>
      </c>
      <c r="F67" s="21" t="s">
        <v>177</v>
      </c>
      <c r="G67" s="21" t="s">
        <v>1359</v>
      </c>
      <c r="H67" s="21">
        <v>0</v>
      </c>
      <c r="I67" s="33">
        <v>18</v>
      </c>
      <c r="J67" s="33">
        <v>11</v>
      </c>
      <c r="K67" s="34">
        <v>23126.94</v>
      </c>
      <c r="L67" s="34">
        <v>368.8</v>
      </c>
      <c r="M67" s="34">
        <v>3659.65</v>
      </c>
      <c r="N67" s="23">
        <v>0</v>
      </c>
      <c r="O67" s="23">
        <v>1191.24</v>
      </c>
      <c r="P67" s="34">
        <v>4752.3599999999997</v>
      </c>
      <c r="Q67" s="23">
        <v>3239.1</v>
      </c>
      <c r="R67" s="34">
        <v>1026</v>
      </c>
      <c r="S67" s="23">
        <v>0</v>
      </c>
      <c r="T67" s="23">
        <v>0</v>
      </c>
      <c r="U67" s="23">
        <v>37606.550000000003</v>
      </c>
      <c r="V67" s="23">
        <v>0</v>
      </c>
      <c r="W67" s="23">
        <f>U67+V67</f>
        <v>37606.550000000003</v>
      </c>
      <c r="X67" s="21">
        <v>51650</v>
      </c>
      <c r="Y67" s="21">
        <v>0</v>
      </c>
      <c r="Z67" s="21">
        <v>198</v>
      </c>
      <c r="AA67" s="21">
        <v>198</v>
      </c>
      <c r="AB67" s="23">
        <f t="shared" si="0"/>
        <v>1820.2589545014523</v>
      </c>
      <c r="AC67" s="23">
        <f t="shared" si="1"/>
        <v>189.93207070707072</v>
      </c>
      <c r="AD67" s="23" t="s">
        <v>1848</v>
      </c>
      <c r="AE67" s="284"/>
    </row>
    <row r="68" spans="1:31" x14ac:dyDescent="0.25">
      <c r="A68" s="3"/>
      <c r="B68" s="9"/>
      <c r="C68" s="3"/>
      <c r="D68" s="3"/>
      <c r="E68" s="3"/>
      <c r="F68" s="3"/>
      <c r="G68" s="3"/>
      <c r="H68" s="3"/>
      <c r="I68" s="3"/>
      <c r="J68" s="3"/>
      <c r="K68" s="7"/>
      <c r="L68" s="7"/>
      <c r="M68" s="7"/>
      <c r="N68" s="7"/>
      <c r="O68" s="7"/>
      <c r="P68" s="7"/>
      <c r="Q68" s="7"/>
      <c r="R68" s="7"/>
      <c r="S68" s="7"/>
      <c r="T68" s="7"/>
      <c r="U68" s="7"/>
      <c r="V68" s="13"/>
      <c r="W68" s="13"/>
      <c r="X68" s="1"/>
      <c r="Y68" s="1"/>
      <c r="Z68" s="1"/>
      <c r="AA68" s="1"/>
      <c r="AB68" s="1"/>
      <c r="AC68" s="1"/>
      <c r="AD68" s="23"/>
      <c r="AE68" s="285"/>
    </row>
    <row r="69" spans="1:31" x14ac:dyDescent="0.25">
      <c r="A69" s="97"/>
      <c r="B69" s="97" t="s">
        <v>28</v>
      </c>
      <c r="C69" s="97">
        <f>COUNT(D4:D68)</f>
        <v>64</v>
      </c>
      <c r="D69" s="97">
        <f>SUM(D4:D68)</f>
        <v>567.13199999999983</v>
      </c>
      <c r="E69" s="97">
        <f>SUM(E4:E68)</f>
        <v>266.92399999999998</v>
      </c>
      <c r="F69" s="97"/>
      <c r="G69" s="97"/>
      <c r="H69" s="97">
        <f>SUM(H4:H68)</f>
        <v>0</v>
      </c>
      <c r="I69" s="97">
        <f>SUM(I4:I68)</f>
        <v>997</v>
      </c>
      <c r="J69" s="97">
        <f>MAX(J4:J68)</f>
        <v>12</v>
      </c>
      <c r="K69" s="98">
        <f t="shared" ref="K69:AA69" si="11">SUM(K4:K68)</f>
        <v>1180669.0999999996</v>
      </c>
      <c r="L69" s="98">
        <f t="shared" si="11"/>
        <v>14055.710000000001</v>
      </c>
      <c r="M69" s="98">
        <f t="shared" si="11"/>
        <v>193668.72000000003</v>
      </c>
      <c r="N69" s="98">
        <f t="shared" si="11"/>
        <v>0</v>
      </c>
      <c r="O69" s="98">
        <f t="shared" si="11"/>
        <v>60267.85000000002</v>
      </c>
      <c r="P69" s="98">
        <f t="shared" si="11"/>
        <v>241663.29000000007</v>
      </c>
      <c r="Q69" s="98">
        <f t="shared" si="11"/>
        <v>447391.62</v>
      </c>
      <c r="R69" s="98">
        <f t="shared" si="11"/>
        <v>56374.99</v>
      </c>
      <c r="S69" s="98">
        <f t="shared" si="11"/>
        <v>0</v>
      </c>
      <c r="T69" s="98">
        <f t="shared" si="11"/>
        <v>0</v>
      </c>
      <c r="U69" s="98">
        <f t="shared" si="11"/>
        <v>2194333.6799999992</v>
      </c>
      <c r="V69" s="98">
        <f t="shared" si="11"/>
        <v>0</v>
      </c>
      <c r="W69" s="98">
        <f t="shared" si="11"/>
        <v>2194333.6799999992</v>
      </c>
      <c r="X69" s="101">
        <f t="shared" si="11"/>
        <v>1676870</v>
      </c>
      <c r="Y69" s="101">
        <f t="shared" si="11"/>
        <v>0</v>
      </c>
      <c r="Z69" s="101">
        <f t="shared" si="11"/>
        <v>11605</v>
      </c>
      <c r="AA69" s="101">
        <f t="shared" si="11"/>
        <v>7697</v>
      </c>
      <c r="AB69" s="98">
        <f>W69/(D69+E69)</f>
        <v>2630.9188831445367</v>
      </c>
      <c r="AC69" s="98">
        <f>U69/Z69</f>
        <v>189.08519431279615</v>
      </c>
      <c r="AD69" s="98"/>
      <c r="AE69" s="98"/>
    </row>
    <row r="70" spans="1:31" ht="31.2" x14ac:dyDescent="0.25">
      <c r="A70" s="146" t="s">
        <v>14</v>
      </c>
      <c r="B70" s="146" t="s">
        <v>15</v>
      </c>
      <c r="C70" s="146" t="s">
        <v>16</v>
      </c>
      <c r="D70" s="43" t="s">
        <v>526</v>
      </c>
      <c r="E70" s="43" t="s">
        <v>524</v>
      </c>
      <c r="F70" s="146" t="s">
        <v>2</v>
      </c>
      <c r="G70" s="146" t="s">
        <v>3</v>
      </c>
      <c r="H70" s="43" t="s">
        <v>31</v>
      </c>
      <c r="I70" s="43" t="s">
        <v>4</v>
      </c>
      <c r="J70" s="43" t="s">
        <v>5</v>
      </c>
      <c r="K70" s="43" t="s">
        <v>6</v>
      </c>
      <c r="L70" s="43" t="s">
        <v>773</v>
      </c>
      <c r="M70" s="43" t="s">
        <v>13</v>
      </c>
      <c r="N70" s="146" t="s">
        <v>17</v>
      </c>
      <c r="O70" s="146" t="s">
        <v>7</v>
      </c>
      <c r="P70" s="43" t="s">
        <v>8</v>
      </c>
      <c r="Q70" s="146" t="s">
        <v>9</v>
      </c>
      <c r="R70" s="43" t="s">
        <v>18</v>
      </c>
      <c r="S70" s="146" t="s">
        <v>10</v>
      </c>
      <c r="T70" s="146" t="s">
        <v>12</v>
      </c>
      <c r="U70" s="146" t="s">
        <v>11</v>
      </c>
      <c r="V70" s="43" t="s">
        <v>170</v>
      </c>
      <c r="W70" s="43" t="s">
        <v>171</v>
      </c>
      <c r="X70" s="43" t="s">
        <v>163</v>
      </c>
      <c r="Y70" s="43" t="s">
        <v>164</v>
      </c>
      <c r="Z70" s="43" t="s">
        <v>165</v>
      </c>
      <c r="AA70" s="43" t="s">
        <v>166</v>
      </c>
      <c r="AB70" s="146" t="s">
        <v>167</v>
      </c>
      <c r="AC70" s="146" t="s">
        <v>168</v>
      </c>
      <c r="AD70" s="146" t="s">
        <v>1405</v>
      </c>
      <c r="AE70" s="146" t="s">
        <v>1406</v>
      </c>
    </row>
    <row r="71" spans="1:31" x14ac:dyDescent="0.25">
      <c r="A71" s="100"/>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c r="AA71" s="100"/>
      <c r="AB71" s="100"/>
      <c r="AC71" s="100"/>
      <c r="AD71" s="100"/>
      <c r="AE71" s="100"/>
    </row>
    <row r="72" spans="1:31" s="227" customFormat="1" ht="36" x14ac:dyDescent="0.25">
      <c r="A72" s="304" t="s">
        <v>1251</v>
      </c>
      <c r="B72" s="304"/>
      <c r="C72" s="245" t="s">
        <v>30</v>
      </c>
      <c r="D72" s="245" t="s">
        <v>526</v>
      </c>
      <c r="E72" s="245" t="s">
        <v>524</v>
      </c>
      <c r="F72" s="246"/>
      <c r="G72" s="246"/>
      <c r="H72" s="245" t="s">
        <v>31</v>
      </c>
      <c r="I72" s="245" t="s">
        <v>4</v>
      </c>
      <c r="J72" s="245" t="s">
        <v>5</v>
      </c>
      <c r="K72" s="245" t="s">
        <v>6</v>
      </c>
      <c r="L72" s="245" t="s">
        <v>773</v>
      </c>
      <c r="M72" s="245" t="s">
        <v>13</v>
      </c>
      <c r="N72" s="246" t="s">
        <v>17</v>
      </c>
      <c r="O72" s="246" t="s">
        <v>7</v>
      </c>
      <c r="P72" s="245" t="s">
        <v>8</v>
      </c>
      <c r="Q72" s="246" t="s">
        <v>9</v>
      </c>
      <c r="R72" s="245" t="s">
        <v>18</v>
      </c>
      <c r="S72" s="246" t="s">
        <v>10</v>
      </c>
      <c r="T72" s="246" t="s">
        <v>12</v>
      </c>
      <c r="U72" s="245" t="s">
        <v>169</v>
      </c>
      <c r="V72" s="245" t="s">
        <v>170</v>
      </c>
      <c r="W72" s="245" t="s">
        <v>171</v>
      </c>
      <c r="X72" s="245" t="s">
        <v>163</v>
      </c>
      <c r="Y72" s="245" t="s">
        <v>164</v>
      </c>
      <c r="Z72" s="245" t="s">
        <v>165</v>
      </c>
      <c r="AA72" s="245" t="s">
        <v>166</v>
      </c>
      <c r="AB72" s="245"/>
      <c r="AC72" s="245"/>
      <c r="AD72" s="247"/>
      <c r="AE72" s="247"/>
    </row>
    <row r="73" spans="1:31" s="20" customFormat="1" ht="26.25" customHeight="1" x14ac:dyDescent="0.25">
      <c r="A73" s="303" t="s">
        <v>741</v>
      </c>
      <c r="B73" s="303"/>
      <c r="C73" s="95">
        <f>COUNT(D4:D14)</f>
        <v>11</v>
      </c>
      <c r="D73" s="95">
        <f>SUM(D4:D14)</f>
        <v>115</v>
      </c>
      <c r="E73" s="95">
        <f>SUM(E4:E14)</f>
        <v>0</v>
      </c>
      <c r="F73" s="95"/>
      <c r="G73" s="95"/>
      <c r="H73" s="95">
        <f>SUM(H4:H14)</f>
        <v>0</v>
      </c>
      <c r="I73" s="95">
        <f>SUM(I4:I14)</f>
        <v>225</v>
      </c>
      <c r="J73" s="95">
        <f>MAX(J4:J14)</f>
        <v>12</v>
      </c>
      <c r="K73" s="45">
        <f t="shared" ref="K73:V73" si="12">SUM(K4:K14)</f>
        <v>241614.9</v>
      </c>
      <c r="L73" s="45">
        <f t="shared" si="12"/>
        <v>0</v>
      </c>
      <c r="M73" s="45">
        <f t="shared" si="12"/>
        <v>48322.98000000001</v>
      </c>
      <c r="N73" s="45">
        <f t="shared" si="12"/>
        <v>0</v>
      </c>
      <c r="O73" s="45">
        <f t="shared" si="12"/>
        <v>11497.649999999998</v>
      </c>
      <c r="P73" s="45">
        <f t="shared" si="12"/>
        <v>31655.25</v>
      </c>
      <c r="Q73" s="45">
        <f t="shared" si="12"/>
        <v>78675</v>
      </c>
      <c r="R73" s="45">
        <f t="shared" si="12"/>
        <v>12484.99</v>
      </c>
      <c r="S73" s="45">
        <f t="shared" si="12"/>
        <v>0</v>
      </c>
      <c r="T73" s="45">
        <f t="shared" si="12"/>
        <v>0</v>
      </c>
      <c r="U73" s="45">
        <f t="shared" si="12"/>
        <v>424250.76999999996</v>
      </c>
      <c r="V73" s="45">
        <f t="shared" si="12"/>
        <v>0</v>
      </c>
      <c r="W73" s="62">
        <f>U73+V73</f>
        <v>424250.76999999996</v>
      </c>
      <c r="X73" s="249">
        <f>SUM(X4:X14)</f>
        <v>335000</v>
      </c>
      <c r="Y73" s="249">
        <f>SUM(Y4:Y14)</f>
        <v>0</v>
      </c>
      <c r="Z73" s="249">
        <f>SUM(Z4:Z14)</f>
        <v>2700</v>
      </c>
      <c r="AA73" s="249">
        <f>SUM(AA4:AA14)</f>
        <v>1748</v>
      </c>
      <c r="AB73" s="249"/>
      <c r="AC73" s="249"/>
      <c r="AD73" s="62"/>
      <c r="AE73" s="62"/>
    </row>
    <row r="74" spans="1:31" s="20" customFormat="1" ht="26.25" customHeight="1" x14ac:dyDescent="0.25">
      <c r="A74" s="303" t="s">
        <v>752</v>
      </c>
      <c r="B74" s="303"/>
      <c r="C74" s="95">
        <f>COUNT(D15:D37)</f>
        <v>23</v>
      </c>
      <c r="D74" s="95">
        <f>SUM(D15:D37)</f>
        <v>223.28000000000003</v>
      </c>
      <c r="E74" s="95">
        <f>SUM(E15:E37)</f>
        <v>36.410000000000004</v>
      </c>
      <c r="F74" s="95"/>
      <c r="G74" s="95"/>
      <c r="H74" s="95">
        <f>SUM(H15:H37)</f>
        <v>0</v>
      </c>
      <c r="I74" s="95">
        <f>SUM(I15:I37)</f>
        <v>411</v>
      </c>
      <c r="J74" s="95">
        <f>MAX(J15:J37)</f>
        <v>12</v>
      </c>
      <c r="K74" s="45">
        <f t="shared" ref="K74:V74" si="13">SUM(K15:K37)</f>
        <v>484780.5</v>
      </c>
      <c r="L74" s="45">
        <f t="shared" si="13"/>
        <v>6756.75</v>
      </c>
      <c r="M74" s="45">
        <f t="shared" si="13"/>
        <v>77790.160000000033</v>
      </c>
      <c r="N74" s="45">
        <f t="shared" si="13"/>
        <v>0</v>
      </c>
      <c r="O74" s="45">
        <f t="shared" si="13"/>
        <v>23936.700000000004</v>
      </c>
      <c r="P74" s="45">
        <f t="shared" si="13"/>
        <v>94957.24000000002</v>
      </c>
      <c r="Q74" s="45">
        <f t="shared" si="13"/>
        <v>189118.25000000003</v>
      </c>
      <c r="R74" s="45">
        <f t="shared" si="13"/>
        <v>23427</v>
      </c>
      <c r="S74" s="45">
        <f t="shared" si="13"/>
        <v>0</v>
      </c>
      <c r="T74" s="45">
        <f t="shared" si="13"/>
        <v>0</v>
      </c>
      <c r="U74" s="45">
        <f t="shared" si="13"/>
        <v>900766.60000000009</v>
      </c>
      <c r="V74" s="45">
        <f t="shared" si="13"/>
        <v>0</v>
      </c>
      <c r="W74" s="62">
        <f>U74+V74</f>
        <v>900766.60000000009</v>
      </c>
      <c r="X74" s="249">
        <f>SUM(X15:X37)</f>
        <v>600850</v>
      </c>
      <c r="Y74" s="249">
        <f>SUM(Y15:Y37)</f>
        <v>0</v>
      </c>
      <c r="Z74" s="249">
        <f>SUM(Z15:Z37)</f>
        <v>4820</v>
      </c>
      <c r="AA74" s="249">
        <f>SUM(AA15:AA37)</f>
        <v>2719</v>
      </c>
      <c r="AB74" s="249"/>
      <c r="AC74" s="249"/>
      <c r="AD74" s="62"/>
      <c r="AE74" s="62"/>
    </row>
    <row r="75" spans="1:31" s="20" customFormat="1" ht="26.25" customHeight="1" x14ac:dyDescent="0.25">
      <c r="A75" s="303" t="s">
        <v>964</v>
      </c>
      <c r="B75" s="303"/>
      <c r="C75" s="95">
        <f>COUNT(D38:D55)</f>
        <v>18</v>
      </c>
      <c r="D75" s="95">
        <f>SUM(D38:D55)</f>
        <v>165.57</v>
      </c>
      <c r="E75" s="95">
        <f>SUM(E38:E55)</f>
        <v>95.93</v>
      </c>
      <c r="F75" s="95"/>
      <c r="G75" s="95"/>
      <c r="H75" s="95">
        <f>SUM(H38:H55)</f>
        <v>0</v>
      </c>
      <c r="I75" s="95">
        <f>SUM(I38:I55)</f>
        <v>246</v>
      </c>
      <c r="J75" s="95">
        <f>MAX(J38:J55)</f>
        <v>12</v>
      </c>
      <c r="K75" s="45">
        <f t="shared" ref="K75:V75" si="14">SUM(K38:K55)</f>
        <v>307383.82</v>
      </c>
      <c r="L75" s="45">
        <f t="shared" si="14"/>
        <v>4955.2700000000004</v>
      </c>
      <c r="M75" s="45">
        <f t="shared" si="14"/>
        <v>48136.34</v>
      </c>
      <c r="N75" s="45">
        <f t="shared" si="14"/>
        <v>0</v>
      </c>
      <c r="O75" s="45">
        <f t="shared" si="14"/>
        <v>16824.279999999995</v>
      </c>
      <c r="P75" s="45">
        <f t="shared" si="14"/>
        <v>78093.34</v>
      </c>
      <c r="Q75" s="45">
        <f t="shared" si="14"/>
        <v>126537.87000000001</v>
      </c>
      <c r="R75" s="45">
        <f t="shared" si="14"/>
        <v>13851</v>
      </c>
      <c r="S75" s="45">
        <f t="shared" si="14"/>
        <v>0</v>
      </c>
      <c r="T75" s="45">
        <f t="shared" si="14"/>
        <v>0</v>
      </c>
      <c r="U75" s="45">
        <f t="shared" si="14"/>
        <v>595781.86</v>
      </c>
      <c r="V75" s="45">
        <f t="shared" si="14"/>
        <v>0</v>
      </c>
      <c r="W75" s="62">
        <f>U75+V75</f>
        <v>595781.86</v>
      </c>
      <c r="X75" s="249">
        <f>SUM(X38:X55)</f>
        <v>505000</v>
      </c>
      <c r="Y75" s="249">
        <f>SUM(Y38:Y55)</f>
        <v>0</v>
      </c>
      <c r="Z75" s="249">
        <f>SUM(Z38:Z55)</f>
        <v>2793</v>
      </c>
      <c r="AA75" s="249">
        <f>SUM(AA38:AA55)</f>
        <v>2171</v>
      </c>
      <c r="AB75" s="249"/>
      <c r="AC75" s="249"/>
      <c r="AD75" s="62"/>
      <c r="AE75" s="62"/>
    </row>
    <row r="76" spans="1:31" s="20" customFormat="1" ht="26.25" customHeight="1" x14ac:dyDescent="0.25">
      <c r="A76" s="303" t="s">
        <v>1210</v>
      </c>
      <c r="B76" s="303"/>
      <c r="C76" s="95">
        <f>COUNT(D56:D66)</f>
        <v>11</v>
      </c>
      <c r="D76" s="95">
        <f>SUM(D56:D66)</f>
        <v>42.622</v>
      </c>
      <c r="E76" s="95">
        <f>SUM(E56:E66)</f>
        <v>134.584</v>
      </c>
      <c r="F76" s="95"/>
      <c r="G76" s="95"/>
      <c r="H76" s="95">
        <f>SUM(H56:H66)</f>
        <v>0</v>
      </c>
      <c r="I76" s="95">
        <f>SUM(I56:I66)</f>
        <v>97</v>
      </c>
      <c r="J76" s="95">
        <f>MAX(J56:J66)</f>
        <v>12</v>
      </c>
      <c r="K76" s="45">
        <f t="shared" ref="K76:V76" si="15">SUM(K56:K66)</f>
        <v>123762.94</v>
      </c>
      <c r="L76" s="45">
        <f t="shared" si="15"/>
        <v>1974.89</v>
      </c>
      <c r="M76" s="45">
        <f t="shared" si="15"/>
        <v>15759.589999999998</v>
      </c>
      <c r="N76" s="45">
        <f t="shared" si="15"/>
        <v>0</v>
      </c>
      <c r="O76" s="45">
        <f t="shared" si="15"/>
        <v>6817.98</v>
      </c>
      <c r="P76" s="45">
        <f t="shared" si="15"/>
        <v>32205.1</v>
      </c>
      <c r="Q76" s="45">
        <f t="shared" si="15"/>
        <v>49821.4</v>
      </c>
      <c r="R76" s="45">
        <f t="shared" si="15"/>
        <v>5586</v>
      </c>
      <c r="S76" s="45">
        <f t="shared" si="15"/>
        <v>0</v>
      </c>
      <c r="T76" s="45">
        <f t="shared" si="15"/>
        <v>0</v>
      </c>
      <c r="U76" s="45">
        <f t="shared" si="15"/>
        <v>235927.9</v>
      </c>
      <c r="V76" s="45">
        <f t="shared" si="15"/>
        <v>0</v>
      </c>
      <c r="W76" s="62">
        <f>U76+V76</f>
        <v>235927.9</v>
      </c>
      <c r="X76" s="249">
        <f>SUM(X56:X66)</f>
        <v>184370</v>
      </c>
      <c r="Y76" s="249">
        <f>SUM(Y56:Y66)</f>
        <v>0</v>
      </c>
      <c r="Z76" s="249">
        <f>SUM(Z56:Z66)</f>
        <v>1094</v>
      </c>
      <c r="AA76" s="249">
        <f>SUM(AA56:AA66)</f>
        <v>861</v>
      </c>
      <c r="AB76" s="249"/>
      <c r="AC76" s="249"/>
      <c r="AD76" s="62"/>
      <c r="AE76" s="62"/>
    </row>
    <row r="77" spans="1:31" s="20" customFormat="1" ht="26.25" customHeight="1" x14ac:dyDescent="0.25">
      <c r="A77" s="303" t="s">
        <v>1259</v>
      </c>
      <c r="B77" s="303"/>
      <c r="C77" s="95">
        <f>COUNT(D67:D67)</f>
        <v>1</v>
      </c>
      <c r="D77" s="95">
        <f>SUM(D67:D67)</f>
        <v>20.66</v>
      </c>
      <c r="E77" s="95">
        <f>SUM(E67:E67)</f>
        <v>0</v>
      </c>
      <c r="F77" s="95"/>
      <c r="G77" s="95"/>
      <c r="H77" s="95">
        <f>SUM(H67:H67)</f>
        <v>0</v>
      </c>
      <c r="I77" s="95">
        <f>SUM(I67:I67)</f>
        <v>18</v>
      </c>
      <c r="J77" s="95">
        <f>MAX(J67:J67)</f>
        <v>11</v>
      </c>
      <c r="K77" s="45">
        <f t="shared" ref="K77:V77" si="16">SUM(K67:K67)</f>
        <v>23126.94</v>
      </c>
      <c r="L77" s="45">
        <f t="shared" si="16"/>
        <v>368.8</v>
      </c>
      <c r="M77" s="45">
        <f t="shared" si="16"/>
        <v>3659.65</v>
      </c>
      <c r="N77" s="45">
        <f t="shared" si="16"/>
        <v>0</v>
      </c>
      <c r="O77" s="45">
        <f t="shared" si="16"/>
        <v>1191.24</v>
      </c>
      <c r="P77" s="45">
        <f t="shared" si="16"/>
        <v>4752.3599999999997</v>
      </c>
      <c r="Q77" s="45">
        <f t="shared" si="16"/>
        <v>3239.1</v>
      </c>
      <c r="R77" s="45">
        <f t="shared" si="16"/>
        <v>1026</v>
      </c>
      <c r="S77" s="45">
        <f t="shared" si="16"/>
        <v>0</v>
      </c>
      <c r="T77" s="45">
        <f t="shared" si="16"/>
        <v>0</v>
      </c>
      <c r="U77" s="45">
        <f t="shared" si="16"/>
        <v>37606.550000000003</v>
      </c>
      <c r="V77" s="45">
        <f t="shared" si="16"/>
        <v>0</v>
      </c>
      <c r="W77" s="62">
        <f>U77+V77</f>
        <v>37606.550000000003</v>
      </c>
      <c r="X77" s="249">
        <f>SUM(X67:X67)</f>
        <v>51650</v>
      </c>
      <c r="Y77" s="249">
        <f>SUM(Y67:Y67)</f>
        <v>0</v>
      </c>
      <c r="Z77" s="249">
        <f>SUM(Z67:Z67)</f>
        <v>198</v>
      </c>
      <c r="AA77" s="249">
        <f>SUM(AA67:AA67)</f>
        <v>198</v>
      </c>
      <c r="AB77" s="249"/>
      <c r="AC77" s="249"/>
      <c r="AD77" s="62"/>
      <c r="AE77" s="62"/>
    </row>
  </sheetData>
  <mergeCells count="6">
    <mergeCell ref="A76:B76"/>
    <mergeCell ref="A73:B73"/>
    <mergeCell ref="A74:B74"/>
    <mergeCell ref="A75:B75"/>
    <mergeCell ref="A72:B72"/>
    <mergeCell ref="A77:B77"/>
  </mergeCells>
  <pageMargins left="0.70866141732283472" right="0.70866141732283472" top="0.74803149606299213" bottom="0.74803149606299213" header="0.31496062992125984" footer="0.31496062992125984"/>
  <pageSetup scale="43" orientation="landscape"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tabColor rgb="FF00B0F0"/>
    <pageSetUpPr fitToPage="1"/>
  </sheetPr>
  <dimension ref="A1:AE109"/>
  <sheetViews>
    <sheetView workbookViewId="0">
      <selection activeCell="A4" sqref="A4:AE48"/>
    </sheetView>
  </sheetViews>
  <sheetFormatPr defaultRowHeight="13.2" x14ac:dyDescent="0.25"/>
  <cols>
    <col min="1" max="1" width="18.109375" customWidth="1"/>
    <col min="2" max="2" width="12.33203125" customWidth="1"/>
    <col min="3" max="3" width="21.109375" customWidth="1"/>
    <col min="6" max="6" width="17" customWidth="1"/>
    <col min="7" max="7" width="13.88671875" customWidth="1"/>
    <col min="11" max="11" width="12" bestFit="1" customWidth="1"/>
    <col min="12" max="12" width="10" bestFit="1" customWidth="1"/>
    <col min="13" max="13" width="11" bestFit="1" customWidth="1"/>
    <col min="14" max="14" width="8" bestFit="1" customWidth="1"/>
    <col min="15" max="15" width="10" bestFit="1" customWidth="1"/>
    <col min="16" max="18" width="11" bestFit="1" customWidth="1"/>
    <col min="19" max="19" width="7.44140625" bestFit="1" customWidth="1"/>
    <col min="20" max="20" width="8" bestFit="1" customWidth="1"/>
    <col min="21" max="21" width="12" bestFit="1" customWidth="1"/>
    <col min="22" max="22" width="7.109375" bestFit="1" customWidth="1"/>
    <col min="23" max="24" width="12" bestFit="1" customWidth="1"/>
    <col min="25" max="25" width="8" bestFit="1" customWidth="1"/>
    <col min="26" max="28" width="10" bestFit="1" customWidth="1"/>
    <col min="29" max="29" width="9.44140625" bestFit="1" customWidth="1"/>
    <col min="30" max="30" width="16.6640625" customWidth="1"/>
    <col min="31" max="31" width="20.6640625" customWidth="1"/>
  </cols>
  <sheetData>
    <row r="1" spans="1:31" x14ac:dyDescent="0.25">
      <c r="A1" s="10" t="s">
        <v>472</v>
      </c>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31" s="44" customFormat="1" x14ac:dyDescent="0.25">
      <c r="A4" s="21" t="s">
        <v>473</v>
      </c>
      <c r="B4" s="38" t="s">
        <v>562</v>
      </c>
      <c r="C4" s="21" t="s">
        <v>595</v>
      </c>
      <c r="D4" s="21">
        <v>7</v>
      </c>
      <c r="E4" s="21">
        <v>0</v>
      </c>
      <c r="F4" s="21" t="s">
        <v>177</v>
      </c>
      <c r="G4" s="21" t="s">
        <v>595</v>
      </c>
      <c r="H4" s="21">
        <v>0</v>
      </c>
      <c r="I4" s="21">
        <v>20</v>
      </c>
      <c r="J4" s="21">
        <v>12</v>
      </c>
      <c r="K4" s="23">
        <v>20278.8</v>
      </c>
      <c r="L4" s="23">
        <v>0</v>
      </c>
      <c r="M4" s="23">
        <v>4055.76</v>
      </c>
      <c r="N4" s="23">
        <v>0</v>
      </c>
      <c r="O4" s="23">
        <v>1013.4</v>
      </c>
      <c r="P4" s="23">
        <v>545.79999999999995</v>
      </c>
      <c r="Q4" s="23">
        <v>6700</v>
      </c>
      <c r="R4" s="23">
        <v>977.81</v>
      </c>
      <c r="S4" s="23">
        <v>0</v>
      </c>
      <c r="T4" s="23">
        <v>0</v>
      </c>
      <c r="U4" s="23">
        <v>33571.57</v>
      </c>
      <c r="V4" s="23">
        <v>0</v>
      </c>
      <c r="W4" s="23">
        <f>U4+V4</f>
        <v>33571.57</v>
      </c>
      <c r="X4" s="21">
        <v>17500</v>
      </c>
      <c r="Y4" s="21">
        <v>0</v>
      </c>
      <c r="Z4" s="21">
        <v>240</v>
      </c>
      <c r="AA4" s="21">
        <v>212</v>
      </c>
      <c r="AB4" s="23">
        <f t="shared" ref="AB4:AB47" si="0">W4/(D4+E4)</f>
        <v>4795.9385714285718</v>
      </c>
      <c r="AC4" s="23">
        <f>W4/Z4</f>
        <v>139.88154166666666</v>
      </c>
      <c r="AD4" s="23" t="s">
        <v>1732</v>
      </c>
      <c r="AE4" s="284"/>
    </row>
    <row r="5" spans="1:31" s="44" customFormat="1" x14ac:dyDescent="0.25">
      <c r="A5" s="21" t="s">
        <v>473</v>
      </c>
      <c r="B5" s="39" t="s">
        <v>605</v>
      </c>
      <c r="C5" s="21" t="s">
        <v>608</v>
      </c>
      <c r="D5" s="21">
        <v>7</v>
      </c>
      <c r="E5" s="21">
        <v>0</v>
      </c>
      <c r="F5" s="21" t="s">
        <v>177</v>
      </c>
      <c r="G5" s="21" t="s">
        <v>608</v>
      </c>
      <c r="H5" s="21">
        <v>0</v>
      </c>
      <c r="I5" s="21">
        <v>20</v>
      </c>
      <c r="J5" s="21">
        <v>12</v>
      </c>
      <c r="K5" s="23">
        <v>21638.799999999999</v>
      </c>
      <c r="L5" s="23">
        <v>0</v>
      </c>
      <c r="M5" s="23">
        <v>4327.76</v>
      </c>
      <c r="N5" s="23">
        <v>0</v>
      </c>
      <c r="O5" s="23">
        <v>1013.4</v>
      </c>
      <c r="P5" s="23">
        <v>545.79999999999995</v>
      </c>
      <c r="Q5" s="23">
        <v>6700</v>
      </c>
      <c r="R5" s="23">
        <v>1026.77</v>
      </c>
      <c r="S5" s="23">
        <v>0</v>
      </c>
      <c r="T5" s="23">
        <v>0</v>
      </c>
      <c r="U5" s="23">
        <v>35252.53</v>
      </c>
      <c r="V5" s="23">
        <v>0</v>
      </c>
      <c r="W5" s="23">
        <f>U5+V5</f>
        <v>35252.53</v>
      </c>
      <c r="X5" s="21">
        <v>17500</v>
      </c>
      <c r="Y5" s="21">
        <v>0</v>
      </c>
      <c r="Z5" s="21">
        <v>240</v>
      </c>
      <c r="AA5" s="21">
        <v>242</v>
      </c>
      <c r="AB5" s="23">
        <f t="shared" si="0"/>
        <v>5036.0757142857137</v>
      </c>
      <c r="AC5" s="23">
        <f>W5/Z5</f>
        <v>146.88554166666665</v>
      </c>
      <c r="AD5" s="23" t="s">
        <v>1733</v>
      </c>
      <c r="AE5" s="284"/>
    </row>
    <row r="6" spans="1:31" s="44" customFormat="1" x14ac:dyDescent="0.25">
      <c r="A6" s="21" t="s">
        <v>473</v>
      </c>
      <c r="B6" s="38" t="s">
        <v>618</v>
      </c>
      <c r="C6" s="21" t="s">
        <v>623</v>
      </c>
      <c r="D6" s="21">
        <v>7</v>
      </c>
      <c r="E6" s="21">
        <v>0</v>
      </c>
      <c r="F6" s="21" t="s">
        <v>177</v>
      </c>
      <c r="G6" s="21" t="s">
        <v>623</v>
      </c>
      <c r="H6" s="21">
        <v>0</v>
      </c>
      <c r="I6" s="21">
        <v>20</v>
      </c>
      <c r="J6" s="21">
        <v>12</v>
      </c>
      <c r="K6" s="23">
        <v>21638.799999999999</v>
      </c>
      <c r="L6" s="23">
        <v>0</v>
      </c>
      <c r="M6" s="23">
        <v>4327.76</v>
      </c>
      <c r="N6" s="23">
        <v>0</v>
      </c>
      <c r="O6" s="23">
        <v>1013.4</v>
      </c>
      <c r="P6" s="23">
        <v>545.79999999999995</v>
      </c>
      <c r="Q6" s="23">
        <v>6700</v>
      </c>
      <c r="R6" s="23">
        <v>1026.77</v>
      </c>
      <c r="S6" s="23">
        <v>0</v>
      </c>
      <c r="T6" s="23">
        <v>0</v>
      </c>
      <c r="U6" s="23">
        <v>35252.53</v>
      </c>
      <c r="V6" s="23">
        <v>0</v>
      </c>
      <c r="W6" s="23">
        <f>U6+V6</f>
        <v>35252.53</v>
      </c>
      <c r="X6" s="21">
        <v>17500</v>
      </c>
      <c r="Y6" s="21">
        <v>0</v>
      </c>
      <c r="Z6" s="21">
        <v>240</v>
      </c>
      <c r="AA6" s="21">
        <v>247</v>
      </c>
      <c r="AB6" s="23">
        <f t="shared" si="0"/>
        <v>5036.0757142857137</v>
      </c>
      <c r="AC6" s="23">
        <f>W6/Z6</f>
        <v>146.88554166666665</v>
      </c>
      <c r="AD6" s="23" t="s">
        <v>1734</v>
      </c>
      <c r="AE6" s="284"/>
    </row>
    <row r="7" spans="1:31" s="44" customFormat="1" x14ac:dyDescent="0.25">
      <c r="A7" s="21" t="s">
        <v>473</v>
      </c>
      <c r="B7" s="38" t="s">
        <v>630</v>
      </c>
      <c r="C7" s="21" t="s">
        <v>632</v>
      </c>
      <c r="D7" s="21">
        <v>7</v>
      </c>
      <c r="E7" s="21">
        <v>0</v>
      </c>
      <c r="F7" s="21" t="s">
        <v>177</v>
      </c>
      <c r="G7" s="21" t="s">
        <v>632</v>
      </c>
      <c r="H7" s="21">
        <v>0</v>
      </c>
      <c r="I7" s="21">
        <v>20</v>
      </c>
      <c r="J7" s="21">
        <v>12</v>
      </c>
      <c r="K7" s="23">
        <v>19528</v>
      </c>
      <c r="L7" s="23">
        <v>0</v>
      </c>
      <c r="M7" s="23">
        <v>3905.6</v>
      </c>
      <c r="N7" s="23">
        <v>0</v>
      </c>
      <c r="O7" s="23">
        <v>1013.4</v>
      </c>
      <c r="P7" s="23">
        <v>545.79999999999995</v>
      </c>
      <c r="Q7" s="23">
        <v>6700</v>
      </c>
      <c r="R7" s="23">
        <v>950.78</v>
      </c>
      <c r="S7" s="23">
        <v>0</v>
      </c>
      <c r="T7" s="23">
        <v>0</v>
      </c>
      <c r="U7" s="23">
        <v>32643.58</v>
      </c>
      <c r="V7" s="23">
        <v>0</v>
      </c>
      <c r="W7" s="23">
        <f>U7+V7</f>
        <v>32643.58</v>
      </c>
      <c r="X7" s="21">
        <v>17500</v>
      </c>
      <c r="Y7" s="21">
        <v>0</v>
      </c>
      <c r="Z7" s="21">
        <v>240</v>
      </c>
      <c r="AA7" s="21">
        <v>241</v>
      </c>
      <c r="AB7" s="23">
        <f t="shared" si="0"/>
        <v>4663.3685714285721</v>
      </c>
      <c r="AC7" s="23">
        <f>W7/Z7</f>
        <v>136.01491666666666</v>
      </c>
      <c r="AD7" s="23" t="s">
        <v>1735</v>
      </c>
      <c r="AE7" s="284"/>
    </row>
    <row r="8" spans="1:31" s="44" customFormat="1" x14ac:dyDescent="0.25">
      <c r="A8" s="21" t="s">
        <v>473</v>
      </c>
      <c r="B8" s="38" t="s">
        <v>642</v>
      </c>
      <c r="C8" s="21" t="s">
        <v>646</v>
      </c>
      <c r="D8" s="21">
        <v>9.5</v>
      </c>
      <c r="E8" s="21">
        <v>0</v>
      </c>
      <c r="F8" s="21" t="s">
        <v>177</v>
      </c>
      <c r="G8" s="21" t="s">
        <v>646</v>
      </c>
      <c r="H8" s="21">
        <v>0</v>
      </c>
      <c r="I8" s="21">
        <v>20</v>
      </c>
      <c r="J8" s="21">
        <v>12</v>
      </c>
      <c r="K8" s="23">
        <v>21709.599999999999</v>
      </c>
      <c r="L8" s="23">
        <v>0</v>
      </c>
      <c r="M8" s="23">
        <v>4341.92</v>
      </c>
      <c r="N8" s="23">
        <v>0</v>
      </c>
      <c r="O8" s="23">
        <v>905.96</v>
      </c>
      <c r="P8" s="23">
        <v>1260.5999999999999</v>
      </c>
      <c r="Q8" s="23">
        <v>7810</v>
      </c>
      <c r="R8" s="23">
        <v>1254</v>
      </c>
      <c r="S8" s="23">
        <v>0</v>
      </c>
      <c r="T8" s="23">
        <v>0</v>
      </c>
      <c r="U8" s="23">
        <v>37282.080000000002</v>
      </c>
      <c r="V8" s="23">
        <v>0</v>
      </c>
      <c r="W8" s="23">
        <f>U8+V8</f>
        <v>37282.080000000002</v>
      </c>
      <c r="X8" s="21">
        <v>23750</v>
      </c>
      <c r="Y8" s="21">
        <v>0</v>
      </c>
      <c r="Z8" s="21">
        <v>240</v>
      </c>
      <c r="AA8" s="21">
        <v>235</v>
      </c>
      <c r="AB8" s="23">
        <f t="shared" si="0"/>
        <v>3924.4294736842107</v>
      </c>
      <c r="AC8" s="23">
        <f>W8/Z8</f>
        <v>155.34200000000001</v>
      </c>
      <c r="AD8" s="23" t="s">
        <v>1995</v>
      </c>
      <c r="AE8" s="284"/>
    </row>
    <row r="9" spans="1:31" s="44" customFormat="1" x14ac:dyDescent="0.25">
      <c r="A9" s="21" t="s">
        <v>473</v>
      </c>
      <c r="B9" s="38" t="s">
        <v>653</v>
      </c>
      <c r="C9" s="21" t="s">
        <v>661</v>
      </c>
      <c r="D9" s="21">
        <v>7</v>
      </c>
      <c r="E9" s="21">
        <v>0</v>
      </c>
      <c r="F9" s="21" t="s">
        <v>177</v>
      </c>
      <c r="G9" s="21" t="s">
        <v>661</v>
      </c>
      <c r="H9" s="21">
        <v>0</v>
      </c>
      <c r="I9" s="21">
        <v>20</v>
      </c>
      <c r="J9" s="21">
        <v>12</v>
      </c>
      <c r="K9" s="23">
        <v>20722.8</v>
      </c>
      <c r="L9" s="23">
        <v>0</v>
      </c>
      <c r="M9" s="23">
        <v>4144.5600000000004</v>
      </c>
      <c r="N9" s="23">
        <v>0</v>
      </c>
      <c r="O9" s="23">
        <v>864.78</v>
      </c>
      <c r="P9" s="23">
        <v>1203.3</v>
      </c>
      <c r="Q9" s="23">
        <v>7455</v>
      </c>
      <c r="R9" s="23">
        <v>1197</v>
      </c>
      <c r="S9" s="23">
        <v>0</v>
      </c>
      <c r="T9" s="23">
        <v>0</v>
      </c>
      <c r="U9" s="23">
        <v>35587.440000000002</v>
      </c>
      <c r="V9" s="23">
        <v>0</v>
      </c>
      <c r="W9" s="23">
        <f t="shared" ref="W9:W14" si="1">U9+V9</f>
        <v>35587.440000000002</v>
      </c>
      <c r="X9" s="21">
        <v>17500</v>
      </c>
      <c r="Y9" s="21">
        <v>0</v>
      </c>
      <c r="Z9" s="21">
        <v>240</v>
      </c>
      <c r="AA9" s="21">
        <v>248</v>
      </c>
      <c r="AB9" s="23">
        <f t="shared" si="0"/>
        <v>5083.92</v>
      </c>
      <c r="AC9" s="23">
        <f t="shared" ref="AC9:AC14" si="2">W9/Z9</f>
        <v>148.28100000000001</v>
      </c>
      <c r="AD9" s="23" t="s">
        <v>1736</v>
      </c>
      <c r="AE9" s="284"/>
    </row>
    <row r="10" spans="1:31" s="44" customFormat="1" x14ac:dyDescent="0.25">
      <c r="A10" s="21" t="s">
        <v>473</v>
      </c>
      <c r="B10" s="38" t="s">
        <v>689</v>
      </c>
      <c r="C10" s="21" t="s">
        <v>693</v>
      </c>
      <c r="D10" s="21">
        <v>7</v>
      </c>
      <c r="E10" s="21">
        <v>0</v>
      </c>
      <c r="F10" s="21" t="s">
        <v>177</v>
      </c>
      <c r="G10" s="21" t="s">
        <v>693</v>
      </c>
      <c r="H10" s="21">
        <v>0</v>
      </c>
      <c r="I10" s="21">
        <v>20</v>
      </c>
      <c r="J10" s="21">
        <v>12</v>
      </c>
      <c r="K10" s="23">
        <v>19736</v>
      </c>
      <c r="L10" s="23">
        <v>0</v>
      </c>
      <c r="M10" s="23">
        <v>3947.2</v>
      </c>
      <c r="N10" s="23">
        <v>0</v>
      </c>
      <c r="O10" s="23">
        <v>823.6</v>
      </c>
      <c r="P10" s="23">
        <v>1146</v>
      </c>
      <c r="Q10" s="23">
        <v>7100</v>
      </c>
      <c r="R10" s="23">
        <v>1140</v>
      </c>
      <c r="S10" s="23">
        <v>0</v>
      </c>
      <c r="T10" s="23">
        <v>0</v>
      </c>
      <c r="U10" s="23">
        <v>33892.800000000003</v>
      </c>
      <c r="V10" s="23">
        <v>0</v>
      </c>
      <c r="W10" s="23">
        <f t="shared" si="1"/>
        <v>33892.800000000003</v>
      </c>
      <c r="X10" s="21">
        <v>17500</v>
      </c>
      <c r="Y10" s="21">
        <v>0</v>
      </c>
      <c r="Z10" s="21">
        <v>240</v>
      </c>
      <c r="AA10" s="21">
        <v>172</v>
      </c>
      <c r="AB10" s="23">
        <f t="shared" si="0"/>
        <v>4841.8285714285721</v>
      </c>
      <c r="AC10" s="23">
        <f t="shared" si="2"/>
        <v>141.22</v>
      </c>
      <c r="AD10" s="23" t="s">
        <v>1737</v>
      </c>
      <c r="AE10" s="284"/>
    </row>
    <row r="11" spans="1:31" s="44" customFormat="1" x14ac:dyDescent="0.25">
      <c r="A11" s="21" t="s">
        <v>473</v>
      </c>
      <c r="B11" s="38" t="s">
        <v>689</v>
      </c>
      <c r="C11" s="21" t="s">
        <v>707</v>
      </c>
      <c r="D11" s="21">
        <v>7</v>
      </c>
      <c r="E11" s="21">
        <v>0</v>
      </c>
      <c r="F11" s="21" t="s">
        <v>177</v>
      </c>
      <c r="G11" s="21" t="s">
        <v>707</v>
      </c>
      <c r="H11" s="21">
        <v>0</v>
      </c>
      <c r="I11" s="21">
        <v>20</v>
      </c>
      <c r="J11" s="21">
        <v>12</v>
      </c>
      <c r="K11" s="23">
        <v>19736</v>
      </c>
      <c r="L11" s="23">
        <v>0</v>
      </c>
      <c r="M11" s="23">
        <v>3947.2</v>
      </c>
      <c r="N11" s="23">
        <v>0</v>
      </c>
      <c r="O11" s="23">
        <v>823.6</v>
      </c>
      <c r="P11" s="23">
        <v>1029</v>
      </c>
      <c r="Q11" s="23">
        <v>7100</v>
      </c>
      <c r="R11" s="23">
        <v>1140</v>
      </c>
      <c r="S11" s="23">
        <v>0</v>
      </c>
      <c r="T11" s="23">
        <v>0</v>
      </c>
      <c r="U11" s="23">
        <v>33775.800000000003</v>
      </c>
      <c r="V11" s="23">
        <v>0</v>
      </c>
      <c r="W11" s="23">
        <f t="shared" si="1"/>
        <v>33775.800000000003</v>
      </c>
      <c r="X11" s="21">
        <v>17500</v>
      </c>
      <c r="Y11" s="21">
        <v>0</v>
      </c>
      <c r="Z11" s="21">
        <v>240</v>
      </c>
      <c r="AA11" s="21">
        <v>169</v>
      </c>
      <c r="AB11" s="23">
        <f t="shared" si="0"/>
        <v>4825.1142857142859</v>
      </c>
      <c r="AC11" s="23">
        <f t="shared" si="2"/>
        <v>140.73250000000002</v>
      </c>
      <c r="AD11" s="23" t="s">
        <v>1738</v>
      </c>
      <c r="AE11" s="284"/>
    </row>
    <row r="12" spans="1:31" s="44" customFormat="1" x14ac:dyDescent="0.25">
      <c r="A12" s="21" t="s">
        <v>473</v>
      </c>
      <c r="B12" s="38" t="s">
        <v>566</v>
      </c>
      <c r="C12" s="21" t="s">
        <v>732</v>
      </c>
      <c r="D12" s="21">
        <v>7</v>
      </c>
      <c r="E12" s="21">
        <v>0</v>
      </c>
      <c r="F12" s="21" t="s">
        <v>177</v>
      </c>
      <c r="G12" s="21" t="s">
        <v>732</v>
      </c>
      <c r="H12" s="21">
        <v>0</v>
      </c>
      <c r="I12" s="21">
        <v>20</v>
      </c>
      <c r="J12" s="21">
        <v>12</v>
      </c>
      <c r="K12" s="23">
        <v>19736</v>
      </c>
      <c r="L12" s="23">
        <v>0</v>
      </c>
      <c r="M12" s="23">
        <v>3947.2</v>
      </c>
      <c r="N12" s="23">
        <v>0</v>
      </c>
      <c r="O12" s="23">
        <v>823.6</v>
      </c>
      <c r="P12" s="23">
        <v>1029</v>
      </c>
      <c r="Q12" s="23">
        <v>7100</v>
      </c>
      <c r="R12" s="23">
        <v>1140</v>
      </c>
      <c r="S12" s="23">
        <v>0</v>
      </c>
      <c r="T12" s="23">
        <v>0</v>
      </c>
      <c r="U12" s="23">
        <v>33775.800000000003</v>
      </c>
      <c r="V12" s="23">
        <v>0</v>
      </c>
      <c r="W12" s="23">
        <f t="shared" si="1"/>
        <v>33775.800000000003</v>
      </c>
      <c r="X12" s="21">
        <v>17500</v>
      </c>
      <c r="Y12" s="21">
        <v>0</v>
      </c>
      <c r="Z12" s="21">
        <v>240</v>
      </c>
      <c r="AA12" s="21">
        <v>153</v>
      </c>
      <c r="AB12" s="23">
        <f t="shared" si="0"/>
        <v>4825.1142857142859</v>
      </c>
      <c r="AC12" s="23">
        <f t="shared" si="2"/>
        <v>140.73250000000002</v>
      </c>
      <c r="AD12" s="23" t="s">
        <v>1739</v>
      </c>
      <c r="AE12" s="284"/>
    </row>
    <row r="13" spans="1:31" s="44" customFormat="1" x14ac:dyDescent="0.25">
      <c r="A13" s="21" t="s">
        <v>473</v>
      </c>
      <c r="B13" s="38" t="s">
        <v>745</v>
      </c>
      <c r="C13" s="21" t="s">
        <v>748</v>
      </c>
      <c r="D13" s="21">
        <v>7</v>
      </c>
      <c r="E13" s="21">
        <v>0</v>
      </c>
      <c r="F13" s="21" t="s">
        <v>177</v>
      </c>
      <c r="G13" s="21" t="s">
        <v>748</v>
      </c>
      <c r="H13" s="21">
        <v>0</v>
      </c>
      <c r="I13" s="21">
        <v>20</v>
      </c>
      <c r="J13" s="21">
        <v>12</v>
      </c>
      <c r="K13" s="23">
        <v>19736</v>
      </c>
      <c r="L13" s="23">
        <v>0</v>
      </c>
      <c r="M13" s="23">
        <v>3947.2</v>
      </c>
      <c r="N13" s="23">
        <v>0</v>
      </c>
      <c r="O13" s="23">
        <v>823.6</v>
      </c>
      <c r="P13" s="23">
        <v>1029</v>
      </c>
      <c r="Q13" s="23">
        <v>7100</v>
      </c>
      <c r="R13" s="23">
        <v>1140</v>
      </c>
      <c r="S13" s="23">
        <v>0</v>
      </c>
      <c r="T13" s="23">
        <v>0</v>
      </c>
      <c r="U13" s="23">
        <v>33775.800000000003</v>
      </c>
      <c r="V13" s="23">
        <v>0</v>
      </c>
      <c r="W13" s="23">
        <f t="shared" si="1"/>
        <v>33775.800000000003</v>
      </c>
      <c r="X13" s="21">
        <v>17500</v>
      </c>
      <c r="Y13" s="21">
        <v>0</v>
      </c>
      <c r="Z13" s="21">
        <v>240</v>
      </c>
      <c r="AA13" s="21">
        <v>224</v>
      </c>
      <c r="AB13" s="23">
        <f t="shared" si="0"/>
        <v>4825.1142857142859</v>
      </c>
      <c r="AC13" s="23">
        <f t="shared" si="2"/>
        <v>140.73250000000002</v>
      </c>
      <c r="AD13" s="23" t="s">
        <v>1740</v>
      </c>
      <c r="AE13" s="284"/>
    </row>
    <row r="14" spans="1:31" s="44" customFormat="1" x14ac:dyDescent="0.25">
      <c r="A14" s="21" t="s">
        <v>473</v>
      </c>
      <c r="B14" s="38" t="s">
        <v>766</v>
      </c>
      <c r="C14" s="21" t="s">
        <v>768</v>
      </c>
      <c r="D14" s="21">
        <v>7</v>
      </c>
      <c r="E14" s="21">
        <v>0</v>
      </c>
      <c r="F14" s="21" t="s">
        <v>177</v>
      </c>
      <c r="G14" s="21" t="s">
        <v>768</v>
      </c>
      <c r="H14" s="21">
        <v>0</v>
      </c>
      <c r="I14" s="21">
        <v>20</v>
      </c>
      <c r="J14" s="21">
        <v>12</v>
      </c>
      <c r="K14" s="23">
        <v>19736</v>
      </c>
      <c r="L14" s="23">
        <v>0</v>
      </c>
      <c r="M14" s="23">
        <v>3947.2</v>
      </c>
      <c r="N14" s="23">
        <v>0</v>
      </c>
      <c r="O14" s="23">
        <v>823.6</v>
      </c>
      <c r="P14" s="23">
        <v>1146</v>
      </c>
      <c r="Q14" s="23">
        <v>7100</v>
      </c>
      <c r="R14" s="23">
        <v>1140</v>
      </c>
      <c r="S14" s="23">
        <v>0</v>
      </c>
      <c r="T14" s="23">
        <v>0</v>
      </c>
      <c r="U14" s="23">
        <v>33892.800000000003</v>
      </c>
      <c r="V14" s="23">
        <v>0</v>
      </c>
      <c r="W14" s="23">
        <f t="shared" si="1"/>
        <v>33892.800000000003</v>
      </c>
      <c r="X14" s="21">
        <v>17500</v>
      </c>
      <c r="Y14" s="21">
        <v>0</v>
      </c>
      <c r="Z14" s="21">
        <v>240</v>
      </c>
      <c r="AA14" s="21">
        <v>214</v>
      </c>
      <c r="AB14" s="23">
        <f t="shared" si="0"/>
        <v>4841.8285714285721</v>
      </c>
      <c r="AC14" s="23">
        <f t="shared" si="2"/>
        <v>141.22</v>
      </c>
      <c r="AD14" s="23" t="s">
        <v>1937</v>
      </c>
      <c r="AE14" s="284"/>
    </row>
    <row r="15" spans="1:31" s="44" customFormat="1" x14ac:dyDescent="0.25">
      <c r="A15" s="21" t="s">
        <v>473</v>
      </c>
      <c r="B15" s="38" t="s">
        <v>771</v>
      </c>
      <c r="C15" s="21" t="s">
        <v>776</v>
      </c>
      <c r="D15" s="21">
        <v>7</v>
      </c>
      <c r="E15" s="21">
        <v>0</v>
      </c>
      <c r="F15" s="21" t="s">
        <v>177</v>
      </c>
      <c r="G15" s="21" t="s">
        <v>776</v>
      </c>
      <c r="H15" s="21">
        <v>0</v>
      </c>
      <c r="I15" s="21">
        <v>20</v>
      </c>
      <c r="J15" s="21">
        <v>12</v>
      </c>
      <c r="K15" s="23">
        <v>19736</v>
      </c>
      <c r="L15" s="23">
        <v>0</v>
      </c>
      <c r="M15" s="23">
        <v>3947.2</v>
      </c>
      <c r="N15" s="23">
        <v>0</v>
      </c>
      <c r="O15" s="23">
        <v>823.6</v>
      </c>
      <c r="P15" s="23">
        <v>2283.8000000000002</v>
      </c>
      <c r="Q15" s="23">
        <v>7100</v>
      </c>
      <c r="R15" s="23">
        <v>1140</v>
      </c>
      <c r="S15" s="23">
        <v>0</v>
      </c>
      <c r="T15" s="23">
        <v>0</v>
      </c>
      <c r="U15" s="23">
        <v>35030.6</v>
      </c>
      <c r="V15" s="23">
        <v>0</v>
      </c>
      <c r="W15" s="23">
        <f t="shared" ref="W15:W20" si="3">U15+V15</f>
        <v>35030.6</v>
      </c>
      <c r="X15" s="21">
        <v>17500</v>
      </c>
      <c r="Y15" s="21">
        <v>0</v>
      </c>
      <c r="Z15" s="21">
        <v>240</v>
      </c>
      <c r="AA15" s="21">
        <v>193</v>
      </c>
      <c r="AB15" s="23">
        <f t="shared" si="0"/>
        <v>5004.3714285714286</v>
      </c>
      <c r="AC15" s="23">
        <f t="shared" ref="AC15:AC20" si="4">W15/Z15</f>
        <v>145.96083333333334</v>
      </c>
      <c r="AD15" s="23" t="s">
        <v>1741</v>
      </c>
      <c r="AE15" s="284"/>
    </row>
    <row r="16" spans="1:31" s="44" customFormat="1" x14ac:dyDescent="0.25">
      <c r="A16" s="21" t="s">
        <v>473</v>
      </c>
      <c r="B16" s="38" t="s">
        <v>795</v>
      </c>
      <c r="C16" s="21" t="s">
        <v>805</v>
      </c>
      <c r="D16" s="21">
        <v>7.5</v>
      </c>
      <c r="E16" s="21">
        <v>0</v>
      </c>
      <c r="F16" s="21" t="s">
        <v>177</v>
      </c>
      <c r="G16" s="21" t="s">
        <v>805</v>
      </c>
      <c r="H16" s="21">
        <v>0</v>
      </c>
      <c r="I16" s="21">
        <v>20</v>
      </c>
      <c r="J16" s="21">
        <v>12</v>
      </c>
      <c r="K16" s="23">
        <v>22070</v>
      </c>
      <c r="L16" s="23">
        <v>347.4</v>
      </c>
      <c r="M16" s="23">
        <v>0</v>
      </c>
      <c r="N16" s="23">
        <v>0</v>
      </c>
      <c r="O16" s="23">
        <v>937.2</v>
      </c>
      <c r="P16" s="23">
        <v>2319.4</v>
      </c>
      <c r="Q16" s="23">
        <v>8222.09</v>
      </c>
      <c r="R16" s="23">
        <v>1140</v>
      </c>
      <c r="S16" s="23">
        <v>0</v>
      </c>
      <c r="T16" s="23">
        <v>0</v>
      </c>
      <c r="U16" s="23">
        <v>35036.089999999997</v>
      </c>
      <c r="V16" s="23">
        <v>0</v>
      </c>
      <c r="W16" s="23">
        <f t="shared" si="3"/>
        <v>35036.089999999997</v>
      </c>
      <c r="X16" s="21">
        <v>18750</v>
      </c>
      <c r="Y16" s="21">
        <v>0</v>
      </c>
      <c r="Z16" s="21">
        <v>240</v>
      </c>
      <c r="AA16" s="21">
        <v>198</v>
      </c>
      <c r="AB16" s="23">
        <f t="shared" si="0"/>
        <v>4671.478666666666</v>
      </c>
      <c r="AC16" s="23">
        <f t="shared" si="4"/>
        <v>145.98370833333331</v>
      </c>
      <c r="AD16" s="23" t="s">
        <v>1938</v>
      </c>
      <c r="AE16" s="284"/>
    </row>
    <row r="17" spans="1:31" s="44" customFormat="1" x14ac:dyDescent="0.25">
      <c r="A17" s="21" t="s">
        <v>473</v>
      </c>
      <c r="B17" s="38" t="s">
        <v>814</v>
      </c>
      <c r="C17" s="21" t="s">
        <v>815</v>
      </c>
      <c r="D17" s="21">
        <v>7.5</v>
      </c>
      <c r="E17" s="21">
        <v>0</v>
      </c>
      <c r="F17" s="21" t="s">
        <v>177</v>
      </c>
      <c r="G17" s="21" t="s">
        <v>815</v>
      </c>
      <c r="H17" s="21">
        <v>0</v>
      </c>
      <c r="I17" s="21">
        <v>20</v>
      </c>
      <c r="J17" s="21">
        <v>12</v>
      </c>
      <c r="K17" s="23">
        <v>22070</v>
      </c>
      <c r="L17" s="23">
        <v>347.4</v>
      </c>
      <c r="M17" s="23">
        <v>0</v>
      </c>
      <c r="N17" s="23">
        <v>0</v>
      </c>
      <c r="O17" s="23">
        <v>937.2</v>
      </c>
      <c r="P17" s="23">
        <v>2319.4</v>
      </c>
      <c r="Q17" s="23">
        <v>8222.09</v>
      </c>
      <c r="R17" s="23">
        <v>1140</v>
      </c>
      <c r="S17" s="23">
        <v>0</v>
      </c>
      <c r="T17" s="23">
        <v>0</v>
      </c>
      <c r="U17" s="23">
        <v>35036.089999999997</v>
      </c>
      <c r="V17" s="23">
        <v>0</v>
      </c>
      <c r="W17" s="23">
        <f t="shared" si="3"/>
        <v>35036.089999999997</v>
      </c>
      <c r="X17" s="21">
        <v>18750</v>
      </c>
      <c r="Y17" s="21">
        <v>0</v>
      </c>
      <c r="Z17" s="21">
        <v>240</v>
      </c>
      <c r="AA17" s="21">
        <v>180</v>
      </c>
      <c r="AB17" s="23">
        <f t="shared" si="0"/>
        <v>4671.478666666666</v>
      </c>
      <c r="AC17" s="23">
        <f t="shared" si="4"/>
        <v>145.98370833333331</v>
      </c>
      <c r="AD17" s="23" t="s">
        <v>1742</v>
      </c>
      <c r="AE17" s="284"/>
    </row>
    <row r="18" spans="1:31" s="44" customFormat="1" x14ac:dyDescent="0.25">
      <c r="A18" s="21" t="s">
        <v>473</v>
      </c>
      <c r="B18" s="38" t="s">
        <v>828</v>
      </c>
      <c r="C18" s="21" t="s">
        <v>835</v>
      </c>
      <c r="D18" s="21">
        <v>7.15</v>
      </c>
      <c r="E18" s="21">
        <v>0</v>
      </c>
      <c r="F18" s="21" t="s">
        <v>177</v>
      </c>
      <c r="G18" s="21" t="s">
        <v>835</v>
      </c>
      <c r="H18" s="21">
        <v>0</v>
      </c>
      <c r="I18" s="21">
        <v>20</v>
      </c>
      <c r="J18" s="21">
        <v>12</v>
      </c>
      <c r="K18" s="23">
        <v>22070</v>
      </c>
      <c r="L18" s="23">
        <v>347.4</v>
      </c>
      <c r="M18" s="23">
        <v>0</v>
      </c>
      <c r="N18" s="23">
        <v>0</v>
      </c>
      <c r="O18" s="23">
        <v>937.2</v>
      </c>
      <c r="P18" s="23">
        <v>2319.4</v>
      </c>
      <c r="Q18" s="23">
        <v>8222.09</v>
      </c>
      <c r="R18" s="23">
        <v>1140</v>
      </c>
      <c r="S18" s="23">
        <v>0</v>
      </c>
      <c r="T18" s="23">
        <v>0</v>
      </c>
      <c r="U18" s="23">
        <v>35036.089999999997</v>
      </c>
      <c r="V18" s="23">
        <v>0</v>
      </c>
      <c r="W18" s="23">
        <f t="shared" si="3"/>
        <v>35036.089999999997</v>
      </c>
      <c r="X18" s="21">
        <v>17875</v>
      </c>
      <c r="Y18" s="21">
        <v>0</v>
      </c>
      <c r="Z18" s="21">
        <v>240</v>
      </c>
      <c r="AA18" s="21">
        <v>169</v>
      </c>
      <c r="AB18" s="23">
        <f t="shared" si="0"/>
        <v>4900.1524475524466</v>
      </c>
      <c r="AC18" s="23">
        <f t="shared" si="4"/>
        <v>145.98370833333331</v>
      </c>
      <c r="AD18" s="23" t="s">
        <v>1941</v>
      </c>
      <c r="AE18" s="284"/>
    </row>
    <row r="19" spans="1:31" s="44" customFormat="1" x14ac:dyDescent="0.25">
      <c r="A19" s="21" t="s">
        <v>473</v>
      </c>
      <c r="B19" s="38" t="s">
        <v>828</v>
      </c>
      <c r="C19" s="21" t="s">
        <v>840</v>
      </c>
      <c r="D19" s="21">
        <v>7.96</v>
      </c>
      <c r="E19" s="21">
        <v>0</v>
      </c>
      <c r="F19" s="21" t="s">
        <v>177</v>
      </c>
      <c r="G19" s="21" t="s">
        <v>840</v>
      </c>
      <c r="H19" s="21">
        <v>0</v>
      </c>
      <c r="I19" s="21">
        <v>20</v>
      </c>
      <c r="J19" s="21">
        <v>12</v>
      </c>
      <c r="K19" s="23">
        <v>22070</v>
      </c>
      <c r="L19" s="23">
        <v>347.4</v>
      </c>
      <c r="M19" s="23">
        <v>0</v>
      </c>
      <c r="N19" s="23">
        <v>0</v>
      </c>
      <c r="O19" s="23">
        <v>937.2</v>
      </c>
      <c r="P19" s="23">
        <v>2319.4</v>
      </c>
      <c r="Q19" s="23">
        <v>8016.82</v>
      </c>
      <c r="R19" s="23">
        <v>1140</v>
      </c>
      <c r="S19" s="23">
        <v>0</v>
      </c>
      <c r="T19" s="23">
        <v>0</v>
      </c>
      <c r="U19" s="23">
        <v>34830.82</v>
      </c>
      <c r="V19" s="23">
        <v>0</v>
      </c>
      <c r="W19" s="23">
        <f t="shared" si="3"/>
        <v>34830.82</v>
      </c>
      <c r="X19" s="21">
        <v>19900</v>
      </c>
      <c r="Y19" s="21">
        <v>0</v>
      </c>
      <c r="Z19" s="21">
        <v>240</v>
      </c>
      <c r="AA19" s="21">
        <v>133</v>
      </c>
      <c r="AB19" s="23">
        <f t="shared" si="0"/>
        <v>4375.7311557788944</v>
      </c>
      <c r="AC19" s="23">
        <f t="shared" si="4"/>
        <v>145.12841666666665</v>
      </c>
      <c r="AD19" s="23" t="s">
        <v>1743</v>
      </c>
      <c r="AE19" s="284"/>
    </row>
    <row r="20" spans="1:31" s="44" customFormat="1" x14ac:dyDescent="0.25">
      <c r="A20" s="21" t="s">
        <v>473</v>
      </c>
      <c r="B20" s="38" t="s">
        <v>842</v>
      </c>
      <c r="C20" s="21" t="s">
        <v>858</v>
      </c>
      <c r="D20" s="21">
        <v>7.5</v>
      </c>
      <c r="E20" s="21">
        <v>0</v>
      </c>
      <c r="F20" s="21" t="s">
        <v>177</v>
      </c>
      <c r="G20" s="21" t="s">
        <v>858</v>
      </c>
      <c r="H20" s="21">
        <v>0</v>
      </c>
      <c r="I20" s="21">
        <v>20</v>
      </c>
      <c r="J20" s="21">
        <v>12</v>
      </c>
      <c r="K20" s="23">
        <v>22070</v>
      </c>
      <c r="L20" s="23">
        <v>347.4</v>
      </c>
      <c r="M20" s="23">
        <v>0</v>
      </c>
      <c r="N20" s="23">
        <v>0</v>
      </c>
      <c r="O20" s="23">
        <v>937.2</v>
      </c>
      <c r="P20" s="23">
        <v>2319.4</v>
      </c>
      <c r="Q20" s="23">
        <v>9892.34</v>
      </c>
      <c r="R20" s="23">
        <v>1140</v>
      </c>
      <c r="S20" s="23">
        <v>0</v>
      </c>
      <c r="T20" s="23">
        <v>0</v>
      </c>
      <c r="U20" s="23">
        <v>36706.339999999997</v>
      </c>
      <c r="V20" s="23">
        <v>0</v>
      </c>
      <c r="W20" s="23">
        <f t="shared" si="3"/>
        <v>36706.339999999997</v>
      </c>
      <c r="X20" s="21">
        <v>18750</v>
      </c>
      <c r="Y20" s="21">
        <v>0</v>
      </c>
      <c r="Z20" s="21">
        <v>240</v>
      </c>
      <c r="AA20" s="21">
        <v>258</v>
      </c>
      <c r="AB20" s="23">
        <f t="shared" si="0"/>
        <v>4894.1786666666658</v>
      </c>
      <c r="AC20" s="23">
        <f t="shared" si="4"/>
        <v>152.94308333333331</v>
      </c>
      <c r="AD20" s="23" t="s">
        <v>1730</v>
      </c>
      <c r="AE20" s="284"/>
    </row>
    <row r="21" spans="1:31" s="44" customFormat="1" x14ac:dyDescent="0.25">
      <c r="A21" s="21" t="s">
        <v>473</v>
      </c>
      <c r="B21" s="38" t="s">
        <v>859</v>
      </c>
      <c r="C21" s="21" t="s">
        <v>876</v>
      </c>
      <c r="D21" s="21">
        <v>7.51</v>
      </c>
      <c r="E21" s="21">
        <v>0</v>
      </c>
      <c r="F21" s="21" t="s">
        <v>177</v>
      </c>
      <c r="G21" s="21" t="s">
        <v>876</v>
      </c>
      <c r="H21" s="21">
        <v>0</v>
      </c>
      <c r="I21" s="21">
        <v>20</v>
      </c>
      <c r="J21" s="21">
        <v>12</v>
      </c>
      <c r="K21" s="23">
        <v>22070</v>
      </c>
      <c r="L21" s="23">
        <v>347.4</v>
      </c>
      <c r="M21" s="23">
        <v>0</v>
      </c>
      <c r="N21" s="23">
        <v>0</v>
      </c>
      <c r="O21" s="23">
        <v>937.2</v>
      </c>
      <c r="P21" s="23">
        <v>2319.4</v>
      </c>
      <c r="Q21" s="23">
        <v>9892.34</v>
      </c>
      <c r="R21" s="23">
        <v>1140</v>
      </c>
      <c r="S21" s="23">
        <v>0</v>
      </c>
      <c r="T21" s="23">
        <v>0</v>
      </c>
      <c r="U21" s="23">
        <v>36706.339999999997</v>
      </c>
      <c r="V21" s="23">
        <v>0</v>
      </c>
      <c r="W21" s="23">
        <f t="shared" ref="W21:W29" si="5">U21+V21</f>
        <v>36706.339999999997</v>
      </c>
      <c r="X21" s="21">
        <v>18775</v>
      </c>
      <c r="Y21" s="21">
        <v>0</v>
      </c>
      <c r="Z21" s="21">
        <v>240</v>
      </c>
      <c r="AA21" s="21">
        <v>119</v>
      </c>
      <c r="AB21" s="23">
        <f t="shared" si="0"/>
        <v>4887.6617842876158</v>
      </c>
      <c r="AC21" s="23">
        <f t="shared" ref="AC21:AC29" si="6">W21/Z21</f>
        <v>152.94308333333331</v>
      </c>
      <c r="AD21" s="23" t="s">
        <v>1729</v>
      </c>
      <c r="AE21" s="284"/>
    </row>
    <row r="22" spans="1:31" s="44" customFormat="1" x14ac:dyDescent="0.25">
      <c r="A22" s="21" t="s">
        <v>473</v>
      </c>
      <c r="B22" s="38" t="s">
        <v>899</v>
      </c>
      <c r="C22" s="21" t="s">
        <v>922</v>
      </c>
      <c r="D22" s="21">
        <v>0</v>
      </c>
      <c r="E22" s="21">
        <v>5.26</v>
      </c>
      <c r="F22" s="21" t="s">
        <v>544</v>
      </c>
      <c r="G22" s="21" t="s">
        <v>922</v>
      </c>
      <c r="H22" s="21">
        <v>0</v>
      </c>
      <c r="I22" s="21">
        <v>13</v>
      </c>
      <c r="J22" s="21">
        <v>12</v>
      </c>
      <c r="K22" s="23">
        <v>14345.5</v>
      </c>
      <c r="L22" s="23">
        <v>347.4</v>
      </c>
      <c r="M22" s="23">
        <v>0</v>
      </c>
      <c r="N22" s="23">
        <v>0</v>
      </c>
      <c r="O22" s="23">
        <v>937.2</v>
      </c>
      <c r="P22" s="23">
        <v>2319.4</v>
      </c>
      <c r="Q22" s="23">
        <v>5778.59</v>
      </c>
      <c r="R22" s="23">
        <v>741</v>
      </c>
      <c r="S22" s="23">
        <v>0</v>
      </c>
      <c r="T22" s="23">
        <v>0</v>
      </c>
      <c r="U22" s="23">
        <v>23207.759999999998</v>
      </c>
      <c r="V22" s="23">
        <v>0</v>
      </c>
      <c r="W22" s="23">
        <f t="shared" si="5"/>
        <v>23207.759999999998</v>
      </c>
      <c r="X22" s="21">
        <v>11375</v>
      </c>
      <c r="Y22" s="21">
        <v>0</v>
      </c>
      <c r="Z22" s="21">
        <v>156</v>
      </c>
      <c r="AA22" s="21">
        <v>103</v>
      </c>
      <c r="AB22" s="23">
        <f t="shared" si="0"/>
        <v>4412.1216730038022</v>
      </c>
      <c r="AC22" s="23">
        <f t="shared" si="6"/>
        <v>148.7676923076923</v>
      </c>
      <c r="AD22" s="23" t="s">
        <v>1701</v>
      </c>
      <c r="AE22" s="284">
        <v>0.86</v>
      </c>
    </row>
    <row r="23" spans="1:31" s="44" customFormat="1" x14ac:dyDescent="0.25">
      <c r="A23" s="21" t="s">
        <v>473</v>
      </c>
      <c r="B23" s="38" t="s">
        <v>797</v>
      </c>
      <c r="C23" s="21" t="s">
        <v>923</v>
      </c>
      <c r="D23" s="21">
        <v>0</v>
      </c>
      <c r="E23" s="21">
        <v>4.96</v>
      </c>
      <c r="F23" s="21" t="s">
        <v>544</v>
      </c>
      <c r="G23" s="21" t="s">
        <v>923</v>
      </c>
      <c r="H23" s="21">
        <v>0</v>
      </c>
      <c r="I23" s="21">
        <v>10</v>
      </c>
      <c r="J23" s="21">
        <v>12</v>
      </c>
      <c r="K23" s="23">
        <v>11035</v>
      </c>
      <c r="L23" s="23">
        <v>173.7</v>
      </c>
      <c r="M23" s="23">
        <v>0</v>
      </c>
      <c r="N23" s="23">
        <v>0</v>
      </c>
      <c r="O23" s="23">
        <v>468.6</v>
      </c>
      <c r="P23" s="23">
        <v>1159.7</v>
      </c>
      <c r="Q23" s="23">
        <v>4445.13</v>
      </c>
      <c r="R23" s="23">
        <v>570</v>
      </c>
      <c r="S23" s="23">
        <v>0</v>
      </c>
      <c r="T23" s="23">
        <v>0</v>
      </c>
      <c r="U23" s="23">
        <v>17852.13</v>
      </c>
      <c r="V23" s="23">
        <v>0</v>
      </c>
      <c r="W23" s="23">
        <f t="shared" si="5"/>
        <v>17852.13</v>
      </c>
      <c r="X23" s="21">
        <v>12400</v>
      </c>
      <c r="Y23" s="21">
        <v>0</v>
      </c>
      <c r="Z23" s="21">
        <v>110</v>
      </c>
      <c r="AA23" s="21">
        <v>48</v>
      </c>
      <c r="AB23" s="23">
        <f t="shared" si="0"/>
        <v>3599.2197580645166</v>
      </c>
      <c r="AC23" s="23">
        <f t="shared" si="6"/>
        <v>162.29209090909092</v>
      </c>
      <c r="AD23" s="23" t="s">
        <v>1750</v>
      </c>
      <c r="AE23" s="284">
        <v>1</v>
      </c>
    </row>
    <row r="24" spans="1:31" s="44" customFormat="1" x14ac:dyDescent="0.25">
      <c r="A24" s="21" t="s">
        <v>473</v>
      </c>
      <c r="B24" s="38" t="s">
        <v>927</v>
      </c>
      <c r="C24" s="21" t="s">
        <v>945</v>
      </c>
      <c r="D24" s="21">
        <v>0</v>
      </c>
      <c r="E24" s="21">
        <v>1.41</v>
      </c>
      <c r="F24" s="21" t="s">
        <v>544</v>
      </c>
      <c r="G24" s="21" t="s">
        <v>945</v>
      </c>
      <c r="H24" s="21">
        <v>0</v>
      </c>
      <c r="I24" s="21">
        <v>4</v>
      </c>
      <c r="J24" s="21">
        <v>11</v>
      </c>
      <c r="K24" s="23">
        <v>4414</v>
      </c>
      <c r="L24" s="23">
        <v>69.48</v>
      </c>
      <c r="M24" s="23">
        <v>0</v>
      </c>
      <c r="N24" s="23">
        <v>0</v>
      </c>
      <c r="O24" s="23">
        <v>187.44</v>
      </c>
      <c r="P24" s="23">
        <v>463.88</v>
      </c>
      <c r="Q24" s="23">
        <v>1778.05</v>
      </c>
      <c r="R24" s="23">
        <v>228</v>
      </c>
      <c r="S24" s="23">
        <v>0</v>
      </c>
      <c r="T24" s="23">
        <v>0</v>
      </c>
      <c r="U24" s="23">
        <v>7140.85</v>
      </c>
      <c r="V24" s="23">
        <v>0</v>
      </c>
      <c r="W24" s="23">
        <f t="shared" si="5"/>
        <v>7140.85</v>
      </c>
      <c r="X24" s="21">
        <v>1233</v>
      </c>
      <c r="Y24" s="21">
        <v>0</v>
      </c>
      <c r="Z24" s="21">
        <v>44</v>
      </c>
      <c r="AA24" s="21">
        <v>42</v>
      </c>
      <c r="AB24" s="23">
        <f t="shared" si="0"/>
        <v>5064.4326241134759</v>
      </c>
      <c r="AC24" s="23">
        <f t="shared" si="6"/>
        <v>162.29204545454547</v>
      </c>
      <c r="AD24" s="23" t="s">
        <v>1937</v>
      </c>
      <c r="AE24" s="284">
        <v>0.34</v>
      </c>
    </row>
    <row r="25" spans="1:31" s="44" customFormat="1" x14ac:dyDescent="0.25">
      <c r="A25" s="21" t="s">
        <v>473</v>
      </c>
      <c r="B25" s="38" t="s">
        <v>927</v>
      </c>
      <c r="C25" s="21" t="s">
        <v>951</v>
      </c>
      <c r="D25" s="21">
        <v>0</v>
      </c>
      <c r="E25" s="21">
        <v>7.02</v>
      </c>
      <c r="F25" s="21" t="s">
        <v>544</v>
      </c>
      <c r="G25" s="21" t="s">
        <v>951</v>
      </c>
      <c r="H25" s="21">
        <v>0</v>
      </c>
      <c r="I25" s="21">
        <v>5</v>
      </c>
      <c r="J25" s="21">
        <v>10</v>
      </c>
      <c r="K25" s="23">
        <v>5517.5</v>
      </c>
      <c r="L25" s="23">
        <v>86.85</v>
      </c>
      <c r="M25" s="23">
        <v>0</v>
      </c>
      <c r="N25" s="23">
        <v>0</v>
      </c>
      <c r="O25" s="23">
        <v>234.3</v>
      </c>
      <c r="P25" s="23">
        <v>579.85</v>
      </c>
      <c r="Q25" s="23">
        <v>2055.5500000000002</v>
      </c>
      <c r="R25" s="23">
        <v>285</v>
      </c>
      <c r="S25" s="23">
        <v>0</v>
      </c>
      <c r="T25" s="23">
        <v>0</v>
      </c>
      <c r="U25" s="23">
        <v>8759.0499999999993</v>
      </c>
      <c r="V25" s="23">
        <v>0</v>
      </c>
      <c r="W25" s="23">
        <f t="shared" si="5"/>
        <v>8759.0499999999993</v>
      </c>
      <c r="X25" s="21">
        <v>4375</v>
      </c>
      <c r="Y25" s="21">
        <v>0</v>
      </c>
      <c r="Z25" s="21">
        <v>50</v>
      </c>
      <c r="AA25" s="21">
        <v>51</v>
      </c>
      <c r="AB25" s="23">
        <f t="shared" si="0"/>
        <v>1247.7279202279201</v>
      </c>
      <c r="AC25" s="23">
        <f t="shared" si="6"/>
        <v>175.18099999999998</v>
      </c>
      <c r="AD25" s="23" t="s">
        <v>1738</v>
      </c>
      <c r="AE25" s="284">
        <v>0.24</v>
      </c>
    </row>
    <row r="26" spans="1:31" s="44" customFormat="1" x14ac:dyDescent="0.25">
      <c r="A26" s="21" t="s">
        <v>473</v>
      </c>
      <c r="B26" s="38" t="s">
        <v>954</v>
      </c>
      <c r="C26" s="21" t="s">
        <v>962</v>
      </c>
      <c r="D26" s="21">
        <v>0</v>
      </c>
      <c r="E26" s="21">
        <v>7.06</v>
      </c>
      <c r="F26" s="21" t="s">
        <v>544</v>
      </c>
      <c r="G26" s="21" t="s">
        <v>962</v>
      </c>
      <c r="H26" s="21">
        <v>0</v>
      </c>
      <c r="I26" s="21">
        <v>5</v>
      </c>
      <c r="J26" s="21">
        <v>10</v>
      </c>
      <c r="K26" s="23">
        <v>5517.5</v>
      </c>
      <c r="L26" s="23">
        <v>86.85</v>
      </c>
      <c r="M26" s="23">
        <v>0</v>
      </c>
      <c r="N26" s="23">
        <v>0</v>
      </c>
      <c r="O26" s="23">
        <v>234.3</v>
      </c>
      <c r="P26" s="23">
        <v>579.85</v>
      </c>
      <c r="Q26" s="23">
        <v>2055.5500000000002</v>
      </c>
      <c r="R26" s="23">
        <v>285</v>
      </c>
      <c r="S26" s="23">
        <v>0</v>
      </c>
      <c r="T26" s="23">
        <v>0</v>
      </c>
      <c r="U26" s="23">
        <v>8759.0499999999993</v>
      </c>
      <c r="V26" s="23">
        <v>0</v>
      </c>
      <c r="W26" s="23">
        <f t="shared" si="5"/>
        <v>8759.0499999999993</v>
      </c>
      <c r="X26" s="21">
        <v>4375</v>
      </c>
      <c r="Y26" s="21">
        <v>0</v>
      </c>
      <c r="Z26" s="21">
        <v>50</v>
      </c>
      <c r="AA26" s="21">
        <v>48</v>
      </c>
      <c r="AB26" s="23">
        <f t="shared" si="0"/>
        <v>1240.6586402266289</v>
      </c>
      <c r="AC26" s="23">
        <f t="shared" si="6"/>
        <v>175.18099999999998</v>
      </c>
      <c r="AD26" s="23" t="s">
        <v>1693</v>
      </c>
      <c r="AE26" s="284">
        <v>0.24</v>
      </c>
    </row>
    <row r="27" spans="1:31" s="44" customFormat="1" x14ac:dyDescent="0.25">
      <c r="A27" s="21" t="s">
        <v>473</v>
      </c>
      <c r="B27" s="38" t="s">
        <v>966</v>
      </c>
      <c r="C27" s="21" t="s">
        <v>971</v>
      </c>
      <c r="D27" s="21">
        <v>0</v>
      </c>
      <c r="E27" s="21">
        <v>7.03</v>
      </c>
      <c r="F27" s="21" t="s">
        <v>544</v>
      </c>
      <c r="G27" s="21" t="s">
        <v>971</v>
      </c>
      <c r="H27" s="21">
        <v>0</v>
      </c>
      <c r="I27" s="21">
        <v>7</v>
      </c>
      <c r="J27" s="21">
        <v>10</v>
      </c>
      <c r="K27" s="23">
        <v>7724.5</v>
      </c>
      <c r="L27" s="23">
        <v>121.59</v>
      </c>
      <c r="M27" s="23">
        <v>0</v>
      </c>
      <c r="N27" s="23">
        <v>0</v>
      </c>
      <c r="O27" s="23">
        <v>328.02</v>
      </c>
      <c r="P27" s="23">
        <v>811.79</v>
      </c>
      <c r="Q27" s="23">
        <v>2877.77</v>
      </c>
      <c r="R27" s="23">
        <v>399</v>
      </c>
      <c r="S27" s="23">
        <v>0</v>
      </c>
      <c r="T27" s="23">
        <v>0</v>
      </c>
      <c r="U27" s="23">
        <v>12262.67</v>
      </c>
      <c r="V27" s="23">
        <v>0</v>
      </c>
      <c r="W27" s="23">
        <f t="shared" si="5"/>
        <v>12262.67</v>
      </c>
      <c r="X27" s="21">
        <v>6125</v>
      </c>
      <c r="Y27" s="21">
        <v>0</v>
      </c>
      <c r="Z27" s="21">
        <v>70</v>
      </c>
      <c r="AA27" s="21">
        <v>54</v>
      </c>
      <c r="AB27" s="23">
        <f t="shared" si="0"/>
        <v>1744.334281650071</v>
      </c>
      <c r="AC27" s="23">
        <f t="shared" si="6"/>
        <v>175.18100000000001</v>
      </c>
      <c r="AD27" s="23" t="s">
        <v>1744</v>
      </c>
      <c r="AE27" s="284">
        <v>0.34</v>
      </c>
    </row>
    <row r="28" spans="1:31" s="44" customFormat="1" x14ac:dyDescent="0.25">
      <c r="A28" s="21" t="s">
        <v>473</v>
      </c>
      <c r="B28" s="38" t="s">
        <v>985</v>
      </c>
      <c r="C28" s="21" t="s">
        <v>986</v>
      </c>
      <c r="D28" s="21">
        <v>0</v>
      </c>
      <c r="E28" s="21">
        <v>7.06</v>
      </c>
      <c r="F28" s="21" t="s">
        <v>544</v>
      </c>
      <c r="G28" s="21" t="s">
        <v>986</v>
      </c>
      <c r="H28" s="21">
        <v>0</v>
      </c>
      <c r="I28" s="21">
        <v>6</v>
      </c>
      <c r="J28" s="21">
        <v>11</v>
      </c>
      <c r="K28" s="23">
        <v>6621</v>
      </c>
      <c r="L28" s="23">
        <v>104.22</v>
      </c>
      <c r="M28" s="23">
        <v>0</v>
      </c>
      <c r="N28" s="23">
        <v>0</v>
      </c>
      <c r="O28" s="23">
        <v>281.16000000000003</v>
      </c>
      <c r="P28" s="23">
        <v>695.82</v>
      </c>
      <c r="Q28" s="23">
        <v>2466.66</v>
      </c>
      <c r="R28" s="23">
        <v>342</v>
      </c>
      <c r="S28" s="23">
        <v>0</v>
      </c>
      <c r="T28" s="23">
        <v>0</v>
      </c>
      <c r="U28" s="23">
        <v>10510.86</v>
      </c>
      <c r="V28" s="23">
        <v>0</v>
      </c>
      <c r="W28" s="23">
        <f t="shared" si="5"/>
        <v>10510.86</v>
      </c>
      <c r="X28" s="21">
        <v>5250</v>
      </c>
      <c r="Y28" s="21">
        <v>0</v>
      </c>
      <c r="Z28" s="21">
        <v>66</v>
      </c>
      <c r="AA28" s="21">
        <v>65</v>
      </c>
      <c r="AB28" s="23">
        <f t="shared" si="0"/>
        <v>1488.7903682719548</v>
      </c>
      <c r="AC28" s="23">
        <f t="shared" si="6"/>
        <v>159.25545454545454</v>
      </c>
      <c r="AD28" s="23" t="s">
        <v>1669</v>
      </c>
      <c r="AE28" s="284">
        <v>0.28999999999999998</v>
      </c>
    </row>
    <row r="29" spans="1:31" s="44" customFormat="1" x14ac:dyDescent="0.25">
      <c r="A29" s="21" t="s">
        <v>473</v>
      </c>
      <c r="B29" s="38" t="s">
        <v>985</v>
      </c>
      <c r="C29" s="21" t="s">
        <v>988</v>
      </c>
      <c r="D29" s="21">
        <v>0</v>
      </c>
      <c r="E29" s="21">
        <v>7.01</v>
      </c>
      <c r="F29" s="21" t="s">
        <v>544</v>
      </c>
      <c r="G29" s="21" t="s">
        <v>988</v>
      </c>
      <c r="H29" s="21">
        <v>0</v>
      </c>
      <c r="I29" s="21">
        <v>7</v>
      </c>
      <c r="J29" s="21">
        <v>11</v>
      </c>
      <c r="K29" s="23">
        <v>7724.5</v>
      </c>
      <c r="L29" s="23">
        <v>121.59</v>
      </c>
      <c r="M29" s="23">
        <v>0</v>
      </c>
      <c r="N29" s="23">
        <v>0</v>
      </c>
      <c r="O29" s="23">
        <v>328.02</v>
      </c>
      <c r="P29" s="23">
        <v>811.79</v>
      </c>
      <c r="Q29" s="23">
        <v>2877.77</v>
      </c>
      <c r="R29" s="23">
        <v>399</v>
      </c>
      <c r="S29" s="23">
        <v>0</v>
      </c>
      <c r="T29" s="23">
        <v>0</v>
      </c>
      <c r="U29" s="23">
        <v>12262.67</v>
      </c>
      <c r="V29" s="23">
        <v>0</v>
      </c>
      <c r="W29" s="23">
        <f t="shared" si="5"/>
        <v>12262.67</v>
      </c>
      <c r="X29" s="21">
        <v>5250</v>
      </c>
      <c r="Y29" s="21">
        <v>0</v>
      </c>
      <c r="Z29" s="21">
        <v>77</v>
      </c>
      <c r="AA29" s="21">
        <v>65</v>
      </c>
      <c r="AB29" s="23">
        <f t="shared" si="0"/>
        <v>1749.3109843081313</v>
      </c>
      <c r="AC29" s="23">
        <f t="shared" si="6"/>
        <v>159.25545454545454</v>
      </c>
      <c r="AD29" s="23" t="s">
        <v>1708</v>
      </c>
      <c r="AE29" s="284">
        <v>0.28999999999999998</v>
      </c>
    </row>
    <row r="30" spans="1:31" s="44" customFormat="1" x14ac:dyDescent="0.25">
      <c r="A30" s="21" t="s">
        <v>473</v>
      </c>
      <c r="B30" s="38" t="s">
        <v>998</v>
      </c>
      <c r="C30" s="21" t="s">
        <v>1006</v>
      </c>
      <c r="D30" s="21">
        <v>8.6</v>
      </c>
      <c r="E30" s="21">
        <v>0</v>
      </c>
      <c r="F30" s="21" t="s">
        <v>177</v>
      </c>
      <c r="G30" s="21" t="s">
        <v>1006</v>
      </c>
      <c r="H30" s="21">
        <v>0</v>
      </c>
      <c r="I30" s="21">
        <v>20</v>
      </c>
      <c r="J30" s="21">
        <v>11</v>
      </c>
      <c r="K30" s="23">
        <v>23240</v>
      </c>
      <c r="L30" s="23">
        <v>365.82</v>
      </c>
      <c r="M30" s="23">
        <v>3639.38</v>
      </c>
      <c r="N30" s="23">
        <v>0</v>
      </c>
      <c r="O30" s="23">
        <v>993.2</v>
      </c>
      <c r="P30" s="23">
        <v>2300.4</v>
      </c>
      <c r="Q30" s="23">
        <v>10016</v>
      </c>
      <c r="R30" s="23">
        <v>1140</v>
      </c>
      <c r="S30" s="23">
        <v>0</v>
      </c>
      <c r="T30" s="23">
        <v>0</v>
      </c>
      <c r="U30" s="23">
        <v>41694.800000000003</v>
      </c>
      <c r="V30" s="23">
        <v>0</v>
      </c>
      <c r="W30" s="23">
        <f t="shared" ref="W30:W35" si="7">U30+V30</f>
        <v>41694.800000000003</v>
      </c>
      <c r="X30" s="21">
        <v>21500</v>
      </c>
      <c r="Y30" s="21">
        <v>0</v>
      </c>
      <c r="Z30" s="21">
        <v>220</v>
      </c>
      <c r="AA30" s="21">
        <v>183</v>
      </c>
      <c r="AB30" s="23">
        <f t="shared" si="0"/>
        <v>4848.2325581395353</v>
      </c>
      <c r="AC30" s="23">
        <f t="shared" ref="AC30:AC36" si="8">W30/Z30</f>
        <v>189.52181818181819</v>
      </c>
      <c r="AD30" s="23" t="s">
        <v>1996</v>
      </c>
      <c r="AE30" s="284"/>
    </row>
    <row r="31" spans="1:31" s="44" customFormat="1" x14ac:dyDescent="0.25">
      <c r="A31" s="21" t="s">
        <v>473</v>
      </c>
      <c r="B31" s="38" t="s">
        <v>1010</v>
      </c>
      <c r="C31" s="21" t="s">
        <v>1018</v>
      </c>
      <c r="D31" s="21">
        <v>8.16</v>
      </c>
      <c r="E31" s="21">
        <v>0</v>
      </c>
      <c r="F31" s="21" t="s">
        <v>177</v>
      </c>
      <c r="G31" s="21" t="s">
        <v>1018</v>
      </c>
      <c r="H31" s="21">
        <v>0</v>
      </c>
      <c r="I31" s="21">
        <v>20</v>
      </c>
      <c r="J31" s="21">
        <v>11</v>
      </c>
      <c r="K31" s="23">
        <v>23240</v>
      </c>
      <c r="L31" s="23">
        <v>365.82</v>
      </c>
      <c r="M31" s="23">
        <v>3639.38</v>
      </c>
      <c r="N31" s="23">
        <v>0</v>
      </c>
      <c r="O31" s="23">
        <v>993.2</v>
      </c>
      <c r="P31" s="23">
        <v>2300.4</v>
      </c>
      <c r="Q31" s="23">
        <v>10016</v>
      </c>
      <c r="R31" s="23">
        <v>1140</v>
      </c>
      <c r="S31" s="23">
        <v>0</v>
      </c>
      <c r="T31" s="23">
        <v>0</v>
      </c>
      <c r="U31" s="23">
        <v>41694.800000000003</v>
      </c>
      <c r="V31" s="23">
        <v>0</v>
      </c>
      <c r="W31" s="23">
        <f t="shared" si="7"/>
        <v>41694.800000000003</v>
      </c>
      <c r="X31" s="21">
        <v>20400</v>
      </c>
      <c r="Y31" s="21">
        <v>0</v>
      </c>
      <c r="Z31" s="21">
        <v>220</v>
      </c>
      <c r="AA31" s="21">
        <v>145</v>
      </c>
      <c r="AB31" s="23">
        <f t="shared" si="0"/>
        <v>5109.6568627450979</v>
      </c>
      <c r="AC31" s="23">
        <f t="shared" si="8"/>
        <v>189.52181818181819</v>
      </c>
      <c r="AD31" s="23" t="s">
        <v>1738</v>
      </c>
      <c r="AE31" s="284"/>
    </row>
    <row r="32" spans="1:31" s="44" customFormat="1" x14ac:dyDescent="0.25">
      <c r="A32" s="21" t="s">
        <v>473</v>
      </c>
      <c r="B32" s="38" t="s">
        <v>1022</v>
      </c>
      <c r="C32" s="21" t="s">
        <v>1029</v>
      </c>
      <c r="D32" s="21">
        <v>0</v>
      </c>
      <c r="E32" s="21">
        <v>7.06</v>
      </c>
      <c r="F32" s="21" t="s">
        <v>544</v>
      </c>
      <c r="G32" s="21" t="s">
        <v>1029</v>
      </c>
      <c r="H32" s="21">
        <v>0</v>
      </c>
      <c r="I32" s="21">
        <v>5</v>
      </c>
      <c r="J32" s="21">
        <v>11</v>
      </c>
      <c r="K32" s="23">
        <v>5517.5</v>
      </c>
      <c r="L32" s="23">
        <v>86.85</v>
      </c>
      <c r="M32" s="23">
        <v>0</v>
      </c>
      <c r="N32" s="23">
        <v>0</v>
      </c>
      <c r="O32" s="23">
        <v>234.3</v>
      </c>
      <c r="P32" s="23">
        <v>579.85</v>
      </c>
      <c r="Q32" s="23">
        <v>2055.5500000000002</v>
      </c>
      <c r="R32" s="23">
        <v>285</v>
      </c>
      <c r="S32" s="23">
        <v>0</v>
      </c>
      <c r="T32" s="23">
        <v>0</v>
      </c>
      <c r="U32" s="23">
        <v>8759.0499999999993</v>
      </c>
      <c r="V32" s="23">
        <v>0</v>
      </c>
      <c r="W32" s="23">
        <f t="shared" si="7"/>
        <v>8759.0499999999993</v>
      </c>
      <c r="X32" s="21">
        <v>4375</v>
      </c>
      <c r="Y32" s="21">
        <v>0</v>
      </c>
      <c r="Z32" s="21">
        <v>55</v>
      </c>
      <c r="AA32" s="21">
        <v>49</v>
      </c>
      <c r="AB32" s="23">
        <f t="shared" si="0"/>
        <v>1240.6586402266289</v>
      </c>
      <c r="AC32" s="23">
        <f t="shared" si="8"/>
        <v>159.25545454545454</v>
      </c>
      <c r="AD32" s="23" t="s">
        <v>1997</v>
      </c>
      <c r="AE32" s="284">
        <v>0.24</v>
      </c>
    </row>
    <row r="33" spans="1:31" s="44" customFormat="1" x14ac:dyDescent="0.25">
      <c r="A33" s="21" t="s">
        <v>473</v>
      </c>
      <c r="B33" s="38" t="s">
        <v>1022</v>
      </c>
      <c r="C33" s="21" t="s">
        <v>1039</v>
      </c>
      <c r="D33" s="21">
        <v>0</v>
      </c>
      <c r="E33" s="21">
        <v>7.06</v>
      </c>
      <c r="F33" s="21" t="s">
        <v>544</v>
      </c>
      <c r="G33" s="21" t="s">
        <v>1039</v>
      </c>
      <c r="H33" s="21">
        <v>0</v>
      </c>
      <c r="I33" s="21">
        <v>5</v>
      </c>
      <c r="J33" s="21">
        <v>11</v>
      </c>
      <c r="K33" s="23">
        <v>5810</v>
      </c>
      <c r="L33" s="23">
        <v>91.45</v>
      </c>
      <c r="M33" s="23">
        <v>0</v>
      </c>
      <c r="N33" s="23">
        <v>0</v>
      </c>
      <c r="O33" s="23">
        <v>248.3</v>
      </c>
      <c r="P33" s="23">
        <v>575.1</v>
      </c>
      <c r="Q33" s="23">
        <v>2504</v>
      </c>
      <c r="R33" s="23">
        <v>285</v>
      </c>
      <c r="S33" s="23">
        <v>0</v>
      </c>
      <c r="T33" s="23">
        <v>0</v>
      </c>
      <c r="U33" s="23">
        <v>9513.85</v>
      </c>
      <c r="V33" s="23">
        <v>0</v>
      </c>
      <c r="W33" s="23">
        <f t="shared" si="7"/>
        <v>9513.85</v>
      </c>
      <c r="X33" s="21">
        <v>4375</v>
      </c>
      <c r="Y33" s="21">
        <v>0</v>
      </c>
      <c r="Z33" s="21">
        <v>55</v>
      </c>
      <c r="AA33" s="21">
        <v>55</v>
      </c>
      <c r="AB33" s="23">
        <f t="shared" si="0"/>
        <v>1347.5708215297452</v>
      </c>
      <c r="AC33" s="23">
        <f t="shared" si="8"/>
        <v>172.97909090909093</v>
      </c>
      <c r="AD33" s="23" t="s">
        <v>1706</v>
      </c>
      <c r="AE33" s="284">
        <v>0.24</v>
      </c>
    </row>
    <row r="34" spans="1:31" s="44" customFormat="1" x14ac:dyDescent="0.25">
      <c r="A34" s="21" t="s">
        <v>473</v>
      </c>
      <c r="B34" s="38" t="s">
        <v>1022</v>
      </c>
      <c r="C34" s="21" t="s">
        <v>1041</v>
      </c>
      <c r="D34" s="21">
        <v>0</v>
      </c>
      <c r="E34" s="21">
        <v>7.04</v>
      </c>
      <c r="F34" s="21" t="s">
        <v>544</v>
      </c>
      <c r="G34" s="21" t="s">
        <v>1041</v>
      </c>
      <c r="H34" s="21">
        <v>0</v>
      </c>
      <c r="I34" s="21">
        <v>6</v>
      </c>
      <c r="J34" s="21">
        <v>11</v>
      </c>
      <c r="K34" s="23">
        <v>6621</v>
      </c>
      <c r="L34" s="23">
        <v>104.22</v>
      </c>
      <c r="M34" s="23">
        <v>0</v>
      </c>
      <c r="N34" s="23">
        <v>0</v>
      </c>
      <c r="O34" s="23">
        <v>281.16000000000003</v>
      </c>
      <c r="P34" s="23">
        <v>695.82</v>
      </c>
      <c r="Q34" s="23">
        <v>2466.66</v>
      </c>
      <c r="R34" s="23">
        <v>342</v>
      </c>
      <c r="S34" s="23">
        <v>0</v>
      </c>
      <c r="T34" s="23">
        <v>0</v>
      </c>
      <c r="U34" s="23">
        <v>10510.86</v>
      </c>
      <c r="V34" s="23">
        <v>0</v>
      </c>
      <c r="W34" s="23">
        <f t="shared" si="7"/>
        <v>10510.86</v>
      </c>
      <c r="X34" s="21">
        <v>5250</v>
      </c>
      <c r="Y34" s="21">
        <v>0</v>
      </c>
      <c r="Z34" s="21">
        <v>66</v>
      </c>
      <c r="AA34" s="21">
        <v>55</v>
      </c>
      <c r="AB34" s="23">
        <f t="shared" si="0"/>
        <v>1493.0198863636365</v>
      </c>
      <c r="AC34" s="23">
        <f t="shared" si="8"/>
        <v>159.25545454545454</v>
      </c>
      <c r="AD34" s="23" t="s">
        <v>1708</v>
      </c>
      <c r="AE34" s="284">
        <v>0.28999999999999998</v>
      </c>
    </row>
    <row r="35" spans="1:31" s="44" customFormat="1" x14ac:dyDescent="0.25">
      <c r="A35" s="21" t="s">
        <v>473</v>
      </c>
      <c r="B35" s="38" t="s">
        <v>1045</v>
      </c>
      <c r="C35" s="21" t="s">
        <v>1053</v>
      </c>
      <c r="D35" s="21">
        <v>8.36</v>
      </c>
      <c r="E35" s="21">
        <v>0</v>
      </c>
      <c r="F35" s="21" t="s">
        <v>177</v>
      </c>
      <c r="G35" s="21" t="s">
        <v>1053</v>
      </c>
      <c r="H35" s="21">
        <v>0</v>
      </c>
      <c r="I35" s="21">
        <v>20</v>
      </c>
      <c r="J35" s="21">
        <v>11</v>
      </c>
      <c r="K35" s="23">
        <v>23240</v>
      </c>
      <c r="L35" s="23">
        <v>365.82</v>
      </c>
      <c r="M35" s="23">
        <v>3639.38</v>
      </c>
      <c r="N35" s="23">
        <v>0</v>
      </c>
      <c r="O35" s="23">
        <v>993.2</v>
      </c>
      <c r="P35" s="23">
        <v>2300.4</v>
      </c>
      <c r="Q35" s="23">
        <v>10740</v>
      </c>
      <c r="R35" s="23">
        <v>1140</v>
      </c>
      <c r="S35" s="23">
        <v>0</v>
      </c>
      <c r="T35" s="23">
        <v>0</v>
      </c>
      <c r="U35" s="23">
        <v>42418.8</v>
      </c>
      <c r="V35" s="23">
        <v>0</v>
      </c>
      <c r="W35" s="23">
        <f t="shared" si="7"/>
        <v>42418.8</v>
      </c>
      <c r="X35" s="21">
        <v>20900</v>
      </c>
      <c r="Y35" s="21">
        <v>0</v>
      </c>
      <c r="Z35" s="21">
        <v>220</v>
      </c>
      <c r="AA35" s="21">
        <v>199</v>
      </c>
      <c r="AB35" s="23">
        <f t="shared" si="0"/>
        <v>5074.0191387559817</v>
      </c>
      <c r="AC35" s="23">
        <f t="shared" si="8"/>
        <v>192.81272727272727</v>
      </c>
      <c r="AD35" s="23" t="s">
        <v>1998</v>
      </c>
      <c r="AE35" s="284"/>
    </row>
    <row r="36" spans="1:31" s="44" customFormat="1" x14ac:dyDescent="0.25">
      <c r="A36" s="21" t="s">
        <v>473</v>
      </c>
      <c r="B36" s="38" t="s">
        <v>1045</v>
      </c>
      <c r="C36" s="21" t="s">
        <v>1054</v>
      </c>
      <c r="D36" s="21">
        <v>0</v>
      </c>
      <c r="E36" s="21">
        <v>7</v>
      </c>
      <c r="F36" s="21" t="s">
        <v>544</v>
      </c>
      <c r="G36" s="21" t="s">
        <v>1054</v>
      </c>
      <c r="H36" s="21">
        <v>0</v>
      </c>
      <c r="I36" s="21">
        <v>3</v>
      </c>
      <c r="J36" s="21">
        <v>11</v>
      </c>
      <c r="K36" s="23">
        <v>3310.5</v>
      </c>
      <c r="L36" s="23">
        <v>52.11</v>
      </c>
      <c r="M36" s="23">
        <v>0</v>
      </c>
      <c r="N36" s="23">
        <v>0</v>
      </c>
      <c r="O36" s="23">
        <v>140.58000000000001</v>
      </c>
      <c r="P36" s="23">
        <v>347.91</v>
      </c>
      <c r="Q36" s="23">
        <v>1233.33</v>
      </c>
      <c r="R36" s="23">
        <v>171</v>
      </c>
      <c r="S36" s="23">
        <v>0</v>
      </c>
      <c r="T36" s="23">
        <v>0</v>
      </c>
      <c r="U36" s="23">
        <v>5255.43</v>
      </c>
      <c r="V36" s="23">
        <v>0</v>
      </c>
      <c r="W36" s="23">
        <f t="shared" ref="W36:W41" si="9">U36+V36</f>
        <v>5255.43</v>
      </c>
      <c r="X36" s="21">
        <v>2625</v>
      </c>
      <c r="Y36" s="21">
        <v>0</v>
      </c>
      <c r="Z36" s="21">
        <v>33</v>
      </c>
      <c r="AA36" s="21">
        <v>33</v>
      </c>
      <c r="AB36" s="23">
        <f t="shared" si="0"/>
        <v>750.77571428571434</v>
      </c>
      <c r="AC36" s="23">
        <f t="shared" si="8"/>
        <v>159.25545454545454</v>
      </c>
      <c r="AD36" s="23" t="s">
        <v>1949</v>
      </c>
      <c r="AE36" s="284">
        <v>0.15</v>
      </c>
    </row>
    <row r="37" spans="1:31" s="44" customFormat="1" x14ac:dyDescent="0.25">
      <c r="A37" s="21" t="s">
        <v>473</v>
      </c>
      <c r="B37" s="38" t="s">
        <v>1069</v>
      </c>
      <c r="C37" s="21" t="s">
        <v>1070</v>
      </c>
      <c r="D37" s="21">
        <v>8.36</v>
      </c>
      <c r="E37" s="21">
        <v>0</v>
      </c>
      <c r="F37" s="21" t="s">
        <v>177</v>
      </c>
      <c r="G37" s="21" t="s">
        <v>1070</v>
      </c>
      <c r="H37" s="21">
        <v>0</v>
      </c>
      <c r="I37" s="21">
        <v>20</v>
      </c>
      <c r="J37" s="21">
        <v>11</v>
      </c>
      <c r="K37" s="23">
        <v>23240</v>
      </c>
      <c r="L37" s="23">
        <v>365.82</v>
      </c>
      <c r="M37" s="23">
        <v>3639.38</v>
      </c>
      <c r="N37" s="23">
        <v>0</v>
      </c>
      <c r="O37" s="23">
        <v>993.2</v>
      </c>
      <c r="P37" s="23">
        <v>2300.4</v>
      </c>
      <c r="Q37" s="23">
        <v>10378</v>
      </c>
      <c r="R37" s="23">
        <v>1140</v>
      </c>
      <c r="S37" s="23">
        <v>0</v>
      </c>
      <c r="T37" s="23">
        <v>0</v>
      </c>
      <c r="U37" s="23">
        <v>42056.800000000003</v>
      </c>
      <c r="V37" s="23">
        <v>0</v>
      </c>
      <c r="W37" s="23">
        <f t="shared" si="9"/>
        <v>42056.800000000003</v>
      </c>
      <c r="X37" s="21">
        <v>20900</v>
      </c>
      <c r="Y37" s="21">
        <v>0</v>
      </c>
      <c r="Z37" s="21">
        <v>220</v>
      </c>
      <c r="AA37" s="21">
        <v>141</v>
      </c>
      <c r="AB37" s="23">
        <f t="shared" si="0"/>
        <v>5030.7177033492826</v>
      </c>
      <c r="AC37" s="23">
        <f t="shared" ref="AC37:AC42" si="10">W37/Z37</f>
        <v>191.16727272727275</v>
      </c>
      <c r="AD37" s="23" t="s">
        <v>1745</v>
      </c>
      <c r="AE37" s="284"/>
    </row>
    <row r="38" spans="1:31" s="44" customFormat="1" x14ac:dyDescent="0.25">
      <c r="A38" s="21" t="s">
        <v>473</v>
      </c>
      <c r="B38" s="38" t="s">
        <v>1074</v>
      </c>
      <c r="C38" s="21" t="s">
        <v>1078</v>
      </c>
      <c r="D38" s="21">
        <v>0</v>
      </c>
      <c r="E38" s="21">
        <v>1.49</v>
      </c>
      <c r="F38" s="21" t="s">
        <v>544</v>
      </c>
      <c r="G38" s="21" t="s">
        <v>1078</v>
      </c>
      <c r="H38" s="21">
        <v>0</v>
      </c>
      <c r="I38" s="21">
        <v>4</v>
      </c>
      <c r="J38" s="21">
        <v>11</v>
      </c>
      <c r="K38" s="23">
        <v>4414</v>
      </c>
      <c r="L38" s="23">
        <v>69.48</v>
      </c>
      <c r="M38" s="23">
        <v>0</v>
      </c>
      <c r="N38" s="23">
        <v>0</v>
      </c>
      <c r="O38" s="23">
        <v>187.44</v>
      </c>
      <c r="P38" s="23">
        <v>463.88</v>
      </c>
      <c r="Q38" s="23">
        <v>1778.05</v>
      </c>
      <c r="R38" s="23">
        <v>228</v>
      </c>
      <c r="S38" s="23">
        <v>0</v>
      </c>
      <c r="T38" s="23">
        <v>0</v>
      </c>
      <c r="U38" s="23">
        <v>7140.85</v>
      </c>
      <c r="V38" s="23">
        <v>0</v>
      </c>
      <c r="W38" s="23">
        <f t="shared" si="9"/>
        <v>7140.85</v>
      </c>
      <c r="X38" s="21">
        <v>3500</v>
      </c>
      <c r="Y38" s="21">
        <v>0</v>
      </c>
      <c r="Z38" s="21">
        <v>44</v>
      </c>
      <c r="AA38" s="21">
        <v>44</v>
      </c>
      <c r="AB38" s="23">
        <f t="shared" si="0"/>
        <v>4792.5167785234898</v>
      </c>
      <c r="AC38" s="23">
        <f t="shared" si="10"/>
        <v>162.29204545454547</v>
      </c>
      <c r="AD38" s="23" t="s">
        <v>1654</v>
      </c>
      <c r="AE38" s="284">
        <v>0.93</v>
      </c>
    </row>
    <row r="39" spans="1:31" s="44" customFormat="1" x14ac:dyDescent="0.25">
      <c r="A39" s="21" t="s">
        <v>473</v>
      </c>
      <c r="B39" s="38" t="s">
        <v>1074</v>
      </c>
      <c r="C39" s="21" t="s">
        <v>1077</v>
      </c>
      <c r="D39" s="21">
        <v>0</v>
      </c>
      <c r="E39" s="21">
        <v>7.03</v>
      </c>
      <c r="F39" s="21" t="s">
        <v>544</v>
      </c>
      <c r="G39" s="21" t="s">
        <v>1077</v>
      </c>
      <c r="H39" s="21">
        <v>0</v>
      </c>
      <c r="I39" s="21">
        <v>6</v>
      </c>
      <c r="J39" s="21">
        <v>11</v>
      </c>
      <c r="K39" s="23">
        <v>6972</v>
      </c>
      <c r="L39" s="23">
        <v>109.74</v>
      </c>
      <c r="M39" s="23">
        <v>0</v>
      </c>
      <c r="N39" s="23">
        <v>0</v>
      </c>
      <c r="O39" s="23">
        <v>297.95999999999998</v>
      </c>
      <c r="P39" s="23">
        <v>690.12</v>
      </c>
      <c r="Q39" s="23">
        <v>3004.8</v>
      </c>
      <c r="R39" s="23">
        <v>342</v>
      </c>
      <c r="S39" s="23">
        <v>0</v>
      </c>
      <c r="T39" s="23">
        <v>0</v>
      </c>
      <c r="U39" s="23">
        <v>11416.62</v>
      </c>
      <c r="V39" s="23">
        <v>0</v>
      </c>
      <c r="W39" s="23">
        <f t="shared" si="9"/>
        <v>11416.62</v>
      </c>
      <c r="X39" s="21">
        <v>5250</v>
      </c>
      <c r="Y39" s="21">
        <v>0</v>
      </c>
      <c r="Z39" s="21">
        <v>66</v>
      </c>
      <c r="AA39" s="21">
        <v>66</v>
      </c>
      <c r="AB39" s="23">
        <f t="shared" si="0"/>
        <v>1623.9857752489331</v>
      </c>
      <c r="AC39" s="23">
        <f t="shared" si="10"/>
        <v>172.97909090909093</v>
      </c>
      <c r="AD39" s="23" t="s">
        <v>1707</v>
      </c>
      <c r="AE39" s="284">
        <v>0.28999999999999998</v>
      </c>
    </row>
    <row r="40" spans="1:31" s="44" customFormat="1" x14ac:dyDescent="0.25">
      <c r="A40" s="21" t="s">
        <v>473</v>
      </c>
      <c r="B40" s="38" t="s">
        <v>1074</v>
      </c>
      <c r="C40" s="21" t="s">
        <v>1079</v>
      </c>
      <c r="D40" s="21">
        <v>0</v>
      </c>
      <c r="E40" s="21">
        <v>7</v>
      </c>
      <c r="F40" s="21" t="s">
        <v>544</v>
      </c>
      <c r="G40" s="21" t="s">
        <v>1079</v>
      </c>
      <c r="H40" s="21">
        <v>0</v>
      </c>
      <c r="I40" s="21">
        <v>4</v>
      </c>
      <c r="J40" s="21">
        <v>11</v>
      </c>
      <c r="K40" s="23">
        <v>4414</v>
      </c>
      <c r="L40" s="23">
        <v>69.48</v>
      </c>
      <c r="M40" s="23">
        <v>0</v>
      </c>
      <c r="N40" s="23">
        <v>0</v>
      </c>
      <c r="O40" s="23">
        <v>187.44</v>
      </c>
      <c r="P40" s="23">
        <v>463.88</v>
      </c>
      <c r="Q40" s="23">
        <v>1644.44</v>
      </c>
      <c r="R40" s="23">
        <v>228</v>
      </c>
      <c r="S40" s="23">
        <v>0</v>
      </c>
      <c r="T40" s="23">
        <v>0</v>
      </c>
      <c r="U40" s="23">
        <v>7007.24</v>
      </c>
      <c r="V40" s="23">
        <v>0</v>
      </c>
      <c r="W40" s="23">
        <f t="shared" si="9"/>
        <v>7007.24</v>
      </c>
      <c r="X40" s="21">
        <v>3500</v>
      </c>
      <c r="Y40" s="21">
        <v>0</v>
      </c>
      <c r="Z40" s="21">
        <v>44</v>
      </c>
      <c r="AA40" s="21">
        <v>44</v>
      </c>
      <c r="AB40" s="23">
        <f t="shared" si="0"/>
        <v>1001.0342857142857</v>
      </c>
      <c r="AC40" s="23">
        <f t="shared" si="10"/>
        <v>159.25545454545454</v>
      </c>
      <c r="AD40" s="23" t="s">
        <v>1668</v>
      </c>
      <c r="AE40" s="284">
        <v>0.2</v>
      </c>
    </row>
    <row r="41" spans="1:31" s="44" customFormat="1" x14ac:dyDescent="0.25">
      <c r="A41" s="21" t="s">
        <v>473</v>
      </c>
      <c r="B41" s="38" t="s">
        <v>1111</v>
      </c>
      <c r="C41" s="21" t="s">
        <v>1116</v>
      </c>
      <c r="D41" s="21">
        <v>23.17</v>
      </c>
      <c r="E41" s="21">
        <v>0</v>
      </c>
      <c r="F41" s="21" t="s">
        <v>177</v>
      </c>
      <c r="G41" s="21" t="s">
        <v>1116</v>
      </c>
      <c r="H41" s="21">
        <v>0</v>
      </c>
      <c r="I41" s="21">
        <v>20</v>
      </c>
      <c r="J41" s="21">
        <v>11</v>
      </c>
      <c r="K41" s="23">
        <v>24061.200000000001</v>
      </c>
      <c r="L41" s="23">
        <v>382.24</v>
      </c>
      <c r="M41" s="23">
        <v>3767.98</v>
      </c>
      <c r="N41" s="23">
        <v>0</v>
      </c>
      <c r="O41" s="23">
        <v>1387.2</v>
      </c>
      <c r="P41" s="23">
        <v>7195.2</v>
      </c>
      <c r="Q41" s="23">
        <v>8260</v>
      </c>
      <c r="R41" s="23">
        <v>1140</v>
      </c>
      <c r="S41" s="23">
        <v>0</v>
      </c>
      <c r="T41" s="23">
        <v>0</v>
      </c>
      <c r="U41" s="23">
        <v>46193.82</v>
      </c>
      <c r="V41" s="23">
        <v>0</v>
      </c>
      <c r="W41" s="23">
        <f t="shared" si="9"/>
        <v>46193.82</v>
      </c>
      <c r="X41" s="21">
        <v>57925</v>
      </c>
      <c r="Y41" s="21">
        <v>0</v>
      </c>
      <c r="Z41" s="21">
        <v>220</v>
      </c>
      <c r="AA41" s="21">
        <v>200</v>
      </c>
      <c r="AB41" s="23">
        <f t="shared" si="0"/>
        <v>1993.6909797151488</v>
      </c>
      <c r="AC41" s="23">
        <f t="shared" si="10"/>
        <v>209.97190909090909</v>
      </c>
      <c r="AD41" s="23" t="s">
        <v>1746</v>
      </c>
      <c r="AE41" s="284"/>
    </row>
    <row r="42" spans="1:31" s="44" customFormat="1" x14ac:dyDescent="0.25">
      <c r="A42" s="21" t="s">
        <v>473</v>
      </c>
      <c r="B42" s="38" t="s">
        <v>1126</v>
      </c>
      <c r="C42" s="21" t="s">
        <v>1132</v>
      </c>
      <c r="D42" s="21">
        <v>0</v>
      </c>
      <c r="E42" s="21">
        <v>7.55</v>
      </c>
      <c r="F42" s="21" t="s">
        <v>544</v>
      </c>
      <c r="G42" s="21" t="s">
        <v>1132</v>
      </c>
      <c r="H42" s="21">
        <v>0</v>
      </c>
      <c r="I42" s="21">
        <v>8</v>
      </c>
      <c r="J42" s="21">
        <v>11</v>
      </c>
      <c r="K42" s="23">
        <v>9761.2000000000007</v>
      </c>
      <c r="L42" s="23">
        <v>153.65</v>
      </c>
      <c r="M42" s="23">
        <v>1528.6</v>
      </c>
      <c r="N42" s="23">
        <v>0</v>
      </c>
      <c r="O42" s="23">
        <v>419.52</v>
      </c>
      <c r="P42" s="23">
        <v>970.96</v>
      </c>
      <c r="Q42" s="23">
        <v>4510.3999999999996</v>
      </c>
      <c r="R42" s="23">
        <v>456</v>
      </c>
      <c r="S42" s="23">
        <v>0</v>
      </c>
      <c r="T42" s="23">
        <v>0</v>
      </c>
      <c r="U42" s="23">
        <v>17800.330000000002</v>
      </c>
      <c r="V42" s="23">
        <v>0</v>
      </c>
      <c r="W42" s="23">
        <f t="shared" ref="W42:W47" si="11">U42+V42</f>
        <v>17800.330000000002</v>
      </c>
      <c r="X42" s="21">
        <v>7000</v>
      </c>
      <c r="Y42" s="21">
        <v>0</v>
      </c>
      <c r="Z42" s="21">
        <v>88</v>
      </c>
      <c r="AA42" s="21">
        <v>44</v>
      </c>
      <c r="AB42" s="23">
        <f t="shared" si="0"/>
        <v>2357.659602649007</v>
      </c>
      <c r="AC42" s="23">
        <f t="shared" si="10"/>
        <v>202.27647727272731</v>
      </c>
      <c r="AD42" s="23" t="s">
        <v>1747</v>
      </c>
      <c r="AE42" s="284">
        <v>0.37</v>
      </c>
    </row>
    <row r="43" spans="1:31" s="44" customFormat="1" x14ac:dyDescent="0.25">
      <c r="A43" s="21" t="s">
        <v>473</v>
      </c>
      <c r="B43" s="38" t="s">
        <v>1145</v>
      </c>
      <c r="C43" s="21" t="s">
        <v>1162</v>
      </c>
      <c r="D43" s="21">
        <v>23.02</v>
      </c>
      <c r="E43" s="21">
        <v>0</v>
      </c>
      <c r="F43" s="21" t="s">
        <v>177</v>
      </c>
      <c r="G43" s="21" t="s">
        <v>1162</v>
      </c>
      <c r="H43" s="21">
        <v>0</v>
      </c>
      <c r="I43" s="21">
        <v>20</v>
      </c>
      <c r="J43" s="21">
        <v>11</v>
      </c>
      <c r="K43" s="23">
        <v>24061.200000000001</v>
      </c>
      <c r="L43" s="23">
        <v>382.24</v>
      </c>
      <c r="M43" s="23">
        <v>3767.98</v>
      </c>
      <c r="N43" s="23">
        <v>0</v>
      </c>
      <c r="O43" s="23">
        <v>1387.2</v>
      </c>
      <c r="P43" s="23">
        <v>7195.2</v>
      </c>
      <c r="Q43" s="23">
        <v>8260</v>
      </c>
      <c r="R43" s="23">
        <v>1140</v>
      </c>
      <c r="S43" s="23">
        <v>0</v>
      </c>
      <c r="T43" s="23">
        <v>0</v>
      </c>
      <c r="U43" s="23">
        <v>46193.82</v>
      </c>
      <c r="V43" s="23">
        <v>0</v>
      </c>
      <c r="W43" s="23">
        <f t="shared" si="11"/>
        <v>46193.82</v>
      </c>
      <c r="X43" s="21">
        <v>57550</v>
      </c>
      <c r="Y43" s="21">
        <v>0</v>
      </c>
      <c r="Z43" s="21">
        <v>220</v>
      </c>
      <c r="AA43" s="21">
        <v>155</v>
      </c>
      <c r="AB43" s="23">
        <f t="shared" si="0"/>
        <v>2006.6820156385752</v>
      </c>
      <c r="AC43" s="23">
        <f t="shared" ref="AC43:AC48" si="12">W43/Z43</f>
        <v>209.97190909090909</v>
      </c>
      <c r="AD43" s="23" t="s">
        <v>1999</v>
      </c>
      <c r="AE43" s="284"/>
    </row>
    <row r="44" spans="1:31" s="44" customFormat="1" ht="13.5" customHeight="1" x14ac:dyDescent="0.25">
      <c r="A44" s="21" t="s">
        <v>473</v>
      </c>
      <c r="B44" s="38" t="s">
        <v>1165</v>
      </c>
      <c r="C44" s="21" t="s">
        <v>1175</v>
      </c>
      <c r="D44" s="21">
        <v>0</v>
      </c>
      <c r="E44" s="21">
        <v>7.02</v>
      </c>
      <c r="F44" s="21" t="s">
        <v>544</v>
      </c>
      <c r="G44" s="21" t="s">
        <v>1175</v>
      </c>
      <c r="H44" s="21">
        <v>0</v>
      </c>
      <c r="I44" s="21">
        <v>8</v>
      </c>
      <c r="J44" s="21">
        <v>11</v>
      </c>
      <c r="K44" s="23">
        <v>9761.2000000000007</v>
      </c>
      <c r="L44" s="23">
        <v>153.65</v>
      </c>
      <c r="M44" s="23">
        <v>1528.6</v>
      </c>
      <c r="N44" s="23">
        <v>0</v>
      </c>
      <c r="O44" s="23">
        <v>419.52</v>
      </c>
      <c r="P44" s="23">
        <v>970.96</v>
      </c>
      <c r="Q44" s="23">
        <v>2803.2</v>
      </c>
      <c r="R44" s="23">
        <v>456</v>
      </c>
      <c r="S44" s="23">
        <v>0</v>
      </c>
      <c r="T44" s="23">
        <v>0</v>
      </c>
      <c r="U44" s="23">
        <v>16093.13</v>
      </c>
      <c r="V44" s="23">
        <v>0</v>
      </c>
      <c r="W44" s="23">
        <f t="shared" si="11"/>
        <v>16093.13</v>
      </c>
      <c r="X44" s="21">
        <v>7000</v>
      </c>
      <c r="Y44" s="21">
        <v>0</v>
      </c>
      <c r="Z44" s="21">
        <v>88</v>
      </c>
      <c r="AA44" s="21">
        <v>81</v>
      </c>
      <c r="AB44" s="23">
        <f t="shared" si="0"/>
        <v>2292.468660968661</v>
      </c>
      <c r="AC44" s="23">
        <f t="shared" si="12"/>
        <v>182.87647727272727</v>
      </c>
      <c r="AD44" s="23" t="s">
        <v>1691</v>
      </c>
      <c r="AE44" s="284">
        <v>0.39</v>
      </c>
    </row>
    <row r="45" spans="1:31" s="44" customFormat="1" ht="13.5" customHeight="1" x14ac:dyDescent="0.25">
      <c r="A45" s="21" t="s">
        <v>473</v>
      </c>
      <c r="B45" s="38" t="s">
        <v>1165</v>
      </c>
      <c r="C45" s="21" t="s">
        <v>1176</v>
      </c>
      <c r="D45" s="21">
        <v>0</v>
      </c>
      <c r="E45" s="21">
        <v>7.11</v>
      </c>
      <c r="F45" s="21" t="s">
        <v>544</v>
      </c>
      <c r="G45" s="21" t="s">
        <v>1176</v>
      </c>
      <c r="H45" s="21">
        <v>0</v>
      </c>
      <c r="I45" s="21">
        <v>8</v>
      </c>
      <c r="J45" s="21">
        <v>11</v>
      </c>
      <c r="K45" s="23">
        <v>9761.2000000000007</v>
      </c>
      <c r="L45" s="23">
        <v>153.65</v>
      </c>
      <c r="M45" s="23">
        <v>1528.6</v>
      </c>
      <c r="N45" s="23">
        <v>0</v>
      </c>
      <c r="O45" s="23">
        <v>419.52</v>
      </c>
      <c r="P45" s="23">
        <v>970.96</v>
      </c>
      <c r="Q45" s="23">
        <v>2803.2</v>
      </c>
      <c r="R45" s="23">
        <v>456</v>
      </c>
      <c r="S45" s="23">
        <v>0</v>
      </c>
      <c r="T45" s="23">
        <v>0</v>
      </c>
      <c r="U45" s="23">
        <v>16093.13</v>
      </c>
      <c r="V45" s="23">
        <v>0</v>
      </c>
      <c r="W45" s="23">
        <f t="shared" si="11"/>
        <v>16093.13</v>
      </c>
      <c r="X45" s="21">
        <v>7000</v>
      </c>
      <c r="Y45" s="21">
        <v>0</v>
      </c>
      <c r="Z45" s="21">
        <v>88</v>
      </c>
      <c r="AA45" s="21">
        <v>79</v>
      </c>
      <c r="AB45" s="23">
        <f t="shared" si="0"/>
        <v>2263.450070323488</v>
      </c>
      <c r="AC45" s="23">
        <f t="shared" si="12"/>
        <v>182.87647727272727</v>
      </c>
      <c r="AD45" s="23" t="s">
        <v>2000</v>
      </c>
      <c r="AE45" s="284">
        <v>0.39</v>
      </c>
    </row>
    <row r="46" spans="1:31" s="44" customFormat="1" ht="13.5" customHeight="1" x14ac:dyDescent="0.25">
      <c r="A46" s="21" t="s">
        <v>473</v>
      </c>
      <c r="B46" s="38" t="s">
        <v>1211</v>
      </c>
      <c r="C46" s="21" t="s">
        <v>1214</v>
      </c>
      <c r="D46" s="21">
        <v>0</v>
      </c>
      <c r="E46" s="21">
        <v>20.709</v>
      </c>
      <c r="F46" s="21" t="s">
        <v>544</v>
      </c>
      <c r="G46" s="21" t="s">
        <v>1214</v>
      </c>
      <c r="H46" s="21">
        <v>0</v>
      </c>
      <c r="I46" s="21">
        <v>4</v>
      </c>
      <c r="J46" s="21">
        <v>11</v>
      </c>
      <c r="K46" s="23">
        <v>4880.6000000000004</v>
      </c>
      <c r="L46" s="23">
        <v>76.819999999999993</v>
      </c>
      <c r="M46" s="23">
        <v>764.3</v>
      </c>
      <c r="N46" s="23">
        <v>0</v>
      </c>
      <c r="O46" s="23">
        <v>209.76</v>
      </c>
      <c r="P46" s="23">
        <v>485.48</v>
      </c>
      <c r="Q46" s="23">
        <v>1246.4000000000001</v>
      </c>
      <c r="R46" s="23">
        <v>228</v>
      </c>
      <c r="S46" s="23">
        <v>0</v>
      </c>
      <c r="T46" s="23">
        <v>0</v>
      </c>
      <c r="U46" s="23">
        <v>7891.36</v>
      </c>
      <c r="V46" s="23">
        <v>0</v>
      </c>
      <c r="W46" s="23">
        <f t="shared" si="11"/>
        <v>7891.36</v>
      </c>
      <c r="X46" s="21">
        <v>10355</v>
      </c>
      <c r="Y46" s="21">
        <v>0</v>
      </c>
      <c r="Z46" s="21">
        <v>44</v>
      </c>
      <c r="AA46" s="21">
        <v>44</v>
      </c>
      <c r="AB46" s="23">
        <f t="shared" si="0"/>
        <v>381.05944275435797</v>
      </c>
      <c r="AC46" s="23">
        <f t="shared" si="12"/>
        <v>179.3490909090909</v>
      </c>
      <c r="AD46" s="23" t="s">
        <v>1748</v>
      </c>
      <c r="AE46" s="284">
        <v>0.2</v>
      </c>
    </row>
    <row r="47" spans="1:31" s="44" customFormat="1" ht="13.5" customHeight="1" x14ac:dyDescent="0.25">
      <c r="A47" s="21" t="s">
        <v>473</v>
      </c>
      <c r="B47" s="38" t="s">
        <v>1211</v>
      </c>
      <c r="C47" s="21" t="s">
        <v>1215</v>
      </c>
      <c r="D47" s="21">
        <v>0</v>
      </c>
      <c r="E47" s="21">
        <v>8.9719999999999995</v>
      </c>
      <c r="F47" s="21" t="s">
        <v>544</v>
      </c>
      <c r="G47" s="21" t="s">
        <v>1215</v>
      </c>
      <c r="H47" s="21">
        <v>0</v>
      </c>
      <c r="I47" s="21">
        <v>3</v>
      </c>
      <c r="J47" s="21">
        <v>11</v>
      </c>
      <c r="K47" s="23">
        <v>3660.45</v>
      </c>
      <c r="L47" s="23">
        <v>57.62</v>
      </c>
      <c r="M47" s="23">
        <v>573.22</v>
      </c>
      <c r="N47" s="23">
        <v>0</v>
      </c>
      <c r="O47" s="23">
        <v>157.32</v>
      </c>
      <c r="P47" s="23">
        <v>364.11</v>
      </c>
      <c r="Q47" s="23">
        <v>934.8</v>
      </c>
      <c r="R47" s="23">
        <v>171</v>
      </c>
      <c r="S47" s="23">
        <v>0</v>
      </c>
      <c r="T47" s="23">
        <v>0</v>
      </c>
      <c r="U47" s="23">
        <v>5918.52</v>
      </c>
      <c r="V47" s="23">
        <v>0</v>
      </c>
      <c r="W47" s="23">
        <f t="shared" si="11"/>
        <v>5918.52</v>
      </c>
      <c r="X47" s="21">
        <v>3370</v>
      </c>
      <c r="Y47" s="21">
        <v>0</v>
      </c>
      <c r="Z47" s="21">
        <v>33</v>
      </c>
      <c r="AA47" s="21">
        <v>33</v>
      </c>
      <c r="AB47" s="23">
        <f t="shared" si="0"/>
        <v>659.66562639322342</v>
      </c>
      <c r="AC47" s="23">
        <f t="shared" si="12"/>
        <v>179.34909090909093</v>
      </c>
      <c r="AD47" s="23" t="s">
        <v>1933</v>
      </c>
      <c r="AE47" s="284">
        <v>0.15</v>
      </c>
    </row>
    <row r="48" spans="1:31" s="44" customFormat="1" ht="13.5" customHeight="1" x14ac:dyDescent="0.25">
      <c r="A48" s="21" t="s">
        <v>473</v>
      </c>
      <c r="B48" s="38" t="s">
        <v>1211</v>
      </c>
      <c r="C48" s="21" t="s">
        <v>1216</v>
      </c>
      <c r="D48" s="21">
        <v>0</v>
      </c>
      <c r="E48" s="21">
        <v>26.486999999999998</v>
      </c>
      <c r="F48" s="21" t="s">
        <v>544</v>
      </c>
      <c r="G48" s="21" t="s">
        <v>1216</v>
      </c>
      <c r="H48" s="21">
        <v>0</v>
      </c>
      <c r="I48" s="21">
        <v>4</v>
      </c>
      <c r="J48" s="21">
        <v>11</v>
      </c>
      <c r="K48" s="23">
        <v>4880.6000000000004</v>
      </c>
      <c r="L48" s="23">
        <v>76.819999999999993</v>
      </c>
      <c r="M48" s="23">
        <v>764.3</v>
      </c>
      <c r="N48" s="23">
        <v>0</v>
      </c>
      <c r="O48" s="23">
        <v>209.76</v>
      </c>
      <c r="P48" s="23">
        <v>485.48</v>
      </c>
      <c r="Q48" s="23">
        <v>1324</v>
      </c>
      <c r="R48" s="23">
        <v>228</v>
      </c>
      <c r="S48" s="23">
        <v>0</v>
      </c>
      <c r="T48" s="23">
        <v>0</v>
      </c>
      <c r="U48" s="23">
        <v>7968.96</v>
      </c>
      <c r="V48" s="23">
        <v>0</v>
      </c>
      <c r="W48" s="23">
        <f>U48+V48</f>
        <v>7968.96</v>
      </c>
      <c r="X48" s="21">
        <v>13250</v>
      </c>
      <c r="Y48" s="21">
        <v>0</v>
      </c>
      <c r="Z48" s="21">
        <v>44</v>
      </c>
      <c r="AA48" s="21">
        <v>44</v>
      </c>
      <c r="AB48" s="23">
        <f>W48/(D48+E48)</f>
        <v>300.86306489976215</v>
      </c>
      <c r="AC48" s="23">
        <f t="shared" si="12"/>
        <v>181.11272727272728</v>
      </c>
      <c r="AD48" s="23" t="s">
        <v>1717</v>
      </c>
      <c r="AE48" s="284">
        <v>0.19</v>
      </c>
    </row>
    <row r="49" spans="1:31" s="44" customFormat="1" x14ac:dyDescent="0.25">
      <c r="A49" s="21"/>
      <c r="B49" s="38"/>
      <c r="C49" s="21"/>
      <c r="D49" s="21"/>
      <c r="E49" s="21"/>
      <c r="F49" s="21"/>
      <c r="G49" s="21"/>
      <c r="H49" s="21"/>
      <c r="I49" s="21"/>
      <c r="J49" s="21"/>
      <c r="K49" s="23"/>
      <c r="L49" s="23"/>
      <c r="M49" s="23"/>
      <c r="N49" s="23"/>
      <c r="O49" s="23"/>
      <c r="P49" s="23"/>
      <c r="Q49" s="23"/>
      <c r="R49" s="23"/>
      <c r="S49" s="23"/>
      <c r="T49" s="23"/>
      <c r="U49" s="23"/>
      <c r="V49" s="23"/>
      <c r="W49" s="23"/>
      <c r="X49" s="21"/>
      <c r="Y49" s="21"/>
      <c r="Z49" s="21"/>
      <c r="AA49" s="21"/>
      <c r="AB49" s="23"/>
      <c r="AC49" s="23"/>
      <c r="AD49" s="23"/>
      <c r="AE49" s="284"/>
    </row>
    <row r="50" spans="1:31" s="44" customFormat="1" x14ac:dyDescent="0.25">
      <c r="A50" s="21"/>
      <c r="B50" s="38"/>
      <c r="C50" s="21"/>
      <c r="D50" s="21"/>
      <c r="E50" s="21"/>
      <c r="F50" s="21"/>
      <c r="G50" s="21"/>
      <c r="H50" s="21"/>
      <c r="I50" s="21"/>
      <c r="J50" s="21"/>
      <c r="K50" s="23"/>
      <c r="L50" s="23"/>
      <c r="M50" s="23"/>
      <c r="N50" s="23"/>
      <c r="O50" s="23"/>
      <c r="P50" s="23"/>
      <c r="Q50" s="23"/>
      <c r="R50" s="23"/>
      <c r="S50" s="23"/>
      <c r="T50" s="23"/>
      <c r="U50" s="23"/>
      <c r="V50" s="23"/>
      <c r="W50" s="23"/>
      <c r="X50" s="21"/>
      <c r="Y50" s="21"/>
      <c r="Z50" s="21"/>
      <c r="AA50" s="21"/>
      <c r="AB50" s="23"/>
      <c r="AC50" s="23"/>
      <c r="AD50" s="23"/>
      <c r="AE50" s="284"/>
    </row>
    <row r="51" spans="1:31" s="36" customFormat="1" x14ac:dyDescent="0.25">
      <c r="A51" s="1"/>
      <c r="B51" s="31"/>
      <c r="C51" s="1"/>
      <c r="D51" s="1"/>
      <c r="E51" s="1"/>
      <c r="F51" s="1"/>
      <c r="G51" s="1"/>
      <c r="H51" s="1"/>
      <c r="I51" s="1"/>
      <c r="J51" s="1"/>
      <c r="K51" s="13"/>
      <c r="L51" s="13"/>
      <c r="M51" s="13"/>
      <c r="N51" s="13"/>
      <c r="O51" s="13"/>
      <c r="P51" s="13"/>
      <c r="Q51" s="13"/>
      <c r="R51" s="13"/>
      <c r="S51" s="13"/>
      <c r="T51" s="13"/>
      <c r="U51" s="13"/>
      <c r="V51" s="13"/>
      <c r="W51" s="13"/>
      <c r="X51" s="1"/>
      <c r="Y51" s="1"/>
      <c r="Z51" s="1"/>
      <c r="AA51" s="1"/>
      <c r="AB51" s="13"/>
      <c r="AC51" s="13"/>
      <c r="AD51" s="13"/>
      <c r="AE51" s="285"/>
    </row>
    <row r="52" spans="1:31" x14ac:dyDescent="0.25">
      <c r="A52" s="1"/>
      <c r="B52" s="1"/>
      <c r="C52" s="1"/>
      <c r="D52" s="1"/>
      <c r="E52" s="1"/>
      <c r="F52" s="1"/>
      <c r="G52" s="1"/>
      <c r="H52" s="1"/>
      <c r="I52" s="1"/>
      <c r="J52" s="1"/>
      <c r="K52" s="1"/>
      <c r="L52" s="1"/>
      <c r="M52" s="1"/>
      <c r="N52" s="1"/>
      <c r="O52" s="1"/>
      <c r="P52" s="1"/>
      <c r="Q52" s="1"/>
      <c r="R52" s="1"/>
      <c r="S52" s="1"/>
      <c r="T52" s="1"/>
      <c r="U52" s="1"/>
      <c r="V52" s="13"/>
      <c r="W52" s="13"/>
      <c r="X52" s="1"/>
      <c r="Y52" s="1"/>
      <c r="Z52" s="1"/>
      <c r="AA52" s="1"/>
      <c r="AB52" s="13"/>
      <c r="AC52" s="13"/>
      <c r="AD52" s="13"/>
      <c r="AE52" s="285"/>
    </row>
    <row r="53" spans="1:31" x14ac:dyDescent="0.25">
      <c r="A53" s="97"/>
      <c r="B53" s="97" t="s">
        <v>28</v>
      </c>
      <c r="C53" s="97">
        <f>COUNT(D4:D52)</f>
        <v>45</v>
      </c>
      <c r="D53" s="97">
        <f>SUM(D4:D52)</f>
        <v>211.29000000000005</v>
      </c>
      <c r="E53" s="97">
        <f>SUM(E4:E52)</f>
        <v>168.33799999999999</v>
      </c>
      <c r="F53" s="97"/>
      <c r="G53" s="97"/>
      <c r="H53" s="97">
        <f>SUM(H4:H52)</f>
        <v>0</v>
      </c>
      <c r="I53" s="97">
        <f>SUM(I4:I52)</f>
        <v>605</v>
      </c>
      <c r="J53" s="97">
        <f>MAX(J4:J52)</f>
        <v>12</v>
      </c>
      <c r="K53" s="98">
        <f t="shared" ref="K53:AA53" si="13">SUM(K4:K52)</f>
        <v>660098.94999999972</v>
      </c>
      <c r="L53" s="98">
        <f t="shared" si="13"/>
        <v>6679.3799999999965</v>
      </c>
      <c r="M53" s="98">
        <f t="shared" si="13"/>
        <v>77567.66</v>
      </c>
      <c r="N53" s="98">
        <f t="shared" si="13"/>
        <v>0</v>
      </c>
      <c r="O53" s="98">
        <f t="shared" si="13"/>
        <v>29547.96</v>
      </c>
      <c r="P53" s="98">
        <f t="shared" si="13"/>
        <v>65304.890000000007</v>
      </c>
      <c r="Q53" s="98">
        <f t="shared" si="13"/>
        <v>247446.6699999999</v>
      </c>
      <c r="R53" s="98">
        <f t="shared" si="13"/>
        <v>34078.130000000005</v>
      </c>
      <c r="S53" s="98">
        <f t="shared" si="13"/>
        <v>0</v>
      </c>
      <c r="T53" s="98">
        <f t="shared" si="13"/>
        <v>0</v>
      </c>
      <c r="U53" s="98">
        <f t="shared" si="13"/>
        <v>1119462.3099999998</v>
      </c>
      <c r="V53" s="98">
        <f t="shared" si="13"/>
        <v>0</v>
      </c>
      <c r="W53" s="98">
        <f t="shared" si="13"/>
        <v>1119462.3099999998</v>
      </c>
      <c r="X53" s="101">
        <f t="shared" si="13"/>
        <v>655458</v>
      </c>
      <c r="Y53" s="101">
        <f t="shared" si="13"/>
        <v>0</v>
      </c>
      <c r="Z53" s="101">
        <f t="shared" si="13"/>
        <v>7011</v>
      </c>
      <c r="AA53" s="101">
        <f t="shared" si="13"/>
        <v>5777</v>
      </c>
      <c r="AB53" s="113">
        <f>W53/(D53+E53)</f>
        <v>2948.8402067286916</v>
      </c>
      <c r="AC53" s="113">
        <f>W53/Z53</f>
        <v>159.6722735701041</v>
      </c>
      <c r="AD53" s="113"/>
      <c r="AE53" s="113"/>
    </row>
    <row r="54" spans="1:31" ht="31.2" x14ac:dyDescent="0.25">
      <c r="A54" s="146" t="s">
        <v>14</v>
      </c>
      <c r="B54" s="146" t="s">
        <v>15</v>
      </c>
      <c r="C54" s="146" t="s">
        <v>16</v>
      </c>
      <c r="D54" s="43" t="s">
        <v>526</v>
      </c>
      <c r="E54" s="43" t="s">
        <v>524</v>
      </c>
      <c r="F54" s="146" t="s">
        <v>2</v>
      </c>
      <c r="G54" s="146" t="s">
        <v>3</v>
      </c>
      <c r="H54" s="43" t="s">
        <v>29</v>
      </c>
      <c r="I54" s="43" t="s">
        <v>4</v>
      </c>
      <c r="J54" s="43" t="s">
        <v>5</v>
      </c>
      <c r="K54" s="43" t="s">
        <v>6</v>
      </c>
      <c r="L54" s="43" t="s">
        <v>773</v>
      </c>
      <c r="M54" s="43" t="s">
        <v>13</v>
      </c>
      <c r="N54" s="146" t="s">
        <v>17</v>
      </c>
      <c r="O54" s="146" t="s">
        <v>7</v>
      </c>
      <c r="P54" s="43" t="s">
        <v>8</v>
      </c>
      <c r="Q54" s="146" t="s">
        <v>9</v>
      </c>
      <c r="R54" s="43" t="s">
        <v>18</v>
      </c>
      <c r="S54" s="146" t="s">
        <v>10</v>
      </c>
      <c r="T54" s="146" t="s">
        <v>12</v>
      </c>
      <c r="U54" s="43" t="s">
        <v>169</v>
      </c>
      <c r="V54" s="43" t="s">
        <v>170</v>
      </c>
      <c r="W54" s="43" t="s">
        <v>171</v>
      </c>
      <c r="X54" s="43" t="s">
        <v>163</v>
      </c>
      <c r="Y54" s="43" t="s">
        <v>164</v>
      </c>
      <c r="Z54" s="43" t="s">
        <v>165</v>
      </c>
      <c r="AA54" s="43" t="s">
        <v>166</v>
      </c>
      <c r="AB54" s="146" t="s">
        <v>167</v>
      </c>
      <c r="AC54" s="146" t="s">
        <v>168</v>
      </c>
      <c r="AD54" s="146" t="s">
        <v>1405</v>
      </c>
      <c r="AE54" s="146" t="s">
        <v>1406</v>
      </c>
    </row>
    <row r="55" spans="1:31" x14ac:dyDescent="0.25">
      <c r="A55" s="100"/>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c r="AA55" s="100"/>
      <c r="AB55" s="100"/>
      <c r="AC55" s="100"/>
      <c r="AD55" s="100"/>
      <c r="AE55" s="100"/>
    </row>
    <row r="56" spans="1:31" s="227" customFormat="1" ht="36" x14ac:dyDescent="0.25">
      <c r="A56" s="304" t="s">
        <v>1251</v>
      </c>
      <c r="B56" s="304"/>
      <c r="C56" s="245" t="s">
        <v>30</v>
      </c>
      <c r="D56" s="245" t="s">
        <v>526</v>
      </c>
      <c r="E56" s="245" t="s">
        <v>524</v>
      </c>
      <c r="F56" s="246"/>
      <c r="G56" s="246"/>
      <c r="H56" s="245" t="s">
        <v>31</v>
      </c>
      <c r="I56" s="245" t="s">
        <v>4</v>
      </c>
      <c r="J56" s="245" t="s">
        <v>5</v>
      </c>
      <c r="K56" s="245" t="s">
        <v>6</v>
      </c>
      <c r="L56" s="245" t="s">
        <v>773</v>
      </c>
      <c r="M56" s="245" t="s">
        <v>13</v>
      </c>
      <c r="N56" s="246" t="s">
        <v>17</v>
      </c>
      <c r="O56" s="246" t="s">
        <v>7</v>
      </c>
      <c r="P56" s="245" t="s">
        <v>8</v>
      </c>
      <c r="Q56" s="246" t="s">
        <v>9</v>
      </c>
      <c r="R56" s="245" t="s">
        <v>18</v>
      </c>
      <c r="S56" s="246" t="s">
        <v>10</v>
      </c>
      <c r="T56" s="246" t="s">
        <v>12</v>
      </c>
      <c r="U56" s="245" t="s">
        <v>169</v>
      </c>
      <c r="V56" s="245" t="s">
        <v>170</v>
      </c>
      <c r="W56" s="245" t="s">
        <v>171</v>
      </c>
      <c r="X56" s="245" t="s">
        <v>163</v>
      </c>
      <c r="Y56" s="245" t="s">
        <v>164</v>
      </c>
      <c r="Z56" s="245" t="s">
        <v>165</v>
      </c>
      <c r="AA56" s="245" t="s">
        <v>166</v>
      </c>
      <c r="AB56" s="247" t="s">
        <v>167</v>
      </c>
      <c r="AC56" s="247" t="s">
        <v>168</v>
      </c>
      <c r="AD56" s="247"/>
      <c r="AE56" s="247"/>
    </row>
    <row r="57" spans="1:31" s="20" customFormat="1" ht="26.25" customHeight="1" x14ac:dyDescent="0.25">
      <c r="A57" s="303" t="s">
        <v>741</v>
      </c>
      <c r="B57" s="303"/>
      <c r="C57" s="95">
        <f>COUNT(D4:D12)</f>
        <v>9</v>
      </c>
      <c r="D57" s="95">
        <f>SUM(D4:D12)</f>
        <v>65.5</v>
      </c>
      <c r="E57" s="95">
        <f>SUM(E4:E12)</f>
        <v>0</v>
      </c>
      <c r="F57" s="95"/>
      <c r="G57" s="95"/>
      <c r="H57" s="95">
        <f>SUM(H4:H12)</f>
        <v>0</v>
      </c>
      <c r="I57" s="95">
        <f>SUM(I4:I12)</f>
        <v>180</v>
      </c>
      <c r="J57" s="95">
        <f>MAX(J4:J12)</f>
        <v>12</v>
      </c>
      <c r="K57" s="45">
        <f t="shared" ref="K57:V57" si="14">SUM(K4:K12)</f>
        <v>184724.8</v>
      </c>
      <c r="L57" s="45">
        <f t="shared" si="14"/>
        <v>0</v>
      </c>
      <c r="M57" s="45">
        <f t="shared" si="14"/>
        <v>36944.959999999999</v>
      </c>
      <c r="N57" s="45">
        <f t="shared" si="14"/>
        <v>0</v>
      </c>
      <c r="O57" s="45">
        <f t="shared" si="14"/>
        <v>8295.14</v>
      </c>
      <c r="P57" s="45">
        <f t="shared" si="14"/>
        <v>7851.0999999999995</v>
      </c>
      <c r="Q57" s="45">
        <f t="shared" si="14"/>
        <v>63365</v>
      </c>
      <c r="R57" s="45">
        <f t="shared" si="14"/>
        <v>9853.130000000001</v>
      </c>
      <c r="S57" s="45">
        <f t="shared" si="14"/>
        <v>0</v>
      </c>
      <c r="T57" s="45">
        <f t="shared" si="14"/>
        <v>0</v>
      </c>
      <c r="U57" s="45">
        <f t="shared" si="14"/>
        <v>311034.13</v>
      </c>
      <c r="V57" s="45">
        <f t="shared" si="14"/>
        <v>0</v>
      </c>
      <c r="W57" s="62">
        <f>U57+V57</f>
        <v>311034.13</v>
      </c>
      <c r="X57" s="249">
        <f>SUM(X4:X12)</f>
        <v>163750</v>
      </c>
      <c r="Y57" s="249">
        <f>SUM(Y4:Y12)</f>
        <v>0</v>
      </c>
      <c r="Z57" s="249">
        <f>SUM(Z4:Z12)</f>
        <v>2160</v>
      </c>
      <c r="AA57" s="249">
        <f>SUM(AA4:AA12)</f>
        <v>1919</v>
      </c>
      <c r="AB57" s="62">
        <f>W57/(D57+E57)</f>
        <v>4748.6126717557254</v>
      </c>
      <c r="AC57" s="62">
        <f>W57/Z57</f>
        <v>143.9972824074074</v>
      </c>
      <c r="AD57" s="62"/>
      <c r="AE57" s="62"/>
    </row>
    <row r="58" spans="1:31" s="20" customFormat="1" ht="26.25" customHeight="1" x14ac:dyDescent="0.25">
      <c r="A58" s="303" t="s">
        <v>752</v>
      </c>
      <c r="B58" s="303"/>
      <c r="C58" s="95">
        <f>COUNT(D13:D23)</f>
        <v>11</v>
      </c>
      <c r="D58" s="95">
        <f>SUM(D13:D23)</f>
        <v>66.12</v>
      </c>
      <c r="E58" s="95">
        <f>SUM(E13:E23)</f>
        <v>10.219999999999999</v>
      </c>
      <c r="F58" s="95"/>
      <c r="G58" s="95"/>
      <c r="H58" s="95">
        <f>SUM(H13:H23)</f>
        <v>0</v>
      </c>
      <c r="I58" s="95">
        <f>SUM(I13:I23)</f>
        <v>203</v>
      </c>
      <c r="J58" s="95">
        <f>MAX(J13:J23)</f>
        <v>12</v>
      </c>
      <c r="K58" s="45">
        <f t="shared" ref="K58:V58" si="15">SUM(K13:K23)</f>
        <v>217008.5</v>
      </c>
      <c r="L58" s="45">
        <f t="shared" si="15"/>
        <v>2605.5</v>
      </c>
      <c r="M58" s="45">
        <f t="shared" si="15"/>
        <v>11841.599999999999</v>
      </c>
      <c r="N58" s="45">
        <f t="shared" si="15"/>
        <v>0</v>
      </c>
      <c r="O58" s="45">
        <f t="shared" si="15"/>
        <v>9499.7999999999993</v>
      </c>
      <c r="P58" s="45">
        <f t="shared" si="15"/>
        <v>21854.300000000003</v>
      </c>
      <c r="Q58" s="45">
        <f t="shared" si="15"/>
        <v>83991.49</v>
      </c>
      <c r="R58" s="45">
        <f t="shared" si="15"/>
        <v>11571</v>
      </c>
      <c r="S58" s="45">
        <f t="shared" si="15"/>
        <v>0</v>
      </c>
      <c r="T58" s="45">
        <f t="shared" si="15"/>
        <v>0</v>
      </c>
      <c r="U58" s="45">
        <f t="shared" si="15"/>
        <v>357110.86</v>
      </c>
      <c r="V58" s="45">
        <f t="shared" si="15"/>
        <v>0</v>
      </c>
      <c r="W58" s="62">
        <f>U58+V58</f>
        <v>357110.86</v>
      </c>
      <c r="X58" s="249">
        <f>SUM(X13:X23)</f>
        <v>189075</v>
      </c>
      <c r="Y58" s="249">
        <f>SUM(Y13:Y23)</f>
        <v>0</v>
      </c>
      <c r="Z58" s="249">
        <f>SUM(Z13:Z23)</f>
        <v>2426</v>
      </c>
      <c r="AA58" s="249">
        <f>SUM(AA13:AA23)</f>
        <v>1839</v>
      </c>
      <c r="AB58" s="62">
        <f>W58/(D58+E58)</f>
        <v>4677.8996594183909</v>
      </c>
      <c r="AC58" s="62">
        <f>W58/Z58</f>
        <v>147.20150865622423</v>
      </c>
      <c r="AD58" s="62"/>
      <c r="AE58" s="62"/>
    </row>
    <row r="59" spans="1:31" s="20" customFormat="1" ht="26.25" customHeight="1" x14ac:dyDescent="0.25">
      <c r="A59" s="303" t="s">
        <v>964</v>
      </c>
      <c r="B59" s="303"/>
      <c r="C59" s="95">
        <f>COUNT(D24:D40)</f>
        <v>17</v>
      </c>
      <c r="D59" s="95">
        <f>SUM(D24:D40)</f>
        <v>33.479999999999997</v>
      </c>
      <c r="E59" s="95">
        <f>SUM(E24:E40)</f>
        <v>80.27</v>
      </c>
      <c r="F59" s="95"/>
      <c r="G59" s="95"/>
      <c r="H59" s="95">
        <f>SUM(H24:H40)</f>
        <v>0</v>
      </c>
      <c r="I59" s="95">
        <f>SUM(I24:I40)</f>
        <v>147</v>
      </c>
      <c r="J59" s="95">
        <f>MAX(J24:J40)</f>
        <v>11</v>
      </c>
      <c r="K59" s="45">
        <f t="shared" ref="K59:V59" si="16">SUM(K24:K40)</f>
        <v>167538</v>
      </c>
      <c r="L59" s="45">
        <f t="shared" si="16"/>
        <v>2637.1899999999996</v>
      </c>
      <c r="M59" s="45">
        <f t="shared" si="16"/>
        <v>14557.52</v>
      </c>
      <c r="N59" s="45">
        <f t="shared" si="16"/>
        <v>0</v>
      </c>
      <c r="O59" s="45">
        <f t="shared" si="16"/>
        <v>7143.2199999999993</v>
      </c>
      <c r="P59" s="45">
        <f t="shared" si="16"/>
        <v>16961.14</v>
      </c>
      <c r="Q59" s="45">
        <f t="shared" si="16"/>
        <v>69948.180000000008</v>
      </c>
      <c r="R59" s="45">
        <f t="shared" si="16"/>
        <v>8379</v>
      </c>
      <c r="S59" s="45">
        <f t="shared" si="16"/>
        <v>0</v>
      </c>
      <c r="T59" s="45">
        <f t="shared" si="16"/>
        <v>0</v>
      </c>
      <c r="U59" s="45">
        <f t="shared" si="16"/>
        <v>287164.24999999994</v>
      </c>
      <c r="V59" s="45">
        <f t="shared" si="16"/>
        <v>0</v>
      </c>
      <c r="W59" s="62">
        <f>U59+V59</f>
        <v>287164.24999999994</v>
      </c>
      <c r="X59" s="249">
        <f>SUM(X24:X40)</f>
        <v>139183</v>
      </c>
      <c r="Y59" s="249">
        <f>SUM(Y24:Y40)</f>
        <v>0</v>
      </c>
      <c r="Z59" s="249">
        <f>SUM(Z24:Z40)</f>
        <v>1600</v>
      </c>
      <c r="AA59" s="249">
        <f>SUM(AA24:AA40)</f>
        <v>1339</v>
      </c>
      <c r="AB59" s="62">
        <f>W59/(D59+E59)</f>
        <v>2524.5208791208788</v>
      </c>
      <c r="AC59" s="62">
        <f>W59/Z59</f>
        <v>179.47765624999997</v>
      </c>
      <c r="AD59" s="62"/>
      <c r="AE59" s="62"/>
    </row>
    <row r="60" spans="1:31" s="20" customFormat="1" ht="26.25" customHeight="1" x14ac:dyDescent="0.25">
      <c r="A60" s="303" t="s">
        <v>1210</v>
      </c>
      <c r="B60" s="303"/>
      <c r="C60" s="95">
        <f>COUNT(D41:D48)</f>
        <v>8</v>
      </c>
      <c r="D60" s="95">
        <f>SUM(D41:D48)</f>
        <v>46.19</v>
      </c>
      <c r="E60" s="95">
        <f>SUM(E41:E48)</f>
        <v>77.847999999999999</v>
      </c>
      <c r="F60" s="95"/>
      <c r="G60" s="95"/>
      <c r="H60" s="95">
        <f>SUM(H41:H48)</f>
        <v>0</v>
      </c>
      <c r="I60" s="95">
        <f>SUM(I41:I48)</f>
        <v>75</v>
      </c>
      <c r="J60" s="95">
        <f>MAX(J41:J48)</f>
        <v>11</v>
      </c>
      <c r="K60" s="45">
        <f t="shared" ref="K60:V60" si="17">SUM(K41:K48)</f>
        <v>90827.650000000009</v>
      </c>
      <c r="L60" s="45">
        <f t="shared" si="17"/>
        <v>1436.6899999999998</v>
      </c>
      <c r="M60" s="45">
        <f t="shared" si="17"/>
        <v>14223.579999999998</v>
      </c>
      <c r="N60" s="45">
        <f t="shared" si="17"/>
        <v>0</v>
      </c>
      <c r="O60" s="45">
        <f t="shared" si="17"/>
        <v>4609.8</v>
      </c>
      <c r="P60" s="45">
        <f t="shared" si="17"/>
        <v>18638.349999999999</v>
      </c>
      <c r="Q60" s="45">
        <f t="shared" si="17"/>
        <v>30142.000000000004</v>
      </c>
      <c r="R60" s="45">
        <f t="shared" si="17"/>
        <v>4275</v>
      </c>
      <c r="S60" s="45">
        <f t="shared" si="17"/>
        <v>0</v>
      </c>
      <c r="T60" s="45">
        <f t="shared" si="17"/>
        <v>0</v>
      </c>
      <c r="U60" s="45">
        <f t="shared" si="17"/>
        <v>164153.06999999998</v>
      </c>
      <c r="V60" s="45">
        <f t="shared" si="17"/>
        <v>0</v>
      </c>
      <c r="W60" s="62">
        <f>U60+V60</f>
        <v>164153.06999999998</v>
      </c>
      <c r="X60" s="249">
        <f>SUM(X41:X48)</f>
        <v>163450</v>
      </c>
      <c r="Y60" s="249">
        <f>SUM(Y41:Y48)</f>
        <v>0</v>
      </c>
      <c r="Z60" s="249">
        <f>SUM(Z41:Z48)</f>
        <v>825</v>
      </c>
      <c r="AA60" s="249">
        <f>SUM(AA41:AA48)</f>
        <v>680</v>
      </c>
      <c r="AB60" s="62">
        <f>W60/(D60+E60)</f>
        <v>1323.4095196633289</v>
      </c>
      <c r="AC60" s="62">
        <f>W60/Z60</f>
        <v>198.97341818181815</v>
      </c>
      <c r="AD60" s="62"/>
      <c r="AE60" s="62"/>
    </row>
    <row r="61" spans="1:31" s="20" customFormat="1" ht="26.25" customHeight="1" x14ac:dyDescent="0.25">
      <c r="A61" s="303" t="s">
        <v>1259</v>
      </c>
      <c r="B61" s="303"/>
      <c r="C61" s="95">
        <f>COUNT(D49:D51)</f>
        <v>0</v>
      </c>
      <c r="D61" s="95">
        <f>SUM(D49:D51)</f>
        <v>0</v>
      </c>
      <c r="E61" s="95">
        <f>SUM(E49:E51)</f>
        <v>0</v>
      </c>
      <c r="F61" s="95"/>
      <c r="G61" s="95"/>
      <c r="H61" s="95">
        <f>SUM(H49:H51)</f>
        <v>0</v>
      </c>
      <c r="I61" s="95">
        <f>SUM(I49:I51)</f>
        <v>0</v>
      </c>
      <c r="J61" s="95">
        <f>MAX(J49:J51)</f>
        <v>0</v>
      </c>
      <c r="K61" s="45">
        <f>SUM(K49:K51)</f>
        <v>0</v>
      </c>
      <c r="L61" s="45">
        <f t="shared" ref="L61:V61" si="18">SUM(L49:L51)</f>
        <v>0</v>
      </c>
      <c r="M61" s="45">
        <f t="shared" si="18"/>
        <v>0</v>
      </c>
      <c r="N61" s="45">
        <f t="shared" si="18"/>
        <v>0</v>
      </c>
      <c r="O61" s="45">
        <f t="shared" si="18"/>
        <v>0</v>
      </c>
      <c r="P61" s="45">
        <f t="shared" si="18"/>
        <v>0</v>
      </c>
      <c r="Q61" s="45">
        <f t="shared" si="18"/>
        <v>0</v>
      </c>
      <c r="R61" s="45">
        <f t="shared" si="18"/>
        <v>0</v>
      </c>
      <c r="S61" s="45">
        <f t="shared" si="18"/>
        <v>0</v>
      </c>
      <c r="T61" s="45">
        <f t="shared" si="18"/>
        <v>0</v>
      </c>
      <c r="U61" s="45">
        <f t="shared" si="18"/>
        <v>0</v>
      </c>
      <c r="V61" s="45">
        <f t="shared" si="18"/>
        <v>0</v>
      </c>
      <c r="W61" s="62">
        <f>U61+V61</f>
        <v>0</v>
      </c>
      <c r="X61" s="249">
        <f>SUM(X49:X51)</f>
        <v>0</v>
      </c>
      <c r="Y61" s="249">
        <f>SUM(Y49:Y51)</f>
        <v>0</v>
      </c>
      <c r="Z61" s="249">
        <f>SUM(Z49:Z51)</f>
        <v>0</v>
      </c>
      <c r="AA61" s="249">
        <f>SUM(AA49:AA51)</f>
        <v>0</v>
      </c>
      <c r="AB61" s="62" t="e">
        <f>W61/(D61+E61)</f>
        <v>#DIV/0!</v>
      </c>
      <c r="AC61" s="62" t="e">
        <f>W61/Z61</f>
        <v>#DIV/0!</v>
      </c>
      <c r="AD61" s="62"/>
      <c r="AE61" s="62"/>
    </row>
    <row r="65" spans="3:3" x14ac:dyDescent="0.25">
      <c r="C65" s="28"/>
    </row>
    <row r="66" spans="3:3" x14ac:dyDescent="0.25">
      <c r="C66" s="28"/>
    </row>
    <row r="67" spans="3:3" x14ac:dyDescent="0.25">
      <c r="C67" s="28"/>
    </row>
    <row r="68" spans="3:3" x14ac:dyDescent="0.25">
      <c r="C68" s="28"/>
    </row>
    <row r="69" spans="3:3" x14ac:dyDescent="0.25">
      <c r="C69" s="28"/>
    </row>
    <row r="70" spans="3:3" x14ac:dyDescent="0.25">
      <c r="C70" s="28"/>
    </row>
    <row r="71" spans="3:3" x14ac:dyDescent="0.25">
      <c r="C71" s="28"/>
    </row>
    <row r="72" spans="3:3" x14ac:dyDescent="0.25">
      <c r="C72" s="28"/>
    </row>
    <row r="73" spans="3:3" x14ac:dyDescent="0.25">
      <c r="C73" s="28"/>
    </row>
    <row r="74" spans="3:3" x14ac:dyDescent="0.25">
      <c r="C74" s="28"/>
    </row>
    <row r="75" spans="3:3" x14ac:dyDescent="0.25">
      <c r="C75" s="28"/>
    </row>
    <row r="76" spans="3:3" x14ac:dyDescent="0.25">
      <c r="C76" s="28"/>
    </row>
    <row r="77" spans="3:3" x14ac:dyDescent="0.25">
      <c r="C77" s="28"/>
    </row>
    <row r="78" spans="3:3" x14ac:dyDescent="0.25">
      <c r="C78" s="28"/>
    </row>
    <row r="79" spans="3:3" x14ac:dyDescent="0.25">
      <c r="C79" s="28"/>
    </row>
    <row r="80" spans="3:3" x14ac:dyDescent="0.25">
      <c r="C80" s="28"/>
    </row>
    <row r="81" spans="3:3" x14ac:dyDescent="0.25">
      <c r="C81" s="28"/>
    </row>
    <row r="82" spans="3:3" x14ac:dyDescent="0.25">
      <c r="C82" s="28"/>
    </row>
    <row r="83" spans="3:3" x14ac:dyDescent="0.25">
      <c r="C83" s="28"/>
    </row>
    <row r="84" spans="3:3" x14ac:dyDescent="0.25">
      <c r="C84" s="28"/>
    </row>
    <row r="85" spans="3:3" x14ac:dyDescent="0.25">
      <c r="C85" s="28"/>
    </row>
    <row r="86" spans="3:3" x14ac:dyDescent="0.25">
      <c r="C86" s="28"/>
    </row>
    <row r="87" spans="3:3" x14ac:dyDescent="0.25">
      <c r="C87" s="28"/>
    </row>
    <row r="88" spans="3:3" x14ac:dyDescent="0.25">
      <c r="C88" s="28"/>
    </row>
    <row r="89" spans="3:3" x14ac:dyDescent="0.25">
      <c r="C89" s="28"/>
    </row>
    <row r="90" spans="3:3" x14ac:dyDescent="0.25">
      <c r="C90" s="28"/>
    </row>
    <row r="91" spans="3:3" x14ac:dyDescent="0.25">
      <c r="C91" s="28"/>
    </row>
    <row r="92" spans="3:3" x14ac:dyDescent="0.25">
      <c r="C92" s="28"/>
    </row>
    <row r="93" spans="3:3" x14ac:dyDescent="0.25">
      <c r="C93" s="28"/>
    </row>
    <row r="94" spans="3:3" x14ac:dyDescent="0.25">
      <c r="C94" s="28"/>
    </row>
    <row r="95" spans="3:3" x14ac:dyDescent="0.25">
      <c r="C95" s="28"/>
    </row>
    <row r="96" spans="3:3" x14ac:dyDescent="0.25">
      <c r="C96" s="28"/>
    </row>
    <row r="97" spans="3:3" x14ac:dyDescent="0.25">
      <c r="C97" s="28"/>
    </row>
    <row r="98" spans="3:3" x14ac:dyDescent="0.25">
      <c r="C98" s="28"/>
    </row>
    <row r="99" spans="3:3" x14ac:dyDescent="0.25">
      <c r="C99" s="28"/>
    </row>
    <row r="100" spans="3:3" x14ac:dyDescent="0.25">
      <c r="C100" s="28"/>
    </row>
    <row r="101" spans="3:3" x14ac:dyDescent="0.25">
      <c r="C101" s="28"/>
    </row>
    <row r="102" spans="3:3" x14ac:dyDescent="0.25">
      <c r="C102" s="28"/>
    </row>
    <row r="103" spans="3:3" x14ac:dyDescent="0.25">
      <c r="C103" s="28"/>
    </row>
    <row r="104" spans="3:3" x14ac:dyDescent="0.25">
      <c r="C104" s="28"/>
    </row>
    <row r="105" spans="3:3" x14ac:dyDescent="0.25">
      <c r="C105" s="28"/>
    </row>
    <row r="106" spans="3:3" x14ac:dyDescent="0.25">
      <c r="C106" s="28"/>
    </row>
    <row r="107" spans="3:3" x14ac:dyDescent="0.25">
      <c r="C107" s="28"/>
    </row>
    <row r="108" spans="3:3" x14ac:dyDescent="0.25">
      <c r="C108" s="28"/>
    </row>
    <row r="109" spans="3:3" x14ac:dyDescent="0.25">
      <c r="C109" s="28"/>
    </row>
  </sheetData>
  <mergeCells count="6">
    <mergeCell ref="A60:B60"/>
    <mergeCell ref="A57:B57"/>
    <mergeCell ref="A58:B58"/>
    <mergeCell ref="A59:B59"/>
    <mergeCell ref="A56:B56"/>
    <mergeCell ref="A61:B61"/>
  </mergeCells>
  <pageMargins left="0.70866141732283472" right="0.70866141732283472" top="0.74803149606299213" bottom="0.74803149606299213" header="0.31496062992125984" footer="0.31496062992125984"/>
  <pageSetup paperSize="9" scale="45" orientation="landscape" r:id="rId1"/>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7">
    <tabColor rgb="FF00B0F0"/>
  </sheetPr>
  <dimension ref="A1:AE106"/>
  <sheetViews>
    <sheetView workbookViewId="0">
      <selection activeCell="A4" sqref="A4:AE44"/>
    </sheetView>
  </sheetViews>
  <sheetFormatPr defaultRowHeight="13.2" x14ac:dyDescent="0.25"/>
  <cols>
    <col min="1" max="2" width="13.44140625" customWidth="1"/>
    <col min="3" max="3" width="22" customWidth="1"/>
    <col min="6" max="6" width="15" customWidth="1"/>
    <col min="7" max="7" width="14.44140625" customWidth="1"/>
    <col min="11" max="12" width="12" customWidth="1"/>
    <col min="13" max="13" width="11" bestFit="1" customWidth="1"/>
    <col min="14" max="14" width="8" bestFit="1" customWidth="1"/>
    <col min="15" max="15" width="10" bestFit="1" customWidth="1"/>
    <col min="16" max="18" width="11" bestFit="1" customWidth="1"/>
    <col min="19" max="19" width="7.44140625" bestFit="1" customWidth="1"/>
    <col min="20" max="20" width="8" bestFit="1" customWidth="1"/>
    <col min="21" max="21" width="12" bestFit="1" customWidth="1"/>
    <col min="22" max="22" width="7.109375" bestFit="1" customWidth="1"/>
    <col min="23" max="24" width="12" bestFit="1" customWidth="1"/>
    <col min="25" max="25" width="8" bestFit="1" customWidth="1"/>
    <col min="26" max="28" width="10" bestFit="1" customWidth="1"/>
    <col min="29" max="29" width="9.44140625" bestFit="1" customWidth="1"/>
    <col min="30" max="30" width="20.5546875" customWidth="1"/>
    <col min="31" max="31" width="33.6640625" customWidth="1"/>
  </cols>
  <sheetData>
    <row r="1" spans="1:31" x14ac:dyDescent="0.25">
      <c r="A1" s="10" t="s">
        <v>468</v>
      </c>
    </row>
    <row r="3" spans="1:31" ht="45.75" customHeight="1"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31" s="44" customFormat="1" x14ac:dyDescent="0.25">
      <c r="A4" s="21" t="s">
        <v>469</v>
      </c>
      <c r="B4" s="38" t="s">
        <v>562</v>
      </c>
      <c r="C4" s="21" t="s">
        <v>597</v>
      </c>
      <c r="D4" s="21">
        <v>7</v>
      </c>
      <c r="E4" s="21">
        <v>0</v>
      </c>
      <c r="F4" s="21" t="s">
        <v>177</v>
      </c>
      <c r="G4" s="21" t="s">
        <v>597</v>
      </c>
      <c r="H4" s="21">
        <v>0</v>
      </c>
      <c r="I4" s="21">
        <v>23</v>
      </c>
      <c r="J4" s="21">
        <v>12</v>
      </c>
      <c r="K4" s="23">
        <v>20278.8</v>
      </c>
      <c r="L4" s="23">
        <v>0</v>
      </c>
      <c r="M4" s="23">
        <v>4055.76</v>
      </c>
      <c r="N4" s="23">
        <v>0</v>
      </c>
      <c r="O4" s="23">
        <v>1013.4</v>
      </c>
      <c r="P4" s="23">
        <v>545.79999999999995</v>
      </c>
      <c r="Q4" s="23">
        <v>6700</v>
      </c>
      <c r="R4" s="23">
        <v>977.81</v>
      </c>
      <c r="S4" s="23">
        <v>0</v>
      </c>
      <c r="T4" s="23">
        <v>0</v>
      </c>
      <c r="U4" s="23">
        <v>33571.57</v>
      </c>
      <c r="V4" s="23">
        <v>0</v>
      </c>
      <c r="W4" s="23">
        <f>U4+V4</f>
        <v>33571.57</v>
      </c>
      <c r="X4" s="21">
        <v>17500</v>
      </c>
      <c r="Y4" s="21">
        <v>0</v>
      </c>
      <c r="Z4" s="21">
        <v>276</v>
      </c>
      <c r="AA4" s="21">
        <v>256</v>
      </c>
      <c r="AB4" s="23">
        <f t="shared" ref="AB4:AB43" si="0">W4/(D4+E4)</f>
        <v>4795.9385714285718</v>
      </c>
      <c r="AC4" s="23">
        <f t="shared" ref="AC4:AC44" si="1">W4/Z4</f>
        <v>121.63612318840579</v>
      </c>
      <c r="AD4" s="23" t="s">
        <v>2126</v>
      </c>
      <c r="AE4" s="284"/>
    </row>
    <row r="5" spans="1:31" s="44" customFormat="1" x14ac:dyDescent="0.25">
      <c r="A5" s="21" t="s">
        <v>469</v>
      </c>
      <c r="B5" s="38" t="s">
        <v>605</v>
      </c>
      <c r="C5" s="21" t="s">
        <v>609</v>
      </c>
      <c r="D5" s="21">
        <v>7</v>
      </c>
      <c r="E5" s="21">
        <v>0</v>
      </c>
      <c r="F5" s="21" t="s">
        <v>177</v>
      </c>
      <c r="G5" s="21" t="s">
        <v>609</v>
      </c>
      <c r="H5" s="21">
        <v>0</v>
      </c>
      <c r="I5" s="21">
        <v>20</v>
      </c>
      <c r="J5" s="21">
        <v>12</v>
      </c>
      <c r="K5" s="23">
        <v>21638.799999999999</v>
      </c>
      <c r="L5" s="23">
        <v>0</v>
      </c>
      <c r="M5" s="23">
        <v>4327.76</v>
      </c>
      <c r="N5" s="23">
        <v>0</v>
      </c>
      <c r="O5" s="23">
        <v>1015.2</v>
      </c>
      <c r="P5" s="23">
        <v>537.79999999999995</v>
      </c>
      <c r="Q5" s="23">
        <v>6718</v>
      </c>
      <c r="R5" s="23">
        <v>1027.1300000000001</v>
      </c>
      <c r="S5" s="23">
        <v>0</v>
      </c>
      <c r="T5" s="23">
        <v>0</v>
      </c>
      <c r="U5" s="23">
        <v>35264.69</v>
      </c>
      <c r="V5" s="23">
        <v>0</v>
      </c>
      <c r="W5" s="23">
        <f>U5+V5</f>
        <v>35264.69</v>
      </c>
      <c r="X5" s="21">
        <v>17500</v>
      </c>
      <c r="Y5" s="21">
        <v>0</v>
      </c>
      <c r="Z5" s="21">
        <v>220</v>
      </c>
      <c r="AA5" s="21">
        <v>236</v>
      </c>
      <c r="AB5" s="23">
        <f t="shared" si="0"/>
        <v>5037.8128571428579</v>
      </c>
      <c r="AC5" s="23">
        <f t="shared" si="1"/>
        <v>160.29404545454545</v>
      </c>
      <c r="AD5" s="23" t="s">
        <v>1722</v>
      </c>
      <c r="AE5" s="284"/>
    </row>
    <row r="6" spans="1:31" s="44" customFormat="1" x14ac:dyDescent="0.25">
      <c r="A6" s="21" t="s">
        <v>469</v>
      </c>
      <c r="B6" s="39" t="s">
        <v>618</v>
      </c>
      <c r="C6" s="21" t="s">
        <v>622</v>
      </c>
      <c r="D6" s="21">
        <v>7</v>
      </c>
      <c r="E6" s="21">
        <v>0</v>
      </c>
      <c r="F6" s="21" t="s">
        <v>177</v>
      </c>
      <c r="G6" s="21" t="s">
        <v>622</v>
      </c>
      <c r="H6" s="21">
        <v>0</v>
      </c>
      <c r="I6" s="21">
        <v>20</v>
      </c>
      <c r="J6" s="21">
        <v>12</v>
      </c>
      <c r="K6" s="23">
        <v>21838.799999999999</v>
      </c>
      <c r="L6" s="23">
        <v>0</v>
      </c>
      <c r="M6" s="23">
        <v>4327.76</v>
      </c>
      <c r="N6" s="23">
        <v>0</v>
      </c>
      <c r="O6" s="23">
        <v>1015.2</v>
      </c>
      <c r="P6" s="23">
        <v>537.79999999999995</v>
      </c>
      <c r="Q6" s="23">
        <v>6718</v>
      </c>
      <c r="R6" s="23">
        <v>1027.1300000000001</v>
      </c>
      <c r="S6" s="23">
        <v>0</v>
      </c>
      <c r="T6" s="23">
        <v>0</v>
      </c>
      <c r="U6" s="23">
        <v>35264.69</v>
      </c>
      <c r="V6" s="23">
        <v>0</v>
      </c>
      <c r="W6" s="23">
        <f>U6+V6</f>
        <v>35264.69</v>
      </c>
      <c r="X6" s="21">
        <v>17500</v>
      </c>
      <c r="Y6" s="21">
        <v>0</v>
      </c>
      <c r="Z6" s="21">
        <v>240</v>
      </c>
      <c r="AA6" s="21">
        <v>257</v>
      </c>
      <c r="AB6" s="23">
        <f t="shared" si="0"/>
        <v>5037.8128571428579</v>
      </c>
      <c r="AC6" s="23">
        <f t="shared" si="1"/>
        <v>146.93620833333335</v>
      </c>
      <c r="AD6" s="23" t="s">
        <v>1749</v>
      </c>
      <c r="AE6" s="284"/>
    </row>
    <row r="7" spans="1:31" s="44" customFormat="1" x14ac:dyDescent="0.25">
      <c r="A7" s="21" t="s">
        <v>469</v>
      </c>
      <c r="B7" s="38" t="s">
        <v>630</v>
      </c>
      <c r="C7" s="21" t="s">
        <v>634</v>
      </c>
      <c r="D7" s="21">
        <v>7</v>
      </c>
      <c r="E7" s="21">
        <v>0</v>
      </c>
      <c r="F7" s="21" t="s">
        <v>177</v>
      </c>
      <c r="G7" s="21" t="s">
        <v>634</v>
      </c>
      <c r="H7" s="21">
        <v>0</v>
      </c>
      <c r="I7" s="21">
        <v>20</v>
      </c>
      <c r="J7" s="21">
        <v>12</v>
      </c>
      <c r="K7" s="23">
        <v>19528</v>
      </c>
      <c r="L7" s="23">
        <v>0</v>
      </c>
      <c r="M7" s="23">
        <v>3905.6</v>
      </c>
      <c r="N7" s="23">
        <v>0</v>
      </c>
      <c r="O7" s="23">
        <v>1013.4</v>
      </c>
      <c r="P7" s="23">
        <v>545.79999999999995</v>
      </c>
      <c r="Q7" s="23">
        <v>6700</v>
      </c>
      <c r="R7" s="23">
        <v>950.78</v>
      </c>
      <c r="S7" s="23">
        <v>0</v>
      </c>
      <c r="T7" s="23">
        <v>0</v>
      </c>
      <c r="U7" s="23">
        <v>32643.58</v>
      </c>
      <c r="V7" s="23">
        <v>0</v>
      </c>
      <c r="W7" s="23">
        <f>U7+V7</f>
        <v>32643.58</v>
      </c>
      <c r="X7" s="21">
        <v>17500</v>
      </c>
      <c r="Y7" s="21">
        <v>0</v>
      </c>
      <c r="Z7" s="21">
        <v>240</v>
      </c>
      <c r="AA7" s="21">
        <v>248</v>
      </c>
      <c r="AB7" s="23">
        <f t="shared" si="0"/>
        <v>4663.3685714285721</v>
      </c>
      <c r="AC7" s="23">
        <f t="shared" si="1"/>
        <v>136.01491666666666</v>
      </c>
      <c r="AD7" s="23" t="s">
        <v>1683</v>
      </c>
      <c r="AE7" s="284"/>
    </row>
    <row r="8" spans="1:31" s="44" customFormat="1" x14ac:dyDescent="0.25">
      <c r="A8" s="21" t="s">
        <v>469</v>
      </c>
      <c r="B8" s="38" t="s">
        <v>653</v>
      </c>
      <c r="C8" s="21" t="s">
        <v>654</v>
      </c>
      <c r="D8" s="21">
        <v>9.83</v>
      </c>
      <c r="E8" s="21">
        <v>0</v>
      </c>
      <c r="F8" s="21" t="s">
        <v>177</v>
      </c>
      <c r="G8" s="21" t="s">
        <v>654</v>
      </c>
      <c r="H8" s="21">
        <v>0</v>
      </c>
      <c r="I8" s="21">
        <v>22</v>
      </c>
      <c r="J8" s="21">
        <v>12</v>
      </c>
      <c r="K8" s="23">
        <v>21709.599999999999</v>
      </c>
      <c r="L8" s="23">
        <v>0</v>
      </c>
      <c r="M8" s="23">
        <v>4341.92</v>
      </c>
      <c r="N8" s="23">
        <v>0</v>
      </c>
      <c r="O8" s="23">
        <v>905.96</v>
      </c>
      <c r="P8" s="23">
        <v>1260.5999999999999</v>
      </c>
      <c r="Q8" s="23">
        <v>7810</v>
      </c>
      <c r="R8" s="23">
        <v>1254</v>
      </c>
      <c r="S8" s="23">
        <v>0</v>
      </c>
      <c r="T8" s="23">
        <v>0</v>
      </c>
      <c r="U8" s="23">
        <v>37282.088000000003</v>
      </c>
      <c r="V8" s="23">
        <v>0</v>
      </c>
      <c r="W8" s="23">
        <f>U8+V8</f>
        <v>37282.088000000003</v>
      </c>
      <c r="X8" s="21">
        <v>24575</v>
      </c>
      <c r="Y8" s="21">
        <v>0</v>
      </c>
      <c r="Z8" s="21">
        <v>264</v>
      </c>
      <c r="AA8" s="21">
        <v>286</v>
      </c>
      <c r="AB8" s="23">
        <f t="shared" si="0"/>
        <v>3792.6844354018313</v>
      </c>
      <c r="AC8" s="23">
        <f t="shared" si="1"/>
        <v>141.22003030303031</v>
      </c>
      <c r="AD8" s="23" t="s">
        <v>1750</v>
      </c>
      <c r="AE8" s="284"/>
    </row>
    <row r="9" spans="1:31" s="44" customFormat="1" x14ac:dyDescent="0.25">
      <c r="A9" s="21" t="s">
        <v>469</v>
      </c>
      <c r="B9" s="38" t="s">
        <v>672</v>
      </c>
      <c r="C9" s="21" t="s">
        <v>680</v>
      </c>
      <c r="D9" s="21">
        <v>7</v>
      </c>
      <c r="E9" s="21">
        <v>0</v>
      </c>
      <c r="F9" s="21" t="s">
        <v>177</v>
      </c>
      <c r="G9" s="21" t="s">
        <v>680</v>
      </c>
      <c r="H9" s="21">
        <v>0</v>
      </c>
      <c r="I9" s="21">
        <v>20</v>
      </c>
      <c r="J9" s="21">
        <v>11</v>
      </c>
      <c r="K9" s="23">
        <v>19736</v>
      </c>
      <c r="L9" s="23">
        <v>0</v>
      </c>
      <c r="M9" s="23">
        <v>3947.2</v>
      </c>
      <c r="N9" s="23">
        <v>0</v>
      </c>
      <c r="O9" s="23">
        <v>823.6</v>
      </c>
      <c r="P9" s="23">
        <v>1146</v>
      </c>
      <c r="Q9" s="23">
        <v>7100</v>
      </c>
      <c r="R9" s="23">
        <v>1140</v>
      </c>
      <c r="S9" s="23">
        <v>0</v>
      </c>
      <c r="T9" s="23">
        <v>0</v>
      </c>
      <c r="U9" s="23">
        <v>33892.800000000003</v>
      </c>
      <c r="V9" s="23">
        <v>0</v>
      </c>
      <c r="W9" s="23">
        <f t="shared" ref="W9:W14" si="2">U9+V9</f>
        <v>33892.800000000003</v>
      </c>
      <c r="X9" s="21">
        <v>17500</v>
      </c>
      <c r="Y9" s="21">
        <v>0</v>
      </c>
      <c r="Z9" s="21">
        <v>240</v>
      </c>
      <c r="AA9" s="21">
        <v>177</v>
      </c>
      <c r="AB9" s="23">
        <f t="shared" si="0"/>
        <v>4841.8285714285721</v>
      </c>
      <c r="AC9" s="23">
        <f t="shared" si="1"/>
        <v>141.22</v>
      </c>
      <c r="AD9" s="23" t="s">
        <v>1751</v>
      </c>
      <c r="AE9" s="284"/>
    </row>
    <row r="10" spans="1:31" s="44" customFormat="1" x14ac:dyDescent="0.25">
      <c r="A10" s="21" t="s">
        <v>469</v>
      </c>
      <c r="B10" s="38" t="s">
        <v>689</v>
      </c>
      <c r="C10" s="21" t="s">
        <v>717</v>
      </c>
      <c r="D10" s="21">
        <v>7</v>
      </c>
      <c r="E10" s="21">
        <v>0</v>
      </c>
      <c r="F10" s="21" t="s">
        <v>177</v>
      </c>
      <c r="G10" s="21" t="s">
        <v>717</v>
      </c>
      <c r="H10" s="21">
        <v>0</v>
      </c>
      <c r="I10" s="21">
        <v>20</v>
      </c>
      <c r="J10" s="21">
        <v>11</v>
      </c>
      <c r="K10" s="23">
        <v>19736</v>
      </c>
      <c r="L10" s="23">
        <v>0</v>
      </c>
      <c r="M10" s="23">
        <v>3947.2</v>
      </c>
      <c r="N10" s="23">
        <v>0</v>
      </c>
      <c r="O10" s="23">
        <v>823.6</v>
      </c>
      <c r="P10" s="23">
        <v>1029</v>
      </c>
      <c r="Q10" s="23">
        <v>7100</v>
      </c>
      <c r="R10" s="23">
        <v>1140</v>
      </c>
      <c r="S10" s="23">
        <v>0</v>
      </c>
      <c r="T10" s="23">
        <v>0</v>
      </c>
      <c r="U10" s="23">
        <v>33775.800000000003</v>
      </c>
      <c r="V10" s="23">
        <v>0</v>
      </c>
      <c r="W10" s="23">
        <f t="shared" si="2"/>
        <v>33775.800000000003</v>
      </c>
      <c r="X10" s="21">
        <v>17500</v>
      </c>
      <c r="Y10" s="21">
        <v>0</v>
      </c>
      <c r="Z10" s="21">
        <v>240</v>
      </c>
      <c r="AA10" s="21">
        <v>177</v>
      </c>
      <c r="AB10" s="23">
        <f t="shared" si="0"/>
        <v>4825.1142857142859</v>
      </c>
      <c r="AC10" s="23">
        <f t="shared" si="1"/>
        <v>140.73250000000002</v>
      </c>
      <c r="AD10" s="23" t="s">
        <v>1752</v>
      </c>
      <c r="AE10" s="284"/>
    </row>
    <row r="11" spans="1:31" s="44" customFormat="1" x14ac:dyDescent="0.25">
      <c r="A11" s="21" t="s">
        <v>469</v>
      </c>
      <c r="B11" s="38" t="s">
        <v>745</v>
      </c>
      <c r="C11" s="21" t="s">
        <v>747</v>
      </c>
      <c r="D11" s="21">
        <v>7</v>
      </c>
      <c r="E11" s="21">
        <v>0</v>
      </c>
      <c r="F11" s="21" t="s">
        <v>177</v>
      </c>
      <c r="G11" s="21" t="s">
        <v>747</v>
      </c>
      <c r="H11" s="21">
        <v>0</v>
      </c>
      <c r="I11" s="21">
        <v>20</v>
      </c>
      <c r="J11" s="21">
        <v>11</v>
      </c>
      <c r="K11" s="23">
        <v>19736</v>
      </c>
      <c r="L11" s="23">
        <v>0</v>
      </c>
      <c r="M11" s="23">
        <v>3947.2</v>
      </c>
      <c r="N11" s="23">
        <v>0</v>
      </c>
      <c r="O11" s="23">
        <v>823.6</v>
      </c>
      <c r="P11" s="23">
        <v>1029</v>
      </c>
      <c r="Q11" s="23">
        <v>7100</v>
      </c>
      <c r="R11" s="23">
        <v>1140</v>
      </c>
      <c r="S11" s="23">
        <v>0</v>
      </c>
      <c r="T11" s="23">
        <v>0</v>
      </c>
      <c r="U11" s="23">
        <v>33775.800000000003</v>
      </c>
      <c r="V11" s="23">
        <v>0</v>
      </c>
      <c r="W11" s="23">
        <f t="shared" si="2"/>
        <v>33775.800000000003</v>
      </c>
      <c r="X11" s="21">
        <v>17500</v>
      </c>
      <c r="Y11" s="21">
        <v>0</v>
      </c>
      <c r="Z11" s="21">
        <v>240</v>
      </c>
      <c r="AA11" s="21">
        <v>143</v>
      </c>
      <c r="AB11" s="23">
        <f t="shared" si="0"/>
        <v>4825.1142857142859</v>
      </c>
      <c r="AC11" s="23">
        <f t="shared" si="1"/>
        <v>140.73250000000002</v>
      </c>
      <c r="AD11" s="23" t="s">
        <v>1739</v>
      </c>
      <c r="AE11" s="284"/>
    </row>
    <row r="12" spans="1:31" s="44" customFormat="1" x14ac:dyDescent="0.25">
      <c r="A12" s="21" t="s">
        <v>469</v>
      </c>
      <c r="B12" s="38" t="s">
        <v>745</v>
      </c>
      <c r="C12" s="21" t="s">
        <v>765</v>
      </c>
      <c r="D12" s="21">
        <v>7</v>
      </c>
      <c r="E12" s="21">
        <v>0</v>
      </c>
      <c r="F12" s="21" t="s">
        <v>177</v>
      </c>
      <c r="G12" s="21" t="s">
        <v>765</v>
      </c>
      <c r="H12" s="21">
        <v>0</v>
      </c>
      <c r="I12" s="21">
        <v>20</v>
      </c>
      <c r="J12" s="21">
        <v>11</v>
      </c>
      <c r="K12" s="23">
        <v>19736</v>
      </c>
      <c r="L12" s="23">
        <v>0</v>
      </c>
      <c r="M12" s="23">
        <v>3947.2</v>
      </c>
      <c r="N12" s="23">
        <v>0</v>
      </c>
      <c r="O12" s="23">
        <v>823.6</v>
      </c>
      <c r="P12" s="23">
        <v>1029</v>
      </c>
      <c r="Q12" s="23">
        <v>7100</v>
      </c>
      <c r="R12" s="23">
        <v>1140</v>
      </c>
      <c r="S12" s="23">
        <v>0</v>
      </c>
      <c r="T12" s="23">
        <v>0</v>
      </c>
      <c r="U12" s="23">
        <v>33775.800000000003</v>
      </c>
      <c r="V12" s="23">
        <v>0</v>
      </c>
      <c r="W12" s="23">
        <f t="shared" si="2"/>
        <v>33775.800000000003</v>
      </c>
      <c r="X12" s="21">
        <v>17500</v>
      </c>
      <c r="Y12" s="21">
        <v>0</v>
      </c>
      <c r="Z12" s="21">
        <v>240</v>
      </c>
      <c r="AA12" s="21">
        <v>177</v>
      </c>
      <c r="AB12" s="23">
        <f t="shared" si="0"/>
        <v>4825.1142857142859</v>
      </c>
      <c r="AC12" s="23">
        <f t="shared" si="1"/>
        <v>140.73250000000002</v>
      </c>
      <c r="AD12" s="23" t="s">
        <v>1753</v>
      </c>
      <c r="AE12" s="284"/>
    </row>
    <row r="13" spans="1:31" s="44" customFormat="1" x14ac:dyDescent="0.25">
      <c r="A13" s="21" t="s">
        <v>469</v>
      </c>
      <c r="B13" s="38" t="s">
        <v>771</v>
      </c>
      <c r="C13" s="21" t="s">
        <v>777</v>
      </c>
      <c r="D13" s="21">
        <v>7.5</v>
      </c>
      <c r="E13" s="21">
        <v>0</v>
      </c>
      <c r="F13" s="21" t="s">
        <v>177</v>
      </c>
      <c r="G13" s="21" t="s">
        <v>777</v>
      </c>
      <c r="H13" s="21">
        <v>0</v>
      </c>
      <c r="I13" s="21">
        <v>20</v>
      </c>
      <c r="J13" s="21">
        <v>11</v>
      </c>
      <c r="K13" s="23">
        <v>19736</v>
      </c>
      <c r="L13" s="23">
        <v>0</v>
      </c>
      <c r="M13" s="23">
        <v>3947.2</v>
      </c>
      <c r="N13" s="23">
        <v>0</v>
      </c>
      <c r="O13" s="23">
        <v>823.6</v>
      </c>
      <c r="P13" s="23">
        <v>2283.8000000000002</v>
      </c>
      <c r="Q13" s="23">
        <v>7100</v>
      </c>
      <c r="R13" s="23">
        <v>1140</v>
      </c>
      <c r="S13" s="23">
        <v>0</v>
      </c>
      <c r="T13" s="23">
        <v>0</v>
      </c>
      <c r="U13" s="23">
        <v>35030.6</v>
      </c>
      <c r="V13" s="23">
        <v>0</v>
      </c>
      <c r="W13" s="23">
        <f t="shared" si="2"/>
        <v>35030.6</v>
      </c>
      <c r="X13" s="21">
        <v>18750</v>
      </c>
      <c r="Y13" s="21">
        <v>0</v>
      </c>
      <c r="Z13" s="21">
        <v>240</v>
      </c>
      <c r="AA13" s="21">
        <v>227</v>
      </c>
      <c r="AB13" s="23">
        <f t="shared" si="0"/>
        <v>4670.7466666666669</v>
      </c>
      <c r="AC13" s="23">
        <f t="shared" si="1"/>
        <v>145.96083333333334</v>
      </c>
      <c r="AD13" s="23" t="s">
        <v>1754</v>
      </c>
      <c r="AE13" s="284"/>
    </row>
    <row r="14" spans="1:31" s="44" customFormat="1" x14ac:dyDescent="0.25">
      <c r="A14" s="21" t="s">
        <v>469</v>
      </c>
      <c r="B14" s="38" t="s">
        <v>795</v>
      </c>
      <c r="C14" s="21" t="s">
        <v>796</v>
      </c>
      <c r="D14" s="21">
        <v>7.4</v>
      </c>
      <c r="E14" s="21">
        <v>0</v>
      </c>
      <c r="F14" s="21" t="s">
        <v>177</v>
      </c>
      <c r="G14" s="21" t="s">
        <v>796</v>
      </c>
      <c r="H14" s="21">
        <v>0</v>
      </c>
      <c r="I14" s="21">
        <v>20</v>
      </c>
      <c r="J14" s="21">
        <v>12</v>
      </c>
      <c r="K14" s="23">
        <v>22070</v>
      </c>
      <c r="L14" s="23">
        <v>347.4</v>
      </c>
      <c r="M14" s="23">
        <v>0</v>
      </c>
      <c r="N14" s="23">
        <v>0</v>
      </c>
      <c r="O14" s="23">
        <v>937.2</v>
      </c>
      <c r="P14" s="23">
        <v>2319.4</v>
      </c>
      <c r="Q14" s="23">
        <v>8222.09</v>
      </c>
      <c r="R14" s="23">
        <v>1140</v>
      </c>
      <c r="S14" s="23">
        <v>0</v>
      </c>
      <c r="T14" s="23">
        <v>0</v>
      </c>
      <c r="U14" s="23">
        <v>35036.089999999997</v>
      </c>
      <c r="V14" s="23">
        <v>0</v>
      </c>
      <c r="W14" s="23">
        <f t="shared" si="2"/>
        <v>35036.089999999997</v>
      </c>
      <c r="X14" s="21">
        <v>18500</v>
      </c>
      <c r="Y14" s="21">
        <v>0</v>
      </c>
      <c r="Z14" s="21">
        <v>240</v>
      </c>
      <c r="AA14" s="21">
        <v>233</v>
      </c>
      <c r="AB14" s="23">
        <f t="shared" si="0"/>
        <v>4734.6067567567561</v>
      </c>
      <c r="AC14" s="23">
        <f t="shared" si="1"/>
        <v>145.98370833333331</v>
      </c>
      <c r="AD14" s="23" t="s">
        <v>1940</v>
      </c>
      <c r="AE14" s="284"/>
    </row>
    <row r="15" spans="1:31" s="44" customFormat="1" x14ac:dyDescent="0.25">
      <c r="A15" s="21" t="s">
        <v>469</v>
      </c>
      <c r="B15" s="38" t="s">
        <v>814</v>
      </c>
      <c r="C15" s="21" t="s">
        <v>816</v>
      </c>
      <c r="D15" s="21">
        <v>7.4</v>
      </c>
      <c r="E15" s="21">
        <v>0</v>
      </c>
      <c r="F15" s="21" t="s">
        <v>177</v>
      </c>
      <c r="G15" s="21" t="s">
        <v>816</v>
      </c>
      <c r="H15" s="21">
        <v>0</v>
      </c>
      <c r="I15" s="21">
        <v>20</v>
      </c>
      <c r="J15" s="21">
        <v>12</v>
      </c>
      <c r="K15" s="23">
        <v>22070</v>
      </c>
      <c r="L15" s="23">
        <v>347.4</v>
      </c>
      <c r="M15" s="23">
        <v>0</v>
      </c>
      <c r="N15" s="23">
        <v>0</v>
      </c>
      <c r="O15" s="23">
        <v>937.2</v>
      </c>
      <c r="P15" s="23">
        <v>2319.4</v>
      </c>
      <c r="Q15" s="23">
        <v>8222.09</v>
      </c>
      <c r="R15" s="23">
        <v>1140</v>
      </c>
      <c r="S15" s="23">
        <v>0</v>
      </c>
      <c r="T15" s="23">
        <v>0</v>
      </c>
      <c r="U15" s="23">
        <v>35036.089999999997</v>
      </c>
      <c r="V15" s="23">
        <v>0</v>
      </c>
      <c r="W15" s="23">
        <f t="shared" ref="W15:W20" si="3">U15+V15</f>
        <v>35036.089999999997</v>
      </c>
      <c r="X15" s="21">
        <v>18500</v>
      </c>
      <c r="Y15" s="21">
        <v>0</v>
      </c>
      <c r="Z15" s="21">
        <v>240</v>
      </c>
      <c r="AA15" s="21">
        <v>169</v>
      </c>
      <c r="AB15" s="23">
        <f t="shared" si="0"/>
        <v>4734.6067567567561</v>
      </c>
      <c r="AC15" s="23">
        <f t="shared" si="1"/>
        <v>145.98370833333331</v>
      </c>
      <c r="AD15" s="23" t="s">
        <v>1755</v>
      </c>
      <c r="AE15" s="284"/>
    </row>
    <row r="16" spans="1:31" s="44" customFormat="1" x14ac:dyDescent="0.25">
      <c r="A16" s="21" t="s">
        <v>469</v>
      </c>
      <c r="B16" s="38" t="s">
        <v>828</v>
      </c>
      <c r="C16" s="21" t="s">
        <v>838</v>
      </c>
      <c r="D16" s="21">
        <v>7.92</v>
      </c>
      <c r="E16" s="21">
        <v>0</v>
      </c>
      <c r="F16" s="21" t="s">
        <v>177</v>
      </c>
      <c r="G16" s="21" t="s">
        <v>838</v>
      </c>
      <c r="H16" s="21">
        <v>0</v>
      </c>
      <c r="I16" s="21">
        <v>20</v>
      </c>
      <c r="J16" s="21">
        <v>12</v>
      </c>
      <c r="K16" s="23">
        <v>22070</v>
      </c>
      <c r="L16" s="23">
        <v>347.4</v>
      </c>
      <c r="M16" s="23">
        <v>0</v>
      </c>
      <c r="N16" s="23">
        <v>0</v>
      </c>
      <c r="O16" s="23">
        <v>937.2</v>
      </c>
      <c r="P16" s="23">
        <v>2319.4</v>
      </c>
      <c r="Q16" s="23">
        <v>8016.82</v>
      </c>
      <c r="R16" s="23">
        <v>1140</v>
      </c>
      <c r="S16" s="23">
        <v>0</v>
      </c>
      <c r="T16" s="23">
        <v>0</v>
      </c>
      <c r="U16" s="23">
        <v>34830.82</v>
      </c>
      <c r="V16" s="23">
        <v>0</v>
      </c>
      <c r="W16" s="23">
        <f t="shared" si="3"/>
        <v>34830.82</v>
      </c>
      <c r="X16" s="21">
        <v>19800</v>
      </c>
      <c r="Y16" s="21">
        <v>0</v>
      </c>
      <c r="Z16" s="21">
        <v>240</v>
      </c>
      <c r="AA16" s="21">
        <v>185</v>
      </c>
      <c r="AB16" s="23">
        <f t="shared" si="0"/>
        <v>4397.8308080808083</v>
      </c>
      <c r="AC16" s="23">
        <f t="shared" si="1"/>
        <v>145.12841666666665</v>
      </c>
      <c r="AD16" s="23" t="s">
        <v>1756</v>
      </c>
      <c r="AE16" s="284"/>
    </row>
    <row r="17" spans="1:31" s="44" customFormat="1" x14ac:dyDescent="0.25">
      <c r="A17" s="21" t="s">
        <v>469</v>
      </c>
      <c r="B17" s="38" t="s">
        <v>859</v>
      </c>
      <c r="C17" s="21" t="s">
        <v>864</v>
      </c>
      <c r="D17" s="21">
        <v>7.56</v>
      </c>
      <c r="E17" s="21">
        <v>0</v>
      </c>
      <c r="F17" s="21" t="s">
        <v>177</v>
      </c>
      <c r="G17" s="21" t="s">
        <v>864</v>
      </c>
      <c r="H17" s="21">
        <v>0</v>
      </c>
      <c r="I17" s="21">
        <v>20</v>
      </c>
      <c r="J17" s="21">
        <v>12</v>
      </c>
      <c r="K17" s="23">
        <v>22070</v>
      </c>
      <c r="L17" s="23">
        <v>347.4</v>
      </c>
      <c r="M17" s="23">
        <v>0</v>
      </c>
      <c r="N17" s="23">
        <v>0</v>
      </c>
      <c r="O17" s="23">
        <v>937.2</v>
      </c>
      <c r="P17" s="23">
        <v>2319.4</v>
      </c>
      <c r="Q17" s="23">
        <v>9892.34</v>
      </c>
      <c r="R17" s="23">
        <v>1140</v>
      </c>
      <c r="S17" s="23">
        <v>0</v>
      </c>
      <c r="T17" s="23">
        <v>0</v>
      </c>
      <c r="U17" s="23">
        <v>36706.339999999997</v>
      </c>
      <c r="V17" s="23">
        <v>0</v>
      </c>
      <c r="W17" s="23">
        <f t="shared" si="3"/>
        <v>36706.339999999997</v>
      </c>
      <c r="X17" s="21">
        <v>18900</v>
      </c>
      <c r="Y17" s="21">
        <v>0</v>
      </c>
      <c r="Z17" s="21">
        <v>240</v>
      </c>
      <c r="AA17" s="21">
        <v>119</v>
      </c>
      <c r="AB17" s="23">
        <f t="shared" si="0"/>
        <v>4855.3359788359785</v>
      </c>
      <c r="AC17" s="23">
        <f t="shared" si="1"/>
        <v>152.94308333333331</v>
      </c>
      <c r="AD17" s="23" t="s">
        <v>1689</v>
      </c>
      <c r="AE17" s="284"/>
    </row>
    <row r="18" spans="1:31" s="44" customFormat="1" x14ac:dyDescent="0.25">
      <c r="A18" s="21" t="s">
        <v>469</v>
      </c>
      <c r="B18" s="38" t="s">
        <v>859</v>
      </c>
      <c r="C18" s="21" t="s">
        <v>866</v>
      </c>
      <c r="D18" s="21">
        <v>7.51</v>
      </c>
      <c r="E18" s="21">
        <v>0</v>
      </c>
      <c r="F18" s="21" t="s">
        <v>177</v>
      </c>
      <c r="G18" s="21" t="s">
        <v>866</v>
      </c>
      <c r="H18" s="21">
        <v>0</v>
      </c>
      <c r="I18" s="21">
        <v>20</v>
      </c>
      <c r="J18" s="21">
        <v>12</v>
      </c>
      <c r="K18" s="23">
        <v>22070</v>
      </c>
      <c r="L18" s="23">
        <v>347.4</v>
      </c>
      <c r="M18" s="23">
        <v>0</v>
      </c>
      <c r="N18" s="23">
        <v>0</v>
      </c>
      <c r="O18" s="23">
        <v>937.2</v>
      </c>
      <c r="P18" s="23">
        <v>2319.4</v>
      </c>
      <c r="Q18" s="23">
        <v>9892.34</v>
      </c>
      <c r="R18" s="23">
        <v>1140</v>
      </c>
      <c r="S18" s="23">
        <v>0</v>
      </c>
      <c r="T18" s="23">
        <v>0</v>
      </c>
      <c r="U18" s="23">
        <v>36706.339999999997</v>
      </c>
      <c r="V18" s="23">
        <v>0</v>
      </c>
      <c r="W18" s="23">
        <f t="shared" si="3"/>
        <v>36706.339999999997</v>
      </c>
      <c r="X18" s="21">
        <v>18775</v>
      </c>
      <c r="Y18" s="21">
        <v>0</v>
      </c>
      <c r="Z18" s="21">
        <v>240</v>
      </c>
      <c r="AA18" s="21">
        <v>121</v>
      </c>
      <c r="AB18" s="23">
        <f t="shared" si="0"/>
        <v>4887.6617842876158</v>
      </c>
      <c r="AC18" s="23">
        <f t="shared" si="1"/>
        <v>152.94308333333331</v>
      </c>
      <c r="AD18" s="23" t="s">
        <v>1757</v>
      </c>
      <c r="AE18" s="284"/>
    </row>
    <row r="19" spans="1:31" s="44" customFormat="1" x14ac:dyDescent="0.25">
      <c r="A19" s="21" t="s">
        <v>469</v>
      </c>
      <c r="B19" s="38" t="s">
        <v>859</v>
      </c>
      <c r="C19" s="21" t="s">
        <v>880</v>
      </c>
      <c r="D19" s="21">
        <v>7.57</v>
      </c>
      <c r="E19" s="21">
        <v>0</v>
      </c>
      <c r="F19" s="21" t="s">
        <v>177</v>
      </c>
      <c r="G19" s="21" t="s">
        <v>880</v>
      </c>
      <c r="H19" s="21">
        <v>0</v>
      </c>
      <c r="I19" s="21">
        <v>20</v>
      </c>
      <c r="J19" s="21">
        <v>12</v>
      </c>
      <c r="K19" s="23">
        <v>22070</v>
      </c>
      <c r="L19" s="23">
        <v>347.4</v>
      </c>
      <c r="M19" s="23">
        <v>0</v>
      </c>
      <c r="N19" s="23">
        <v>0</v>
      </c>
      <c r="O19" s="23">
        <v>937.2</v>
      </c>
      <c r="P19" s="23">
        <v>2319.4</v>
      </c>
      <c r="Q19" s="23">
        <v>9892.34</v>
      </c>
      <c r="R19" s="23">
        <v>1140</v>
      </c>
      <c r="S19" s="23">
        <v>0</v>
      </c>
      <c r="T19" s="23">
        <v>0</v>
      </c>
      <c r="U19" s="23">
        <v>36706.339999999997</v>
      </c>
      <c r="V19" s="23">
        <v>0</v>
      </c>
      <c r="W19" s="23">
        <f t="shared" si="3"/>
        <v>36706.339999999997</v>
      </c>
      <c r="X19" s="21">
        <v>18925</v>
      </c>
      <c r="Y19" s="21">
        <v>0</v>
      </c>
      <c r="Z19" s="21">
        <v>240</v>
      </c>
      <c r="AA19" s="21">
        <v>127</v>
      </c>
      <c r="AB19" s="23">
        <f t="shared" si="0"/>
        <v>4848.9220607661819</v>
      </c>
      <c r="AC19" s="23">
        <f t="shared" si="1"/>
        <v>152.94308333333331</v>
      </c>
      <c r="AD19" s="23" t="s">
        <v>1758</v>
      </c>
      <c r="AE19" s="284"/>
    </row>
    <row r="20" spans="1:31" s="44" customFormat="1" x14ac:dyDescent="0.25">
      <c r="A20" s="21" t="s">
        <v>469</v>
      </c>
      <c r="B20" s="38" t="s">
        <v>899</v>
      </c>
      <c r="C20" s="21" t="s">
        <v>1759</v>
      </c>
      <c r="D20" s="21">
        <v>0</v>
      </c>
      <c r="E20" s="21">
        <v>5.86</v>
      </c>
      <c r="F20" s="21" t="s">
        <v>544</v>
      </c>
      <c r="G20" s="21" t="s">
        <v>1759</v>
      </c>
      <c r="H20" s="21">
        <v>0</v>
      </c>
      <c r="I20" s="21">
        <v>17</v>
      </c>
      <c r="J20" s="21">
        <v>12</v>
      </c>
      <c r="K20" s="23">
        <v>18759.5</v>
      </c>
      <c r="L20" s="23">
        <v>347.4</v>
      </c>
      <c r="M20" s="23">
        <v>0</v>
      </c>
      <c r="N20" s="23">
        <v>0</v>
      </c>
      <c r="O20" s="23">
        <v>937.2</v>
      </c>
      <c r="P20" s="23">
        <v>2319.4</v>
      </c>
      <c r="Q20" s="23">
        <v>7556.62</v>
      </c>
      <c r="R20" s="23">
        <v>960</v>
      </c>
      <c r="S20" s="23">
        <v>0</v>
      </c>
      <c r="T20" s="23">
        <v>0</v>
      </c>
      <c r="U20" s="23">
        <v>30889.119999999999</v>
      </c>
      <c r="V20" s="23">
        <v>0</v>
      </c>
      <c r="W20" s="23">
        <f t="shared" si="3"/>
        <v>30889.119999999999</v>
      </c>
      <c r="X20" s="21">
        <v>14875</v>
      </c>
      <c r="Y20" s="21">
        <v>0</v>
      </c>
      <c r="Z20" s="21">
        <v>204</v>
      </c>
      <c r="AA20" s="21">
        <v>91</v>
      </c>
      <c r="AB20" s="23">
        <f t="shared" si="0"/>
        <v>5271.1808873720129</v>
      </c>
      <c r="AC20" s="23">
        <f t="shared" si="1"/>
        <v>151.41725490196077</v>
      </c>
      <c r="AD20" s="23" t="s">
        <v>1760</v>
      </c>
      <c r="AE20" s="284">
        <v>1</v>
      </c>
    </row>
    <row r="21" spans="1:31" s="44" customFormat="1" x14ac:dyDescent="0.25">
      <c r="A21" s="21" t="s">
        <v>469</v>
      </c>
      <c r="B21" s="38" t="s">
        <v>899</v>
      </c>
      <c r="C21" s="21" t="s">
        <v>911</v>
      </c>
      <c r="D21" s="21">
        <v>0</v>
      </c>
      <c r="E21" s="21">
        <v>4.2699999999999996</v>
      </c>
      <c r="F21" s="21" t="s">
        <v>544</v>
      </c>
      <c r="G21" s="21" t="s">
        <v>911</v>
      </c>
      <c r="H21" s="21">
        <v>0</v>
      </c>
      <c r="I21" s="21">
        <v>12</v>
      </c>
      <c r="J21" s="21">
        <v>11</v>
      </c>
      <c r="K21" s="23">
        <v>13242</v>
      </c>
      <c r="L21" s="23">
        <v>208.44</v>
      </c>
      <c r="M21" s="23">
        <v>0</v>
      </c>
      <c r="N21" s="23">
        <v>0</v>
      </c>
      <c r="O21" s="23">
        <v>562.32000000000005</v>
      </c>
      <c r="P21" s="23">
        <v>1391.64</v>
      </c>
      <c r="Q21" s="23">
        <v>5334.15</v>
      </c>
      <c r="R21" s="23">
        <v>684</v>
      </c>
      <c r="S21" s="23">
        <v>0</v>
      </c>
      <c r="T21" s="23">
        <v>0</v>
      </c>
      <c r="U21" s="23">
        <v>21422.55</v>
      </c>
      <c r="V21" s="23">
        <v>0</v>
      </c>
      <c r="W21" s="23">
        <f t="shared" ref="W21:W28" si="4">U21+V21</f>
        <v>21422.55</v>
      </c>
      <c r="X21" s="21">
        <v>10500</v>
      </c>
      <c r="Y21" s="21">
        <v>0</v>
      </c>
      <c r="Z21" s="21">
        <v>132</v>
      </c>
      <c r="AA21" s="21">
        <v>84</v>
      </c>
      <c r="AB21" s="23">
        <f t="shared" si="0"/>
        <v>5016.9906323185014</v>
      </c>
      <c r="AC21" s="23">
        <f t="shared" si="1"/>
        <v>162.29204545454544</v>
      </c>
      <c r="AD21" s="23" t="s">
        <v>1920</v>
      </c>
      <c r="AE21" s="284">
        <v>0.98</v>
      </c>
    </row>
    <row r="22" spans="1:31" s="44" customFormat="1" x14ac:dyDescent="0.25">
      <c r="A22" s="21" t="s">
        <v>469</v>
      </c>
      <c r="B22" s="38" t="s">
        <v>927</v>
      </c>
      <c r="C22" s="21" t="s">
        <v>935</v>
      </c>
      <c r="D22" s="21">
        <v>0</v>
      </c>
      <c r="E22" s="21">
        <v>3.33</v>
      </c>
      <c r="F22" s="21" t="s">
        <v>544</v>
      </c>
      <c r="G22" s="21" t="s">
        <v>935</v>
      </c>
      <c r="H22" s="21">
        <v>0</v>
      </c>
      <c r="I22" s="21">
        <v>8</v>
      </c>
      <c r="J22" s="21">
        <v>12</v>
      </c>
      <c r="K22" s="23">
        <v>8828</v>
      </c>
      <c r="L22" s="23">
        <v>138.96</v>
      </c>
      <c r="M22" s="23">
        <v>0</v>
      </c>
      <c r="N22" s="23">
        <v>0</v>
      </c>
      <c r="O22" s="23">
        <v>374.88</v>
      </c>
      <c r="P22" s="23">
        <v>927.76</v>
      </c>
      <c r="Q22" s="23">
        <v>3556.1</v>
      </c>
      <c r="R22" s="23">
        <v>456</v>
      </c>
      <c r="S22" s="23">
        <v>0</v>
      </c>
      <c r="T22" s="23">
        <v>0</v>
      </c>
      <c r="U22" s="23">
        <v>14281.7</v>
      </c>
      <c r="V22" s="23">
        <v>0</v>
      </c>
      <c r="W22" s="23">
        <f t="shared" si="4"/>
        <v>14281.7</v>
      </c>
      <c r="X22" s="21">
        <v>7000</v>
      </c>
      <c r="Y22" s="21">
        <v>0</v>
      </c>
      <c r="Z22" s="21">
        <v>88</v>
      </c>
      <c r="AA22" s="21">
        <v>60</v>
      </c>
      <c r="AB22" s="23">
        <f t="shared" si="0"/>
        <v>4288.798798798799</v>
      </c>
      <c r="AC22" s="23">
        <f t="shared" si="1"/>
        <v>162.29204545454547</v>
      </c>
      <c r="AD22" s="23" t="s">
        <v>1733</v>
      </c>
      <c r="AE22" s="284">
        <v>0.84</v>
      </c>
    </row>
    <row r="23" spans="1:31" s="44" customFormat="1" x14ac:dyDescent="0.25">
      <c r="A23" s="21" t="s">
        <v>469</v>
      </c>
      <c r="B23" s="38" t="s">
        <v>927</v>
      </c>
      <c r="C23" s="21" t="s">
        <v>946</v>
      </c>
      <c r="D23" s="21">
        <v>0</v>
      </c>
      <c r="E23" s="21">
        <v>6.54</v>
      </c>
      <c r="F23" s="21" t="s">
        <v>544</v>
      </c>
      <c r="G23" s="21" t="s">
        <v>946</v>
      </c>
      <c r="H23" s="21">
        <v>0</v>
      </c>
      <c r="I23" s="21">
        <v>15</v>
      </c>
      <c r="J23" s="21">
        <v>12</v>
      </c>
      <c r="K23" s="23">
        <v>16552.5</v>
      </c>
      <c r="L23" s="23">
        <v>260.55</v>
      </c>
      <c r="M23" s="23">
        <v>0</v>
      </c>
      <c r="N23" s="23">
        <v>0</v>
      </c>
      <c r="O23" s="23">
        <v>702.9</v>
      </c>
      <c r="P23" s="23">
        <v>1739.55</v>
      </c>
      <c r="Q23" s="23">
        <v>6667.69</v>
      </c>
      <c r="R23" s="23">
        <v>855</v>
      </c>
      <c r="S23" s="23">
        <v>0</v>
      </c>
      <c r="T23" s="23">
        <v>0</v>
      </c>
      <c r="U23" s="23">
        <v>26778.19</v>
      </c>
      <c r="V23" s="23">
        <v>0</v>
      </c>
      <c r="W23" s="23">
        <f t="shared" si="4"/>
        <v>26778.19</v>
      </c>
      <c r="X23" s="21">
        <v>13125</v>
      </c>
      <c r="Y23" s="21">
        <v>0</v>
      </c>
      <c r="Z23" s="21">
        <v>165</v>
      </c>
      <c r="AA23" s="21">
        <v>60</v>
      </c>
      <c r="AB23" s="23">
        <f t="shared" si="0"/>
        <v>4094.5244648318039</v>
      </c>
      <c r="AC23" s="23">
        <f t="shared" si="1"/>
        <v>162.2920606060606</v>
      </c>
      <c r="AD23" s="23" t="s">
        <v>1658</v>
      </c>
      <c r="AE23" s="284">
        <v>0.8</v>
      </c>
    </row>
    <row r="24" spans="1:31" s="44" customFormat="1" x14ac:dyDescent="0.25">
      <c r="A24" s="21" t="s">
        <v>469</v>
      </c>
      <c r="B24" s="38" t="s">
        <v>966</v>
      </c>
      <c r="C24" s="21" t="s">
        <v>970</v>
      </c>
      <c r="D24" s="21">
        <v>0</v>
      </c>
      <c r="E24" s="21">
        <v>7.02</v>
      </c>
      <c r="F24" s="21" t="s">
        <v>544</v>
      </c>
      <c r="G24" s="21" t="s">
        <v>970</v>
      </c>
      <c r="H24" s="21">
        <v>0</v>
      </c>
      <c r="I24" s="21">
        <v>6</v>
      </c>
      <c r="J24" s="21">
        <v>12</v>
      </c>
      <c r="K24" s="23">
        <v>5517.5</v>
      </c>
      <c r="L24" s="23">
        <v>86.85</v>
      </c>
      <c r="M24" s="23">
        <v>0</v>
      </c>
      <c r="N24" s="23">
        <v>0</v>
      </c>
      <c r="O24" s="23">
        <v>234.3</v>
      </c>
      <c r="P24" s="23">
        <v>579.85</v>
      </c>
      <c r="Q24" s="23">
        <v>2055.5500000000002</v>
      </c>
      <c r="R24" s="23">
        <v>285</v>
      </c>
      <c r="S24" s="23">
        <v>0</v>
      </c>
      <c r="T24" s="23">
        <v>0</v>
      </c>
      <c r="U24" s="23">
        <v>8759.0499999999993</v>
      </c>
      <c r="V24" s="23">
        <v>0</v>
      </c>
      <c r="W24" s="23">
        <f t="shared" si="4"/>
        <v>8759.0499999999993</v>
      </c>
      <c r="X24" s="21">
        <v>5250</v>
      </c>
      <c r="Y24" s="21">
        <v>0</v>
      </c>
      <c r="Z24" s="21">
        <v>72</v>
      </c>
      <c r="AA24" s="21">
        <v>24</v>
      </c>
      <c r="AB24" s="23">
        <f t="shared" si="0"/>
        <v>1247.7279202279201</v>
      </c>
      <c r="AC24" s="23">
        <f t="shared" si="1"/>
        <v>121.65347222222221</v>
      </c>
      <c r="AD24" s="23" t="s">
        <v>1705</v>
      </c>
      <c r="AE24" s="284">
        <v>0.28999999999999998</v>
      </c>
    </row>
    <row r="25" spans="1:31" s="44" customFormat="1" x14ac:dyDescent="0.25">
      <c r="A25" s="21" t="s">
        <v>469</v>
      </c>
      <c r="B25" s="38" t="s">
        <v>985</v>
      </c>
      <c r="C25" s="21" t="s">
        <v>991</v>
      </c>
      <c r="D25" s="21">
        <v>0</v>
      </c>
      <c r="E25" s="21">
        <v>7.03</v>
      </c>
      <c r="F25" s="21" t="s">
        <v>544</v>
      </c>
      <c r="G25" s="21" t="s">
        <v>991</v>
      </c>
      <c r="H25" s="21">
        <v>0</v>
      </c>
      <c r="I25" s="21">
        <v>3</v>
      </c>
      <c r="J25" s="21">
        <v>12</v>
      </c>
      <c r="K25" s="23">
        <v>3310.5</v>
      </c>
      <c r="L25" s="23">
        <v>52.11</v>
      </c>
      <c r="M25" s="23">
        <v>0</v>
      </c>
      <c r="N25" s="23">
        <v>0</v>
      </c>
      <c r="O25" s="23">
        <v>140.58000000000001</v>
      </c>
      <c r="P25" s="23">
        <v>347.91</v>
      </c>
      <c r="Q25" s="23">
        <v>1233.33</v>
      </c>
      <c r="R25" s="23">
        <v>171</v>
      </c>
      <c r="S25" s="23">
        <v>0</v>
      </c>
      <c r="T25" s="23">
        <v>0</v>
      </c>
      <c r="U25" s="23">
        <v>5255.43</v>
      </c>
      <c r="V25" s="23">
        <v>0</v>
      </c>
      <c r="W25" s="23">
        <f t="shared" si="4"/>
        <v>5255.43</v>
      </c>
      <c r="X25" s="21">
        <v>2625</v>
      </c>
      <c r="Y25" s="21">
        <v>0</v>
      </c>
      <c r="Z25" s="21">
        <v>36</v>
      </c>
      <c r="AA25" s="21">
        <v>22</v>
      </c>
      <c r="AB25" s="23">
        <f t="shared" si="0"/>
        <v>747.5718349928876</v>
      </c>
      <c r="AC25" s="23">
        <f t="shared" si="1"/>
        <v>145.98416666666668</v>
      </c>
      <c r="AD25" s="23" t="s">
        <v>1918</v>
      </c>
      <c r="AE25" s="284">
        <v>0.14000000000000001</v>
      </c>
    </row>
    <row r="26" spans="1:31" s="44" customFormat="1" x14ac:dyDescent="0.25">
      <c r="A26" s="21" t="s">
        <v>469</v>
      </c>
      <c r="B26" s="38" t="s">
        <v>985</v>
      </c>
      <c r="C26" s="21" t="s">
        <v>1017</v>
      </c>
      <c r="D26" s="21">
        <v>0</v>
      </c>
      <c r="E26" s="21">
        <v>7</v>
      </c>
      <c r="F26" s="21" t="s">
        <v>544</v>
      </c>
      <c r="G26" s="21" t="s">
        <v>1017</v>
      </c>
      <c r="H26" s="21">
        <v>0</v>
      </c>
      <c r="I26" s="21">
        <v>5</v>
      </c>
      <c r="J26" s="21">
        <v>12</v>
      </c>
      <c r="K26" s="23">
        <v>5517.5</v>
      </c>
      <c r="L26" s="23">
        <v>86.85</v>
      </c>
      <c r="M26" s="23">
        <v>0</v>
      </c>
      <c r="N26" s="23">
        <v>0</v>
      </c>
      <c r="O26" s="23">
        <v>234.3</v>
      </c>
      <c r="P26" s="23">
        <v>579.85</v>
      </c>
      <c r="Q26" s="23">
        <v>2055.5500000000002</v>
      </c>
      <c r="R26" s="23">
        <v>285</v>
      </c>
      <c r="S26" s="23">
        <v>0</v>
      </c>
      <c r="T26" s="23">
        <v>0</v>
      </c>
      <c r="U26" s="23">
        <v>8759.0499999999993</v>
      </c>
      <c r="V26" s="23">
        <v>0</v>
      </c>
      <c r="W26" s="23">
        <f t="shared" si="4"/>
        <v>8759.0499999999993</v>
      </c>
      <c r="X26" s="21">
        <v>4375</v>
      </c>
      <c r="Y26" s="21">
        <v>0</v>
      </c>
      <c r="Z26" s="21">
        <v>60</v>
      </c>
      <c r="AA26" s="21">
        <v>33</v>
      </c>
      <c r="AB26" s="23">
        <f t="shared" si="0"/>
        <v>1251.292857142857</v>
      </c>
      <c r="AC26" s="23">
        <f t="shared" si="1"/>
        <v>145.98416666666665</v>
      </c>
      <c r="AD26" s="23" t="s">
        <v>2001</v>
      </c>
      <c r="AE26" s="284">
        <v>0.25</v>
      </c>
    </row>
    <row r="27" spans="1:31" s="44" customFormat="1" x14ac:dyDescent="0.25">
      <c r="A27" s="21" t="s">
        <v>469</v>
      </c>
      <c r="B27" s="38" t="s">
        <v>1010</v>
      </c>
      <c r="C27" s="21" t="s">
        <v>1016</v>
      </c>
      <c r="D27" s="21">
        <v>8.3699999999999992</v>
      </c>
      <c r="E27" s="21">
        <v>0</v>
      </c>
      <c r="F27" s="21" t="s">
        <v>177</v>
      </c>
      <c r="G27" s="21" t="s">
        <v>1016</v>
      </c>
      <c r="H27" s="21">
        <v>0</v>
      </c>
      <c r="I27" s="21">
        <v>20</v>
      </c>
      <c r="J27" s="21">
        <v>11</v>
      </c>
      <c r="K27" s="23">
        <v>23240</v>
      </c>
      <c r="L27" s="23">
        <v>365.82</v>
      </c>
      <c r="M27" s="23">
        <v>3639.38</v>
      </c>
      <c r="N27" s="23">
        <v>0</v>
      </c>
      <c r="O27" s="23">
        <v>993.2</v>
      </c>
      <c r="P27" s="23">
        <v>2300.4</v>
      </c>
      <c r="Q27" s="23">
        <v>10378</v>
      </c>
      <c r="R27" s="23">
        <v>1140</v>
      </c>
      <c r="S27" s="23">
        <v>0</v>
      </c>
      <c r="T27" s="23">
        <v>0</v>
      </c>
      <c r="U27" s="23">
        <v>42056.800000000003</v>
      </c>
      <c r="V27" s="23">
        <v>0</v>
      </c>
      <c r="W27" s="23">
        <f t="shared" si="4"/>
        <v>42056.800000000003</v>
      </c>
      <c r="X27" s="21">
        <v>20925</v>
      </c>
      <c r="Y27" s="21">
        <v>0</v>
      </c>
      <c r="Z27" s="21">
        <v>220</v>
      </c>
      <c r="AA27" s="21">
        <v>165</v>
      </c>
      <c r="AB27" s="23">
        <f t="shared" si="0"/>
        <v>5024.7072879330954</v>
      </c>
      <c r="AC27" s="23">
        <f t="shared" si="1"/>
        <v>191.16727272727275</v>
      </c>
      <c r="AD27" s="23" t="s">
        <v>1950</v>
      </c>
      <c r="AE27" s="284"/>
    </row>
    <row r="28" spans="1:31" s="44" customFormat="1" x14ac:dyDescent="0.25">
      <c r="A28" s="21" t="s">
        <v>469</v>
      </c>
      <c r="B28" s="38" t="s">
        <v>1010</v>
      </c>
      <c r="C28" s="21" t="s">
        <v>1019</v>
      </c>
      <c r="D28" s="21">
        <v>8.39</v>
      </c>
      <c r="E28" s="21">
        <v>0</v>
      </c>
      <c r="F28" s="21" t="s">
        <v>177</v>
      </c>
      <c r="G28" s="21" t="s">
        <v>1019</v>
      </c>
      <c r="H28" s="21">
        <v>0</v>
      </c>
      <c r="I28" s="21">
        <v>20</v>
      </c>
      <c r="J28" s="21">
        <v>11</v>
      </c>
      <c r="K28" s="23">
        <v>23240</v>
      </c>
      <c r="L28" s="23">
        <v>365.82</v>
      </c>
      <c r="M28" s="23">
        <v>3639.38</v>
      </c>
      <c r="N28" s="23">
        <v>0</v>
      </c>
      <c r="O28" s="23">
        <v>993.2</v>
      </c>
      <c r="P28" s="23">
        <v>2300.4</v>
      </c>
      <c r="Q28" s="23">
        <v>10740</v>
      </c>
      <c r="R28" s="23">
        <v>1140</v>
      </c>
      <c r="S28" s="23">
        <v>0</v>
      </c>
      <c r="T28" s="23">
        <v>0</v>
      </c>
      <c r="U28" s="23">
        <v>42418.8</v>
      </c>
      <c r="V28" s="23">
        <v>0</v>
      </c>
      <c r="W28" s="23">
        <f t="shared" si="4"/>
        <v>42418.8</v>
      </c>
      <c r="X28" s="21">
        <v>20975</v>
      </c>
      <c r="Y28" s="21">
        <v>0</v>
      </c>
      <c r="Z28" s="21">
        <v>220</v>
      </c>
      <c r="AA28" s="21">
        <v>143</v>
      </c>
      <c r="AB28" s="23">
        <f t="shared" si="0"/>
        <v>5055.876042908224</v>
      </c>
      <c r="AC28" s="23">
        <f t="shared" si="1"/>
        <v>192.81272727272727</v>
      </c>
      <c r="AD28" s="23" t="s">
        <v>2002</v>
      </c>
      <c r="AE28" s="284"/>
    </row>
    <row r="29" spans="1:31" s="44" customFormat="1" x14ac:dyDescent="0.25">
      <c r="A29" s="21" t="s">
        <v>469</v>
      </c>
      <c r="B29" s="38" t="s">
        <v>1022</v>
      </c>
      <c r="C29" s="21" t="s">
        <v>1031</v>
      </c>
      <c r="D29" s="21">
        <v>0</v>
      </c>
      <c r="E29" s="21">
        <v>1.79</v>
      </c>
      <c r="F29" s="21" t="s">
        <v>544</v>
      </c>
      <c r="G29" s="21" t="s">
        <v>1031</v>
      </c>
      <c r="H29" s="21">
        <v>0</v>
      </c>
      <c r="I29" s="21">
        <v>5</v>
      </c>
      <c r="J29" s="21">
        <v>11</v>
      </c>
      <c r="K29" s="23">
        <v>5517.5</v>
      </c>
      <c r="L29" s="23">
        <v>86.85</v>
      </c>
      <c r="M29" s="23">
        <v>0</v>
      </c>
      <c r="N29" s="23">
        <v>0</v>
      </c>
      <c r="O29" s="23">
        <v>234.3</v>
      </c>
      <c r="P29" s="23">
        <v>579.85</v>
      </c>
      <c r="Q29" s="23">
        <v>2222.56</v>
      </c>
      <c r="R29" s="23">
        <v>285</v>
      </c>
      <c r="S29" s="23">
        <v>0</v>
      </c>
      <c r="T29" s="23">
        <v>0</v>
      </c>
      <c r="U29" s="23">
        <v>8926.06</v>
      </c>
      <c r="V29" s="23">
        <v>0</v>
      </c>
      <c r="W29" s="23">
        <f t="shared" ref="W29:W34" si="5">U29+V29</f>
        <v>8926.06</v>
      </c>
      <c r="X29" s="21">
        <v>4375</v>
      </c>
      <c r="Y29" s="21">
        <v>0</v>
      </c>
      <c r="Z29" s="21">
        <v>55</v>
      </c>
      <c r="AA29" s="21">
        <v>55</v>
      </c>
      <c r="AB29" s="23">
        <f t="shared" si="0"/>
        <v>4986.6256983240219</v>
      </c>
      <c r="AC29" s="23">
        <f t="shared" si="1"/>
        <v>162.292</v>
      </c>
      <c r="AD29" s="23" t="s">
        <v>2003</v>
      </c>
      <c r="AE29" s="284">
        <v>0.97</v>
      </c>
    </row>
    <row r="30" spans="1:31" s="44" customFormat="1" x14ac:dyDescent="0.25">
      <c r="A30" s="21" t="s">
        <v>469</v>
      </c>
      <c r="B30" s="38" t="s">
        <v>1022</v>
      </c>
      <c r="C30" s="21" t="s">
        <v>1032</v>
      </c>
      <c r="D30" s="21">
        <v>0</v>
      </c>
      <c r="E30" s="21">
        <v>7.01</v>
      </c>
      <c r="F30" s="21" t="s">
        <v>544</v>
      </c>
      <c r="G30" s="21" t="s">
        <v>1032</v>
      </c>
      <c r="H30" s="21">
        <v>0</v>
      </c>
      <c r="I30" s="21">
        <v>5</v>
      </c>
      <c r="J30" s="21">
        <v>11</v>
      </c>
      <c r="K30" s="23">
        <v>5517.5</v>
      </c>
      <c r="L30" s="23">
        <v>86.85</v>
      </c>
      <c r="M30" s="23">
        <v>0</v>
      </c>
      <c r="N30" s="23">
        <v>0</v>
      </c>
      <c r="O30" s="23">
        <v>234.3</v>
      </c>
      <c r="P30" s="23">
        <v>579.85</v>
      </c>
      <c r="Q30" s="23">
        <v>2055.5500000000002</v>
      </c>
      <c r="R30" s="23">
        <v>285</v>
      </c>
      <c r="S30" s="23">
        <v>0</v>
      </c>
      <c r="T30" s="23">
        <v>0</v>
      </c>
      <c r="U30" s="23">
        <v>8759.0499999999993</v>
      </c>
      <c r="V30" s="23">
        <v>0</v>
      </c>
      <c r="W30" s="23">
        <f t="shared" si="5"/>
        <v>8759.0499999999993</v>
      </c>
      <c r="X30" s="21">
        <v>4375</v>
      </c>
      <c r="Y30" s="21">
        <v>0</v>
      </c>
      <c r="Z30" s="21">
        <v>55</v>
      </c>
      <c r="AA30" s="21">
        <v>55</v>
      </c>
      <c r="AB30" s="23">
        <f t="shared" si="0"/>
        <v>1249.5078459343795</v>
      </c>
      <c r="AC30" s="23">
        <f t="shared" si="1"/>
        <v>159.25545454545454</v>
      </c>
      <c r="AD30" s="23" t="s">
        <v>1710</v>
      </c>
      <c r="AE30" s="284">
        <v>0.24</v>
      </c>
    </row>
    <row r="31" spans="1:31" s="44" customFormat="1" x14ac:dyDescent="0.25">
      <c r="A31" s="21" t="s">
        <v>469</v>
      </c>
      <c r="B31" s="38" t="s">
        <v>1022</v>
      </c>
      <c r="C31" s="21" t="s">
        <v>1035</v>
      </c>
      <c r="D31" s="21">
        <v>8.15</v>
      </c>
      <c r="E31" s="21">
        <v>0</v>
      </c>
      <c r="F31" s="21" t="s">
        <v>177</v>
      </c>
      <c r="G31" s="21" t="s">
        <v>1035</v>
      </c>
      <c r="H31" s="21">
        <v>0</v>
      </c>
      <c r="I31" s="21">
        <v>20</v>
      </c>
      <c r="J31" s="21">
        <v>11</v>
      </c>
      <c r="K31" s="23">
        <v>23240</v>
      </c>
      <c r="L31" s="23">
        <v>365.82</v>
      </c>
      <c r="M31" s="23">
        <v>3639.38</v>
      </c>
      <c r="N31" s="23">
        <v>0</v>
      </c>
      <c r="O31" s="23">
        <v>993.2</v>
      </c>
      <c r="P31" s="23">
        <v>2300.4</v>
      </c>
      <c r="Q31" s="23">
        <v>10740</v>
      </c>
      <c r="R31" s="23">
        <v>1140</v>
      </c>
      <c r="S31" s="23">
        <v>0</v>
      </c>
      <c r="T31" s="23">
        <v>0</v>
      </c>
      <c r="U31" s="23">
        <v>42418.8</v>
      </c>
      <c r="V31" s="23">
        <v>0</v>
      </c>
      <c r="W31" s="23">
        <f t="shared" si="5"/>
        <v>42418.8</v>
      </c>
      <c r="X31" s="21">
        <v>20375</v>
      </c>
      <c r="Y31" s="21">
        <v>0</v>
      </c>
      <c r="Z31" s="21">
        <v>220</v>
      </c>
      <c r="AA31" s="21">
        <v>165</v>
      </c>
      <c r="AB31" s="23">
        <f t="shared" si="0"/>
        <v>5204.7607361963192</v>
      </c>
      <c r="AC31" s="23">
        <f t="shared" si="1"/>
        <v>192.81272727272727</v>
      </c>
      <c r="AD31" s="23" t="s">
        <v>1944</v>
      </c>
      <c r="AE31" s="284"/>
    </row>
    <row r="32" spans="1:31" s="44" customFormat="1" x14ac:dyDescent="0.25">
      <c r="A32" s="21" t="s">
        <v>469</v>
      </c>
      <c r="B32" s="38" t="s">
        <v>1022</v>
      </c>
      <c r="C32" s="21" t="s">
        <v>1040</v>
      </c>
      <c r="D32" s="21">
        <v>0</v>
      </c>
      <c r="E32" s="21">
        <v>1.89</v>
      </c>
      <c r="F32" s="21" t="s">
        <v>544</v>
      </c>
      <c r="G32" s="21" t="s">
        <v>1040</v>
      </c>
      <c r="H32" s="21">
        <v>0</v>
      </c>
      <c r="I32" s="21">
        <v>5</v>
      </c>
      <c r="J32" s="21">
        <v>11</v>
      </c>
      <c r="K32" s="23">
        <v>6621</v>
      </c>
      <c r="L32" s="23">
        <v>104.22</v>
      </c>
      <c r="M32" s="23">
        <v>0</v>
      </c>
      <c r="N32" s="23">
        <v>0</v>
      </c>
      <c r="O32" s="23">
        <v>281.16000000000003</v>
      </c>
      <c r="P32" s="23">
        <v>695.82</v>
      </c>
      <c r="Q32" s="23">
        <v>2667.08</v>
      </c>
      <c r="R32" s="23">
        <v>342</v>
      </c>
      <c r="S32" s="23">
        <v>0</v>
      </c>
      <c r="T32" s="23">
        <v>0</v>
      </c>
      <c r="U32" s="23">
        <v>10711.28</v>
      </c>
      <c r="V32" s="23">
        <v>0</v>
      </c>
      <c r="W32" s="23">
        <f t="shared" si="5"/>
        <v>10711.28</v>
      </c>
      <c r="X32" s="21">
        <v>4725</v>
      </c>
      <c r="Y32" s="21">
        <v>0</v>
      </c>
      <c r="Z32" s="21">
        <v>60</v>
      </c>
      <c r="AA32" s="21">
        <v>60</v>
      </c>
      <c r="AB32" s="23">
        <f t="shared" si="0"/>
        <v>5667.3439153439158</v>
      </c>
      <c r="AC32" s="23">
        <f t="shared" si="1"/>
        <v>178.52133333333333</v>
      </c>
      <c r="AD32" s="23" t="s">
        <v>1650</v>
      </c>
      <c r="AE32" s="284">
        <v>1</v>
      </c>
    </row>
    <row r="33" spans="1:31" s="44" customFormat="1" x14ac:dyDescent="0.25">
      <c r="A33" s="21" t="s">
        <v>469</v>
      </c>
      <c r="B33" s="38" t="s">
        <v>1045</v>
      </c>
      <c r="C33" s="21" t="s">
        <v>1047</v>
      </c>
      <c r="D33" s="21">
        <v>8.1999999999999993</v>
      </c>
      <c r="E33" s="21">
        <v>0</v>
      </c>
      <c r="F33" s="21" t="s">
        <v>177</v>
      </c>
      <c r="G33" s="21" t="s">
        <v>1047</v>
      </c>
      <c r="H33" s="21">
        <v>0</v>
      </c>
      <c r="I33" s="21">
        <v>20</v>
      </c>
      <c r="J33" s="21">
        <v>11</v>
      </c>
      <c r="K33" s="23">
        <v>23240</v>
      </c>
      <c r="L33" s="23">
        <v>365.82</v>
      </c>
      <c r="M33" s="23">
        <v>3639.38</v>
      </c>
      <c r="N33" s="23">
        <v>0</v>
      </c>
      <c r="O33" s="23">
        <v>993.2</v>
      </c>
      <c r="P33" s="23">
        <v>2300.4</v>
      </c>
      <c r="Q33" s="23">
        <v>10016</v>
      </c>
      <c r="R33" s="23">
        <v>1140</v>
      </c>
      <c r="S33" s="23">
        <v>0</v>
      </c>
      <c r="T33" s="23">
        <v>0</v>
      </c>
      <c r="U33" s="23">
        <v>41694.800000000003</v>
      </c>
      <c r="V33" s="23">
        <v>0</v>
      </c>
      <c r="W33" s="23">
        <f t="shared" si="5"/>
        <v>41694.800000000003</v>
      </c>
      <c r="X33" s="21">
        <v>20500</v>
      </c>
      <c r="Y33" s="21">
        <v>0</v>
      </c>
      <c r="Z33" s="21">
        <v>220</v>
      </c>
      <c r="AA33" s="21">
        <v>120</v>
      </c>
      <c r="AB33" s="23">
        <f t="shared" si="0"/>
        <v>5084.7317073170743</v>
      </c>
      <c r="AC33" s="23">
        <f t="shared" si="1"/>
        <v>189.52181818181819</v>
      </c>
      <c r="AD33" s="23" t="s">
        <v>2004</v>
      </c>
      <c r="AE33" s="284"/>
    </row>
    <row r="34" spans="1:31" s="44" customFormat="1" x14ac:dyDescent="0.25">
      <c r="A34" s="21" t="s">
        <v>469</v>
      </c>
      <c r="B34" s="38" t="s">
        <v>1085</v>
      </c>
      <c r="C34" s="21" t="s">
        <v>1092</v>
      </c>
      <c r="D34" s="21">
        <v>23.01</v>
      </c>
      <c r="E34" s="21">
        <v>0</v>
      </c>
      <c r="F34" s="21" t="s">
        <v>177</v>
      </c>
      <c r="G34" s="21" t="s">
        <v>1092</v>
      </c>
      <c r="H34" s="21">
        <v>0</v>
      </c>
      <c r="I34" s="21">
        <v>20</v>
      </c>
      <c r="J34" s="21">
        <v>11</v>
      </c>
      <c r="K34" s="23">
        <v>25672.400000000001</v>
      </c>
      <c r="L34" s="23">
        <v>414.46</v>
      </c>
      <c r="M34" s="23">
        <v>4020.3</v>
      </c>
      <c r="N34" s="23">
        <v>0</v>
      </c>
      <c r="O34" s="23">
        <v>1472.8</v>
      </c>
      <c r="P34" s="23">
        <v>7390.8</v>
      </c>
      <c r="Q34" s="23">
        <v>8269</v>
      </c>
      <c r="R34" s="23">
        <v>1140</v>
      </c>
      <c r="S34" s="23">
        <v>0</v>
      </c>
      <c r="T34" s="23">
        <v>0</v>
      </c>
      <c r="U34" s="23">
        <v>48370.76</v>
      </c>
      <c r="V34" s="23">
        <v>0</v>
      </c>
      <c r="W34" s="23">
        <f t="shared" si="5"/>
        <v>48370.76</v>
      </c>
      <c r="X34" s="21">
        <v>57525</v>
      </c>
      <c r="Y34" s="21">
        <v>0</v>
      </c>
      <c r="Z34" s="21">
        <v>240</v>
      </c>
      <c r="AA34" s="21">
        <v>225</v>
      </c>
      <c r="AB34" s="23">
        <f t="shared" si="0"/>
        <v>2102.1625380269447</v>
      </c>
      <c r="AC34" s="23">
        <f t="shared" si="1"/>
        <v>201.54483333333334</v>
      </c>
      <c r="AD34" s="23" t="s">
        <v>1761</v>
      </c>
      <c r="AE34" s="284"/>
    </row>
    <row r="35" spans="1:31" s="44" customFormat="1" x14ac:dyDescent="0.25">
      <c r="A35" s="21" t="s">
        <v>469</v>
      </c>
      <c r="B35" s="38" t="s">
        <v>1085</v>
      </c>
      <c r="C35" s="21" t="s">
        <v>1093</v>
      </c>
      <c r="D35" s="21">
        <v>0</v>
      </c>
      <c r="E35" s="21">
        <v>7.03</v>
      </c>
      <c r="F35" s="21" t="s">
        <v>544</v>
      </c>
      <c r="G35" s="21" t="s">
        <v>1093</v>
      </c>
      <c r="H35" s="21">
        <v>0</v>
      </c>
      <c r="I35" s="21">
        <v>3</v>
      </c>
      <c r="J35" s="21">
        <v>11</v>
      </c>
      <c r="K35" s="23">
        <v>3310.5</v>
      </c>
      <c r="L35" s="23">
        <v>52.11</v>
      </c>
      <c r="M35" s="23">
        <v>0</v>
      </c>
      <c r="N35" s="23">
        <v>0</v>
      </c>
      <c r="O35" s="23">
        <v>140.58000000000001</v>
      </c>
      <c r="P35" s="23">
        <v>347.91</v>
      </c>
      <c r="Q35" s="23">
        <v>1233.33</v>
      </c>
      <c r="R35" s="23">
        <v>171</v>
      </c>
      <c r="S35" s="23">
        <v>0</v>
      </c>
      <c r="T35" s="23">
        <v>0</v>
      </c>
      <c r="U35" s="23">
        <v>5255.43</v>
      </c>
      <c r="V35" s="23">
        <v>0</v>
      </c>
      <c r="W35" s="23">
        <f t="shared" ref="W35:W40" si="6">U35+V35</f>
        <v>5255.43</v>
      </c>
      <c r="X35" s="21">
        <v>2625</v>
      </c>
      <c r="Y35" s="21">
        <v>0</v>
      </c>
      <c r="Z35" s="21">
        <v>33</v>
      </c>
      <c r="AA35" s="21">
        <v>33</v>
      </c>
      <c r="AB35" s="23">
        <f t="shared" si="0"/>
        <v>747.5718349928876</v>
      </c>
      <c r="AC35" s="23">
        <f t="shared" si="1"/>
        <v>159.25545454545454</v>
      </c>
      <c r="AD35" s="23" t="s">
        <v>1707</v>
      </c>
      <c r="AE35" s="284">
        <v>0.14000000000000001</v>
      </c>
    </row>
    <row r="36" spans="1:31" s="44" customFormat="1" x14ac:dyDescent="0.25">
      <c r="A36" s="21" t="s">
        <v>469</v>
      </c>
      <c r="B36" s="38" t="s">
        <v>1085</v>
      </c>
      <c r="C36" s="21" t="s">
        <v>1100</v>
      </c>
      <c r="D36" s="21">
        <v>0</v>
      </c>
      <c r="E36" s="21">
        <v>7.02</v>
      </c>
      <c r="F36" s="21" t="s">
        <v>544</v>
      </c>
      <c r="G36" s="21" t="s">
        <v>1100</v>
      </c>
      <c r="H36" s="21">
        <v>0</v>
      </c>
      <c r="I36" s="21">
        <v>3</v>
      </c>
      <c r="J36" s="21">
        <v>11</v>
      </c>
      <c r="K36" s="23">
        <v>3310.5</v>
      </c>
      <c r="L36" s="23">
        <v>52.11</v>
      </c>
      <c r="M36" s="23">
        <v>0</v>
      </c>
      <c r="N36" s="23">
        <v>0</v>
      </c>
      <c r="O36" s="23">
        <v>140.58000000000001</v>
      </c>
      <c r="P36" s="23">
        <v>347.91</v>
      </c>
      <c r="Q36" s="23">
        <v>1233.33</v>
      </c>
      <c r="R36" s="23">
        <v>171</v>
      </c>
      <c r="S36" s="23">
        <v>0</v>
      </c>
      <c r="T36" s="23">
        <v>0</v>
      </c>
      <c r="U36" s="23">
        <v>5255.43</v>
      </c>
      <c r="V36" s="23">
        <v>0</v>
      </c>
      <c r="W36" s="23">
        <f t="shared" si="6"/>
        <v>5255.43</v>
      </c>
      <c r="X36" s="21">
        <v>2625</v>
      </c>
      <c r="Y36" s="21">
        <v>0</v>
      </c>
      <c r="Z36" s="21">
        <v>33</v>
      </c>
      <c r="AA36" s="21">
        <v>33</v>
      </c>
      <c r="AB36" s="23">
        <f t="shared" si="0"/>
        <v>748.63675213675219</v>
      </c>
      <c r="AC36" s="23">
        <f t="shared" si="1"/>
        <v>159.25545454545454</v>
      </c>
      <c r="AD36" s="23" t="s">
        <v>1944</v>
      </c>
      <c r="AE36" s="284">
        <v>0.14000000000000001</v>
      </c>
    </row>
    <row r="37" spans="1:31" s="44" customFormat="1" x14ac:dyDescent="0.25">
      <c r="A37" s="21" t="s">
        <v>469</v>
      </c>
      <c r="B37" s="38" t="s">
        <v>1126</v>
      </c>
      <c r="C37" s="21" t="s">
        <v>1135</v>
      </c>
      <c r="D37" s="21">
        <v>0</v>
      </c>
      <c r="E37" s="21">
        <v>7.51</v>
      </c>
      <c r="F37" s="21" t="s">
        <v>544</v>
      </c>
      <c r="G37" s="21" t="s">
        <v>1135</v>
      </c>
      <c r="H37" s="21">
        <v>0</v>
      </c>
      <c r="I37" s="21">
        <v>8</v>
      </c>
      <c r="J37" s="21">
        <v>11</v>
      </c>
      <c r="K37" s="23">
        <v>9761.2000000000007</v>
      </c>
      <c r="L37" s="23">
        <v>153.65</v>
      </c>
      <c r="M37" s="23">
        <v>1528.6</v>
      </c>
      <c r="N37" s="23">
        <v>0</v>
      </c>
      <c r="O37" s="23">
        <v>419.52</v>
      </c>
      <c r="P37" s="23">
        <v>970.96</v>
      </c>
      <c r="Q37" s="23">
        <v>4510.3999999999996</v>
      </c>
      <c r="R37" s="23">
        <v>456</v>
      </c>
      <c r="S37" s="23">
        <v>0</v>
      </c>
      <c r="T37" s="23">
        <v>0</v>
      </c>
      <c r="U37" s="23">
        <v>17800.330000000002</v>
      </c>
      <c r="V37" s="23">
        <v>0</v>
      </c>
      <c r="W37" s="23">
        <f t="shared" si="6"/>
        <v>17800.330000000002</v>
      </c>
      <c r="X37" s="21">
        <v>7000</v>
      </c>
      <c r="Y37" s="21">
        <v>0</v>
      </c>
      <c r="Z37" s="21">
        <v>88</v>
      </c>
      <c r="AA37" s="21">
        <v>88</v>
      </c>
      <c r="AB37" s="23">
        <f t="shared" si="0"/>
        <v>2370.2170439414117</v>
      </c>
      <c r="AC37" s="23">
        <f t="shared" si="1"/>
        <v>202.27647727272731</v>
      </c>
      <c r="AD37" s="23" t="s">
        <v>1757</v>
      </c>
      <c r="AE37" s="284">
        <v>0.37</v>
      </c>
    </row>
    <row r="38" spans="1:31" s="44" customFormat="1" x14ac:dyDescent="0.25">
      <c r="A38" s="21" t="s">
        <v>469</v>
      </c>
      <c r="B38" s="38" t="s">
        <v>1126</v>
      </c>
      <c r="C38" s="21" t="s">
        <v>1136</v>
      </c>
      <c r="D38" s="21">
        <v>0</v>
      </c>
      <c r="E38" s="21">
        <v>7.53</v>
      </c>
      <c r="F38" s="21" t="s">
        <v>544</v>
      </c>
      <c r="G38" s="21" t="s">
        <v>1136</v>
      </c>
      <c r="H38" s="21">
        <v>0</v>
      </c>
      <c r="I38" s="21">
        <v>8</v>
      </c>
      <c r="J38" s="21">
        <v>11</v>
      </c>
      <c r="K38" s="23">
        <v>9761.2000000000007</v>
      </c>
      <c r="L38" s="23">
        <v>153.65</v>
      </c>
      <c r="M38" s="23">
        <v>1528.6</v>
      </c>
      <c r="N38" s="23">
        <v>0</v>
      </c>
      <c r="O38" s="23">
        <v>419.52</v>
      </c>
      <c r="P38" s="23">
        <v>970.96</v>
      </c>
      <c r="Q38" s="23">
        <v>4510.3999999999996</v>
      </c>
      <c r="R38" s="23">
        <v>456</v>
      </c>
      <c r="S38" s="23">
        <v>0</v>
      </c>
      <c r="T38" s="23">
        <v>0</v>
      </c>
      <c r="U38" s="23">
        <v>17800.330000000002</v>
      </c>
      <c r="V38" s="23">
        <v>0</v>
      </c>
      <c r="W38" s="23">
        <f t="shared" si="6"/>
        <v>17800.330000000002</v>
      </c>
      <c r="X38" s="21">
        <v>7000</v>
      </c>
      <c r="Y38" s="21">
        <v>0</v>
      </c>
      <c r="Z38" s="21">
        <v>88</v>
      </c>
      <c r="AA38" s="21">
        <v>88</v>
      </c>
      <c r="AB38" s="23">
        <f t="shared" si="0"/>
        <v>2363.921646746348</v>
      </c>
      <c r="AC38" s="23">
        <f t="shared" si="1"/>
        <v>202.27647727272731</v>
      </c>
      <c r="AD38" s="23" t="s">
        <v>1762</v>
      </c>
      <c r="AE38" s="284">
        <v>0.37</v>
      </c>
    </row>
    <row r="39" spans="1:31" s="44" customFormat="1" x14ac:dyDescent="0.25">
      <c r="A39" s="21" t="s">
        <v>469</v>
      </c>
      <c r="B39" s="38" t="s">
        <v>1165</v>
      </c>
      <c r="C39" s="21" t="s">
        <v>1197</v>
      </c>
      <c r="D39" s="21">
        <v>22.95</v>
      </c>
      <c r="E39" s="21">
        <v>0</v>
      </c>
      <c r="F39" s="21" t="s">
        <v>177</v>
      </c>
      <c r="G39" s="21" t="s">
        <v>1197</v>
      </c>
      <c r="H39" s="21">
        <v>0</v>
      </c>
      <c r="I39" s="21">
        <v>20</v>
      </c>
      <c r="J39" s="21">
        <v>11</v>
      </c>
      <c r="K39" s="23">
        <v>25672.400000000001</v>
      </c>
      <c r="L39" s="23">
        <v>414.46</v>
      </c>
      <c r="M39" s="23">
        <v>4020.3</v>
      </c>
      <c r="N39" s="23">
        <v>0</v>
      </c>
      <c r="O39" s="23">
        <v>1472.8</v>
      </c>
      <c r="P39" s="23">
        <v>7390.8</v>
      </c>
      <c r="Q39" s="23">
        <v>8260</v>
      </c>
      <c r="R39" s="23">
        <v>1140</v>
      </c>
      <c r="S39" s="23">
        <v>0</v>
      </c>
      <c r="T39" s="23">
        <v>0</v>
      </c>
      <c r="U39" s="23">
        <v>48370.76</v>
      </c>
      <c r="V39" s="23">
        <v>0</v>
      </c>
      <c r="W39" s="23">
        <f t="shared" si="6"/>
        <v>48370.76</v>
      </c>
      <c r="X39" s="21">
        <v>57375</v>
      </c>
      <c r="Y39" s="21">
        <v>0</v>
      </c>
      <c r="Z39" s="21">
        <v>220</v>
      </c>
      <c r="AA39" s="21">
        <v>220</v>
      </c>
      <c r="AB39" s="23">
        <f t="shared" si="0"/>
        <v>2107.6583877995645</v>
      </c>
      <c r="AC39" s="23">
        <f t="shared" si="1"/>
        <v>219.8670909090909</v>
      </c>
      <c r="AD39" s="23" t="s">
        <v>1928</v>
      </c>
      <c r="AE39" s="284"/>
    </row>
    <row r="40" spans="1:31" s="44" customFormat="1" x14ac:dyDescent="0.25">
      <c r="A40" s="21" t="s">
        <v>469</v>
      </c>
      <c r="B40" s="38" t="s">
        <v>1195</v>
      </c>
      <c r="C40" s="21" t="s">
        <v>1196</v>
      </c>
      <c r="D40" s="21">
        <v>0</v>
      </c>
      <c r="E40" s="21">
        <v>7</v>
      </c>
      <c r="F40" s="21" t="s">
        <v>544</v>
      </c>
      <c r="G40" s="21" t="s">
        <v>1196</v>
      </c>
      <c r="H40" s="21">
        <v>0</v>
      </c>
      <c r="I40" s="21">
        <v>8</v>
      </c>
      <c r="J40" s="21">
        <v>11</v>
      </c>
      <c r="K40" s="23">
        <v>9761.2000000000007</v>
      </c>
      <c r="L40" s="23">
        <v>153.65</v>
      </c>
      <c r="M40" s="23">
        <v>1528.6</v>
      </c>
      <c r="N40" s="23">
        <v>0</v>
      </c>
      <c r="O40" s="23">
        <v>419.52</v>
      </c>
      <c r="P40" s="23">
        <v>970.96</v>
      </c>
      <c r="Q40" s="23">
        <v>2803.2</v>
      </c>
      <c r="R40" s="23">
        <v>456</v>
      </c>
      <c r="S40" s="23">
        <v>0</v>
      </c>
      <c r="T40" s="23">
        <v>0</v>
      </c>
      <c r="U40" s="23">
        <v>16093.13</v>
      </c>
      <c r="V40" s="23">
        <v>0</v>
      </c>
      <c r="W40" s="23">
        <f t="shared" si="6"/>
        <v>16093.13</v>
      </c>
      <c r="X40" s="21">
        <v>7000</v>
      </c>
      <c r="Y40" s="21">
        <v>0</v>
      </c>
      <c r="Z40" s="21">
        <v>88</v>
      </c>
      <c r="AA40" s="21">
        <v>88</v>
      </c>
      <c r="AB40" s="23">
        <f t="shared" si="0"/>
        <v>2299.0185714285712</v>
      </c>
      <c r="AC40" s="23">
        <f t="shared" si="1"/>
        <v>182.87647727272727</v>
      </c>
      <c r="AD40" s="23" t="s">
        <v>1715</v>
      </c>
      <c r="AE40" s="284">
        <v>0.4</v>
      </c>
    </row>
    <row r="41" spans="1:31" s="44" customFormat="1" x14ac:dyDescent="0.25">
      <c r="A41" s="21" t="s">
        <v>469</v>
      </c>
      <c r="B41" s="38" t="s">
        <v>1195</v>
      </c>
      <c r="C41" s="21" t="s">
        <v>1198</v>
      </c>
      <c r="D41" s="21">
        <v>0</v>
      </c>
      <c r="E41" s="21">
        <v>7.18</v>
      </c>
      <c r="F41" s="21" t="s">
        <v>544</v>
      </c>
      <c r="G41" s="21" t="s">
        <v>1198</v>
      </c>
      <c r="H41" s="21">
        <v>0</v>
      </c>
      <c r="I41" s="21">
        <v>8</v>
      </c>
      <c r="J41" s="21">
        <v>11</v>
      </c>
      <c r="K41" s="23">
        <v>9761.2000000000007</v>
      </c>
      <c r="L41" s="23">
        <v>153.65</v>
      </c>
      <c r="M41" s="23">
        <v>1528.6</v>
      </c>
      <c r="N41" s="23">
        <v>0</v>
      </c>
      <c r="O41" s="23">
        <v>419.52</v>
      </c>
      <c r="P41" s="23">
        <v>970.96</v>
      </c>
      <c r="Q41" s="23">
        <v>2803.2</v>
      </c>
      <c r="R41" s="23">
        <v>456</v>
      </c>
      <c r="S41" s="23">
        <v>0</v>
      </c>
      <c r="T41" s="23">
        <v>0</v>
      </c>
      <c r="U41" s="23">
        <v>16093.13</v>
      </c>
      <c r="V41" s="23">
        <v>0</v>
      </c>
      <c r="W41" s="23">
        <f>U41+V41</f>
        <v>16093.13</v>
      </c>
      <c r="X41" s="21">
        <v>7000</v>
      </c>
      <c r="Y41" s="21">
        <v>0</v>
      </c>
      <c r="Z41" s="21">
        <v>88</v>
      </c>
      <c r="AA41" s="21">
        <v>88</v>
      </c>
      <c r="AB41" s="23">
        <f t="shared" si="0"/>
        <v>2241.3830083565458</v>
      </c>
      <c r="AC41" s="23">
        <f t="shared" si="1"/>
        <v>182.87647727272727</v>
      </c>
      <c r="AD41" s="23" t="s">
        <v>1674</v>
      </c>
      <c r="AE41" s="284">
        <v>0.38</v>
      </c>
    </row>
    <row r="42" spans="1:31" s="44" customFormat="1" x14ac:dyDescent="0.25">
      <c r="A42" s="21" t="s">
        <v>469</v>
      </c>
      <c r="B42" s="38" t="s">
        <v>1211</v>
      </c>
      <c r="C42" s="21" t="s">
        <v>1217</v>
      </c>
      <c r="D42" s="21">
        <v>0</v>
      </c>
      <c r="E42" s="21">
        <v>7.54</v>
      </c>
      <c r="F42" s="21" t="s">
        <v>544</v>
      </c>
      <c r="G42" s="21" t="s">
        <v>1217</v>
      </c>
      <c r="H42" s="21">
        <v>0</v>
      </c>
      <c r="I42" s="21">
        <v>8</v>
      </c>
      <c r="J42" s="21">
        <v>11</v>
      </c>
      <c r="K42" s="23">
        <v>9761.2000000000007</v>
      </c>
      <c r="L42" s="23">
        <v>153.65</v>
      </c>
      <c r="M42" s="23">
        <v>1528.6</v>
      </c>
      <c r="N42" s="23">
        <v>0</v>
      </c>
      <c r="O42" s="23">
        <v>419.52</v>
      </c>
      <c r="P42" s="23">
        <v>970.96</v>
      </c>
      <c r="Q42" s="23">
        <v>4510.3999999999996</v>
      </c>
      <c r="R42" s="23">
        <v>456</v>
      </c>
      <c r="S42" s="23">
        <v>0</v>
      </c>
      <c r="T42" s="23">
        <v>0</v>
      </c>
      <c r="U42" s="23">
        <v>17800.330000000002</v>
      </c>
      <c r="V42" s="23">
        <v>0</v>
      </c>
      <c r="W42" s="23">
        <f>U42+V42</f>
        <v>17800.330000000002</v>
      </c>
      <c r="X42" s="21">
        <v>7540</v>
      </c>
      <c r="Y42" s="21">
        <v>0</v>
      </c>
      <c r="Z42" s="21">
        <v>88</v>
      </c>
      <c r="AA42" s="21">
        <v>88</v>
      </c>
      <c r="AB42" s="23">
        <f t="shared" si="0"/>
        <v>2360.7864721485412</v>
      </c>
      <c r="AC42" s="23">
        <f t="shared" si="1"/>
        <v>202.27647727272731</v>
      </c>
      <c r="AD42" s="23" t="s">
        <v>1763</v>
      </c>
      <c r="AE42" s="284">
        <v>0.4</v>
      </c>
    </row>
    <row r="43" spans="1:31" s="44" customFormat="1" x14ac:dyDescent="0.25">
      <c r="A43" s="21" t="s">
        <v>469</v>
      </c>
      <c r="B43" s="38" t="s">
        <v>1211</v>
      </c>
      <c r="C43" s="21" t="s">
        <v>1218</v>
      </c>
      <c r="D43" s="21">
        <v>0</v>
      </c>
      <c r="E43" s="21">
        <v>20.762</v>
      </c>
      <c r="F43" s="21" t="s">
        <v>544</v>
      </c>
      <c r="G43" s="21" t="s">
        <v>1218</v>
      </c>
      <c r="H43" s="21">
        <v>0</v>
      </c>
      <c r="I43" s="21">
        <v>4</v>
      </c>
      <c r="J43" s="21">
        <v>11</v>
      </c>
      <c r="K43" s="23">
        <v>4880.6000000000004</v>
      </c>
      <c r="L43" s="23">
        <v>76.819999999999993</v>
      </c>
      <c r="M43" s="23">
        <v>764.3</v>
      </c>
      <c r="N43" s="23">
        <v>0</v>
      </c>
      <c r="O43" s="23">
        <v>209.76</v>
      </c>
      <c r="P43" s="23">
        <v>485.48</v>
      </c>
      <c r="Q43" s="23">
        <v>1246.4000000000001</v>
      </c>
      <c r="R43" s="23">
        <v>228</v>
      </c>
      <c r="S43" s="23">
        <v>0</v>
      </c>
      <c r="T43" s="23">
        <v>0</v>
      </c>
      <c r="U43" s="23">
        <v>7891.36</v>
      </c>
      <c r="V43" s="23">
        <v>0</v>
      </c>
      <c r="W43" s="23">
        <f>U43+V43</f>
        <v>7891.36</v>
      </c>
      <c r="X43" s="21">
        <v>10300</v>
      </c>
      <c r="Y43" s="21">
        <v>0</v>
      </c>
      <c r="Z43" s="21">
        <v>44</v>
      </c>
      <c r="AA43" s="21">
        <v>44</v>
      </c>
      <c r="AB43" s="23">
        <f t="shared" si="0"/>
        <v>380.08669685001445</v>
      </c>
      <c r="AC43" s="23">
        <f t="shared" si="1"/>
        <v>179.3490909090909</v>
      </c>
      <c r="AD43" s="23" t="s">
        <v>1946</v>
      </c>
      <c r="AE43" s="284">
        <v>0.19</v>
      </c>
    </row>
    <row r="44" spans="1:31" s="44" customFormat="1" x14ac:dyDescent="0.25">
      <c r="A44" s="21" t="s">
        <v>469</v>
      </c>
      <c r="B44" s="38" t="s">
        <v>1222</v>
      </c>
      <c r="C44" s="21" t="s">
        <v>1231</v>
      </c>
      <c r="D44" s="21">
        <v>0</v>
      </c>
      <c r="E44" s="21">
        <v>9.85</v>
      </c>
      <c r="F44" s="21" t="s">
        <v>544</v>
      </c>
      <c r="G44" s="21" t="s">
        <v>1231</v>
      </c>
      <c r="H44" s="21">
        <v>0</v>
      </c>
      <c r="I44" s="21">
        <v>3</v>
      </c>
      <c r="J44" s="21">
        <v>11</v>
      </c>
      <c r="K44" s="23">
        <v>3660.45</v>
      </c>
      <c r="L44" s="23">
        <v>57.62</v>
      </c>
      <c r="M44" s="23">
        <v>573.22</v>
      </c>
      <c r="N44" s="23">
        <v>0</v>
      </c>
      <c r="O44" s="23">
        <v>157.32</v>
      </c>
      <c r="P44" s="23">
        <v>364.11</v>
      </c>
      <c r="Q44" s="23">
        <v>934.8</v>
      </c>
      <c r="R44" s="23">
        <v>171</v>
      </c>
      <c r="S44" s="23">
        <v>0</v>
      </c>
      <c r="T44" s="23">
        <v>0</v>
      </c>
      <c r="U44" s="23">
        <v>5918.52</v>
      </c>
      <c r="V44" s="23">
        <v>0</v>
      </c>
      <c r="W44" s="23">
        <f>U44+V44</f>
        <v>5918.52</v>
      </c>
      <c r="X44" s="21">
        <v>3694</v>
      </c>
      <c r="Y44" s="21">
        <v>0</v>
      </c>
      <c r="Z44" s="21">
        <v>33</v>
      </c>
      <c r="AA44" s="21">
        <v>33</v>
      </c>
      <c r="AB44" s="23">
        <f>W44/(D44+E44)</f>
        <v>600.86497461928946</v>
      </c>
      <c r="AC44" s="23">
        <f t="shared" si="1"/>
        <v>179.34909090909093</v>
      </c>
      <c r="AD44" s="23" t="s">
        <v>1750</v>
      </c>
      <c r="AE44" s="284">
        <v>0.15</v>
      </c>
    </row>
    <row r="45" spans="1:31" s="36" customFormat="1" x14ac:dyDescent="0.25">
      <c r="A45" s="1"/>
      <c r="B45" s="31"/>
      <c r="C45" s="1"/>
      <c r="D45" s="1"/>
      <c r="E45" s="1"/>
      <c r="F45" s="1"/>
      <c r="G45" s="1"/>
      <c r="H45" s="1"/>
      <c r="I45" s="1"/>
      <c r="J45" s="21"/>
      <c r="K45" s="23"/>
      <c r="L45" s="23"/>
      <c r="M45" s="23"/>
      <c r="N45" s="23"/>
      <c r="O45" s="23"/>
      <c r="P45" s="23"/>
      <c r="Q45" s="23"/>
      <c r="R45" s="23"/>
      <c r="S45" s="23"/>
      <c r="T45" s="23"/>
      <c r="U45" s="23"/>
      <c r="V45" s="23"/>
      <c r="W45" s="23"/>
      <c r="X45" s="21"/>
      <c r="Y45" s="21"/>
      <c r="Z45" s="21"/>
      <c r="AA45" s="21"/>
      <c r="AB45" s="13"/>
      <c r="AC45" s="23"/>
      <c r="AD45" s="23"/>
      <c r="AE45" s="284"/>
    </row>
    <row r="46" spans="1:31" s="36" customFormat="1" x14ac:dyDescent="0.25">
      <c r="A46" s="1"/>
      <c r="B46" s="31"/>
      <c r="C46" s="1"/>
      <c r="D46" s="1"/>
      <c r="E46" s="1"/>
      <c r="F46" s="1"/>
      <c r="G46" s="1"/>
      <c r="H46" s="1"/>
      <c r="I46" s="1"/>
      <c r="J46" s="21"/>
      <c r="K46" s="23"/>
      <c r="L46" s="23"/>
      <c r="M46" s="23"/>
      <c r="N46" s="23"/>
      <c r="O46" s="23"/>
      <c r="P46" s="23"/>
      <c r="Q46" s="23"/>
      <c r="R46" s="23"/>
      <c r="S46" s="23"/>
      <c r="T46" s="23"/>
      <c r="U46" s="23"/>
      <c r="V46" s="23"/>
      <c r="W46" s="23"/>
      <c r="X46" s="21"/>
      <c r="Y46" s="21"/>
      <c r="Z46" s="21"/>
      <c r="AA46" s="21"/>
      <c r="AB46" s="13"/>
      <c r="AC46" s="23"/>
      <c r="AD46" s="23"/>
      <c r="AE46" s="284"/>
    </row>
    <row r="47" spans="1:31" s="36" customFormat="1" x14ac:dyDescent="0.25">
      <c r="A47" s="1"/>
      <c r="B47" s="31"/>
      <c r="C47" s="1"/>
      <c r="D47" s="1"/>
      <c r="E47" s="1"/>
      <c r="F47" s="1"/>
      <c r="G47" s="1"/>
      <c r="H47" s="1"/>
      <c r="I47" s="1"/>
      <c r="J47" s="21"/>
      <c r="K47" s="23"/>
      <c r="L47" s="23"/>
      <c r="M47" s="23"/>
      <c r="N47" s="23"/>
      <c r="O47" s="23"/>
      <c r="P47" s="23"/>
      <c r="Q47" s="23"/>
      <c r="R47" s="23"/>
      <c r="S47" s="23"/>
      <c r="T47" s="23"/>
      <c r="U47" s="23"/>
      <c r="V47" s="23"/>
      <c r="W47" s="23"/>
      <c r="X47" s="21"/>
      <c r="Y47" s="21"/>
      <c r="Z47" s="21"/>
      <c r="AA47" s="21"/>
      <c r="AB47" s="13"/>
      <c r="AC47" s="23"/>
      <c r="AD47" s="23"/>
      <c r="AE47" s="284"/>
    </row>
    <row r="48" spans="1:31" x14ac:dyDescent="0.25">
      <c r="A48" s="1"/>
      <c r="B48" s="1"/>
      <c r="C48" s="1"/>
      <c r="D48" s="1"/>
      <c r="E48" s="1"/>
      <c r="F48" s="1"/>
      <c r="G48" s="1"/>
      <c r="H48" s="1"/>
      <c r="I48" s="1"/>
      <c r="J48" s="1"/>
      <c r="K48" s="1"/>
      <c r="L48" s="1"/>
      <c r="M48" s="1"/>
      <c r="N48" s="1"/>
      <c r="O48" s="1"/>
      <c r="P48" s="1"/>
      <c r="Q48" s="1"/>
      <c r="R48" s="1"/>
      <c r="S48" s="1"/>
      <c r="T48" s="1"/>
      <c r="U48" s="1"/>
      <c r="V48" s="13"/>
      <c r="W48" s="13"/>
      <c r="X48" s="1"/>
      <c r="Y48" s="1"/>
      <c r="Z48" s="1"/>
      <c r="AA48" s="1"/>
      <c r="AB48" s="13"/>
      <c r="AC48" s="13"/>
      <c r="AD48" s="13"/>
      <c r="AE48" s="285"/>
    </row>
    <row r="49" spans="1:31" x14ac:dyDescent="0.25">
      <c r="A49" s="97"/>
      <c r="B49" s="97" t="s">
        <v>28</v>
      </c>
      <c r="C49" s="97">
        <f>COUNT(D4:D48)</f>
        <v>41</v>
      </c>
      <c r="D49" s="97">
        <f>SUM(D4:D48)</f>
        <v>197.76000000000002</v>
      </c>
      <c r="E49" s="97">
        <f>SUM(E4:E48)</f>
        <v>133.16200000000001</v>
      </c>
      <c r="F49" s="97"/>
      <c r="G49" s="97"/>
      <c r="H49" s="97">
        <f>SUM(H4:H48)</f>
        <v>0</v>
      </c>
      <c r="I49" s="97">
        <f>SUM(I4:I48)</f>
        <v>579</v>
      </c>
      <c r="J49" s="97">
        <f>MAX(J4:J48)</f>
        <v>12</v>
      </c>
      <c r="K49" s="98">
        <f t="shared" ref="K49:AA49" si="7">SUM(K4:K48)</f>
        <v>633750.34999999974</v>
      </c>
      <c r="L49" s="98">
        <f t="shared" si="7"/>
        <v>6842.5899999999974</v>
      </c>
      <c r="M49" s="98">
        <f t="shared" si="7"/>
        <v>72273.440000000002</v>
      </c>
      <c r="N49" s="98">
        <f t="shared" si="7"/>
        <v>0</v>
      </c>
      <c r="O49" s="98">
        <f t="shared" si="7"/>
        <v>28304.840000000011</v>
      </c>
      <c r="P49" s="98">
        <f t="shared" si="7"/>
        <v>63985.890000000014</v>
      </c>
      <c r="Q49" s="98">
        <f t="shared" si="7"/>
        <v>241876.65999999989</v>
      </c>
      <c r="R49" s="98">
        <f t="shared" si="7"/>
        <v>32245.85</v>
      </c>
      <c r="S49" s="98">
        <f t="shared" si="7"/>
        <v>0</v>
      </c>
      <c r="T49" s="98">
        <f t="shared" si="7"/>
        <v>0</v>
      </c>
      <c r="U49" s="98">
        <f t="shared" si="7"/>
        <v>1079079.6280000005</v>
      </c>
      <c r="V49" s="98">
        <f t="shared" si="7"/>
        <v>0</v>
      </c>
      <c r="W49" s="98">
        <f t="shared" si="7"/>
        <v>1079079.6280000005</v>
      </c>
      <c r="X49" s="101">
        <f t="shared" si="7"/>
        <v>620409</v>
      </c>
      <c r="Y49" s="101">
        <f t="shared" si="7"/>
        <v>0</v>
      </c>
      <c r="Z49" s="101">
        <f t="shared" si="7"/>
        <v>6730</v>
      </c>
      <c r="AA49" s="101">
        <f t="shared" si="7"/>
        <v>5303</v>
      </c>
      <c r="AB49" s="113">
        <f>W49/(D49+E49)</f>
        <v>3260.8277116661943</v>
      </c>
      <c r="AC49" s="113">
        <f>W49/Z49</f>
        <v>160.33872630014866</v>
      </c>
      <c r="AD49" s="113"/>
      <c r="AE49" s="113"/>
    </row>
    <row r="50" spans="1:31" ht="31.2" x14ac:dyDescent="0.25">
      <c r="A50" s="146" t="s">
        <v>14</v>
      </c>
      <c r="B50" s="146" t="s">
        <v>15</v>
      </c>
      <c r="C50" s="146" t="s">
        <v>16</v>
      </c>
      <c r="D50" s="43" t="s">
        <v>526</v>
      </c>
      <c r="E50" s="43" t="s">
        <v>524</v>
      </c>
      <c r="F50" s="146" t="s">
        <v>2</v>
      </c>
      <c r="G50" s="146" t="s">
        <v>3</v>
      </c>
      <c r="H50" s="43" t="s">
        <v>29</v>
      </c>
      <c r="I50" s="43" t="s">
        <v>4</v>
      </c>
      <c r="J50" s="43" t="s">
        <v>5</v>
      </c>
      <c r="K50" s="43" t="s">
        <v>6</v>
      </c>
      <c r="L50" s="43" t="s">
        <v>773</v>
      </c>
      <c r="M50" s="43" t="s">
        <v>13</v>
      </c>
      <c r="N50" s="146" t="s">
        <v>17</v>
      </c>
      <c r="O50" s="146" t="s">
        <v>7</v>
      </c>
      <c r="P50" s="43" t="s">
        <v>8</v>
      </c>
      <c r="Q50" s="146" t="s">
        <v>9</v>
      </c>
      <c r="R50" s="43" t="s">
        <v>18</v>
      </c>
      <c r="S50" s="146" t="s">
        <v>10</v>
      </c>
      <c r="T50" s="146" t="s">
        <v>12</v>
      </c>
      <c r="U50" s="43" t="s">
        <v>169</v>
      </c>
      <c r="V50" s="43" t="s">
        <v>170</v>
      </c>
      <c r="W50" s="43" t="s">
        <v>171</v>
      </c>
      <c r="X50" s="43" t="s">
        <v>163</v>
      </c>
      <c r="Y50" s="43" t="s">
        <v>164</v>
      </c>
      <c r="Z50" s="43" t="s">
        <v>165</v>
      </c>
      <c r="AA50" s="43" t="s">
        <v>166</v>
      </c>
      <c r="AB50" s="146" t="s">
        <v>167</v>
      </c>
      <c r="AC50" s="146" t="s">
        <v>168</v>
      </c>
      <c r="AD50" s="146" t="s">
        <v>1405</v>
      </c>
      <c r="AE50" s="146" t="s">
        <v>1406</v>
      </c>
    </row>
    <row r="51" spans="1:31" x14ac:dyDescent="0.25">
      <c r="A51" s="100"/>
      <c r="B51" s="100"/>
      <c r="C51" s="100"/>
      <c r="D51" s="100"/>
      <c r="E51" s="100"/>
      <c r="F51" s="100"/>
      <c r="G51" s="100"/>
      <c r="H51" s="100"/>
      <c r="I51" s="100"/>
      <c r="J51" s="100"/>
      <c r="K51" s="100"/>
      <c r="L51" s="100"/>
      <c r="M51" s="100"/>
      <c r="N51" s="100"/>
      <c r="O51" s="100"/>
      <c r="P51" s="100"/>
      <c r="Q51" s="100"/>
      <c r="R51" s="100"/>
      <c r="S51" s="100"/>
      <c r="T51" s="100"/>
      <c r="U51" s="100"/>
      <c r="V51" s="100"/>
      <c r="W51" s="100"/>
      <c r="X51" s="100"/>
      <c r="Y51" s="100"/>
      <c r="Z51" s="100"/>
      <c r="AA51" s="100"/>
      <c r="AB51" s="100"/>
      <c r="AC51" s="100"/>
      <c r="AD51" s="100"/>
      <c r="AE51" s="100"/>
    </row>
    <row r="52" spans="1:31" s="227" customFormat="1" ht="36" x14ac:dyDescent="0.25">
      <c r="A52" s="304" t="s">
        <v>1251</v>
      </c>
      <c r="B52" s="304"/>
      <c r="C52" s="245" t="s">
        <v>30</v>
      </c>
      <c r="D52" s="245" t="s">
        <v>526</v>
      </c>
      <c r="E52" s="245" t="s">
        <v>524</v>
      </c>
      <c r="F52" s="246"/>
      <c r="G52" s="246"/>
      <c r="H52" s="245" t="s">
        <v>31</v>
      </c>
      <c r="I52" s="245" t="s">
        <v>4</v>
      </c>
      <c r="J52" s="245" t="s">
        <v>5</v>
      </c>
      <c r="K52" s="245" t="s">
        <v>6</v>
      </c>
      <c r="L52" s="245" t="s">
        <v>773</v>
      </c>
      <c r="M52" s="245" t="s">
        <v>13</v>
      </c>
      <c r="N52" s="246" t="s">
        <v>17</v>
      </c>
      <c r="O52" s="246" t="s">
        <v>7</v>
      </c>
      <c r="P52" s="245" t="s">
        <v>8</v>
      </c>
      <c r="Q52" s="246" t="s">
        <v>9</v>
      </c>
      <c r="R52" s="245" t="s">
        <v>18</v>
      </c>
      <c r="S52" s="246" t="s">
        <v>10</v>
      </c>
      <c r="T52" s="246" t="s">
        <v>12</v>
      </c>
      <c r="U52" s="245" t="s">
        <v>169</v>
      </c>
      <c r="V52" s="245" t="s">
        <v>170</v>
      </c>
      <c r="W52" s="245" t="s">
        <v>171</v>
      </c>
      <c r="X52" s="245" t="s">
        <v>163</v>
      </c>
      <c r="Y52" s="245" t="s">
        <v>164</v>
      </c>
      <c r="Z52" s="245" t="s">
        <v>165</v>
      </c>
      <c r="AA52" s="245" t="s">
        <v>166</v>
      </c>
      <c r="AB52" s="247" t="s">
        <v>167</v>
      </c>
      <c r="AC52" s="247" t="s">
        <v>168</v>
      </c>
      <c r="AD52" s="247"/>
      <c r="AE52" s="247"/>
    </row>
    <row r="53" spans="1:31" s="20" customFormat="1" ht="25.5" customHeight="1" x14ac:dyDescent="0.25">
      <c r="A53" s="303" t="s">
        <v>741</v>
      </c>
      <c r="B53" s="303"/>
      <c r="C53" s="95">
        <f>COUNT(D4:D10)</f>
        <v>7</v>
      </c>
      <c r="D53" s="95">
        <f>SUM(D4:D10)</f>
        <v>51.83</v>
      </c>
      <c r="E53" s="95">
        <f>SUM(E4:E10)</f>
        <v>0</v>
      </c>
      <c r="F53" s="95"/>
      <c r="G53" s="95"/>
      <c r="H53" s="95">
        <f>SUM(H4:H10)</f>
        <v>0</v>
      </c>
      <c r="I53" s="95">
        <f>SUM(I4:I10)</f>
        <v>145</v>
      </c>
      <c r="J53" s="95">
        <f>MAX(J4:J10)</f>
        <v>12</v>
      </c>
      <c r="K53" s="45">
        <f t="shared" ref="K53:V53" si="8">SUM(K4:K10)</f>
        <v>144466</v>
      </c>
      <c r="L53" s="45">
        <f t="shared" si="8"/>
        <v>0</v>
      </c>
      <c r="M53" s="45">
        <f t="shared" si="8"/>
        <v>28853.200000000004</v>
      </c>
      <c r="N53" s="45">
        <f t="shared" si="8"/>
        <v>0</v>
      </c>
      <c r="O53" s="45">
        <f t="shared" si="8"/>
        <v>6610.3600000000006</v>
      </c>
      <c r="P53" s="45">
        <f t="shared" si="8"/>
        <v>5602.7999999999993</v>
      </c>
      <c r="Q53" s="45">
        <f t="shared" si="8"/>
        <v>48846</v>
      </c>
      <c r="R53" s="45">
        <f t="shared" si="8"/>
        <v>7516.85</v>
      </c>
      <c r="S53" s="45">
        <f t="shared" si="8"/>
        <v>0</v>
      </c>
      <c r="T53" s="45">
        <f t="shared" si="8"/>
        <v>0</v>
      </c>
      <c r="U53" s="45">
        <f t="shared" si="8"/>
        <v>241695.21799999999</v>
      </c>
      <c r="V53" s="45">
        <f t="shared" si="8"/>
        <v>0</v>
      </c>
      <c r="W53" s="62">
        <f>U53+V53</f>
        <v>241695.21799999999</v>
      </c>
      <c r="X53" s="249">
        <f>SUM(X4:X10)</f>
        <v>129575</v>
      </c>
      <c r="Y53" s="249">
        <f>SUM(Y4:Y10)</f>
        <v>0</v>
      </c>
      <c r="Z53" s="249">
        <f>SUM(Z4:Z10)</f>
        <v>1720</v>
      </c>
      <c r="AA53" s="249">
        <f>SUM(AA4:AA10)</f>
        <v>1637</v>
      </c>
      <c r="AB53" s="62">
        <f>W53/(D53+E53)</f>
        <v>4663.2301369863017</v>
      </c>
      <c r="AC53" s="62">
        <f>W53/Z53</f>
        <v>140.52047558139535</v>
      </c>
      <c r="AD53" s="62"/>
      <c r="AE53" s="62"/>
    </row>
    <row r="54" spans="1:31" s="20" customFormat="1" ht="25.5" customHeight="1" x14ac:dyDescent="0.25">
      <c r="A54" s="303" t="s">
        <v>752</v>
      </c>
      <c r="B54" s="303"/>
      <c r="C54" s="95">
        <f>COUNT(D11:D21)</f>
        <v>11</v>
      </c>
      <c r="D54" s="95">
        <f>SUM(D11:D21)</f>
        <v>66.86</v>
      </c>
      <c r="E54" s="95">
        <f>SUM(E11:E21)</f>
        <v>10.129999999999999</v>
      </c>
      <c r="F54" s="95"/>
      <c r="G54" s="95"/>
      <c r="H54" s="95">
        <f>SUM(H11:H21)</f>
        <v>0</v>
      </c>
      <c r="I54" s="95">
        <f>SUM(I11:I21)</f>
        <v>209</v>
      </c>
      <c r="J54" s="95">
        <f>MAX(J11:J21)</f>
        <v>12</v>
      </c>
      <c r="K54" s="45">
        <f t="shared" ref="K54:V54" si="9">SUM(K11:K21)</f>
        <v>223629.5</v>
      </c>
      <c r="L54" s="45">
        <f t="shared" si="9"/>
        <v>2640.2400000000002</v>
      </c>
      <c r="M54" s="45">
        <f t="shared" si="9"/>
        <v>11841.599999999999</v>
      </c>
      <c r="N54" s="45">
        <f t="shared" si="9"/>
        <v>0</v>
      </c>
      <c r="O54" s="45">
        <f t="shared" si="9"/>
        <v>9593.5199999999986</v>
      </c>
      <c r="P54" s="45">
        <f t="shared" si="9"/>
        <v>21969.24</v>
      </c>
      <c r="Q54" s="45">
        <f t="shared" si="9"/>
        <v>88328.789999999979</v>
      </c>
      <c r="R54" s="45">
        <f t="shared" si="9"/>
        <v>11904</v>
      </c>
      <c r="S54" s="45">
        <f t="shared" si="9"/>
        <v>0</v>
      </c>
      <c r="T54" s="45">
        <f t="shared" si="9"/>
        <v>0</v>
      </c>
      <c r="U54" s="45">
        <f t="shared" si="9"/>
        <v>369915.88999999996</v>
      </c>
      <c r="V54" s="45">
        <f t="shared" si="9"/>
        <v>0</v>
      </c>
      <c r="W54" s="62">
        <f>U54+V54</f>
        <v>369915.88999999996</v>
      </c>
      <c r="X54" s="249">
        <f>SUM(X11:X21)</f>
        <v>192525</v>
      </c>
      <c r="Y54" s="249">
        <f>SUM(Y11:Y21)</f>
        <v>0</v>
      </c>
      <c r="Z54" s="249">
        <f>SUM(Z11:Z21)</f>
        <v>2496</v>
      </c>
      <c r="AA54" s="249">
        <f>SUM(AA11:AA21)</f>
        <v>1676</v>
      </c>
      <c r="AB54" s="62">
        <f>W54/(D54+E54)</f>
        <v>4804.7264579815555</v>
      </c>
      <c r="AC54" s="62">
        <f>W54/Z54</f>
        <v>148.20348157051279</v>
      </c>
      <c r="AD54" s="62"/>
      <c r="AE54" s="62"/>
    </row>
    <row r="55" spans="1:31" s="20" customFormat="1" ht="25.5" customHeight="1" x14ac:dyDescent="0.25">
      <c r="A55" s="303" t="s">
        <v>964</v>
      </c>
      <c r="B55" s="303"/>
      <c r="C55" s="95">
        <f>COUNT(D22:D36)</f>
        <v>15</v>
      </c>
      <c r="D55" s="95">
        <f>SUM(D22:D36)</f>
        <v>56.120000000000005</v>
      </c>
      <c r="E55" s="95">
        <f>SUM(E22:E36)</f>
        <v>55.66</v>
      </c>
      <c r="F55" s="95"/>
      <c r="G55" s="95"/>
      <c r="H55" s="95">
        <f>SUM(H22:H36)</f>
        <v>0</v>
      </c>
      <c r="I55" s="95">
        <f>SUM(I22:I36)</f>
        <v>158</v>
      </c>
      <c r="J55" s="95">
        <f>MAX(J22:J36)</f>
        <v>12</v>
      </c>
      <c r="K55" s="45">
        <f t="shared" ref="K55:V55" si="10">SUM(K22:K36)</f>
        <v>182635.4</v>
      </c>
      <c r="L55" s="45">
        <f t="shared" si="10"/>
        <v>2885.2000000000003</v>
      </c>
      <c r="M55" s="45">
        <f t="shared" si="10"/>
        <v>18577.82</v>
      </c>
      <c r="N55" s="45">
        <f t="shared" si="10"/>
        <v>0</v>
      </c>
      <c r="O55" s="45">
        <f t="shared" si="10"/>
        <v>8163.48</v>
      </c>
      <c r="P55" s="45">
        <f t="shared" si="10"/>
        <v>23318.66</v>
      </c>
      <c r="Q55" s="45">
        <f t="shared" si="10"/>
        <v>75123.070000000007</v>
      </c>
      <c r="R55" s="45">
        <f t="shared" si="10"/>
        <v>9006</v>
      </c>
      <c r="S55" s="45">
        <f t="shared" si="10"/>
        <v>0</v>
      </c>
      <c r="T55" s="45">
        <f t="shared" si="10"/>
        <v>0</v>
      </c>
      <c r="U55" s="45">
        <f t="shared" si="10"/>
        <v>319700.63</v>
      </c>
      <c r="V55" s="45">
        <f t="shared" si="10"/>
        <v>0</v>
      </c>
      <c r="W55" s="62">
        <f>U55+V55</f>
        <v>319700.63</v>
      </c>
      <c r="X55" s="249">
        <f>SUM(X22:X36)</f>
        <v>191400</v>
      </c>
      <c r="Y55" s="249">
        <f>SUM(Y22:Y36)</f>
        <v>0</v>
      </c>
      <c r="Z55" s="249">
        <f>SUM(Z22:Z36)</f>
        <v>1777</v>
      </c>
      <c r="AA55" s="249">
        <f>SUM(AA22:AA36)</f>
        <v>1253</v>
      </c>
      <c r="AB55" s="62">
        <f>W55/(D55+E55)</f>
        <v>2860.0879405976025</v>
      </c>
      <c r="AC55" s="62">
        <f>W55/Z55</f>
        <v>179.91031513787283</v>
      </c>
      <c r="AD55" s="62"/>
      <c r="AE55" s="62"/>
    </row>
    <row r="56" spans="1:31" s="20" customFormat="1" ht="25.5" customHeight="1" x14ac:dyDescent="0.25">
      <c r="A56" s="303" t="s">
        <v>1210</v>
      </c>
      <c r="B56" s="303"/>
      <c r="C56" s="95">
        <f>COUNT(D37:D44)</f>
        <v>8</v>
      </c>
      <c r="D56" s="95">
        <f>SUM(D37:D44)</f>
        <v>22.95</v>
      </c>
      <c r="E56" s="95">
        <f>SUM(E37:E44)</f>
        <v>67.372</v>
      </c>
      <c r="F56" s="95"/>
      <c r="G56" s="95"/>
      <c r="H56" s="95">
        <f>SUM(H37:H44)</f>
        <v>0</v>
      </c>
      <c r="I56" s="95">
        <f>SUM(I37:I44)</f>
        <v>67</v>
      </c>
      <c r="J56" s="95">
        <f>MAX(J37:J44)</f>
        <v>11</v>
      </c>
      <c r="K56" s="45">
        <f t="shared" ref="K56:V56" si="11">SUM(K37:K44)</f>
        <v>83019.45</v>
      </c>
      <c r="L56" s="45">
        <f t="shared" si="11"/>
        <v>1317.1499999999999</v>
      </c>
      <c r="M56" s="45">
        <f t="shared" si="11"/>
        <v>13000.82</v>
      </c>
      <c r="N56" s="45">
        <f t="shared" si="11"/>
        <v>0</v>
      </c>
      <c r="O56" s="45">
        <f t="shared" si="11"/>
        <v>3937.48</v>
      </c>
      <c r="P56" s="45">
        <f t="shared" si="11"/>
        <v>13095.189999999999</v>
      </c>
      <c r="Q56" s="45">
        <f t="shared" si="11"/>
        <v>29578.799999999999</v>
      </c>
      <c r="R56" s="45">
        <f t="shared" si="11"/>
        <v>3819</v>
      </c>
      <c r="S56" s="45">
        <f t="shared" si="11"/>
        <v>0</v>
      </c>
      <c r="T56" s="45">
        <f t="shared" si="11"/>
        <v>0</v>
      </c>
      <c r="U56" s="45">
        <f t="shared" si="11"/>
        <v>147767.88999999998</v>
      </c>
      <c r="V56" s="45">
        <f t="shared" si="11"/>
        <v>0</v>
      </c>
      <c r="W56" s="62">
        <f>U56+V56</f>
        <v>147767.88999999998</v>
      </c>
      <c r="X56" s="249">
        <f>SUM(X37:X44)</f>
        <v>106909</v>
      </c>
      <c r="Y56" s="249">
        <f>SUM(Y37:Y44)</f>
        <v>0</v>
      </c>
      <c r="Z56" s="249">
        <f>SUM(Z37:Z44)</f>
        <v>737</v>
      </c>
      <c r="AA56" s="249">
        <f>SUM(AA37:AA44)</f>
        <v>737</v>
      </c>
      <c r="AB56" s="62">
        <f>W56/(D56+E56)</f>
        <v>1636.0121565067202</v>
      </c>
      <c r="AC56" s="62">
        <f>W56/Z56</f>
        <v>200.49917232021707</v>
      </c>
      <c r="AD56" s="62"/>
      <c r="AE56" s="62"/>
    </row>
    <row r="57" spans="1:31" s="20" customFormat="1" ht="25.5" customHeight="1" x14ac:dyDescent="0.25">
      <c r="A57" s="303" t="s">
        <v>1259</v>
      </c>
      <c r="B57" s="303"/>
      <c r="C57" s="95">
        <f>COUNT(D45:D47)</f>
        <v>0</v>
      </c>
      <c r="D57" s="95">
        <f>SUM(D45:D47)</f>
        <v>0</v>
      </c>
      <c r="E57" s="95">
        <f>SUM(E45:E47)</f>
        <v>0</v>
      </c>
      <c r="F57" s="95"/>
      <c r="G57" s="95"/>
      <c r="H57" s="95">
        <f>SUM(H45:H47)</f>
        <v>0</v>
      </c>
      <c r="I57" s="95">
        <f>SUM(I45:I47)</f>
        <v>0</v>
      </c>
      <c r="J57" s="95">
        <f>MAX(J45:J47)</f>
        <v>0</v>
      </c>
      <c r="K57" s="45">
        <f>SUM(K45:K47)</f>
        <v>0</v>
      </c>
      <c r="L57" s="45">
        <f t="shared" ref="L57:V57" si="12">SUM(L45:L47)</f>
        <v>0</v>
      </c>
      <c r="M57" s="45">
        <f t="shared" si="12"/>
        <v>0</v>
      </c>
      <c r="N57" s="45">
        <f t="shared" si="12"/>
        <v>0</v>
      </c>
      <c r="O57" s="45">
        <f t="shared" si="12"/>
        <v>0</v>
      </c>
      <c r="P57" s="45">
        <f t="shared" si="12"/>
        <v>0</v>
      </c>
      <c r="Q57" s="45">
        <f t="shared" si="12"/>
        <v>0</v>
      </c>
      <c r="R57" s="45">
        <f t="shared" si="12"/>
        <v>0</v>
      </c>
      <c r="S57" s="45">
        <f t="shared" si="12"/>
        <v>0</v>
      </c>
      <c r="T57" s="45">
        <f t="shared" si="12"/>
        <v>0</v>
      </c>
      <c r="U57" s="45">
        <f t="shared" si="12"/>
        <v>0</v>
      </c>
      <c r="V57" s="45">
        <f t="shared" si="12"/>
        <v>0</v>
      </c>
      <c r="W57" s="62">
        <f>U57+V57</f>
        <v>0</v>
      </c>
      <c r="X57" s="249">
        <f>SUM(X45:X47)</f>
        <v>0</v>
      </c>
      <c r="Y57" s="249">
        <f>SUM(Y45:Y47)</f>
        <v>0</v>
      </c>
      <c r="Z57" s="249">
        <f>SUM(Z45:Z47)</f>
        <v>0</v>
      </c>
      <c r="AA57" s="249">
        <f>SUM(AA45:AA47)</f>
        <v>0</v>
      </c>
      <c r="AB57" s="62" t="e">
        <f>W57/(D57+E57)</f>
        <v>#DIV/0!</v>
      </c>
      <c r="AC57" s="62" t="e">
        <f>W57/Z57</f>
        <v>#DIV/0!</v>
      </c>
      <c r="AD57" s="62"/>
      <c r="AE57" s="62"/>
    </row>
    <row r="65" spans="3:3" x14ac:dyDescent="0.25">
      <c r="C65" s="28"/>
    </row>
    <row r="66" spans="3:3" x14ac:dyDescent="0.25">
      <c r="C66" s="28"/>
    </row>
    <row r="67" spans="3:3" x14ac:dyDescent="0.25">
      <c r="C67" s="28"/>
    </row>
    <row r="68" spans="3:3" x14ac:dyDescent="0.25">
      <c r="C68" s="28"/>
    </row>
    <row r="69" spans="3:3" x14ac:dyDescent="0.25">
      <c r="C69" s="28"/>
    </row>
    <row r="70" spans="3:3" x14ac:dyDescent="0.25">
      <c r="C70" s="28"/>
    </row>
    <row r="71" spans="3:3" x14ac:dyDescent="0.25">
      <c r="C71" s="28"/>
    </row>
    <row r="72" spans="3:3" x14ac:dyDescent="0.25">
      <c r="C72" s="28"/>
    </row>
    <row r="73" spans="3:3" x14ac:dyDescent="0.25">
      <c r="C73" s="28"/>
    </row>
    <row r="74" spans="3:3" x14ac:dyDescent="0.25">
      <c r="C74" s="28"/>
    </row>
    <row r="75" spans="3:3" x14ac:dyDescent="0.25">
      <c r="C75" s="28"/>
    </row>
    <row r="76" spans="3:3" x14ac:dyDescent="0.25">
      <c r="C76" s="28"/>
    </row>
    <row r="77" spans="3:3" x14ac:dyDescent="0.25">
      <c r="C77" s="28"/>
    </row>
    <row r="78" spans="3:3" x14ac:dyDescent="0.25">
      <c r="C78" s="28"/>
    </row>
    <row r="79" spans="3:3" x14ac:dyDescent="0.25">
      <c r="C79" s="28"/>
    </row>
    <row r="80" spans="3:3" x14ac:dyDescent="0.25">
      <c r="C80" s="28"/>
    </row>
    <row r="81" spans="3:3" x14ac:dyDescent="0.25">
      <c r="C81" s="28"/>
    </row>
    <row r="82" spans="3:3" x14ac:dyDescent="0.25">
      <c r="C82" s="28"/>
    </row>
    <row r="83" spans="3:3" x14ac:dyDescent="0.25">
      <c r="C83" s="28"/>
    </row>
    <row r="84" spans="3:3" x14ac:dyDescent="0.25">
      <c r="C84" s="28"/>
    </row>
    <row r="85" spans="3:3" x14ac:dyDescent="0.25">
      <c r="C85" s="28"/>
    </row>
    <row r="86" spans="3:3" x14ac:dyDescent="0.25">
      <c r="C86" s="28"/>
    </row>
    <row r="87" spans="3:3" x14ac:dyDescent="0.25">
      <c r="C87" s="28"/>
    </row>
    <row r="88" spans="3:3" x14ac:dyDescent="0.25">
      <c r="C88" s="28"/>
    </row>
    <row r="89" spans="3:3" x14ac:dyDescent="0.25">
      <c r="C89" s="28"/>
    </row>
    <row r="90" spans="3:3" x14ac:dyDescent="0.25">
      <c r="C90" s="28"/>
    </row>
    <row r="91" spans="3:3" x14ac:dyDescent="0.25">
      <c r="C91" s="28"/>
    </row>
    <row r="92" spans="3:3" x14ac:dyDescent="0.25">
      <c r="C92" s="28"/>
    </row>
    <row r="93" spans="3:3" x14ac:dyDescent="0.25">
      <c r="C93" s="28"/>
    </row>
    <row r="94" spans="3:3" x14ac:dyDescent="0.25">
      <c r="C94" s="28"/>
    </row>
    <row r="95" spans="3:3" x14ac:dyDescent="0.25">
      <c r="C95" s="28"/>
    </row>
    <row r="96" spans="3:3" x14ac:dyDescent="0.25">
      <c r="C96" s="28"/>
    </row>
    <row r="97" spans="3:3" x14ac:dyDescent="0.25">
      <c r="C97" s="28"/>
    </row>
    <row r="98" spans="3:3" x14ac:dyDescent="0.25">
      <c r="C98" s="28"/>
    </row>
    <row r="99" spans="3:3" x14ac:dyDescent="0.25">
      <c r="C99" s="28"/>
    </row>
    <row r="100" spans="3:3" x14ac:dyDescent="0.25">
      <c r="C100" s="28"/>
    </row>
    <row r="101" spans="3:3" x14ac:dyDescent="0.25">
      <c r="C101" s="28"/>
    </row>
    <row r="102" spans="3:3" x14ac:dyDescent="0.25">
      <c r="C102" s="28"/>
    </row>
    <row r="103" spans="3:3" x14ac:dyDescent="0.25">
      <c r="C103" s="28"/>
    </row>
    <row r="104" spans="3:3" x14ac:dyDescent="0.25">
      <c r="C104" s="28"/>
    </row>
    <row r="105" spans="3:3" x14ac:dyDescent="0.25">
      <c r="C105" s="28"/>
    </row>
    <row r="106" spans="3:3" x14ac:dyDescent="0.25">
      <c r="C106" s="292"/>
    </row>
  </sheetData>
  <mergeCells count="6">
    <mergeCell ref="A56:B56"/>
    <mergeCell ref="A53:B53"/>
    <mergeCell ref="A54:B54"/>
    <mergeCell ref="A55:B55"/>
    <mergeCell ref="A52:B52"/>
    <mergeCell ref="A57:B57"/>
  </mergeCells>
  <pageMargins left="0.7" right="0.7" top="0.75" bottom="0.75" header="0.3" footer="0.3"/>
  <pageSetup orientation="portrait"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A1:AE46"/>
  <sheetViews>
    <sheetView workbookViewId="0">
      <selection activeCell="A4" sqref="A4:AE6"/>
    </sheetView>
  </sheetViews>
  <sheetFormatPr defaultRowHeight="13.2" x14ac:dyDescent="0.25"/>
  <cols>
    <col min="1" max="1" width="33" customWidth="1"/>
    <col min="2" max="2" width="23.6640625" customWidth="1"/>
    <col min="3" max="3" width="14.5546875" customWidth="1"/>
    <col min="6" max="6" width="16.88671875" customWidth="1"/>
    <col min="7" max="7" width="14" customWidth="1"/>
    <col min="11" max="11" width="11" bestFit="1" customWidth="1"/>
    <col min="12" max="12" width="10.33203125" customWidth="1"/>
    <col min="13" max="13" width="11.44140625" customWidth="1"/>
    <col min="16" max="18" width="10" bestFit="1" customWidth="1"/>
    <col min="21" max="21" width="11.5546875" customWidth="1"/>
    <col min="23" max="23" width="11.6640625" customWidth="1"/>
    <col min="28" max="28" width="13.109375" customWidth="1"/>
    <col min="30" max="30" width="18.109375" customWidth="1"/>
    <col min="31" max="31" width="20.33203125" customWidth="1"/>
  </cols>
  <sheetData>
    <row r="1" spans="1:31" x14ac:dyDescent="0.25">
      <c r="A1" s="10" t="s">
        <v>1262</v>
      </c>
    </row>
    <row r="3" spans="1:31" ht="45.75" customHeight="1"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31" s="44" customFormat="1" x14ac:dyDescent="0.25">
      <c r="A4" s="21" t="s">
        <v>1263</v>
      </c>
      <c r="B4" s="38" t="s">
        <v>1264</v>
      </c>
      <c r="C4" s="21" t="s">
        <v>1265</v>
      </c>
      <c r="D4" s="21">
        <v>7.29</v>
      </c>
      <c r="E4" s="21">
        <v>0</v>
      </c>
      <c r="F4" s="21" t="s">
        <v>177</v>
      </c>
      <c r="G4" s="21" t="s">
        <v>1265</v>
      </c>
      <c r="H4" s="21">
        <v>0</v>
      </c>
      <c r="I4" s="21">
        <v>18</v>
      </c>
      <c r="J4" s="21">
        <v>11</v>
      </c>
      <c r="K4" s="23">
        <v>22866.12</v>
      </c>
      <c r="L4" s="23">
        <v>358.73</v>
      </c>
      <c r="M4" s="23">
        <v>3580.83</v>
      </c>
      <c r="N4" s="23">
        <v>0</v>
      </c>
      <c r="O4" s="23">
        <v>994.14</v>
      </c>
      <c r="P4" s="23">
        <v>2303.1</v>
      </c>
      <c r="Q4" s="23">
        <v>8154</v>
      </c>
      <c r="R4" s="23">
        <v>1026</v>
      </c>
      <c r="S4" s="23">
        <v>0</v>
      </c>
      <c r="T4" s="23">
        <v>0</v>
      </c>
      <c r="U4" s="23">
        <v>39282.92</v>
      </c>
      <c r="V4" s="23">
        <v>0</v>
      </c>
      <c r="W4" s="23">
        <f>U4+V4</f>
        <v>39282.92</v>
      </c>
      <c r="X4" s="21">
        <v>18225</v>
      </c>
      <c r="Y4" s="21">
        <v>0</v>
      </c>
      <c r="Z4" s="21">
        <v>198</v>
      </c>
      <c r="AA4" s="21">
        <v>176</v>
      </c>
      <c r="AB4" s="23">
        <f>W4/(D4+E4)</f>
        <v>5388.6035665294921</v>
      </c>
      <c r="AC4" s="23">
        <f>W4/Z4</f>
        <v>198.39858585858585</v>
      </c>
      <c r="AD4" s="23" t="s">
        <v>1861</v>
      </c>
      <c r="AE4" s="284"/>
    </row>
    <row r="5" spans="1:31" s="44" customFormat="1" x14ac:dyDescent="0.25">
      <c r="A5" s="21" t="s">
        <v>1263</v>
      </c>
      <c r="B5" s="38" t="s">
        <v>1284</v>
      </c>
      <c r="C5" s="21" t="s">
        <v>1285</v>
      </c>
      <c r="D5" s="21">
        <v>7.18</v>
      </c>
      <c r="E5" s="21">
        <v>0</v>
      </c>
      <c r="F5" s="21" t="s">
        <v>177</v>
      </c>
      <c r="G5" s="21" t="s">
        <v>1285</v>
      </c>
      <c r="H5" s="21">
        <v>0</v>
      </c>
      <c r="I5" s="21">
        <v>18</v>
      </c>
      <c r="J5" s="21">
        <v>11</v>
      </c>
      <c r="K5" s="23">
        <v>22866.12</v>
      </c>
      <c r="L5" s="23">
        <v>358.73</v>
      </c>
      <c r="M5" s="23">
        <v>3580.83</v>
      </c>
      <c r="N5" s="23">
        <v>0</v>
      </c>
      <c r="O5" s="23">
        <v>994.14</v>
      </c>
      <c r="P5" s="23">
        <v>2303.1</v>
      </c>
      <c r="Q5" s="23">
        <v>8154</v>
      </c>
      <c r="R5" s="23">
        <v>1026</v>
      </c>
      <c r="S5" s="23">
        <v>0</v>
      </c>
      <c r="T5" s="23">
        <v>0</v>
      </c>
      <c r="U5" s="23">
        <v>39282.92</v>
      </c>
      <c r="V5" s="23">
        <v>0</v>
      </c>
      <c r="W5" s="23">
        <f>U5+V5</f>
        <v>39282.92</v>
      </c>
      <c r="X5" s="21">
        <v>17950</v>
      </c>
      <c r="Y5" s="21">
        <v>0</v>
      </c>
      <c r="Z5" s="21">
        <v>198</v>
      </c>
      <c r="AA5" s="21">
        <v>171</v>
      </c>
      <c r="AB5" s="23">
        <f>W5/(D5+E5)</f>
        <v>5471.1587743732589</v>
      </c>
      <c r="AC5" s="23">
        <f>W5/Z5</f>
        <v>198.39858585858585</v>
      </c>
      <c r="AD5" s="23" t="s">
        <v>1797</v>
      </c>
      <c r="AE5" s="284"/>
    </row>
    <row r="6" spans="1:31" s="44" customFormat="1" x14ac:dyDescent="0.25">
      <c r="A6" s="152" t="s">
        <v>1263</v>
      </c>
      <c r="B6" s="38" t="s">
        <v>1316</v>
      </c>
      <c r="C6" s="21" t="s">
        <v>1321</v>
      </c>
      <c r="D6" s="21">
        <v>6.74</v>
      </c>
      <c r="E6" s="21">
        <v>0</v>
      </c>
      <c r="F6" s="21" t="s">
        <v>177</v>
      </c>
      <c r="G6" s="21" t="s">
        <v>1321</v>
      </c>
      <c r="H6" s="21">
        <v>0</v>
      </c>
      <c r="I6" s="21">
        <v>20</v>
      </c>
      <c r="J6" s="21">
        <v>11</v>
      </c>
      <c r="K6" s="23">
        <v>25511.599999999999</v>
      </c>
      <c r="L6" s="23">
        <v>400.69</v>
      </c>
      <c r="M6" s="23">
        <v>3995.12</v>
      </c>
      <c r="N6" s="23">
        <v>0</v>
      </c>
      <c r="O6" s="23">
        <v>1104.5999999999999</v>
      </c>
      <c r="P6" s="23">
        <v>2559</v>
      </c>
      <c r="Q6" s="23">
        <v>7500</v>
      </c>
      <c r="R6" s="23">
        <v>1140</v>
      </c>
      <c r="S6" s="23">
        <v>0</v>
      </c>
      <c r="T6" s="23">
        <v>0</v>
      </c>
      <c r="U6" s="23">
        <v>42211.01</v>
      </c>
      <c r="V6" s="23">
        <v>0</v>
      </c>
      <c r="W6" s="23">
        <f>U6+V6</f>
        <v>42211.01</v>
      </c>
      <c r="X6" s="21">
        <v>16850</v>
      </c>
      <c r="Y6" s="21">
        <v>0</v>
      </c>
      <c r="Z6" s="21">
        <v>220</v>
      </c>
      <c r="AA6" s="21">
        <v>190</v>
      </c>
      <c r="AB6" s="23">
        <f>W6/(D6+E6)</f>
        <v>6262.7611275964391</v>
      </c>
      <c r="AC6" s="23">
        <f>W6/Z6</f>
        <v>191.8682272727273</v>
      </c>
      <c r="AD6" s="23" t="s">
        <v>1798</v>
      </c>
      <c r="AE6" s="284"/>
    </row>
    <row r="7" spans="1:31" s="44" customFormat="1" x14ac:dyDescent="0.25">
      <c r="A7" s="21"/>
      <c r="B7" s="38"/>
      <c r="C7" s="21"/>
      <c r="D7" s="21"/>
      <c r="E7" s="21"/>
      <c r="F7" s="21"/>
      <c r="G7" s="21"/>
      <c r="H7" s="21"/>
      <c r="I7" s="21"/>
      <c r="J7" s="21"/>
      <c r="K7" s="23"/>
      <c r="L7" s="23"/>
      <c r="M7" s="23"/>
      <c r="N7" s="23"/>
      <c r="O7" s="23"/>
      <c r="P7" s="23"/>
      <c r="Q7" s="23"/>
      <c r="R7" s="23"/>
      <c r="S7" s="23"/>
      <c r="T7" s="23"/>
      <c r="U7" s="23"/>
      <c r="V7" s="23"/>
      <c r="W7" s="23"/>
      <c r="X7" s="21"/>
      <c r="Y7" s="21"/>
      <c r="Z7" s="21"/>
      <c r="AA7" s="21"/>
      <c r="AB7" s="23"/>
      <c r="AC7" s="23"/>
      <c r="AD7" s="23"/>
      <c r="AE7" s="284"/>
    </row>
    <row r="8" spans="1:31" s="44" customFormat="1" x14ac:dyDescent="0.25">
      <c r="A8" s="21"/>
      <c r="B8" s="38"/>
      <c r="C8" s="21"/>
      <c r="D8" s="21"/>
      <c r="E8" s="21"/>
      <c r="F8" s="21"/>
      <c r="G8" s="21"/>
      <c r="H8" s="21"/>
      <c r="I8" s="21"/>
      <c r="J8" s="21"/>
      <c r="K8" s="23"/>
      <c r="L8" s="23"/>
      <c r="M8" s="23"/>
      <c r="N8" s="23"/>
      <c r="O8" s="23"/>
      <c r="P8" s="23"/>
      <c r="Q8" s="23"/>
      <c r="R8" s="23"/>
      <c r="S8" s="23"/>
      <c r="T8" s="23"/>
      <c r="U8" s="23"/>
      <c r="V8" s="23"/>
      <c r="W8" s="23"/>
      <c r="X8" s="21"/>
      <c r="Y8" s="21"/>
      <c r="Z8" s="21"/>
      <c r="AA8" s="21"/>
      <c r="AB8" s="23"/>
      <c r="AC8" s="23"/>
      <c r="AD8" s="23"/>
      <c r="AE8" s="284"/>
    </row>
    <row r="9" spans="1:31" s="44" customFormat="1" x14ac:dyDescent="0.25">
      <c r="A9" s="21"/>
      <c r="B9" s="38"/>
      <c r="C9" s="21"/>
      <c r="D9" s="21"/>
      <c r="E9" s="21"/>
      <c r="F9" s="21"/>
      <c r="G9" s="21"/>
      <c r="H9" s="21"/>
      <c r="I9" s="21"/>
      <c r="J9" s="21"/>
      <c r="K9" s="23"/>
      <c r="L9" s="23"/>
      <c r="M9" s="23"/>
      <c r="N9" s="23"/>
      <c r="O9" s="23"/>
      <c r="P9" s="23"/>
      <c r="Q9" s="23"/>
      <c r="R9" s="23"/>
      <c r="S9" s="23"/>
      <c r="T9" s="23"/>
      <c r="U9" s="23"/>
      <c r="V9" s="23"/>
      <c r="W9" s="23"/>
      <c r="X9" s="21"/>
      <c r="Y9" s="21"/>
      <c r="Z9" s="21"/>
      <c r="AA9" s="21"/>
      <c r="AB9" s="23"/>
      <c r="AC9" s="23"/>
      <c r="AD9" s="23"/>
      <c r="AE9" s="284"/>
    </row>
    <row r="10" spans="1:31" s="44" customFormat="1" x14ac:dyDescent="0.25">
      <c r="A10" s="21"/>
      <c r="B10" s="38"/>
      <c r="C10" s="21"/>
      <c r="D10" s="21"/>
      <c r="E10" s="21"/>
      <c r="F10" s="21"/>
      <c r="G10" s="21"/>
      <c r="H10" s="21"/>
      <c r="I10" s="21"/>
      <c r="J10" s="21"/>
      <c r="K10" s="23"/>
      <c r="L10" s="23"/>
      <c r="M10" s="23"/>
      <c r="N10" s="23"/>
      <c r="O10" s="23"/>
      <c r="P10" s="23"/>
      <c r="Q10" s="23"/>
      <c r="R10" s="23"/>
      <c r="S10" s="23"/>
      <c r="T10" s="23"/>
      <c r="U10" s="23"/>
      <c r="V10" s="23"/>
      <c r="W10" s="23"/>
      <c r="X10" s="21"/>
      <c r="Y10" s="21"/>
      <c r="Z10" s="21"/>
      <c r="AA10" s="21"/>
      <c r="AB10" s="23"/>
      <c r="AC10" s="23"/>
      <c r="AD10" s="23"/>
      <c r="AE10" s="284"/>
    </row>
    <row r="11" spans="1:31" s="44" customFormat="1" x14ac:dyDescent="0.25">
      <c r="A11" s="21"/>
      <c r="B11" s="38"/>
      <c r="C11" s="21"/>
      <c r="D11" s="21"/>
      <c r="E11" s="21"/>
      <c r="F11" s="21"/>
      <c r="G11" s="21"/>
      <c r="H11" s="21"/>
      <c r="I11" s="21"/>
      <c r="J11" s="21"/>
      <c r="K11" s="23"/>
      <c r="L11" s="23"/>
      <c r="M11" s="23"/>
      <c r="N11" s="23"/>
      <c r="O11" s="23"/>
      <c r="P11" s="23"/>
      <c r="Q11" s="23"/>
      <c r="R11" s="23"/>
      <c r="S11" s="23"/>
      <c r="T11" s="23"/>
      <c r="U11" s="23"/>
      <c r="V11" s="23"/>
      <c r="W11" s="23"/>
      <c r="X11" s="21"/>
      <c r="Y11" s="21"/>
      <c r="Z11" s="21"/>
      <c r="AA11" s="21"/>
      <c r="AB11" s="23"/>
      <c r="AC11" s="23"/>
      <c r="AD11" s="23"/>
      <c r="AE11" s="284"/>
    </row>
    <row r="12" spans="1:31" s="44" customFormat="1" x14ac:dyDescent="0.25">
      <c r="A12" s="21"/>
      <c r="B12" s="38"/>
      <c r="C12" s="21"/>
      <c r="D12" s="21"/>
      <c r="E12" s="21"/>
      <c r="F12" s="21"/>
      <c r="G12" s="21"/>
      <c r="H12" s="21"/>
      <c r="I12" s="21"/>
      <c r="J12" s="21"/>
      <c r="K12" s="23"/>
      <c r="L12" s="23"/>
      <c r="M12" s="23"/>
      <c r="N12" s="23"/>
      <c r="O12" s="23"/>
      <c r="P12" s="23"/>
      <c r="Q12" s="23"/>
      <c r="R12" s="23"/>
      <c r="S12" s="23"/>
      <c r="T12" s="23"/>
      <c r="U12" s="23"/>
      <c r="V12" s="23"/>
      <c r="W12" s="23"/>
      <c r="X12" s="21"/>
      <c r="Y12" s="21"/>
      <c r="Z12" s="21"/>
      <c r="AA12" s="21"/>
      <c r="AB12" s="23"/>
      <c r="AC12" s="23"/>
      <c r="AD12" s="23"/>
      <c r="AE12" s="284"/>
    </row>
    <row r="13" spans="1:31" s="44" customFormat="1" x14ac:dyDescent="0.25">
      <c r="A13" s="21"/>
      <c r="B13" s="38"/>
      <c r="C13" s="21"/>
      <c r="D13" s="21"/>
      <c r="E13" s="21"/>
      <c r="F13" s="21"/>
      <c r="G13" s="21"/>
      <c r="H13" s="21"/>
      <c r="I13" s="21"/>
      <c r="J13" s="21"/>
      <c r="K13" s="23"/>
      <c r="L13" s="23"/>
      <c r="M13" s="23"/>
      <c r="N13" s="23"/>
      <c r="O13" s="23"/>
      <c r="P13" s="23"/>
      <c r="Q13" s="23"/>
      <c r="R13" s="23"/>
      <c r="S13" s="23"/>
      <c r="T13" s="23"/>
      <c r="U13" s="23"/>
      <c r="V13" s="23"/>
      <c r="W13" s="23"/>
      <c r="X13" s="21"/>
      <c r="Y13" s="21"/>
      <c r="Z13" s="21"/>
      <c r="AA13" s="21"/>
      <c r="AB13" s="23"/>
      <c r="AC13" s="23"/>
      <c r="AD13" s="23"/>
      <c r="AE13" s="284"/>
    </row>
    <row r="14" spans="1:31" s="44" customFormat="1" x14ac:dyDescent="0.25">
      <c r="A14" s="21"/>
      <c r="B14" s="38"/>
      <c r="C14" s="21"/>
      <c r="D14" s="21"/>
      <c r="E14" s="21"/>
      <c r="F14" s="21"/>
      <c r="G14" s="21"/>
      <c r="H14" s="21"/>
      <c r="I14" s="21"/>
      <c r="J14" s="21"/>
      <c r="K14" s="23"/>
      <c r="L14" s="23"/>
      <c r="M14" s="23"/>
      <c r="N14" s="23"/>
      <c r="O14" s="23"/>
      <c r="P14" s="23"/>
      <c r="Q14" s="23"/>
      <c r="R14" s="23"/>
      <c r="S14" s="23"/>
      <c r="T14" s="23"/>
      <c r="U14" s="23"/>
      <c r="V14" s="23"/>
      <c r="W14" s="23"/>
      <c r="X14" s="21"/>
      <c r="Y14" s="21"/>
      <c r="Z14" s="21"/>
      <c r="AA14" s="21"/>
      <c r="AB14" s="23"/>
      <c r="AC14" s="23"/>
      <c r="AD14" s="23"/>
      <c r="AE14" s="284"/>
    </row>
    <row r="15" spans="1:31" s="44" customFormat="1" x14ac:dyDescent="0.25">
      <c r="A15" s="21"/>
      <c r="B15" s="38"/>
      <c r="C15" s="21"/>
      <c r="D15" s="21"/>
      <c r="E15" s="21"/>
      <c r="F15" s="21"/>
      <c r="G15" s="21"/>
      <c r="H15" s="21"/>
      <c r="I15" s="21"/>
      <c r="J15" s="21"/>
      <c r="K15" s="23"/>
      <c r="L15" s="23"/>
      <c r="M15" s="23"/>
      <c r="N15" s="23"/>
      <c r="O15" s="23"/>
      <c r="P15" s="23"/>
      <c r="Q15" s="23"/>
      <c r="R15" s="23"/>
      <c r="S15" s="23"/>
      <c r="T15" s="23"/>
      <c r="U15" s="23"/>
      <c r="V15" s="23"/>
      <c r="W15" s="23"/>
      <c r="X15" s="21"/>
      <c r="Y15" s="21"/>
      <c r="Z15" s="21"/>
      <c r="AA15" s="21"/>
      <c r="AB15" s="23"/>
      <c r="AC15" s="23"/>
      <c r="AD15" s="23"/>
      <c r="AE15" s="284"/>
    </row>
    <row r="16" spans="1:31" s="44" customFormat="1" x14ac:dyDescent="0.25">
      <c r="A16" s="21"/>
      <c r="B16" s="38"/>
      <c r="C16" s="21"/>
      <c r="D16" s="21"/>
      <c r="E16" s="21"/>
      <c r="F16" s="21"/>
      <c r="G16" s="21"/>
      <c r="H16" s="21"/>
      <c r="I16" s="21"/>
      <c r="J16" s="21"/>
      <c r="K16" s="23"/>
      <c r="L16" s="23"/>
      <c r="M16" s="23"/>
      <c r="N16" s="23"/>
      <c r="O16" s="23"/>
      <c r="P16" s="23"/>
      <c r="Q16" s="23"/>
      <c r="R16" s="23"/>
      <c r="S16" s="23"/>
      <c r="T16" s="23"/>
      <c r="U16" s="23"/>
      <c r="V16" s="23"/>
      <c r="W16" s="23"/>
      <c r="X16" s="21"/>
      <c r="Y16" s="21"/>
      <c r="Z16" s="21"/>
      <c r="AA16" s="21"/>
      <c r="AB16" s="23"/>
      <c r="AC16" s="23"/>
      <c r="AD16" s="23"/>
      <c r="AE16" s="284"/>
    </row>
    <row r="17" spans="1:31" s="44" customFormat="1" x14ac:dyDescent="0.25">
      <c r="A17" s="21"/>
      <c r="B17" s="38"/>
      <c r="C17" s="21"/>
      <c r="D17" s="21"/>
      <c r="E17" s="21"/>
      <c r="F17" s="21"/>
      <c r="G17" s="21"/>
      <c r="H17" s="21"/>
      <c r="I17" s="21"/>
      <c r="J17" s="21"/>
      <c r="K17" s="23"/>
      <c r="L17" s="23"/>
      <c r="M17" s="23"/>
      <c r="N17" s="23"/>
      <c r="O17" s="23"/>
      <c r="P17" s="23"/>
      <c r="Q17" s="23"/>
      <c r="R17" s="23"/>
      <c r="S17" s="23"/>
      <c r="T17" s="23"/>
      <c r="U17" s="23"/>
      <c r="V17" s="23"/>
      <c r="W17" s="23"/>
      <c r="X17" s="21"/>
      <c r="Y17" s="21"/>
      <c r="Z17" s="21"/>
      <c r="AA17" s="21"/>
      <c r="AB17" s="23"/>
      <c r="AC17" s="23"/>
      <c r="AD17" s="23"/>
      <c r="AE17" s="284"/>
    </row>
    <row r="18" spans="1:31" s="44" customFormat="1" x14ac:dyDescent="0.25">
      <c r="A18" s="21"/>
      <c r="B18" s="38"/>
      <c r="C18" s="21"/>
      <c r="D18" s="21"/>
      <c r="E18" s="21"/>
      <c r="F18" s="21"/>
      <c r="G18" s="21"/>
      <c r="H18" s="21"/>
      <c r="I18" s="21"/>
      <c r="J18" s="21"/>
      <c r="K18" s="23"/>
      <c r="L18" s="23"/>
      <c r="M18" s="23"/>
      <c r="N18" s="23"/>
      <c r="O18" s="23"/>
      <c r="P18" s="23"/>
      <c r="Q18" s="23"/>
      <c r="R18" s="23"/>
      <c r="S18" s="23"/>
      <c r="T18" s="23"/>
      <c r="U18" s="23"/>
      <c r="V18" s="23"/>
      <c r="W18" s="23"/>
      <c r="X18" s="21"/>
      <c r="Y18" s="21"/>
      <c r="Z18" s="21"/>
      <c r="AA18" s="21"/>
      <c r="AB18" s="23"/>
      <c r="AC18" s="23"/>
      <c r="AD18" s="23"/>
      <c r="AE18" s="284"/>
    </row>
    <row r="19" spans="1:31" s="44" customFormat="1" x14ac:dyDescent="0.25">
      <c r="A19" s="21"/>
      <c r="B19" s="38"/>
      <c r="C19" s="21"/>
      <c r="D19" s="21"/>
      <c r="E19" s="21"/>
      <c r="F19" s="21"/>
      <c r="G19" s="21"/>
      <c r="H19" s="21"/>
      <c r="I19" s="21"/>
      <c r="J19" s="21"/>
      <c r="K19" s="23"/>
      <c r="L19" s="23"/>
      <c r="M19" s="23"/>
      <c r="N19" s="23"/>
      <c r="O19" s="23"/>
      <c r="P19" s="23"/>
      <c r="Q19" s="23"/>
      <c r="R19" s="23"/>
      <c r="S19" s="23"/>
      <c r="T19" s="23"/>
      <c r="U19" s="23"/>
      <c r="V19" s="23"/>
      <c r="W19" s="23"/>
      <c r="X19" s="21"/>
      <c r="Y19" s="21"/>
      <c r="Z19" s="21"/>
      <c r="AA19" s="21"/>
      <c r="AB19" s="23"/>
      <c r="AC19" s="23"/>
      <c r="AD19" s="23"/>
      <c r="AE19" s="284"/>
    </row>
    <row r="20" spans="1:31" s="44" customFormat="1" x14ac:dyDescent="0.25">
      <c r="A20" s="21"/>
      <c r="B20" s="38"/>
      <c r="C20" s="21"/>
      <c r="D20" s="21"/>
      <c r="E20" s="21"/>
      <c r="F20" s="21"/>
      <c r="G20" s="21"/>
      <c r="H20" s="21"/>
      <c r="I20" s="21"/>
      <c r="J20" s="21"/>
      <c r="K20" s="23"/>
      <c r="L20" s="23"/>
      <c r="M20" s="23"/>
      <c r="N20" s="23"/>
      <c r="O20" s="23"/>
      <c r="P20" s="23"/>
      <c r="Q20" s="23"/>
      <c r="R20" s="23"/>
      <c r="S20" s="23"/>
      <c r="T20" s="23"/>
      <c r="U20" s="23"/>
      <c r="V20" s="23"/>
      <c r="W20" s="23"/>
      <c r="X20" s="21"/>
      <c r="Y20" s="21"/>
      <c r="Z20" s="21"/>
      <c r="AA20" s="21"/>
      <c r="AB20" s="23"/>
      <c r="AC20" s="23"/>
      <c r="AD20" s="23"/>
      <c r="AE20" s="284"/>
    </row>
    <row r="21" spans="1:31" s="44" customFormat="1" x14ac:dyDescent="0.25">
      <c r="A21" s="21"/>
      <c r="B21" s="38"/>
      <c r="C21" s="21"/>
      <c r="D21" s="21"/>
      <c r="E21" s="21"/>
      <c r="F21" s="21"/>
      <c r="G21" s="21"/>
      <c r="H21" s="21"/>
      <c r="I21" s="21"/>
      <c r="J21" s="21"/>
      <c r="K21" s="23"/>
      <c r="L21" s="23"/>
      <c r="M21" s="23"/>
      <c r="N21" s="23"/>
      <c r="O21" s="23"/>
      <c r="P21" s="23"/>
      <c r="Q21" s="23"/>
      <c r="R21" s="23"/>
      <c r="S21" s="23"/>
      <c r="T21" s="23"/>
      <c r="U21" s="23"/>
      <c r="V21" s="23"/>
      <c r="W21" s="23"/>
      <c r="X21" s="21"/>
      <c r="Y21" s="21"/>
      <c r="Z21" s="21"/>
      <c r="AA21" s="21"/>
      <c r="AB21" s="23"/>
      <c r="AC21" s="23"/>
      <c r="AD21" s="23"/>
      <c r="AE21" s="284"/>
    </row>
    <row r="22" spans="1:31" s="44" customFormat="1" x14ac:dyDescent="0.25">
      <c r="A22" s="21"/>
      <c r="B22" s="38"/>
      <c r="C22" s="21"/>
      <c r="D22" s="21"/>
      <c r="E22" s="21"/>
      <c r="F22" s="21"/>
      <c r="G22" s="21"/>
      <c r="H22" s="21"/>
      <c r="I22" s="21"/>
      <c r="J22" s="21"/>
      <c r="K22" s="23"/>
      <c r="L22" s="23"/>
      <c r="M22" s="23"/>
      <c r="N22" s="23"/>
      <c r="O22" s="23"/>
      <c r="P22" s="23"/>
      <c r="Q22" s="23"/>
      <c r="R22" s="23"/>
      <c r="S22" s="23"/>
      <c r="T22" s="23"/>
      <c r="U22" s="23"/>
      <c r="V22" s="23"/>
      <c r="W22" s="23"/>
      <c r="X22" s="21"/>
      <c r="Y22" s="21"/>
      <c r="Z22" s="21"/>
      <c r="AA22" s="21"/>
      <c r="AB22" s="23"/>
      <c r="AC22" s="23"/>
      <c r="AD22" s="23"/>
      <c r="AE22" s="284"/>
    </row>
    <row r="23" spans="1:31" s="44" customFormat="1" x14ac:dyDescent="0.25">
      <c r="A23" s="21"/>
      <c r="B23" s="38"/>
      <c r="C23" s="21"/>
      <c r="D23" s="21"/>
      <c r="E23" s="21"/>
      <c r="F23" s="21"/>
      <c r="G23" s="21"/>
      <c r="H23" s="21"/>
      <c r="I23" s="21"/>
      <c r="J23" s="21"/>
      <c r="K23" s="23"/>
      <c r="L23" s="23"/>
      <c r="M23" s="23"/>
      <c r="N23" s="23"/>
      <c r="O23" s="23"/>
      <c r="P23" s="23"/>
      <c r="Q23" s="23"/>
      <c r="R23" s="23"/>
      <c r="S23" s="23"/>
      <c r="T23" s="23"/>
      <c r="U23" s="23"/>
      <c r="V23" s="23"/>
      <c r="W23" s="23"/>
      <c r="X23" s="21"/>
      <c r="Y23" s="21"/>
      <c r="Z23" s="21"/>
      <c r="AA23" s="21"/>
      <c r="AB23" s="23"/>
      <c r="AC23" s="23"/>
      <c r="AD23" s="23"/>
      <c r="AE23" s="284"/>
    </row>
    <row r="24" spans="1:31" s="44" customFormat="1" x14ac:dyDescent="0.25">
      <c r="A24" s="21"/>
      <c r="B24" s="38"/>
      <c r="C24" s="21"/>
      <c r="D24" s="21"/>
      <c r="E24" s="21"/>
      <c r="F24" s="21"/>
      <c r="G24" s="21"/>
      <c r="H24" s="21"/>
      <c r="I24" s="21"/>
      <c r="J24" s="21"/>
      <c r="K24" s="23"/>
      <c r="L24" s="23"/>
      <c r="M24" s="23"/>
      <c r="N24" s="23"/>
      <c r="O24" s="23"/>
      <c r="P24" s="23"/>
      <c r="Q24" s="23"/>
      <c r="R24" s="23"/>
      <c r="S24" s="23"/>
      <c r="T24" s="23"/>
      <c r="U24" s="23"/>
      <c r="V24" s="23"/>
      <c r="W24" s="23"/>
      <c r="X24" s="21"/>
      <c r="Y24" s="21"/>
      <c r="Z24" s="21"/>
      <c r="AA24" s="21"/>
      <c r="AB24" s="23"/>
      <c r="AC24" s="23"/>
      <c r="AD24" s="23"/>
      <c r="AE24" s="284"/>
    </row>
    <row r="25" spans="1:31" s="44" customFormat="1" x14ac:dyDescent="0.25">
      <c r="A25" s="21"/>
      <c r="B25" s="38"/>
      <c r="C25" s="21"/>
      <c r="D25" s="21"/>
      <c r="E25" s="21"/>
      <c r="F25" s="21"/>
      <c r="G25" s="21"/>
      <c r="H25" s="21"/>
      <c r="I25" s="21"/>
      <c r="J25" s="21"/>
      <c r="K25" s="23"/>
      <c r="L25" s="23"/>
      <c r="M25" s="23"/>
      <c r="N25" s="23"/>
      <c r="O25" s="23"/>
      <c r="P25" s="23"/>
      <c r="Q25" s="23"/>
      <c r="R25" s="23"/>
      <c r="S25" s="23"/>
      <c r="T25" s="23"/>
      <c r="U25" s="23"/>
      <c r="V25" s="23"/>
      <c r="W25" s="23"/>
      <c r="X25" s="21"/>
      <c r="Y25" s="21"/>
      <c r="Z25" s="21"/>
      <c r="AA25" s="21"/>
      <c r="AB25" s="23"/>
      <c r="AC25" s="23"/>
      <c r="AD25" s="23"/>
      <c r="AE25" s="284"/>
    </row>
    <row r="26" spans="1:31" s="44" customFormat="1" x14ac:dyDescent="0.25">
      <c r="A26" s="21"/>
      <c r="B26" s="38"/>
      <c r="C26" s="21"/>
      <c r="D26" s="21"/>
      <c r="E26" s="21"/>
      <c r="F26" s="21"/>
      <c r="G26" s="21"/>
      <c r="H26" s="21"/>
      <c r="I26" s="21"/>
      <c r="J26" s="21"/>
      <c r="K26" s="23"/>
      <c r="L26" s="23"/>
      <c r="M26" s="23"/>
      <c r="N26" s="23"/>
      <c r="O26" s="23"/>
      <c r="P26" s="23"/>
      <c r="Q26" s="23"/>
      <c r="R26" s="23"/>
      <c r="S26" s="23"/>
      <c r="T26" s="23"/>
      <c r="U26" s="23"/>
      <c r="V26" s="23"/>
      <c r="W26" s="23"/>
      <c r="X26" s="21"/>
      <c r="Y26" s="21"/>
      <c r="Z26" s="21"/>
      <c r="AA26" s="21"/>
      <c r="AB26" s="23"/>
      <c r="AC26" s="23"/>
      <c r="AD26" s="23"/>
      <c r="AE26" s="284"/>
    </row>
    <row r="27" spans="1:31" s="44" customFormat="1" x14ac:dyDescent="0.25">
      <c r="A27" s="21"/>
      <c r="B27" s="38"/>
      <c r="C27" s="21"/>
      <c r="D27" s="21"/>
      <c r="E27" s="21"/>
      <c r="F27" s="21"/>
      <c r="G27" s="21"/>
      <c r="H27" s="21"/>
      <c r="I27" s="21"/>
      <c r="J27" s="21"/>
      <c r="K27" s="23"/>
      <c r="L27" s="23"/>
      <c r="M27" s="23"/>
      <c r="N27" s="23"/>
      <c r="O27" s="23"/>
      <c r="P27" s="23"/>
      <c r="Q27" s="23"/>
      <c r="R27" s="23"/>
      <c r="S27" s="23"/>
      <c r="T27" s="23"/>
      <c r="U27" s="23"/>
      <c r="V27" s="23"/>
      <c r="W27" s="23"/>
      <c r="X27" s="21"/>
      <c r="Y27" s="21"/>
      <c r="Z27" s="21"/>
      <c r="AA27" s="21"/>
      <c r="AB27" s="23"/>
      <c r="AC27" s="23"/>
      <c r="AD27" s="23"/>
      <c r="AE27" s="284"/>
    </row>
    <row r="28" spans="1:31" s="44" customFormat="1" x14ac:dyDescent="0.25">
      <c r="A28" s="21"/>
      <c r="B28" s="38"/>
      <c r="C28" s="21"/>
      <c r="D28" s="21"/>
      <c r="E28" s="21"/>
      <c r="F28" s="21"/>
      <c r="G28" s="21"/>
      <c r="H28" s="21"/>
      <c r="I28" s="21"/>
      <c r="J28" s="21"/>
      <c r="K28" s="23"/>
      <c r="L28" s="23"/>
      <c r="M28" s="23"/>
      <c r="N28" s="23"/>
      <c r="O28" s="23"/>
      <c r="P28" s="23"/>
      <c r="Q28" s="23"/>
      <c r="R28" s="23"/>
      <c r="S28" s="23"/>
      <c r="T28" s="23"/>
      <c r="U28" s="23"/>
      <c r="V28" s="23"/>
      <c r="W28" s="23"/>
      <c r="X28" s="21"/>
      <c r="Y28" s="21"/>
      <c r="Z28" s="21"/>
      <c r="AA28" s="21"/>
      <c r="AB28" s="23"/>
      <c r="AC28" s="23"/>
      <c r="AD28" s="23"/>
      <c r="AE28" s="284"/>
    </row>
    <row r="29" spans="1:31" s="44" customFormat="1" x14ac:dyDescent="0.25">
      <c r="A29" s="21"/>
      <c r="B29" s="38"/>
      <c r="C29" s="21"/>
      <c r="D29" s="21"/>
      <c r="E29" s="21"/>
      <c r="F29" s="21"/>
      <c r="G29" s="21"/>
      <c r="H29" s="21"/>
      <c r="I29" s="21"/>
      <c r="J29" s="21"/>
      <c r="K29" s="23"/>
      <c r="L29" s="23"/>
      <c r="M29" s="23"/>
      <c r="N29" s="23"/>
      <c r="O29" s="23"/>
      <c r="P29" s="23"/>
      <c r="Q29" s="23"/>
      <c r="R29" s="23"/>
      <c r="S29" s="23"/>
      <c r="T29" s="23"/>
      <c r="U29" s="23"/>
      <c r="V29" s="23"/>
      <c r="W29" s="23"/>
      <c r="X29" s="21"/>
      <c r="Y29" s="21"/>
      <c r="Z29" s="21"/>
      <c r="AA29" s="21"/>
      <c r="AB29" s="23"/>
      <c r="AC29" s="23"/>
      <c r="AD29" s="23"/>
      <c r="AE29" s="284"/>
    </row>
    <row r="30" spans="1:31" s="44" customFormat="1" x14ac:dyDescent="0.25">
      <c r="A30" s="21"/>
      <c r="B30" s="38"/>
      <c r="C30" s="21"/>
      <c r="D30" s="21"/>
      <c r="E30" s="21"/>
      <c r="F30" s="21"/>
      <c r="G30" s="21"/>
      <c r="H30" s="21"/>
      <c r="I30" s="21"/>
      <c r="J30" s="21"/>
      <c r="K30" s="23"/>
      <c r="L30" s="23"/>
      <c r="M30" s="23"/>
      <c r="N30" s="23"/>
      <c r="O30" s="23"/>
      <c r="P30" s="23"/>
      <c r="Q30" s="23"/>
      <c r="R30" s="23"/>
      <c r="S30" s="23"/>
      <c r="T30" s="23"/>
      <c r="U30" s="23"/>
      <c r="V30" s="23"/>
      <c r="W30" s="23"/>
      <c r="X30" s="21"/>
      <c r="Y30" s="21"/>
      <c r="Z30" s="21"/>
      <c r="AA30" s="21"/>
      <c r="AB30" s="23"/>
      <c r="AC30" s="23"/>
      <c r="AD30" s="23"/>
      <c r="AE30" s="284"/>
    </row>
    <row r="31" spans="1:31" s="44" customFormat="1" x14ac:dyDescent="0.25">
      <c r="A31" s="21"/>
      <c r="B31" s="38"/>
      <c r="C31" s="21"/>
      <c r="D31" s="21"/>
      <c r="E31" s="21"/>
      <c r="F31" s="21"/>
      <c r="G31" s="21"/>
      <c r="H31" s="21"/>
      <c r="I31" s="21"/>
      <c r="J31" s="21"/>
      <c r="K31" s="23"/>
      <c r="L31" s="23"/>
      <c r="M31" s="23"/>
      <c r="N31" s="23"/>
      <c r="O31" s="23"/>
      <c r="P31" s="23"/>
      <c r="Q31" s="23"/>
      <c r="R31" s="23"/>
      <c r="S31" s="23"/>
      <c r="T31" s="23"/>
      <c r="U31" s="23"/>
      <c r="V31" s="23"/>
      <c r="W31" s="23"/>
      <c r="X31" s="21"/>
      <c r="Y31" s="21"/>
      <c r="Z31" s="21"/>
      <c r="AA31" s="21"/>
      <c r="AB31" s="23"/>
      <c r="AC31" s="23"/>
      <c r="AD31" s="23"/>
      <c r="AE31" s="284"/>
    </row>
    <row r="32" spans="1:31" s="44" customFormat="1" x14ac:dyDescent="0.25">
      <c r="A32" s="21"/>
      <c r="B32" s="38"/>
      <c r="C32" s="21"/>
      <c r="D32" s="21"/>
      <c r="E32" s="21"/>
      <c r="F32" s="21"/>
      <c r="G32" s="21"/>
      <c r="H32" s="21"/>
      <c r="I32" s="21"/>
      <c r="J32" s="21"/>
      <c r="K32" s="23"/>
      <c r="L32" s="23"/>
      <c r="M32" s="23"/>
      <c r="N32" s="23"/>
      <c r="O32" s="23"/>
      <c r="P32" s="23"/>
      <c r="Q32" s="23"/>
      <c r="R32" s="23"/>
      <c r="S32" s="23"/>
      <c r="T32" s="23"/>
      <c r="U32" s="23"/>
      <c r="V32" s="23"/>
      <c r="W32" s="23"/>
      <c r="X32" s="21"/>
      <c r="Y32" s="21"/>
      <c r="Z32" s="21"/>
      <c r="AA32" s="21"/>
      <c r="AB32" s="23"/>
      <c r="AC32" s="23"/>
      <c r="AD32" s="23"/>
      <c r="AE32" s="284"/>
    </row>
    <row r="33" spans="1:31" s="44" customFormat="1" x14ac:dyDescent="0.25">
      <c r="A33" s="21"/>
      <c r="B33" s="38"/>
      <c r="C33" s="21"/>
      <c r="D33" s="21"/>
      <c r="E33" s="21"/>
      <c r="F33" s="21"/>
      <c r="G33" s="21"/>
      <c r="H33" s="21"/>
      <c r="I33" s="21"/>
      <c r="J33" s="21"/>
      <c r="K33" s="23"/>
      <c r="L33" s="23"/>
      <c r="M33" s="23"/>
      <c r="N33" s="23"/>
      <c r="O33" s="23"/>
      <c r="P33" s="23"/>
      <c r="Q33" s="23"/>
      <c r="R33" s="23"/>
      <c r="S33" s="23"/>
      <c r="T33" s="23"/>
      <c r="U33" s="23"/>
      <c r="V33" s="23"/>
      <c r="W33" s="23"/>
      <c r="X33" s="21"/>
      <c r="Y33" s="21"/>
      <c r="Z33" s="21"/>
      <c r="AA33" s="21"/>
      <c r="AB33" s="23"/>
      <c r="AC33" s="23"/>
      <c r="AD33" s="23"/>
      <c r="AE33" s="284"/>
    </row>
    <row r="34" spans="1:31" s="44" customFormat="1" x14ac:dyDescent="0.25">
      <c r="A34" s="21"/>
      <c r="B34" s="38"/>
      <c r="C34" s="21"/>
      <c r="D34" s="21"/>
      <c r="E34" s="21"/>
      <c r="F34" s="21"/>
      <c r="G34" s="21"/>
      <c r="H34" s="21"/>
      <c r="I34" s="21"/>
      <c r="J34" s="21"/>
      <c r="K34" s="23"/>
      <c r="L34" s="23"/>
      <c r="M34" s="23"/>
      <c r="N34" s="23"/>
      <c r="O34" s="23"/>
      <c r="P34" s="23"/>
      <c r="Q34" s="23"/>
      <c r="R34" s="23"/>
      <c r="S34" s="23"/>
      <c r="T34" s="23"/>
      <c r="U34" s="23"/>
      <c r="V34" s="23"/>
      <c r="W34" s="23"/>
      <c r="X34" s="21"/>
      <c r="Y34" s="21"/>
      <c r="Z34" s="21"/>
      <c r="AA34" s="21"/>
      <c r="AB34" s="23"/>
      <c r="AC34" s="23"/>
      <c r="AD34" s="23"/>
      <c r="AE34" s="284"/>
    </row>
    <row r="35" spans="1:31" s="44" customFormat="1" x14ac:dyDescent="0.25">
      <c r="A35" s="21"/>
      <c r="B35" s="38"/>
      <c r="C35" s="21"/>
      <c r="D35" s="21"/>
      <c r="E35" s="21"/>
      <c r="F35" s="21"/>
      <c r="G35" s="21"/>
      <c r="H35" s="21"/>
      <c r="I35" s="21"/>
      <c r="J35" s="21"/>
      <c r="K35" s="23"/>
      <c r="L35" s="23"/>
      <c r="M35" s="23"/>
      <c r="N35" s="23"/>
      <c r="O35" s="23"/>
      <c r="P35" s="23"/>
      <c r="Q35" s="23"/>
      <c r="R35" s="23"/>
      <c r="S35" s="23"/>
      <c r="T35" s="23"/>
      <c r="U35" s="23"/>
      <c r="V35" s="23"/>
      <c r="W35" s="23"/>
      <c r="X35" s="21"/>
      <c r="Y35" s="21"/>
      <c r="Z35" s="21"/>
      <c r="AA35" s="21"/>
      <c r="AB35" s="23"/>
      <c r="AC35" s="23"/>
      <c r="AD35" s="23"/>
      <c r="AE35" s="284"/>
    </row>
    <row r="36" spans="1:31" s="44" customFormat="1" x14ac:dyDescent="0.25">
      <c r="A36" s="21"/>
      <c r="B36" s="38"/>
      <c r="C36" s="21"/>
      <c r="D36" s="21"/>
      <c r="E36" s="21"/>
      <c r="F36" s="21"/>
      <c r="G36" s="21"/>
      <c r="H36" s="21"/>
      <c r="I36" s="21"/>
      <c r="J36" s="21"/>
      <c r="K36" s="23"/>
      <c r="L36" s="23"/>
      <c r="M36" s="23"/>
      <c r="N36" s="23"/>
      <c r="O36" s="23"/>
      <c r="P36" s="23"/>
      <c r="Q36" s="23"/>
      <c r="R36" s="23"/>
      <c r="S36" s="23"/>
      <c r="T36" s="23"/>
      <c r="U36" s="23"/>
      <c r="V36" s="23"/>
      <c r="W36" s="23"/>
      <c r="X36" s="21"/>
      <c r="Y36" s="21"/>
      <c r="Z36" s="21"/>
      <c r="AA36" s="21"/>
      <c r="AB36" s="23"/>
      <c r="AC36" s="23"/>
      <c r="AD36" s="23"/>
      <c r="AE36" s="284"/>
    </row>
    <row r="37" spans="1:31" s="44" customFormat="1" x14ac:dyDescent="0.25">
      <c r="A37" s="21"/>
      <c r="B37" s="38"/>
      <c r="C37" s="21"/>
      <c r="D37" s="21"/>
      <c r="E37" s="21"/>
      <c r="F37" s="21"/>
      <c r="G37" s="21"/>
      <c r="H37" s="21"/>
      <c r="I37" s="21"/>
      <c r="J37" s="21"/>
      <c r="K37" s="23"/>
      <c r="L37" s="23"/>
      <c r="M37" s="23"/>
      <c r="N37" s="23"/>
      <c r="O37" s="23"/>
      <c r="P37" s="23"/>
      <c r="Q37" s="23"/>
      <c r="R37" s="23"/>
      <c r="S37" s="23"/>
      <c r="T37" s="23"/>
      <c r="U37" s="23"/>
      <c r="V37" s="23"/>
      <c r="W37" s="23"/>
      <c r="X37" s="21"/>
      <c r="Y37" s="21"/>
      <c r="Z37" s="21"/>
      <c r="AA37" s="21"/>
      <c r="AB37" s="23"/>
      <c r="AC37" s="23"/>
      <c r="AD37" s="23"/>
      <c r="AE37" s="284"/>
    </row>
    <row r="38" spans="1:31" s="36" customFormat="1" x14ac:dyDescent="0.25">
      <c r="A38" s="1"/>
      <c r="B38" s="31"/>
      <c r="C38" s="1"/>
      <c r="D38" s="1"/>
      <c r="E38" s="1"/>
      <c r="F38" s="1"/>
      <c r="G38" s="1"/>
      <c r="H38" s="1"/>
      <c r="I38" s="1"/>
      <c r="J38" s="21"/>
      <c r="K38" s="23"/>
      <c r="L38" s="23"/>
      <c r="M38" s="23"/>
      <c r="N38" s="23"/>
      <c r="O38" s="23"/>
      <c r="P38" s="23"/>
      <c r="Q38" s="23"/>
      <c r="R38" s="23"/>
      <c r="S38" s="23"/>
      <c r="T38" s="23"/>
      <c r="U38" s="23"/>
      <c r="V38" s="23"/>
      <c r="W38" s="23"/>
      <c r="X38" s="21"/>
      <c r="Y38" s="21"/>
      <c r="Z38" s="21"/>
      <c r="AA38" s="21"/>
      <c r="AB38" s="13"/>
      <c r="AC38" s="23"/>
      <c r="AD38" s="23"/>
      <c r="AE38" s="284"/>
    </row>
    <row r="39" spans="1:31" s="36" customFormat="1" x14ac:dyDescent="0.25">
      <c r="A39" s="1"/>
      <c r="B39" s="31"/>
      <c r="C39" s="1"/>
      <c r="D39" s="1"/>
      <c r="E39" s="1"/>
      <c r="F39" s="1"/>
      <c r="G39" s="1"/>
      <c r="H39" s="1"/>
      <c r="I39" s="1"/>
      <c r="J39" s="21"/>
      <c r="K39" s="23"/>
      <c r="L39" s="23"/>
      <c r="M39" s="23"/>
      <c r="N39" s="23"/>
      <c r="O39" s="23"/>
      <c r="P39" s="23"/>
      <c r="Q39" s="23"/>
      <c r="R39" s="23"/>
      <c r="S39" s="23"/>
      <c r="T39" s="23"/>
      <c r="U39" s="23"/>
      <c r="V39" s="23"/>
      <c r="W39" s="23"/>
      <c r="X39" s="21"/>
      <c r="Y39" s="21"/>
      <c r="Z39" s="21"/>
      <c r="AA39" s="21"/>
      <c r="AB39" s="13"/>
      <c r="AC39" s="23"/>
      <c r="AD39" s="23"/>
      <c r="AE39" s="284"/>
    </row>
    <row r="40" spans="1:31" s="36" customFormat="1" x14ac:dyDescent="0.25">
      <c r="A40" s="1"/>
      <c r="B40" s="31"/>
      <c r="C40" s="1"/>
      <c r="D40" s="1"/>
      <c r="E40" s="1"/>
      <c r="F40" s="1"/>
      <c r="G40" s="1"/>
      <c r="H40" s="1"/>
      <c r="I40" s="1"/>
      <c r="J40" s="21"/>
      <c r="K40" s="23"/>
      <c r="L40" s="23"/>
      <c r="M40" s="23"/>
      <c r="N40" s="23"/>
      <c r="O40" s="23"/>
      <c r="P40" s="23"/>
      <c r="Q40" s="23"/>
      <c r="R40" s="23"/>
      <c r="S40" s="23"/>
      <c r="T40" s="23"/>
      <c r="U40" s="23"/>
      <c r="V40" s="23"/>
      <c r="W40" s="23"/>
      <c r="X40" s="21"/>
      <c r="Y40" s="21"/>
      <c r="Z40" s="21"/>
      <c r="AA40" s="21"/>
      <c r="AB40" s="13"/>
      <c r="AC40" s="23"/>
      <c r="AD40" s="23"/>
      <c r="AE40" s="284"/>
    </row>
    <row r="41" spans="1:31" x14ac:dyDescent="0.25">
      <c r="A41" s="1"/>
      <c r="B41" s="1"/>
      <c r="C41" s="1"/>
      <c r="D41" s="1"/>
      <c r="E41" s="1"/>
      <c r="F41" s="1"/>
      <c r="G41" s="1"/>
      <c r="H41" s="1"/>
      <c r="I41" s="1"/>
      <c r="J41" s="1"/>
      <c r="K41" s="1"/>
      <c r="L41" s="1"/>
      <c r="M41" s="1"/>
      <c r="N41" s="1"/>
      <c r="O41" s="1"/>
      <c r="P41" s="1"/>
      <c r="Q41" s="1"/>
      <c r="R41" s="1"/>
      <c r="S41" s="1"/>
      <c r="T41" s="1"/>
      <c r="U41" s="1"/>
      <c r="V41" s="13"/>
      <c r="W41" s="13"/>
      <c r="X41" s="1"/>
      <c r="Y41" s="1"/>
      <c r="Z41" s="1"/>
      <c r="AA41" s="1"/>
      <c r="AB41" s="13"/>
      <c r="AC41" s="13"/>
      <c r="AD41" s="13"/>
      <c r="AE41" s="285"/>
    </row>
    <row r="42" spans="1:31" x14ac:dyDescent="0.25">
      <c r="A42" s="97"/>
      <c r="B42" s="97" t="s">
        <v>28</v>
      </c>
      <c r="C42" s="97">
        <f>COUNT(D4:D41)</f>
        <v>3</v>
      </c>
      <c r="D42" s="97">
        <f>SUM(D4:D41)</f>
        <v>21.21</v>
      </c>
      <c r="E42" s="97">
        <f>SUM(E4:E41)</f>
        <v>0</v>
      </c>
      <c r="F42" s="97"/>
      <c r="G42" s="97"/>
      <c r="H42" s="97">
        <f>SUM(H4:H41)</f>
        <v>0</v>
      </c>
      <c r="I42" s="97">
        <f>SUM(I4:I41)</f>
        <v>56</v>
      </c>
      <c r="J42" s="97">
        <f>MAX(J4:J41)</f>
        <v>11</v>
      </c>
      <c r="K42" s="98">
        <f t="shared" ref="K42:AA42" si="0">SUM(K4:K41)</f>
        <v>71243.839999999997</v>
      </c>
      <c r="L42" s="98">
        <f t="shared" si="0"/>
        <v>1118.1500000000001</v>
      </c>
      <c r="M42" s="98">
        <f t="shared" si="0"/>
        <v>11156.779999999999</v>
      </c>
      <c r="N42" s="98">
        <f t="shared" si="0"/>
        <v>0</v>
      </c>
      <c r="O42" s="98">
        <f t="shared" si="0"/>
        <v>3092.88</v>
      </c>
      <c r="P42" s="98">
        <f t="shared" si="0"/>
        <v>7165.2</v>
      </c>
      <c r="Q42" s="98">
        <f t="shared" si="0"/>
        <v>23808</v>
      </c>
      <c r="R42" s="98">
        <f t="shared" si="0"/>
        <v>3192</v>
      </c>
      <c r="S42" s="98">
        <f t="shared" si="0"/>
        <v>0</v>
      </c>
      <c r="T42" s="98">
        <f t="shared" si="0"/>
        <v>0</v>
      </c>
      <c r="U42" s="98">
        <f t="shared" si="0"/>
        <v>120776.85</v>
      </c>
      <c r="V42" s="98">
        <f t="shared" si="0"/>
        <v>0</v>
      </c>
      <c r="W42" s="98">
        <f t="shared" si="0"/>
        <v>120776.85</v>
      </c>
      <c r="X42" s="101">
        <f t="shared" si="0"/>
        <v>53025</v>
      </c>
      <c r="Y42" s="101">
        <f t="shared" si="0"/>
        <v>0</v>
      </c>
      <c r="Z42" s="101">
        <f t="shared" si="0"/>
        <v>616</v>
      </c>
      <c r="AA42" s="101">
        <f t="shared" si="0"/>
        <v>537</v>
      </c>
      <c r="AB42" s="113">
        <f>W42/(D42+E42)</f>
        <v>5694.335219236209</v>
      </c>
      <c r="AC42" s="113">
        <f>W42/Z42</f>
        <v>196.06631493506495</v>
      </c>
      <c r="AD42" s="113"/>
      <c r="AE42" s="113"/>
    </row>
    <row r="43" spans="1:31" ht="31.2" x14ac:dyDescent="0.25">
      <c r="A43" s="146" t="s">
        <v>14</v>
      </c>
      <c r="B43" s="146" t="s">
        <v>15</v>
      </c>
      <c r="C43" s="146" t="s">
        <v>16</v>
      </c>
      <c r="D43" s="43" t="s">
        <v>526</v>
      </c>
      <c r="E43" s="43" t="s">
        <v>524</v>
      </c>
      <c r="F43" s="146" t="s">
        <v>2</v>
      </c>
      <c r="G43" s="146" t="s">
        <v>3</v>
      </c>
      <c r="H43" s="43" t="s">
        <v>29</v>
      </c>
      <c r="I43" s="43" t="s">
        <v>4</v>
      </c>
      <c r="J43" s="43" t="s">
        <v>5</v>
      </c>
      <c r="K43" s="43" t="s">
        <v>6</v>
      </c>
      <c r="L43" s="43" t="s">
        <v>773</v>
      </c>
      <c r="M43" s="43" t="s">
        <v>13</v>
      </c>
      <c r="N43" s="146" t="s">
        <v>17</v>
      </c>
      <c r="O43" s="146" t="s">
        <v>7</v>
      </c>
      <c r="P43" s="43" t="s">
        <v>8</v>
      </c>
      <c r="Q43" s="146" t="s">
        <v>9</v>
      </c>
      <c r="R43" s="43" t="s">
        <v>18</v>
      </c>
      <c r="S43" s="146" t="s">
        <v>10</v>
      </c>
      <c r="T43" s="146" t="s">
        <v>12</v>
      </c>
      <c r="U43" s="43" t="s">
        <v>169</v>
      </c>
      <c r="V43" s="43" t="s">
        <v>170</v>
      </c>
      <c r="W43" s="43" t="s">
        <v>171</v>
      </c>
      <c r="X43" s="43" t="s">
        <v>163</v>
      </c>
      <c r="Y43" s="43" t="s">
        <v>164</v>
      </c>
      <c r="Z43" s="43" t="s">
        <v>165</v>
      </c>
      <c r="AA43" s="43" t="s">
        <v>166</v>
      </c>
      <c r="AB43" s="146" t="s">
        <v>167</v>
      </c>
      <c r="AC43" s="146" t="s">
        <v>168</v>
      </c>
      <c r="AD43" s="146" t="s">
        <v>1405</v>
      </c>
      <c r="AE43" s="146" t="s">
        <v>1406</v>
      </c>
    </row>
    <row r="44" spans="1:31" x14ac:dyDescent="0.25">
      <c r="A44" s="100"/>
      <c r="B44" s="100"/>
      <c r="C44" s="100"/>
      <c r="D44" s="100"/>
      <c r="E44" s="100"/>
      <c r="F44" s="100"/>
      <c r="G44" s="100"/>
      <c r="H44" s="100"/>
      <c r="I44" s="100"/>
      <c r="J44" s="100"/>
      <c r="K44" s="100"/>
      <c r="L44" s="100"/>
      <c r="M44" s="100"/>
      <c r="N44" s="100"/>
      <c r="O44" s="100"/>
      <c r="P44" s="100"/>
      <c r="Q44" s="100"/>
      <c r="R44" s="100"/>
      <c r="S44" s="100"/>
      <c r="T44" s="100"/>
      <c r="U44" s="100"/>
      <c r="V44" s="100"/>
      <c r="W44" s="100"/>
      <c r="X44" s="100"/>
      <c r="Y44" s="100"/>
      <c r="Z44" s="100"/>
      <c r="AA44" s="100"/>
      <c r="AB44" s="100"/>
      <c r="AC44" s="100"/>
      <c r="AD44" s="100"/>
      <c r="AE44" s="100"/>
    </row>
    <row r="45" spans="1:31" s="227" customFormat="1" ht="36" x14ac:dyDescent="0.25">
      <c r="A45" s="304" t="s">
        <v>1251</v>
      </c>
      <c r="B45" s="304"/>
      <c r="C45" s="245" t="s">
        <v>30</v>
      </c>
      <c r="D45" s="245" t="s">
        <v>526</v>
      </c>
      <c r="E45" s="245" t="s">
        <v>524</v>
      </c>
      <c r="F45" s="259"/>
      <c r="G45" s="259"/>
      <c r="H45" s="245" t="s">
        <v>31</v>
      </c>
      <c r="I45" s="245" t="s">
        <v>4</v>
      </c>
      <c r="J45" s="245" t="s">
        <v>5</v>
      </c>
      <c r="K45" s="245" t="s">
        <v>6</v>
      </c>
      <c r="L45" s="245" t="s">
        <v>773</v>
      </c>
      <c r="M45" s="245" t="s">
        <v>13</v>
      </c>
      <c r="N45" s="259" t="s">
        <v>17</v>
      </c>
      <c r="O45" s="259" t="s">
        <v>7</v>
      </c>
      <c r="P45" s="245" t="s">
        <v>8</v>
      </c>
      <c r="Q45" s="259" t="s">
        <v>9</v>
      </c>
      <c r="R45" s="245" t="s">
        <v>18</v>
      </c>
      <c r="S45" s="259" t="s">
        <v>10</v>
      </c>
      <c r="T45" s="259" t="s">
        <v>12</v>
      </c>
      <c r="U45" s="245" t="s">
        <v>169</v>
      </c>
      <c r="V45" s="245" t="s">
        <v>170</v>
      </c>
      <c r="W45" s="245" t="s">
        <v>171</v>
      </c>
      <c r="X45" s="245" t="s">
        <v>163</v>
      </c>
      <c r="Y45" s="245" t="s">
        <v>164</v>
      </c>
      <c r="Z45" s="245" t="s">
        <v>165</v>
      </c>
      <c r="AA45" s="245" t="s">
        <v>166</v>
      </c>
      <c r="AB45" s="247" t="s">
        <v>167</v>
      </c>
      <c r="AC45" s="247" t="s">
        <v>168</v>
      </c>
      <c r="AD45" s="247"/>
      <c r="AE45" s="247"/>
    </row>
    <row r="46" spans="1:31" s="20" customFormat="1" ht="25.5" customHeight="1" x14ac:dyDescent="0.25">
      <c r="A46" s="303" t="s">
        <v>1259</v>
      </c>
      <c r="B46" s="303"/>
      <c r="C46" s="95">
        <f>COUNT(D4:D6)</f>
        <v>3</v>
      </c>
      <c r="D46" s="95">
        <f>SUM(D4:D6)</f>
        <v>21.21</v>
      </c>
      <c r="E46" s="95">
        <f>SUM(E4:E6)</f>
        <v>0</v>
      </c>
      <c r="F46" s="95"/>
      <c r="G46" s="95"/>
      <c r="H46" s="95">
        <f>SUM(H4:H6)</f>
        <v>0</v>
      </c>
      <c r="I46" s="95">
        <f>SUM(I4:I6)</f>
        <v>56</v>
      </c>
      <c r="J46" s="95">
        <f>MAX(J4:J6)</f>
        <v>11</v>
      </c>
      <c r="K46" s="45">
        <f t="shared" ref="K46:V46" si="1">SUM(K4:K6)</f>
        <v>71243.839999999997</v>
      </c>
      <c r="L46" s="45">
        <f t="shared" si="1"/>
        <v>1118.1500000000001</v>
      </c>
      <c r="M46" s="45">
        <f t="shared" si="1"/>
        <v>11156.779999999999</v>
      </c>
      <c r="N46" s="45">
        <f t="shared" si="1"/>
        <v>0</v>
      </c>
      <c r="O46" s="45">
        <f t="shared" si="1"/>
        <v>3092.88</v>
      </c>
      <c r="P46" s="45">
        <f t="shared" si="1"/>
        <v>7165.2</v>
      </c>
      <c r="Q46" s="45">
        <f t="shared" si="1"/>
        <v>23808</v>
      </c>
      <c r="R46" s="45">
        <f t="shared" si="1"/>
        <v>3192</v>
      </c>
      <c r="S46" s="45">
        <f t="shared" si="1"/>
        <v>0</v>
      </c>
      <c r="T46" s="45">
        <f t="shared" si="1"/>
        <v>0</v>
      </c>
      <c r="U46" s="45">
        <f t="shared" si="1"/>
        <v>120776.85</v>
      </c>
      <c r="V46" s="45">
        <f t="shared" si="1"/>
        <v>0</v>
      </c>
      <c r="W46" s="62">
        <f>U46+V46</f>
        <v>120776.85</v>
      </c>
      <c r="X46" s="249">
        <f>SUM(X4:X6)</f>
        <v>53025</v>
      </c>
      <c r="Y46" s="249">
        <f>SUM(Y4:Y6)</f>
        <v>0</v>
      </c>
      <c r="Z46" s="249">
        <f>SUM(Z4:Z6)</f>
        <v>616</v>
      </c>
      <c r="AA46" s="249">
        <f>SUM(AA4:AA7)</f>
        <v>537</v>
      </c>
      <c r="AB46" s="62">
        <f>W46/(D46+E46)</f>
        <v>5694.335219236209</v>
      </c>
      <c r="AC46" s="62">
        <f>W46/Z46</f>
        <v>196.06631493506495</v>
      </c>
      <c r="AD46" s="62"/>
      <c r="AE46" s="62"/>
    </row>
  </sheetData>
  <mergeCells count="2">
    <mergeCell ref="A45:B45"/>
    <mergeCell ref="A46:B46"/>
  </mergeCells>
  <pageMargins left="0.7" right="0.7" top="0.75" bottom="0.75" header="0.3" footer="0.3"/>
  <pageSetup paperSize="9" orientation="portrait" r:id="rId1"/>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pageSetUpPr fitToPage="1"/>
  </sheetPr>
  <dimension ref="A1:AE48"/>
  <sheetViews>
    <sheetView workbookViewId="0">
      <selection activeCell="A4" sqref="A4:AE17"/>
    </sheetView>
  </sheetViews>
  <sheetFormatPr defaultRowHeight="13.2" x14ac:dyDescent="0.25"/>
  <cols>
    <col min="1" max="1" width="17" customWidth="1"/>
    <col min="2" max="2" width="15.33203125" customWidth="1"/>
    <col min="3" max="3" width="13.44140625" customWidth="1"/>
    <col min="6" max="6" width="15.109375" bestFit="1" customWidth="1"/>
    <col min="7" max="7" width="12" customWidth="1"/>
    <col min="11" max="11" width="11" bestFit="1" customWidth="1"/>
    <col min="12" max="12" width="11.33203125" customWidth="1"/>
    <col min="13" max="13" width="12.44140625" customWidth="1"/>
    <col min="15" max="15" width="12.33203125" customWidth="1"/>
    <col min="16" max="16" width="11" bestFit="1" customWidth="1"/>
    <col min="17" max="17" width="13.44140625" customWidth="1"/>
    <col min="18" max="18" width="11" bestFit="1" customWidth="1"/>
    <col min="21" max="21" width="12.109375" customWidth="1"/>
    <col min="23" max="23" width="12.5546875" customWidth="1"/>
    <col min="24" max="24" width="11" bestFit="1" customWidth="1"/>
    <col min="28" max="28" width="10" bestFit="1" customWidth="1"/>
    <col min="30" max="30" width="18.44140625" customWidth="1"/>
    <col min="31" max="31" width="27" customWidth="1"/>
  </cols>
  <sheetData>
    <row r="1" spans="1:31" x14ac:dyDescent="0.25">
      <c r="A1" s="10" t="s">
        <v>1266</v>
      </c>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31" x14ac:dyDescent="0.25">
      <c r="A4" s="21" t="s">
        <v>1267</v>
      </c>
      <c r="B4" s="38" t="s">
        <v>1264</v>
      </c>
      <c r="C4" s="21" t="s">
        <v>1268</v>
      </c>
      <c r="D4" s="21">
        <v>7.29</v>
      </c>
      <c r="E4" s="21">
        <v>0</v>
      </c>
      <c r="F4" s="21" t="s">
        <v>177</v>
      </c>
      <c r="G4" s="21" t="s">
        <v>1268</v>
      </c>
      <c r="H4" s="21">
        <v>0</v>
      </c>
      <c r="I4" s="21">
        <v>18</v>
      </c>
      <c r="J4" s="21">
        <v>11</v>
      </c>
      <c r="K4" s="23">
        <v>22866.12</v>
      </c>
      <c r="L4" s="23">
        <v>358.73</v>
      </c>
      <c r="M4" s="23">
        <v>3580.83</v>
      </c>
      <c r="N4" s="23">
        <v>0</v>
      </c>
      <c r="O4" s="23">
        <v>994.14</v>
      </c>
      <c r="P4" s="23">
        <v>2303.1</v>
      </c>
      <c r="Q4" s="23">
        <v>8154</v>
      </c>
      <c r="R4" s="23">
        <v>1026</v>
      </c>
      <c r="S4" s="23">
        <v>0</v>
      </c>
      <c r="T4" s="23">
        <v>0</v>
      </c>
      <c r="U4" s="23">
        <v>39282.92</v>
      </c>
      <c r="V4" s="23">
        <v>0</v>
      </c>
      <c r="W4" s="23">
        <f t="shared" ref="W4:W9" si="0">U4+V4</f>
        <v>39282.92</v>
      </c>
      <c r="X4" s="21">
        <v>18225</v>
      </c>
      <c r="Y4" s="21">
        <v>0</v>
      </c>
      <c r="Z4" s="21">
        <v>198</v>
      </c>
      <c r="AA4" s="21">
        <v>176</v>
      </c>
      <c r="AB4" s="23">
        <f t="shared" ref="AB4:AB9" si="1">W4/(D4+E4)</f>
        <v>5388.6035665294921</v>
      </c>
      <c r="AC4" s="23">
        <f t="shared" ref="AC4:AC9" si="2">W4/Z4</f>
        <v>198.39858585858585</v>
      </c>
      <c r="AD4" s="23" t="s">
        <v>1862</v>
      </c>
      <c r="AE4" s="284"/>
    </row>
    <row r="5" spans="1:31" x14ac:dyDescent="0.25">
      <c r="A5" s="21" t="s">
        <v>1267</v>
      </c>
      <c r="B5" s="38" t="s">
        <v>1284</v>
      </c>
      <c r="C5" s="21" t="s">
        <v>1290</v>
      </c>
      <c r="D5" s="21">
        <v>7.16</v>
      </c>
      <c r="E5" s="21">
        <v>0</v>
      </c>
      <c r="F5" s="21" t="s">
        <v>177</v>
      </c>
      <c r="G5" s="21" t="s">
        <v>1290</v>
      </c>
      <c r="H5" s="21">
        <v>0</v>
      </c>
      <c r="I5" s="21">
        <v>18</v>
      </c>
      <c r="J5" s="21">
        <v>11</v>
      </c>
      <c r="K5" s="23">
        <v>22866.12</v>
      </c>
      <c r="L5" s="23">
        <v>358.73</v>
      </c>
      <c r="M5" s="23">
        <v>3580.83</v>
      </c>
      <c r="N5" s="23">
        <v>0</v>
      </c>
      <c r="O5" s="23">
        <v>994.14</v>
      </c>
      <c r="P5" s="23">
        <v>2303.1</v>
      </c>
      <c r="Q5" s="23">
        <v>8154</v>
      </c>
      <c r="R5" s="23">
        <v>1026</v>
      </c>
      <c r="S5" s="23">
        <v>0</v>
      </c>
      <c r="T5" s="23">
        <v>0</v>
      </c>
      <c r="U5" s="23">
        <v>39282.92</v>
      </c>
      <c r="V5" s="23">
        <v>0</v>
      </c>
      <c r="W5" s="23">
        <f t="shared" si="0"/>
        <v>39282.92</v>
      </c>
      <c r="X5" s="21">
        <v>17900</v>
      </c>
      <c r="Y5" s="21">
        <v>0</v>
      </c>
      <c r="Z5" s="21">
        <v>198</v>
      </c>
      <c r="AA5" s="21">
        <v>184</v>
      </c>
      <c r="AB5" s="23">
        <f t="shared" si="1"/>
        <v>5486.441340782123</v>
      </c>
      <c r="AC5" s="23">
        <f t="shared" si="2"/>
        <v>198.39858585858585</v>
      </c>
      <c r="AD5" s="23" t="s">
        <v>1796</v>
      </c>
      <c r="AE5" s="284"/>
    </row>
    <row r="6" spans="1:31" x14ac:dyDescent="0.25">
      <c r="A6" s="21" t="s">
        <v>1267</v>
      </c>
      <c r="B6" s="38" t="s">
        <v>1330</v>
      </c>
      <c r="C6" s="21" t="s">
        <v>1338</v>
      </c>
      <c r="D6" s="21">
        <v>6.84</v>
      </c>
      <c r="E6" s="21">
        <v>0</v>
      </c>
      <c r="F6" s="21" t="s">
        <v>177</v>
      </c>
      <c r="G6" s="21" t="s">
        <v>1338</v>
      </c>
      <c r="H6" s="21">
        <v>0</v>
      </c>
      <c r="I6" s="21">
        <v>20</v>
      </c>
      <c r="J6" s="21">
        <v>11</v>
      </c>
      <c r="K6" s="23">
        <v>25511.599999999999</v>
      </c>
      <c r="L6" s="23">
        <v>400.69</v>
      </c>
      <c r="M6" s="23">
        <v>3995.12</v>
      </c>
      <c r="N6" s="23">
        <v>0</v>
      </c>
      <c r="O6" s="23">
        <v>1104.5999999999999</v>
      </c>
      <c r="P6" s="23">
        <v>2559</v>
      </c>
      <c r="Q6" s="23">
        <v>7500</v>
      </c>
      <c r="R6" s="23">
        <v>1140</v>
      </c>
      <c r="S6" s="23">
        <v>0</v>
      </c>
      <c r="T6" s="23">
        <v>0</v>
      </c>
      <c r="U6" s="23">
        <v>42211.01</v>
      </c>
      <c r="V6" s="23">
        <v>0</v>
      </c>
      <c r="W6" s="23">
        <f t="shared" si="0"/>
        <v>42211.01</v>
      </c>
      <c r="X6" s="21">
        <v>17100</v>
      </c>
      <c r="Y6" s="21">
        <v>0</v>
      </c>
      <c r="Z6" s="21">
        <v>220</v>
      </c>
      <c r="AA6" s="21">
        <v>217</v>
      </c>
      <c r="AB6" s="23">
        <f t="shared" si="1"/>
        <v>6171.2002923976615</v>
      </c>
      <c r="AC6" s="23">
        <f t="shared" si="2"/>
        <v>191.8682272727273</v>
      </c>
      <c r="AD6" s="23" t="s">
        <v>1847</v>
      </c>
      <c r="AE6" s="284"/>
    </row>
    <row r="7" spans="1:31" x14ac:dyDescent="0.25">
      <c r="A7" s="152" t="s">
        <v>1267</v>
      </c>
      <c r="B7" s="38" t="s">
        <v>1346</v>
      </c>
      <c r="C7" s="21" t="s">
        <v>1358</v>
      </c>
      <c r="D7" s="21">
        <v>6.93</v>
      </c>
      <c r="E7" s="21">
        <v>0</v>
      </c>
      <c r="F7" s="21" t="s">
        <v>177</v>
      </c>
      <c r="G7" s="21" t="s">
        <v>1358</v>
      </c>
      <c r="H7" s="21">
        <v>0</v>
      </c>
      <c r="I7" s="21">
        <v>20</v>
      </c>
      <c r="J7" s="21">
        <v>11</v>
      </c>
      <c r="K7" s="23">
        <v>25511.599999999999</v>
      </c>
      <c r="L7" s="23">
        <v>400.69</v>
      </c>
      <c r="M7" s="23">
        <v>3995.12</v>
      </c>
      <c r="N7" s="23">
        <v>0</v>
      </c>
      <c r="O7" s="23">
        <v>1104.5999999999999</v>
      </c>
      <c r="P7" s="23">
        <v>2559</v>
      </c>
      <c r="Q7" s="23">
        <v>7915</v>
      </c>
      <c r="R7" s="23">
        <v>1140</v>
      </c>
      <c r="S7" s="23">
        <v>0</v>
      </c>
      <c r="T7" s="23">
        <v>0</v>
      </c>
      <c r="U7" s="23">
        <v>42626.01</v>
      </c>
      <c r="V7" s="23">
        <v>0</v>
      </c>
      <c r="W7" s="23">
        <f t="shared" si="0"/>
        <v>42626.01</v>
      </c>
      <c r="X7" s="21">
        <v>17325</v>
      </c>
      <c r="Y7" s="21">
        <v>0</v>
      </c>
      <c r="Z7" s="21">
        <v>220</v>
      </c>
      <c r="AA7" s="21">
        <v>208</v>
      </c>
      <c r="AB7" s="23">
        <f t="shared" si="1"/>
        <v>6150.9393939393949</v>
      </c>
      <c r="AC7" s="23">
        <f t="shared" si="2"/>
        <v>193.75459090909092</v>
      </c>
      <c r="AD7" s="23" t="s">
        <v>1846</v>
      </c>
      <c r="AE7" s="284"/>
    </row>
    <row r="8" spans="1:31" x14ac:dyDescent="0.25">
      <c r="A8" s="21" t="s">
        <v>1267</v>
      </c>
      <c r="B8" s="38" t="s">
        <v>1385</v>
      </c>
      <c r="C8" s="21" t="s">
        <v>1396</v>
      </c>
      <c r="D8" s="21">
        <v>14.74</v>
      </c>
      <c r="E8" s="21">
        <v>0</v>
      </c>
      <c r="F8" s="21" t="s">
        <v>177</v>
      </c>
      <c r="G8" s="21" t="s">
        <v>1396</v>
      </c>
      <c r="H8" s="21">
        <v>0</v>
      </c>
      <c r="I8" s="21">
        <v>20</v>
      </c>
      <c r="J8" s="21">
        <v>11</v>
      </c>
      <c r="K8" s="23">
        <v>25966</v>
      </c>
      <c r="L8" s="23">
        <v>409.78</v>
      </c>
      <c r="M8" s="23">
        <v>4066.28</v>
      </c>
      <c r="N8" s="23">
        <v>0</v>
      </c>
      <c r="O8" s="23">
        <v>1323.6</v>
      </c>
      <c r="P8" s="23">
        <v>5280.4</v>
      </c>
      <c r="Q8" s="23">
        <v>8330</v>
      </c>
      <c r="R8" s="23">
        <v>1140</v>
      </c>
      <c r="S8" s="23">
        <v>0</v>
      </c>
      <c r="T8" s="23">
        <v>0</v>
      </c>
      <c r="U8" s="23">
        <v>46516.06</v>
      </c>
      <c r="V8" s="23">
        <v>0</v>
      </c>
      <c r="W8" s="23">
        <f t="shared" si="0"/>
        <v>46516.06</v>
      </c>
      <c r="X8" s="21">
        <v>36850</v>
      </c>
      <c r="Y8" s="21">
        <v>0</v>
      </c>
      <c r="Z8" s="21">
        <v>220</v>
      </c>
      <c r="AA8" s="21">
        <v>220</v>
      </c>
      <c r="AB8" s="23">
        <f t="shared" si="1"/>
        <v>3155.7706919945722</v>
      </c>
      <c r="AC8" s="23">
        <f t="shared" si="2"/>
        <v>211.43663636363635</v>
      </c>
      <c r="AD8" s="23" t="s">
        <v>1854</v>
      </c>
      <c r="AE8" s="284"/>
    </row>
    <row r="9" spans="1:31" x14ac:dyDescent="0.25">
      <c r="A9" s="21" t="s">
        <v>1267</v>
      </c>
      <c r="B9" s="38" t="s">
        <v>1957</v>
      </c>
      <c r="C9" s="21" t="s">
        <v>1958</v>
      </c>
      <c r="D9" s="21">
        <v>20.46</v>
      </c>
      <c r="E9" s="21">
        <v>0</v>
      </c>
      <c r="F9" s="21" t="s">
        <v>177</v>
      </c>
      <c r="G9" s="21" t="s">
        <v>1958</v>
      </c>
      <c r="H9" s="21">
        <v>0</v>
      </c>
      <c r="I9" s="21">
        <v>20</v>
      </c>
      <c r="J9" s="21">
        <v>11</v>
      </c>
      <c r="K9" s="23">
        <v>35923.94</v>
      </c>
      <c r="L9" s="23">
        <v>566.95000000000005</v>
      </c>
      <c r="M9" s="23">
        <v>2514.6799999999998</v>
      </c>
      <c r="N9" s="23">
        <v>0</v>
      </c>
      <c r="O9" s="23">
        <v>1840.8</v>
      </c>
      <c r="P9" s="23">
        <v>7309.9</v>
      </c>
      <c r="Q9" s="23">
        <v>11336</v>
      </c>
      <c r="R9" s="23">
        <v>1660.1</v>
      </c>
      <c r="S9" s="23">
        <v>0</v>
      </c>
      <c r="T9" s="23">
        <v>0</v>
      </c>
      <c r="U9" s="23">
        <v>61152.37</v>
      </c>
      <c r="V9" s="23">
        <v>0</v>
      </c>
      <c r="W9" s="23">
        <f t="shared" si="0"/>
        <v>61152.37</v>
      </c>
      <c r="X9" s="21">
        <v>51150</v>
      </c>
      <c r="Y9" s="21">
        <v>0</v>
      </c>
      <c r="Z9" s="21">
        <v>286</v>
      </c>
      <c r="AA9" s="21">
        <v>286</v>
      </c>
      <c r="AB9" s="23">
        <f t="shared" si="1"/>
        <v>2988.8743890518085</v>
      </c>
      <c r="AC9" s="23">
        <f t="shared" si="2"/>
        <v>213.81947552447554</v>
      </c>
      <c r="AD9" s="23" t="s">
        <v>1959</v>
      </c>
      <c r="AE9" s="284"/>
    </row>
    <row r="10" spans="1:31" x14ac:dyDescent="0.25">
      <c r="A10" s="21" t="s">
        <v>1267</v>
      </c>
      <c r="B10" s="38" t="s">
        <v>1957</v>
      </c>
      <c r="C10" s="21" t="s">
        <v>2006</v>
      </c>
      <c r="D10" s="21">
        <v>19.78</v>
      </c>
      <c r="E10" s="21">
        <v>0</v>
      </c>
      <c r="F10" s="21" t="s">
        <v>177</v>
      </c>
      <c r="G10" s="21" t="s">
        <v>2006</v>
      </c>
      <c r="H10" s="21">
        <v>0</v>
      </c>
      <c r="I10" s="21">
        <v>25</v>
      </c>
      <c r="J10" s="21">
        <v>11</v>
      </c>
      <c r="K10" s="23">
        <v>34542.25</v>
      </c>
      <c r="L10" s="23">
        <v>545.15</v>
      </c>
      <c r="M10" s="23">
        <v>5409.32</v>
      </c>
      <c r="N10" s="23">
        <v>0</v>
      </c>
      <c r="O10" s="23">
        <v>1770</v>
      </c>
      <c r="P10" s="23">
        <v>7028.75</v>
      </c>
      <c r="Q10" s="23">
        <v>11875</v>
      </c>
      <c r="R10" s="23">
        <v>1596.25</v>
      </c>
      <c r="S10" s="23">
        <v>0</v>
      </c>
      <c r="T10" s="23">
        <v>0</v>
      </c>
      <c r="U10" s="23">
        <v>62766.720000000001</v>
      </c>
      <c r="V10" s="23">
        <v>0</v>
      </c>
      <c r="W10" s="23">
        <f t="shared" ref="W10:W15" si="3">U10+V10</f>
        <v>62766.720000000001</v>
      </c>
      <c r="X10" s="21">
        <v>49450</v>
      </c>
      <c r="Y10" s="21">
        <v>0</v>
      </c>
      <c r="Z10" s="21">
        <v>275</v>
      </c>
      <c r="AA10" s="21">
        <v>275</v>
      </c>
      <c r="AB10" s="23">
        <f t="shared" ref="AB10:AB15" si="4">W10/(D10+E10)</f>
        <v>3173.2416582406472</v>
      </c>
      <c r="AC10" s="23">
        <f t="shared" ref="AC10:AC15" si="5">W10/Z10</f>
        <v>228.24261818181819</v>
      </c>
      <c r="AD10" s="23" t="s">
        <v>2007</v>
      </c>
      <c r="AE10" s="284"/>
    </row>
    <row r="11" spans="1:31" x14ac:dyDescent="0.25">
      <c r="A11" s="21" t="s">
        <v>1267</v>
      </c>
      <c r="B11" s="38" t="s">
        <v>2061</v>
      </c>
      <c r="C11" s="21" t="s">
        <v>2062</v>
      </c>
      <c r="D11" s="21">
        <v>20.3</v>
      </c>
      <c r="E11" s="21">
        <v>0</v>
      </c>
      <c r="F11" s="21" t="s">
        <v>177</v>
      </c>
      <c r="G11" s="21" t="s">
        <v>2062</v>
      </c>
      <c r="H11" s="21">
        <v>0</v>
      </c>
      <c r="I11" s="21">
        <v>26</v>
      </c>
      <c r="J11" s="21">
        <v>11</v>
      </c>
      <c r="K11" s="23">
        <v>35923.94</v>
      </c>
      <c r="L11" s="23">
        <v>566.95000000000005</v>
      </c>
      <c r="M11" s="23">
        <v>5625.69</v>
      </c>
      <c r="N11" s="23">
        <v>0</v>
      </c>
      <c r="O11" s="23">
        <v>1840.8</v>
      </c>
      <c r="P11" s="23">
        <v>7309.9</v>
      </c>
      <c r="Q11" s="23">
        <v>12350</v>
      </c>
      <c r="R11" s="23">
        <v>1660.1</v>
      </c>
      <c r="S11" s="23">
        <v>0</v>
      </c>
      <c r="T11" s="23">
        <v>0</v>
      </c>
      <c r="U11" s="23">
        <v>65277.38</v>
      </c>
      <c r="V11" s="23">
        <v>0</v>
      </c>
      <c r="W11" s="23">
        <f t="shared" si="3"/>
        <v>65277.38</v>
      </c>
      <c r="X11" s="21">
        <v>50750</v>
      </c>
      <c r="Y11" s="21">
        <v>0</v>
      </c>
      <c r="Z11" s="21">
        <v>286</v>
      </c>
      <c r="AA11" s="21">
        <v>286</v>
      </c>
      <c r="AB11" s="23">
        <f t="shared" si="4"/>
        <v>3215.6344827586204</v>
      </c>
      <c r="AC11" s="23">
        <f t="shared" si="5"/>
        <v>228.2425874125874</v>
      </c>
      <c r="AD11" s="23" t="s">
        <v>2063</v>
      </c>
      <c r="AE11" s="284"/>
    </row>
    <row r="12" spans="1:31" x14ac:dyDescent="0.25">
      <c r="A12" s="21" t="s">
        <v>1267</v>
      </c>
      <c r="B12" s="38" t="s">
        <v>2061</v>
      </c>
      <c r="C12" s="21" t="s">
        <v>2085</v>
      </c>
      <c r="D12" s="21">
        <v>6.96</v>
      </c>
      <c r="E12" s="21">
        <v>0</v>
      </c>
      <c r="F12" s="21" t="s">
        <v>177</v>
      </c>
      <c r="G12" s="21" t="s">
        <v>2085</v>
      </c>
      <c r="H12" s="21">
        <v>0</v>
      </c>
      <c r="I12" s="21">
        <v>20</v>
      </c>
      <c r="J12" s="21">
        <v>11</v>
      </c>
      <c r="K12" s="23">
        <v>27633.8</v>
      </c>
      <c r="L12" s="23">
        <v>436.12</v>
      </c>
      <c r="M12" s="23">
        <v>4327.45</v>
      </c>
      <c r="N12" s="23">
        <v>0</v>
      </c>
      <c r="O12" s="23">
        <v>1416</v>
      </c>
      <c r="P12" s="23">
        <v>5623</v>
      </c>
      <c r="Q12" s="23">
        <v>9500</v>
      </c>
      <c r="R12" s="23">
        <v>1277</v>
      </c>
      <c r="S12" s="23">
        <v>0</v>
      </c>
      <c r="T12" s="23">
        <v>0</v>
      </c>
      <c r="U12" s="23">
        <v>50213.37</v>
      </c>
      <c r="V12" s="23">
        <v>0</v>
      </c>
      <c r="W12" s="23">
        <f t="shared" si="3"/>
        <v>50213.37</v>
      </c>
      <c r="X12" s="21">
        <v>17400</v>
      </c>
      <c r="Y12" s="21">
        <v>0</v>
      </c>
      <c r="Z12" s="21">
        <v>220</v>
      </c>
      <c r="AA12" s="21">
        <v>220</v>
      </c>
      <c r="AB12" s="23">
        <f t="shared" si="4"/>
        <v>7214.5646551724139</v>
      </c>
      <c r="AC12" s="23">
        <f t="shared" si="5"/>
        <v>228.24259090909092</v>
      </c>
      <c r="AD12" s="23" t="s">
        <v>2086</v>
      </c>
      <c r="AE12" s="284"/>
    </row>
    <row r="13" spans="1:31" x14ac:dyDescent="0.25">
      <c r="A13" s="21" t="s">
        <v>1267</v>
      </c>
      <c r="B13" s="38" t="s">
        <v>2088</v>
      </c>
      <c r="C13" s="21" t="s">
        <v>2107</v>
      </c>
      <c r="D13" s="21">
        <v>6.06</v>
      </c>
      <c r="E13" s="21">
        <v>0</v>
      </c>
      <c r="F13" s="21" t="s">
        <v>177</v>
      </c>
      <c r="G13" s="21" t="s">
        <v>2107</v>
      </c>
      <c r="H13" s="21">
        <v>0</v>
      </c>
      <c r="I13" s="21">
        <v>17</v>
      </c>
      <c r="J13" s="21">
        <v>11</v>
      </c>
      <c r="K13" s="23">
        <v>23488.73</v>
      </c>
      <c r="L13" s="23">
        <v>370.7</v>
      </c>
      <c r="M13" s="23">
        <v>3678.34</v>
      </c>
      <c r="N13" s="23">
        <v>0</v>
      </c>
      <c r="O13" s="23">
        <v>1203.5999999999999</v>
      </c>
      <c r="P13" s="23">
        <v>4779.55</v>
      </c>
      <c r="Q13" s="23">
        <v>8075</v>
      </c>
      <c r="R13" s="23">
        <v>1085.45</v>
      </c>
      <c r="S13" s="23">
        <v>0</v>
      </c>
      <c r="T13" s="23">
        <v>0</v>
      </c>
      <c r="U13" s="23">
        <v>42681.37</v>
      </c>
      <c r="V13" s="23">
        <v>0</v>
      </c>
      <c r="W13" s="23">
        <f t="shared" si="3"/>
        <v>42681.37</v>
      </c>
      <c r="X13" s="21">
        <v>15150</v>
      </c>
      <c r="Y13" s="21">
        <v>0</v>
      </c>
      <c r="Z13" s="21">
        <v>187</v>
      </c>
      <c r="AA13" s="21">
        <v>187</v>
      </c>
      <c r="AB13" s="23">
        <f t="shared" si="4"/>
        <v>7043.1303630363045</v>
      </c>
      <c r="AC13" s="23">
        <f t="shared" si="5"/>
        <v>228.24262032085562</v>
      </c>
      <c r="AD13" s="23" t="s">
        <v>2108</v>
      </c>
      <c r="AE13" s="284"/>
    </row>
    <row r="14" spans="1:31" x14ac:dyDescent="0.25">
      <c r="A14" s="21" t="s">
        <v>1267</v>
      </c>
      <c r="B14" s="38" t="s">
        <v>2121</v>
      </c>
      <c r="C14" s="21" t="s">
        <v>2140</v>
      </c>
      <c r="D14" s="21">
        <v>7.03</v>
      </c>
      <c r="E14" s="21">
        <v>0</v>
      </c>
      <c r="F14" s="21" t="s">
        <v>177</v>
      </c>
      <c r="G14" s="21" t="s">
        <v>2140</v>
      </c>
      <c r="H14" s="21">
        <v>0</v>
      </c>
      <c r="I14" s="21">
        <v>20</v>
      </c>
      <c r="J14" s="21">
        <v>11</v>
      </c>
      <c r="K14" s="23">
        <v>27633.8</v>
      </c>
      <c r="L14" s="23">
        <v>436.12</v>
      </c>
      <c r="M14" s="23">
        <v>4327.45</v>
      </c>
      <c r="N14" s="23">
        <v>0</v>
      </c>
      <c r="O14" s="23">
        <v>1416</v>
      </c>
      <c r="P14" s="23">
        <v>5623</v>
      </c>
      <c r="Q14" s="23">
        <v>9500</v>
      </c>
      <c r="R14" s="23">
        <v>1277</v>
      </c>
      <c r="S14" s="23">
        <v>0</v>
      </c>
      <c r="T14" s="23">
        <v>0</v>
      </c>
      <c r="U14" s="23">
        <v>50213.37</v>
      </c>
      <c r="V14" s="23">
        <v>0</v>
      </c>
      <c r="W14" s="23">
        <f t="shared" si="3"/>
        <v>50213.37</v>
      </c>
      <c r="X14" s="21">
        <v>17575</v>
      </c>
      <c r="Y14" s="21">
        <v>0</v>
      </c>
      <c r="Z14" s="21">
        <v>220</v>
      </c>
      <c r="AA14" s="21">
        <v>220</v>
      </c>
      <c r="AB14" s="23">
        <f t="shared" si="4"/>
        <v>7142.7268847795167</v>
      </c>
      <c r="AC14" s="23">
        <f t="shared" si="5"/>
        <v>228.24259090909092</v>
      </c>
      <c r="AD14" s="23" t="s">
        <v>1668</v>
      </c>
      <c r="AE14" s="284"/>
    </row>
    <row r="15" spans="1:31" x14ac:dyDescent="0.25">
      <c r="A15" s="21" t="s">
        <v>1267</v>
      </c>
      <c r="B15" s="38" t="s">
        <v>2161</v>
      </c>
      <c r="C15" s="21" t="s">
        <v>2162</v>
      </c>
      <c r="D15" s="21">
        <v>6.3</v>
      </c>
      <c r="E15" s="21">
        <v>0</v>
      </c>
      <c r="F15" s="21" t="s">
        <v>177</v>
      </c>
      <c r="G15" s="21" t="s">
        <v>2162</v>
      </c>
      <c r="H15" s="21">
        <v>0</v>
      </c>
      <c r="I15" s="21">
        <v>18</v>
      </c>
      <c r="J15" s="21">
        <v>11</v>
      </c>
      <c r="K15" s="23">
        <v>24870.42</v>
      </c>
      <c r="L15" s="23">
        <v>392.5</v>
      </c>
      <c r="M15" s="23">
        <v>3894.71</v>
      </c>
      <c r="N15" s="23">
        <v>0</v>
      </c>
      <c r="O15" s="23">
        <v>1274.4000000000001</v>
      </c>
      <c r="P15" s="23">
        <v>5060.7</v>
      </c>
      <c r="Q15" s="23">
        <v>8550</v>
      </c>
      <c r="R15" s="23">
        <v>1149.3</v>
      </c>
      <c r="S15" s="23">
        <v>0</v>
      </c>
      <c r="T15" s="23">
        <v>0</v>
      </c>
      <c r="U15" s="23">
        <v>45192.03</v>
      </c>
      <c r="V15" s="23">
        <v>0</v>
      </c>
      <c r="W15" s="23">
        <f t="shared" si="3"/>
        <v>45192.03</v>
      </c>
      <c r="X15" s="21">
        <v>15750</v>
      </c>
      <c r="Y15" s="21">
        <v>0</v>
      </c>
      <c r="Z15" s="21">
        <v>165</v>
      </c>
      <c r="AA15" s="21">
        <v>165</v>
      </c>
      <c r="AB15" s="23">
        <f t="shared" si="4"/>
        <v>7173.3380952380949</v>
      </c>
      <c r="AC15" s="23">
        <f t="shared" si="5"/>
        <v>273.89109090909091</v>
      </c>
      <c r="AD15" s="23" t="s">
        <v>2163</v>
      </c>
      <c r="AE15" s="284"/>
    </row>
    <row r="16" spans="1:31" x14ac:dyDescent="0.25">
      <c r="A16" s="21" t="s">
        <v>1267</v>
      </c>
      <c r="B16" s="38" t="s">
        <v>2171</v>
      </c>
      <c r="C16" s="21" t="s">
        <v>2180</v>
      </c>
      <c r="D16" s="21">
        <v>6.03</v>
      </c>
      <c r="E16" s="21">
        <v>0</v>
      </c>
      <c r="F16" s="21" t="s">
        <v>177</v>
      </c>
      <c r="G16" s="21" t="s">
        <v>2180</v>
      </c>
      <c r="H16" s="21">
        <v>0</v>
      </c>
      <c r="I16" s="21">
        <v>17</v>
      </c>
      <c r="J16" s="21">
        <v>11</v>
      </c>
      <c r="K16" s="23">
        <v>23488.73</v>
      </c>
      <c r="L16" s="23">
        <v>370.7</v>
      </c>
      <c r="M16" s="23">
        <v>3678.34</v>
      </c>
      <c r="N16" s="23">
        <v>0</v>
      </c>
      <c r="O16" s="23">
        <v>1203.5999999999999</v>
      </c>
      <c r="P16" s="23">
        <v>4779.55</v>
      </c>
      <c r="Q16" s="23">
        <v>8075</v>
      </c>
      <c r="R16" s="23">
        <v>1085.45</v>
      </c>
      <c r="S16" s="23">
        <v>0</v>
      </c>
      <c r="T16" s="23">
        <v>0</v>
      </c>
      <c r="U16" s="23">
        <v>42681.37</v>
      </c>
      <c r="V16" s="23">
        <v>0</v>
      </c>
      <c r="W16" s="23">
        <f>U16+V16</f>
        <v>42681.37</v>
      </c>
      <c r="X16" s="21">
        <v>15075</v>
      </c>
      <c r="Y16" s="21">
        <v>0</v>
      </c>
      <c r="Z16" s="21">
        <v>187</v>
      </c>
      <c r="AA16" s="21">
        <v>187</v>
      </c>
      <c r="AB16" s="23">
        <f>W16/(D16+E16)</f>
        <v>7078.1708126036483</v>
      </c>
      <c r="AC16" s="23">
        <f>W16/Z16</f>
        <v>228.24262032085562</v>
      </c>
      <c r="AD16" s="23" t="s">
        <v>2181</v>
      </c>
      <c r="AE16" s="284"/>
    </row>
    <row r="17" spans="1:31" x14ac:dyDescent="0.25">
      <c r="A17" s="21" t="s">
        <v>1267</v>
      </c>
      <c r="B17" s="38" t="s">
        <v>2201</v>
      </c>
      <c r="C17" s="21" t="s">
        <v>2231</v>
      </c>
      <c r="D17" s="21">
        <v>7.01</v>
      </c>
      <c r="E17" s="21">
        <v>0</v>
      </c>
      <c r="F17" s="21" t="s">
        <v>177</v>
      </c>
      <c r="G17" s="21" t="s">
        <v>2231</v>
      </c>
      <c r="H17" s="21">
        <v>0</v>
      </c>
      <c r="I17" s="21">
        <v>20</v>
      </c>
      <c r="J17" s="21">
        <v>11</v>
      </c>
      <c r="K17" s="23">
        <v>27633.8</v>
      </c>
      <c r="L17" s="23">
        <v>436.12</v>
      </c>
      <c r="M17" s="23">
        <v>4327.45</v>
      </c>
      <c r="N17" s="23">
        <v>0</v>
      </c>
      <c r="O17" s="23">
        <v>1416</v>
      </c>
      <c r="P17" s="23">
        <v>5623</v>
      </c>
      <c r="Q17" s="23">
        <v>9500</v>
      </c>
      <c r="R17" s="23">
        <v>1277</v>
      </c>
      <c r="S17" s="23">
        <v>0</v>
      </c>
      <c r="T17" s="23">
        <v>0</v>
      </c>
      <c r="U17" s="23">
        <v>50213.37</v>
      </c>
      <c r="V17" s="23">
        <v>0</v>
      </c>
      <c r="W17" s="23">
        <f>U17+V17</f>
        <v>50213.37</v>
      </c>
      <c r="X17" s="21">
        <v>17525</v>
      </c>
      <c r="Y17" s="21">
        <v>0</v>
      </c>
      <c r="Z17" s="21">
        <v>220</v>
      </c>
      <c r="AA17" s="21">
        <v>220</v>
      </c>
      <c r="AB17" s="23">
        <f>W17/(D17+E17)</f>
        <v>7163.1055634807426</v>
      </c>
      <c r="AC17" s="23">
        <f>W17/Z17</f>
        <v>228.24259090909092</v>
      </c>
      <c r="AD17" s="23" t="s">
        <v>1850</v>
      </c>
      <c r="AE17" s="284"/>
    </row>
    <row r="18" spans="1:31" x14ac:dyDescent="0.25">
      <c r="A18" s="21"/>
      <c r="B18" s="38"/>
      <c r="C18" s="21"/>
      <c r="D18" s="21"/>
      <c r="E18" s="21"/>
      <c r="F18" s="21"/>
      <c r="G18" s="21"/>
      <c r="H18" s="21"/>
      <c r="I18" s="21"/>
      <c r="J18" s="21"/>
      <c r="K18" s="23"/>
      <c r="L18" s="23"/>
      <c r="M18" s="23"/>
      <c r="N18" s="23"/>
      <c r="O18" s="23"/>
      <c r="P18" s="23"/>
      <c r="Q18" s="23"/>
      <c r="R18" s="23"/>
      <c r="S18" s="23"/>
      <c r="T18" s="23"/>
      <c r="U18" s="23"/>
      <c r="V18" s="23"/>
      <c r="W18" s="23"/>
      <c r="X18" s="21"/>
      <c r="Y18" s="21"/>
      <c r="Z18" s="21"/>
      <c r="AA18" s="21"/>
      <c r="AB18" s="23"/>
      <c r="AC18" s="23"/>
      <c r="AD18" s="23"/>
      <c r="AE18" s="284"/>
    </row>
    <row r="19" spans="1:31" x14ac:dyDescent="0.25">
      <c r="A19" s="152"/>
      <c r="B19" s="38"/>
      <c r="C19" s="21"/>
      <c r="D19" s="21"/>
      <c r="E19" s="21"/>
      <c r="F19" s="21"/>
      <c r="G19" s="21"/>
      <c r="H19" s="21"/>
      <c r="I19" s="21"/>
      <c r="J19" s="21"/>
      <c r="K19" s="23"/>
      <c r="L19" s="23"/>
      <c r="M19" s="23"/>
      <c r="N19" s="23"/>
      <c r="O19" s="23"/>
      <c r="P19" s="23"/>
      <c r="Q19" s="23"/>
      <c r="R19" s="23"/>
      <c r="S19" s="23"/>
      <c r="T19" s="23"/>
      <c r="U19" s="23"/>
      <c r="V19" s="23"/>
      <c r="W19" s="23"/>
      <c r="X19" s="21"/>
      <c r="Y19" s="21"/>
      <c r="Z19" s="21"/>
      <c r="AA19" s="21"/>
      <c r="AB19" s="23"/>
      <c r="AC19" s="23"/>
      <c r="AD19" s="23"/>
      <c r="AE19" s="284"/>
    </row>
    <row r="20" spans="1:31" x14ac:dyDescent="0.25">
      <c r="A20" s="21"/>
      <c r="B20" s="38"/>
      <c r="C20" s="21"/>
      <c r="D20" s="21"/>
      <c r="E20" s="21"/>
      <c r="F20" s="21"/>
      <c r="G20" s="21"/>
      <c r="H20" s="21"/>
      <c r="I20" s="21"/>
      <c r="J20" s="21"/>
      <c r="K20" s="23"/>
      <c r="L20" s="23"/>
      <c r="M20" s="23"/>
      <c r="N20" s="23"/>
      <c r="O20" s="23"/>
      <c r="P20" s="23"/>
      <c r="Q20" s="23"/>
      <c r="R20" s="23"/>
      <c r="S20" s="23"/>
      <c r="T20" s="23"/>
      <c r="U20" s="23"/>
      <c r="V20" s="23"/>
      <c r="W20" s="23"/>
      <c r="X20" s="21"/>
      <c r="Y20" s="21"/>
      <c r="Z20" s="21"/>
      <c r="AA20" s="21"/>
      <c r="AB20" s="23"/>
      <c r="AC20" s="23"/>
      <c r="AD20" s="23"/>
      <c r="AE20" s="284"/>
    </row>
    <row r="21" spans="1:31" x14ac:dyDescent="0.25">
      <c r="A21" s="21"/>
      <c r="B21" s="38"/>
      <c r="C21" s="21"/>
      <c r="D21" s="21"/>
      <c r="E21" s="21"/>
      <c r="F21" s="21"/>
      <c r="G21" s="21"/>
      <c r="H21" s="21"/>
      <c r="I21" s="21"/>
      <c r="J21" s="21"/>
      <c r="K21" s="23"/>
      <c r="L21" s="23"/>
      <c r="M21" s="23"/>
      <c r="N21" s="23"/>
      <c r="O21" s="23"/>
      <c r="P21" s="23"/>
      <c r="Q21" s="23"/>
      <c r="R21" s="23"/>
      <c r="S21" s="23"/>
      <c r="T21" s="23"/>
      <c r="U21" s="23"/>
      <c r="V21" s="23"/>
      <c r="W21" s="23"/>
      <c r="X21" s="21"/>
      <c r="Y21" s="21"/>
      <c r="Z21" s="21"/>
      <c r="AA21" s="21"/>
      <c r="AB21" s="23"/>
      <c r="AC21" s="23"/>
      <c r="AD21" s="23"/>
      <c r="AE21" s="284"/>
    </row>
    <row r="22" spans="1:31" x14ac:dyDescent="0.25">
      <c r="A22" s="21"/>
      <c r="B22" s="38"/>
      <c r="C22" s="21"/>
      <c r="D22" s="21"/>
      <c r="E22" s="21"/>
      <c r="F22" s="21"/>
      <c r="G22" s="21"/>
      <c r="H22" s="21"/>
      <c r="I22" s="21"/>
      <c r="J22" s="21"/>
      <c r="K22" s="23"/>
      <c r="L22" s="23"/>
      <c r="M22" s="23"/>
      <c r="N22" s="23"/>
      <c r="O22" s="23"/>
      <c r="P22" s="23"/>
      <c r="Q22" s="23"/>
      <c r="R22" s="23"/>
      <c r="S22" s="23"/>
      <c r="T22" s="23"/>
      <c r="U22" s="23"/>
      <c r="V22" s="23"/>
      <c r="W22" s="23"/>
      <c r="X22" s="21"/>
      <c r="Y22" s="21"/>
      <c r="Z22" s="21"/>
      <c r="AA22" s="21"/>
      <c r="AB22" s="23"/>
      <c r="AC22" s="23"/>
      <c r="AD22" s="23"/>
      <c r="AE22" s="284"/>
    </row>
    <row r="23" spans="1:31" x14ac:dyDescent="0.25">
      <c r="A23" s="21"/>
      <c r="B23" s="38"/>
      <c r="C23" s="21"/>
      <c r="D23" s="21"/>
      <c r="E23" s="21"/>
      <c r="F23" s="21"/>
      <c r="G23" s="21"/>
      <c r="H23" s="21"/>
      <c r="I23" s="21"/>
      <c r="J23" s="21"/>
      <c r="K23" s="23"/>
      <c r="L23" s="23"/>
      <c r="M23" s="23"/>
      <c r="N23" s="23"/>
      <c r="O23" s="23"/>
      <c r="P23" s="23"/>
      <c r="Q23" s="23"/>
      <c r="R23" s="23"/>
      <c r="S23" s="23"/>
      <c r="T23" s="23"/>
      <c r="U23" s="23"/>
      <c r="V23" s="23"/>
      <c r="W23" s="23"/>
      <c r="X23" s="21"/>
      <c r="Y23" s="21"/>
      <c r="Z23" s="21"/>
      <c r="AA23" s="21"/>
      <c r="AB23" s="23"/>
      <c r="AC23" s="23"/>
      <c r="AD23" s="23"/>
      <c r="AE23" s="284"/>
    </row>
    <row r="24" spans="1:31" x14ac:dyDescent="0.25">
      <c r="A24" s="21"/>
      <c r="B24" s="38"/>
      <c r="C24" s="21"/>
      <c r="D24" s="21"/>
      <c r="E24" s="21"/>
      <c r="F24" s="21"/>
      <c r="G24" s="21"/>
      <c r="H24" s="21"/>
      <c r="I24" s="21"/>
      <c r="J24" s="21"/>
      <c r="K24" s="23"/>
      <c r="L24" s="23"/>
      <c r="M24" s="23"/>
      <c r="N24" s="23"/>
      <c r="O24" s="23"/>
      <c r="P24" s="23"/>
      <c r="Q24" s="23"/>
      <c r="R24" s="23"/>
      <c r="S24" s="23"/>
      <c r="T24" s="23"/>
      <c r="U24" s="23"/>
      <c r="V24" s="23"/>
      <c r="W24" s="23"/>
      <c r="X24" s="21"/>
      <c r="Y24" s="21"/>
      <c r="Z24" s="21"/>
      <c r="AA24" s="21"/>
      <c r="AB24" s="23"/>
      <c r="AC24" s="23"/>
      <c r="AD24" s="23"/>
      <c r="AE24" s="284"/>
    </row>
    <row r="25" spans="1:31" x14ac:dyDescent="0.25">
      <c r="A25" s="21"/>
      <c r="B25" s="38"/>
      <c r="C25" s="21"/>
      <c r="D25" s="21"/>
      <c r="E25" s="21"/>
      <c r="F25" s="21"/>
      <c r="G25" s="21"/>
      <c r="H25" s="21"/>
      <c r="I25" s="21"/>
      <c r="J25" s="21"/>
      <c r="K25" s="23"/>
      <c r="L25" s="23"/>
      <c r="M25" s="23"/>
      <c r="N25" s="23"/>
      <c r="O25" s="23"/>
      <c r="P25" s="23"/>
      <c r="Q25" s="23"/>
      <c r="R25" s="23"/>
      <c r="S25" s="23"/>
      <c r="T25" s="23"/>
      <c r="U25" s="23"/>
      <c r="V25" s="23"/>
      <c r="W25" s="23"/>
      <c r="X25" s="21"/>
      <c r="Y25" s="21"/>
      <c r="Z25" s="21"/>
      <c r="AA25" s="21"/>
      <c r="AB25" s="23"/>
      <c r="AC25" s="23"/>
      <c r="AD25" s="23"/>
      <c r="AE25" s="284"/>
    </row>
    <row r="26" spans="1:31" x14ac:dyDescent="0.25">
      <c r="A26" s="21"/>
      <c r="B26" s="38"/>
      <c r="C26" s="21"/>
      <c r="D26" s="21"/>
      <c r="E26" s="21"/>
      <c r="F26" s="21"/>
      <c r="G26" s="21"/>
      <c r="H26" s="21"/>
      <c r="I26" s="21"/>
      <c r="J26" s="21"/>
      <c r="K26" s="23"/>
      <c r="L26" s="23"/>
      <c r="M26" s="23"/>
      <c r="N26" s="23"/>
      <c r="O26" s="23"/>
      <c r="P26" s="23"/>
      <c r="Q26" s="23"/>
      <c r="R26" s="23"/>
      <c r="S26" s="23"/>
      <c r="T26" s="23"/>
      <c r="U26" s="23"/>
      <c r="V26" s="23"/>
      <c r="W26" s="23"/>
      <c r="X26" s="21"/>
      <c r="Y26" s="21"/>
      <c r="Z26" s="21"/>
      <c r="AA26" s="21"/>
      <c r="AB26" s="23"/>
      <c r="AC26" s="23"/>
      <c r="AD26" s="23"/>
      <c r="AE26" s="284"/>
    </row>
    <row r="27" spans="1:31" x14ac:dyDescent="0.25">
      <c r="A27" s="21"/>
      <c r="B27" s="38"/>
      <c r="C27" s="21"/>
      <c r="D27" s="21"/>
      <c r="E27" s="21"/>
      <c r="F27" s="21"/>
      <c r="G27" s="21"/>
      <c r="H27" s="21"/>
      <c r="I27" s="21"/>
      <c r="J27" s="21"/>
      <c r="K27" s="23"/>
      <c r="L27" s="23"/>
      <c r="M27" s="23"/>
      <c r="N27" s="23"/>
      <c r="O27" s="23"/>
      <c r="P27" s="23"/>
      <c r="Q27" s="23"/>
      <c r="R27" s="23"/>
      <c r="S27" s="23"/>
      <c r="T27" s="23"/>
      <c r="U27" s="23"/>
      <c r="V27" s="23"/>
      <c r="W27" s="23"/>
      <c r="X27" s="21"/>
      <c r="Y27" s="21"/>
      <c r="Z27" s="21"/>
      <c r="AA27" s="21"/>
      <c r="AB27" s="23"/>
      <c r="AC27" s="23"/>
      <c r="AD27" s="23"/>
      <c r="AE27" s="284"/>
    </row>
    <row r="28" spans="1:31" x14ac:dyDescent="0.25">
      <c r="A28" s="21"/>
      <c r="B28" s="38"/>
      <c r="C28" s="21"/>
      <c r="D28" s="21"/>
      <c r="E28" s="21"/>
      <c r="F28" s="21"/>
      <c r="G28" s="21"/>
      <c r="H28" s="21"/>
      <c r="I28" s="21"/>
      <c r="J28" s="21"/>
      <c r="K28" s="23"/>
      <c r="L28" s="23"/>
      <c r="M28" s="23"/>
      <c r="N28" s="23"/>
      <c r="O28" s="23"/>
      <c r="P28" s="23"/>
      <c r="Q28" s="23"/>
      <c r="R28" s="23"/>
      <c r="S28" s="23"/>
      <c r="T28" s="23"/>
      <c r="U28" s="23"/>
      <c r="V28" s="23"/>
      <c r="W28" s="23"/>
      <c r="X28" s="21"/>
      <c r="Y28" s="21"/>
      <c r="Z28" s="21"/>
      <c r="AA28" s="21"/>
      <c r="AB28" s="23"/>
      <c r="AC28" s="23"/>
      <c r="AD28" s="23"/>
      <c r="AE28" s="284"/>
    </row>
    <row r="29" spans="1:31" x14ac:dyDescent="0.25">
      <c r="A29" s="21"/>
      <c r="B29" s="38"/>
      <c r="C29" s="21"/>
      <c r="D29" s="21"/>
      <c r="E29" s="21"/>
      <c r="F29" s="21"/>
      <c r="G29" s="21"/>
      <c r="H29" s="21"/>
      <c r="I29" s="21"/>
      <c r="J29" s="21"/>
      <c r="K29" s="23"/>
      <c r="L29" s="23"/>
      <c r="M29" s="23"/>
      <c r="N29" s="23"/>
      <c r="O29" s="23"/>
      <c r="P29" s="23"/>
      <c r="Q29" s="23"/>
      <c r="R29" s="23"/>
      <c r="S29" s="23"/>
      <c r="T29" s="23"/>
      <c r="U29" s="23"/>
      <c r="V29" s="23"/>
      <c r="W29" s="23"/>
      <c r="X29" s="21"/>
      <c r="Y29" s="21"/>
      <c r="Z29" s="21"/>
      <c r="AA29" s="21"/>
      <c r="AB29" s="23"/>
      <c r="AC29" s="23"/>
      <c r="AD29" s="23"/>
      <c r="AE29" s="284"/>
    </row>
    <row r="30" spans="1:31" x14ac:dyDescent="0.25">
      <c r="A30" s="21"/>
      <c r="B30" s="38"/>
      <c r="C30" s="21"/>
      <c r="D30" s="21"/>
      <c r="E30" s="21"/>
      <c r="F30" s="21"/>
      <c r="G30" s="21"/>
      <c r="H30" s="21"/>
      <c r="I30" s="21"/>
      <c r="J30" s="21"/>
      <c r="K30" s="23"/>
      <c r="L30" s="23"/>
      <c r="M30" s="23"/>
      <c r="N30" s="23"/>
      <c r="O30" s="23"/>
      <c r="P30" s="23"/>
      <c r="Q30" s="23"/>
      <c r="R30" s="23"/>
      <c r="S30" s="23"/>
      <c r="T30" s="23"/>
      <c r="U30" s="23"/>
      <c r="V30" s="23"/>
      <c r="W30" s="23"/>
      <c r="X30" s="21"/>
      <c r="Y30" s="21"/>
      <c r="Z30" s="21"/>
      <c r="AA30" s="21"/>
      <c r="AB30" s="23"/>
      <c r="AC30" s="23"/>
      <c r="AD30" s="23"/>
      <c r="AE30" s="284"/>
    </row>
    <row r="31" spans="1:31" x14ac:dyDescent="0.25">
      <c r="A31" s="21"/>
      <c r="B31" s="38"/>
      <c r="C31" s="21"/>
      <c r="D31" s="21"/>
      <c r="E31" s="21"/>
      <c r="F31" s="21"/>
      <c r="G31" s="21"/>
      <c r="H31" s="21"/>
      <c r="I31" s="21"/>
      <c r="J31" s="21"/>
      <c r="K31" s="23"/>
      <c r="L31" s="23"/>
      <c r="M31" s="23"/>
      <c r="N31" s="23"/>
      <c r="O31" s="23"/>
      <c r="P31" s="23"/>
      <c r="Q31" s="23"/>
      <c r="R31" s="23"/>
      <c r="S31" s="23"/>
      <c r="T31" s="23"/>
      <c r="U31" s="23"/>
      <c r="V31" s="23"/>
      <c r="W31" s="23"/>
      <c r="X31" s="21"/>
      <c r="Y31" s="21"/>
      <c r="Z31" s="21"/>
      <c r="AA31" s="21"/>
      <c r="AB31" s="23"/>
      <c r="AC31" s="23"/>
      <c r="AD31" s="23"/>
      <c r="AE31" s="284"/>
    </row>
    <row r="32" spans="1:31" x14ac:dyDescent="0.25">
      <c r="A32" s="21"/>
      <c r="B32" s="38"/>
      <c r="C32" s="21"/>
      <c r="D32" s="21"/>
      <c r="E32" s="21"/>
      <c r="F32" s="21"/>
      <c r="G32" s="21"/>
      <c r="H32" s="21"/>
      <c r="I32" s="21"/>
      <c r="J32" s="21"/>
      <c r="K32" s="23"/>
      <c r="L32" s="23"/>
      <c r="M32" s="23"/>
      <c r="N32" s="23"/>
      <c r="O32" s="23"/>
      <c r="P32" s="23"/>
      <c r="Q32" s="23"/>
      <c r="R32" s="23"/>
      <c r="S32" s="23"/>
      <c r="T32" s="23"/>
      <c r="U32" s="23"/>
      <c r="V32" s="23"/>
      <c r="W32" s="23"/>
      <c r="X32" s="21"/>
      <c r="Y32" s="21"/>
      <c r="Z32" s="21"/>
      <c r="AA32" s="21"/>
      <c r="AB32" s="23"/>
      <c r="AC32" s="23"/>
      <c r="AD32" s="23"/>
      <c r="AE32" s="284"/>
    </row>
    <row r="33" spans="1:31" x14ac:dyDescent="0.25">
      <c r="A33" s="21"/>
      <c r="B33" s="38"/>
      <c r="C33" s="21"/>
      <c r="D33" s="21"/>
      <c r="E33" s="21"/>
      <c r="F33" s="21"/>
      <c r="G33" s="21"/>
      <c r="H33" s="21"/>
      <c r="I33" s="21"/>
      <c r="J33" s="21"/>
      <c r="K33" s="23"/>
      <c r="L33" s="23"/>
      <c r="M33" s="23"/>
      <c r="N33" s="23"/>
      <c r="O33" s="23"/>
      <c r="P33" s="23"/>
      <c r="Q33" s="23"/>
      <c r="R33" s="23"/>
      <c r="S33" s="23"/>
      <c r="T33" s="23"/>
      <c r="U33" s="23"/>
      <c r="V33" s="23"/>
      <c r="W33" s="23"/>
      <c r="X33" s="21"/>
      <c r="Y33" s="21"/>
      <c r="Z33" s="21"/>
      <c r="AA33" s="21"/>
      <c r="AB33" s="23"/>
      <c r="AC33" s="23"/>
      <c r="AD33" s="23"/>
      <c r="AE33" s="284"/>
    </row>
    <row r="34" spans="1:31" x14ac:dyDescent="0.25">
      <c r="A34" s="21"/>
      <c r="B34" s="38"/>
      <c r="C34" s="21"/>
      <c r="D34" s="21"/>
      <c r="E34" s="21"/>
      <c r="F34" s="21"/>
      <c r="G34" s="21"/>
      <c r="H34" s="21"/>
      <c r="I34" s="21"/>
      <c r="J34" s="21"/>
      <c r="K34" s="23"/>
      <c r="L34" s="23"/>
      <c r="M34" s="23"/>
      <c r="N34" s="23"/>
      <c r="O34" s="23"/>
      <c r="P34" s="23"/>
      <c r="Q34" s="23"/>
      <c r="R34" s="23"/>
      <c r="S34" s="23"/>
      <c r="T34" s="23"/>
      <c r="U34" s="23"/>
      <c r="V34" s="23"/>
      <c r="W34" s="23"/>
      <c r="X34" s="21"/>
      <c r="Y34" s="21"/>
      <c r="Z34" s="21"/>
      <c r="AA34" s="21"/>
      <c r="AB34" s="23"/>
      <c r="AC34" s="23"/>
      <c r="AD34" s="23"/>
      <c r="AE34" s="284"/>
    </row>
    <row r="35" spans="1:31" x14ac:dyDescent="0.25">
      <c r="A35" s="21"/>
      <c r="B35" s="38"/>
      <c r="C35" s="21"/>
      <c r="D35" s="21"/>
      <c r="E35" s="21"/>
      <c r="F35" s="21"/>
      <c r="G35" s="21"/>
      <c r="H35" s="21"/>
      <c r="I35" s="21"/>
      <c r="J35" s="21"/>
      <c r="K35" s="23"/>
      <c r="L35" s="23"/>
      <c r="M35" s="23"/>
      <c r="N35" s="23"/>
      <c r="O35" s="23"/>
      <c r="P35" s="23"/>
      <c r="Q35" s="23"/>
      <c r="R35" s="23"/>
      <c r="S35" s="23"/>
      <c r="T35" s="23"/>
      <c r="U35" s="23"/>
      <c r="V35" s="23"/>
      <c r="W35" s="23"/>
      <c r="X35" s="21"/>
      <c r="Y35" s="21"/>
      <c r="Z35" s="21"/>
      <c r="AA35" s="21"/>
      <c r="AB35" s="23"/>
      <c r="AC35" s="23"/>
      <c r="AD35" s="23"/>
      <c r="AE35" s="284"/>
    </row>
    <row r="36" spans="1:31" x14ac:dyDescent="0.25">
      <c r="A36" s="21"/>
      <c r="B36" s="38"/>
      <c r="C36" s="21"/>
      <c r="D36" s="21"/>
      <c r="E36" s="21"/>
      <c r="F36" s="21"/>
      <c r="G36" s="21"/>
      <c r="H36" s="21"/>
      <c r="I36" s="21"/>
      <c r="J36" s="21"/>
      <c r="K36" s="23"/>
      <c r="L36" s="23"/>
      <c r="M36" s="23"/>
      <c r="N36" s="23"/>
      <c r="O36" s="23"/>
      <c r="P36" s="23"/>
      <c r="Q36" s="23"/>
      <c r="R36" s="23"/>
      <c r="S36" s="23"/>
      <c r="T36" s="23"/>
      <c r="U36" s="23"/>
      <c r="V36" s="23"/>
      <c r="W36" s="23"/>
      <c r="X36" s="21"/>
      <c r="Y36" s="21"/>
      <c r="Z36" s="21"/>
      <c r="AA36" s="21"/>
      <c r="AB36" s="23"/>
      <c r="AC36" s="23"/>
      <c r="AD36" s="23"/>
      <c r="AE36" s="284"/>
    </row>
    <row r="37" spans="1:31" x14ac:dyDescent="0.25">
      <c r="A37" s="21"/>
      <c r="B37" s="38"/>
      <c r="C37" s="21"/>
      <c r="D37" s="21"/>
      <c r="E37" s="21"/>
      <c r="F37" s="21"/>
      <c r="G37" s="21"/>
      <c r="H37" s="21"/>
      <c r="I37" s="21"/>
      <c r="J37" s="21"/>
      <c r="K37" s="23"/>
      <c r="L37" s="23"/>
      <c r="M37" s="23"/>
      <c r="N37" s="23"/>
      <c r="O37" s="23"/>
      <c r="P37" s="23"/>
      <c r="Q37" s="23"/>
      <c r="R37" s="23"/>
      <c r="S37" s="23"/>
      <c r="T37" s="23"/>
      <c r="U37" s="23"/>
      <c r="V37" s="23"/>
      <c r="W37" s="23"/>
      <c r="X37" s="21"/>
      <c r="Y37" s="21"/>
      <c r="Z37" s="21"/>
      <c r="AA37" s="21"/>
      <c r="AB37" s="23"/>
      <c r="AC37" s="23"/>
      <c r="AD37" s="23"/>
      <c r="AE37" s="284"/>
    </row>
    <row r="38" spans="1:31" x14ac:dyDescent="0.25">
      <c r="A38" s="21"/>
      <c r="B38" s="38"/>
      <c r="C38" s="21"/>
      <c r="D38" s="21"/>
      <c r="E38" s="21"/>
      <c r="F38" s="21"/>
      <c r="G38" s="21"/>
      <c r="H38" s="21"/>
      <c r="I38" s="21"/>
      <c r="J38" s="21"/>
      <c r="K38" s="23"/>
      <c r="L38" s="23"/>
      <c r="M38" s="23"/>
      <c r="N38" s="23"/>
      <c r="O38" s="23"/>
      <c r="P38" s="23"/>
      <c r="Q38" s="23"/>
      <c r="R38" s="23"/>
      <c r="S38" s="23"/>
      <c r="T38" s="23"/>
      <c r="U38" s="23"/>
      <c r="V38" s="23"/>
      <c r="W38" s="23"/>
      <c r="X38" s="21"/>
      <c r="Y38" s="21"/>
      <c r="Z38" s="21"/>
      <c r="AA38" s="21"/>
      <c r="AB38" s="23"/>
      <c r="AC38" s="23"/>
      <c r="AD38" s="23"/>
      <c r="AE38" s="284"/>
    </row>
    <row r="39" spans="1:31" x14ac:dyDescent="0.25">
      <c r="A39" s="1"/>
      <c r="B39" s="31"/>
      <c r="C39" s="1"/>
      <c r="D39" s="1"/>
      <c r="E39" s="1"/>
      <c r="F39" s="1"/>
      <c r="G39" s="1"/>
      <c r="H39" s="1"/>
      <c r="I39" s="1"/>
      <c r="J39" s="21"/>
      <c r="K39" s="23"/>
      <c r="L39" s="23"/>
      <c r="M39" s="23"/>
      <c r="N39" s="23"/>
      <c r="O39" s="23"/>
      <c r="P39" s="23"/>
      <c r="Q39" s="23"/>
      <c r="R39" s="23"/>
      <c r="S39" s="23"/>
      <c r="T39" s="23"/>
      <c r="U39" s="23"/>
      <c r="V39" s="23"/>
      <c r="W39" s="23"/>
      <c r="X39" s="21"/>
      <c r="Y39" s="21"/>
      <c r="Z39" s="21"/>
      <c r="AA39" s="21"/>
      <c r="AB39" s="13"/>
      <c r="AC39" s="23"/>
      <c r="AD39" s="23"/>
      <c r="AE39" s="284"/>
    </row>
    <row r="40" spans="1:31" x14ac:dyDescent="0.25">
      <c r="A40" s="1"/>
      <c r="B40" s="31"/>
      <c r="C40" s="1"/>
      <c r="D40" s="1"/>
      <c r="E40" s="1"/>
      <c r="F40" s="1"/>
      <c r="G40" s="1"/>
      <c r="H40" s="1"/>
      <c r="I40" s="1"/>
      <c r="J40" s="21"/>
      <c r="K40" s="23"/>
      <c r="L40" s="23"/>
      <c r="M40" s="23"/>
      <c r="N40" s="23"/>
      <c r="O40" s="23"/>
      <c r="P40" s="23"/>
      <c r="Q40" s="23"/>
      <c r="R40" s="23"/>
      <c r="S40" s="23"/>
      <c r="T40" s="23"/>
      <c r="U40" s="23"/>
      <c r="V40" s="23"/>
      <c r="W40" s="23"/>
      <c r="X40" s="21"/>
      <c r="Y40" s="21"/>
      <c r="Z40" s="21"/>
      <c r="AA40" s="21"/>
      <c r="AB40" s="13"/>
      <c r="AC40" s="23"/>
      <c r="AD40" s="23"/>
      <c r="AE40" s="284"/>
    </row>
    <row r="41" spans="1:31" x14ac:dyDescent="0.25">
      <c r="A41" s="1"/>
      <c r="B41" s="31"/>
      <c r="C41" s="1"/>
      <c r="D41" s="1"/>
      <c r="E41" s="1"/>
      <c r="F41" s="1"/>
      <c r="G41" s="1"/>
      <c r="H41" s="1"/>
      <c r="I41" s="1"/>
      <c r="J41" s="21"/>
      <c r="K41" s="23"/>
      <c r="L41" s="23"/>
      <c r="M41" s="23"/>
      <c r="N41" s="23"/>
      <c r="O41" s="23"/>
      <c r="P41" s="23"/>
      <c r="Q41" s="23"/>
      <c r="R41" s="23"/>
      <c r="S41" s="23"/>
      <c r="T41" s="23"/>
      <c r="U41" s="23"/>
      <c r="V41" s="23"/>
      <c r="W41" s="23"/>
      <c r="X41" s="21"/>
      <c r="Y41" s="21"/>
      <c r="Z41" s="21"/>
      <c r="AA41" s="21"/>
      <c r="AB41" s="13"/>
      <c r="AC41" s="23"/>
      <c r="AD41" s="23"/>
      <c r="AE41" s="284"/>
    </row>
    <row r="42" spans="1:31" x14ac:dyDescent="0.25">
      <c r="A42" s="1"/>
      <c r="B42" s="1"/>
      <c r="C42" s="1"/>
      <c r="D42" s="1"/>
      <c r="E42" s="1"/>
      <c r="F42" s="1"/>
      <c r="G42" s="1"/>
      <c r="H42" s="1"/>
      <c r="I42" s="1"/>
      <c r="J42" s="1"/>
      <c r="K42" s="1"/>
      <c r="L42" s="1"/>
      <c r="M42" s="1"/>
      <c r="N42" s="1"/>
      <c r="O42" s="1"/>
      <c r="P42" s="1"/>
      <c r="Q42" s="1"/>
      <c r="R42" s="1"/>
      <c r="S42" s="1"/>
      <c r="T42" s="1"/>
      <c r="U42" s="1"/>
      <c r="V42" s="13"/>
      <c r="W42" s="13"/>
      <c r="X42" s="1"/>
      <c r="Y42" s="1"/>
      <c r="Z42" s="1"/>
      <c r="AA42" s="1"/>
      <c r="AB42" s="13"/>
      <c r="AC42" s="13"/>
      <c r="AD42" s="13"/>
      <c r="AE42" s="285"/>
    </row>
    <row r="43" spans="1:31" x14ac:dyDescent="0.25">
      <c r="A43" s="97"/>
      <c r="B43" s="97" t="s">
        <v>28</v>
      </c>
      <c r="C43" s="97">
        <f>COUNT(D4:D42)</f>
        <v>14</v>
      </c>
      <c r="D43" s="97">
        <f>SUM(D4:D42)</f>
        <v>142.88999999999999</v>
      </c>
      <c r="E43" s="97">
        <f>SUM(E4:E42)</f>
        <v>0</v>
      </c>
      <c r="F43" s="97"/>
      <c r="G43" s="97"/>
      <c r="H43" s="97">
        <f>SUM(H4:H42)</f>
        <v>0</v>
      </c>
      <c r="I43" s="97">
        <f>SUM(I4:I42)</f>
        <v>279</v>
      </c>
      <c r="J43" s="97">
        <f>MAX(J4:J42)</f>
        <v>11</v>
      </c>
      <c r="K43" s="98">
        <f t="shared" ref="K43:AA43" si="6">SUM(K4:K42)</f>
        <v>383860.84999999992</v>
      </c>
      <c r="L43" s="98">
        <f t="shared" si="6"/>
        <v>6049.9299999999994</v>
      </c>
      <c r="M43" s="98">
        <f t="shared" si="6"/>
        <v>57001.609999999986</v>
      </c>
      <c r="N43" s="98">
        <f t="shared" si="6"/>
        <v>0</v>
      </c>
      <c r="O43" s="98">
        <f t="shared" si="6"/>
        <v>18902.28</v>
      </c>
      <c r="P43" s="98">
        <f t="shared" si="6"/>
        <v>68141.950000000012</v>
      </c>
      <c r="Q43" s="98">
        <f t="shared" si="6"/>
        <v>128814</v>
      </c>
      <c r="R43" s="98">
        <f t="shared" si="6"/>
        <v>17539.650000000001</v>
      </c>
      <c r="S43" s="98">
        <f t="shared" si="6"/>
        <v>0</v>
      </c>
      <c r="T43" s="98">
        <f t="shared" si="6"/>
        <v>0</v>
      </c>
      <c r="U43" s="98">
        <f t="shared" si="6"/>
        <v>680310.27</v>
      </c>
      <c r="V43" s="98">
        <f t="shared" si="6"/>
        <v>0</v>
      </c>
      <c r="W43" s="98">
        <f t="shared" si="6"/>
        <v>680310.27</v>
      </c>
      <c r="X43" s="101">
        <f t="shared" si="6"/>
        <v>357225</v>
      </c>
      <c r="Y43" s="101">
        <f t="shared" si="6"/>
        <v>0</v>
      </c>
      <c r="Z43" s="101">
        <f t="shared" si="6"/>
        <v>3102</v>
      </c>
      <c r="AA43" s="101">
        <f t="shared" si="6"/>
        <v>3051</v>
      </c>
      <c r="AB43" s="113">
        <f>W43/(D43+E43)</f>
        <v>4761.0768423262653</v>
      </c>
      <c r="AC43" s="113">
        <f>W43/Z43</f>
        <v>219.3134332688588</v>
      </c>
      <c r="AD43" s="113"/>
      <c r="AE43" s="113"/>
    </row>
    <row r="44" spans="1:31" ht="31.2" x14ac:dyDescent="0.25">
      <c r="A44" s="146" t="s">
        <v>14</v>
      </c>
      <c r="B44" s="146" t="s">
        <v>15</v>
      </c>
      <c r="C44" s="146" t="s">
        <v>16</v>
      </c>
      <c r="D44" s="43" t="s">
        <v>526</v>
      </c>
      <c r="E44" s="43" t="s">
        <v>524</v>
      </c>
      <c r="F44" s="146" t="s">
        <v>2</v>
      </c>
      <c r="G44" s="146" t="s">
        <v>3</v>
      </c>
      <c r="H44" s="43" t="s">
        <v>29</v>
      </c>
      <c r="I44" s="43" t="s">
        <v>4</v>
      </c>
      <c r="J44" s="43" t="s">
        <v>5</v>
      </c>
      <c r="K44" s="43" t="s">
        <v>6</v>
      </c>
      <c r="L44" s="43" t="s">
        <v>773</v>
      </c>
      <c r="M44" s="43" t="s">
        <v>13</v>
      </c>
      <c r="N44" s="146" t="s">
        <v>17</v>
      </c>
      <c r="O44" s="146" t="s">
        <v>7</v>
      </c>
      <c r="P44" s="43" t="s">
        <v>8</v>
      </c>
      <c r="Q44" s="146" t="s">
        <v>9</v>
      </c>
      <c r="R44" s="43" t="s">
        <v>18</v>
      </c>
      <c r="S44" s="146" t="s">
        <v>10</v>
      </c>
      <c r="T44" s="146" t="s">
        <v>12</v>
      </c>
      <c r="U44" s="43" t="s">
        <v>169</v>
      </c>
      <c r="V44" s="43" t="s">
        <v>170</v>
      </c>
      <c r="W44" s="43" t="s">
        <v>171</v>
      </c>
      <c r="X44" s="43" t="s">
        <v>163</v>
      </c>
      <c r="Y44" s="43" t="s">
        <v>164</v>
      </c>
      <c r="Z44" s="43" t="s">
        <v>165</v>
      </c>
      <c r="AA44" s="43" t="s">
        <v>166</v>
      </c>
      <c r="AB44" s="146" t="s">
        <v>167</v>
      </c>
      <c r="AC44" s="146" t="s">
        <v>168</v>
      </c>
      <c r="AD44" s="146" t="s">
        <v>1405</v>
      </c>
      <c r="AE44" s="146" t="s">
        <v>1406</v>
      </c>
    </row>
    <row r="45" spans="1:31" x14ac:dyDescent="0.25">
      <c r="A45" s="100"/>
      <c r="B45" s="100"/>
      <c r="C45" s="100"/>
      <c r="D45" s="100"/>
      <c r="E45" s="100"/>
      <c r="F45" s="100"/>
      <c r="G45" s="100"/>
      <c r="H45" s="100"/>
      <c r="I45" s="100"/>
      <c r="J45" s="100"/>
      <c r="K45" s="100"/>
      <c r="L45" s="100"/>
      <c r="M45" s="100"/>
      <c r="N45" s="100"/>
      <c r="O45" s="100"/>
      <c r="P45" s="100"/>
      <c r="Q45" s="100"/>
      <c r="R45" s="100"/>
      <c r="S45" s="100"/>
      <c r="T45" s="100"/>
      <c r="U45" s="100"/>
      <c r="V45" s="100"/>
      <c r="W45" s="100"/>
      <c r="X45" s="100"/>
      <c r="Y45" s="100"/>
      <c r="Z45" s="100"/>
      <c r="AA45" s="100"/>
      <c r="AB45" s="100"/>
      <c r="AC45" s="100"/>
      <c r="AD45" s="100"/>
      <c r="AE45" s="100"/>
    </row>
    <row r="46" spans="1:31" ht="36" x14ac:dyDescent="0.25">
      <c r="A46" s="304" t="s">
        <v>1251</v>
      </c>
      <c r="B46" s="304"/>
      <c r="C46" s="245" t="s">
        <v>30</v>
      </c>
      <c r="D46" s="245" t="s">
        <v>526</v>
      </c>
      <c r="E46" s="245" t="s">
        <v>524</v>
      </c>
      <c r="F46" s="260"/>
      <c r="G46" s="260"/>
      <c r="H46" s="245" t="s">
        <v>31</v>
      </c>
      <c r="I46" s="245" t="s">
        <v>4</v>
      </c>
      <c r="J46" s="245" t="s">
        <v>5</v>
      </c>
      <c r="K46" s="245" t="s">
        <v>6</v>
      </c>
      <c r="L46" s="245" t="s">
        <v>773</v>
      </c>
      <c r="M46" s="245" t="s">
        <v>13</v>
      </c>
      <c r="N46" s="260" t="s">
        <v>17</v>
      </c>
      <c r="O46" s="260" t="s">
        <v>7</v>
      </c>
      <c r="P46" s="245" t="s">
        <v>8</v>
      </c>
      <c r="Q46" s="260" t="s">
        <v>9</v>
      </c>
      <c r="R46" s="245" t="s">
        <v>18</v>
      </c>
      <c r="S46" s="260" t="s">
        <v>10</v>
      </c>
      <c r="T46" s="260" t="s">
        <v>12</v>
      </c>
      <c r="U46" s="245" t="s">
        <v>169</v>
      </c>
      <c r="V46" s="245" t="s">
        <v>170</v>
      </c>
      <c r="W46" s="245" t="s">
        <v>171</v>
      </c>
      <c r="X46" s="245" t="s">
        <v>163</v>
      </c>
      <c r="Y46" s="245" t="s">
        <v>164</v>
      </c>
      <c r="Z46" s="245" t="s">
        <v>165</v>
      </c>
      <c r="AA46" s="245" t="s">
        <v>166</v>
      </c>
      <c r="AB46" s="247" t="s">
        <v>167</v>
      </c>
      <c r="AC46" s="247" t="s">
        <v>168</v>
      </c>
      <c r="AD46" s="247"/>
      <c r="AE46" s="247"/>
    </row>
    <row r="47" spans="1:31" ht="23.25" customHeight="1" x14ac:dyDescent="0.25">
      <c r="A47" s="303" t="s">
        <v>1259</v>
      </c>
      <c r="B47" s="303"/>
      <c r="C47" s="95">
        <f>COUNT(D4:D7)</f>
        <v>4</v>
      </c>
      <c r="D47" s="95">
        <f>SUM(D4:D7)</f>
        <v>28.22</v>
      </c>
      <c r="E47" s="95">
        <f>SUM(E4:E7)</f>
        <v>0</v>
      </c>
      <c r="F47" s="95"/>
      <c r="G47" s="95"/>
      <c r="H47" s="95">
        <f>SUM(H4:H7)</f>
        <v>0</v>
      </c>
      <c r="I47" s="95">
        <f>SUM(I4:I7)</f>
        <v>76</v>
      </c>
      <c r="J47" s="95">
        <f>MAX(J4:J7)</f>
        <v>11</v>
      </c>
      <c r="K47" s="45">
        <f t="shared" ref="K47:V47" si="7">SUM(K4:K7)</f>
        <v>96755.44</v>
      </c>
      <c r="L47" s="45">
        <f t="shared" si="7"/>
        <v>1518.8400000000001</v>
      </c>
      <c r="M47" s="45">
        <f t="shared" si="7"/>
        <v>15151.899999999998</v>
      </c>
      <c r="N47" s="45">
        <f t="shared" si="7"/>
        <v>0</v>
      </c>
      <c r="O47" s="45">
        <f t="shared" si="7"/>
        <v>4197.4799999999996</v>
      </c>
      <c r="P47" s="45">
        <f t="shared" si="7"/>
        <v>9724.2000000000007</v>
      </c>
      <c r="Q47" s="45">
        <f t="shared" si="7"/>
        <v>31723</v>
      </c>
      <c r="R47" s="45">
        <f t="shared" si="7"/>
        <v>4332</v>
      </c>
      <c r="S47" s="45">
        <f t="shared" si="7"/>
        <v>0</v>
      </c>
      <c r="T47" s="45">
        <f t="shared" si="7"/>
        <v>0</v>
      </c>
      <c r="U47" s="45">
        <f t="shared" si="7"/>
        <v>163402.86000000002</v>
      </c>
      <c r="V47" s="45">
        <f t="shared" si="7"/>
        <v>0</v>
      </c>
      <c r="W47" s="62">
        <f>U47+V47</f>
        <v>163402.86000000002</v>
      </c>
      <c r="X47" s="249">
        <f>SUM(X4:X7)</f>
        <v>70550</v>
      </c>
      <c r="Y47" s="249">
        <f>SUM(Y4:Y7)</f>
        <v>0</v>
      </c>
      <c r="Z47" s="249">
        <f>SUM(Z4:Z7)</f>
        <v>836</v>
      </c>
      <c r="AA47" s="249">
        <f>SUM(AA4:AA8)</f>
        <v>1005</v>
      </c>
      <c r="AB47" s="62">
        <f>W47/(D47+E47)</f>
        <v>5790.3210489014891</v>
      </c>
      <c r="AC47" s="62">
        <f>W47/Z47</f>
        <v>195.45796650717705</v>
      </c>
      <c r="AD47" s="62"/>
      <c r="AE47" s="62"/>
    </row>
    <row r="48" spans="1:31" ht="23.25" customHeight="1" x14ac:dyDescent="0.25">
      <c r="A48" s="303" t="s">
        <v>1364</v>
      </c>
      <c r="B48" s="303"/>
      <c r="C48" s="95">
        <f>COUNT(D8:D19)</f>
        <v>10</v>
      </c>
      <c r="D48" s="95">
        <f>SUM(D8:D19)</f>
        <v>114.67</v>
      </c>
      <c r="E48" s="95">
        <f>SUM(E8:E19)</f>
        <v>0</v>
      </c>
      <c r="F48" s="95"/>
      <c r="G48" s="95"/>
      <c r="H48" s="95">
        <f>SUM(H8:H19)</f>
        <v>0</v>
      </c>
      <c r="I48" s="95">
        <f>SUM(I8:I19)</f>
        <v>203</v>
      </c>
      <c r="J48" s="95">
        <f>MAX(J8:J19)</f>
        <v>11</v>
      </c>
      <c r="K48" s="45">
        <f>SUM(K8:K19)</f>
        <v>287105.41000000003</v>
      </c>
      <c r="L48" s="45">
        <f t="shared" ref="L48:AA48" si="8">SUM(L8:L19)</f>
        <v>4531.0899999999992</v>
      </c>
      <c r="M48" s="45">
        <f t="shared" si="8"/>
        <v>41849.709999999992</v>
      </c>
      <c r="N48" s="45">
        <f t="shared" si="8"/>
        <v>0</v>
      </c>
      <c r="O48" s="45">
        <f t="shared" si="8"/>
        <v>14704.8</v>
      </c>
      <c r="P48" s="45">
        <f t="shared" si="8"/>
        <v>58417.75</v>
      </c>
      <c r="Q48" s="45">
        <f t="shared" si="8"/>
        <v>97091</v>
      </c>
      <c r="R48" s="45">
        <f t="shared" si="8"/>
        <v>13207.650000000001</v>
      </c>
      <c r="S48" s="45">
        <f t="shared" si="8"/>
        <v>0</v>
      </c>
      <c r="T48" s="45">
        <f t="shared" si="8"/>
        <v>0</v>
      </c>
      <c r="U48" s="45">
        <f t="shared" si="8"/>
        <v>516907.41000000003</v>
      </c>
      <c r="V48" s="45">
        <f t="shared" si="8"/>
        <v>0</v>
      </c>
      <c r="W48" s="45">
        <f t="shared" si="8"/>
        <v>516907.41000000003</v>
      </c>
      <c r="X48" s="258">
        <f t="shared" si="8"/>
        <v>286675</v>
      </c>
      <c r="Y48" s="258">
        <f t="shared" si="8"/>
        <v>0</v>
      </c>
      <c r="Z48" s="258">
        <f t="shared" si="8"/>
        <v>2266</v>
      </c>
      <c r="AA48" s="258">
        <f t="shared" si="8"/>
        <v>2266</v>
      </c>
      <c r="AB48" s="62">
        <f>W48/(D48+E48)</f>
        <v>4507.7824191157233</v>
      </c>
      <c r="AC48" s="62">
        <f>W48/Z48</f>
        <v>228.11447925860548</v>
      </c>
      <c r="AD48" s="62"/>
      <c r="AE48" s="62"/>
    </row>
  </sheetData>
  <mergeCells count="3">
    <mergeCell ref="A46:B46"/>
    <mergeCell ref="A47:B47"/>
    <mergeCell ref="A48:B48"/>
  </mergeCells>
  <pageMargins left="0.70866141732283472" right="0.70866141732283472" top="0.74803149606299213" bottom="0.74803149606299213" header="0.31496062992125984" footer="0.31496062992125984"/>
  <pageSetup paperSize="8" scale="54" orientation="landscape"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pageSetUpPr fitToPage="1"/>
  </sheetPr>
  <dimension ref="A1:AE47"/>
  <sheetViews>
    <sheetView workbookViewId="0">
      <selection activeCell="A4" sqref="A4:AE16"/>
    </sheetView>
  </sheetViews>
  <sheetFormatPr defaultRowHeight="13.2" x14ac:dyDescent="0.25"/>
  <cols>
    <col min="1" max="1" width="20.44140625" customWidth="1"/>
    <col min="2" max="2" width="13.44140625" bestFit="1" customWidth="1"/>
    <col min="3" max="3" width="18.6640625" customWidth="1"/>
    <col min="6" max="6" width="15.109375" bestFit="1" customWidth="1"/>
    <col min="7" max="7" width="14.33203125" customWidth="1"/>
    <col min="11" max="11" width="11" bestFit="1" customWidth="1"/>
    <col min="12" max="12" width="10" bestFit="1" customWidth="1"/>
    <col min="13" max="13" width="12.6640625" customWidth="1"/>
    <col min="15" max="15" width="12" customWidth="1"/>
    <col min="16" max="17" width="11" bestFit="1" customWidth="1"/>
    <col min="18" max="18" width="12" customWidth="1"/>
    <col min="21" max="21" width="12" bestFit="1" customWidth="1"/>
    <col min="23" max="23" width="12" bestFit="1" customWidth="1"/>
    <col min="28" max="28" width="11" customWidth="1"/>
    <col min="30" max="30" width="18.88671875" customWidth="1"/>
    <col min="31" max="31" width="24" customWidth="1"/>
  </cols>
  <sheetData>
    <row r="1" spans="1:31" x14ac:dyDescent="0.25">
      <c r="A1" s="10" t="s">
        <v>1305</v>
      </c>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31" x14ac:dyDescent="0.25">
      <c r="A4" s="21" t="s">
        <v>1304</v>
      </c>
      <c r="B4" s="38" t="s">
        <v>1284</v>
      </c>
      <c r="C4" s="21" t="s">
        <v>1306</v>
      </c>
      <c r="D4" s="21">
        <v>7.88</v>
      </c>
      <c r="E4" s="21">
        <v>0</v>
      </c>
      <c r="F4" s="21" t="s">
        <v>177</v>
      </c>
      <c r="G4" s="21" t="s">
        <v>1306</v>
      </c>
      <c r="H4" s="21">
        <v>0</v>
      </c>
      <c r="I4" s="21">
        <v>19</v>
      </c>
      <c r="J4" s="21">
        <v>11</v>
      </c>
      <c r="K4" s="23">
        <v>24335.58</v>
      </c>
      <c r="L4" s="23">
        <v>382.64</v>
      </c>
      <c r="M4" s="23">
        <v>3810.95</v>
      </c>
      <c r="N4" s="23">
        <v>0</v>
      </c>
      <c r="O4" s="23">
        <v>1049.3699999999999</v>
      </c>
      <c r="P4" s="23">
        <v>2431.0500000000002</v>
      </c>
      <c r="Q4" s="23">
        <v>7913.5</v>
      </c>
      <c r="R4" s="23">
        <v>1083</v>
      </c>
      <c r="S4" s="23">
        <v>0</v>
      </c>
      <c r="T4" s="23">
        <v>0</v>
      </c>
      <c r="U4" s="23">
        <v>41006.089999999997</v>
      </c>
      <c r="V4" s="23">
        <v>0</v>
      </c>
      <c r="W4" s="23">
        <f t="shared" ref="W4:W9" si="0">U4+V4</f>
        <v>41006.089999999997</v>
      </c>
      <c r="X4" s="21">
        <v>19700</v>
      </c>
      <c r="Y4" s="21">
        <v>0</v>
      </c>
      <c r="Z4" s="21">
        <v>209</v>
      </c>
      <c r="AA4" s="21">
        <v>201</v>
      </c>
      <c r="AB4" s="23">
        <f t="shared" ref="AB4:AB9" si="1">W4/(D4+E4)</f>
        <v>5203.818527918781</v>
      </c>
      <c r="AC4" s="23">
        <f t="shared" ref="AC4:AC9" si="2">W4/Z4</f>
        <v>196.20138755980861</v>
      </c>
      <c r="AD4" s="23" t="s">
        <v>1795</v>
      </c>
      <c r="AE4" s="284"/>
    </row>
    <row r="5" spans="1:31" x14ac:dyDescent="0.25">
      <c r="A5" s="21" t="s">
        <v>1304</v>
      </c>
      <c r="B5" s="38" t="s">
        <v>1330</v>
      </c>
      <c r="C5" s="21" t="s">
        <v>1332</v>
      </c>
      <c r="D5" s="21">
        <v>6.81</v>
      </c>
      <c r="E5" s="21">
        <v>0</v>
      </c>
      <c r="F5" s="21" t="s">
        <v>177</v>
      </c>
      <c r="G5" s="21" t="s">
        <v>1332</v>
      </c>
      <c r="H5" s="21">
        <v>0</v>
      </c>
      <c r="I5" s="21">
        <v>20</v>
      </c>
      <c r="J5" s="21">
        <v>11</v>
      </c>
      <c r="K5" s="23">
        <v>25511.599999999999</v>
      </c>
      <c r="L5" s="23">
        <v>400.69</v>
      </c>
      <c r="M5" s="23">
        <v>3995.12</v>
      </c>
      <c r="N5" s="23">
        <v>0</v>
      </c>
      <c r="O5" s="23">
        <v>1104.5999999999999</v>
      </c>
      <c r="P5" s="23">
        <v>2559</v>
      </c>
      <c r="Q5" s="23">
        <v>10820</v>
      </c>
      <c r="R5" s="23">
        <v>1140</v>
      </c>
      <c r="S5" s="23">
        <v>0</v>
      </c>
      <c r="T5" s="23">
        <v>0</v>
      </c>
      <c r="U5" s="23">
        <v>45531.01</v>
      </c>
      <c r="V5" s="23">
        <v>0</v>
      </c>
      <c r="W5" s="23">
        <f t="shared" si="0"/>
        <v>45531.01</v>
      </c>
      <c r="X5" s="21">
        <v>17025</v>
      </c>
      <c r="Y5" s="21">
        <v>0</v>
      </c>
      <c r="Z5" s="21">
        <v>220</v>
      </c>
      <c r="AA5" s="21">
        <v>205</v>
      </c>
      <c r="AB5" s="23">
        <f t="shared" si="1"/>
        <v>6685.9045521292228</v>
      </c>
      <c r="AC5" s="23">
        <f t="shared" si="2"/>
        <v>206.95913636363636</v>
      </c>
      <c r="AD5" s="23" t="s">
        <v>1842</v>
      </c>
      <c r="AE5" s="284"/>
    </row>
    <row r="6" spans="1:31" x14ac:dyDescent="0.25">
      <c r="A6" s="152" t="s">
        <v>1304</v>
      </c>
      <c r="B6" s="38" t="s">
        <v>1354</v>
      </c>
      <c r="C6" s="21" t="s">
        <v>1360</v>
      </c>
      <c r="D6" s="21">
        <v>6.83</v>
      </c>
      <c r="E6" s="21">
        <v>0</v>
      </c>
      <c r="F6" s="21" t="s">
        <v>177</v>
      </c>
      <c r="G6" s="21" t="s">
        <v>1360</v>
      </c>
      <c r="H6" s="21">
        <v>0</v>
      </c>
      <c r="I6" s="21">
        <v>19</v>
      </c>
      <c r="J6" s="21">
        <v>11</v>
      </c>
      <c r="K6" s="23">
        <v>24236.02</v>
      </c>
      <c r="L6" s="23">
        <v>380.65</v>
      </c>
      <c r="M6" s="23">
        <v>3795.36</v>
      </c>
      <c r="N6" s="23">
        <v>0</v>
      </c>
      <c r="O6" s="23">
        <v>1049.3699999999999</v>
      </c>
      <c r="P6" s="23">
        <v>2431.0500000000002</v>
      </c>
      <c r="Q6" s="23">
        <v>10279</v>
      </c>
      <c r="R6" s="23">
        <v>1083</v>
      </c>
      <c r="S6" s="23">
        <v>0</v>
      </c>
      <c r="T6" s="23">
        <v>0</v>
      </c>
      <c r="U6" s="23">
        <v>43254.45</v>
      </c>
      <c r="V6" s="23">
        <v>0</v>
      </c>
      <c r="W6" s="23">
        <f t="shared" si="0"/>
        <v>43254.45</v>
      </c>
      <c r="X6" s="21">
        <v>17075</v>
      </c>
      <c r="Y6" s="21">
        <v>0</v>
      </c>
      <c r="Z6" s="21">
        <v>209</v>
      </c>
      <c r="AA6" s="21">
        <v>195</v>
      </c>
      <c r="AB6" s="23">
        <f t="shared" si="1"/>
        <v>6333.0087847730592</v>
      </c>
      <c r="AC6" s="23">
        <f t="shared" si="2"/>
        <v>206.95909090909089</v>
      </c>
      <c r="AD6" s="23" t="s">
        <v>1843</v>
      </c>
      <c r="AE6" s="284"/>
    </row>
    <row r="7" spans="1:31" x14ac:dyDescent="0.25">
      <c r="A7" s="21" t="s">
        <v>1304</v>
      </c>
      <c r="B7" s="38" t="s">
        <v>1385</v>
      </c>
      <c r="C7" s="21" t="s">
        <v>1401</v>
      </c>
      <c r="D7" s="21">
        <v>14.73</v>
      </c>
      <c r="E7" s="21">
        <v>0</v>
      </c>
      <c r="F7" s="21" t="s">
        <v>177</v>
      </c>
      <c r="G7" s="21" t="s">
        <v>1401</v>
      </c>
      <c r="H7" s="21">
        <v>0</v>
      </c>
      <c r="I7" s="21">
        <v>20</v>
      </c>
      <c r="J7" s="21">
        <v>11</v>
      </c>
      <c r="K7" s="23">
        <v>25966</v>
      </c>
      <c r="L7" s="23">
        <v>409.78</v>
      </c>
      <c r="M7" s="23">
        <v>4066.28</v>
      </c>
      <c r="N7" s="23">
        <v>0</v>
      </c>
      <c r="O7" s="23">
        <v>1323.6</v>
      </c>
      <c r="P7" s="23">
        <v>5280.4</v>
      </c>
      <c r="Q7" s="23">
        <v>9160</v>
      </c>
      <c r="R7" s="23">
        <v>1140</v>
      </c>
      <c r="S7" s="23">
        <v>0</v>
      </c>
      <c r="T7" s="23">
        <v>0</v>
      </c>
      <c r="U7" s="23">
        <v>47346.06</v>
      </c>
      <c r="V7" s="23">
        <v>0</v>
      </c>
      <c r="W7" s="23">
        <f t="shared" si="0"/>
        <v>47346.06</v>
      </c>
      <c r="X7" s="21">
        <v>36825</v>
      </c>
      <c r="Y7" s="21">
        <v>0</v>
      </c>
      <c r="Z7" s="21">
        <v>220</v>
      </c>
      <c r="AA7" s="21">
        <v>205</v>
      </c>
      <c r="AB7" s="23">
        <f t="shared" si="1"/>
        <v>3214.2606924643583</v>
      </c>
      <c r="AC7" s="23">
        <f t="shared" si="2"/>
        <v>215.20936363636363</v>
      </c>
      <c r="AD7" s="23" t="s">
        <v>1853</v>
      </c>
      <c r="AE7" s="284"/>
    </row>
    <row r="8" spans="1:31" x14ac:dyDescent="0.25">
      <c r="A8" s="21" t="s">
        <v>1304</v>
      </c>
      <c r="B8" s="38" t="s">
        <v>1957</v>
      </c>
      <c r="C8" s="21" t="s">
        <v>1955</v>
      </c>
      <c r="D8" s="21">
        <v>19.78</v>
      </c>
      <c r="E8" s="21">
        <v>0</v>
      </c>
      <c r="F8" s="21" t="s">
        <v>177</v>
      </c>
      <c r="G8" s="21" t="s">
        <v>1955</v>
      </c>
      <c r="H8" s="21">
        <v>0</v>
      </c>
      <c r="I8" s="21">
        <v>25</v>
      </c>
      <c r="J8" s="21">
        <v>11</v>
      </c>
      <c r="K8" s="23">
        <v>34542.25</v>
      </c>
      <c r="L8" s="23">
        <v>545.15</v>
      </c>
      <c r="M8" s="23">
        <v>2417.96</v>
      </c>
      <c r="N8" s="23">
        <v>0</v>
      </c>
      <c r="O8" s="23">
        <v>1770</v>
      </c>
      <c r="P8" s="23">
        <v>7028.75</v>
      </c>
      <c r="Q8" s="23">
        <v>10900</v>
      </c>
      <c r="R8" s="23">
        <v>1596.25</v>
      </c>
      <c r="S8" s="23">
        <v>0</v>
      </c>
      <c r="T8" s="23">
        <v>0</v>
      </c>
      <c r="U8" s="23">
        <v>58800.36</v>
      </c>
      <c r="V8" s="23">
        <v>0</v>
      </c>
      <c r="W8" s="23">
        <f t="shared" si="0"/>
        <v>58800.36</v>
      </c>
      <c r="X8" s="21">
        <v>49450</v>
      </c>
      <c r="Y8" s="21">
        <v>0</v>
      </c>
      <c r="Z8" s="21">
        <v>275</v>
      </c>
      <c r="AA8" s="21">
        <v>275</v>
      </c>
      <c r="AB8" s="23">
        <f t="shared" si="1"/>
        <v>2972.7178968655207</v>
      </c>
      <c r="AC8" s="23">
        <f t="shared" si="2"/>
        <v>213.81949090909092</v>
      </c>
      <c r="AD8" s="23" t="s">
        <v>1956</v>
      </c>
      <c r="AE8" s="284"/>
    </row>
    <row r="9" spans="1:31" x14ac:dyDescent="0.25">
      <c r="A9" s="21" t="s">
        <v>1304</v>
      </c>
      <c r="B9" s="38" t="s">
        <v>1957</v>
      </c>
      <c r="C9" s="21" t="s">
        <v>2008</v>
      </c>
      <c r="D9" s="21">
        <v>20.16</v>
      </c>
      <c r="E9" s="21">
        <v>0</v>
      </c>
      <c r="F9" s="21" t="s">
        <v>177</v>
      </c>
      <c r="G9" s="21" t="s">
        <v>2008</v>
      </c>
      <c r="H9" s="21">
        <v>0</v>
      </c>
      <c r="I9" s="21">
        <v>26</v>
      </c>
      <c r="J9" s="21">
        <v>11</v>
      </c>
      <c r="K9" s="23">
        <v>35923.94</v>
      </c>
      <c r="L9" s="23">
        <v>566.95000000000005</v>
      </c>
      <c r="M9" s="23">
        <v>5625.69</v>
      </c>
      <c r="N9" s="23">
        <v>0</v>
      </c>
      <c r="O9" s="23">
        <v>1840.8</v>
      </c>
      <c r="P9" s="23">
        <v>7309.9</v>
      </c>
      <c r="Q9" s="23">
        <v>12350</v>
      </c>
      <c r="R9" s="23">
        <v>1660.1</v>
      </c>
      <c r="S9" s="23">
        <v>0</v>
      </c>
      <c r="T9" s="23">
        <v>0</v>
      </c>
      <c r="U9" s="23">
        <v>65277.38</v>
      </c>
      <c r="V9" s="23">
        <v>0</v>
      </c>
      <c r="W9" s="23">
        <f t="shared" si="0"/>
        <v>65277.38</v>
      </c>
      <c r="X9" s="21">
        <v>50400</v>
      </c>
      <c r="Y9" s="21">
        <v>0</v>
      </c>
      <c r="Z9" s="21">
        <v>286</v>
      </c>
      <c r="AA9" s="21">
        <v>286</v>
      </c>
      <c r="AB9" s="23">
        <f t="shared" si="1"/>
        <v>3237.9652777777778</v>
      </c>
      <c r="AC9" s="23">
        <f t="shared" si="2"/>
        <v>228.2425874125874</v>
      </c>
      <c r="AD9" s="23" t="s">
        <v>2009</v>
      </c>
      <c r="AE9" s="284"/>
    </row>
    <row r="10" spans="1:31" x14ac:dyDescent="0.25">
      <c r="A10" s="21" t="s">
        <v>1304</v>
      </c>
      <c r="B10" s="38" t="s">
        <v>2039</v>
      </c>
      <c r="C10" s="21" t="s">
        <v>2057</v>
      </c>
      <c r="D10" s="21">
        <v>10.83</v>
      </c>
      <c r="E10" s="21">
        <v>0</v>
      </c>
      <c r="F10" s="21" t="s">
        <v>177</v>
      </c>
      <c r="G10" s="21" t="s">
        <v>2057</v>
      </c>
      <c r="H10" s="21">
        <v>0</v>
      </c>
      <c r="I10" s="21">
        <v>14</v>
      </c>
      <c r="J10" s="21">
        <v>11</v>
      </c>
      <c r="K10" s="23">
        <v>19343.66</v>
      </c>
      <c r="L10" s="23">
        <v>305.27999999999997</v>
      </c>
      <c r="M10" s="23">
        <v>3029.22</v>
      </c>
      <c r="N10" s="23">
        <v>0</v>
      </c>
      <c r="O10" s="23">
        <v>991.2</v>
      </c>
      <c r="P10" s="23">
        <v>3936.1</v>
      </c>
      <c r="Q10" s="23">
        <v>6650</v>
      </c>
      <c r="R10" s="23">
        <v>893.9</v>
      </c>
      <c r="S10" s="23">
        <v>0</v>
      </c>
      <c r="T10" s="23">
        <v>0</v>
      </c>
      <c r="U10" s="23">
        <v>35149.360000000001</v>
      </c>
      <c r="V10" s="23">
        <v>0</v>
      </c>
      <c r="W10" s="23">
        <f t="shared" ref="W10:W15" si="3">U10+V10</f>
        <v>35149.360000000001</v>
      </c>
      <c r="X10" s="21">
        <v>27075</v>
      </c>
      <c r="Y10" s="21">
        <v>0</v>
      </c>
      <c r="Z10" s="21">
        <v>154</v>
      </c>
      <c r="AA10" s="21">
        <v>154</v>
      </c>
      <c r="AB10" s="23">
        <f t="shared" ref="AB10:AB15" si="4">W10/(D10+E10)</f>
        <v>3245.5549399815327</v>
      </c>
      <c r="AC10" s="23">
        <f t="shared" ref="AC10:AC15" si="5">W10/Z10</f>
        <v>228.2425974025974</v>
      </c>
      <c r="AD10" s="23" t="s">
        <v>2058</v>
      </c>
      <c r="AE10" s="284"/>
    </row>
    <row r="11" spans="1:31" x14ac:dyDescent="0.25">
      <c r="A11" s="21" t="s">
        <v>1304</v>
      </c>
      <c r="B11" s="38" t="s">
        <v>2061</v>
      </c>
      <c r="C11" s="21" t="s">
        <v>2083</v>
      </c>
      <c r="D11" s="21">
        <v>7.05</v>
      </c>
      <c r="E11" s="21">
        <v>0</v>
      </c>
      <c r="F11" s="21" t="s">
        <v>177</v>
      </c>
      <c r="G11" s="21" t="s">
        <v>2083</v>
      </c>
      <c r="H11" s="21">
        <v>0</v>
      </c>
      <c r="I11" s="21">
        <v>20</v>
      </c>
      <c r="J11" s="21">
        <v>11</v>
      </c>
      <c r="K11" s="23">
        <v>27633.8</v>
      </c>
      <c r="L11" s="23">
        <v>436.12</v>
      </c>
      <c r="M11" s="23">
        <v>4327.45</v>
      </c>
      <c r="N11" s="23">
        <v>0</v>
      </c>
      <c r="O11" s="23">
        <v>1416</v>
      </c>
      <c r="P11" s="23">
        <v>5623</v>
      </c>
      <c r="Q11" s="23">
        <v>9500</v>
      </c>
      <c r="R11" s="23">
        <v>1277</v>
      </c>
      <c r="S11" s="23">
        <v>0</v>
      </c>
      <c r="T11" s="23">
        <v>0</v>
      </c>
      <c r="U11" s="23">
        <v>50213.37</v>
      </c>
      <c r="V11" s="23">
        <v>0</v>
      </c>
      <c r="W11" s="23">
        <f t="shared" si="3"/>
        <v>50213.37</v>
      </c>
      <c r="X11" s="21">
        <v>17625</v>
      </c>
      <c r="Y11" s="21">
        <v>0</v>
      </c>
      <c r="Z11" s="21">
        <v>220</v>
      </c>
      <c r="AA11" s="21">
        <v>220</v>
      </c>
      <c r="AB11" s="23">
        <f t="shared" si="4"/>
        <v>7122.4638297872343</v>
      </c>
      <c r="AC11" s="23">
        <f t="shared" si="5"/>
        <v>228.24259090909092</v>
      </c>
      <c r="AD11" s="23" t="s">
        <v>2084</v>
      </c>
      <c r="AE11" s="284"/>
    </row>
    <row r="12" spans="1:31" x14ac:dyDescent="0.25">
      <c r="A12" s="21" t="s">
        <v>1304</v>
      </c>
      <c r="B12" s="38" t="s">
        <v>2088</v>
      </c>
      <c r="C12" s="21" t="s">
        <v>2112</v>
      </c>
      <c r="D12" s="21">
        <v>7</v>
      </c>
      <c r="E12" s="21">
        <v>0</v>
      </c>
      <c r="F12" s="21" t="s">
        <v>177</v>
      </c>
      <c r="G12" s="21" t="s">
        <v>2112</v>
      </c>
      <c r="H12" s="21">
        <v>0</v>
      </c>
      <c r="I12" s="21">
        <v>20</v>
      </c>
      <c r="J12" s="21">
        <v>11</v>
      </c>
      <c r="K12" s="23">
        <v>27633.8</v>
      </c>
      <c r="L12" s="23">
        <v>436.12</v>
      </c>
      <c r="M12" s="23">
        <v>4327.45</v>
      </c>
      <c r="N12" s="23">
        <v>0</v>
      </c>
      <c r="O12" s="23">
        <v>1416</v>
      </c>
      <c r="P12" s="23">
        <v>5623</v>
      </c>
      <c r="Q12" s="23">
        <v>9500</v>
      </c>
      <c r="R12" s="23">
        <v>1277</v>
      </c>
      <c r="S12" s="23">
        <v>0</v>
      </c>
      <c r="T12" s="23">
        <v>0</v>
      </c>
      <c r="U12" s="23">
        <v>50213.37</v>
      </c>
      <c r="V12" s="23">
        <v>0</v>
      </c>
      <c r="W12" s="23">
        <f t="shared" si="3"/>
        <v>50213.37</v>
      </c>
      <c r="X12" s="21">
        <v>17500</v>
      </c>
      <c r="Y12" s="21">
        <v>0</v>
      </c>
      <c r="Z12" s="21">
        <v>220</v>
      </c>
      <c r="AA12" s="21">
        <v>220</v>
      </c>
      <c r="AB12" s="23">
        <f t="shared" si="4"/>
        <v>7173.3385714285714</v>
      </c>
      <c r="AC12" s="23">
        <f t="shared" si="5"/>
        <v>228.24259090909092</v>
      </c>
      <c r="AD12" s="23" t="s">
        <v>2113</v>
      </c>
      <c r="AE12" s="284"/>
    </row>
    <row r="13" spans="1:31" x14ac:dyDescent="0.25">
      <c r="A13" s="21" t="s">
        <v>1304</v>
      </c>
      <c r="B13" s="38" t="s">
        <v>2121</v>
      </c>
      <c r="C13" s="21" t="s">
        <v>2138</v>
      </c>
      <c r="D13" s="21">
        <v>6.22</v>
      </c>
      <c r="E13" s="21">
        <v>0</v>
      </c>
      <c r="F13" s="21" t="s">
        <v>177</v>
      </c>
      <c r="G13" s="21" t="s">
        <v>2138</v>
      </c>
      <c r="H13" s="21">
        <v>0</v>
      </c>
      <c r="I13" s="21">
        <v>18</v>
      </c>
      <c r="J13" s="21">
        <v>11</v>
      </c>
      <c r="K13" s="23">
        <v>24870.42</v>
      </c>
      <c r="L13" s="23">
        <v>392.5</v>
      </c>
      <c r="M13" s="23">
        <v>3894.71</v>
      </c>
      <c r="N13" s="23">
        <v>0</v>
      </c>
      <c r="O13" s="23">
        <v>1274.4000000000001</v>
      </c>
      <c r="P13" s="23">
        <v>5060.7</v>
      </c>
      <c r="Q13" s="23">
        <v>8550</v>
      </c>
      <c r="R13" s="23">
        <v>1149.3</v>
      </c>
      <c r="S13" s="23">
        <v>0</v>
      </c>
      <c r="T13" s="23">
        <v>0</v>
      </c>
      <c r="U13" s="23">
        <v>45192.03</v>
      </c>
      <c r="V13" s="23">
        <v>0</v>
      </c>
      <c r="W13" s="23">
        <f t="shared" si="3"/>
        <v>45192.03</v>
      </c>
      <c r="X13" s="21">
        <v>15550</v>
      </c>
      <c r="Y13" s="21">
        <v>0</v>
      </c>
      <c r="Z13" s="21">
        <v>198</v>
      </c>
      <c r="AA13" s="21">
        <v>198</v>
      </c>
      <c r="AB13" s="23">
        <f t="shared" si="4"/>
        <v>7265.5996784565914</v>
      </c>
      <c r="AC13" s="23">
        <f t="shared" si="5"/>
        <v>228.24257575757576</v>
      </c>
      <c r="AD13" s="23" t="s">
        <v>2139</v>
      </c>
      <c r="AE13" s="284"/>
    </row>
    <row r="14" spans="1:31" x14ac:dyDescent="0.25">
      <c r="A14" s="21" t="s">
        <v>1304</v>
      </c>
      <c r="B14" s="38" t="s">
        <v>2161</v>
      </c>
      <c r="C14" s="21" t="s">
        <v>2164</v>
      </c>
      <c r="D14" s="21">
        <v>6.66</v>
      </c>
      <c r="E14" s="21">
        <v>0</v>
      </c>
      <c r="F14" s="21" t="s">
        <v>177</v>
      </c>
      <c r="G14" s="21" t="s">
        <v>2164</v>
      </c>
      <c r="H14" s="21">
        <v>0</v>
      </c>
      <c r="I14" s="21">
        <v>19</v>
      </c>
      <c r="J14" s="21">
        <v>11</v>
      </c>
      <c r="K14" s="23">
        <v>26252.11</v>
      </c>
      <c r="L14" s="23">
        <v>414.31</v>
      </c>
      <c r="M14" s="23">
        <v>4111.08</v>
      </c>
      <c r="N14" s="23">
        <v>0</v>
      </c>
      <c r="O14" s="23">
        <v>1345.2</v>
      </c>
      <c r="P14" s="23">
        <v>5341.85</v>
      </c>
      <c r="Q14" s="23">
        <v>9025</v>
      </c>
      <c r="R14" s="23">
        <v>1213.1500000000001</v>
      </c>
      <c r="S14" s="23">
        <v>0</v>
      </c>
      <c r="T14" s="23">
        <v>0</v>
      </c>
      <c r="U14" s="23">
        <v>47702.7</v>
      </c>
      <c r="V14" s="23">
        <v>0</v>
      </c>
      <c r="W14" s="23">
        <f t="shared" si="3"/>
        <v>47702.7</v>
      </c>
      <c r="X14" s="21">
        <v>16650</v>
      </c>
      <c r="Y14" s="21">
        <v>0</v>
      </c>
      <c r="Z14" s="21">
        <v>209</v>
      </c>
      <c r="AA14" s="21">
        <v>209</v>
      </c>
      <c r="AB14" s="23">
        <f t="shared" si="4"/>
        <v>7162.5675675675666</v>
      </c>
      <c r="AC14" s="23">
        <f t="shared" si="5"/>
        <v>228.2425837320574</v>
      </c>
      <c r="AD14" s="23" t="s">
        <v>2165</v>
      </c>
      <c r="AE14" s="284"/>
    </row>
    <row r="15" spans="1:31" x14ac:dyDescent="0.25">
      <c r="A15" s="21" t="s">
        <v>1304</v>
      </c>
      <c r="B15" s="38" t="s">
        <v>2171</v>
      </c>
      <c r="C15" s="21" t="s">
        <v>2178</v>
      </c>
      <c r="D15" s="21">
        <v>6.86</v>
      </c>
      <c r="E15" s="21">
        <v>0</v>
      </c>
      <c r="F15" s="21" t="s">
        <v>177</v>
      </c>
      <c r="G15" s="21" t="s">
        <v>2178</v>
      </c>
      <c r="H15" s="21">
        <v>0</v>
      </c>
      <c r="I15" s="21">
        <v>19</v>
      </c>
      <c r="J15" s="21">
        <v>11</v>
      </c>
      <c r="K15" s="23">
        <v>26252.11</v>
      </c>
      <c r="L15" s="23">
        <v>414.31</v>
      </c>
      <c r="M15" s="23">
        <v>4111.08</v>
      </c>
      <c r="N15" s="23">
        <v>0</v>
      </c>
      <c r="O15" s="23">
        <v>1345.2</v>
      </c>
      <c r="P15" s="23">
        <v>5341.85</v>
      </c>
      <c r="Q15" s="23">
        <v>9025</v>
      </c>
      <c r="R15" s="23">
        <v>1213.1500000000001</v>
      </c>
      <c r="S15" s="23">
        <v>0</v>
      </c>
      <c r="T15" s="23">
        <v>0</v>
      </c>
      <c r="U15" s="23">
        <v>47702.7</v>
      </c>
      <c r="V15" s="23">
        <v>0</v>
      </c>
      <c r="W15" s="23">
        <f t="shared" si="3"/>
        <v>47702.7</v>
      </c>
      <c r="X15" s="21">
        <v>17150</v>
      </c>
      <c r="Y15" s="21">
        <v>0</v>
      </c>
      <c r="Z15" s="21">
        <v>209</v>
      </c>
      <c r="AA15" s="21">
        <v>209</v>
      </c>
      <c r="AB15" s="23">
        <f t="shared" si="4"/>
        <v>6953.7463556851308</v>
      </c>
      <c r="AC15" s="23">
        <f t="shared" si="5"/>
        <v>228.2425837320574</v>
      </c>
      <c r="AD15" s="23" t="s">
        <v>2179</v>
      </c>
      <c r="AE15" s="284"/>
    </row>
    <row r="16" spans="1:31" x14ac:dyDescent="0.25">
      <c r="A16" s="21" t="s">
        <v>1304</v>
      </c>
      <c r="B16" s="38" t="s">
        <v>2201</v>
      </c>
      <c r="C16" s="21" t="s">
        <v>2235</v>
      </c>
      <c r="D16" s="21">
        <v>6.46</v>
      </c>
      <c r="E16" s="21">
        <v>0</v>
      </c>
      <c r="F16" s="21" t="s">
        <v>177</v>
      </c>
      <c r="G16" s="21" t="s">
        <v>2235</v>
      </c>
      <c r="H16" s="21">
        <v>0</v>
      </c>
      <c r="I16" s="21">
        <v>18</v>
      </c>
      <c r="J16" s="21">
        <v>11</v>
      </c>
      <c r="K16" s="23">
        <v>24870.42</v>
      </c>
      <c r="L16" s="23">
        <v>392.5</v>
      </c>
      <c r="M16" s="23">
        <v>3894.71</v>
      </c>
      <c r="N16" s="23">
        <v>0</v>
      </c>
      <c r="O16" s="23">
        <v>1274.4000000000001</v>
      </c>
      <c r="P16" s="23">
        <v>5060.7</v>
      </c>
      <c r="Q16" s="23">
        <v>8550</v>
      </c>
      <c r="R16" s="23">
        <v>1149.3</v>
      </c>
      <c r="S16" s="23">
        <v>0</v>
      </c>
      <c r="T16" s="23">
        <v>0</v>
      </c>
      <c r="U16" s="23">
        <v>45192.03</v>
      </c>
      <c r="V16" s="23">
        <v>0</v>
      </c>
      <c r="W16" s="23">
        <f>U16+V16</f>
        <v>45192.03</v>
      </c>
      <c r="X16" s="21">
        <v>16150</v>
      </c>
      <c r="Y16" s="21">
        <v>0</v>
      </c>
      <c r="Z16" s="21">
        <v>198</v>
      </c>
      <c r="AA16" s="21">
        <v>198</v>
      </c>
      <c r="AB16" s="23">
        <f>W16/(D16+E16)</f>
        <v>6995.6702786377709</v>
      </c>
      <c r="AC16" s="23">
        <f>W16/Z16</f>
        <v>228.24257575757576</v>
      </c>
      <c r="AD16" s="23" t="s">
        <v>2236</v>
      </c>
      <c r="AE16" s="284"/>
    </row>
    <row r="17" spans="1:31" x14ac:dyDescent="0.25">
      <c r="A17" s="21"/>
      <c r="B17" s="38"/>
      <c r="C17" s="21"/>
      <c r="D17" s="21"/>
      <c r="E17" s="21"/>
      <c r="F17" s="21"/>
      <c r="G17" s="21"/>
      <c r="H17" s="21"/>
      <c r="I17" s="21"/>
      <c r="J17" s="21"/>
      <c r="K17" s="23"/>
      <c r="L17" s="23"/>
      <c r="M17" s="23"/>
      <c r="N17" s="23"/>
      <c r="O17" s="23"/>
      <c r="P17" s="23"/>
      <c r="Q17" s="23"/>
      <c r="R17" s="23"/>
      <c r="S17" s="23"/>
      <c r="T17" s="23"/>
      <c r="U17" s="23"/>
      <c r="V17" s="23"/>
      <c r="W17" s="23"/>
      <c r="X17" s="21"/>
      <c r="Y17" s="21"/>
      <c r="Z17" s="21"/>
      <c r="AA17" s="21"/>
      <c r="AB17" s="23"/>
      <c r="AC17" s="23"/>
      <c r="AD17" s="23"/>
      <c r="AE17" s="284"/>
    </row>
    <row r="18" spans="1:31" x14ac:dyDescent="0.25">
      <c r="A18" s="21"/>
      <c r="B18" s="38"/>
      <c r="C18" s="21"/>
      <c r="D18" s="21"/>
      <c r="E18" s="21"/>
      <c r="F18" s="21"/>
      <c r="G18" s="21"/>
      <c r="H18" s="21"/>
      <c r="I18" s="21"/>
      <c r="J18" s="21"/>
      <c r="K18" s="23"/>
      <c r="L18" s="23"/>
      <c r="M18" s="23"/>
      <c r="N18" s="23"/>
      <c r="O18" s="23"/>
      <c r="P18" s="23"/>
      <c r="Q18" s="23"/>
      <c r="R18" s="23"/>
      <c r="S18" s="23"/>
      <c r="T18" s="23"/>
      <c r="U18" s="23"/>
      <c r="V18" s="23"/>
      <c r="W18" s="23"/>
      <c r="X18" s="21"/>
      <c r="Y18" s="21"/>
      <c r="Z18" s="21"/>
      <c r="AA18" s="21"/>
      <c r="AB18" s="23"/>
      <c r="AC18" s="23"/>
      <c r="AD18" s="23"/>
      <c r="AE18" s="284"/>
    </row>
    <row r="19" spans="1:31" x14ac:dyDescent="0.25">
      <c r="A19" s="152"/>
      <c r="B19" s="38"/>
      <c r="C19" s="21"/>
      <c r="D19" s="21"/>
      <c r="E19" s="21"/>
      <c r="F19" s="21"/>
      <c r="G19" s="21"/>
      <c r="H19" s="21"/>
      <c r="I19" s="21"/>
      <c r="J19" s="21"/>
      <c r="K19" s="23"/>
      <c r="L19" s="23"/>
      <c r="M19" s="23"/>
      <c r="N19" s="23"/>
      <c r="O19" s="23"/>
      <c r="P19" s="23"/>
      <c r="Q19" s="23"/>
      <c r="R19" s="23"/>
      <c r="S19" s="23"/>
      <c r="T19" s="23"/>
      <c r="U19" s="23"/>
      <c r="V19" s="23"/>
      <c r="W19" s="23"/>
      <c r="X19" s="21"/>
      <c r="Y19" s="21"/>
      <c r="Z19" s="21"/>
      <c r="AA19" s="21"/>
      <c r="AB19" s="23"/>
      <c r="AC19" s="23"/>
      <c r="AD19" s="23"/>
      <c r="AE19" s="284"/>
    </row>
    <row r="20" spans="1:31" x14ac:dyDescent="0.25">
      <c r="A20" s="21"/>
      <c r="B20" s="38"/>
      <c r="C20" s="21"/>
      <c r="D20" s="21"/>
      <c r="E20" s="21"/>
      <c r="F20" s="21"/>
      <c r="G20" s="21"/>
      <c r="H20" s="21"/>
      <c r="I20" s="21"/>
      <c r="J20" s="21"/>
      <c r="K20" s="23"/>
      <c r="L20" s="23"/>
      <c r="M20" s="23"/>
      <c r="N20" s="23"/>
      <c r="O20" s="23"/>
      <c r="P20" s="23"/>
      <c r="Q20" s="23"/>
      <c r="R20" s="23"/>
      <c r="S20" s="23"/>
      <c r="T20" s="23"/>
      <c r="U20" s="23"/>
      <c r="V20" s="23"/>
      <c r="W20" s="23"/>
      <c r="X20" s="21"/>
      <c r="Y20" s="21"/>
      <c r="Z20" s="21"/>
      <c r="AA20" s="21"/>
      <c r="AB20" s="23"/>
      <c r="AC20" s="23"/>
      <c r="AD20" s="23"/>
      <c r="AE20" s="284"/>
    </row>
    <row r="21" spans="1:31" x14ac:dyDescent="0.25">
      <c r="A21" s="21"/>
      <c r="B21" s="38"/>
      <c r="C21" s="21"/>
      <c r="D21" s="21"/>
      <c r="E21" s="21"/>
      <c r="F21" s="21"/>
      <c r="G21" s="21"/>
      <c r="H21" s="21"/>
      <c r="I21" s="21"/>
      <c r="J21" s="21"/>
      <c r="K21" s="23"/>
      <c r="L21" s="23"/>
      <c r="M21" s="23"/>
      <c r="N21" s="23"/>
      <c r="O21" s="23"/>
      <c r="P21" s="23"/>
      <c r="Q21" s="23"/>
      <c r="R21" s="23"/>
      <c r="S21" s="23"/>
      <c r="T21" s="23"/>
      <c r="U21" s="23"/>
      <c r="V21" s="23"/>
      <c r="W21" s="23"/>
      <c r="X21" s="21"/>
      <c r="Y21" s="21"/>
      <c r="Z21" s="21"/>
      <c r="AA21" s="21"/>
      <c r="AB21" s="23"/>
      <c r="AC21" s="23"/>
      <c r="AD21" s="23"/>
      <c r="AE21" s="284"/>
    </row>
    <row r="22" spans="1:31" x14ac:dyDescent="0.25">
      <c r="A22" s="21"/>
      <c r="B22" s="38"/>
      <c r="C22" s="21"/>
      <c r="D22" s="21"/>
      <c r="E22" s="21"/>
      <c r="F22" s="21"/>
      <c r="G22" s="21"/>
      <c r="H22" s="21"/>
      <c r="I22" s="21"/>
      <c r="J22" s="21"/>
      <c r="K22" s="23"/>
      <c r="L22" s="23"/>
      <c r="M22" s="23"/>
      <c r="N22" s="23"/>
      <c r="O22" s="23"/>
      <c r="P22" s="23"/>
      <c r="Q22" s="23"/>
      <c r="R22" s="23"/>
      <c r="S22" s="23"/>
      <c r="T22" s="23"/>
      <c r="U22" s="23"/>
      <c r="V22" s="23"/>
      <c r="W22" s="23"/>
      <c r="X22" s="21"/>
      <c r="Y22" s="21"/>
      <c r="Z22" s="21"/>
      <c r="AA22" s="21"/>
      <c r="AB22" s="23"/>
      <c r="AC22" s="23"/>
      <c r="AD22" s="23"/>
      <c r="AE22" s="284"/>
    </row>
    <row r="23" spans="1:31" x14ac:dyDescent="0.25">
      <c r="A23" s="21"/>
      <c r="B23" s="38"/>
      <c r="C23" s="21"/>
      <c r="D23" s="21"/>
      <c r="E23" s="21"/>
      <c r="F23" s="21"/>
      <c r="G23" s="21"/>
      <c r="H23" s="21"/>
      <c r="I23" s="21"/>
      <c r="J23" s="21"/>
      <c r="K23" s="23"/>
      <c r="L23" s="23"/>
      <c r="M23" s="23"/>
      <c r="N23" s="23"/>
      <c r="O23" s="23"/>
      <c r="P23" s="23"/>
      <c r="Q23" s="23"/>
      <c r="R23" s="23"/>
      <c r="S23" s="23"/>
      <c r="T23" s="23"/>
      <c r="U23" s="23"/>
      <c r="V23" s="23"/>
      <c r="W23" s="23"/>
      <c r="X23" s="21"/>
      <c r="Y23" s="21"/>
      <c r="Z23" s="21"/>
      <c r="AA23" s="21"/>
      <c r="AB23" s="23"/>
      <c r="AC23" s="23"/>
      <c r="AD23" s="23"/>
      <c r="AE23" s="284"/>
    </row>
    <row r="24" spans="1:31" x14ac:dyDescent="0.25">
      <c r="A24" s="21"/>
      <c r="B24" s="38"/>
      <c r="C24" s="21"/>
      <c r="D24" s="21"/>
      <c r="E24" s="21"/>
      <c r="F24" s="21"/>
      <c r="G24" s="21"/>
      <c r="H24" s="21"/>
      <c r="I24" s="21"/>
      <c r="J24" s="21"/>
      <c r="K24" s="23"/>
      <c r="L24" s="23"/>
      <c r="M24" s="23"/>
      <c r="N24" s="23"/>
      <c r="O24" s="23"/>
      <c r="P24" s="23"/>
      <c r="Q24" s="23"/>
      <c r="R24" s="23"/>
      <c r="S24" s="23"/>
      <c r="T24" s="23"/>
      <c r="U24" s="23"/>
      <c r="V24" s="23"/>
      <c r="W24" s="23"/>
      <c r="X24" s="21"/>
      <c r="Y24" s="21"/>
      <c r="Z24" s="21"/>
      <c r="AA24" s="21"/>
      <c r="AB24" s="23"/>
      <c r="AC24" s="23"/>
      <c r="AD24" s="23"/>
      <c r="AE24" s="284"/>
    </row>
    <row r="25" spans="1:31" x14ac:dyDescent="0.25">
      <c r="A25" s="21"/>
      <c r="B25" s="38"/>
      <c r="C25" s="21"/>
      <c r="D25" s="21"/>
      <c r="E25" s="21"/>
      <c r="F25" s="21"/>
      <c r="G25" s="21"/>
      <c r="H25" s="21"/>
      <c r="I25" s="21"/>
      <c r="J25" s="21"/>
      <c r="K25" s="23"/>
      <c r="L25" s="23"/>
      <c r="M25" s="23"/>
      <c r="N25" s="23"/>
      <c r="O25" s="23"/>
      <c r="P25" s="23"/>
      <c r="Q25" s="23"/>
      <c r="R25" s="23"/>
      <c r="S25" s="23"/>
      <c r="T25" s="23"/>
      <c r="U25" s="23"/>
      <c r="V25" s="23"/>
      <c r="W25" s="23"/>
      <c r="X25" s="21"/>
      <c r="Y25" s="21"/>
      <c r="Z25" s="21"/>
      <c r="AA25" s="21"/>
      <c r="AB25" s="23"/>
      <c r="AC25" s="23"/>
      <c r="AD25" s="23"/>
      <c r="AE25" s="284"/>
    </row>
    <row r="26" spans="1:31" x14ac:dyDescent="0.25">
      <c r="A26" s="21"/>
      <c r="B26" s="38"/>
      <c r="C26" s="21"/>
      <c r="D26" s="21"/>
      <c r="E26" s="21"/>
      <c r="F26" s="21"/>
      <c r="G26" s="21"/>
      <c r="H26" s="21"/>
      <c r="I26" s="21"/>
      <c r="J26" s="21"/>
      <c r="K26" s="23"/>
      <c r="L26" s="23"/>
      <c r="M26" s="23"/>
      <c r="N26" s="23"/>
      <c r="O26" s="23"/>
      <c r="P26" s="23"/>
      <c r="Q26" s="23"/>
      <c r="R26" s="23"/>
      <c r="S26" s="23"/>
      <c r="T26" s="23"/>
      <c r="U26" s="23"/>
      <c r="V26" s="23"/>
      <c r="W26" s="23"/>
      <c r="X26" s="21"/>
      <c r="Y26" s="21"/>
      <c r="Z26" s="21"/>
      <c r="AA26" s="21"/>
      <c r="AB26" s="23"/>
      <c r="AC26" s="23"/>
      <c r="AD26" s="23"/>
      <c r="AE26" s="284"/>
    </row>
    <row r="27" spans="1:31" x14ac:dyDescent="0.25">
      <c r="A27" s="21"/>
      <c r="B27" s="38"/>
      <c r="C27" s="21"/>
      <c r="D27" s="21"/>
      <c r="E27" s="21"/>
      <c r="F27" s="21"/>
      <c r="G27" s="21"/>
      <c r="H27" s="21"/>
      <c r="I27" s="21"/>
      <c r="J27" s="21"/>
      <c r="K27" s="23"/>
      <c r="L27" s="23"/>
      <c r="M27" s="23"/>
      <c r="N27" s="23"/>
      <c r="O27" s="23"/>
      <c r="P27" s="23"/>
      <c r="Q27" s="23"/>
      <c r="R27" s="23"/>
      <c r="S27" s="23"/>
      <c r="T27" s="23"/>
      <c r="U27" s="23"/>
      <c r="V27" s="23"/>
      <c r="W27" s="23"/>
      <c r="X27" s="21"/>
      <c r="Y27" s="21"/>
      <c r="Z27" s="21"/>
      <c r="AA27" s="21"/>
      <c r="AB27" s="23"/>
      <c r="AC27" s="23"/>
      <c r="AD27" s="23"/>
      <c r="AE27" s="284"/>
    </row>
    <row r="28" spans="1:31" x14ac:dyDescent="0.25">
      <c r="A28" s="21"/>
      <c r="B28" s="38"/>
      <c r="C28" s="21"/>
      <c r="D28" s="21"/>
      <c r="E28" s="21"/>
      <c r="F28" s="21"/>
      <c r="G28" s="21"/>
      <c r="H28" s="21"/>
      <c r="I28" s="21"/>
      <c r="J28" s="21"/>
      <c r="K28" s="23"/>
      <c r="L28" s="23"/>
      <c r="M28" s="23"/>
      <c r="N28" s="23"/>
      <c r="O28" s="23"/>
      <c r="P28" s="23"/>
      <c r="Q28" s="23"/>
      <c r="R28" s="23"/>
      <c r="S28" s="23"/>
      <c r="T28" s="23"/>
      <c r="U28" s="23"/>
      <c r="V28" s="23"/>
      <c r="W28" s="23"/>
      <c r="X28" s="21"/>
      <c r="Y28" s="21"/>
      <c r="Z28" s="21"/>
      <c r="AA28" s="21"/>
      <c r="AB28" s="23"/>
      <c r="AC28" s="23"/>
      <c r="AD28" s="23"/>
      <c r="AE28" s="284"/>
    </row>
    <row r="29" spans="1:31" x14ac:dyDescent="0.25">
      <c r="A29" s="21"/>
      <c r="B29" s="38"/>
      <c r="C29" s="21"/>
      <c r="D29" s="21"/>
      <c r="E29" s="21"/>
      <c r="F29" s="21"/>
      <c r="G29" s="21"/>
      <c r="H29" s="21"/>
      <c r="I29" s="21"/>
      <c r="J29" s="21"/>
      <c r="K29" s="23"/>
      <c r="L29" s="23"/>
      <c r="M29" s="23"/>
      <c r="N29" s="23"/>
      <c r="O29" s="23"/>
      <c r="P29" s="23"/>
      <c r="Q29" s="23"/>
      <c r="R29" s="23"/>
      <c r="S29" s="23"/>
      <c r="T29" s="23"/>
      <c r="U29" s="23"/>
      <c r="V29" s="23"/>
      <c r="W29" s="23"/>
      <c r="X29" s="21"/>
      <c r="Y29" s="21"/>
      <c r="Z29" s="21"/>
      <c r="AA29" s="21"/>
      <c r="AB29" s="23"/>
      <c r="AC29" s="23"/>
      <c r="AD29" s="23"/>
      <c r="AE29" s="284"/>
    </row>
    <row r="30" spans="1:31" x14ac:dyDescent="0.25">
      <c r="A30" s="21"/>
      <c r="B30" s="38"/>
      <c r="C30" s="21"/>
      <c r="D30" s="21"/>
      <c r="E30" s="21"/>
      <c r="F30" s="21"/>
      <c r="G30" s="21"/>
      <c r="H30" s="21"/>
      <c r="I30" s="21"/>
      <c r="J30" s="21"/>
      <c r="K30" s="23"/>
      <c r="L30" s="23"/>
      <c r="M30" s="23"/>
      <c r="N30" s="23"/>
      <c r="O30" s="23"/>
      <c r="P30" s="23"/>
      <c r="Q30" s="23"/>
      <c r="R30" s="23"/>
      <c r="S30" s="23"/>
      <c r="T30" s="23"/>
      <c r="U30" s="23"/>
      <c r="V30" s="23"/>
      <c r="W30" s="23"/>
      <c r="X30" s="21"/>
      <c r="Y30" s="21"/>
      <c r="Z30" s="21"/>
      <c r="AA30" s="21"/>
      <c r="AB30" s="23"/>
      <c r="AC30" s="23"/>
      <c r="AD30" s="23"/>
      <c r="AE30" s="284"/>
    </row>
    <row r="31" spans="1:31" x14ac:dyDescent="0.25">
      <c r="A31" s="21"/>
      <c r="B31" s="38"/>
      <c r="C31" s="21"/>
      <c r="D31" s="21"/>
      <c r="E31" s="21"/>
      <c r="F31" s="21"/>
      <c r="G31" s="21"/>
      <c r="H31" s="21"/>
      <c r="I31" s="21"/>
      <c r="J31" s="21"/>
      <c r="K31" s="23"/>
      <c r="L31" s="23"/>
      <c r="M31" s="23"/>
      <c r="N31" s="23"/>
      <c r="O31" s="23"/>
      <c r="P31" s="23"/>
      <c r="Q31" s="23"/>
      <c r="R31" s="23"/>
      <c r="S31" s="23"/>
      <c r="T31" s="23"/>
      <c r="U31" s="23"/>
      <c r="V31" s="23"/>
      <c r="W31" s="23"/>
      <c r="X31" s="21"/>
      <c r="Y31" s="21"/>
      <c r="Z31" s="21"/>
      <c r="AA31" s="21"/>
      <c r="AB31" s="23"/>
      <c r="AC31" s="23"/>
      <c r="AD31" s="23"/>
      <c r="AE31" s="284"/>
    </row>
    <row r="32" spans="1:31" x14ac:dyDescent="0.25">
      <c r="A32" s="21"/>
      <c r="B32" s="38"/>
      <c r="C32" s="21"/>
      <c r="D32" s="21"/>
      <c r="E32" s="21"/>
      <c r="F32" s="21"/>
      <c r="G32" s="21"/>
      <c r="H32" s="21"/>
      <c r="I32" s="21"/>
      <c r="J32" s="21"/>
      <c r="K32" s="23"/>
      <c r="L32" s="23"/>
      <c r="M32" s="23"/>
      <c r="N32" s="23"/>
      <c r="O32" s="23"/>
      <c r="P32" s="23"/>
      <c r="Q32" s="23"/>
      <c r="R32" s="23"/>
      <c r="S32" s="23"/>
      <c r="T32" s="23"/>
      <c r="U32" s="23"/>
      <c r="V32" s="23"/>
      <c r="W32" s="23"/>
      <c r="X32" s="21"/>
      <c r="Y32" s="21"/>
      <c r="Z32" s="21"/>
      <c r="AA32" s="21"/>
      <c r="AB32" s="23"/>
      <c r="AC32" s="23"/>
      <c r="AD32" s="23"/>
      <c r="AE32" s="284"/>
    </row>
    <row r="33" spans="1:31" x14ac:dyDescent="0.25">
      <c r="A33" s="21"/>
      <c r="B33" s="38"/>
      <c r="C33" s="21"/>
      <c r="D33" s="21"/>
      <c r="E33" s="21"/>
      <c r="F33" s="21"/>
      <c r="G33" s="21"/>
      <c r="H33" s="21"/>
      <c r="I33" s="21"/>
      <c r="J33" s="21"/>
      <c r="K33" s="23"/>
      <c r="L33" s="23"/>
      <c r="M33" s="23"/>
      <c r="N33" s="23"/>
      <c r="O33" s="23"/>
      <c r="P33" s="23"/>
      <c r="Q33" s="23"/>
      <c r="R33" s="23"/>
      <c r="S33" s="23"/>
      <c r="T33" s="23"/>
      <c r="U33" s="23"/>
      <c r="V33" s="23"/>
      <c r="W33" s="23"/>
      <c r="X33" s="21"/>
      <c r="Y33" s="21"/>
      <c r="Z33" s="21"/>
      <c r="AA33" s="21"/>
      <c r="AB33" s="23"/>
      <c r="AC33" s="23"/>
      <c r="AD33" s="23"/>
      <c r="AE33" s="284"/>
    </row>
    <row r="34" spans="1:31" x14ac:dyDescent="0.25">
      <c r="A34" s="21"/>
      <c r="B34" s="38"/>
      <c r="C34" s="21"/>
      <c r="D34" s="21"/>
      <c r="E34" s="21"/>
      <c r="F34" s="21"/>
      <c r="G34" s="21"/>
      <c r="H34" s="21"/>
      <c r="I34" s="21"/>
      <c r="J34" s="21"/>
      <c r="K34" s="23"/>
      <c r="L34" s="23"/>
      <c r="M34" s="23"/>
      <c r="N34" s="23"/>
      <c r="O34" s="23"/>
      <c r="P34" s="23"/>
      <c r="Q34" s="23"/>
      <c r="R34" s="23"/>
      <c r="S34" s="23"/>
      <c r="T34" s="23"/>
      <c r="U34" s="23"/>
      <c r="V34" s="23"/>
      <c r="W34" s="23"/>
      <c r="X34" s="21"/>
      <c r="Y34" s="21"/>
      <c r="Z34" s="21"/>
      <c r="AA34" s="21"/>
      <c r="AB34" s="23"/>
      <c r="AC34" s="23"/>
      <c r="AD34" s="23"/>
      <c r="AE34" s="284"/>
    </row>
    <row r="35" spans="1:31" x14ac:dyDescent="0.25">
      <c r="A35" s="21"/>
      <c r="B35" s="38"/>
      <c r="C35" s="21"/>
      <c r="D35" s="21"/>
      <c r="E35" s="21"/>
      <c r="F35" s="21"/>
      <c r="G35" s="21"/>
      <c r="H35" s="21"/>
      <c r="I35" s="21"/>
      <c r="J35" s="21"/>
      <c r="K35" s="23"/>
      <c r="L35" s="23"/>
      <c r="M35" s="23"/>
      <c r="N35" s="23"/>
      <c r="O35" s="23"/>
      <c r="P35" s="23"/>
      <c r="Q35" s="23"/>
      <c r="R35" s="23"/>
      <c r="S35" s="23"/>
      <c r="T35" s="23"/>
      <c r="U35" s="23"/>
      <c r="V35" s="23"/>
      <c r="W35" s="23"/>
      <c r="X35" s="21"/>
      <c r="Y35" s="21"/>
      <c r="Z35" s="21"/>
      <c r="AA35" s="21"/>
      <c r="AB35" s="23"/>
      <c r="AC35" s="23"/>
      <c r="AD35" s="23"/>
      <c r="AE35" s="284"/>
    </row>
    <row r="36" spans="1:31" x14ac:dyDescent="0.25">
      <c r="A36" s="21"/>
      <c r="B36" s="38"/>
      <c r="C36" s="21"/>
      <c r="D36" s="21"/>
      <c r="E36" s="21"/>
      <c r="F36" s="21"/>
      <c r="G36" s="21"/>
      <c r="H36" s="21"/>
      <c r="I36" s="21"/>
      <c r="J36" s="21"/>
      <c r="K36" s="23"/>
      <c r="L36" s="23"/>
      <c r="M36" s="23"/>
      <c r="N36" s="23"/>
      <c r="O36" s="23"/>
      <c r="P36" s="23"/>
      <c r="Q36" s="23"/>
      <c r="R36" s="23"/>
      <c r="S36" s="23"/>
      <c r="T36" s="23"/>
      <c r="U36" s="23"/>
      <c r="V36" s="23"/>
      <c r="W36" s="23"/>
      <c r="X36" s="21"/>
      <c r="Y36" s="21"/>
      <c r="Z36" s="21"/>
      <c r="AA36" s="21"/>
      <c r="AB36" s="23"/>
      <c r="AC36" s="23"/>
      <c r="AD36" s="23"/>
      <c r="AE36" s="284"/>
    </row>
    <row r="37" spans="1:31" x14ac:dyDescent="0.25">
      <c r="A37" s="21"/>
      <c r="B37" s="38"/>
      <c r="C37" s="21"/>
      <c r="D37" s="21"/>
      <c r="E37" s="21"/>
      <c r="F37" s="21"/>
      <c r="G37" s="21"/>
      <c r="H37" s="21"/>
      <c r="I37" s="21"/>
      <c r="J37" s="21"/>
      <c r="K37" s="23"/>
      <c r="L37" s="23"/>
      <c r="M37" s="23"/>
      <c r="N37" s="23"/>
      <c r="O37" s="23"/>
      <c r="P37" s="23"/>
      <c r="Q37" s="23"/>
      <c r="R37" s="23"/>
      <c r="S37" s="23"/>
      <c r="T37" s="23"/>
      <c r="U37" s="23"/>
      <c r="V37" s="23"/>
      <c r="W37" s="23"/>
      <c r="X37" s="21"/>
      <c r="Y37" s="21"/>
      <c r="Z37" s="21"/>
      <c r="AA37" s="21"/>
      <c r="AB37" s="23"/>
      <c r="AC37" s="23"/>
      <c r="AD37" s="23"/>
      <c r="AE37" s="284"/>
    </row>
    <row r="38" spans="1:31" x14ac:dyDescent="0.25">
      <c r="A38" s="1"/>
      <c r="B38" s="31"/>
      <c r="C38" s="1"/>
      <c r="D38" s="1"/>
      <c r="E38" s="1"/>
      <c r="F38" s="1"/>
      <c r="G38" s="1"/>
      <c r="H38" s="1"/>
      <c r="I38" s="1"/>
      <c r="J38" s="21"/>
      <c r="K38" s="23"/>
      <c r="L38" s="23"/>
      <c r="M38" s="23"/>
      <c r="N38" s="23"/>
      <c r="O38" s="23"/>
      <c r="P38" s="23"/>
      <c r="Q38" s="23"/>
      <c r="R38" s="23"/>
      <c r="S38" s="23"/>
      <c r="T38" s="23"/>
      <c r="U38" s="23"/>
      <c r="V38" s="23"/>
      <c r="W38" s="23"/>
      <c r="X38" s="21"/>
      <c r="Y38" s="21"/>
      <c r="Z38" s="21"/>
      <c r="AA38" s="21"/>
      <c r="AB38" s="13"/>
      <c r="AC38" s="23"/>
      <c r="AD38" s="23"/>
      <c r="AE38" s="284"/>
    </row>
    <row r="39" spans="1:31" x14ac:dyDescent="0.25">
      <c r="A39" s="1"/>
      <c r="B39" s="31"/>
      <c r="C39" s="1"/>
      <c r="D39" s="1"/>
      <c r="E39" s="1"/>
      <c r="F39" s="1"/>
      <c r="G39" s="1"/>
      <c r="H39" s="1"/>
      <c r="I39" s="1"/>
      <c r="J39" s="21"/>
      <c r="K39" s="23"/>
      <c r="L39" s="23"/>
      <c r="M39" s="23"/>
      <c r="N39" s="23"/>
      <c r="O39" s="23"/>
      <c r="P39" s="23"/>
      <c r="Q39" s="23"/>
      <c r="R39" s="23"/>
      <c r="S39" s="23"/>
      <c r="T39" s="23"/>
      <c r="U39" s="23"/>
      <c r="V39" s="23"/>
      <c r="W39" s="23"/>
      <c r="X39" s="21"/>
      <c r="Y39" s="21"/>
      <c r="Z39" s="21"/>
      <c r="AA39" s="21"/>
      <c r="AB39" s="13"/>
      <c r="AC39" s="23"/>
      <c r="AD39" s="23"/>
      <c r="AE39" s="284"/>
    </row>
    <row r="40" spans="1:31" x14ac:dyDescent="0.25">
      <c r="A40" s="1"/>
      <c r="B40" s="31"/>
      <c r="C40" s="1"/>
      <c r="D40" s="1"/>
      <c r="E40" s="1"/>
      <c r="F40" s="1"/>
      <c r="G40" s="1"/>
      <c r="H40" s="1"/>
      <c r="I40" s="1"/>
      <c r="J40" s="21"/>
      <c r="K40" s="23"/>
      <c r="L40" s="23"/>
      <c r="M40" s="23"/>
      <c r="N40" s="23"/>
      <c r="O40" s="23"/>
      <c r="P40" s="23"/>
      <c r="Q40" s="23"/>
      <c r="R40" s="23"/>
      <c r="S40" s="23"/>
      <c r="T40" s="23"/>
      <c r="U40" s="23"/>
      <c r="V40" s="23"/>
      <c r="W40" s="23"/>
      <c r="X40" s="21"/>
      <c r="Y40" s="21"/>
      <c r="Z40" s="21"/>
      <c r="AA40" s="21"/>
      <c r="AB40" s="13"/>
      <c r="AC40" s="23"/>
      <c r="AD40" s="23"/>
      <c r="AE40" s="284"/>
    </row>
    <row r="41" spans="1:31" x14ac:dyDescent="0.25">
      <c r="A41" s="1"/>
      <c r="B41" s="1"/>
      <c r="C41" s="1"/>
      <c r="D41" s="1"/>
      <c r="E41" s="1"/>
      <c r="F41" s="1"/>
      <c r="G41" s="1"/>
      <c r="H41" s="1"/>
      <c r="I41" s="1"/>
      <c r="J41" s="1"/>
      <c r="K41" s="1"/>
      <c r="L41" s="1"/>
      <c r="M41" s="1"/>
      <c r="N41" s="1"/>
      <c r="O41" s="1"/>
      <c r="P41" s="1"/>
      <c r="Q41" s="1"/>
      <c r="R41" s="1"/>
      <c r="S41" s="1"/>
      <c r="T41" s="1"/>
      <c r="U41" s="1"/>
      <c r="V41" s="13"/>
      <c r="W41" s="13"/>
      <c r="X41" s="1"/>
      <c r="Y41" s="1"/>
      <c r="Z41" s="1"/>
      <c r="AA41" s="1"/>
      <c r="AB41" s="13"/>
      <c r="AC41" s="13"/>
      <c r="AD41" s="13"/>
      <c r="AE41" s="285"/>
    </row>
    <row r="42" spans="1:31" x14ac:dyDescent="0.25">
      <c r="A42" s="97"/>
      <c r="B42" s="97" t="s">
        <v>28</v>
      </c>
      <c r="C42" s="97">
        <f>COUNT(D4:D41)</f>
        <v>13</v>
      </c>
      <c r="D42" s="97">
        <f>SUM(D4:D41)</f>
        <v>127.26999999999998</v>
      </c>
      <c r="E42" s="97">
        <f>SUM(E4:E41)</f>
        <v>0</v>
      </c>
      <c r="F42" s="97"/>
      <c r="G42" s="97"/>
      <c r="H42" s="97">
        <f>SUM(H4:H41)</f>
        <v>0</v>
      </c>
      <c r="I42" s="97">
        <f>SUM(I4:I41)</f>
        <v>257</v>
      </c>
      <c r="J42" s="97">
        <f>MAX(J4:J41)</f>
        <v>11</v>
      </c>
      <c r="K42" s="98">
        <f t="shared" ref="K42:AA42" si="6">SUM(K4:K41)</f>
        <v>347371.70999999996</v>
      </c>
      <c r="L42" s="98">
        <f t="shared" si="6"/>
        <v>5477</v>
      </c>
      <c r="M42" s="98">
        <f t="shared" si="6"/>
        <v>51407.060000000005</v>
      </c>
      <c r="N42" s="98">
        <f t="shared" si="6"/>
        <v>0</v>
      </c>
      <c r="O42" s="98">
        <f t="shared" si="6"/>
        <v>17200.140000000003</v>
      </c>
      <c r="P42" s="98">
        <f t="shared" si="6"/>
        <v>63027.349999999991</v>
      </c>
      <c r="Q42" s="98">
        <f t="shared" si="6"/>
        <v>122222.5</v>
      </c>
      <c r="R42" s="98">
        <f t="shared" si="6"/>
        <v>15875.149999999998</v>
      </c>
      <c r="S42" s="98">
        <f t="shared" si="6"/>
        <v>0</v>
      </c>
      <c r="T42" s="98">
        <f t="shared" si="6"/>
        <v>0</v>
      </c>
      <c r="U42" s="98">
        <f t="shared" si="6"/>
        <v>622580.90999999992</v>
      </c>
      <c r="V42" s="98">
        <f t="shared" si="6"/>
        <v>0</v>
      </c>
      <c r="W42" s="98">
        <f t="shared" si="6"/>
        <v>622580.90999999992</v>
      </c>
      <c r="X42" s="101">
        <f t="shared" si="6"/>
        <v>318175</v>
      </c>
      <c r="Y42" s="101">
        <f t="shared" si="6"/>
        <v>0</v>
      </c>
      <c r="Z42" s="101">
        <f t="shared" si="6"/>
        <v>2827</v>
      </c>
      <c r="AA42" s="101">
        <f t="shared" si="6"/>
        <v>2775</v>
      </c>
      <c r="AB42" s="113">
        <f>W42/(D42+E42)</f>
        <v>4891.8119745423119</v>
      </c>
      <c r="AC42" s="113">
        <f>W42/Z42</f>
        <v>220.22671029359742</v>
      </c>
      <c r="AD42" s="113"/>
      <c r="AE42" s="113"/>
    </row>
    <row r="43" spans="1:31" ht="31.2" x14ac:dyDescent="0.25">
      <c r="A43" s="146" t="s">
        <v>14</v>
      </c>
      <c r="B43" s="146" t="s">
        <v>15</v>
      </c>
      <c r="C43" s="146" t="s">
        <v>16</v>
      </c>
      <c r="D43" s="43" t="s">
        <v>526</v>
      </c>
      <c r="E43" s="43" t="s">
        <v>524</v>
      </c>
      <c r="F43" s="146" t="s">
        <v>2</v>
      </c>
      <c r="G43" s="146" t="s">
        <v>3</v>
      </c>
      <c r="H43" s="43" t="s">
        <v>29</v>
      </c>
      <c r="I43" s="43" t="s">
        <v>4</v>
      </c>
      <c r="J43" s="43" t="s">
        <v>5</v>
      </c>
      <c r="K43" s="43" t="s">
        <v>6</v>
      </c>
      <c r="L43" s="43" t="s">
        <v>773</v>
      </c>
      <c r="M43" s="43" t="s">
        <v>13</v>
      </c>
      <c r="N43" s="146" t="s">
        <v>17</v>
      </c>
      <c r="O43" s="146" t="s">
        <v>7</v>
      </c>
      <c r="P43" s="43" t="s">
        <v>8</v>
      </c>
      <c r="Q43" s="146" t="s">
        <v>9</v>
      </c>
      <c r="R43" s="43" t="s">
        <v>18</v>
      </c>
      <c r="S43" s="146" t="s">
        <v>10</v>
      </c>
      <c r="T43" s="146" t="s">
        <v>12</v>
      </c>
      <c r="U43" s="43" t="s">
        <v>169</v>
      </c>
      <c r="V43" s="43" t="s">
        <v>170</v>
      </c>
      <c r="W43" s="43" t="s">
        <v>171</v>
      </c>
      <c r="X43" s="43" t="s">
        <v>163</v>
      </c>
      <c r="Y43" s="43" t="s">
        <v>164</v>
      </c>
      <c r="Z43" s="43" t="s">
        <v>165</v>
      </c>
      <c r="AA43" s="43" t="s">
        <v>166</v>
      </c>
      <c r="AB43" s="146" t="s">
        <v>167</v>
      </c>
      <c r="AC43" s="146" t="s">
        <v>168</v>
      </c>
      <c r="AD43" s="146" t="s">
        <v>1405</v>
      </c>
      <c r="AE43" s="146" t="s">
        <v>1406</v>
      </c>
    </row>
    <row r="44" spans="1:31" x14ac:dyDescent="0.25">
      <c r="A44" s="100"/>
      <c r="B44" s="100"/>
      <c r="C44" s="100"/>
      <c r="D44" s="100"/>
      <c r="E44" s="100"/>
      <c r="F44" s="100"/>
      <c r="G44" s="100"/>
      <c r="H44" s="100"/>
      <c r="I44" s="100"/>
      <c r="J44" s="100"/>
      <c r="K44" s="100"/>
      <c r="L44" s="100"/>
      <c r="M44" s="100"/>
      <c r="N44" s="100"/>
      <c r="O44" s="100"/>
      <c r="P44" s="100"/>
      <c r="Q44" s="100"/>
      <c r="R44" s="100"/>
      <c r="S44" s="100"/>
      <c r="T44" s="100"/>
      <c r="U44" s="100"/>
      <c r="V44" s="100"/>
      <c r="W44" s="100"/>
      <c r="X44" s="100"/>
      <c r="Y44" s="100"/>
      <c r="Z44" s="100"/>
      <c r="AA44" s="100"/>
      <c r="AB44" s="100"/>
      <c r="AC44" s="100"/>
      <c r="AD44" s="100"/>
      <c r="AE44" s="100"/>
    </row>
    <row r="45" spans="1:31" ht="36" x14ac:dyDescent="0.25">
      <c r="A45" s="304" t="s">
        <v>1251</v>
      </c>
      <c r="B45" s="304"/>
      <c r="C45" s="245" t="s">
        <v>30</v>
      </c>
      <c r="D45" s="245" t="s">
        <v>526</v>
      </c>
      <c r="E45" s="245" t="s">
        <v>524</v>
      </c>
      <c r="F45" s="262"/>
      <c r="G45" s="262"/>
      <c r="H45" s="245" t="s">
        <v>31</v>
      </c>
      <c r="I45" s="245" t="s">
        <v>4</v>
      </c>
      <c r="J45" s="245" t="s">
        <v>5</v>
      </c>
      <c r="K45" s="245" t="s">
        <v>6</v>
      </c>
      <c r="L45" s="245" t="s">
        <v>773</v>
      </c>
      <c r="M45" s="245" t="s">
        <v>13</v>
      </c>
      <c r="N45" s="262" t="s">
        <v>17</v>
      </c>
      <c r="O45" s="262" t="s">
        <v>7</v>
      </c>
      <c r="P45" s="245" t="s">
        <v>8</v>
      </c>
      <c r="Q45" s="262" t="s">
        <v>9</v>
      </c>
      <c r="R45" s="245" t="s">
        <v>18</v>
      </c>
      <c r="S45" s="262" t="s">
        <v>10</v>
      </c>
      <c r="T45" s="262" t="s">
        <v>12</v>
      </c>
      <c r="U45" s="245" t="s">
        <v>169</v>
      </c>
      <c r="V45" s="245" t="s">
        <v>170</v>
      </c>
      <c r="W45" s="245" t="s">
        <v>171</v>
      </c>
      <c r="X45" s="245" t="s">
        <v>163</v>
      </c>
      <c r="Y45" s="245" t="s">
        <v>164</v>
      </c>
      <c r="Z45" s="245" t="s">
        <v>165</v>
      </c>
      <c r="AA45" s="245" t="s">
        <v>166</v>
      </c>
      <c r="AB45" s="247" t="s">
        <v>167</v>
      </c>
      <c r="AC45" s="247" t="s">
        <v>168</v>
      </c>
      <c r="AD45" s="247"/>
      <c r="AE45" s="247"/>
    </row>
    <row r="46" spans="1:31" ht="23.25" customHeight="1" x14ac:dyDescent="0.25">
      <c r="A46" s="303" t="s">
        <v>1259</v>
      </c>
      <c r="B46" s="303"/>
      <c r="C46" s="95">
        <f>COUNT(D4:D6)</f>
        <v>3</v>
      </c>
      <c r="D46" s="95">
        <f>SUM(D4:D6)</f>
        <v>21.52</v>
      </c>
      <c r="E46" s="95">
        <f>SUM(E4:E6)</f>
        <v>0</v>
      </c>
      <c r="F46" s="95"/>
      <c r="G46" s="95"/>
      <c r="H46" s="95">
        <f>SUM(H4:H6)</f>
        <v>0</v>
      </c>
      <c r="I46" s="95">
        <f>SUM(I4:I6)</f>
        <v>58</v>
      </c>
      <c r="J46" s="95">
        <f>MAX(J4:J6)</f>
        <v>11</v>
      </c>
      <c r="K46" s="45">
        <f t="shared" ref="K46:Z47" si="7">SUM(K4:K6)</f>
        <v>74083.199999999997</v>
      </c>
      <c r="L46" s="45">
        <f t="shared" si="7"/>
        <v>1163.98</v>
      </c>
      <c r="M46" s="45">
        <f t="shared" si="7"/>
        <v>11601.43</v>
      </c>
      <c r="N46" s="45">
        <f t="shared" si="7"/>
        <v>0</v>
      </c>
      <c r="O46" s="45">
        <f t="shared" si="7"/>
        <v>3203.3399999999997</v>
      </c>
      <c r="P46" s="45">
        <f t="shared" si="7"/>
        <v>7421.1</v>
      </c>
      <c r="Q46" s="45">
        <f t="shared" si="7"/>
        <v>29012.5</v>
      </c>
      <c r="R46" s="45">
        <f t="shared" si="7"/>
        <v>3306</v>
      </c>
      <c r="S46" s="45">
        <f t="shared" si="7"/>
        <v>0</v>
      </c>
      <c r="T46" s="45">
        <f t="shared" si="7"/>
        <v>0</v>
      </c>
      <c r="U46" s="45">
        <f t="shared" si="7"/>
        <v>129791.55</v>
      </c>
      <c r="V46" s="45">
        <f t="shared" si="7"/>
        <v>0</v>
      </c>
      <c r="W46" s="62">
        <f>U46+V46</f>
        <v>129791.55</v>
      </c>
      <c r="X46" s="258">
        <f>SUM(X4:X6)</f>
        <v>53800</v>
      </c>
      <c r="Y46" s="249">
        <f>SUM(Y4:Y6)</f>
        <v>0</v>
      </c>
      <c r="Z46" s="249">
        <f>SUM(Z4:Z6)</f>
        <v>638</v>
      </c>
      <c r="AA46" s="249">
        <f>SUM(AA4:AA7)</f>
        <v>806</v>
      </c>
      <c r="AB46" s="62">
        <f>W46/(D46+E46)</f>
        <v>6031.2058550185875</v>
      </c>
      <c r="AC46" s="62">
        <f>W46/Z46</f>
        <v>203.43503134796239</v>
      </c>
      <c r="AD46" s="62"/>
      <c r="AE46" s="62"/>
    </row>
    <row r="47" spans="1:31" ht="23.25" customHeight="1" x14ac:dyDescent="0.25">
      <c r="A47" s="303" t="s">
        <v>1364</v>
      </c>
      <c r="B47" s="303"/>
      <c r="C47" s="95">
        <f>COUNT(D7:D19)</f>
        <v>10</v>
      </c>
      <c r="D47" s="95">
        <f>SUM(D7:D19)</f>
        <v>105.74999999999999</v>
      </c>
      <c r="E47" s="95">
        <f>SUM(E7:E19)</f>
        <v>0</v>
      </c>
      <c r="F47" s="95"/>
      <c r="G47" s="95"/>
      <c r="H47" s="95">
        <f>SUM(H7:H19)</f>
        <v>0</v>
      </c>
      <c r="I47" s="95">
        <f>SUM(I7:I19)</f>
        <v>199</v>
      </c>
      <c r="J47" s="95">
        <f>MAX(J7:J19)</f>
        <v>11</v>
      </c>
      <c r="K47" s="45">
        <f>SUM(K7:K19)</f>
        <v>273288.50999999995</v>
      </c>
      <c r="L47" s="45">
        <f t="shared" si="7"/>
        <v>1191.1199999999999</v>
      </c>
      <c r="M47" s="45">
        <f t="shared" si="7"/>
        <v>11856.76</v>
      </c>
      <c r="N47" s="45">
        <f t="shared" si="7"/>
        <v>0</v>
      </c>
      <c r="O47" s="45">
        <f t="shared" si="7"/>
        <v>3477.5699999999997</v>
      </c>
      <c r="P47" s="45">
        <f t="shared" si="7"/>
        <v>10270.450000000001</v>
      </c>
      <c r="Q47" s="45">
        <f t="shared" si="7"/>
        <v>30259</v>
      </c>
      <c r="R47" s="45">
        <f t="shared" si="7"/>
        <v>3363</v>
      </c>
      <c r="S47" s="45">
        <f t="shared" si="7"/>
        <v>0</v>
      </c>
      <c r="T47" s="45">
        <f t="shared" si="7"/>
        <v>0</v>
      </c>
      <c r="U47" s="45">
        <f t="shared" si="7"/>
        <v>136131.51999999999</v>
      </c>
      <c r="V47" s="45">
        <f t="shared" si="7"/>
        <v>0</v>
      </c>
      <c r="W47" s="45">
        <f t="shared" si="7"/>
        <v>136131.51999999999</v>
      </c>
      <c r="X47" s="258">
        <f t="shared" si="7"/>
        <v>70925</v>
      </c>
      <c r="Y47" s="258">
        <f t="shared" si="7"/>
        <v>0</v>
      </c>
      <c r="Z47" s="258">
        <f t="shared" si="7"/>
        <v>649</v>
      </c>
      <c r="AA47" s="258">
        <f>SUM(AA5:AA7)</f>
        <v>605</v>
      </c>
      <c r="AB47" s="62">
        <f>W47/(D47+E47)</f>
        <v>1287.2956973995272</v>
      </c>
      <c r="AC47" s="62">
        <f>W47/Z47</f>
        <v>209.75580893682587</v>
      </c>
      <c r="AD47" s="62"/>
      <c r="AE47" s="62"/>
    </row>
  </sheetData>
  <mergeCells count="3">
    <mergeCell ref="A45:B45"/>
    <mergeCell ref="A46:B46"/>
    <mergeCell ref="A47:B47"/>
  </mergeCells>
  <pageMargins left="0.70866141732283472" right="0.70866141732283472" top="0.74803149606299213" bottom="0.74803149606299213" header="0.31496062992125984" footer="0.31496062992125984"/>
  <pageSetup paperSize="8" scale="53" orientation="landscape"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pageSetUpPr fitToPage="1"/>
  </sheetPr>
  <dimension ref="A1:AE47"/>
  <sheetViews>
    <sheetView workbookViewId="0">
      <selection activeCell="A4" sqref="A4:AE7"/>
    </sheetView>
  </sheetViews>
  <sheetFormatPr defaultRowHeight="13.2" x14ac:dyDescent="0.25"/>
  <cols>
    <col min="1" max="1" width="14.88671875" customWidth="1"/>
    <col min="2" max="2" width="13.6640625" customWidth="1"/>
    <col min="3" max="3" width="14.88671875" customWidth="1"/>
    <col min="6" max="6" width="15.109375" bestFit="1" customWidth="1"/>
    <col min="7" max="7" width="14.33203125" customWidth="1"/>
    <col min="11" max="11" width="11" bestFit="1" customWidth="1"/>
    <col min="12" max="12" width="10" bestFit="1" customWidth="1"/>
    <col min="13" max="13" width="11" bestFit="1" customWidth="1"/>
    <col min="15" max="15" width="10" bestFit="1" customWidth="1"/>
    <col min="16" max="17" width="11" bestFit="1" customWidth="1"/>
    <col min="18" max="18" width="10" bestFit="1" customWidth="1"/>
    <col min="21" max="21" width="12" bestFit="1" customWidth="1"/>
    <col min="23" max="23" width="12" bestFit="1" customWidth="1"/>
    <col min="28" max="28" width="10" bestFit="1" customWidth="1"/>
    <col min="30" max="30" width="18.88671875" customWidth="1"/>
    <col min="31" max="31" width="20.5546875" customWidth="1"/>
  </cols>
  <sheetData>
    <row r="1" spans="1:31" x14ac:dyDescent="0.25">
      <c r="A1" s="10" t="s">
        <v>1301</v>
      </c>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31" x14ac:dyDescent="0.25">
      <c r="A4" s="21" t="s">
        <v>1302</v>
      </c>
      <c r="B4" s="38" t="s">
        <v>1284</v>
      </c>
      <c r="C4" s="21" t="s">
        <v>1303</v>
      </c>
      <c r="D4" s="21">
        <v>7.75</v>
      </c>
      <c r="E4" s="21">
        <v>0</v>
      </c>
      <c r="F4" s="21" t="s">
        <v>177</v>
      </c>
      <c r="G4" s="21" t="s">
        <v>1303</v>
      </c>
      <c r="H4" s="21">
        <v>0</v>
      </c>
      <c r="I4" s="21">
        <v>19</v>
      </c>
      <c r="J4" s="21">
        <v>11</v>
      </c>
      <c r="K4" s="23">
        <v>24236.02</v>
      </c>
      <c r="L4" s="23">
        <v>380.65</v>
      </c>
      <c r="M4" s="23">
        <v>3795.36</v>
      </c>
      <c r="N4" s="23">
        <v>0</v>
      </c>
      <c r="O4" s="23">
        <v>1049.3699999999999</v>
      </c>
      <c r="P4" s="23">
        <v>2431.0500000000002</v>
      </c>
      <c r="Q4" s="23">
        <v>7049</v>
      </c>
      <c r="R4" s="23">
        <v>1083</v>
      </c>
      <c r="S4" s="23">
        <v>0</v>
      </c>
      <c r="T4" s="23">
        <v>0</v>
      </c>
      <c r="U4" s="23">
        <v>40024.449999999997</v>
      </c>
      <c r="V4" s="23">
        <v>0</v>
      </c>
      <c r="W4" s="23">
        <f>U4+V4</f>
        <v>40024.449999999997</v>
      </c>
      <c r="X4" s="21">
        <v>19375</v>
      </c>
      <c r="Y4" s="21">
        <v>0</v>
      </c>
      <c r="Z4" s="21">
        <v>209</v>
      </c>
      <c r="AA4" s="21">
        <v>193</v>
      </c>
      <c r="AB4" s="23">
        <f>W4/(D4+E4)</f>
        <v>5164.4451612903222</v>
      </c>
      <c r="AC4" s="23">
        <f>W4/Z4</f>
        <v>191.50454545454545</v>
      </c>
      <c r="AD4" s="23" t="s">
        <v>1800</v>
      </c>
      <c r="AE4" s="284"/>
    </row>
    <row r="5" spans="1:31" x14ac:dyDescent="0.25">
      <c r="A5" s="21" t="s">
        <v>1302</v>
      </c>
      <c r="B5" s="38" t="s">
        <v>1330</v>
      </c>
      <c r="C5" s="21" t="s">
        <v>1331</v>
      </c>
      <c r="D5" s="21">
        <v>6.84</v>
      </c>
      <c r="E5" s="21">
        <v>0</v>
      </c>
      <c r="F5" s="21" t="s">
        <v>177</v>
      </c>
      <c r="G5" s="21" t="s">
        <v>1331</v>
      </c>
      <c r="H5" s="21">
        <v>0</v>
      </c>
      <c r="I5" s="21">
        <v>20</v>
      </c>
      <c r="J5" s="21">
        <v>11</v>
      </c>
      <c r="K5" s="23">
        <v>25511.599999999999</v>
      </c>
      <c r="L5" s="23">
        <v>400.69</v>
      </c>
      <c r="M5" s="23">
        <v>3995.12</v>
      </c>
      <c r="N5" s="23">
        <v>0</v>
      </c>
      <c r="O5" s="23">
        <v>1104.5999999999999</v>
      </c>
      <c r="P5" s="23">
        <v>2559</v>
      </c>
      <c r="Q5" s="23">
        <v>8330</v>
      </c>
      <c r="R5" s="23">
        <v>1140</v>
      </c>
      <c r="S5" s="23">
        <v>0</v>
      </c>
      <c r="T5" s="23">
        <v>0</v>
      </c>
      <c r="U5" s="23">
        <v>43041.01</v>
      </c>
      <c r="V5" s="23">
        <v>0</v>
      </c>
      <c r="W5" s="23">
        <f>U5+V5</f>
        <v>43041.01</v>
      </c>
      <c r="X5" s="21">
        <v>17100</v>
      </c>
      <c r="Y5" s="21">
        <v>0</v>
      </c>
      <c r="Z5" s="21">
        <v>220</v>
      </c>
      <c r="AA5" s="21">
        <v>186</v>
      </c>
      <c r="AB5" s="23">
        <f>W5/(D5+E5)</f>
        <v>6292.5453216374272</v>
      </c>
      <c r="AC5" s="23">
        <f>W5/Z5</f>
        <v>195.64095454545455</v>
      </c>
      <c r="AD5" s="23" t="s">
        <v>1844</v>
      </c>
      <c r="AE5" s="284"/>
    </row>
    <row r="6" spans="1:31" ht="12" customHeight="1" x14ac:dyDescent="0.25">
      <c r="A6" s="152" t="s">
        <v>1302</v>
      </c>
      <c r="B6" s="38" t="s">
        <v>1354</v>
      </c>
      <c r="C6" s="21" t="s">
        <v>1357</v>
      </c>
      <c r="D6" s="21">
        <v>6.94</v>
      </c>
      <c r="E6" s="21">
        <v>0</v>
      </c>
      <c r="F6" s="21" t="s">
        <v>177</v>
      </c>
      <c r="G6" s="21" t="s">
        <v>1357</v>
      </c>
      <c r="H6" s="21">
        <v>0</v>
      </c>
      <c r="I6" s="21">
        <v>20</v>
      </c>
      <c r="J6" s="21">
        <v>11</v>
      </c>
      <c r="K6" s="23">
        <v>25511.599999999999</v>
      </c>
      <c r="L6" s="23">
        <v>400.69</v>
      </c>
      <c r="M6" s="23">
        <v>3995.12</v>
      </c>
      <c r="N6" s="23">
        <v>0</v>
      </c>
      <c r="O6" s="23">
        <v>1104.5999999999999</v>
      </c>
      <c r="P6" s="23">
        <v>2559</v>
      </c>
      <c r="Q6" s="23">
        <v>7915</v>
      </c>
      <c r="R6" s="23">
        <v>1140</v>
      </c>
      <c r="S6" s="23">
        <v>0</v>
      </c>
      <c r="T6" s="23">
        <v>0</v>
      </c>
      <c r="U6" s="23">
        <v>42626.01</v>
      </c>
      <c r="V6" s="23">
        <v>0</v>
      </c>
      <c r="W6" s="23">
        <f>U6+V6</f>
        <v>42626.01</v>
      </c>
      <c r="X6" s="21">
        <v>17350</v>
      </c>
      <c r="Y6" s="21">
        <v>0</v>
      </c>
      <c r="Z6" s="21">
        <v>220</v>
      </c>
      <c r="AA6" s="21">
        <v>218</v>
      </c>
      <c r="AB6" s="23">
        <f>W6/(D6+E6)</f>
        <v>6142.0763688760808</v>
      </c>
      <c r="AC6" s="23">
        <f>W6/Z6</f>
        <v>193.75459090909092</v>
      </c>
      <c r="AD6" s="23" t="s">
        <v>1845</v>
      </c>
      <c r="AE6" s="284"/>
    </row>
    <row r="7" spans="1:31" ht="12" customHeight="1" x14ac:dyDescent="0.25">
      <c r="A7" s="21" t="s">
        <v>1302</v>
      </c>
      <c r="B7" s="38" t="s">
        <v>1385</v>
      </c>
      <c r="C7" s="21" t="s">
        <v>1400</v>
      </c>
      <c r="D7" s="21">
        <v>14.77</v>
      </c>
      <c r="E7" s="21">
        <v>0</v>
      </c>
      <c r="F7" s="21" t="s">
        <v>177</v>
      </c>
      <c r="G7" s="21" t="s">
        <v>1400</v>
      </c>
      <c r="H7" s="21">
        <v>0</v>
      </c>
      <c r="I7" s="21">
        <v>20</v>
      </c>
      <c r="J7" s="21">
        <v>11</v>
      </c>
      <c r="K7" s="23">
        <v>25966</v>
      </c>
      <c r="L7" s="23">
        <v>409.78</v>
      </c>
      <c r="M7" s="23">
        <v>4066.28</v>
      </c>
      <c r="N7" s="23">
        <v>0</v>
      </c>
      <c r="O7" s="23">
        <v>1323.6</v>
      </c>
      <c r="P7" s="23">
        <v>5280.4</v>
      </c>
      <c r="Q7" s="23">
        <v>8330</v>
      </c>
      <c r="R7" s="23">
        <v>1140</v>
      </c>
      <c r="S7" s="23">
        <v>0</v>
      </c>
      <c r="T7" s="23">
        <v>0</v>
      </c>
      <c r="U7" s="23">
        <v>46516.06</v>
      </c>
      <c r="V7" s="23">
        <v>0</v>
      </c>
      <c r="W7" s="23">
        <f>U7+V7</f>
        <v>46516.06</v>
      </c>
      <c r="X7" s="21">
        <v>36925</v>
      </c>
      <c r="Y7" s="21">
        <v>0</v>
      </c>
      <c r="Z7" s="21">
        <v>220</v>
      </c>
      <c r="AA7" s="21">
        <v>210</v>
      </c>
      <c r="AB7" s="23">
        <f>W7/(D7+E7)</f>
        <v>3149.36086662153</v>
      </c>
      <c r="AC7" s="23">
        <f>W7/Z7</f>
        <v>211.43663636363635</v>
      </c>
      <c r="AD7" s="23" t="s">
        <v>1855</v>
      </c>
      <c r="AE7" s="284"/>
    </row>
    <row r="8" spans="1:31" x14ac:dyDescent="0.25">
      <c r="A8" s="21"/>
      <c r="B8" s="38"/>
      <c r="C8" s="21"/>
      <c r="D8" s="21"/>
      <c r="E8" s="21"/>
      <c r="F8" s="21"/>
      <c r="G8" s="21"/>
      <c r="H8" s="21"/>
      <c r="I8" s="21"/>
      <c r="J8" s="21"/>
      <c r="K8" s="23"/>
      <c r="L8" s="23"/>
      <c r="M8" s="23"/>
      <c r="N8" s="23"/>
      <c r="O8" s="23"/>
      <c r="P8" s="23"/>
      <c r="Q8" s="23"/>
      <c r="R8" s="23"/>
      <c r="S8" s="23"/>
      <c r="T8" s="23"/>
      <c r="U8" s="23"/>
      <c r="V8" s="23"/>
      <c r="W8" s="23"/>
      <c r="X8" s="21"/>
      <c r="Y8" s="21"/>
      <c r="Z8" s="21"/>
      <c r="AA8" s="21"/>
      <c r="AB8" s="23"/>
      <c r="AC8" s="23"/>
      <c r="AD8" s="23"/>
      <c r="AE8" s="284"/>
    </row>
    <row r="9" spans="1:31" x14ac:dyDescent="0.25">
      <c r="A9" s="21"/>
      <c r="B9" s="38"/>
      <c r="C9" s="21"/>
      <c r="D9" s="21"/>
      <c r="E9" s="21"/>
      <c r="F9" s="21"/>
      <c r="G9" s="21"/>
      <c r="H9" s="21"/>
      <c r="I9" s="21"/>
      <c r="J9" s="21"/>
      <c r="K9" s="23"/>
      <c r="L9" s="23"/>
      <c r="M9" s="23"/>
      <c r="N9" s="23"/>
      <c r="O9" s="23"/>
      <c r="P9" s="23"/>
      <c r="Q9" s="23"/>
      <c r="R9" s="23"/>
      <c r="S9" s="23"/>
      <c r="T9" s="23"/>
      <c r="U9" s="23"/>
      <c r="V9" s="23"/>
      <c r="W9" s="23"/>
      <c r="X9" s="21"/>
      <c r="Y9" s="21"/>
      <c r="Z9" s="21"/>
      <c r="AA9" s="21"/>
      <c r="AB9" s="23"/>
      <c r="AC9" s="23"/>
      <c r="AD9" s="23"/>
      <c r="AE9" s="284"/>
    </row>
    <row r="10" spans="1:31" x14ac:dyDescent="0.25">
      <c r="A10" s="21"/>
      <c r="B10" s="38"/>
      <c r="C10" s="21"/>
      <c r="D10" s="21"/>
      <c r="E10" s="21"/>
      <c r="F10" s="21"/>
      <c r="G10" s="21"/>
      <c r="H10" s="21"/>
      <c r="I10" s="21"/>
      <c r="J10" s="21"/>
      <c r="K10" s="23"/>
      <c r="L10" s="23"/>
      <c r="M10" s="23"/>
      <c r="N10" s="23"/>
      <c r="O10" s="23"/>
      <c r="P10" s="23"/>
      <c r="Q10" s="23"/>
      <c r="R10" s="23"/>
      <c r="S10" s="23"/>
      <c r="T10" s="23"/>
      <c r="U10" s="23"/>
      <c r="V10" s="23"/>
      <c r="W10" s="23"/>
      <c r="X10" s="21"/>
      <c r="Y10" s="21"/>
      <c r="Z10" s="21"/>
      <c r="AA10" s="21"/>
      <c r="AB10" s="23"/>
      <c r="AC10" s="23"/>
      <c r="AD10" s="23"/>
      <c r="AE10" s="284"/>
    </row>
    <row r="11" spans="1:31" x14ac:dyDescent="0.25">
      <c r="A11" s="21"/>
      <c r="B11" s="38"/>
      <c r="C11" s="21"/>
      <c r="D11" s="21"/>
      <c r="E11" s="21"/>
      <c r="F11" s="21"/>
      <c r="G11" s="21"/>
      <c r="H11" s="21"/>
      <c r="I11" s="21"/>
      <c r="J11" s="21"/>
      <c r="K11" s="23"/>
      <c r="L11" s="23"/>
      <c r="M11" s="23"/>
      <c r="N11" s="23"/>
      <c r="O11" s="23"/>
      <c r="P11" s="23"/>
      <c r="Q11" s="23"/>
      <c r="R11" s="23"/>
      <c r="S11" s="23"/>
      <c r="T11" s="23"/>
      <c r="U11" s="23"/>
      <c r="V11" s="23"/>
      <c r="W11" s="23"/>
      <c r="X11" s="21"/>
      <c r="Y11" s="21"/>
      <c r="Z11" s="21"/>
      <c r="AA11" s="21"/>
      <c r="AB11" s="23"/>
      <c r="AC11" s="23"/>
      <c r="AD11" s="23"/>
      <c r="AE11" s="284"/>
    </row>
    <row r="12" spans="1:31" x14ac:dyDescent="0.25">
      <c r="A12" s="21"/>
      <c r="B12" s="38"/>
      <c r="C12" s="21"/>
      <c r="D12" s="21"/>
      <c r="E12" s="21"/>
      <c r="F12" s="21"/>
      <c r="G12" s="21"/>
      <c r="H12" s="21"/>
      <c r="I12" s="21"/>
      <c r="J12" s="21"/>
      <c r="K12" s="23"/>
      <c r="L12" s="23"/>
      <c r="M12" s="23"/>
      <c r="N12" s="23"/>
      <c r="O12" s="23"/>
      <c r="P12" s="23"/>
      <c r="Q12" s="23"/>
      <c r="R12" s="23"/>
      <c r="S12" s="23"/>
      <c r="T12" s="23"/>
      <c r="U12" s="23"/>
      <c r="V12" s="23"/>
      <c r="W12" s="23"/>
      <c r="X12" s="21"/>
      <c r="Y12" s="21"/>
      <c r="Z12" s="21"/>
      <c r="AA12" s="21"/>
      <c r="AB12" s="23"/>
      <c r="AC12" s="23"/>
      <c r="AD12" s="23"/>
      <c r="AE12" s="284"/>
    </row>
    <row r="13" spans="1:31" x14ac:dyDescent="0.25">
      <c r="A13" s="21"/>
      <c r="B13" s="38"/>
      <c r="C13" s="21"/>
      <c r="D13" s="21"/>
      <c r="E13" s="21"/>
      <c r="F13" s="21"/>
      <c r="G13" s="21"/>
      <c r="H13" s="21"/>
      <c r="I13" s="21"/>
      <c r="J13" s="21"/>
      <c r="K13" s="23"/>
      <c r="L13" s="23"/>
      <c r="M13" s="23"/>
      <c r="N13" s="23"/>
      <c r="O13" s="23"/>
      <c r="P13" s="23"/>
      <c r="Q13" s="23"/>
      <c r="R13" s="23"/>
      <c r="S13" s="23"/>
      <c r="T13" s="23"/>
      <c r="U13" s="23"/>
      <c r="V13" s="23"/>
      <c r="W13" s="23"/>
      <c r="X13" s="21"/>
      <c r="Y13" s="21"/>
      <c r="Z13" s="21"/>
      <c r="AA13" s="21"/>
      <c r="AB13" s="23"/>
      <c r="AC13" s="23"/>
      <c r="AD13" s="23"/>
      <c r="AE13" s="284"/>
    </row>
    <row r="14" spans="1:31" x14ac:dyDescent="0.25">
      <c r="A14" s="21"/>
      <c r="B14" s="38"/>
      <c r="C14" s="21"/>
      <c r="D14" s="21"/>
      <c r="E14" s="21"/>
      <c r="F14" s="21"/>
      <c r="G14" s="21"/>
      <c r="H14" s="21"/>
      <c r="I14" s="21"/>
      <c r="J14" s="21"/>
      <c r="K14" s="23"/>
      <c r="L14" s="23"/>
      <c r="M14" s="23"/>
      <c r="N14" s="23"/>
      <c r="O14" s="23"/>
      <c r="P14" s="23"/>
      <c r="Q14" s="23"/>
      <c r="R14" s="23"/>
      <c r="S14" s="23"/>
      <c r="T14" s="23"/>
      <c r="U14" s="23"/>
      <c r="V14" s="23"/>
      <c r="W14" s="23"/>
      <c r="X14" s="21"/>
      <c r="Y14" s="21"/>
      <c r="Z14" s="21"/>
      <c r="AA14" s="21"/>
      <c r="AB14" s="23"/>
      <c r="AC14" s="23"/>
      <c r="AD14" s="23"/>
      <c r="AE14" s="284"/>
    </row>
    <row r="15" spans="1:31" x14ac:dyDescent="0.25">
      <c r="A15" s="21"/>
      <c r="B15" s="38"/>
      <c r="C15" s="21"/>
      <c r="D15" s="21"/>
      <c r="E15" s="21"/>
      <c r="F15" s="21"/>
      <c r="G15" s="21"/>
      <c r="H15" s="21"/>
      <c r="I15" s="21"/>
      <c r="J15" s="21"/>
      <c r="K15" s="23"/>
      <c r="L15" s="23"/>
      <c r="M15" s="23"/>
      <c r="N15" s="23"/>
      <c r="O15" s="23"/>
      <c r="P15" s="23"/>
      <c r="Q15" s="23"/>
      <c r="R15" s="23"/>
      <c r="S15" s="23"/>
      <c r="T15" s="23"/>
      <c r="U15" s="23"/>
      <c r="V15" s="23"/>
      <c r="W15" s="23"/>
      <c r="X15" s="21"/>
      <c r="Y15" s="21"/>
      <c r="Z15" s="21"/>
      <c r="AA15" s="21"/>
      <c r="AB15" s="23"/>
      <c r="AC15" s="23"/>
      <c r="AD15" s="23"/>
      <c r="AE15" s="284"/>
    </row>
    <row r="16" spans="1:31" x14ac:dyDescent="0.25">
      <c r="A16" s="21"/>
      <c r="B16" s="38"/>
      <c r="C16" s="21"/>
      <c r="D16" s="21"/>
      <c r="E16" s="21"/>
      <c r="F16" s="21"/>
      <c r="G16" s="21"/>
      <c r="H16" s="21"/>
      <c r="I16" s="21"/>
      <c r="J16" s="21"/>
      <c r="K16" s="23"/>
      <c r="L16" s="23"/>
      <c r="M16" s="23"/>
      <c r="N16" s="23"/>
      <c r="O16" s="23"/>
      <c r="P16" s="23"/>
      <c r="Q16" s="23"/>
      <c r="R16" s="23"/>
      <c r="S16" s="23"/>
      <c r="T16" s="23"/>
      <c r="U16" s="23"/>
      <c r="V16" s="23"/>
      <c r="W16" s="23"/>
      <c r="X16" s="21"/>
      <c r="Y16" s="21"/>
      <c r="Z16" s="21"/>
      <c r="AA16" s="21"/>
      <c r="AB16" s="23"/>
      <c r="AC16" s="23"/>
      <c r="AD16" s="23"/>
      <c r="AE16" s="284"/>
    </row>
    <row r="17" spans="1:31" x14ac:dyDescent="0.25">
      <c r="A17" s="21"/>
      <c r="B17" s="38"/>
      <c r="C17" s="21"/>
      <c r="D17" s="21"/>
      <c r="E17" s="21"/>
      <c r="F17" s="21"/>
      <c r="G17" s="21"/>
      <c r="H17" s="21"/>
      <c r="I17" s="21"/>
      <c r="J17" s="21"/>
      <c r="K17" s="23"/>
      <c r="L17" s="23"/>
      <c r="M17" s="23"/>
      <c r="N17" s="23"/>
      <c r="O17" s="23"/>
      <c r="P17" s="23"/>
      <c r="Q17" s="23"/>
      <c r="R17" s="23"/>
      <c r="S17" s="23"/>
      <c r="T17" s="23"/>
      <c r="U17" s="23"/>
      <c r="V17" s="23"/>
      <c r="W17" s="23"/>
      <c r="X17" s="21"/>
      <c r="Y17" s="21"/>
      <c r="Z17" s="21"/>
      <c r="AA17" s="21"/>
      <c r="AB17" s="23"/>
      <c r="AC17" s="23"/>
      <c r="AD17" s="23"/>
      <c r="AE17" s="284"/>
    </row>
    <row r="18" spans="1:31" x14ac:dyDescent="0.25">
      <c r="A18" s="21"/>
      <c r="B18" s="38"/>
      <c r="C18" s="21"/>
      <c r="D18" s="21"/>
      <c r="E18" s="21"/>
      <c r="F18" s="21"/>
      <c r="G18" s="21"/>
      <c r="H18" s="21"/>
      <c r="I18" s="21"/>
      <c r="J18" s="21"/>
      <c r="K18" s="23"/>
      <c r="L18" s="23"/>
      <c r="M18" s="23"/>
      <c r="N18" s="23"/>
      <c r="O18" s="23"/>
      <c r="P18" s="23"/>
      <c r="Q18" s="23"/>
      <c r="R18" s="23"/>
      <c r="S18" s="23"/>
      <c r="T18" s="23"/>
      <c r="U18" s="23"/>
      <c r="V18" s="23"/>
      <c r="W18" s="23"/>
      <c r="X18" s="21"/>
      <c r="Y18" s="21"/>
      <c r="Z18" s="21"/>
      <c r="AA18" s="21"/>
      <c r="AB18" s="23"/>
      <c r="AC18" s="23"/>
      <c r="AD18" s="23"/>
      <c r="AE18" s="284"/>
    </row>
    <row r="19" spans="1:31" x14ac:dyDescent="0.25">
      <c r="A19" s="152"/>
      <c r="B19" s="38"/>
      <c r="C19" s="21"/>
      <c r="D19" s="21"/>
      <c r="E19" s="21"/>
      <c r="F19" s="21"/>
      <c r="G19" s="21"/>
      <c r="H19" s="21"/>
      <c r="I19" s="21"/>
      <c r="J19" s="21"/>
      <c r="K19" s="23"/>
      <c r="L19" s="23"/>
      <c r="M19" s="23"/>
      <c r="N19" s="23"/>
      <c r="O19" s="23"/>
      <c r="P19" s="23"/>
      <c r="Q19" s="23"/>
      <c r="R19" s="23"/>
      <c r="S19" s="23"/>
      <c r="T19" s="23"/>
      <c r="U19" s="23"/>
      <c r="V19" s="23"/>
      <c r="W19" s="23"/>
      <c r="X19" s="21"/>
      <c r="Y19" s="21"/>
      <c r="Z19" s="21"/>
      <c r="AA19" s="21"/>
      <c r="AB19" s="23"/>
      <c r="AC19" s="23"/>
      <c r="AD19" s="23"/>
      <c r="AE19" s="284"/>
    </row>
    <row r="20" spans="1:31" x14ac:dyDescent="0.25">
      <c r="A20" s="21"/>
      <c r="B20" s="38"/>
      <c r="C20" s="21"/>
      <c r="D20" s="21"/>
      <c r="E20" s="21"/>
      <c r="F20" s="21"/>
      <c r="G20" s="21"/>
      <c r="H20" s="21"/>
      <c r="I20" s="21"/>
      <c r="J20" s="21"/>
      <c r="K20" s="23"/>
      <c r="L20" s="23"/>
      <c r="M20" s="23"/>
      <c r="N20" s="23"/>
      <c r="O20" s="23"/>
      <c r="P20" s="23"/>
      <c r="Q20" s="23"/>
      <c r="R20" s="23"/>
      <c r="S20" s="23"/>
      <c r="T20" s="23"/>
      <c r="U20" s="23"/>
      <c r="V20" s="23"/>
      <c r="W20" s="23"/>
      <c r="X20" s="21"/>
      <c r="Y20" s="21"/>
      <c r="Z20" s="21"/>
      <c r="AA20" s="21"/>
      <c r="AB20" s="23"/>
      <c r="AC20" s="23"/>
      <c r="AD20" s="23"/>
      <c r="AE20" s="284"/>
    </row>
    <row r="21" spans="1:31" x14ac:dyDescent="0.25">
      <c r="A21" s="21"/>
      <c r="B21" s="38"/>
      <c r="C21" s="21"/>
      <c r="D21" s="21"/>
      <c r="E21" s="21"/>
      <c r="F21" s="21"/>
      <c r="G21" s="21"/>
      <c r="H21" s="21"/>
      <c r="I21" s="21"/>
      <c r="J21" s="21"/>
      <c r="K21" s="23"/>
      <c r="L21" s="23"/>
      <c r="M21" s="23"/>
      <c r="N21" s="23"/>
      <c r="O21" s="23"/>
      <c r="P21" s="23"/>
      <c r="Q21" s="23"/>
      <c r="R21" s="23"/>
      <c r="S21" s="23"/>
      <c r="T21" s="23"/>
      <c r="U21" s="23"/>
      <c r="V21" s="23"/>
      <c r="W21" s="23"/>
      <c r="X21" s="21"/>
      <c r="Y21" s="21"/>
      <c r="Z21" s="21"/>
      <c r="AA21" s="21"/>
      <c r="AB21" s="23"/>
      <c r="AC21" s="23"/>
      <c r="AD21" s="23"/>
      <c r="AE21" s="284"/>
    </row>
    <row r="22" spans="1:31" x14ac:dyDescent="0.25">
      <c r="A22" s="21"/>
      <c r="B22" s="38"/>
      <c r="C22" s="21"/>
      <c r="D22" s="21"/>
      <c r="E22" s="21"/>
      <c r="F22" s="21"/>
      <c r="G22" s="21"/>
      <c r="H22" s="21"/>
      <c r="I22" s="21"/>
      <c r="J22" s="21"/>
      <c r="K22" s="23"/>
      <c r="L22" s="23"/>
      <c r="M22" s="23"/>
      <c r="N22" s="23"/>
      <c r="O22" s="23"/>
      <c r="P22" s="23"/>
      <c r="Q22" s="23"/>
      <c r="R22" s="23"/>
      <c r="S22" s="23"/>
      <c r="T22" s="23"/>
      <c r="U22" s="23"/>
      <c r="V22" s="23"/>
      <c r="W22" s="23"/>
      <c r="X22" s="21"/>
      <c r="Y22" s="21"/>
      <c r="Z22" s="21"/>
      <c r="AA22" s="21"/>
      <c r="AB22" s="23"/>
      <c r="AC22" s="23"/>
      <c r="AD22" s="23"/>
      <c r="AE22" s="284"/>
    </row>
    <row r="23" spans="1:31" x14ac:dyDescent="0.25">
      <c r="A23" s="21"/>
      <c r="B23" s="38"/>
      <c r="C23" s="21"/>
      <c r="D23" s="21"/>
      <c r="E23" s="21"/>
      <c r="F23" s="21"/>
      <c r="G23" s="21"/>
      <c r="H23" s="21"/>
      <c r="I23" s="21"/>
      <c r="J23" s="21"/>
      <c r="K23" s="23"/>
      <c r="L23" s="23"/>
      <c r="M23" s="23"/>
      <c r="N23" s="23"/>
      <c r="O23" s="23"/>
      <c r="P23" s="23"/>
      <c r="Q23" s="23"/>
      <c r="R23" s="23"/>
      <c r="S23" s="23"/>
      <c r="T23" s="23"/>
      <c r="U23" s="23"/>
      <c r="V23" s="23"/>
      <c r="W23" s="23"/>
      <c r="X23" s="21"/>
      <c r="Y23" s="21"/>
      <c r="Z23" s="21"/>
      <c r="AA23" s="21"/>
      <c r="AB23" s="23"/>
      <c r="AC23" s="23"/>
      <c r="AD23" s="23"/>
      <c r="AE23" s="284"/>
    </row>
    <row r="24" spans="1:31" x14ac:dyDescent="0.25">
      <c r="A24" s="21"/>
      <c r="B24" s="38"/>
      <c r="C24" s="21"/>
      <c r="D24" s="21"/>
      <c r="E24" s="21"/>
      <c r="F24" s="21"/>
      <c r="G24" s="21"/>
      <c r="H24" s="21"/>
      <c r="I24" s="21"/>
      <c r="J24" s="21"/>
      <c r="K24" s="23"/>
      <c r="L24" s="23"/>
      <c r="M24" s="23"/>
      <c r="N24" s="23"/>
      <c r="O24" s="23"/>
      <c r="P24" s="23"/>
      <c r="Q24" s="23"/>
      <c r="R24" s="23"/>
      <c r="S24" s="23"/>
      <c r="T24" s="23"/>
      <c r="U24" s="23"/>
      <c r="V24" s="23"/>
      <c r="W24" s="23"/>
      <c r="X24" s="21"/>
      <c r="Y24" s="21"/>
      <c r="Z24" s="21"/>
      <c r="AA24" s="21"/>
      <c r="AB24" s="23"/>
      <c r="AC24" s="23"/>
      <c r="AD24" s="23"/>
      <c r="AE24" s="284"/>
    </row>
    <row r="25" spans="1:31" x14ac:dyDescent="0.25">
      <c r="A25" s="21"/>
      <c r="B25" s="38"/>
      <c r="C25" s="21"/>
      <c r="D25" s="21"/>
      <c r="E25" s="21"/>
      <c r="F25" s="21"/>
      <c r="G25" s="21"/>
      <c r="H25" s="21"/>
      <c r="I25" s="21"/>
      <c r="J25" s="21"/>
      <c r="K25" s="23"/>
      <c r="L25" s="23"/>
      <c r="M25" s="23"/>
      <c r="N25" s="23"/>
      <c r="O25" s="23"/>
      <c r="P25" s="23"/>
      <c r="Q25" s="23"/>
      <c r="R25" s="23"/>
      <c r="S25" s="23"/>
      <c r="T25" s="23"/>
      <c r="U25" s="23"/>
      <c r="V25" s="23"/>
      <c r="W25" s="23"/>
      <c r="X25" s="21"/>
      <c r="Y25" s="21"/>
      <c r="Z25" s="21"/>
      <c r="AA25" s="21"/>
      <c r="AB25" s="23"/>
      <c r="AC25" s="23"/>
      <c r="AD25" s="23"/>
      <c r="AE25" s="284"/>
    </row>
    <row r="26" spans="1:31" x14ac:dyDescent="0.25">
      <c r="A26" s="21"/>
      <c r="B26" s="38"/>
      <c r="C26" s="21"/>
      <c r="D26" s="21"/>
      <c r="E26" s="21"/>
      <c r="F26" s="21"/>
      <c r="G26" s="21"/>
      <c r="H26" s="21"/>
      <c r="I26" s="21"/>
      <c r="J26" s="21"/>
      <c r="K26" s="23"/>
      <c r="L26" s="23"/>
      <c r="M26" s="23"/>
      <c r="N26" s="23"/>
      <c r="O26" s="23"/>
      <c r="P26" s="23"/>
      <c r="Q26" s="23"/>
      <c r="R26" s="23"/>
      <c r="S26" s="23"/>
      <c r="T26" s="23"/>
      <c r="U26" s="23"/>
      <c r="V26" s="23"/>
      <c r="W26" s="23"/>
      <c r="X26" s="21"/>
      <c r="Y26" s="21"/>
      <c r="Z26" s="21"/>
      <c r="AA26" s="21"/>
      <c r="AB26" s="23"/>
      <c r="AC26" s="23"/>
      <c r="AD26" s="23"/>
      <c r="AE26" s="284"/>
    </row>
    <row r="27" spans="1:31" x14ac:dyDescent="0.25">
      <c r="A27" s="21"/>
      <c r="B27" s="38"/>
      <c r="C27" s="21"/>
      <c r="D27" s="21"/>
      <c r="E27" s="21"/>
      <c r="F27" s="21"/>
      <c r="G27" s="21"/>
      <c r="H27" s="21"/>
      <c r="I27" s="21"/>
      <c r="J27" s="21"/>
      <c r="K27" s="23"/>
      <c r="L27" s="23"/>
      <c r="M27" s="23"/>
      <c r="N27" s="23"/>
      <c r="O27" s="23"/>
      <c r="P27" s="23"/>
      <c r="Q27" s="23"/>
      <c r="R27" s="23"/>
      <c r="S27" s="23"/>
      <c r="T27" s="23"/>
      <c r="U27" s="23"/>
      <c r="V27" s="23"/>
      <c r="W27" s="23"/>
      <c r="X27" s="21"/>
      <c r="Y27" s="21"/>
      <c r="Z27" s="21"/>
      <c r="AA27" s="21"/>
      <c r="AB27" s="23"/>
      <c r="AC27" s="23"/>
      <c r="AD27" s="23"/>
      <c r="AE27" s="284"/>
    </row>
    <row r="28" spans="1:31" x14ac:dyDescent="0.25">
      <c r="A28" s="21"/>
      <c r="B28" s="38"/>
      <c r="C28" s="21"/>
      <c r="D28" s="21"/>
      <c r="E28" s="21"/>
      <c r="F28" s="21"/>
      <c r="G28" s="21"/>
      <c r="H28" s="21"/>
      <c r="I28" s="21"/>
      <c r="J28" s="21"/>
      <c r="K28" s="23"/>
      <c r="L28" s="23"/>
      <c r="M28" s="23"/>
      <c r="N28" s="23"/>
      <c r="O28" s="23"/>
      <c r="P28" s="23"/>
      <c r="Q28" s="23"/>
      <c r="R28" s="23"/>
      <c r="S28" s="23"/>
      <c r="T28" s="23"/>
      <c r="U28" s="23"/>
      <c r="V28" s="23"/>
      <c r="W28" s="23"/>
      <c r="X28" s="21"/>
      <c r="Y28" s="21"/>
      <c r="Z28" s="21"/>
      <c r="AA28" s="21"/>
      <c r="AB28" s="23"/>
      <c r="AC28" s="23"/>
      <c r="AD28" s="23"/>
      <c r="AE28" s="284"/>
    </row>
    <row r="29" spans="1:31" x14ac:dyDescent="0.25">
      <c r="A29" s="21"/>
      <c r="B29" s="38"/>
      <c r="C29" s="21"/>
      <c r="D29" s="21"/>
      <c r="E29" s="21"/>
      <c r="F29" s="21"/>
      <c r="G29" s="21"/>
      <c r="H29" s="21"/>
      <c r="I29" s="21"/>
      <c r="J29" s="21"/>
      <c r="K29" s="23"/>
      <c r="L29" s="23"/>
      <c r="M29" s="23"/>
      <c r="N29" s="23"/>
      <c r="O29" s="23"/>
      <c r="P29" s="23"/>
      <c r="Q29" s="23"/>
      <c r="R29" s="23"/>
      <c r="S29" s="23"/>
      <c r="T29" s="23"/>
      <c r="U29" s="23"/>
      <c r="V29" s="23"/>
      <c r="W29" s="23"/>
      <c r="X29" s="21"/>
      <c r="Y29" s="21"/>
      <c r="Z29" s="21"/>
      <c r="AA29" s="21"/>
      <c r="AB29" s="23"/>
      <c r="AC29" s="23"/>
      <c r="AD29" s="23"/>
      <c r="AE29" s="284"/>
    </row>
    <row r="30" spans="1:31" x14ac:dyDescent="0.25">
      <c r="A30" s="21"/>
      <c r="B30" s="38"/>
      <c r="C30" s="21"/>
      <c r="D30" s="21"/>
      <c r="E30" s="21"/>
      <c r="F30" s="21"/>
      <c r="G30" s="21"/>
      <c r="H30" s="21"/>
      <c r="I30" s="21"/>
      <c r="J30" s="21"/>
      <c r="K30" s="23"/>
      <c r="L30" s="23"/>
      <c r="M30" s="23"/>
      <c r="N30" s="23"/>
      <c r="O30" s="23"/>
      <c r="P30" s="23"/>
      <c r="Q30" s="23"/>
      <c r="R30" s="23"/>
      <c r="S30" s="23"/>
      <c r="T30" s="23"/>
      <c r="U30" s="23"/>
      <c r="V30" s="23"/>
      <c r="W30" s="23"/>
      <c r="X30" s="21"/>
      <c r="Y30" s="21"/>
      <c r="Z30" s="21"/>
      <c r="AA30" s="21"/>
      <c r="AB30" s="23"/>
      <c r="AC30" s="23"/>
      <c r="AD30" s="23"/>
      <c r="AE30" s="284"/>
    </row>
    <row r="31" spans="1:31" x14ac:dyDescent="0.25">
      <c r="A31" s="21"/>
      <c r="B31" s="38"/>
      <c r="C31" s="21"/>
      <c r="D31" s="21"/>
      <c r="E31" s="21"/>
      <c r="F31" s="21"/>
      <c r="G31" s="21"/>
      <c r="H31" s="21"/>
      <c r="I31" s="21"/>
      <c r="J31" s="21"/>
      <c r="K31" s="23"/>
      <c r="L31" s="23"/>
      <c r="M31" s="23"/>
      <c r="N31" s="23"/>
      <c r="O31" s="23"/>
      <c r="P31" s="23"/>
      <c r="Q31" s="23"/>
      <c r="R31" s="23"/>
      <c r="S31" s="23"/>
      <c r="T31" s="23"/>
      <c r="U31" s="23"/>
      <c r="V31" s="23"/>
      <c r="W31" s="23"/>
      <c r="X31" s="21"/>
      <c r="Y31" s="21"/>
      <c r="Z31" s="21"/>
      <c r="AA31" s="21"/>
      <c r="AB31" s="23"/>
      <c r="AC31" s="23"/>
      <c r="AD31" s="23"/>
      <c r="AE31" s="284"/>
    </row>
    <row r="32" spans="1:31" x14ac:dyDescent="0.25">
      <c r="A32" s="21"/>
      <c r="B32" s="38"/>
      <c r="C32" s="21"/>
      <c r="D32" s="21"/>
      <c r="E32" s="21"/>
      <c r="F32" s="21"/>
      <c r="G32" s="21"/>
      <c r="H32" s="21"/>
      <c r="I32" s="21"/>
      <c r="J32" s="21"/>
      <c r="K32" s="23"/>
      <c r="L32" s="23"/>
      <c r="M32" s="23"/>
      <c r="N32" s="23"/>
      <c r="O32" s="23"/>
      <c r="P32" s="23"/>
      <c r="Q32" s="23"/>
      <c r="R32" s="23"/>
      <c r="S32" s="23"/>
      <c r="T32" s="23"/>
      <c r="U32" s="23"/>
      <c r="V32" s="23"/>
      <c r="W32" s="23"/>
      <c r="X32" s="21"/>
      <c r="Y32" s="21"/>
      <c r="Z32" s="21"/>
      <c r="AA32" s="21"/>
      <c r="AB32" s="23"/>
      <c r="AC32" s="23"/>
      <c r="AD32" s="23"/>
      <c r="AE32" s="284"/>
    </row>
    <row r="33" spans="1:31" x14ac:dyDescent="0.25">
      <c r="A33" s="21"/>
      <c r="B33" s="38"/>
      <c r="C33" s="21"/>
      <c r="D33" s="21"/>
      <c r="E33" s="21"/>
      <c r="F33" s="21"/>
      <c r="G33" s="21"/>
      <c r="H33" s="21"/>
      <c r="I33" s="21"/>
      <c r="J33" s="21"/>
      <c r="K33" s="23"/>
      <c r="L33" s="23"/>
      <c r="M33" s="23"/>
      <c r="N33" s="23"/>
      <c r="O33" s="23"/>
      <c r="P33" s="23"/>
      <c r="Q33" s="23"/>
      <c r="R33" s="23"/>
      <c r="S33" s="23"/>
      <c r="T33" s="23"/>
      <c r="U33" s="23"/>
      <c r="V33" s="23"/>
      <c r="W33" s="23"/>
      <c r="X33" s="21"/>
      <c r="Y33" s="21"/>
      <c r="Z33" s="21"/>
      <c r="AA33" s="21"/>
      <c r="AB33" s="23"/>
      <c r="AC33" s="23"/>
      <c r="AD33" s="23"/>
      <c r="AE33" s="284"/>
    </row>
    <row r="34" spans="1:31" x14ac:dyDescent="0.25">
      <c r="A34" s="21"/>
      <c r="B34" s="38"/>
      <c r="C34" s="21"/>
      <c r="D34" s="21"/>
      <c r="E34" s="21"/>
      <c r="F34" s="21"/>
      <c r="G34" s="21"/>
      <c r="H34" s="21"/>
      <c r="I34" s="21"/>
      <c r="J34" s="21"/>
      <c r="K34" s="23"/>
      <c r="L34" s="23"/>
      <c r="M34" s="23"/>
      <c r="N34" s="23"/>
      <c r="O34" s="23"/>
      <c r="P34" s="23"/>
      <c r="Q34" s="23"/>
      <c r="R34" s="23"/>
      <c r="S34" s="23"/>
      <c r="T34" s="23"/>
      <c r="U34" s="23"/>
      <c r="V34" s="23"/>
      <c r="W34" s="23"/>
      <c r="X34" s="21"/>
      <c r="Y34" s="21"/>
      <c r="Z34" s="21"/>
      <c r="AA34" s="21"/>
      <c r="AB34" s="23"/>
      <c r="AC34" s="23"/>
      <c r="AD34" s="23"/>
      <c r="AE34" s="284"/>
    </row>
    <row r="35" spans="1:31" x14ac:dyDescent="0.25">
      <c r="A35" s="21"/>
      <c r="B35" s="38"/>
      <c r="C35" s="21"/>
      <c r="D35" s="21"/>
      <c r="E35" s="21"/>
      <c r="F35" s="21"/>
      <c r="G35" s="21"/>
      <c r="H35" s="21"/>
      <c r="I35" s="21"/>
      <c r="J35" s="21"/>
      <c r="K35" s="23"/>
      <c r="L35" s="23"/>
      <c r="M35" s="23"/>
      <c r="N35" s="23"/>
      <c r="O35" s="23"/>
      <c r="P35" s="23"/>
      <c r="Q35" s="23"/>
      <c r="R35" s="23"/>
      <c r="S35" s="23"/>
      <c r="T35" s="23"/>
      <c r="U35" s="23"/>
      <c r="V35" s="23"/>
      <c r="W35" s="23"/>
      <c r="X35" s="21"/>
      <c r="Y35" s="21"/>
      <c r="Z35" s="21"/>
      <c r="AA35" s="21"/>
      <c r="AB35" s="23"/>
      <c r="AC35" s="23"/>
      <c r="AD35" s="23"/>
      <c r="AE35" s="284"/>
    </row>
    <row r="36" spans="1:31" x14ac:dyDescent="0.25">
      <c r="A36" s="21"/>
      <c r="B36" s="38"/>
      <c r="C36" s="21"/>
      <c r="D36" s="21"/>
      <c r="E36" s="21"/>
      <c r="F36" s="21"/>
      <c r="G36" s="21"/>
      <c r="H36" s="21"/>
      <c r="I36" s="21"/>
      <c r="J36" s="21"/>
      <c r="K36" s="23"/>
      <c r="L36" s="23"/>
      <c r="M36" s="23"/>
      <c r="N36" s="23"/>
      <c r="O36" s="23"/>
      <c r="P36" s="23"/>
      <c r="Q36" s="23"/>
      <c r="R36" s="23"/>
      <c r="S36" s="23"/>
      <c r="T36" s="23"/>
      <c r="U36" s="23"/>
      <c r="V36" s="23"/>
      <c r="W36" s="23"/>
      <c r="X36" s="21"/>
      <c r="Y36" s="21"/>
      <c r="Z36" s="21"/>
      <c r="AA36" s="21"/>
      <c r="AB36" s="23"/>
      <c r="AC36" s="23"/>
      <c r="AD36" s="23"/>
      <c r="AE36" s="284"/>
    </row>
    <row r="37" spans="1:31" x14ac:dyDescent="0.25">
      <c r="A37" s="21"/>
      <c r="B37" s="38"/>
      <c r="C37" s="21"/>
      <c r="D37" s="21"/>
      <c r="E37" s="21"/>
      <c r="F37" s="21"/>
      <c r="G37" s="21"/>
      <c r="H37" s="21"/>
      <c r="I37" s="21"/>
      <c r="J37" s="21"/>
      <c r="K37" s="23"/>
      <c r="L37" s="23"/>
      <c r="M37" s="23"/>
      <c r="N37" s="23"/>
      <c r="O37" s="23"/>
      <c r="P37" s="23"/>
      <c r="Q37" s="23"/>
      <c r="R37" s="23"/>
      <c r="S37" s="23"/>
      <c r="T37" s="23"/>
      <c r="U37" s="23"/>
      <c r="V37" s="23"/>
      <c r="W37" s="23"/>
      <c r="X37" s="21"/>
      <c r="Y37" s="21"/>
      <c r="Z37" s="21"/>
      <c r="AA37" s="21"/>
      <c r="AB37" s="23"/>
      <c r="AC37" s="23"/>
      <c r="AD37" s="23"/>
      <c r="AE37" s="284"/>
    </row>
    <row r="38" spans="1:31" x14ac:dyDescent="0.25">
      <c r="A38" s="1"/>
      <c r="B38" s="31"/>
      <c r="C38" s="1"/>
      <c r="D38" s="1"/>
      <c r="E38" s="1"/>
      <c r="F38" s="1"/>
      <c r="G38" s="1"/>
      <c r="H38" s="1"/>
      <c r="I38" s="1"/>
      <c r="J38" s="21"/>
      <c r="K38" s="23"/>
      <c r="L38" s="23"/>
      <c r="M38" s="23"/>
      <c r="N38" s="23"/>
      <c r="O38" s="23"/>
      <c r="P38" s="23"/>
      <c r="Q38" s="23"/>
      <c r="R38" s="23"/>
      <c r="S38" s="23"/>
      <c r="T38" s="23"/>
      <c r="U38" s="23"/>
      <c r="V38" s="23"/>
      <c r="W38" s="23"/>
      <c r="X38" s="21"/>
      <c r="Y38" s="21"/>
      <c r="Z38" s="21"/>
      <c r="AA38" s="21"/>
      <c r="AB38" s="13"/>
      <c r="AC38" s="23"/>
      <c r="AD38" s="23"/>
      <c r="AE38" s="284"/>
    </row>
    <row r="39" spans="1:31" x14ac:dyDescent="0.25">
      <c r="A39" s="1"/>
      <c r="B39" s="31"/>
      <c r="C39" s="1"/>
      <c r="D39" s="1"/>
      <c r="E39" s="1"/>
      <c r="F39" s="1"/>
      <c r="G39" s="1"/>
      <c r="H39" s="1"/>
      <c r="I39" s="1"/>
      <c r="J39" s="21"/>
      <c r="K39" s="23"/>
      <c r="L39" s="23"/>
      <c r="M39" s="23"/>
      <c r="N39" s="23"/>
      <c r="O39" s="23"/>
      <c r="P39" s="23"/>
      <c r="Q39" s="23"/>
      <c r="R39" s="23"/>
      <c r="S39" s="23"/>
      <c r="T39" s="23"/>
      <c r="U39" s="23"/>
      <c r="V39" s="23"/>
      <c r="W39" s="23"/>
      <c r="X39" s="21"/>
      <c r="Y39" s="21"/>
      <c r="Z39" s="21"/>
      <c r="AA39" s="21"/>
      <c r="AB39" s="13"/>
      <c r="AC39" s="23"/>
      <c r="AD39" s="23"/>
      <c r="AE39" s="284"/>
    </row>
    <row r="40" spans="1:31" x14ac:dyDescent="0.25">
      <c r="A40" s="1"/>
      <c r="B40" s="31"/>
      <c r="C40" s="1"/>
      <c r="D40" s="1"/>
      <c r="E40" s="1"/>
      <c r="F40" s="1"/>
      <c r="G40" s="1"/>
      <c r="H40" s="1"/>
      <c r="I40" s="1"/>
      <c r="J40" s="21"/>
      <c r="K40" s="23"/>
      <c r="L40" s="23"/>
      <c r="M40" s="23"/>
      <c r="N40" s="23"/>
      <c r="O40" s="23"/>
      <c r="P40" s="23"/>
      <c r="Q40" s="23"/>
      <c r="R40" s="23"/>
      <c r="S40" s="23"/>
      <c r="T40" s="23"/>
      <c r="U40" s="23"/>
      <c r="V40" s="23"/>
      <c r="W40" s="23"/>
      <c r="X40" s="21"/>
      <c r="Y40" s="21"/>
      <c r="Z40" s="21"/>
      <c r="AA40" s="21"/>
      <c r="AB40" s="13"/>
      <c r="AC40" s="23"/>
      <c r="AD40" s="23"/>
      <c r="AE40" s="284"/>
    </row>
    <row r="41" spans="1:31" x14ac:dyDescent="0.25">
      <c r="A41" s="1"/>
      <c r="B41" s="1"/>
      <c r="C41" s="1"/>
      <c r="D41" s="1"/>
      <c r="E41" s="1"/>
      <c r="F41" s="1"/>
      <c r="G41" s="1"/>
      <c r="H41" s="1"/>
      <c r="I41" s="1"/>
      <c r="J41" s="1"/>
      <c r="K41" s="1"/>
      <c r="L41" s="1"/>
      <c r="M41" s="1"/>
      <c r="N41" s="1"/>
      <c r="O41" s="1"/>
      <c r="P41" s="1"/>
      <c r="Q41" s="1"/>
      <c r="R41" s="1"/>
      <c r="S41" s="1"/>
      <c r="T41" s="1"/>
      <c r="U41" s="1"/>
      <c r="V41" s="13"/>
      <c r="W41" s="13"/>
      <c r="X41" s="1"/>
      <c r="Y41" s="1"/>
      <c r="Z41" s="1"/>
      <c r="AA41" s="1"/>
      <c r="AB41" s="13"/>
      <c r="AC41" s="13"/>
      <c r="AD41" s="13"/>
      <c r="AE41" s="285"/>
    </row>
    <row r="42" spans="1:31" x14ac:dyDescent="0.25">
      <c r="A42" s="97"/>
      <c r="B42" s="97" t="s">
        <v>28</v>
      </c>
      <c r="C42" s="97">
        <f>COUNT(D4:D41)</f>
        <v>4</v>
      </c>
      <c r="D42" s="97">
        <f>SUM(D4:D41)</f>
        <v>36.299999999999997</v>
      </c>
      <c r="E42" s="97">
        <f>SUM(E4:E41)</f>
        <v>0</v>
      </c>
      <c r="F42" s="97"/>
      <c r="G42" s="97"/>
      <c r="H42" s="97">
        <f>SUM(H4:H41)</f>
        <v>0</v>
      </c>
      <c r="I42" s="97">
        <f>SUM(I4:I41)</f>
        <v>79</v>
      </c>
      <c r="J42" s="97">
        <f>MAX(J4:J41)</f>
        <v>11</v>
      </c>
      <c r="K42" s="98">
        <f t="shared" ref="K42:AA42" si="0">SUM(K4:K41)</f>
        <v>101225.22</v>
      </c>
      <c r="L42" s="98">
        <f t="shared" si="0"/>
        <v>1591.81</v>
      </c>
      <c r="M42" s="98">
        <f t="shared" si="0"/>
        <v>15851.88</v>
      </c>
      <c r="N42" s="98">
        <f t="shared" si="0"/>
        <v>0</v>
      </c>
      <c r="O42" s="98">
        <f t="shared" si="0"/>
        <v>4582.17</v>
      </c>
      <c r="P42" s="98">
        <f t="shared" si="0"/>
        <v>12829.45</v>
      </c>
      <c r="Q42" s="98">
        <f t="shared" si="0"/>
        <v>31624</v>
      </c>
      <c r="R42" s="98">
        <f t="shared" si="0"/>
        <v>4503</v>
      </c>
      <c r="S42" s="98">
        <f t="shared" si="0"/>
        <v>0</v>
      </c>
      <c r="T42" s="98">
        <f t="shared" si="0"/>
        <v>0</v>
      </c>
      <c r="U42" s="98">
        <f t="shared" si="0"/>
        <v>172207.53</v>
      </c>
      <c r="V42" s="98">
        <f t="shared" si="0"/>
        <v>0</v>
      </c>
      <c r="W42" s="98">
        <f t="shared" si="0"/>
        <v>172207.53</v>
      </c>
      <c r="X42" s="101">
        <f t="shared" si="0"/>
        <v>90750</v>
      </c>
      <c r="Y42" s="101">
        <f t="shared" si="0"/>
        <v>0</v>
      </c>
      <c r="Z42" s="101">
        <f t="shared" si="0"/>
        <v>869</v>
      </c>
      <c r="AA42" s="101">
        <f t="shared" si="0"/>
        <v>807</v>
      </c>
      <c r="AB42" s="113">
        <f>W42/(D42+E42)</f>
        <v>4744.0090909090914</v>
      </c>
      <c r="AC42" s="113">
        <f>W42/Z42</f>
        <v>198.16746835443038</v>
      </c>
      <c r="AD42" s="113"/>
      <c r="AE42" s="113"/>
    </row>
    <row r="43" spans="1:31" ht="31.2" x14ac:dyDescent="0.25">
      <c r="A43" s="146" t="s">
        <v>14</v>
      </c>
      <c r="B43" s="146" t="s">
        <v>15</v>
      </c>
      <c r="C43" s="146" t="s">
        <v>16</v>
      </c>
      <c r="D43" s="43" t="s">
        <v>526</v>
      </c>
      <c r="E43" s="43" t="s">
        <v>524</v>
      </c>
      <c r="F43" s="146" t="s">
        <v>2</v>
      </c>
      <c r="G43" s="146" t="s">
        <v>3</v>
      </c>
      <c r="H43" s="43" t="s">
        <v>29</v>
      </c>
      <c r="I43" s="43" t="s">
        <v>4</v>
      </c>
      <c r="J43" s="43" t="s">
        <v>5</v>
      </c>
      <c r="K43" s="43" t="s">
        <v>6</v>
      </c>
      <c r="L43" s="43" t="s">
        <v>773</v>
      </c>
      <c r="M43" s="43" t="s">
        <v>13</v>
      </c>
      <c r="N43" s="146" t="s">
        <v>17</v>
      </c>
      <c r="O43" s="146" t="s">
        <v>7</v>
      </c>
      <c r="P43" s="43" t="s">
        <v>8</v>
      </c>
      <c r="Q43" s="146" t="s">
        <v>9</v>
      </c>
      <c r="R43" s="43" t="s">
        <v>18</v>
      </c>
      <c r="S43" s="146" t="s">
        <v>10</v>
      </c>
      <c r="T43" s="146" t="s">
        <v>12</v>
      </c>
      <c r="U43" s="43" t="s">
        <v>169</v>
      </c>
      <c r="V43" s="43" t="s">
        <v>170</v>
      </c>
      <c r="W43" s="43" t="s">
        <v>171</v>
      </c>
      <c r="X43" s="43" t="s">
        <v>163</v>
      </c>
      <c r="Y43" s="43" t="s">
        <v>164</v>
      </c>
      <c r="Z43" s="43" t="s">
        <v>165</v>
      </c>
      <c r="AA43" s="43" t="s">
        <v>166</v>
      </c>
      <c r="AB43" s="146" t="s">
        <v>167</v>
      </c>
      <c r="AC43" s="146" t="s">
        <v>168</v>
      </c>
      <c r="AD43" s="146" t="s">
        <v>1405</v>
      </c>
      <c r="AE43" s="146" t="s">
        <v>1406</v>
      </c>
    </row>
    <row r="44" spans="1:31" x14ac:dyDescent="0.25">
      <c r="A44" s="100"/>
      <c r="B44" s="100"/>
      <c r="C44" s="100"/>
      <c r="D44" s="100"/>
      <c r="E44" s="100"/>
      <c r="F44" s="100"/>
      <c r="G44" s="100"/>
      <c r="H44" s="100"/>
      <c r="I44" s="100"/>
      <c r="J44" s="100"/>
      <c r="K44" s="100"/>
      <c r="L44" s="100"/>
      <c r="M44" s="100"/>
      <c r="N44" s="100"/>
      <c r="O44" s="100"/>
      <c r="P44" s="100"/>
      <c r="Q44" s="100"/>
      <c r="R44" s="100"/>
      <c r="S44" s="100"/>
      <c r="T44" s="100"/>
      <c r="U44" s="100"/>
      <c r="V44" s="100"/>
      <c r="W44" s="100"/>
      <c r="X44" s="100"/>
      <c r="Y44" s="100"/>
      <c r="Z44" s="100"/>
      <c r="AA44" s="100"/>
      <c r="AB44" s="100"/>
      <c r="AC44" s="100"/>
      <c r="AD44" s="100"/>
      <c r="AE44" s="100"/>
    </row>
    <row r="45" spans="1:31" ht="36" x14ac:dyDescent="0.25">
      <c r="A45" s="304" t="s">
        <v>1251</v>
      </c>
      <c r="B45" s="304"/>
      <c r="C45" s="245" t="s">
        <v>30</v>
      </c>
      <c r="D45" s="245" t="s">
        <v>526</v>
      </c>
      <c r="E45" s="245" t="s">
        <v>524</v>
      </c>
      <c r="F45" s="261"/>
      <c r="G45" s="261"/>
      <c r="H45" s="245" t="s">
        <v>31</v>
      </c>
      <c r="I45" s="245" t="s">
        <v>4</v>
      </c>
      <c r="J45" s="245" t="s">
        <v>5</v>
      </c>
      <c r="K45" s="245" t="s">
        <v>6</v>
      </c>
      <c r="L45" s="245" t="s">
        <v>773</v>
      </c>
      <c r="M45" s="245" t="s">
        <v>13</v>
      </c>
      <c r="N45" s="261" t="s">
        <v>17</v>
      </c>
      <c r="O45" s="261" t="s">
        <v>7</v>
      </c>
      <c r="P45" s="245" t="s">
        <v>8</v>
      </c>
      <c r="Q45" s="261" t="s">
        <v>9</v>
      </c>
      <c r="R45" s="245" t="s">
        <v>18</v>
      </c>
      <c r="S45" s="261" t="s">
        <v>10</v>
      </c>
      <c r="T45" s="261" t="s">
        <v>12</v>
      </c>
      <c r="U45" s="245" t="s">
        <v>169</v>
      </c>
      <c r="V45" s="245" t="s">
        <v>170</v>
      </c>
      <c r="W45" s="245" t="s">
        <v>171</v>
      </c>
      <c r="X45" s="245" t="s">
        <v>163</v>
      </c>
      <c r="Y45" s="245" t="s">
        <v>164</v>
      </c>
      <c r="Z45" s="245" t="s">
        <v>165</v>
      </c>
      <c r="AA45" s="245" t="s">
        <v>166</v>
      </c>
      <c r="AB45" s="247" t="s">
        <v>167</v>
      </c>
      <c r="AC45" s="247" t="s">
        <v>168</v>
      </c>
      <c r="AD45" s="247"/>
      <c r="AE45" s="247"/>
    </row>
    <row r="46" spans="1:31" ht="22.5" customHeight="1" x14ac:dyDescent="0.25">
      <c r="A46" s="303" t="s">
        <v>1259</v>
      </c>
      <c r="B46" s="303"/>
      <c r="C46" s="95">
        <f>COUNT(D4:D6)</f>
        <v>3</v>
      </c>
      <c r="D46" s="95">
        <f>SUM(D4:D6)</f>
        <v>21.53</v>
      </c>
      <c r="E46" s="95">
        <f>SUM(E4:E6)</f>
        <v>0</v>
      </c>
      <c r="F46" s="95"/>
      <c r="G46" s="95"/>
      <c r="H46" s="95">
        <f>SUM(H4:H6)</f>
        <v>0</v>
      </c>
      <c r="I46" s="95">
        <f>SUM(I4:I6)</f>
        <v>59</v>
      </c>
      <c r="J46" s="95">
        <f>MAX(J4:J6)</f>
        <v>11</v>
      </c>
      <c r="K46" s="45">
        <f t="shared" ref="K46:V46" si="1">SUM(K4:K6)</f>
        <v>75259.22</v>
      </c>
      <c r="L46" s="45">
        <f t="shared" si="1"/>
        <v>1182.03</v>
      </c>
      <c r="M46" s="45">
        <f t="shared" si="1"/>
        <v>11785.599999999999</v>
      </c>
      <c r="N46" s="45">
        <f t="shared" si="1"/>
        <v>0</v>
      </c>
      <c r="O46" s="45">
        <f t="shared" si="1"/>
        <v>3258.5699999999997</v>
      </c>
      <c r="P46" s="45">
        <f t="shared" si="1"/>
        <v>7549.05</v>
      </c>
      <c r="Q46" s="45">
        <f t="shared" si="1"/>
        <v>23294</v>
      </c>
      <c r="R46" s="45">
        <f t="shared" si="1"/>
        <v>3363</v>
      </c>
      <c r="S46" s="45">
        <f t="shared" si="1"/>
        <v>0</v>
      </c>
      <c r="T46" s="45">
        <f t="shared" si="1"/>
        <v>0</v>
      </c>
      <c r="U46" s="45">
        <f t="shared" si="1"/>
        <v>125691.47</v>
      </c>
      <c r="V46" s="45">
        <f t="shared" si="1"/>
        <v>0</v>
      </c>
      <c r="W46" s="62">
        <f>U46+V46</f>
        <v>125691.47</v>
      </c>
      <c r="X46" s="258">
        <f>SUM(X4:X6)</f>
        <v>53825</v>
      </c>
      <c r="Y46" s="249">
        <f>SUM(Y4:Y6)</f>
        <v>0</v>
      </c>
      <c r="Z46" s="249">
        <f>SUM(Z4:Z6)</f>
        <v>649</v>
      </c>
      <c r="AA46" s="249">
        <f>SUM(AA4:AA7)</f>
        <v>807</v>
      </c>
      <c r="AB46" s="62">
        <f>W46/(D46+E46)</f>
        <v>5837.9688806316763</v>
      </c>
      <c r="AC46" s="62">
        <f>W46/Z46</f>
        <v>193.66944530046226</v>
      </c>
      <c r="AD46" s="62"/>
      <c r="AE46" s="62"/>
    </row>
    <row r="47" spans="1:31" ht="22.5" customHeight="1" x14ac:dyDescent="0.25">
      <c r="A47" s="303" t="s">
        <v>1364</v>
      </c>
      <c r="B47" s="303"/>
      <c r="C47" s="95">
        <f>COUNT(D7:D19)</f>
        <v>1</v>
      </c>
      <c r="D47" s="95">
        <f>SUM(D7:D19)</f>
        <v>14.77</v>
      </c>
      <c r="E47" s="95">
        <f>SUM(E7:E19)</f>
        <v>0</v>
      </c>
      <c r="F47" s="95"/>
      <c r="G47" s="95"/>
      <c r="H47" s="95">
        <f>SUM(H7:H19)</f>
        <v>0</v>
      </c>
      <c r="I47" s="95">
        <f>SUM(I7:I19)</f>
        <v>20</v>
      </c>
      <c r="J47" s="95">
        <f>MAX(J7:J19)</f>
        <v>11</v>
      </c>
      <c r="K47" s="45">
        <f>SUM(K7:K19)</f>
        <v>25966</v>
      </c>
      <c r="L47" s="45">
        <f t="shared" ref="L47:AA47" si="2">SUM(L7:L19)</f>
        <v>409.78</v>
      </c>
      <c r="M47" s="45">
        <f t="shared" si="2"/>
        <v>4066.28</v>
      </c>
      <c r="N47" s="45">
        <f t="shared" si="2"/>
        <v>0</v>
      </c>
      <c r="O47" s="45">
        <f t="shared" si="2"/>
        <v>1323.6</v>
      </c>
      <c r="P47" s="45">
        <f t="shared" si="2"/>
        <v>5280.4</v>
      </c>
      <c r="Q47" s="45">
        <f t="shared" si="2"/>
        <v>8330</v>
      </c>
      <c r="R47" s="45">
        <f t="shared" si="2"/>
        <v>1140</v>
      </c>
      <c r="S47" s="45">
        <f t="shared" si="2"/>
        <v>0</v>
      </c>
      <c r="T47" s="45">
        <f t="shared" si="2"/>
        <v>0</v>
      </c>
      <c r="U47" s="45">
        <f t="shared" si="2"/>
        <v>46516.06</v>
      </c>
      <c r="V47" s="45">
        <f t="shared" si="2"/>
        <v>0</v>
      </c>
      <c r="W47" s="45">
        <f t="shared" si="2"/>
        <v>46516.06</v>
      </c>
      <c r="X47" s="258">
        <f t="shared" si="2"/>
        <v>36925</v>
      </c>
      <c r="Y47" s="258">
        <f t="shared" si="2"/>
        <v>0</v>
      </c>
      <c r="Z47" s="258">
        <f t="shared" si="2"/>
        <v>220</v>
      </c>
      <c r="AA47" s="258">
        <f t="shared" si="2"/>
        <v>210</v>
      </c>
      <c r="AB47" s="62">
        <f>W47/(D47+E47)</f>
        <v>3149.36086662153</v>
      </c>
      <c r="AC47" s="62">
        <f>W47/Z47</f>
        <v>211.43663636363635</v>
      </c>
      <c r="AD47" s="62"/>
      <c r="AE47" s="62"/>
    </row>
  </sheetData>
  <mergeCells count="3">
    <mergeCell ref="A45:B45"/>
    <mergeCell ref="A46:B46"/>
    <mergeCell ref="A47:B47"/>
  </mergeCells>
  <pageMargins left="0.70866141732283472" right="0.70866141732283472" top="0.74803149606299213" bottom="0.74803149606299213" header="0.31496062992125984" footer="0.31496062992125984"/>
  <pageSetup paperSize="8" scale="56" orientation="landscape"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pageSetUpPr fitToPage="1"/>
  </sheetPr>
  <dimension ref="A1:AE47"/>
  <sheetViews>
    <sheetView topLeftCell="A3" workbookViewId="0">
      <selection activeCell="A4" sqref="A4:AE7"/>
    </sheetView>
  </sheetViews>
  <sheetFormatPr defaultRowHeight="13.2" x14ac:dyDescent="0.25"/>
  <cols>
    <col min="1" max="1" width="15.88671875" customWidth="1"/>
    <col min="2" max="2" width="14.33203125" customWidth="1"/>
    <col min="3" max="3" width="11" customWidth="1"/>
    <col min="6" max="6" width="17.6640625" customWidth="1"/>
    <col min="7" max="7" width="12.88671875" customWidth="1"/>
    <col min="11" max="11" width="13" customWidth="1"/>
    <col min="12" max="12" width="10" bestFit="1" customWidth="1"/>
    <col min="15" max="15" width="10" bestFit="1" customWidth="1"/>
    <col min="16" max="16" width="12.44140625" customWidth="1"/>
    <col min="17" max="17" width="13.44140625" customWidth="1"/>
    <col min="20" max="20" width="10" bestFit="1" customWidth="1"/>
    <col min="21" max="21" width="12" bestFit="1" customWidth="1"/>
    <col min="23" max="23" width="12" bestFit="1" customWidth="1"/>
    <col min="28" max="28" width="11.33203125" customWidth="1"/>
    <col min="30" max="30" width="16.88671875" customWidth="1"/>
    <col min="31" max="31" width="16.6640625" customWidth="1"/>
  </cols>
  <sheetData>
    <row r="1" spans="1:31" x14ac:dyDescent="0.25">
      <c r="A1" s="10" t="s">
        <v>1324</v>
      </c>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31" x14ac:dyDescent="0.25">
      <c r="A4" s="21" t="s">
        <v>1325</v>
      </c>
      <c r="B4" s="39" t="s">
        <v>1330</v>
      </c>
      <c r="C4" s="21" t="s">
        <v>1326</v>
      </c>
      <c r="D4" s="21">
        <v>7.03</v>
      </c>
      <c r="E4" s="21">
        <v>0</v>
      </c>
      <c r="F4" s="21" t="s">
        <v>177</v>
      </c>
      <c r="G4" s="21" t="s">
        <v>1326</v>
      </c>
      <c r="H4" s="21">
        <v>0</v>
      </c>
      <c r="I4" s="21">
        <v>20</v>
      </c>
      <c r="J4" s="21">
        <v>11</v>
      </c>
      <c r="K4" s="23">
        <v>25511.599999999999</v>
      </c>
      <c r="L4" s="23">
        <v>400.69</v>
      </c>
      <c r="M4" s="23">
        <v>0</v>
      </c>
      <c r="N4" s="23">
        <v>0</v>
      </c>
      <c r="O4" s="23">
        <v>0</v>
      </c>
      <c r="P4" s="23">
        <v>2559</v>
      </c>
      <c r="Q4" s="23">
        <v>4595</v>
      </c>
      <c r="R4" s="23">
        <v>0</v>
      </c>
      <c r="S4" s="23">
        <v>0</v>
      </c>
      <c r="T4" s="23">
        <v>0</v>
      </c>
      <c r="U4" s="23">
        <v>33066.29</v>
      </c>
      <c r="V4" s="23">
        <v>0</v>
      </c>
      <c r="W4" s="23">
        <f>U4+V4</f>
        <v>33066.29</v>
      </c>
      <c r="X4" s="21">
        <v>17575</v>
      </c>
      <c r="Y4" s="21">
        <v>0</v>
      </c>
      <c r="Z4" s="21">
        <v>220</v>
      </c>
      <c r="AA4" s="21">
        <v>198</v>
      </c>
      <c r="AB4" s="23">
        <f>W4/(D4+E4)</f>
        <v>4703.5974395448084</v>
      </c>
      <c r="AC4" s="23">
        <f>W4/Z4</f>
        <v>150.30131818181817</v>
      </c>
      <c r="AD4" s="23" t="s">
        <v>1839</v>
      </c>
      <c r="AE4" s="284"/>
    </row>
    <row r="5" spans="1:31" x14ac:dyDescent="0.25">
      <c r="A5" s="21" t="s">
        <v>1325</v>
      </c>
      <c r="B5" s="39" t="s">
        <v>1346</v>
      </c>
      <c r="C5" s="21" t="s">
        <v>1352</v>
      </c>
      <c r="D5" s="21">
        <v>7.09</v>
      </c>
      <c r="E5" s="21">
        <v>0</v>
      </c>
      <c r="F5" s="21" t="s">
        <v>177</v>
      </c>
      <c r="G5" s="21" t="s">
        <v>1352</v>
      </c>
      <c r="H5" s="21">
        <v>0</v>
      </c>
      <c r="I5" s="21">
        <v>20</v>
      </c>
      <c r="J5" s="21">
        <v>11</v>
      </c>
      <c r="K5" s="23">
        <v>25511.599999999999</v>
      </c>
      <c r="L5" s="23">
        <v>400.69</v>
      </c>
      <c r="M5" s="23">
        <v>0</v>
      </c>
      <c r="N5" s="23">
        <v>0</v>
      </c>
      <c r="O5" s="23">
        <v>0</v>
      </c>
      <c r="P5" s="23">
        <v>2559</v>
      </c>
      <c r="Q5" s="23">
        <v>4595</v>
      </c>
      <c r="R5" s="23">
        <v>0</v>
      </c>
      <c r="S5" s="23">
        <v>0</v>
      </c>
      <c r="T5" s="23">
        <v>0</v>
      </c>
      <c r="U5" s="23">
        <v>33066.29</v>
      </c>
      <c r="V5" s="23">
        <v>0</v>
      </c>
      <c r="W5" s="23">
        <f>U5+V5</f>
        <v>33066.29</v>
      </c>
      <c r="X5" s="21">
        <v>17725</v>
      </c>
      <c r="Y5" s="21">
        <v>0</v>
      </c>
      <c r="Z5" s="21">
        <v>220</v>
      </c>
      <c r="AA5" s="21">
        <v>220</v>
      </c>
      <c r="AB5" s="23">
        <f>W5/(D5+E5)</f>
        <v>4663.7926657263752</v>
      </c>
      <c r="AC5" s="23">
        <f>W5/Z5</f>
        <v>150.30131818181817</v>
      </c>
      <c r="AD5" s="23" t="s">
        <v>1840</v>
      </c>
      <c r="AE5" s="284"/>
    </row>
    <row r="6" spans="1:31" x14ac:dyDescent="0.25">
      <c r="A6" s="152" t="s">
        <v>1325</v>
      </c>
      <c r="B6" s="39" t="s">
        <v>1354</v>
      </c>
      <c r="C6" s="21" t="s">
        <v>1384</v>
      </c>
      <c r="D6" s="21">
        <v>7.04</v>
      </c>
      <c r="E6" s="21">
        <v>0</v>
      </c>
      <c r="F6" s="21" t="s">
        <v>177</v>
      </c>
      <c r="G6" s="21" t="s">
        <v>1384</v>
      </c>
      <c r="H6" s="21">
        <v>0</v>
      </c>
      <c r="I6" s="21">
        <v>20</v>
      </c>
      <c r="J6" s="21">
        <v>11</v>
      </c>
      <c r="K6" s="23">
        <v>25511.599999999999</v>
      </c>
      <c r="L6" s="23">
        <v>400.69</v>
      </c>
      <c r="M6" s="23">
        <v>0</v>
      </c>
      <c r="N6" s="23">
        <v>0</v>
      </c>
      <c r="O6" s="23">
        <v>1104.5999999999999</v>
      </c>
      <c r="P6" s="23">
        <v>2559</v>
      </c>
      <c r="Q6" s="23">
        <v>5010</v>
      </c>
      <c r="R6" s="23">
        <v>0</v>
      </c>
      <c r="S6" s="23">
        <v>0</v>
      </c>
      <c r="T6" s="23">
        <v>3187.2</v>
      </c>
      <c r="U6" s="23">
        <v>37773.089999999997</v>
      </c>
      <c r="V6" s="23">
        <v>0</v>
      </c>
      <c r="W6" s="23">
        <f>U6+V6</f>
        <v>37773.089999999997</v>
      </c>
      <c r="X6" s="21">
        <v>17600</v>
      </c>
      <c r="Y6" s="21">
        <v>20</v>
      </c>
      <c r="Z6" s="21">
        <v>220</v>
      </c>
      <c r="AA6" s="21">
        <v>220</v>
      </c>
      <c r="AB6" s="23">
        <f>W6/(D6+E6)</f>
        <v>5365.4957386363631</v>
      </c>
      <c r="AC6" s="23">
        <f>W6/Z6</f>
        <v>171.69586363636361</v>
      </c>
      <c r="AD6" s="23" t="s">
        <v>1841</v>
      </c>
      <c r="AE6" s="284"/>
    </row>
    <row r="7" spans="1:31" x14ac:dyDescent="0.25">
      <c r="A7" s="21" t="s">
        <v>1325</v>
      </c>
      <c r="B7" s="39" t="s">
        <v>2039</v>
      </c>
      <c r="C7" s="21" t="s">
        <v>2045</v>
      </c>
      <c r="D7" s="21">
        <v>17.36</v>
      </c>
      <c r="E7" s="21">
        <v>0</v>
      </c>
      <c r="F7" s="21" t="s">
        <v>177</v>
      </c>
      <c r="G7" s="21" t="s">
        <v>2045</v>
      </c>
      <c r="H7" s="21">
        <v>0</v>
      </c>
      <c r="I7" s="21">
        <v>24</v>
      </c>
      <c r="J7" s="21">
        <v>11</v>
      </c>
      <c r="K7" s="23">
        <v>40069.01</v>
      </c>
      <c r="L7" s="23">
        <v>632.37</v>
      </c>
      <c r="M7" s="23">
        <v>2003.45</v>
      </c>
      <c r="N7" s="23">
        <v>0</v>
      </c>
      <c r="O7" s="23">
        <v>1745.8</v>
      </c>
      <c r="P7" s="23">
        <v>8537.6</v>
      </c>
      <c r="Q7" s="23">
        <v>5858</v>
      </c>
      <c r="R7" s="23">
        <v>0</v>
      </c>
      <c r="S7" s="23">
        <v>0</v>
      </c>
      <c r="T7" s="23">
        <v>10179</v>
      </c>
      <c r="U7" s="23">
        <v>69025.23</v>
      </c>
      <c r="V7" s="23">
        <v>0</v>
      </c>
      <c r="W7" s="23">
        <f>U7+V7</f>
        <v>69025.23</v>
      </c>
      <c r="X7" s="21">
        <v>43400</v>
      </c>
      <c r="Y7" s="21">
        <v>15</v>
      </c>
      <c r="Z7" s="21">
        <v>264</v>
      </c>
      <c r="AA7" s="21">
        <v>264</v>
      </c>
      <c r="AB7" s="23">
        <f>W7/(D7+E7)</f>
        <v>3976.1077188940089</v>
      </c>
      <c r="AC7" s="23">
        <f>W7/Z7</f>
        <v>261.45920454545455</v>
      </c>
      <c r="AD7" s="23" t="s">
        <v>2046</v>
      </c>
      <c r="AE7" s="284"/>
    </row>
    <row r="8" spans="1:31" x14ac:dyDescent="0.25">
      <c r="A8" s="21"/>
      <c r="B8" s="38"/>
      <c r="C8" s="21"/>
      <c r="D8" s="21"/>
      <c r="E8" s="21"/>
      <c r="F8" s="21"/>
      <c r="G8" s="21"/>
      <c r="H8" s="21"/>
      <c r="I8" s="21"/>
      <c r="J8" s="21"/>
      <c r="K8" s="23"/>
      <c r="L8" s="23"/>
      <c r="M8" s="23"/>
      <c r="N8" s="23"/>
      <c r="O8" s="23"/>
      <c r="P8" s="23"/>
      <c r="Q8" s="23"/>
      <c r="R8" s="23"/>
      <c r="S8" s="23"/>
      <c r="T8" s="23"/>
      <c r="U8" s="23"/>
      <c r="V8" s="23"/>
      <c r="W8" s="23"/>
      <c r="X8" s="21"/>
      <c r="Y8" s="21"/>
      <c r="Z8" s="21"/>
      <c r="AA8" s="21"/>
      <c r="AB8" s="23"/>
      <c r="AC8" s="23"/>
      <c r="AD8" s="23"/>
      <c r="AE8" s="284"/>
    </row>
    <row r="9" spans="1:31" x14ac:dyDescent="0.25">
      <c r="A9" s="21"/>
      <c r="B9" s="38"/>
      <c r="C9" s="21"/>
      <c r="D9" s="21"/>
      <c r="E9" s="21"/>
      <c r="F9" s="21"/>
      <c r="G9" s="21"/>
      <c r="H9" s="21"/>
      <c r="I9" s="21"/>
      <c r="J9" s="21"/>
      <c r="K9" s="23"/>
      <c r="L9" s="23"/>
      <c r="M9" s="23"/>
      <c r="N9" s="23"/>
      <c r="O9" s="23"/>
      <c r="P9" s="23"/>
      <c r="Q9" s="23"/>
      <c r="R9" s="23"/>
      <c r="S9" s="23"/>
      <c r="T9" s="23"/>
      <c r="U9" s="23"/>
      <c r="V9" s="23"/>
      <c r="W9" s="23"/>
      <c r="X9" s="21"/>
      <c r="Y9" s="21"/>
      <c r="Z9" s="21"/>
      <c r="AA9" s="21"/>
      <c r="AB9" s="23"/>
      <c r="AC9" s="23"/>
      <c r="AD9" s="23"/>
      <c r="AE9" s="284"/>
    </row>
    <row r="10" spans="1:31" x14ac:dyDescent="0.25">
      <c r="A10" s="21"/>
      <c r="B10" s="38"/>
      <c r="C10" s="21"/>
      <c r="D10" s="21"/>
      <c r="E10" s="21"/>
      <c r="F10" s="21"/>
      <c r="G10" s="21"/>
      <c r="H10" s="21"/>
      <c r="I10" s="21"/>
      <c r="J10" s="21"/>
      <c r="K10" s="23"/>
      <c r="L10" s="23"/>
      <c r="M10" s="23"/>
      <c r="N10" s="23"/>
      <c r="O10" s="23"/>
      <c r="P10" s="23"/>
      <c r="Q10" s="23"/>
      <c r="R10" s="23"/>
      <c r="S10" s="23"/>
      <c r="T10" s="23"/>
      <c r="U10" s="23"/>
      <c r="V10" s="23"/>
      <c r="W10" s="23"/>
      <c r="X10" s="21"/>
      <c r="Y10" s="21"/>
      <c r="Z10" s="21"/>
      <c r="AA10" s="21"/>
      <c r="AB10" s="23"/>
      <c r="AC10" s="23"/>
      <c r="AD10" s="23"/>
      <c r="AE10" s="284"/>
    </row>
    <row r="11" spans="1:31" x14ac:dyDescent="0.25">
      <c r="A11" s="21"/>
      <c r="B11" s="38"/>
      <c r="C11" s="21"/>
      <c r="D11" s="21"/>
      <c r="E11" s="21"/>
      <c r="F11" s="21"/>
      <c r="G11" s="21"/>
      <c r="H11" s="21"/>
      <c r="I11" s="21"/>
      <c r="J11" s="21"/>
      <c r="K11" s="23"/>
      <c r="L11" s="23"/>
      <c r="M11" s="23"/>
      <c r="N11" s="23"/>
      <c r="O11" s="23"/>
      <c r="P11" s="23"/>
      <c r="Q11" s="23"/>
      <c r="R11" s="23"/>
      <c r="S11" s="23"/>
      <c r="T11" s="23"/>
      <c r="U11" s="23"/>
      <c r="V11" s="23"/>
      <c r="W11" s="23"/>
      <c r="X11" s="21"/>
      <c r="Y11" s="21"/>
      <c r="Z11" s="21"/>
      <c r="AA11" s="21"/>
      <c r="AB11" s="23"/>
      <c r="AC11" s="23"/>
      <c r="AD11" s="23"/>
      <c r="AE11" s="284"/>
    </row>
    <row r="12" spans="1:31" x14ac:dyDescent="0.25">
      <c r="A12" s="21"/>
      <c r="B12" s="38"/>
      <c r="C12" s="21"/>
      <c r="D12" s="21"/>
      <c r="E12" s="21"/>
      <c r="F12" s="21"/>
      <c r="G12" s="21"/>
      <c r="H12" s="21"/>
      <c r="I12" s="21"/>
      <c r="J12" s="21"/>
      <c r="K12" s="23"/>
      <c r="L12" s="23"/>
      <c r="M12" s="23"/>
      <c r="N12" s="23"/>
      <c r="O12" s="23"/>
      <c r="P12" s="23"/>
      <c r="Q12" s="23"/>
      <c r="R12" s="23"/>
      <c r="S12" s="23"/>
      <c r="T12" s="23"/>
      <c r="U12" s="23"/>
      <c r="V12" s="23"/>
      <c r="W12" s="23"/>
      <c r="X12" s="21"/>
      <c r="Y12" s="21"/>
      <c r="Z12" s="21"/>
      <c r="AA12" s="21"/>
      <c r="AB12" s="23"/>
      <c r="AC12" s="23"/>
      <c r="AD12" s="23"/>
      <c r="AE12" s="284"/>
    </row>
    <row r="13" spans="1:31" x14ac:dyDescent="0.25">
      <c r="A13" s="21"/>
      <c r="B13" s="38"/>
      <c r="C13" s="21"/>
      <c r="D13" s="21"/>
      <c r="E13" s="21"/>
      <c r="F13" s="21"/>
      <c r="G13" s="21"/>
      <c r="H13" s="21"/>
      <c r="I13" s="21"/>
      <c r="J13" s="21"/>
      <c r="K13" s="23"/>
      <c r="L13" s="23"/>
      <c r="M13" s="23"/>
      <c r="N13" s="23"/>
      <c r="O13" s="23"/>
      <c r="P13" s="23"/>
      <c r="Q13" s="23"/>
      <c r="R13" s="23"/>
      <c r="S13" s="23"/>
      <c r="T13" s="23"/>
      <c r="U13" s="23"/>
      <c r="V13" s="23"/>
      <c r="W13" s="23"/>
      <c r="X13" s="21"/>
      <c r="Y13" s="21"/>
      <c r="Z13" s="21"/>
      <c r="AA13" s="21"/>
      <c r="AB13" s="23"/>
      <c r="AC13" s="23"/>
      <c r="AD13" s="23"/>
      <c r="AE13" s="284"/>
    </row>
    <row r="14" spans="1:31" x14ac:dyDescent="0.25">
      <c r="A14" s="21"/>
      <c r="B14" s="38"/>
      <c r="C14" s="21"/>
      <c r="D14" s="21"/>
      <c r="E14" s="21"/>
      <c r="F14" s="21"/>
      <c r="G14" s="21"/>
      <c r="H14" s="21"/>
      <c r="I14" s="21"/>
      <c r="J14" s="21"/>
      <c r="K14" s="23"/>
      <c r="L14" s="23"/>
      <c r="M14" s="23"/>
      <c r="N14" s="23"/>
      <c r="O14" s="23"/>
      <c r="P14" s="23"/>
      <c r="Q14" s="23"/>
      <c r="R14" s="23"/>
      <c r="S14" s="23"/>
      <c r="T14" s="23"/>
      <c r="U14" s="23"/>
      <c r="V14" s="23"/>
      <c r="W14" s="23"/>
      <c r="X14" s="21"/>
      <c r="Y14" s="21"/>
      <c r="Z14" s="21"/>
      <c r="AA14" s="21"/>
      <c r="AB14" s="23"/>
      <c r="AC14" s="23"/>
      <c r="AD14" s="23"/>
      <c r="AE14" s="284"/>
    </row>
    <row r="15" spans="1:31" x14ac:dyDescent="0.25">
      <c r="A15" s="21"/>
      <c r="B15" s="38"/>
      <c r="C15" s="21"/>
      <c r="D15" s="21"/>
      <c r="E15" s="21"/>
      <c r="F15" s="21"/>
      <c r="G15" s="21"/>
      <c r="H15" s="21"/>
      <c r="I15" s="21"/>
      <c r="J15" s="21"/>
      <c r="K15" s="23"/>
      <c r="L15" s="23"/>
      <c r="M15" s="23"/>
      <c r="N15" s="23"/>
      <c r="O15" s="23"/>
      <c r="P15" s="23"/>
      <c r="Q15" s="23"/>
      <c r="R15" s="23"/>
      <c r="S15" s="23"/>
      <c r="T15" s="23"/>
      <c r="U15" s="23"/>
      <c r="V15" s="23"/>
      <c r="W15" s="23"/>
      <c r="X15" s="21"/>
      <c r="Y15" s="21"/>
      <c r="Z15" s="21"/>
      <c r="AA15" s="21"/>
      <c r="AB15" s="23"/>
      <c r="AC15" s="23"/>
      <c r="AD15" s="23"/>
      <c r="AE15" s="284"/>
    </row>
    <row r="16" spans="1:31" x14ac:dyDescent="0.25">
      <c r="A16" s="21"/>
      <c r="B16" s="38"/>
      <c r="C16" s="21"/>
      <c r="D16" s="21"/>
      <c r="E16" s="21"/>
      <c r="F16" s="21"/>
      <c r="G16" s="21"/>
      <c r="H16" s="21"/>
      <c r="I16" s="21"/>
      <c r="J16" s="21"/>
      <c r="K16" s="23"/>
      <c r="L16" s="23"/>
      <c r="M16" s="23"/>
      <c r="N16" s="23"/>
      <c r="O16" s="23"/>
      <c r="P16" s="23"/>
      <c r="Q16" s="23"/>
      <c r="R16" s="23"/>
      <c r="S16" s="23"/>
      <c r="T16" s="23"/>
      <c r="U16" s="23"/>
      <c r="V16" s="23"/>
      <c r="W16" s="23"/>
      <c r="X16" s="21"/>
      <c r="Y16" s="21"/>
      <c r="Z16" s="21"/>
      <c r="AA16" s="21"/>
      <c r="AB16" s="23"/>
      <c r="AC16" s="23"/>
      <c r="AD16" s="23"/>
      <c r="AE16" s="284"/>
    </row>
    <row r="17" spans="1:31" x14ac:dyDescent="0.25">
      <c r="A17" s="21"/>
      <c r="B17" s="38"/>
      <c r="C17" s="21"/>
      <c r="D17" s="21"/>
      <c r="E17" s="21"/>
      <c r="F17" s="21"/>
      <c r="G17" s="21"/>
      <c r="H17" s="21"/>
      <c r="I17" s="21"/>
      <c r="J17" s="21"/>
      <c r="K17" s="23"/>
      <c r="L17" s="23"/>
      <c r="M17" s="23"/>
      <c r="N17" s="23"/>
      <c r="O17" s="23"/>
      <c r="P17" s="23"/>
      <c r="Q17" s="23"/>
      <c r="R17" s="23"/>
      <c r="S17" s="23"/>
      <c r="T17" s="23"/>
      <c r="U17" s="23"/>
      <c r="V17" s="23"/>
      <c r="W17" s="23"/>
      <c r="X17" s="21"/>
      <c r="Y17" s="21"/>
      <c r="Z17" s="21"/>
      <c r="AA17" s="21"/>
      <c r="AB17" s="23"/>
      <c r="AC17" s="23"/>
      <c r="AD17" s="23"/>
      <c r="AE17" s="284"/>
    </row>
    <row r="18" spans="1:31" x14ac:dyDescent="0.25">
      <c r="A18" s="21"/>
      <c r="B18" s="38"/>
      <c r="C18" s="21"/>
      <c r="D18" s="21"/>
      <c r="E18" s="21"/>
      <c r="F18" s="21"/>
      <c r="G18" s="21"/>
      <c r="H18" s="21"/>
      <c r="I18" s="21"/>
      <c r="J18" s="21"/>
      <c r="K18" s="23"/>
      <c r="L18" s="23"/>
      <c r="M18" s="23"/>
      <c r="N18" s="23"/>
      <c r="O18" s="23"/>
      <c r="P18" s="23"/>
      <c r="Q18" s="23"/>
      <c r="R18" s="23"/>
      <c r="S18" s="23"/>
      <c r="T18" s="23"/>
      <c r="U18" s="23"/>
      <c r="V18" s="23"/>
      <c r="W18" s="23"/>
      <c r="X18" s="21"/>
      <c r="Y18" s="21"/>
      <c r="Z18" s="21"/>
      <c r="AA18" s="21"/>
      <c r="AB18" s="23"/>
      <c r="AC18" s="23"/>
      <c r="AD18" s="23"/>
      <c r="AE18" s="284"/>
    </row>
    <row r="19" spans="1:31" x14ac:dyDescent="0.25">
      <c r="A19" s="152"/>
      <c r="B19" s="38"/>
      <c r="C19" s="21"/>
      <c r="D19" s="21"/>
      <c r="E19" s="21"/>
      <c r="F19" s="21"/>
      <c r="G19" s="21"/>
      <c r="H19" s="21"/>
      <c r="I19" s="21"/>
      <c r="J19" s="21"/>
      <c r="K19" s="23"/>
      <c r="L19" s="23"/>
      <c r="M19" s="23"/>
      <c r="N19" s="23"/>
      <c r="O19" s="23"/>
      <c r="P19" s="23"/>
      <c r="Q19" s="23"/>
      <c r="R19" s="23"/>
      <c r="S19" s="23"/>
      <c r="T19" s="23"/>
      <c r="U19" s="23"/>
      <c r="V19" s="23"/>
      <c r="W19" s="23"/>
      <c r="X19" s="21"/>
      <c r="Y19" s="21"/>
      <c r="Z19" s="21"/>
      <c r="AA19" s="21"/>
      <c r="AB19" s="23"/>
      <c r="AC19" s="23"/>
      <c r="AD19" s="23"/>
      <c r="AE19" s="284"/>
    </row>
    <row r="20" spans="1:31" x14ac:dyDescent="0.25">
      <c r="A20" s="21"/>
      <c r="B20" s="38"/>
      <c r="C20" s="21"/>
      <c r="D20" s="21"/>
      <c r="E20" s="21"/>
      <c r="F20" s="21"/>
      <c r="G20" s="21"/>
      <c r="H20" s="21"/>
      <c r="I20" s="21"/>
      <c r="J20" s="21"/>
      <c r="K20" s="23"/>
      <c r="L20" s="23"/>
      <c r="M20" s="23"/>
      <c r="N20" s="23"/>
      <c r="O20" s="23"/>
      <c r="P20" s="23"/>
      <c r="Q20" s="23"/>
      <c r="R20" s="23"/>
      <c r="S20" s="23"/>
      <c r="T20" s="23"/>
      <c r="U20" s="23"/>
      <c r="V20" s="23"/>
      <c r="W20" s="23"/>
      <c r="X20" s="21"/>
      <c r="Y20" s="21"/>
      <c r="Z20" s="21"/>
      <c r="AA20" s="21"/>
      <c r="AB20" s="23"/>
      <c r="AC20" s="23"/>
      <c r="AD20" s="23"/>
      <c r="AE20" s="284"/>
    </row>
    <row r="21" spans="1:31" x14ac:dyDescent="0.25">
      <c r="A21" s="21"/>
      <c r="B21" s="38"/>
      <c r="C21" s="21"/>
      <c r="D21" s="21"/>
      <c r="E21" s="21"/>
      <c r="F21" s="21"/>
      <c r="G21" s="21"/>
      <c r="H21" s="21"/>
      <c r="I21" s="21"/>
      <c r="J21" s="21"/>
      <c r="K21" s="23"/>
      <c r="L21" s="23"/>
      <c r="M21" s="23"/>
      <c r="N21" s="23"/>
      <c r="O21" s="23"/>
      <c r="P21" s="23"/>
      <c r="Q21" s="23"/>
      <c r="R21" s="23"/>
      <c r="S21" s="23"/>
      <c r="T21" s="23"/>
      <c r="U21" s="23"/>
      <c r="V21" s="23"/>
      <c r="W21" s="23"/>
      <c r="X21" s="21"/>
      <c r="Y21" s="21"/>
      <c r="Z21" s="21"/>
      <c r="AA21" s="21"/>
      <c r="AB21" s="23"/>
      <c r="AC21" s="23"/>
      <c r="AD21" s="23"/>
      <c r="AE21" s="284"/>
    </row>
    <row r="22" spans="1:31" x14ac:dyDescent="0.25">
      <c r="A22" s="21"/>
      <c r="B22" s="38"/>
      <c r="C22" s="21"/>
      <c r="D22" s="21"/>
      <c r="E22" s="21"/>
      <c r="F22" s="21"/>
      <c r="G22" s="21"/>
      <c r="H22" s="21"/>
      <c r="I22" s="21"/>
      <c r="J22" s="21"/>
      <c r="K22" s="23"/>
      <c r="L22" s="23"/>
      <c r="M22" s="23"/>
      <c r="N22" s="23"/>
      <c r="O22" s="23"/>
      <c r="P22" s="23"/>
      <c r="Q22" s="23"/>
      <c r="R22" s="23"/>
      <c r="S22" s="23"/>
      <c r="T22" s="23"/>
      <c r="U22" s="23"/>
      <c r="V22" s="23"/>
      <c r="W22" s="23"/>
      <c r="X22" s="21"/>
      <c r="Y22" s="21"/>
      <c r="Z22" s="21"/>
      <c r="AA22" s="21"/>
      <c r="AB22" s="23"/>
      <c r="AC22" s="23"/>
      <c r="AD22" s="23"/>
      <c r="AE22" s="284"/>
    </row>
    <row r="23" spans="1:31" x14ac:dyDescent="0.25">
      <c r="A23" s="21"/>
      <c r="B23" s="38"/>
      <c r="C23" s="21"/>
      <c r="D23" s="21"/>
      <c r="E23" s="21"/>
      <c r="F23" s="21"/>
      <c r="G23" s="21"/>
      <c r="H23" s="21"/>
      <c r="I23" s="21"/>
      <c r="J23" s="21"/>
      <c r="K23" s="23"/>
      <c r="L23" s="23"/>
      <c r="M23" s="23"/>
      <c r="N23" s="23"/>
      <c r="O23" s="23"/>
      <c r="P23" s="23"/>
      <c r="Q23" s="23"/>
      <c r="R23" s="23"/>
      <c r="S23" s="23"/>
      <c r="T23" s="23"/>
      <c r="U23" s="23"/>
      <c r="V23" s="23"/>
      <c r="W23" s="23"/>
      <c r="X23" s="21"/>
      <c r="Y23" s="21"/>
      <c r="Z23" s="21"/>
      <c r="AA23" s="21"/>
      <c r="AB23" s="23"/>
      <c r="AC23" s="23"/>
      <c r="AD23" s="23"/>
      <c r="AE23" s="284"/>
    </row>
    <row r="24" spans="1:31" x14ac:dyDescent="0.25">
      <c r="A24" s="21"/>
      <c r="B24" s="38"/>
      <c r="C24" s="21"/>
      <c r="D24" s="21"/>
      <c r="E24" s="21"/>
      <c r="F24" s="21"/>
      <c r="G24" s="21"/>
      <c r="H24" s="21"/>
      <c r="I24" s="21"/>
      <c r="J24" s="21"/>
      <c r="K24" s="23"/>
      <c r="L24" s="23"/>
      <c r="M24" s="23"/>
      <c r="N24" s="23"/>
      <c r="O24" s="23"/>
      <c r="P24" s="23"/>
      <c r="Q24" s="23"/>
      <c r="R24" s="23"/>
      <c r="S24" s="23"/>
      <c r="T24" s="23"/>
      <c r="U24" s="23"/>
      <c r="V24" s="23"/>
      <c r="W24" s="23"/>
      <c r="X24" s="21"/>
      <c r="Y24" s="21"/>
      <c r="Z24" s="21"/>
      <c r="AA24" s="21"/>
      <c r="AB24" s="23"/>
      <c r="AC24" s="23"/>
      <c r="AD24" s="23"/>
      <c r="AE24" s="284"/>
    </row>
    <row r="25" spans="1:31" x14ac:dyDescent="0.25">
      <c r="A25" s="21"/>
      <c r="B25" s="38"/>
      <c r="C25" s="21"/>
      <c r="D25" s="21"/>
      <c r="E25" s="21"/>
      <c r="F25" s="21"/>
      <c r="G25" s="21"/>
      <c r="H25" s="21"/>
      <c r="I25" s="21"/>
      <c r="J25" s="21"/>
      <c r="K25" s="23"/>
      <c r="L25" s="23"/>
      <c r="M25" s="23"/>
      <c r="N25" s="23"/>
      <c r="O25" s="23"/>
      <c r="P25" s="23"/>
      <c r="Q25" s="23"/>
      <c r="R25" s="23"/>
      <c r="S25" s="23"/>
      <c r="T25" s="23"/>
      <c r="U25" s="23"/>
      <c r="V25" s="23"/>
      <c r="W25" s="23"/>
      <c r="X25" s="21"/>
      <c r="Y25" s="21"/>
      <c r="Z25" s="21"/>
      <c r="AA25" s="21"/>
      <c r="AB25" s="23"/>
      <c r="AC25" s="23"/>
      <c r="AD25" s="23"/>
      <c r="AE25" s="284"/>
    </row>
    <row r="26" spans="1:31" x14ac:dyDescent="0.25">
      <c r="A26" s="21"/>
      <c r="B26" s="38"/>
      <c r="C26" s="21"/>
      <c r="D26" s="21"/>
      <c r="E26" s="21"/>
      <c r="F26" s="21"/>
      <c r="G26" s="21"/>
      <c r="H26" s="21"/>
      <c r="I26" s="21"/>
      <c r="J26" s="21"/>
      <c r="K26" s="23"/>
      <c r="L26" s="23"/>
      <c r="M26" s="23"/>
      <c r="N26" s="23"/>
      <c r="O26" s="23"/>
      <c r="P26" s="23"/>
      <c r="Q26" s="23"/>
      <c r="R26" s="23"/>
      <c r="S26" s="23"/>
      <c r="T26" s="23"/>
      <c r="U26" s="23"/>
      <c r="V26" s="23"/>
      <c r="W26" s="23"/>
      <c r="X26" s="21"/>
      <c r="Y26" s="21"/>
      <c r="Z26" s="21"/>
      <c r="AA26" s="21"/>
      <c r="AB26" s="23"/>
      <c r="AC26" s="23"/>
      <c r="AD26" s="23"/>
      <c r="AE26" s="284"/>
    </row>
    <row r="27" spans="1:31" x14ac:dyDescent="0.25">
      <c r="A27" s="21"/>
      <c r="B27" s="38"/>
      <c r="C27" s="21"/>
      <c r="D27" s="21"/>
      <c r="E27" s="21"/>
      <c r="F27" s="21"/>
      <c r="G27" s="21"/>
      <c r="H27" s="21"/>
      <c r="I27" s="21"/>
      <c r="J27" s="21"/>
      <c r="K27" s="23"/>
      <c r="L27" s="23"/>
      <c r="M27" s="23"/>
      <c r="N27" s="23"/>
      <c r="O27" s="23"/>
      <c r="P27" s="23"/>
      <c r="Q27" s="23"/>
      <c r="R27" s="23"/>
      <c r="S27" s="23"/>
      <c r="T27" s="23"/>
      <c r="U27" s="23"/>
      <c r="V27" s="23"/>
      <c r="W27" s="23"/>
      <c r="X27" s="21"/>
      <c r="Y27" s="21"/>
      <c r="Z27" s="21"/>
      <c r="AA27" s="21"/>
      <c r="AB27" s="23"/>
      <c r="AC27" s="23"/>
      <c r="AD27" s="23"/>
      <c r="AE27" s="284"/>
    </row>
    <row r="28" spans="1:31" x14ac:dyDescent="0.25">
      <c r="A28" s="21"/>
      <c r="B28" s="38"/>
      <c r="C28" s="21"/>
      <c r="D28" s="21"/>
      <c r="E28" s="21"/>
      <c r="F28" s="21"/>
      <c r="G28" s="21"/>
      <c r="H28" s="21"/>
      <c r="I28" s="21"/>
      <c r="J28" s="21"/>
      <c r="K28" s="23"/>
      <c r="L28" s="23"/>
      <c r="M28" s="23"/>
      <c r="N28" s="23"/>
      <c r="O28" s="23"/>
      <c r="P28" s="23"/>
      <c r="Q28" s="23"/>
      <c r="R28" s="23"/>
      <c r="S28" s="23"/>
      <c r="T28" s="23"/>
      <c r="U28" s="23"/>
      <c r="V28" s="23"/>
      <c r="W28" s="23"/>
      <c r="X28" s="21"/>
      <c r="Y28" s="21"/>
      <c r="Z28" s="21"/>
      <c r="AA28" s="21"/>
      <c r="AB28" s="23"/>
      <c r="AC28" s="23"/>
      <c r="AD28" s="23"/>
      <c r="AE28" s="284"/>
    </row>
    <row r="29" spans="1:31" x14ac:dyDescent="0.25">
      <c r="A29" s="21"/>
      <c r="B29" s="38"/>
      <c r="C29" s="21"/>
      <c r="D29" s="21"/>
      <c r="E29" s="21"/>
      <c r="F29" s="21"/>
      <c r="G29" s="21"/>
      <c r="H29" s="21"/>
      <c r="I29" s="21"/>
      <c r="J29" s="21"/>
      <c r="K29" s="23"/>
      <c r="L29" s="23"/>
      <c r="M29" s="23"/>
      <c r="N29" s="23"/>
      <c r="O29" s="23"/>
      <c r="P29" s="23"/>
      <c r="Q29" s="23"/>
      <c r="R29" s="23"/>
      <c r="S29" s="23"/>
      <c r="T29" s="23"/>
      <c r="U29" s="23"/>
      <c r="V29" s="23"/>
      <c r="W29" s="23"/>
      <c r="X29" s="21"/>
      <c r="Y29" s="21"/>
      <c r="Z29" s="21"/>
      <c r="AA29" s="21"/>
      <c r="AB29" s="23"/>
      <c r="AC29" s="23"/>
      <c r="AD29" s="23"/>
      <c r="AE29" s="284"/>
    </row>
    <row r="30" spans="1:31" x14ac:dyDescent="0.25">
      <c r="A30" s="21"/>
      <c r="B30" s="38"/>
      <c r="C30" s="21"/>
      <c r="D30" s="21"/>
      <c r="E30" s="21"/>
      <c r="F30" s="21"/>
      <c r="G30" s="21"/>
      <c r="H30" s="21"/>
      <c r="I30" s="21"/>
      <c r="J30" s="21"/>
      <c r="K30" s="23"/>
      <c r="L30" s="23"/>
      <c r="M30" s="23"/>
      <c r="N30" s="23"/>
      <c r="O30" s="23"/>
      <c r="P30" s="23"/>
      <c r="Q30" s="23"/>
      <c r="R30" s="23"/>
      <c r="S30" s="23"/>
      <c r="T30" s="23"/>
      <c r="U30" s="23"/>
      <c r="V30" s="23"/>
      <c r="W30" s="23"/>
      <c r="X30" s="21"/>
      <c r="Y30" s="21"/>
      <c r="Z30" s="21"/>
      <c r="AA30" s="21"/>
      <c r="AB30" s="23"/>
      <c r="AC30" s="23"/>
      <c r="AD30" s="23"/>
      <c r="AE30" s="284"/>
    </row>
    <row r="31" spans="1:31" x14ac:dyDescent="0.25">
      <c r="A31" s="21"/>
      <c r="B31" s="38"/>
      <c r="C31" s="21"/>
      <c r="D31" s="21"/>
      <c r="E31" s="21"/>
      <c r="F31" s="21"/>
      <c r="G31" s="21"/>
      <c r="H31" s="21"/>
      <c r="I31" s="21"/>
      <c r="J31" s="21"/>
      <c r="K31" s="23"/>
      <c r="L31" s="23"/>
      <c r="M31" s="23"/>
      <c r="N31" s="23"/>
      <c r="O31" s="23"/>
      <c r="P31" s="23"/>
      <c r="Q31" s="23"/>
      <c r="R31" s="23"/>
      <c r="S31" s="23"/>
      <c r="T31" s="23"/>
      <c r="U31" s="23"/>
      <c r="V31" s="23"/>
      <c r="W31" s="23"/>
      <c r="X31" s="21"/>
      <c r="Y31" s="21"/>
      <c r="Z31" s="21"/>
      <c r="AA31" s="21"/>
      <c r="AB31" s="23"/>
      <c r="AC31" s="23"/>
      <c r="AD31" s="23"/>
      <c r="AE31" s="284"/>
    </row>
    <row r="32" spans="1:31" x14ac:dyDescent="0.25">
      <c r="A32" s="21"/>
      <c r="B32" s="38"/>
      <c r="C32" s="21"/>
      <c r="D32" s="21"/>
      <c r="E32" s="21"/>
      <c r="F32" s="21"/>
      <c r="G32" s="21"/>
      <c r="H32" s="21"/>
      <c r="I32" s="21"/>
      <c r="J32" s="21"/>
      <c r="K32" s="23"/>
      <c r="L32" s="23"/>
      <c r="M32" s="23"/>
      <c r="N32" s="23"/>
      <c r="O32" s="23"/>
      <c r="P32" s="23"/>
      <c r="Q32" s="23"/>
      <c r="R32" s="23"/>
      <c r="S32" s="23"/>
      <c r="T32" s="23"/>
      <c r="U32" s="23"/>
      <c r="V32" s="23"/>
      <c r="W32" s="23"/>
      <c r="X32" s="21"/>
      <c r="Y32" s="21"/>
      <c r="Z32" s="21"/>
      <c r="AA32" s="21"/>
      <c r="AB32" s="23"/>
      <c r="AC32" s="23"/>
      <c r="AD32" s="23"/>
      <c r="AE32" s="284"/>
    </row>
    <row r="33" spans="1:31" x14ac:dyDescent="0.25">
      <c r="A33" s="21"/>
      <c r="B33" s="38"/>
      <c r="C33" s="21"/>
      <c r="D33" s="21"/>
      <c r="E33" s="21"/>
      <c r="F33" s="21"/>
      <c r="G33" s="21"/>
      <c r="H33" s="21"/>
      <c r="I33" s="21"/>
      <c r="J33" s="21"/>
      <c r="K33" s="23"/>
      <c r="L33" s="23"/>
      <c r="M33" s="23"/>
      <c r="N33" s="23"/>
      <c r="O33" s="23"/>
      <c r="P33" s="23"/>
      <c r="Q33" s="23"/>
      <c r="R33" s="23"/>
      <c r="S33" s="23"/>
      <c r="T33" s="23"/>
      <c r="U33" s="23"/>
      <c r="V33" s="23"/>
      <c r="W33" s="23"/>
      <c r="X33" s="21"/>
      <c r="Y33" s="21"/>
      <c r="Z33" s="21"/>
      <c r="AA33" s="21"/>
      <c r="AB33" s="23"/>
      <c r="AC33" s="23"/>
      <c r="AD33" s="23"/>
      <c r="AE33" s="284"/>
    </row>
    <row r="34" spans="1:31" x14ac:dyDescent="0.25">
      <c r="A34" s="21"/>
      <c r="B34" s="38"/>
      <c r="C34" s="21"/>
      <c r="D34" s="21"/>
      <c r="E34" s="21"/>
      <c r="F34" s="21"/>
      <c r="G34" s="21"/>
      <c r="H34" s="21"/>
      <c r="I34" s="21"/>
      <c r="J34" s="21"/>
      <c r="K34" s="23"/>
      <c r="L34" s="23"/>
      <c r="M34" s="23"/>
      <c r="N34" s="23"/>
      <c r="O34" s="23"/>
      <c r="P34" s="23"/>
      <c r="Q34" s="23"/>
      <c r="R34" s="23"/>
      <c r="S34" s="23"/>
      <c r="T34" s="23"/>
      <c r="U34" s="23"/>
      <c r="V34" s="23"/>
      <c r="W34" s="23"/>
      <c r="X34" s="21"/>
      <c r="Y34" s="21"/>
      <c r="Z34" s="21"/>
      <c r="AA34" s="21"/>
      <c r="AB34" s="23"/>
      <c r="AC34" s="23"/>
      <c r="AD34" s="23"/>
      <c r="AE34" s="284"/>
    </row>
    <row r="35" spans="1:31" x14ac:dyDescent="0.25">
      <c r="A35" s="21"/>
      <c r="B35" s="38"/>
      <c r="C35" s="21"/>
      <c r="D35" s="21"/>
      <c r="E35" s="21"/>
      <c r="F35" s="21"/>
      <c r="G35" s="21"/>
      <c r="H35" s="21"/>
      <c r="I35" s="21"/>
      <c r="J35" s="21"/>
      <c r="K35" s="23"/>
      <c r="L35" s="23"/>
      <c r="M35" s="23"/>
      <c r="N35" s="23"/>
      <c r="O35" s="23"/>
      <c r="P35" s="23"/>
      <c r="Q35" s="23"/>
      <c r="R35" s="23"/>
      <c r="S35" s="23"/>
      <c r="T35" s="23"/>
      <c r="U35" s="23"/>
      <c r="V35" s="23"/>
      <c r="W35" s="23"/>
      <c r="X35" s="21"/>
      <c r="Y35" s="21"/>
      <c r="Z35" s="21"/>
      <c r="AA35" s="21"/>
      <c r="AB35" s="23"/>
      <c r="AC35" s="23"/>
      <c r="AD35" s="23"/>
      <c r="AE35" s="284"/>
    </row>
    <row r="36" spans="1:31" x14ac:dyDescent="0.25">
      <c r="A36" s="21"/>
      <c r="B36" s="38"/>
      <c r="C36" s="21"/>
      <c r="D36" s="21"/>
      <c r="E36" s="21"/>
      <c r="F36" s="21"/>
      <c r="G36" s="21"/>
      <c r="H36" s="21"/>
      <c r="I36" s="21"/>
      <c r="J36" s="21"/>
      <c r="K36" s="23"/>
      <c r="L36" s="23"/>
      <c r="M36" s="23"/>
      <c r="N36" s="23"/>
      <c r="O36" s="23"/>
      <c r="P36" s="23"/>
      <c r="Q36" s="23"/>
      <c r="R36" s="23"/>
      <c r="S36" s="23"/>
      <c r="T36" s="23"/>
      <c r="U36" s="23"/>
      <c r="V36" s="23"/>
      <c r="W36" s="23"/>
      <c r="X36" s="21"/>
      <c r="Y36" s="21"/>
      <c r="Z36" s="21"/>
      <c r="AA36" s="21"/>
      <c r="AB36" s="23"/>
      <c r="AC36" s="23"/>
      <c r="AD36" s="23"/>
      <c r="AE36" s="284"/>
    </row>
    <row r="37" spans="1:31" x14ac:dyDescent="0.25">
      <c r="A37" s="21"/>
      <c r="B37" s="38"/>
      <c r="C37" s="21"/>
      <c r="D37" s="21"/>
      <c r="E37" s="21"/>
      <c r="F37" s="21"/>
      <c r="G37" s="21"/>
      <c r="H37" s="21"/>
      <c r="I37" s="21"/>
      <c r="J37" s="21"/>
      <c r="K37" s="23"/>
      <c r="L37" s="23"/>
      <c r="M37" s="23"/>
      <c r="N37" s="23"/>
      <c r="O37" s="23"/>
      <c r="P37" s="23"/>
      <c r="Q37" s="23"/>
      <c r="R37" s="23"/>
      <c r="S37" s="23"/>
      <c r="T37" s="23"/>
      <c r="U37" s="23"/>
      <c r="V37" s="23"/>
      <c r="W37" s="23"/>
      <c r="X37" s="21"/>
      <c r="Y37" s="21"/>
      <c r="Z37" s="21"/>
      <c r="AA37" s="21"/>
      <c r="AB37" s="23"/>
      <c r="AC37" s="23"/>
      <c r="AD37" s="23"/>
      <c r="AE37" s="284"/>
    </row>
    <row r="38" spans="1:31" x14ac:dyDescent="0.25">
      <c r="A38" s="1"/>
      <c r="B38" s="31"/>
      <c r="C38" s="1"/>
      <c r="D38" s="1"/>
      <c r="E38" s="1"/>
      <c r="F38" s="1"/>
      <c r="G38" s="1"/>
      <c r="H38" s="1"/>
      <c r="I38" s="1"/>
      <c r="J38" s="21"/>
      <c r="K38" s="23"/>
      <c r="L38" s="23"/>
      <c r="M38" s="23"/>
      <c r="N38" s="23"/>
      <c r="O38" s="23"/>
      <c r="P38" s="23"/>
      <c r="Q38" s="23"/>
      <c r="R38" s="23"/>
      <c r="S38" s="23"/>
      <c r="T38" s="23"/>
      <c r="U38" s="23"/>
      <c r="V38" s="23"/>
      <c r="W38" s="23"/>
      <c r="X38" s="21"/>
      <c r="Y38" s="21"/>
      <c r="Z38" s="21"/>
      <c r="AA38" s="21"/>
      <c r="AB38" s="13"/>
      <c r="AC38" s="23"/>
      <c r="AD38" s="23"/>
      <c r="AE38" s="284"/>
    </row>
    <row r="39" spans="1:31" x14ac:dyDescent="0.25">
      <c r="A39" s="1"/>
      <c r="B39" s="31"/>
      <c r="C39" s="1"/>
      <c r="D39" s="1"/>
      <c r="E39" s="1"/>
      <c r="F39" s="1"/>
      <c r="G39" s="1"/>
      <c r="H39" s="1"/>
      <c r="I39" s="1"/>
      <c r="J39" s="21"/>
      <c r="K39" s="23"/>
      <c r="L39" s="23"/>
      <c r="M39" s="23"/>
      <c r="N39" s="23"/>
      <c r="O39" s="23"/>
      <c r="P39" s="23"/>
      <c r="Q39" s="23"/>
      <c r="R39" s="23"/>
      <c r="S39" s="23"/>
      <c r="T39" s="23"/>
      <c r="U39" s="23"/>
      <c r="V39" s="23"/>
      <c r="W39" s="23"/>
      <c r="X39" s="21"/>
      <c r="Y39" s="21"/>
      <c r="Z39" s="21"/>
      <c r="AA39" s="21"/>
      <c r="AB39" s="13"/>
      <c r="AC39" s="23"/>
      <c r="AD39" s="23"/>
      <c r="AE39" s="284"/>
    </row>
    <row r="40" spans="1:31" x14ac:dyDescent="0.25">
      <c r="A40" s="1"/>
      <c r="B40" s="31"/>
      <c r="C40" s="1"/>
      <c r="D40" s="1"/>
      <c r="E40" s="1"/>
      <c r="F40" s="1"/>
      <c r="G40" s="1"/>
      <c r="H40" s="1"/>
      <c r="I40" s="1"/>
      <c r="J40" s="21"/>
      <c r="K40" s="23"/>
      <c r="L40" s="23"/>
      <c r="M40" s="23"/>
      <c r="N40" s="23"/>
      <c r="O40" s="23"/>
      <c r="P40" s="23"/>
      <c r="Q40" s="23"/>
      <c r="R40" s="23"/>
      <c r="S40" s="23"/>
      <c r="T40" s="23"/>
      <c r="U40" s="23"/>
      <c r="V40" s="23"/>
      <c r="W40" s="23"/>
      <c r="X40" s="21"/>
      <c r="Y40" s="21"/>
      <c r="Z40" s="21"/>
      <c r="AA40" s="21"/>
      <c r="AB40" s="13"/>
      <c r="AC40" s="23"/>
      <c r="AD40" s="23"/>
      <c r="AE40" s="284"/>
    </row>
    <row r="41" spans="1:31" x14ac:dyDescent="0.25">
      <c r="A41" s="1"/>
      <c r="B41" s="1"/>
      <c r="C41" s="1"/>
      <c r="D41" s="1"/>
      <c r="E41" s="1"/>
      <c r="F41" s="1"/>
      <c r="G41" s="1"/>
      <c r="H41" s="1"/>
      <c r="I41" s="1"/>
      <c r="J41" s="1"/>
      <c r="K41" s="1"/>
      <c r="L41" s="1"/>
      <c r="M41" s="1"/>
      <c r="N41" s="1"/>
      <c r="O41" s="1"/>
      <c r="P41" s="1"/>
      <c r="Q41" s="1"/>
      <c r="R41" s="1"/>
      <c r="S41" s="1"/>
      <c r="T41" s="1"/>
      <c r="U41" s="1"/>
      <c r="V41" s="13"/>
      <c r="W41" s="13"/>
      <c r="X41" s="1"/>
      <c r="Y41" s="1"/>
      <c r="Z41" s="1"/>
      <c r="AA41" s="1"/>
      <c r="AB41" s="13"/>
      <c r="AC41" s="13"/>
      <c r="AD41" s="13"/>
      <c r="AE41" s="285"/>
    </row>
    <row r="42" spans="1:31" x14ac:dyDescent="0.25">
      <c r="A42" s="97"/>
      <c r="B42" s="97" t="s">
        <v>28</v>
      </c>
      <c r="C42" s="97">
        <f>COUNT(D4:D41)</f>
        <v>4</v>
      </c>
      <c r="D42" s="97">
        <f>SUM(D4:D41)</f>
        <v>38.519999999999996</v>
      </c>
      <c r="E42" s="97">
        <f>SUM(E4:E41)</f>
        <v>0</v>
      </c>
      <c r="F42" s="97"/>
      <c r="G42" s="97"/>
      <c r="H42" s="97">
        <f>SUM(H4:H41)</f>
        <v>0</v>
      </c>
      <c r="I42" s="97">
        <f>SUM(I4:I41)</f>
        <v>84</v>
      </c>
      <c r="J42" s="97">
        <f>MAX(J4:J41)</f>
        <v>11</v>
      </c>
      <c r="K42" s="98">
        <f t="shared" ref="K42:AA42" si="0">SUM(K4:K41)</f>
        <v>116603.81</v>
      </c>
      <c r="L42" s="98">
        <f t="shared" si="0"/>
        <v>1834.44</v>
      </c>
      <c r="M42" s="98">
        <f t="shared" si="0"/>
        <v>2003.45</v>
      </c>
      <c r="N42" s="98">
        <f t="shared" si="0"/>
        <v>0</v>
      </c>
      <c r="O42" s="98">
        <f t="shared" si="0"/>
        <v>2850.3999999999996</v>
      </c>
      <c r="P42" s="98">
        <f t="shared" si="0"/>
        <v>16214.6</v>
      </c>
      <c r="Q42" s="98">
        <f t="shared" si="0"/>
        <v>20058</v>
      </c>
      <c r="R42" s="98">
        <f t="shared" si="0"/>
        <v>0</v>
      </c>
      <c r="S42" s="98">
        <f t="shared" si="0"/>
        <v>0</v>
      </c>
      <c r="T42" s="98">
        <f t="shared" si="0"/>
        <v>13366.2</v>
      </c>
      <c r="U42" s="98">
        <f t="shared" si="0"/>
        <v>172930.9</v>
      </c>
      <c r="V42" s="98">
        <f t="shared" si="0"/>
        <v>0</v>
      </c>
      <c r="W42" s="98">
        <f t="shared" si="0"/>
        <v>172930.9</v>
      </c>
      <c r="X42" s="101">
        <f t="shared" si="0"/>
        <v>96300</v>
      </c>
      <c r="Y42" s="101">
        <f t="shared" si="0"/>
        <v>35</v>
      </c>
      <c r="Z42" s="101">
        <f t="shared" si="0"/>
        <v>924</v>
      </c>
      <c r="AA42" s="101">
        <f t="shared" si="0"/>
        <v>902</v>
      </c>
      <c r="AB42" s="113">
        <f>W42/(D42+E42)</f>
        <v>4489.3795430944965</v>
      </c>
      <c r="AC42" s="113">
        <f>W42/Z42</f>
        <v>187.15465367965368</v>
      </c>
      <c r="AD42" s="113"/>
      <c r="AE42" s="113"/>
    </row>
    <row r="43" spans="1:31" ht="31.2" x14ac:dyDescent="0.25">
      <c r="A43" s="146" t="s">
        <v>14</v>
      </c>
      <c r="B43" s="146" t="s">
        <v>15</v>
      </c>
      <c r="C43" s="146" t="s">
        <v>16</v>
      </c>
      <c r="D43" s="43" t="s">
        <v>526</v>
      </c>
      <c r="E43" s="43" t="s">
        <v>524</v>
      </c>
      <c r="F43" s="146" t="s">
        <v>2</v>
      </c>
      <c r="G43" s="146" t="s">
        <v>3</v>
      </c>
      <c r="H43" s="43" t="s">
        <v>29</v>
      </c>
      <c r="I43" s="43" t="s">
        <v>4</v>
      </c>
      <c r="J43" s="43" t="s">
        <v>5</v>
      </c>
      <c r="K43" s="43" t="s">
        <v>6</v>
      </c>
      <c r="L43" s="43" t="s">
        <v>773</v>
      </c>
      <c r="M43" s="43" t="s">
        <v>13</v>
      </c>
      <c r="N43" s="146" t="s">
        <v>17</v>
      </c>
      <c r="O43" s="146" t="s">
        <v>7</v>
      </c>
      <c r="P43" s="43" t="s">
        <v>8</v>
      </c>
      <c r="Q43" s="146" t="s">
        <v>9</v>
      </c>
      <c r="R43" s="43" t="s">
        <v>18</v>
      </c>
      <c r="S43" s="146" t="s">
        <v>10</v>
      </c>
      <c r="T43" s="146" t="s">
        <v>12</v>
      </c>
      <c r="U43" s="43" t="s">
        <v>169</v>
      </c>
      <c r="V43" s="43" t="s">
        <v>170</v>
      </c>
      <c r="W43" s="43" t="s">
        <v>171</v>
      </c>
      <c r="X43" s="43" t="s">
        <v>163</v>
      </c>
      <c r="Y43" s="43" t="s">
        <v>164</v>
      </c>
      <c r="Z43" s="43" t="s">
        <v>165</v>
      </c>
      <c r="AA43" s="43" t="s">
        <v>166</v>
      </c>
      <c r="AB43" s="146" t="s">
        <v>167</v>
      </c>
      <c r="AC43" s="146" t="s">
        <v>168</v>
      </c>
      <c r="AD43" s="146" t="s">
        <v>1405</v>
      </c>
      <c r="AE43" s="146" t="s">
        <v>1406</v>
      </c>
    </row>
    <row r="44" spans="1:31" x14ac:dyDescent="0.25">
      <c r="A44" s="100"/>
      <c r="B44" s="100"/>
      <c r="C44" s="100"/>
      <c r="D44" s="100"/>
      <c r="E44" s="100"/>
      <c r="F44" s="100"/>
      <c r="G44" s="100"/>
      <c r="H44" s="100"/>
      <c r="I44" s="100"/>
      <c r="J44" s="100"/>
      <c r="K44" s="100"/>
      <c r="L44" s="100"/>
      <c r="M44" s="100"/>
      <c r="N44" s="100"/>
      <c r="O44" s="100"/>
      <c r="P44" s="100"/>
      <c r="Q44" s="100"/>
      <c r="R44" s="100"/>
      <c r="S44" s="100"/>
      <c r="T44" s="100"/>
      <c r="U44" s="100"/>
      <c r="V44" s="100"/>
      <c r="W44" s="100"/>
      <c r="X44" s="100"/>
      <c r="Y44" s="100"/>
      <c r="Z44" s="100"/>
      <c r="AA44" s="100"/>
      <c r="AB44" s="100"/>
      <c r="AC44" s="100"/>
      <c r="AD44" s="100"/>
      <c r="AE44" s="100"/>
    </row>
    <row r="45" spans="1:31" ht="36" x14ac:dyDescent="0.25">
      <c r="A45" s="304" t="s">
        <v>1251</v>
      </c>
      <c r="B45" s="304"/>
      <c r="C45" s="245" t="s">
        <v>30</v>
      </c>
      <c r="D45" s="245" t="s">
        <v>526</v>
      </c>
      <c r="E45" s="245" t="s">
        <v>524</v>
      </c>
      <c r="F45" s="274"/>
      <c r="G45" s="274"/>
      <c r="H45" s="245" t="s">
        <v>31</v>
      </c>
      <c r="I45" s="245" t="s">
        <v>4</v>
      </c>
      <c r="J45" s="245" t="s">
        <v>5</v>
      </c>
      <c r="K45" s="245" t="s">
        <v>6</v>
      </c>
      <c r="L45" s="245" t="s">
        <v>773</v>
      </c>
      <c r="M45" s="245" t="s">
        <v>13</v>
      </c>
      <c r="N45" s="274" t="s">
        <v>17</v>
      </c>
      <c r="O45" s="274" t="s">
        <v>7</v>
      </c>
      <c r="P45" s="245" t="s">
        <v>8</v>
      </c>
      <c r="Q45" s="274" t="s">
        <v>9</v>
      </c>
      <c r="R45" s="245" t="s">
        <v>18</v>
      </c>
      <c r="S45" s="274" t="s">
        <v>10</v>
      </c>
      <c r="T45" s="274" t="s">
        <v>12</v>
      </c>
      <c r="U45" s="245" t="s">
        <v>169</v>
      </c>
      <c r="V45" s="245" t="s">
        <v>170</v>
      </c>
      <c r="W45" s="245" t="s">
        <v>171</v>
      </c>
      <c r="X45" s="245" t="s">
        <v>163</v>
      </c>
      <c r="Y45" s="245" t="s">
        <v>164</v>
      </c>
      <c r="Z45" s="245" t="s">
        <v>165</v>
      </c>
      <c r="AA45" s="245" t="s">
        <v>166</v>
      </c>
      <c r="AB45" s="247" t="s">
        <v>167</v>
      </c>
      <c r="AC45" s="247" t="s">
        <v>168</v>
      </c>
      <c r="AD45" s="247"/>
      <c r="AE45" s="247"/>
    </row>
    <row r="46" spans="1:31" ht="20.25" customHeight="1" x14ac:dyDescent="0.25">
      <c r="A46" s="303" t="s">
        <v>1259</v>
      </c>
      <c r="B46" s="303"/>
      <c r="C46" s="95">
        <f>COUNT(D4:D6)</f>
        <v>3</v>
      </c>
      <c r="D46" s="95">
        <f>SUM(D4:D6)</f>
        <v>21.16</v>
      </c>
      <c r="E46" s="95">
        <f>SUM(E4:E6)</f>
        <v>0</v>
      </c>
      <c r="F46" s="95"/>
      <c r="G46" s="95"/>
      <c r="H46" s="95">
        <f>SUM(H4:H6)</f>
        <v>0</v>
      </c>
      <c r="I46" s="95">
        <f>SUM(I4:I6)</f>
        <v>60</v>
      </c>
      <c r="J46" s="95">
        <f>MAX(J4:J6)</f>
        <v>11</v>
      </c>
      <c r="K46" s="45">
        <f t="shared" ref="K46:V46" si="1">SUM(K4:K6)</f>
        <v>76534.799999999988</v>
      </c>
      <c r="L46" s="45">
        <f t="shared" si="1"/>
        <v>1202.07</v>
      </c>
      <c r="M46" s="45">
        <f t="shared" si="1"/>
        <v>0</v>
      </c>
      <c r="N46" s="45">
        <f t="shared" si="1"/>
        <v>0</v>
      </c>
      <c r="O46" s="45">
        <f t="shared" si="1"/>
        <v>1104.5999999999999</v>
      </c>
      <c r="P46" s="45">
        <f t="shared" si="1"/>
        <v>7677</v>
      </c>
      <c r="Q46" s="45">
        <f t="shared" si="1"/>
        <v>14200</v>
      </c>
      <c r="R46" s="45">
        <f t="shared" si="1"/>
        <v>0</v>
      </c>
      <c r="S46" s="45">
        <f t="shared" si="1"/>
        <v>0</v>
      </c>
      <c r="T46" s="45">
        <f t="shared" si="1"/>
        <v>3187.2</v>
      </c>
      <c r="U46" s="45">
        <f t="shared" si="1"/>
        <v>103905.67</v>
      </c>
      <c r="V46" s="45">
        <f t="shared" si="1"/>
        <v>0</v>
      </c>
      <c r="W46" s="62">
        <f>U46+V46</f>
        <v>103905.67</v>
      </c>
      <c r="X46" s="258">
        <f>SUM(X4:X6)</f>
        <v>52900</v>
      </c>
      <c r="Y46" s="258">
        <f>SUM(Y4:Y6)</f>
        <v>20</v>
      </c>
      <c r="Z46" s="258">
        <f>SUM(Z4:Z6)</f>
        <v>660</v>
      </c>
      <c r="AA46" s="258">
        <f>SUM(AA4:AA7)</f>
        <v>902</v>
      </c>
      <c r="AB46" s="62">
        <f>W46/(D46+E46)</f>
        <v>4910.4758979206044</v>
      </c>
      <c r="AC46" s="62">
        <f>W46/Z46</f>
        <v>157.43283333333332</v>
      </c>
      <c r="AD46" s="62"/>
      <c r="AE46" s="62"/>
    </row>
    <row r="47" spans="1:31" ht="20.25" customHeight="1" x14ac:dyDescent="0.25">
      <c r="A47" s="303" t="s">
        <v>1364</v>
      </c>
      <c r="B47" s="303"/>
      <c r="C47" s="95">
        <f>COUNT(D7:D19)</f>
        <v>1</v>
      </c>
      <c r="D47" s="95">
        <f>SUM(D7:D19)</f>
        <v>17.36</v>
      </c>
      <c r="E47" s="95">
        <f>SUM(E7:E19)</f>
        <v>0</v>
      </c>
      <c r="F47" s="95"/>
      <c r="G47" s="95"/>
      <c r="H47" s="95">
        <f>SUM(H7:H19)</f>
        <v>0</v>
      </c>
      <c r="I47" s="95">
        <f>SUM(I7:I19)</f>
        <v>24</v>
      </c>
      <c r="J47" s="95">
        <f>MAX(J7:J19)</f>
        <v>11</v>
      </c>
      <c r="K47" s="45">
        <f>SUM(K7:K19)</f>
        <v>40069.01</v>
      </c>
      <c r="L47" s="45">
        <f t="shared" ref="L47:AA47" si="2">SUM(L7:L19)</f>
        <v>632.37</v>
      </c>
      <c r="M47" s="45">
        <f t="shared" si="2"/>
        <v>2003.45</v>
      </c>
      <c r="N47" s="45">
        <f t="shared" si="2"/>
        <v>0</v>
      </c>
      <c r="O47" s="45">
        <f t="shared" si="2"/>
        <v>1745.8</v>
      </c>
      <c r="P47" s="45">
        <f t="shared" si="2"/>
        <v>8537.6</v>
      </c>
      <c r="Q47" s="45">
        <f t="shared" si="2"/>
        <v>5858</v>
      </c>
      <c r="R47" s="45">
        <f t="shared" si="2"/>
        <v>0</v>
      </c>
      <c r="S47" s="45">
        <f t="shared" si="2"/>
        <v>0</v>
      </c>
      <c r="T47" s="45">
        <f t="shared" si="2"/>
        <v>10179</v>
      </c>
      <c r="U47" s="45">
        <f t="shared" si="2"/>
        <v>69025.23</v>
      </c>
      <c r="V47" s="45">
        <f t="shared" si="2"/>
        <v>0</v>
      </c>
      <c r="W47" s="45">
        <f t="shared" si="2"/>
        <v>69025.23</v>
      </c>
      <c r="X47" s="258">
        <f t="shared" si="2"/>
        <v>43400</v>
      </c>
      <c r="Y47" s="258">
        <f t="shared" si="2"/>
        <v>15</v>
      </c>
      <c r="Z47" s="258">
        <f t="shared" si="2"/>
        <v>264</v>
      </c>
      <c r="AA47" s="258">
        <f t="shared" si="2"/>
        <v>264</v>
      </c>
      <c r="AB47" s="62">
        <f>W47/(D47+E47)</f>
        <v>3976.1077188940089</v>
      </c>
      <c r="AC47" s="62">
        <f>W47/Z47</f>
        <v>261.45920454545455</v>
      </c>
      <c r="AD47" s="62"/>
      <c r="AE47" s="62"/>
    </row>
  </sheetData>
  <mergeCells count="3">
    <mergeCell ref="A45:B45"/>
    <mergeCell ref="A46:B46"/>
    <mergeCell ref="A47:B47"/>
  </mergeCells>
  <pageMargins left="0.70866141732283472" right="0.70866141732283472" top="0.74803149606299213" bottom="0.74803149606299213" header="0.31496062992125984" footer="0.31496062992125984"/>
  <pageSetup paperSize="8" scale="56" orientation="landscape" r:id="rId1"/>
  <legacy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pageSetUpPr fitToPage="1"/>
  </sheetPr>
  <dimension ref="A1:AE47"/>
  <sheetViews>
    <sheetView workbookViewId="0">
      <selection activeCell="A4" sqref="A4:AE15"/>
    </sheetView>
  </sheetViews>
  <sheetFormatPr defaultRowHeight="13.2" x14ac:dyDescent="0.25"/>
  <cols>
    <col min="1" max="1" width="14.44140625" customWidth="1"/>
    <col min="2" max="2" width="12.44140625" customWidth="1"/>
    <col min="3" max="3" width="16.88671875" customWidth="1"/>
    <col min="6" max="6" width="16.6640625" customWidth="1"/>
    <col min="7" max="7" width="12.5546875" customWidth="1"/>
    <col min="11" max="11" width="11.88671875" customWidth="1"/>
    <col min="12" max="12" width="10" bestFit="1" customWidth="1"/>
    <col min="13" max="13" width="10.6640625" customWidth="1"/>
    <col min="15" max="15" width="11.44140625" customWidth="1"/>
    <col min="16" max="16" width="11.109375" customWidth="1"/>
    <col min="17" max="17" width="10.6640625" customWidth="1"/>
    <col min="18" max="18" width="11.33203125" customWidth="1"/>
    <col min="21" max="21" width="12" bestFit="1" customWidth="1"/>
    <col min="23" max="23" width="12" bestFit="1" customWidth="1"/>
    <col min="28" max="28" width="10.33203125" customWidth="1"/>
    <col min="30" max="30" width="15.109375" customWidth="1"/>
    <col min="31" max="31" width="19.6640625" customWidth="1"/>
  </cols>
  <sheetData>
    <row r="1" spans="1:31" x14ac:dyDescent="0.25">
      <c r="A1" s="10" t="s">
        <v>1327</v>
      </c>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31" x14ac:dyDescent="0.25">
      <c r="A4" s="21" t="s">
        <v>1328</v>
      </c>
      <c r="B4" s="39" t="s">
        <v>1330</v>
      </c>
      <c r="C4" s="21" t="s">
        <v>1329</v>
      </c>
      <c r="D4" s="21">
        <v>6.77</v>
      </c>
      <c r="E4" s="21">
        <v>0</v>
      </c>
      <c r="F4" s="21" t="s">
        <v>177</v>
      </c>
      <c r="G4" s="21" t="s">
        <v>1329</v>
      </c>
      <c r="H4" s="21">
        <v>0</v>
      </c>
      <c r="I4" s="21">
        <v>20</v>
      </c>
      <c r="J4" s="21">
        <v>11</v>
      </c>
      <c r="K4" s="23">
        <v>25511.599999999999</v>
      </c>
      <c r="L4" s="23">
        <v>400.69</v>
      </c>
      <c r="M4" s="23">
        <v>3995.12</v>
      </c>
      <c r="N4" s="23">
        <v>0</v>
      </c>
      <c r="O4" s="23">
        <v>1104.5999999999999</v>
      </c>
      <c r="P4" s="23">
        <v>2559</v>
      </c>
      <c r="Q4" s="23">
        <v>9160</v>
      </c>
      <c r="R4" s="23">
        <v>1140</v>
      </c>
      <c r="S4" s="23">
        <v>0</v>
      </c>
      <c r="T4" s="23">
        <v>0</v>
      </c>
      <c r="U4" s="23">
        <v>43871.01</v>
      </c>
      <c r="V4" s="23">
        <v>0</v>
      </c>
      <c r="W4" s="23">
        <f t="shared" ref="W4:W9" si="0">U4+V4</f>
        <v>43871.01</v>
      </c>
      <c r="X4" s="21">
        <v>16925</v>
      </c>
      <c r="Y4" s="21">
        <v>0</v>
      </c>
      <c r="Z4" s="21">
        <v>220</v>
      </c>
      <c r="AA4" s="21">
        <v>202</v>
      </c>
      <c r="AB4" s="23">
        <f t="shared" ref="AB4:AB9" si="1">W4/(D4+E4)</f>
        <v>6480.2082717872972</v>
      </c>
      <c r="AC4" s="23">
        <f t="shared" ref="AC4:AC9" si="2">W4/Z4</f>
        <v>199.41368181818183</v>
      </c>
      <c r="AD4" s="23" t="s">
        <v>1836</v>
      </c>
      <c r="AE4" s="284"/>
    </row>
    <row r="5" spans="1:31" x14ac:dyDescent="0.25">
      <c r="A5" s="21" t="s">
        <v>1328</v>
      </c>
      <c r="B5" s="39" t="s">
        <v>1354</v>
      </c>
      <c r="C5" s="21" t="s">
        <v>1368</v>
      </c>
      <c r="D5" s="21">
        <v>6.97</v>
      </c>
      <c r="E5" s="21">
        <v>0</v>
      </c>
      <c r="F5" s="21" t="s">
        <v>177</v>
      </c>
      <c r="G5" s="21" t="s">
        <v>1368</v>
      </c>
      <c r="H5" s="21">
        <v>0</v>
      </c>
      <c r="I5" s="21">
        <v>20</v>
      </c>
      <c r="J5" s="21">
        <v>11</v>
      </c>
      <c r="K5" s="23">
        <v>25511.599999999999</v>
      </c>
      <c r="L5" s="23">
        <v>400.69</v>
      </c>
      <c r="M5" s="23">
        <v>3995.12</v>
      </c>
      <c r="N5" s="23">
        <v>0</v>
      </c>
      <c r="O5" s="23">
        <v>1104.5999999999999</v>
      </c>
      <c r="P5" s="23">
        <v>2559</v>
      </c>
      <c r="Q5" s="23">
        <v>9160</v>
      </c>
      <c r="R5" s="23">
        <v>1140</v>
      </c>
      <c r="S5" s="23">
        <v>0</v>
      </c>
      <c r="T5" s="23">
        <v>0</v>
      </c>
      <c r="U5" s="23">
        <v>43871.01</v>
      </c>
      <c r="V5" s="23">
        <v>0</v>
      </c>
      <c r="W5" s="23">
        <f t="shared" si="0"/>
        <v>43871.01</v>
      </c>
      <c r="X5" s="21">
        <v>17425</v>
      </c>
      <c r="Y5" s="21">
        <v>0</v>
      </c>
      <c r="Z5" s="21">
        <v>220</v>
      </c>
      <c r="AA5" s="21">
        <v>194</v>
      </c>
      <c r="AB5" s="23">
        <f t="shared" si="1"/>
        <v>6294.2625538020093</v>
      </c>
      <c r="AC5" s="23">
        <f t="shared" si="2"/>
        <v>199.41368181818183</v>
      </c>
      <c r="AD5" s="23" t="s">
        <v>1837</v>
      </c>
      <c r="AE5" s="284"/>
    </row>
    <row r="6" spans="1:31" x14ac:dyDescent="0.25">
      <c r="A6" s="152" t="s">
        <v>1328</v>
      </c>
      <c r="B6" s="39" t="s">
        <v>1354</v>
      </c>
      <c r="C6" s="21" t="s">
        <v>1380</v>
      </c>
      <c r="D6" s="21">
        <v>7.02</v>
      </c>
      <c r="E6" s="21">
        <v>0</v>
      </c>
      <c r="F6" s="21" t="s">
        <v>177</v>
      </c>
      <c r="G6" s="21" t="s">
        <v>1380</v>
      </c>
      <c r="H6" s="21">
        <v>0</v>
      </c>
      <c r="I6" s="21">
        <v>20</v>
      </c>
      <c r="J6" s="21">
        <v>11</v>
      </c>
      <c r="K6" s="23">
        <v>25511.599999999999</v>
      </c>
      <c r="L6" s="23">
        <v>400.69</v>
      </c>
      <c r="M6" s="23">
        <v>3995.12</v>
      </c>
      <c r="N6" s="23">
        <v>0</v>
      </c>
      <c r="O6" s="23">
        <v>1104.5999999999999</v>
      </c>
      <c r="P6" s="23">
        <v>2559</v>
      </c>
      <c r="Q6" s="23">
        <v>9160</v>
      </c>
      <c r="R6" s="23">
        <v>1140</v>
      </c>
      <c r="S6" s="23">
        <v>0</v>
      </c>
      <c r="T6" s="23">
        <v>0</v>
      </c>
      <c r="U6" s="23">
        <v>43871.01</v>
      </c>
      <c r="V6" s="23">
        <v>0</v>
      </c>
      <c r="W6" s="23">
        <f t="shared" si="0"/>
        <v>43871.01</v>
      </c>
      <c r="X6" s="21">
        <v>17550</v>
      </c>
      <c r="Y6" s="21">
        <v>0</v>
      </c>
      <c r="Z6" s="21">
        <v>220</v>
      </c>
      <c r="AA6" s="21">
        <v>195</v>
      </c>
      <c r="AB6" s="23">
        <f t="shared" si="1"/>
        <v>6249.4316239316249</v>
      </c>
      <c r="AC6" s="23">
        <f t="shared" si="2"/>
        <v>199.41368181818183</v>
      </c>
      <c r="AD6" s="23" t="s">
        <v>1838</v>
      </c>
      <c r="AE6" s="284"/>
    </row>
    <row r="7" spans="1:31" x14ac:dyDescent="0.25">
      <c r="A7" s="21" t="s">
        <v>1328</v>
      </c>
      <c r="B7" s="39" t="s">
        <v>1957</v>
      </c>
      <c r="C7" s="21" t="s">
        <v>1967</v>
      </c>
      <c r="D7" s="21">
        <v>14.99</v>
      </c>
      <c r="E7" s="21">
        <v>0</v>
      </c>
      <c r="F7" s="21" t="s">
        <v>177</v>
      </c>
      <c r="G7" s="21" t="s">
        <v>1967</v>
      </c>
      <c r="H7" s="21">
        <v>0</v>
      </c>
      <c r="I7" s="21">
        <v>19</v>
      </c>
      <c r="J7" s="21">
        <v>11</v>
      </c>
      <c r="K7" s="23">
        <v>26252.11</v>
      </c>
      <c r="L7" s="23">
        <v>414.31</v>
      </c>
      <c r="M7" s="23">
        <v>1837.65</v>
      </c>
      <c r="N7" s="23">
        <v>0</v>
      </c>
      <c r="O7" s="23">
        <v>1345.2</v>
      </c>
      <c r="P7" s="23">
        <v>5341.85</v>
      </c>
      <c r="Q7" s="23">
        <v>8284</v>
      </c>
      <c r="R7" s="23">
        <v>1213.1500000000001</v>
      </c>
      <c r="S7" s="23">
        <v>0</v>
      </c>
      <c r="T7" s="23">
        <v>0</v>
      </c>
      <c r="U7" s="23">
        <v>44688.27</v>
      </c>
      <c r="V7" s="23">
        <v>0</v>
      </c>
      <c r="W7" s="23">
        <f t="shared" si="0"/>
        <v>44688.27</v>
      </c>
      <c r="X7" s="21">
        <v>37475</v>
      </c>
      <c r="Y7" s="21">
        <v>0</v>
      </c>
      <c r="Z7" s="21">
        <v>209</v>
      </c>
      <c r="AA7" s="21">
        <v>203</v>
      </c>
      <c r="AB7" s="23">
        <f t="shared" si="1"/>
        <v>2981.2054703135423</v>
      </c>
      <c r="AC7" s="23">
        <f t="shared" si="2"/>
        <v>213.81947368421052</v>
      </c>
      <c r="AD7" s="23" t="s">
        <v>1968</v>
      </c>
      <c r="AE7" s="284"/>
    </row>
    <row r="8" spans="1:31" x14ac:dyDescent="0.25">
      <c r="A8" s="21" t="s">
        <v>1328</v>
      </c>
      <c r="B8" s="39" t="s">
        <v>2027</v>
      </c>
      <c r="C8" s="21" t="s">
        <v>2037</v>
      </c>
      <c r="D8" s="21">
        <v>16.71</v>
      </c>
      <c r="E8" s="21">
        <v>0</v>
      </c>
      <c r="F8" s="21" t="s">
        <v>177</v>
      </c>
      <c r="G8" s="21" t="s">
        <v>2037</v>
      </c>
      <c r="H8" s="21">
        <v>0</v>
      </c>
      <c r="I8" s="21">
        <v>21</v>
      </c>
      <c r="J8" s="21">
        <v>11</v>
      </c>
      <c r="K8" s="23">
        <v>29015.49</v>
      </c>
      <c r="L8" s="23">
        <v>457.92</v>
      </c>
      <c r="M8" s="23">
        <v>4543.83</v>
      </c>
      <c r="N8" s="23">
        <v>0</v>
      </c>
      <c r="O8" s="23">
        <v>1486.8</v>
      </c>
      <c r="P8" s="23">
        <v>5904.15</v>
      </c>
      <c r="Q8" s="23">
        <v>9975</v>
      </c>
      <c r="R8" s="23">
        <v>1340.85</v>
      </c>
      <c r="S8" s="23">
        <v>0</v>
      </c>
      <c r="T8" s="23">
        <v>0</v>
      </c>
      <c r="U8" s="23">
        <v>52724.04</v>
      </c>
      <c r="V8" s="23">
        <v>0</v>
      </c>
      <c r="W8" s="23">
        <f t="shared" si="0"/>
        <v>52724.04</v>
      </c>
      <c r="X8" s="21">
        <v>41775</v>
      </c>
      <c r="Y8" s="21">
        <v>0</v>
      </c>
      <c r="Z8" s="21">
        <v>231</v>
      </c>
      <c r="AA8" s="21">
        <v>231</v>
      </c>
      <c r="AB8" s="23">
        <f t="shared" si="1"/>
        <v>3155.2387791741471</v>
      </c>
      <c r="AC8" s="23">
        <f t="shared" si="2"/>
        <v>228.2425974025974</v>
      </c>
      <c r="AD8" s="23" t="s">
        <v>2038</v>
      </c>
      <c r="AE8" s="284"/>
    </row>
    <row r="9" spans="1:31" x14ac:dyDescent="0.25">
      <c r="A9" s="21" t="s">
        <v>1328</v>
      </c>
      <c r="B9" s="39" t="s">
        <v>2039</v>
      </c>
      <c r="C9" s="21" t="s">
        <v>2059</v>
      </c>
      <c r="D9" s="21">
        <v>3.11</v>
      </c>
      <c r="E9" s="21">
        <v>0</v>
      </c>
      <c r="F9" s="21" t="s">
        <v>177</v>
      </c>
      <c r="G9" s="21" t="s">
        <v>2059</v>
      </c>
      <c r="H9" s="21">
        <v>0</v>
      </c>
      <c r="I9" s="21">
        <v>4</v>
      </c>
      <c r="J9" s="21">
        <v>11</v>
      </c>
      <c r="K9" s="23">
        <v>5526.76</v>
      </c>
      <c r="L9" s="23">
        <v>87.22</v>
      </c>
      <c r="M9" s="23">
        <v>865.49</v>
      </c>
      <c r="N9" s="23">
        <v>0</v>
      </c>
      <c r="O9" s="23">
        <v>283.2</v>
      </c>
      <c r="P9" s="23">
        <v>1124.5999999999999</v>
      </c>
      <c r="Q9" s="23">
        <v>1900</v>
      </c>
      <c r="R9" s="23">
        <v>255.4</v>
      </c>
      <c r="S9" s="23">
        <v>0</v>
      </c>
      <c r="T9" s="23">
        <v>0</v>
      </c>
      <c r="U9" s="23">
        <v>10042.67</v>
      </c>
      <c r="V9" s="23">
        <v>0</v>
      </c>
      <c r="W9" s="23">
        <f t="shared" si="0"/>
        <v>10042.67</v>
      </c>
      <c r="X9" s="21">
        <v>7775</v>
      </c>
      <c r="Y9" s="21">
        <v>0</v>
      </c>
      <c r="Z9" s="21">
        <v>44</v>
      </c>
      <c r="AA9" s="21">
        <v>44</v>
      </c>
      <c r="AB9" s="23">
        <f t="shared" si="1"/>
        <v>3229.154340836013</v>
      </c>
      <c r="AC9" s="23">
        <f t="shared" si="2"/>
        <v>228.24250000000001</v>
      </c>
      <c r="AD9" s="23" t="s">
        <v>2060</v>
      </c>
      <c r="AE9" s="284"/>
    </row>
    <row r="10" spans="1:31" x14ac:dyDescent="0.25">
      <c r="A10" s="21" t="s">
        <v>1328</v>
      </c>
      <c r="B10" s="39" t="s">
        <v>2061</v>
      </c>
      <c r="C10" s="21" t="s">
        <v>2077</v>
      </c>
      <c r="D10" s="21">
        <v>7.02</v>
      </c>
      <c r="E10" s="21">
        <v>0</v>
      </c>
      <c r="F10" s="21" t="s">
        <v>177</v>
      </c>
      <c r="G10" s="21" t="s">
        <v>2077</v>
      </c>
      <c r="H10" s="21">
        <v>0</v>
      </c>
      <c r="I10" s="21">
        <v>20</v>
      </c>
      <c r="J10" s="21">
        <v>11</v>
      </c>
      <c r="K10" s="23">
        <v>27633.8</v>
      </c>
      <c r="L10" s="23">
        <v>436.12</v>
      </c>
      <c r="M10" s="23">
        <v>4327.45</v>
      </c>
      <c r="N10" s="23">
        <v>0</v>
      </c>
      <c r="O10" s="23">
        <v>1416</v>
      </c>
      <c r="P10" s="23">
        <v>5623</v>
      </c>
      <c r="Q10" s="23">
        <v>9500</v>
      </c>
      <c r="R10" s="23">
        <v>1277</v>
      </c>
      <c r="S10" s="23">
        <v>0</v>
      </c>
      <c r="T10" s="23">
        <v>0</v>
      </c>
      <c r="U10" s="23">
        <v>50213.37</v>
      </c>
      <c r="V10" s="23">
        <v>0</v>
      </c>
      <c r="W10" s="23">
        <f t="shared" ref="W10:W15" si="3">U10+V10</f>
        <v>50213.37</v>
      </c>
      <c r="X10" s="21">
        <v>17550</v>
      </c>
      <c r="Y10" s="21">
        <v>0</v>
      </c>
      <c r="Z10" s="21">
        <v>220</v>
      </c>
      <c r="AA10" s="21">
        <v>220</v>
      </c>
      <c r="AB10" s="23">
        <f t="shared" ref="AB10:AB15" si="4">W10/(D10+E10)</f>
        <v>7152.9017094017099</v>
      </c>
      <c r="AC10" s="23">
        <f t="shared" ref="AC10:AC15" si="5">W10/Z10</f>
        <v>228.24259090909092</v>
      </c>
      <c r="AD10" s="23" t="s">
        <v>2078</v>
      </c>
      <c r="AE10" s="284"/>
    </row>
    <row r="11" spans="1:31" x14ac:dyDescent="0.25">
      <c r="A11" s="21" t="s">
        <v>1328</v>
      </c>
      <c r="B11" s="39" t="s">
        <v>2088</v>
      </c>
      <c r="C11" s="21" t="s">
        <v>2110</v>
      </c>
      <c r="D11" s="21">
        <v>6.46</v>
      </c>
      <c r="E11" s="21">
        <v>0</v>
      </c>
      <c r="F11" s="21" t="s">
        <v>177</v>
      </c>
      <c r="G11" s="21" t="s">
        <v>2110</v>
      </c>
      <c r="H11" s="21">
        <v>0</v>
      </c>
      <c r="I11" s="21">
        <v>18</v>
      </c>
      <c r="J11" s="21">
        <v>11</v>
      </c>
      <c r="K11" s="23">
        <v>24870.42</v>
      </c>
      <c r="L11" s="23">
        <v>392.5</v>
      </c>
      <c r="M11" s="23">
        <v>3894.71</v>
      </c>
      <c r="N11" s="23">
        <v>0</v>
      </c>
      <c r="O11" s="23">
        <v>1274.4000000000001</v>
      </c>
      <c r="P11" s="23">
        <v>5060.7</v>
      </c>
      <c r="Q11" s="23">
        <v>8550</v>
      </c>
      <c r="R11" s="23">
        <v>1149.3</v>
      </c>
      <c r="S11" s="23">
        <v>0</v>
      </c>
      <c r="T11" s="23">
        <v>0</v>
      </c>
      <c r="U11" s="23">
        <v>45192.03</v>
      </c>
      <c r="V11" s="23">
        <v>0</v>
      </c>
      <c r="W11" s="23">
        <f t="shared" si="3"/>
        <v>45192.03</v>
      </c>
      <c r="X11" s="21">
        <v>16150</v>
      </c>
      <c r="Y11" s="21">
        <v>0</v>
      </c>
      <c r="Z11" s="21">
        <v>198</v>
      </c>
      <c r="AA11" s="21">
        <v>198</v>
      </c>
      <c r="AB11" s="23">
        <f t="shared" si="4"/>
        <v>6995.6702786377709</v>
      </c>
      <c r="AC11" s="23">
        <f t="shared" si="5"/>
        <v>228.24257575757576</v>
      </c>
      <c r="AD11" s="23" t="s">
        <v>2111</v>
      </c>
      <c r="AE11" s="284"/>
    </row>
    <row r="12" spans="1:31" x14ac:dyDescent="0.25">
      <c r="A12" s="21" t="s">
        <v>1328</v>
      </c>
      <c r="B12" s="39" t="s">
        <v>2121</v>
      </c>
      <c r="C12" s="21" t="s">
        <v>2129</v>
      </c>
      <c r="D12" s="21">
        <v>6.23</v>
      </c>
      <c r="E12" s="21">
        <v>0</v>
      </c>
      <c r="F12" s="21" t="s">
        <v>177</v>
      </c>
      <c r="G12" s="21" t="s">
        <v>2129</v>
      </c>
      <c r="H12" s="21">
        <v>0</v>
      </c>
      <c r="I12" s="21">
        <v>18</v>
      </c>
      <c r="J12" s="21">
        <v>11</v>
      </c>
      <c r="K12" s="23">
        <v>24870.42</v>
      </c>
      <c r="L12" s="23">
        <v>392.5</v>
      </c>
      <c r="M12" s="23">
        <v>3894.71</v>
      </c>
      <c r="N12" s="23">
        <v>0</v>
      </c>
      <c r="O12" s="23">
        <v>1274.4000000000001</v>
      </c>
      <c r="P12" s="23">
        <v>5060.7</v>
      </c>
      <c r="Q12" s="23">
        <v>8550</v>
      </c>
      <c r="R12" s="23">
        <v>1149.3</v>
      </c>
      <c r="S12" s="23">
        <v>0</v>
      </c>
      <c r="T12" s="23">
        <v>0</v>
      </c>
      <c r="U12" s="23">
        <v>45192.03</v>
      </c>
      <c r="V12" s="23">
        <v>0</v>
      </c>
      <c r="W12" s="23">
        <f t="shared" si="3"/>
        <v>45192.03</v>
      </c>
      <c r="X12" s="21">
        <v>15575</v>
      </c>
      <c r="Y12" s="21">
        <v>0</v>
      </c>
      <c r="Z12" s="21">
        <v>198</v>
      </c>
      <c r="AA12" s="21">
        <v>198</v>
      </c>
      <c r="AB12" s="23">
        <f t="shared" si="4"/>
        <v>7253.9373996789718</v>
      </c>
      <c r="AC12" s="23">
        <f t="shared" si="5"/>
        <v>228.24257575757576</v>
      </c>
      <c r="AD12" s="23" t="s">
        <v>2130</v>
      </c>
      <c r="AE12" s="284"/>
    </row>
    <row r="13" spans="1:31" x14ac:dyDescent="0.25">
      <c r="A13" s="21" t="s">
        <v>1328</v>
      </c>
      <c r="B13" s="39" t="s">
        <v>2171</v>
      </c>
      <c r="C13" s="21" t="s">
        <v>2172</v>
      </c>
      <c r="D13" s="21">
        <v>6.28</v>
      </c>
      <c r="E13" s="21">
        <v>0</v>
      </c>
      <c r="F13" s="21" t="s">
        <v>177</v>
      </c>
      <c r="G13" s="21" t="s">
        <v>2172</v>
      </c>
      <c r="H13" s="21">
        <v>0</v>
      </c>
      <c r="I13" s="21">
        <v>18</v>
      </c>
      <c r="J13" s="21">
        <v>11</v>
      </c>
      <c r="K13" s="23">
        <v>24870.42</v>
      </c>
      <c r="L13" s="23">
        <v>392.5</v>
      </c>
      <c r="M13" s="23">
        <v>3894.71</v>
      </c>
      <c r="N13" s="23">
        <v>0</v>
      </c>
      <c r="O13" s="23">
        <v>1274.4000000000001</v>
      </c>
      <c r="P13" s="23">
        <v>5060.7</v>
      </c>
      <c r="Q13" s="23">
        <v>8550</v>
      </c>
      <c r="R13" s="23">
        <v>1149.3</v>
      </c>
      <c r="S13" s="23">
        <v>0</v>
      </c>
      <c r="T13" s="23">
        <v>0</v>
      </c>
      <c r="U13" s="23">
        <v>45192.03</v>
      </c>
      <c r="V13" s="23">
        <v>0</v>
      </c>
      <c r="W13" s="23">
        <f t="shared" si="3"/>
        <v>45192.03</v>
      </c>
      <c r="X13" s="21">
        <v>15700</v>
      </c>
      <c r="Y13" s="21">
        <v>0</v>
      </c>
      <c r="Z13" s="21">
        <v>198</v>
      </c>
      <c r="AA13" s="21">
        <v>198</v>
      </c>
      <c r="AB13" s="23">
        <f t="shared" si="4"/>
        <v>7196.1831210191076</v>
      </c>
      <c r="AC13" s="23">
        <f t="shared" si="5"/>
        <v>228.24257575757576</v>
      </c>
      <c r="AD13" s="23" t="s">
        <v>2173</v>
      </c>
      <c r="AE13" s="284"/>
    </row>
    <row r="14" spans="1:31" x14ac:dyDescent="0.25">
      <c r="A14" s="21" t="s">
        <v>1328</v>
      </c>
      <c r="B14" s="39" t="s">
        <v>2201</v>
      </c>
      <c r="C14" s="21" t="s">
        <v>2217</v>
      </c>
      <c r="D14" s="21">
        <v>7.07</v>
      </c>
      <c r="E14" s="21">
        <v>0</v>
      </c>
      <c r="F14" s="21" t="s">
        <v>177</v>
      </c>
      <c r="G14" s="21" t="s">
        <v>2217</v>
      </c>
      <c r="H14" s="21">
        <v>0</v>
      </c>
      <c r="I14" s="21">
        <v>20</v>
      </c>
      <c r="J14" s="21">
        <v>11</v>
      </c>
      <c r="K14" s="23">
        <v>27633.8</v>
      </c>
      <c r="L14" s="23">
        <v>436.12</v>
      </c>
      <c r="M14" s="23">
        <v>4327.45</v>
      </c>
      <c r="N14" s="23">
        <v>0</v>
      </c>
      <c r="O14" s="23">
        <v>1416</v>
      </c>
      <c r="P14" s="23">
        <v>5623</v>
      </c>
      <c r="Q14" s="23">
        <v>9500</v>
      </c>
      <c r="R14" s="23">
        <v>1277</v>
      </c>
      <c r="S14" s="23">
        <v>0</v>
      </c>
      <c r="T14" s="23">
        <v>0</v>
      </c>
      <c r="U14" s="23">
        <v>50213.37</v>
      </c>
      <c r="V14" s="23">
        <v>0</v>
      </c>
      <c r="W14" s="23">
        <f t="shared" si="3"/>
        <v>50213.37</v>
      </c>
      <c r="X14" s="21">
        <v>17675</v>
      </c>
      <c r="Y14" s="21">
        <v>0</v>
      </c>
      <c r="Z14" s="21">
        <v>220</v>
      </c>
      <c r="AA14" s="21">
        <v>220</v>
      </c>
      <c r="AB14" s="23">
        <f t="shared" si="4"/>
        <v>7102.3154172560116</v>
      </c>
      <c r="AC14" s="23">
        <f t="shared" si="5"/>
        <v>228.24259090909092</v>
      </c>
      <c r="AD14" s="23" t="s">
        <v>2218</v>
      </c>
      <c r="AE14" s="284"/>
    </row>
    <row r="15" spans="1:31" x14ac:dyDescent="0.25">
      <c r="A15" s="21" t="s">
        <v>1328</v>
      </c>
      <c r="B15" s="39" t="s">
        <v>2201</v>
      </c>
      <c r="C15" s="21" t="s">
        <v>2237</v>
      </c>
      <c r="D15" s="21">
        <v>7.02</v>
      </c>
      <c r="E15" s="21">
        <v>0</v>
      </c>
      <c r="F15" s="21" t="s">
        <v>177</v>
      </c>
      <c r="G15" s="21" t="s">
        <v>2237</v>
      </c>
      <c r="H15" s="21">
        <v>0</v>
      </c>
      <c r="I15" s="21">
        <v>20</v>
      </c>
      <c r="J15" s="21">
        <v>11</v>
      </c>
      <c r="K15" s="23">
        <v>27150.799999999999</v>
      </c>
      <c r="L15" s="23">
        <v>426.46</v>
      </c>
      <c r="M15" s="23">
        <v>4251.82</v>
      </c>
      <c r="N15" s="23">
        <v>0</v>
      </c>
      <c r="O15" s="23">
        <v>1183</v>
      </c>
      <c r="P15" s="23">
        <v>2728</v>
      </c>
      <c r="Q15" s="23">
        <v>14960</v>
      </c>
      <c r="R15" s="23">
        <v>1277</v>
      </c>
      <c r="S15" s="23">
        <v>0</v>
      </c>
      <c r="T15" s="23">
        <v>0</v>
      </c>
      <c r="U15" s="23">
        <v>51977.08</v>
      </c>
      <c r="V15" s="23">
        <v>0</v>
      </c>
      <c r="W15" s="23">
        <f t="shared" si="3"/>
        <v>51977.08</v>
      </c>
      <c r="X15" s="21">
        <v>17550</v>
      </c>
      <c r="Y15" s="21">
        <v>0</v>
      </c>
      <c r="Z15" s="21">
        <v>220</v>
      </c>
      <c r="AA15" s="21">
        <v>220</v>
      </c>
      <c r="AB15" s="23">
        <f t="shared" si="4"/>
        <v>7404.1424501424508</v>
      </c>
      <c r="AC15" s="23">
        <f t="shared" si="5"/>
        <v>236.25945454545456</v>
      </c>
      <c r="AD15" s="23" t="s">
        <v>1851</v>
      </c>
      <c r="AE15" s="284"/>
    </row>
    <row r="16" spans="1:31" x14ac:dyDescent="0.25">
      <c r="A16" s="21"/>
      <c r="B16" s="38"/>
      <c r="C16" s="21"/>
      <c r="D16" s="21"/>
      <c r="E16" s="21"/>
      <c r="F16" s="21"/>
      <c r="G16" s="21"/>
      <c r="H16" s="21"/>
      <c r="I16" s="21"/>
      <c r="J16" s="21"/>
      <c r="K16" s="23"/>
      <c r="L16" s="23"/>
      <c r="M16" s="23"/>
      <c r="N16" s="23"/>
      <c r="O16" s="23"/>
      <c r="P16" s="23"/>
      <c r="Q16" s="23"/>
      <c r="R16" s="23"/>
      <c r="S16" s="23"/>
      <c r="T16" s="23"/>
      <c r="U16" s="23"/>
      <c r="V16" s="23"/>
      <c r="W16" s="23"/>
      <c r="X16" s="21"/>
      <c r="Y16" s="21"/>
      <c r="Z16" s="21"/>
      <c r="AA16" s="21"/>
      <c r="AB16" s="23"/>
      <c r="AC16" s="23"/>
      <c r="AD16" s="23"/>
      <c r="AE16" s="284"/>
    </row>
    <row r="17" spans="1:31" x14ac:dyDescent="0.25">
      <c r="A17" s="21"/>
      <c r="B17" s="38"/>
      <c r="C17" s="21"/>
      <c r="D17" s="21"/>
      <c r="E17" s="21"/>
      <c r="F17" s="21"/>
      <c r="G17" s="21"/>
      <c r="H17" s="21"/>
      <c r="I17" s="21"/>
      <c r="J17" s="21"/>
      <c r="K17" s="23"/>
      <c r="L17" s="23"/>
      <c r="M17" s="23"/>
      <c r="N17" s="23"/>
      <c r="O17" s="23"/>
      <c r="P17" s="23"/>
      <c r="Q17" s="23"/>
      <c r="R17" s="23"/>
      <c r="S17" s="23"/>
      <c r="T17" s="23"/>
      <c r="U17" s="23"/>
      <c r="V17" s="23"/>
      <c r="W17" s="23"/>
      <c r="X17" s="21"/>
      <c r="Y17" s="21"/>
      <c r="Z17" s="21"/>
      <c r="AA17" s="21"/>
      <c r="AB17" s="23"/>
      <c r="AC17" s="23"/>
      <c r="AD17" s="23"/>
      <c r="AE17" s="284"/>
    </row>
    <row r="18" spans="1:31" x14ac:dyDescent="0.25">
      <c r="A18" s="21"/>
      <c r="B18" s="38"/>
      <c r="C18" s="21"/>
      <c r="D18" s="21"/>
      <c r="E18" s="21"/>
      <c r="F18" s="21"/>
      <c r="G18" s="21"/>
      <c r="H18" s="21"/>
      <c r="I18" s="21"/>
      <c r="J18" s="21"/>
      <c r="K18" s="23"/>
      <c r="L18" s="23"/>
      <c r="M18" s="23"/>
      <c r="N18" s="23"/>
      <c r="O18" s="23"/>
      <c r="P18" s="23"/>
      <c r="Q18" s="23"/>
      <c r="R18" s="23"/>
      <c r="S18" s="23"/>
      <c r="T18" s="23"/>
      <c r="U18" s="23"/>
      <c r="V18" s="23"/>
      <c r="W18" s="23"/>
      <c r="X18" s="21"/>
      <c r="Y18" s="21"/>
      <c r="Z18" s="21"/>
      <c r="AA18" s="21"/>
      <c r="AB18" s="23"/>
      <c r="AC18" s="23"/>
      <c r="AD18" s="23"/>
      <c r="AE18" s="284"/>
    </row>
    <row r="19" spans="1:31" x14ac:dyDescent="0.25">
      <c r="A19" s="152"/>
      <c r="B19" s="38"/>
      <c r="C19" s="21"/>
      <c r="D19" s="21"/>
      <c r="E19" s="21"/>
      <c r="F19" s="21"/>
      <c r="G19" s="21"/>
      <c r="H19" s="21"/>
      <c r="I19" s="21"/>
      <c r="J19" s="21"/>
      <c r="K19" s="23"/>
      <c r="L19" s="23"/>
      <c r="M19" s="23"/>
      <c r="N19" s="23"/>
      <c r="O19" s="23"/>
      <c r="P19" s="23"/>
      <c r="Q19" s="23"/>
      <c r="R19" s="23"/>
      <c r="S19" s="23"/>
      <c r="T19" s="23"/>
      <c r="U19" s="23"/>
      <c r="V19" s="23"/>
      <c r="W19" s="23"/>
      <c r="X19" s="21"/>
      <c r="Y19" s="21"/>
      <c r="Z19" s="21"/>
      <c r="AA19" s="21"/>
      <c r="AB19" s="23"/>
      <c r="AC19" s="23"/>
      <c r="AD19" s="23"/>
      <c r="AE19" s="284"/>
    </row>
    <row r="20" spans="1:31" x14ac:dyDescent="0.25">
      <c r="A20" s="21"/>
      <c r="B20" s="38"/>
      <c r="C20" s="21"/>
      <c r="D20" s="21"/>
      <c r="E20" s="21"/>
      <c r="F20" s="21"/>
      <c r="G20" s="21"/>
      <c r="H20" s="21"/>
      <c r="I20" s="21"/>
      <c r="J20" s="21"/>
      <c r="K20" s="23"/>
      <c r="L20" s="23"/>
      <c r="M20" s="23"/>
      <c r="N20" s="23"/>
      <c r="O20" s="23"/>
      <c r="P20" s="23"/>
      <c r="Q20" s="23"/>
      <c r="R20" s="23"/>
      <c r="S20" s="23"/>
      <c r="T20" s="23"/>
      <c r="U20" s="23"/>
      <c r="V20" s="23"/>
      <c r="W20" s="23"/>
      <c r="X20" s="21"/>
      <c r="Y20" s="21"/>
      <c r="Z20" s="21"/>
      <c r="AA20" s="21"/>
      <c r="AB20" s="23"/>
      <c r="AC20" s="23"/>
      <c r="AD20" s="23"/>
      <c r="AE20" s="284"/>
    </row>
    <row r="21" spans="1:31" x14ac:dyDescent="0.25">
      <c r="A21" s="21"/>
      <c r="B21" s="38"/>
      <c r="C21" s="21"/>
      <c r="D21" s="21"/>
      <c r="E21" s="21"/>
      <c r="F21" s="21"/>
      <c r="G21" s="21"/>
      <c r="H21" s="21"/>
      <c r="I21" s="21"/>
      <c r="J21" s="21"/>
      <c r="K21" s="23"/>
      <c r="L21" s="23"/>
      <c r="M21" s="23"/>
      <c r="N21" s="23"/>
      <c r="O21" s="23"/>
      <c r="P21" s="23"/>
      <c r="Q21" s="23"/>
      <c r="R21" s="23"/>
      <c r="S21" s="23"/>
      <c r="T21" s="23"/>
      <c r="U21" s="23"/>
      <c r="V21" s="23"/>
      <c r="W21" s="23"/>
      <c r="X21" s="21"/>
      <c r="Y21" s="21"/>
      <c r="Z21" s="21"/>
      <c r="AA21" s="21"/>
      <c r="AB21" s="23"/>
      <c r="AC21" s="23"/>
      <c r="AD21" s="23"/>
      <c r="AE21" s="284"/>
    </row>
    <row r="22" spans="1:31" x14ac:dyDescent="0.25">
      <c r="A22" s="21"/>
      <c r="B22" s="38"/>
      <c r="C22" s="21"/>
      <c r="D22" s="21"/>
      <c r="E22" s="21"/>
      <c r="F22" s="21"/>
      <c r="G22" s="21"/>
      <c r="H22" s="21"/>
      <c r="I22" s="21"/>
      <c r="J22" s="21"/>
      <c r="K22" s="23"/>
      <c r="L22" s="23"/>
      <c r="M22" s="23"/>
      <c r="N22" s="23"/>
      <c r="O22" s="23"/>
      <c r="P22" s="23"/>
      <c r="Q22" s="23"/>
      <c r="R22" s="23"/>
      <c r="S22" s="23"/>
      <c r="T22" s="23"/>
      <c r="U22" s="23"/>
      <c r="V22" s="23"/>
      <c r="W22" s="23"/>
      <c r="X22" s="21"/>
      <c r="Y22" s="21"/>
      <c r="Z22" s="21"/>
      <c r="AA22" s="21"/>
      <c r="AB22" s="23"/>
      <c r="AC22" s="23"/>
      <c r="AD22" s="23"/>
      <c r="AE22" s="284"/>
    </row>
    <row r="23" spans="1:31" x14ac:dyDescent="0.25">
      <c r="A23" s="21"/>
      <c r="B23" s="38"/>
      <c r="C23" s="21"/>
      <c r="D23" s="21"/>
      <c r="E23" s="21"/>
      <c r="F23" s="21"/>
      <c r="G23" s="21"/>
      <c r="H23" s="21"/>
      <c r="I23" s="21"/>
      <c r="J23" s="21"/>
      <c r="K23" s="23"/>
      <c r="L23" s="23"/>
      <c r="M23" s="23"/>
      <c r="N23" s="23"/>
      <c r="O23" s="23"/>
      <c r="P23" s="23"/>
      <c r="Q23" s="23"/>
      <c r="R23" s="23"/>
      <c r="S23" s="23"/>
      <c r="T23" s="23"/>
      <c r="U23" s="23"/>
      <c r="V23" s="23"/>
      <c r="W23" s="23"/>
      <c r="X23" s="21"/>
      <c r="Y23" s="21"/>
      <c r="Z23" s="21"/>
      <c r="AA23" s="21"/>
      <c r="AB23" s="23"/>
      <c r="AC23" s="23"/>
      <c r="AD23" s="23"/>
      <c r="AE23" s="284"/>
    </row>
    <row r="24" spans="1:31" x14ac:dyDescent="0.25">
      <c r="A24" s="21"/>
      <c r="B24" s="38"/>
      <c r="C24" s="21"/>
      <c r="D24" s="21"/>
      <c r="E24" s="21"/>
      <c r="F24" s="21"/>
      <c r="G24" s="21"/>
      <c r="H24" s="21"/>
      <c r="I24" s="21"/>
      <c r="J24" s="21"/>
      <c r="K24" s="23"/>
      <c r="L24" s="23"/>
      <c r="M24" s="23"/>
      <c r="N24" s="23"/>
      <c r="O24" s="23"/>
      <c r="P24" s="23"/>
      <c r="Q24" s="23"/>
      <c r="R24" s="23"/>
      <c r="S24" s="23"/>
      <c r="T24" s="23"/>
      <c r="U24" s="23"/>
      <c r="V24" s="23"/>
      <c r="W24" s="23"/>
      <c r="X24" s="21"/>
      <c r="Y24" s="21"/>
      <c r="Z24" s="21"/>
      <c r="AA24" s="21"/>
      <c r="AB24" s="23"/>
      <c r="AC24" s="23"/>
      <c r="AD24" s="23"/>
      <c r="AE24" s="284"/>
    </row>
    <row r="25" spans="1:31" x14ac:dyDescent="0.25">
      <c r="A25" s="21"/>
      <c r="B25" s="38"/>
      <c r="C25" s="21"/>
      <c r="D25" s="21"/>
      <c r="E25" s="21"/>
      <c r="F25" s="21"/>
      <c r="G25" s="21"/>
      <c r="H25" s="21"/>
      <c r="I25" s="21"/>
      <c r="J25" s="21"/>
      <c r="K25" s="23"/>
      <c r="L25" s="23"/>
      <c r="M25" s="23"/>
      <c r="N25" s="23"/>
      <c r="O25" s="23"/>
      <c r="P25" s="23"/>
      <c r="Q25" s="23"/>
      <c r="R25" s="23"/>
      <c r="S25" s="23"/>
      <c r="T25" s="23"/>
      <c r="U25" s="23"/>
      <c r="V25" s="23"/>
      <c r="W25" s="23"/>
      <c r="X25" s="21"/>
      <c r="Y25" s="21"/>
      <c r="Z25" s="21"/>
      <c r="AA25" s="21"/>
      <c r="AB25" s="23"/>
      <c r="AC25" s="23"/>
      <c r="AD25" s="23"/>
      <c r="AE25" s="284"/>
    </row>
    <row r="26" spans="1:31" x14ac:dyDescent="0.25">
      <c r="A26" s="21"/>
      <c r="B26" s="38"/>
      <c r="C26" s="21"/>
      <c r="D26" s="21"/>
      <c r="E26" s="21"/>
      <c r="F26" s="21"/>
      <c r="G26" s="21"/>
      <c r="H26" s="21"/>
      <c r="I26" s="21"/>
      <c r="J26" s="21"/>
      <c r="K26" s="23"/>
      <c r="L26" s="23"/>
      <c r="M26" s="23"/>
      <c r="N26" s="23"/>
      <c r="O26" s="23"/>
      <c r="P26" s="23"/>
      <c r="Q26" s="23"/>
      <c r="R26" s="23"/>
      <c r="S26" s="23"/>
      <c r="T26" s="23"/>
      <c r="U26" s="23"/>
      <c r="V26" s="23"/>
      <c r="W26" s="23"/>
      <c r="X26" s="21"/>
      <c r="Y26" s="21"/>
      <c r="Z26" s="21"/>
      <c r="AA26" s="21"/>
      <c r="AB26" s="23"/>
      <c r="AC26" s="23"/>
      <c r="AD26" s="23"/>
      <c r="AE26" s="284"/>
    </row>
    <row r="27" spans="1:31" x14ac:dyDescent="0.25">
      <c r="A27" s="21"/>
      <c r="B27" s="38"/>
      <c r="C27" s="21"/>
      <c r="D27" s="21"/>
      <c r="E27" s="21"/>
      <c r="F27" s="21"/>
      <c r="G27" s="21"/>
      <c r="H27" s="21"/>
      <c r="I27" s="21"/>
      <c r="J27" s="21"/>
      <c r="K27" s="23"/>
      <c r="L27" s="23"/>
      <c r="M27" s="23"/>
      <c r="N27" s="23"/>
      <c r="O27" s="23"/>
      <c r="P27" s="23"/>
      <c r="Q27" s="23"/>
      <c r="R27" s="23"/>
      <c r="S27" s="23"/>
      <c r="T27" s="23"/>
      <c r="U27" s="23"/>
      <c r="V27" s="23"/>
      <c r="W27" s="23"/>
      <c r="X27" s="21"/>
      <c r="Y27" s="21"/>
      <c r="Z27" s="21"/>
      <c r="AA27" s="21"/>
      <c r="AB27" s="23"/>
      <c r="AC27" s="23"/>
      <c r="AD27" s="23"/>
      <c r="AE27" s="284"/>
    </row>
    <row r="28" spans="1:31" x14ac:dyDescent="0.25">
      <c r="A28" s="21"/>
      <c r="B28" s="38"/>
      <c r="C28" s="21"/>
      <c r="D28" s="21"/>
      <c r="E28" s="21"/>
      <c r="F28" s="21"/>
      <c r="G28" s="21"/>
      <c r="H28" s="21"/>
      <c r="I28" s="21"/>
      <c r="J28" s="21"/>
      <c r="K28" s="23"/>
      <c r="L28" s="23"/>
      <c r="M28" s="23"/>
      <c r="N28" s="23"/>
      <c r="O28" s="23"/>
      <c r="P28" s="23"/>
      <c r="Q28" s="23"/>
      <c r="R28" s="23"/>
      <c r="S28" s="23"/>
      <c r="T28" s="23"/>
      <c r="U28" s="23"/>
      <c r="V28" s="23"/>
      <c r="W28" s="23"/>
      <c r="X28" s="21"/>
      <c r="Y28" s="21"/>
      <c r="Z28" s="21"/>
      <c r="AA28" s="21"/>
      <c r="AB28" s="23"/>
      <c r="AC28" s="23"/>
      <c r="AD28" s="23"/>
      <c r="AE28" s="284"/>
    </row>
    <row r="29" spans="1:31" x14ac:dyDescent="0.25">
      <c r="A29" s="21"/>
      <c r="B29" s="38"/>
      <c r="C29" s="21"/>
      <c r="D29" s="21"/>
      <c r="E29" s="21"/>
      <c r="F29" s="21"/>
      <c r="G29" s="21"/>
      <c r="H29" s="21"/>
      <c r="I29" s="21"/>
      <c r="J29" s="21"/>
      <c r="K29" s="23"/>
      <c r="L29" s="23"/>
      <c r="M29" s="23"/>
      <c r="N29" s="23"/>
      <c r="O29" s="23"/>
      <c r="P29" s="23"/>
      <c r="Q29" s="23"/>
      <c r="R29" s="23"/>
      <c r="S29" s="23"/>
      <c r="T29" s="23"/>
      <c r="U29" s="23"/>
      <c r="V29" s="23"/>
      <c r="W29" s="23"/>
      <c r="X29" s="21"/>
      <c r="Y29" s="21"/>
      <c r="Z29" s="21"/>
      <c r="AA29" s="21"/>
      <c r="AB29" s="23"/>
      <c r="AC29" s="23"/>
      <c r="AD29" s="23"/>
      <c r="AE29" s="284"/>
    </row>
    <row r="30" spans="1:31" x14ac:dyDescent="0.25">
      <c r="A30" s="21"/>
      <c r="B30" s="38"/>
      <c r="C30" s="21"/>
      <c r="D30" s="21"/>
      <c r="E30" s="21"/>
      <c r="F30" s="21"/>
      <c r="G30" s="21"/>
      <c r="H30" s="21"/>
      <c r="I30" s="21"/>
      <c r="J30" s="21"/>
      <c r="K30" s="23"/>
      <c r="L30" s="23"/>
      <c r="M30" s="23"/>
      <c r="N30" s="23"/>
      <c r="O30" s="23"/>
      <c r="P30" s="23"/>
      <c r="Q30" s="23"/>
      <c r="R30" s="23"/>
      <c r="S30" s="23"/>
      <c r="T30" s="23"/>
      <c r="U30" s="23"/>
      <c r="V30" s="23"/>
      <c r="W30" s="23"/>
      <c r="X30" s="21"/>
      <c r="Y30" s="21"/>
      <c r="Z30" s="21"/>
      <c r="AA30" s="21"/>
      <c r="AB30" s="23"/>
      <c r="AC30" s="23"/>
      <c r="AD30" s="23"/>
      <c r="AE30" s="284"/>
    </row>
    <row r="31" spans="1:31" x14ac:dyDescent="0.25">
      <c r="A31" s="21"/>
      <c r="B31" s="38"/>
      <c r="C31" s="21"/>
      <c r="D31" s="21"/>
      <c r="E31" s="21"/>
      <c r="F31" s="21"/>
      <c r="G31" s="21"/>
      <c r="H31" s="21"/>
      <c r="I31" s="21"/>
      <c r="J31" s="21"/>
      <c r="K31" s="23"/>
      <c r="L31" s="23"/>
      <c r="M31" s="23"/>
      <c r="N31" s="23"/>
      <c r="O31" s="23"/>
      <c r="P31" s="23"/>
      <c r="Q31" s="23"/>
      <c r="R31" s="23"/>
      <c r="S31" s="23"/>
      <c r="T31" s="23"/>
      <c r="U31" s="23"/>
      <c r="V31" s="23"/>
      <c r="W31" s="23"/>
      <c r="X31" s="21"/>
      <c r="Y31" s="21"/>
      <c r="Z31" s="21"/>
      <c r="AA31" s="21"/>
      <c r="AB31" s="23"/>
      <c r="AC31" s="23"/>
      <c r="AD31" s="23"/>
      <c r="AE31" s="284"/>
    </row>
    <row r="32" spans="1:31" x14ac:dyDescent="0.25">
      <c r="A32" s="21"/>
      <c r="B32" s="38"/>
      <c r="C32" s="21"/>
      <c r="D32" s="21"/>
      <c r="E32" s="21"/>
      <c r="F32" s="21"/>
      <c r="G32" s="21"/>
      <c r="H32" s="21"/>
      <c r="I32" s="21"/>
      <c r="J32" s="21"/>
      <c r="K32" s="23"/>
      <c r="L32" s="23"/>
      <c r="M32" s="23"/>
      <c r="N32" s="23"/>
      <c r="O32" s="23"/>
      <c r="P32" s="23"/>
      <c r="Q32" s="23"/>
      <c r="R32" s="23"/>
      <c r="S32" s="23"/>
      <c r="T32" s="23"/>
      <c r="U32" s="23"/>
      <c r="V32" s="23"/>
      <c r="W32" s="23"/>
      <c r="X32" s="21"/>
      <c r="Y32" s="21"/>
      <c r="Z32" s="21"/>
      <c r="AA32" s="21"/>
      <c r="AB32" s="23"/>
      <c r="AC32" s="23"/>
      <c r="AD32" s="23"/>
      <c r="AE32" s="284"/>
    </row>
    <row r="33" spans="1:31" x14ac:dyDescent="0.25">
      <c r="A33" s="21"/>
      <c r="B33" s="38"/>
      <c r="C33" s="21"/>
      <c r="D33" s="21"/>
      <c r="E33" s="21"/>
      <c r="F33" s="21"/>
      <c r="G33" s="21"/>
      <c r="H33" s="21"/>
      <c r="I33" s="21"/>
      <c r="J33" s="21"/>
      <c r="K33" s="23"/>
      <c r="L33" s="23"/>
      <c r="M33" s="23"/>
      <c r="N33" s="23"/>
      <c r="O33" s="23"/>
      <c r="P33" s="23"/>
      <c r="Q33" s="23"/>
      <c r="R33" s="23"/>
      <c r="S33" s="23"/>
      <c r="T33" s="23"/>
      <c r="U33" s="23"/>
      <c r="V33" s="23"/>
      <c r="W33" s="23"/>
      <c r="X33" s="21"/>
      <c r="Y33" s="21"/>
      <c r="Z33" s="21"/>
      <c r="AA33" s="21"/>
      <c r="AB33" s="23"/>
      <c r="AC33" s="23"/>
      <c r="AD33" s="23"/>
      <c r="AE33" s="284"/>
    </row>
    <row r="34" spans="1:31" x14ac:dyDescent="0.25">
      <c r="A34" s="21"/>
      <c r="B34" s="38"/>
      <c r="C34" s="21"/>
      <c r="D34" s="21"/>
      <c r="E34" s="21"/>
      <c r="F34" s="21"/>
      <c r="G34" s="21"/>
      <c r="H34" s="21"/>
      <c r="I34" s="21"/>
      <c r="J34" s="21"/>
      <c r="K34" s="23"/>
      <c r="L34" s="23"/>
      <c r="M34" s="23"/>
      <c r="N34" s="23"/>
      <c r="O34" s="23"/>
      <c r="P34" s="23"/>
      <c r="Q34" s="23"/>
      <c r="R34" s="23"/>
      <c r="S34" s="23"/>
      <c r="T34" s="23"/>
      <c r="U34" s="23"/>
      <c r="V34" s="23"/>
      <c r="W34" s="23"/>
      <c r="X34" s="21"/>
      <c r="Y34" s="21"/>
      <c r="Z34" s="21"/>
      <c r="AA34" s="21"/>
      <c r="AB34" s="23"/>
      <c r="AC34" s="23"/>
      <c r="AD34" s="23"/>
      <c r="AE34" s="284"/>
    </row>
    <row r="35" spans="1:31" x14ac:dyDescent="0.25">
      <c r="A35" s="21"/>
      <c r="B35" s="38"/>
      <c r="C35" s="21"/>
      <c r="D35" s="21"/>
      <c r="E35" s="21"/>
      <c r="F35" s="21"/>
      <c r="G35" s="21"/>
      <c r="H35" s="21"/>
      <c r="I35" s="21"/>
      <c r="J35" s="21"/>
      <c r="K35" s="23"/>
      <c r="L35" s="23"/>
      <c r="M35" s="23"/>
      <c r="N35" s="23"/>
      <c r="O35" s="23"/>
      <c r="P35" s="23"/>
      <c r="Q35" s="23"/>
      <c r="R35" s="23"/>
      <c r="S35" s="23"/>
      <c r="T35" s="23"/>
      <c r="U35" s="23"/>
      <c r="V35" s="23"/>
      <c r="W35" s="23"/>
      <c r="X35" s="21"/>
      <c r="Y35" s="21"/>
      <c r="Z35" s="21"/>
      <c r="AA35" s="21"/>
      <c r="AB35" s="23"/>
      <c r="AC35" s="23"/>
      <c r="AD35" s="23"/>
      <c r="AE35" s="284"/>
    </row>
    <row r="36" spans="1:31" x14ac:dyDescent="0.25">
      <c r="A36" s="21"/>
      <c r="B36" s="38"/>
      <c r="C36" s="21"/>
      <c r="D36" s="21"/>
      <c r="E36" s="21"/>
      <c r="F36" s="21"/>
      <c r="G36" s="21"/>
      <c r="H36" s="21"/>
      <c r="I36" s="21"/>
      <c r="J36" s="21"/>
      <c r="K36" s="23"/>
      <c r="L36" s="23"/>
      <c r="M36" s="23"/>
      <c r="N36" s="23"/>
      <c r="O36" s="23"/>
      <c r="P36" s="23"/>
      <c r="Q36" s="23"/>
      <c r="R36" s="23"/>
      <c r="S36" s="23"/>
      <c r="T36" s="23"/>
      <c r="U36" s="23"/>
      <c r="V36" s="23"/>
      <c r="W36" s="23"/>
      <c r="X36" s="21"/>
      <c r="Y36" s="21"/>
      <c r="Z36" s="21"/>
      <c r="AA36" s="21"/>
      <c r="AB36" s="23"/>
      <c r="AC36" s="23"/>
      <c r="AD36" s="23"/>
      <c r="AE36" s="284"/>
    </row>
    <row r="37" spans="1:31" x14ac:dyDescent="0.25">
      <c r="A37" s="21"/>
      <c r="B37" s="38"/>
      <c r="C37" s="21"/>
      <c r="D37" s="21"/>
      <c r="E37" s="21"/>
      <c r="F37" s="21"/>
      <c r="G37" s="21"/>
      <c r="H37" s="21"/>
      <c r="I37" s="21"/>
      <c r="J37" s="21"/>
      <c r="K37" s="23"/>
      <c r="L37" s="23"/>
      <c r="M37" s="23"/>
      <c r="N37" s="23"/>
      <c r="O37" s="23"/>
      <c r="P37" s="23"/>
      <c r="Q37" s="23"/>
      <c r="R37" s="23"/>
      <c r="S37" s="23"/>
      <c r="T37" s="23"/>
      <c r="U37" s="23"/>
      <c r="V37" s="23"/>
      <c r="W37" s="23"/>
      <c r="X37" s="21"/>
      <c r="Y37" s="21"/>
      <c r="Z37" s="21"/>
      <c r="AA37" s="21"/>
      <c r="AB37" s="23"/>
      <c r="AC37" s="23"/>
      <c r="AD37" s="23"/>
      <c r="AE37" s="284"/>
    </row>
    <row r="38" spans="1:31" x14ac:dyDescent="0.25">
      <c r="A38" s="1"/>
      <c r="B38" s="31"/>
      <c r="C38" s="1"/>
      <c r="D38" s="1"/>
      <c r="E38" s="1"/>
      <c r="F38" s="1"/>
      <c r="G38" s="1"/>
      <c r="H38" s="1"/>
      <c r="I38" s="1"/>
      <c r="J38" s="21"/>
      <c r="K38" s="23"/>
      <c r="L38" s="23"/>
      <c r="M38" s="23"/>
      <c r="N38" s="23"/>
      <c r="O38" s="23"/>
      <c r="P38" s="23"/>
      <c r="Q38" s="23"/>
      <c r="R38" s="23"/>
      <c r="S38" s="23"/>
      <c r="T38" s="23"/>
      <c r="U38" s="23"/>
      <c r="V38" s="23"/>
      <c r="W38" s="23"/>
      <c r="X38" s="21"/>
      <c r="Y38" s="21"/>
      <c r="Z38" s="21"/>
      <c r="AA38" s="21"/>
      <c r="AB38" s="13"/>
      <c r="AC38" s="23"/>
      <c r="AD38" s="23"/>
      <c r="AE38" s="284"/>
    </row>
    <row r="39" spans="1:31" x14ac:dyDescent="0.25">
      <c r="A39" s="1"/>
      <c r="B39" s="31"/>
      <c r="C39" s="1"/>
      <c r="D39" s="1"/>
      <c r="E39" s="1"/>
      <c r="F39" s="1"/>
      <c r="G39" s="1"/>
      <c r="H39" s="1"/>
      <c r="I39" s="1"/>
      <c r="J39" s="21"/>
      <c r="K39" s="23"/>
      <c r="L39" s="23"/>
      <c r="M39" s="23"/>
      <c r="N39" s="23"/>
      <c r="O39" s="23"/>
      <c r="P39" s="23"/>
      <c r="Q39" s="23"/>
      <c r="R39" s="23"/>
      <c r="S39" s="23"/>
      <c r="T39" s="23"/>
      <c r="U39" s="23"/>
      <c r="V39" s="23"/>
      <c r="W39" s="23"/>
      <c r="X39" s="21"/>
      <c r="Y39" s="21"/>
      <c r="Z39" s="21"/>
      <c r="AA39" s="21"/>
      <c r="AB39" s="13"/>
      <c r="AC39" s="23"/>
      <c r="AD39" s="23"/>
      <c r="AE39" s="284"/>
    </row>
    <row r="40" spans="1:31" x14ac:dyDescent="0.25">
      <c r="A40" s="1"/>
      <c r="B40" s="31"/>
      <c r="C40" s="1"/>
      <c r="D40" s="1"/>
      <c r="E40" s="1"/>
      <c r="F40" s="1"/>
      <c r="G40" s="1"/>
      <c r="H40" s="1"/>
      <c r="I40" s="1"/>
      <c r="J40" s="21"/>
      <c r="K40" s="23"/>
      <c r="L40" s="23"/>
      <c r="M40" s="23"/>
      <c r="N40" s="23"/>
      <c r="O40" s="23"/>
      <c r="P40" s="23"/>
      <c r="Q40" s="23"/>
      <c r="R40" s="23"/>
      <c r="S40" s="23"/>
      <c r="T40" s="23"/>
      <c r="U40" s="23"/>
      <c r="V40" s="23"/>
      <c r="W40" s="23"/>
      <c r="X40" s="21"/>
      <c r="Y40" s="21"/>
      <c r="Z40" s="21"/>
      <c r="AA40" s="21"/>
      <c r="AB40" s="13"/>
      <c r="AC40" s="23"/>
      <c r="AD40" s="23"/>
      <c r="AE40" s="284"/>
    </row>
    <row r="41" spans="1:31" x14ac:dyDescent="0.25">
      <c r="A41" s="1"/>
      <c r="B41" s="1"/>
      <c r="C41" s="1"/>
      <c r="D41" s="1"/>
      <c r="E41" s="1"/>
      <c r="F41" s="1"/>
      <c r="G41" s="1"/>
      <c r="H41" s="1"/>
      <c r="I41" s="1"/>
      <c r="J41" s="1"/>
      <c r="K41" s="1"/>
      <c r="L41" s="1"/>
      <c r="M41" s="1"/>
      <c r="N41" s="1"/>
      <c r="O41" s="1"/>
      <c r="P41" s="1"/>
      <c r="Q41" s="1"/>
      <c r="R41" s="1"/>
      <c r="S41" s="1"/>
      <c r="T41" s="1"/>
      <c r="U41" s="1"/>
      <c r="V41" s="13"/>
      <c r="W41" s="13"/>
      <c r="X41" s="1"/>
      <c r="Y41" s="1"/>
      <c r="Z41" s="1"/>
      <c r="AA41" s="1"/>
      <c r="AB41" s="13"/>
      <c r="AC41" s="13"/>
      <c r="AD41" s="13"/>
      <c r="AE41" s="285"/>
    </row>
    <row r="42" spans="1:31" x14ac:dyDescent="0.25">
      <c r="A42" s="97"/>
      <c r="B42" s="97" t="s">
        <v>28</v>
      </c>
      <c r="C42" s="97">
        <f>COUNT(D4:D41)</f>
        <v>12</v>
      </c>
      <c r="D42" s="97">
        <f>SUM(D4:D41)</f>
        <v>95.649999999999991</v>
      </c>
      <c r="E42" s="97">
        <f>SUM(E4:E41)</f>
        <v>0</v>
      </c>
      <c r="F42" s="97"/>
      <c r="G42" s="97"/>
      <c r="H42" s="97">
        <f>SUM(H4:H41)</f>
        <v>0</v>
      </c>
      <c r="I42" s="97">
        <f>SUM(I4:I41)</f>
        <v>218</v>
      </c>
      <c r="J42" s="97">
        <f>MAX(J4:J41)</f>
        <v>11</v>
      </c>
      <c r="K42" s="98">
        <f t="shared" ref="K42:AA42" si="6">SUM(K4:K41)</f>
        <v>294358.81999999995</v>
      </c>
      <c r="L42" s="98">
        <f t="shared" si="6"/>
        <v>4637.7199999999993</v>
      </c>
      <c r="M42" s="98">
        <f t="shared" si="6"/>
        <v>43823.18</v>
      </c>
      <c r="N42" s="98">
        <f t="shared" si="6"/>
        <v>0</v>
      </c>
      <c r="O42" s="98">
        <f t="shared" si="6"/>
        <v>14267.199999999999</v>
      </c>
      <c r="P42" s="98">
        <f t="shared" si="6"/>
        <v>49203.7</v>
      </c>
      <c r="Q42" s="98">
        <f t="shared" si="6"/>
        <v>107249</v>
      </c>
      <c r="R42" s="98">
        <f t="shared" si="6"/>
        <v>13508.299999999997</v>
      </c>
      <c r="S42" s="98">
        <f t="shared" si="6"/>
        <v>0</v>
      </c>
      <c r="T42" s="98">
        <f t="shared" si="6"/>
        <v>0</v>
      </c>
      <c r="U42" s="98">
        <f t="shared" si="6"/>
        <v>527047.92000000004</v>
      </c>
      <c r="V42" s="98">
        <f t="shared" si="6"/>
        <v>0</v>
      </c>
      <c r="W42" s="98">
        <f t="shared" si="6"/>
        <v>527047.92000000004</v>
      </c>
      <c r="X42" s="101">
        <f t="shared" si="6"/>
        <v>239125</v>
      </c>
      <c r="Y42" s="101">
        <f t="shared" si="6"/>
        <v>0</v>
      </c>
      <c r="Z42" s="101">
        <f t="shared" si="6"/>
        <v>2398</v>
      </c>
      <c r="AA42" s="101">
        <f t="shared" si="6"/>
        <v>2323</v>
      </c>
      <c r="AB42" s="113">
        <f>W42/(D42+E42)</f>
        <v>5510.1716675378993</v>
      </c>
      <c r="AC42" s="113">
        <f>W42/Z42</f>
        <v>219.78645537948293</v>
      </c>
      <c r="AD42" s="113"/>
      <c r="AE42" s="113"/>
    </row>
    <row r="43" spans="1:31" ht="31.2" x14ac:dyDescent="0.25">
      <c r="A43" s="146" t="s">
        <v>14</v>
      </c>
      <c r="B43" s="146" t="s">
        <v>15</v>
      </c>
      <c r="C43" s="146" t="s">
        <v>16</v>
      </c>
      <c r="D43" s="43" t="s">
        <v>526</v>
      </c>
      <c r="E43" s="43" t="s">
        <v>524</v>
      </c>
      <c r="F43" s="146" t="s">
        <v>2</v>
      </c>
      <c r="G43" s="146" t="s">
        <v>3</v>
      </c>
      <c r="H43" s="43" t="s">
        <v>29</v>
      </c>
      <c r="I43" s="43" t="s">
        <v>4</v>
      </c>
      <c r="J43" s="43" t="s">
        <v>5</v>
      </c>
      <c r="K43" s="43" t="s">
        <v>6</v>
      </c>
      <c r="L43" s="43" t="s">
        <v>773</v>
      </c>
      <c r="M43" s="43" t="s">
        <v>13</v>
      </c>
      <c r="N43" s="146" t="s">
        <v>17</v>
      </c>
      <c r="O43" s="146" t="s">
        <v>7</v>
      </c>
      <c r="P43" s="43" t="s">
        <v>8</v>
      </c>
      <c r="Q43" s="146" t="s">
        <v>9</v>
      </c>
      <c r="R43" s="43" t="s">
        <v>18</v>
      </c>
      <c r="S43" s="146" t="s">
        <v>10</v>
      </c>
      <c r="T43" s="146" t="s">
        <v>12</v>
      </c>
      <c r="U43" s="43" t="s">
        <v>169</v>
      </c>
      <c r="V43" s="43" t="s">
        <v>170</v>
      </c>
      <c r="W43" s="43" t="s">
        <v>171</v>
      </c>
      <c r="X43" s="43" t="s">
        <v>163</v>
      </c>
      <c r="Y43" s="43" t="s">
        <v>164</v>
      </c>
      <c r="Z43" s="43" t="s">
        <v>165</v>
      </c>
      <c r="AA43" s="43" t="s">
        <v>166</v>
      </c>
      <c r="AB43" s="146" t="s">
        <v>167</v>
      </c>
      <c r="AC43" s="146" t="s">
        <v>168</v>
      </c>
      <c r="AD43" s="146" t="s">
        <v>1405</v>
      </c>
      <c r="AE43" s="146" t="s">
        <v>1406</v>
      </c>
    </row>
    <row r="44" spans="1:31" x14ac:dyDescent="0.25">
      <c r="A44" s="100"/>
      <c r="B44" s="100"/>
      <c r="C44" s="100"/>
      <c r="D44" s="100"/>
      <c r="E44" s="100"/>
      <c r="F44" s="100"/>
      <c r="G44" s="100"/>
      <c r="H44" s="100"/>
      <c r="I44" s="100"/>
      <c r="J44" s="100"/>
      <c r="K44" s="100"/>
      <c r="L44" s="100"/>
      <c r="M44" s="100"/>
      <c r="N44" s="100"/>
      <c r="O44" s="100"/>
      <c r="P44" s="100"/>
      <c r="Q44" s="100"/>
      <c r="R44" s="100"/>
      <c r="S44" s="100"/>
      <c r="T44" s="100"/>
      <c r="U44" s="100"/>
      <c r="V44" s="100"/>
      <c r="W44" s="100"/>
      <c r="X44" s="100"/>
      <c r="Y44" s="100"/>
      <c r="Z44" s="100"/>
      <c r="AA44" s="100"/>
      <c r="AB44" s="100"/>
      <c r="AC44" s="100"/>
      <c r="AD44" s="100"/>
      <c r="AE44" s="100"/>
    </row>
    <row r="45" spans="1:31" ht="36" x14ac:dyDescent="0.25">
      <c r="A45" s="304" t="s">
        <v>1251</v>
      </c>
      <c r="B45" s="304"/>
      <c r="C45" s="245" t="s">
        <v>30</v>
      </c>
      <c r="D45" s="245" t="s">
        <v>526</v>
      </c>
      <c r="E45" s="245" t="s">
        <v>524</v>
      </c>
      <c r="F45" s="275"/>
      <c r="G45" s="275"/>
      <c r="H45" s="245" t="s">
        <v>31</v>
      </c>
      <c r="I45" s="245" t="s">
        <v>4</v>
      </c>
      <c r="J45" s="245" t="s">
        <v>5</v>
      </c>
      <c r="K45" s="245" t="s">
        <v>6</v>
      </c>
      <c r="L45" s="245" t="s">
        <v>773</v>
      </c>
      <c r="M45" s="245" t="s">
        <v>13</v>
      </c>
      <c r="N45" s="275" t="s">
        <v>17</v>
      </c>
      <c r="O45" s="275" t="s">
        <v>7</v>
      </c>
      <c r="P45" s="245" t="s">
        <v>8</v>
      </c>
      <c r="Q45" s="275" t="s">
        <v>9</v>
      </c>
      <c r="R45" s="245" t="s">
        <v>18</v>
      </c>
      <c r="S45" s="275" t="s">
        <v>10</v>
      </c>
      <c r="T45" s="275" t="s">
        <v>12</v>
      </c>
      <c r="U45" s="245" t="s">
        <v>169</v>
      </c>
      <c r="V45" s="245" t="s">
        <v>170</v>
      </c>
      <c r="W45" s="245" t="s">
        <v>171</v>
      </c>
      <c r="X45" s="245" t="s">
        <v>163</v>
      </c>
      <c r="Y45" s="245" t="s">
        <v>164</v>
      </c>
      <c r="Z45" s="245" t="s">
        <v>165</v>
      </c>
      <c r="AA45" s="245" t="s">
        <v>166</v>
      </c>
      <c r="AB45" s="247" t="s">
        <v>167</v>
      </c>
      <c r="AC45" s="247" t="s">
        <v>168</v>
      </c>
      <c r="AD45" s="247"/>
      <c r="AE45" s="247"/>
    </row>
    <row r="46" spans="1:31" ht="21.75" customHeight="1" x14ac:dyDescent="0.25">
      <c r="A46" s="303" t="s">
        <v>1259</v>
      </c>
      <c r="B46" s="303"/>
      <c r="C46" s="95">
        <f>COUNT(D4:D6)</f>
        <v>3</v>
      </c>
      <c r="D46" s="95">
        <f>SUM(D4:D6)</f>
        <v>20.759999999999998</v>
      </c>
      <c r="E46" s="95">
        <f>SUM(E4:E6)</f>
        <v>0</v>
      </c>
      <c r="F46" s="95"/>
      <c r="G46" s="95"/>
      <c r="H46" s="95">
        <f>SUM(H4:H6)</f>
        <v>0</v>
      </c>
      <c r="I46" s="95">
        <f>SUM(I4:I6)</f>
        <v>60</v>
      </c>
      <c r="J46" s="95">
        <f>MAX(J4:J6)</f>
        <v>11</v>
      </c>
      <c r="K46" s="45">
        <f t="shared" ref="K46:V46" si="7">SUM(K4:K6)</f>
        <v>76534.799999999988</v>
      </c>
      <c r="L46" s="45">
        <f t="shared" si="7"/>
        <v>1202.07</v>
      </c>
      <c r="M46" s="45">
        <f t="shared" si="7"/>
        <v>11985.36</v>
      </c>
      <c r="N46" s="45">
        <f t="shared" si="7"/>
        <v>0</v>
      </c>
      <c r="O46" s="45">
        <f t="shared" si="7"/>
        <v>3313.7999999999997</v>
      </c>
      <c r="P46" s="45">
        <f t="shared" si="7"/>
        <v>7677</v>
      </c>
      <c r="Q46" s="45">
        <f t="shared" si="7"/>
        <v>27480</v>
      </c>
      <c r="R46" s="45">
        <f t="shared" si="7"/>
        <v>3420</v>
      </c>
      <c r="S46" s="45">
        <f t="shared" si="7"/>
        <v>0</v>
      </c>
      <c r="T46" s="45">
        <f t="shared" si="7"/>
        <v>0</v>
      </c>
      <c r="U46" s="45">
        <f t="shared" si="7"/>
        <v>131613.03</v>
      </c>
      <c r="V46" s="45">
        <f t="shared" si="7"/>
        <v>0</v>
      </c>
      <c r="W46" s="62">
        <f>U46+V46</f>
        <v>131613.03</v>
      </c>
      <c r="X46" s="258">
        <f>SUM(X4:X6)</f>
        <v>51900</v>
      </c>
      <c r="Y46" s="258">
        <f>SUM(Y4:Y6)</f>
        <v>0</v>
      </c>
      <c r="Z46" s="258">
        <f>SUM(Z4:Z6)</f>
        <v>660</v>
      </c>
      <c r="AA46" s="258">
        <f>SUM(AA4:AA7)</f>
        <v>794</v>
      </c>
      <c r="AB46" s="62">
        <f>W46/(D46+E46)</f>
        <v>6339.7413294797698</v>
      </c>
      <c r="AC46" s="62">
        <f>W46/Z46</f>
        <v>199.41368181818183</v>
      </c>
      <c r="AD46" s="62"/>
      <c r="AE46" s="62"/>
    </row>
    <row r="47" spans="1:31" ht="21.75" customHeight="1" x14ac:dyDescent="0.25">
      <c r="A47" s="303" t="s">
        <v>1364</v>
      </c>
      <c r="B47" s="303"/>
      <c r="C47" s="95">
        <f>COUNT(D7:D19)</f>
        <v>9</v>
      </c>
      <c r="D47" s="95">
        <f>SUM(D7:D19)</f>
        <v>74.89</v>
      </c>
      <c r="E47" s="95">
        <f>SUM(E7:E19)</f>
        <v>0</v>
      </c>
      <c r="F47" s="95"/>
      <c r="G47" s="95"/>
      <c r="H47" s="95">
        <f>SUM(H7:H19)</f>
        <v>0</v>
      </c>
      <c r="I47" s="95">
        <f>SUM(I7:I19)</f>
        <v>158</v>
      </c>
      <c r="J47" s="95">
        <f>MAX(J7:J19)</f>
        <v>11</v>
      </c>
      <c r="K47" s="45">
        <f>SUM(K7:K19)</f>
        <v>217824.01999999996</v>
      </c>
      <c r="L47" s="45">
        <f t="shared" ref="L47:AA47" si="8">SUM(L7:L19)</f>
        <v>3435.65</v>
      </c>
      <c r="M47" s="45">
        <f t="shared" si="8"/>
        <v>31837.819999999996</v>
      </c>
      <c r="N47" s="45">
        <f t="shared" si="8"/>
        <v>0</v>
      </c>
      <c r="O47" s="45">
        <f t="shared" si="8"/>
        <v>10953.4</v>
      </c>
      <c r="P47" s="45">
        <f t="shared" si="8"/>
        <v>41526.699999999997</v>
      </c>
      <c r="Q47" s="45">
        <f t="shared" si="8"/>
        <v>79769</v>
      </c>
      <c r="R47" s="45">
        <f t="shared" si="8"/>
        <v>10088.299999999999</v>
      </c>
      <c r="S47" s="45">
        <f t="shared" si="8"/>
        <v>0</v>
      </c>
      <c r="T47" s="45">
        <f t="shared" si="8"/>
        <v>0</v>
      </c>
      <c r="U47" s="45">
        <f t="shared" si="8"/>
        <v>395434.89</v>
      </c>
      <c r="V47" s="45">
        <f t="shared" si="8"/>
        <v>0</v>
      </c>
      <c r="W47" s="45">
        <f t="shared" si="8"/>
        <v>395434.89</v>
      </c>
      <c r="X47" s="258">
        <f t="shared" si="8"/>
        <v>187225</v>
      </c>
      <c r="Y47" s="258">
        <f t="shared" si="8"/>
        <v>0</v>
      </c>
      <c r="Z47" s="258">
        <f t="shared" si="8"/>
        <v>1738</v>
      </c>
      <c r="AA47" s="258">
        <f t="shared" si="8"/>
        <v>1732</v>
      </c>
      <c r="AB47" s="62">
        <f>W47/(D47+E47)</f>
        <v>5280.20950727734</v>
      </c>
      <c r="AC47" s="62">
        <f>W47/Z47</f>
        <v>227.5229516685846</v>
      </c>
      <c r="AD47" s="62"/>
      <c r="AE47" s="62"/>
    </row>
  </sheetData>
  <mergeCells count="3">
    <mergeCell ref="A45:B45"/>
    <mergeCell ref="A46:B46"/>
    <mergeCell ref="A47:B47"/>
  </mergeCells>
  <pageMargins left="0.70866141732283472" right="0.70866141732283472" top="0.74803149606299213" bottom="0.74803149606299213" header="0.31496062992125984" footer="0.31496062992125984"/>
  <pageSetup paperSize="8" scale="56" orientation="landscape"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pageSetUpPr fitToPage="1"/>
  </sheetPr>
  <dimension ref="A1:AE46"/>
  <sheetViews>
    <sheetView workbookViewId="0">
      <selection activeCell="A4" sqref="A4:AE7"/>
    </sheetView>
  </sheetViews>
  <sheetFormatPr defaultRowHeight="13.2" x14ac:dyDescent="0.25"/>
  <cols>
    <col min="1" max="1" width="15.5546875" customWidth="1"/>
    <col min="2" max="2" width="13.33203125" customWidth="1"/>
    <col min="3" max="3" width="13.88671875" customWidth="1"/>
    <col min="6" max="6" width="16.109375" customWidth="1"/>
    <col min="7" max="7" width="13" customWidth="1"/>
    <col min="11" max="11" width="12.33203125" customWidth="1"/>
    <col min="13" max="13" width="11.88671875" customWidth="1"/>
    <col min="15" max="15" width="11.44140625" customWidth="1"/>
    <col min="16" max="16" width="11.88671875" customWidth="1"/>
    <col min="17" max="17" width="12.33203125" customWidth="1"/>
    <col min="18" max="18" width="11.109375" customWidth="1"/>
    <col min="21" max="21" width="11.44140625" customWidth="1"/>
    <col min="23" max="23" width="12.6640625" customWidth="1"/>
    <col min="24" max="24" width="11" bestFit="1" customWidth="1"/>
    <col min="28" max="28" width="11.44140625" customWidth="1"/>
    <col min="30" max="30" width="18.44140625" customWidth="1"/>
    <col min="31" max="31" width="21" customWidth="1"/>
  </cols>
  <sheetData>
    <row r="1" spans="1:31" x14ac:dyDescent="0.25">
      <c r="A1" s="10" t="s">
        <v>1333</v>
      </c>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31" x14ac:dyDescent="0.25">
      <c r="A4" s="21" t="s">
        <v>1334</v>
      </c>
      <c r="B4" s="39" t="s">
        <v>1330</v>
      </c>
      <c r="C4" s="21" t="s">
        <v>1335</v>
      </c>
      <c r="D4" s="21">
        <v>6.82</v>
      </c>
      <c r="E4" s="21">
        <v>0</v>
      </c>
      <c r="F4" s="21" t="s">
        <v>177</v>
      </c>
      <c r="G4" s="21" t="s">
        <v>1335</v>
      </c>
      <c r="H4" s="21">
        <v>0</v>
      </c>
      <c r="I4" s="21">
        <v>20</v>
      </c>
      <c r="J4" s="21">
        <v>11</v>
      </c>
      <c r="K4" s="23">
        <v>25511.599999999999</v>
      </c>
      <c r="L4" s="23">
        <v>400.69</v>
      </c>
      <c r="M4" s="23">
        <v>3995.12</v>
      </c>
      <c r="N4" s="23">
        <v>0</v>
      </c>
      <c r="O4" s="23">
        <v>1104.5999999999999</v>
      </c>
      <c r="P4" s="23">
        <v>2559</v>
      </c>
      <c r="Q4" s="23">
        <v>9990</v>
      </c>
      <c r="R4" s="23">
        <v>1140</v>
      </c>
      <c r="S4" s="23">
        <v>0</v>
      </c>
      <c r="T4" s="23">
        <v>0</v>
      </c>
      <c r="U4" s="23">
        <v>44701.01</v>
      </c>
      <c r="V4" s="23">
        <v>0</v>
      </c>
      <c r="W4" s="23">
        <f>U4+V4</f>
        <v>44701.01</v>
      </c>
      <c r="X4" s="21">
        <v>17050</v>
      </c>
      <c r="Y4" s="21">
        <v>0</v>
      </c>
      <c r="Z4" s="21">
        <v>220</v>
      </c>
      <c r="AA4" s="21">
        <v>177</v>
      </c>
      <c r="AB4" s="23">
        <f>W4/(D4+E4)</f>
        <v>6554.4002932551321</v>
      </c>
      <c r="AC4" s="23">
        <f>W4/Z4</f>
        <v>203.18640909090911</v>
      </c>
      <c r="AD4" s="23" t="s">
        <v>1834</v>
      </c>
      <c r="AE4" s="284"/>
    </row>
    <row r="5" spans="1:31" x14ac:dyDescent="0.25">
      <c r="A5" s="152" t="s">
        <v>1334</v>
      </c>
      <c r="B5" s="39" t="s">
        <v>1354</v>
      </c>
      <c r="C5" s="21" t="s">
        <v>1369</v>
      </c>
      <c r="D5" s="21">
        <v>6.98</v>
      </c>
      <c r="E5" s="21">
        <v>0</v>
      </c>
      <c r="F5" s="21" t="s">
        <v>177</v>
      </c>
      <c r="G5" s="21" t="s">
        <v>1369</v>
      </c>
      <c r="H5" s="21">
        <v>0</v>
      </c>
      <c r="I5" s="21">
        <v>20</v>
      </c>
      <c r="J5" s="21">
        <v>11</v>
      </c>
      <c r="K5" s="23">
        <v>25511.599999999999</v>
      </c>
      <c r="L5" s="23">
        <v>400.69</v>
      </c>
      <c r="M5" s="23">
        <v>3995.12</v>
      </c>
      <c r="N5" s="23">
        <v>0</v>
      </c>
      <c r="O5" s="23">
        <v>1104.5999999999999</v>
      </c>
      <c r="P5" s="23">
        <v>2559</v>
      </c>
      <c r="Q5" s="23">
        <v>10405</v>
      </c>
      <c r="R5" s="23">
        <v>1140</v>
      </c>
      <c r="S5" s="23">
        <v>0</v>
      </c>
      <c r="T5" s="23">
        <v>0</v>
      </c>
      <c r="U5" s="23">
        <v>45116.01</v>
      </c>
      <c r="V5" s="23">
        <v>0</v>
      </c>
      <c r="W5" s="23">
        <f>U5+V5</f>
        <v>45116.01</v>
      </c>
      <c r="X5" s="21">
        <v>17450</v>
      </c>
      <c r="Y5" s="21">
        <v>0</v>
      </c>
      <c r="Z5" s="21">
        <v>220</v>
      </c>
      <c r="AA5" s="21">
        <v>178</v>
      </c>
      <c r="AB5" s="23">
        <f>W5/(D5+E5)</f>
        <v>6463.6117478510032</v>
      </c>
      <c r="AC5" s="23">
        <f>W5/Z5</f>
        <v>205.07277272727273</v>
      </c>
      <c r="AD5" s="23" t="s">
        <v>1835</v>
      </c>
      <c r="AE5" s="284"/>
    </row>
    <row r="6" spans="1:31" x14ac:dyDescent="0.25">
      <c r="A6" s="21" t="s">
        <v>1334</v>
      </c>
      <c r="B6" s="39" t="s">
        <v>1385</v>
      </c>
      <c r="C6" s="21" t="s">
        <v>1397</v>
      </c>
      <c r="D6" s="21">
        <v>6.99</v>
      </c>
      <c r="E6" s="21">
        <v>0</v>
      </c>
      <c r="F6" s="21" t="s">
        <v>177</v>
      </c>
      <c r="G6" s="21" t="s">
        <v>1397</v>
      </c>
      <c r="H6" s="21">
        <v>0</v>
      </c>
      <c r="I6" s="21">
        <v>20</v>
      </c>
      <c r="J6" s="21">
        <v>11</v>
      </c>
      <c r="K6" s="23">
        <v>25511.599999999999</v>
      </c>
      <c r="L6" s="23">
        <v>400.69</v>
      </c>
      <c r="M6" s="23">
        <v>3995.12</v>
      </c>
      <c r="N6" s="23">
        <v>0</v>
      </c>
      <c r="O6" s="23">
        <v>1104.5999999999999</v>
      </c>
      <c r="P6" s="23">
        <v>2559</v>
      </c>
      <c r="Q6" s="23">
        <v>9575</v>
      </c>
      <c r="R6" s="23">
        <v>1140</v>
      </c>
      <c r="S6" s="23">
        <v>0</v>
      </c>
      <c r="T6" s="23">
        <v>0</v>
      </c>
      <c r="U6" s="23">
        <v>44286.01</v>
      </c>
      <c r="V6" s="23">
        <v>0</v>
      </c>
      <c r="W6" s="23">
        <f>U6+V6</f>
        <v>44286.01</v>
      </c>
      <c r="X6" s="21">
        <v>17475</v>
      </c>
      <c r="Y6" s="21">
        <v>0</v>
      </c>
      <c r="Z6" s="21">
        <v>220</v>
      </c>
      <c r="AA6" s="21">
        <v>206</v>
      </c>
      <c r="AB6" s="23">
        <f>W6/(D6+E6)</f>
        <v>6335.6237482117313</v>
      </c>
      <c r="AC6" s="23">
        <f>W6/Z6</f>
        <v>201.30004545454545</v>
      </c>
      <c r="AD6" s="23" t="s">
        <v>1852</v>
      </c>
      <c r="AE6" s="284"/>
    </row>
    <row r="7" spans="1:31" x14ac:dyDescent="0.25">
      <c r="A7" s="21" t="s">
        <v>1334</v>
      </c>
      <c r="B7" s="39" t="s">
        <v>2201</v>
      </c>
      <c r="C7" s="21" t="s">
        <v>2215</v>
      </c>
      <c r="D7" s="21">
        <v>0</v>
      </c>
      <c r="E7" s="21">
        <v>6.82</v>
      </c>
      <c r="F7" s="21" t="s">
        <v>544</v>
      </c>
      <c r="G7" s="21" t="s">
        <v>2215</v>
      </c>
      <c r="H7" s="21">
        <v>0</v>
      </c>
      <c r="I7" s="21">
        <v>9</v>
      </c>
      <c r="J7" s="21">
        <v>11</v>
      </c>
      <c r="K7" s="23">
        <v>12217.86</v>
      </c>
      <c r="L7" s="23">
        <v>191.91</v>
      </c>
      <c r="M7" s="23">
        <v>1913.32</v>
      </c>
      <c r="N7" s="23">
        <v>0</v>
      </c>
      <c r="O7" s="23">
        <v>532.35</v>
      </c>
      <c r="P7" s="23">
        <v>1227.5999999999999</v>
      </c>
      <c r="Q7" s="23">
        <v>4275</v>
      </c>
      <c r="R7" s="23">
        <v>574.65</v>
      </c>
      <c r="S7" s="23">
        <v>0</v>
      </c>
      <c r="T7" s="23">
        <v>0</v>
      </c>
      <c r="U7" s="23">
        <v>20932.689999999999</v>
      </c>
      <c r="V7" s="23">
        <v>0</v>
      </c>
      <c r="W7" s="23">
        <f>U7+V7</f>
        <v>20932.689999999999</v>
      </c>
      <c r="X7" s="21">
        <v>8525</v>
      </c>
      <c r="Y7" s="21">
        <v>0</v>
      </c>
      <c r="Z7" s="21">
        <v>99</v>
      </c>
      <c r="AA7" s="21">
        <v>99</v>
      </c>
      <c r="AB7" s="23">
        <f>W7/(D7+E7)</f>
        <v>3069.3093841642226</v>
      </c>
      <c r="AC7" s="23">
        <f>W7/Z7</f>
        <v>211.44131313131311</v>
      </c>
      <c r="AD7" s="23" t="s">
        <v>1834</v>
      </c>
      <c r="AE7" s="284">
        <v>0.5</v>
      </c>
    </row>
    <row r="8" spans="1:31" x14ac:dyDescent="0.25">
      <c r="A8" s="21"/>
      <c r="B8" s="38"/>
      <c r="C8" s="21"/>
      <c r="D8" s="21"/>
      <c r="E8" s="21"/>
      <c r="F8" s="21"/>
      <c r="G8" s="21"/>
      <c r="H8" s="21"/>
      <c r="I8" s="21"/>
      <c r="J8" s="21"/>
      <c r="K8" s="23"/>
      <c r="L8" s="23"/>
      <c r="M8" s="23"/>
      <c r="N8" s="23"/>
      <c r="O8" s="23"/>
      <c r="P8" s="23"/>
      <c r="Q8" s="23"/>
      <c r="R8" s="23"/>
      <c r="S8" s="23"/>
      <c r="T8" s="23"/>
      <c r="U8" s="23"/>
      <c r="V8" s="23"/>
      <c r="W8" s="23"/>
      <c r="X8" s="21"/>
      <c r="Y8" s="21"/>
      <c r="Z8" s="21"/>
      <c r="AA8" s="21"/>
      <c r="AB8" s="23"/>
      <c r="AC8" s="23"/>
      <c r="AD8" s="23"/>
      <c r="AE8" s="284"/>
    </row>
    <row r="9" spans="1:31" x14ac:dyDescent="0.25">
      <c r="A9" s="21"/>
      <c r="B9" s="38"/>
      <c r="C9" s="21"/>
      <c r="D9" s="21"/>
      <c r="E9" s="21"/>
      <c r="F9" s="21"/>
      <c r="G9" s="21"/>
      <c r="H9" s="21"/>
      <c r="I9" s="21"/>
      <c r="J9" s="21"/>
      <c r="K9" s="23"/>
      <c r="L9" s="23"/>
      <c r="M9" s="23"/>
      <c r="N9" s="23"/>
      <c r="O9" s="23"/>
      <c r="P9" s="23"/>
      <c r="Q9" s="23"/>
      <c r="R9" s="23"/>
      <c r="S9" s="23"/>
      <c r="T9" s="23"/>
      <c r="U9" s="23"/>
      <c r="V9" s="23"/>
      <c r="W9" s="23"/>
      <c r="X9" s="21"/>
      <c r="Y9" s="21"/>
      <c r="Z9" s="21"/>
      <c r="AA9" s="21"/>
      <c r="AB9" s="23"/>
      <c r="AC9" s="23"/>
      <c r="AD9" s="23"/>
      <c r="AE9" s="284"/>
    </row>
    <row r="10" spans="1:31" x14ac:dyDescent="0.25">
      <c r="A10" s="21"/>
      <c r="B10" s="38"/>
      <c r="C10" s="21"/>
      <c r="D10" s="21"/>
      <c r="E10" s="21"/>
      <c r="F10" s="21"/>
      <c r="G10" s="21"/>
      <c r="H10" s="21"/>
      <c r="I10" s="21"/>
      <c r="J10" s="21"/>
      <c r="K10" s="23"/>
      <c r="L10" s="23"/>
      <c r="M10" s="23"/>
      <c r="N10" s="23"/>
      <c r="O10" s="23"/>
      <c r="P10" s="23"/>
      <c r="Q10" s="23"/>
      <c r="R10" s="23"/>
      <c r="S10" s="23"/>
      <c r="T10" s="23"/>
      <c r="U10" s="23"/>
      <c r="V10" s="23"/>
      <c r="W10" s="23"/>
      <c r="X10" s="21"/>
      <c r="Y10" s="21"/>
      <c r="Z10" s="21"/>
      <c r="AA10" s="21"/>
      <c r="AB10" s="23"/>
      <c r="AC10" s="23"/>
      <c r="AD10" s="23"/>
      <c r="AE10" s="284"/>
    </row>
    <row r="11" spans="1:31" x14ac:dyDescent="0.25">
      <c r="A11" s="21"/>
      <c r="B11" s="38"/>
      <c r="C11" s="21"/>
      <c r="D11" s="21"/>
      <c r="E11" s="21"/>
      <c r="F11" s="21"/>
      <c r="G11" s="21"/>
      <c r="H11" s="21"/>
      <c r="I11" s="21"/>
      <c r="J11" s="21"/>
      <c r="K11" s="23"/>
      <c r="L11" s="23"/>
      <c r="M11" s="23"/>
      <c r="N11" s="23"/>
      <c r="O11" s="23"/>
      <c r="P11" s="23"/>
      <c r="Q11" s="23"/>
      <c r="R11" s="23"/>
      <c r="S11" s="23"/>
      <c r="T11" s="23"/>
      <c r="U11" s="23"/>
      <c r="V11" s="23"/>
      <c r="W11" s="23"/>
      <c r="X11" s="21"/>
      <c r="Y11" s="21"/>
      <c r="Z11" s="21"/>
      <c r="AA11" s="21"/>
      <c r="AB11" s="23"/>
      <c r="AC11" s="23"/>
      <c r="AD11" s="23"/>
      <c r="AE11" s="284"/>
    </row>
    <row r="12" spans="1:31" x14ac:dyDescent="0.25">
      <c r="A12" s="21"/>
      <c r="B12" s="38"/>
      <c r="C12" s="21"/>
      <c r="D12" s="21"/>
      <c r="E12" s="21"/>
      <c r="F12" s="21"/>
      <c r="G12" s="21"/>
      <c r="H12" s="21"/>
      <c r="I12" s="21"/>
      <c r="J12" s="21"/>
      <c r="K12" s="23"/>
      <c r="L12" s="23"/>
      <c r="M12" s="23"/>
      <c r="N12" s="23"/>
      <c r="O12" s="23"/>
      <c r="P12" s="23"/>
      <c r="Q12" s="23"/>
      <c r="R12" s="23"/>
      <c r="S12" s="23"/>
      <c r="T12" s="23"/>
      <c r="U12" s="23"/>
      <c r="V12" s="23"/>
      <c r="W12" s="23"/>
      <c r="X12" s="21"/>
      <c r="Y12" s="21"/>
      <c r="Z12" s="21"/>
      <c r="AA12" s="21"/>
      <c r="AB12" s="23"/>
      <c r="AC12" s="23"/>
      <c r="AD12" s="23"/>
      <c r="AE12" s="284"/>
    </row>
    <row r="13" spans="1:31" x14ac:dyDescent="0.25">
      <c r="A13" s="21"/>
      <c r="B13" s="38"/>
      <c r="C13" s="21"/>
      <c r="D13" s="21"/>
      <c r="E13" s="21"/>
      <c r="F13" s="21"/>
      <c r="G13" s="21"/>
      <c r="H13" s="21"/>
      <c r="I13" s="21"/>
      <c r="J13" s="21"/>
      <c r="K13" s="23"/>
      <c r="L13" s="23"/>
      <c r="M13" s="23"/>
      <c r="N13" s="23"/>
      <c r="O13" s="23"/>
      <c r="P13" s="23"/>
      <c r="Q13" s="23"/>
      <c r="R13" s="23"/>
      <c r="S13" s="23"/>
      <c r="T13" s="23"/>
      <c r="U13" s="23"/>
      <c r="V13" s="23"/>
      <c r="W13" s="23"/>
      <c r="X13" s="21"/>
      <c r="Y13" s="21"/>
      <c r="Z13" s="21"/>
      <c r="AA13" s="21"/>
      <c r="AB13" s="23"/>
      <c r="AC13" s="23"/>
      <c r="AD13" s="23"/>
      <c r="AE13" s="284"/>
    </row>
    <row r="14" spans="1:31" x14ac:dyDescent="0.25">
      <c r="A14" s="21"/>
      <c r="B14" s="38"/>
      <c r="C14" s="21"/>
      <c r="D14" s="21"/>
      <c r="E14" s="21"/>
      <c r="F14" s="21"/>
      <c r="G14" s="21"/>
      <c r="H14" s="21"/>
      <c r="I14" s="21"/>
      <c r="J14" s="21"/>
      <c r="K14" s="23"/>
      <c r="L14" s="23"/>
      <c r="M14" s="23"/>
      <c r="N14" s="23"/>
      <c r="O14" s="23"/>
      <c r="P14" s="23"/>
      <c r="Q14" s="23"/>
      <c r="R14" s="23"/>
      <c r="S14" s="23"/>
      <c r="T14" s="23"/>
      <c r="U14" s="23"/>
      <c r="V14" s="23"/>
      <c r="W14" s="23"/>
      <c r="X14" s="21"/>
      <c r="Y14" s="21"/>
      <c r="Z14" s="21"/>
      <c r="AA14" s="21"/>
      <c r="AB14" s="23"/>
      <c r="AC14" s="23"/>
      <c r="AD14" s="23"/>
      <c r="AE14" s="284"/>
    </row>
    <row r="15" spans="1:31" x14ac:dyDescent="0.25">
      <c r="A15" s="21"/>
      <c r="B15" s="38"/>
      <c r="C15" s="21"/>
      <c r="D15" s="21"/>
      <c r="E15" s="21"/>
      <c r="F15" s="21"/>
      <c r="G15" s="21"/>
      <c r="H15" s="21"/>
      <c r="I15" s="21"/>
      <c r="J15" s="21"/>
      <c r="K15" s="23"/>
      <c r="L15" s="23"/>
      <c r="M15" s="23"/>
      <c r="N15" s="23"/>
      <c r="O15" s="23"/>
      <c r="P15" s="23"/>
      <c r="Q15" s="23"/>
      <c r="R15" s="23"/>
      <c r="S15" s="23"/>
      <c r="T15" s="23"/>
      <c r="U15" s="23"/>
      <c r="V15" s="23"/>
      <c r="W15" s="23"/>
      <c r="X15" s="21"/>
      <c r="Y15" s="21"/>
      <c r="Z15" s="21"/>
      <c r="AA15" s="21"/>
      <c r="AB15" s="23"/>
      <c r="AC15" s="23"/>
      <c r="AD15" s="23"/>
      <c r="AE15" s="284"/>
    </row>
    <row r="16" spans="1:31" x14ac:dyDescent="0.25">
      <c r="A16" s="21"/>
      <c r="B16" s="38"/>
      <c r="C16" s="21"/>
      <c r="D16" s="21"/>
      <c r="E16" s="21"/>
      <c r="F16" s="21"/>
      <c r="G16" s="21"/>
      <c r="H16" s="21"/>
      <c r="I16" s="21"/>
      <c r="J16" s="21"/>
      <c r="K16" s="23"/>
      <c r="L16" s="23"/>
      <c r="M16" s="23"/>
      <c r="N16" s="23"/>
      <c r="O16" s="23"/>
      <c r="P16" s="23"/>
      <c r="Q16" s="23"/>
      <c r="R16" s="23"/>
      <c r="S16" s="23"/>
      <c r="T16" s="23"/>
      <c r="U16" s="23"/>
      <c r="V16" s="23"/>
      <c r="W16" s="23"/>
      <c r="X16" s="21"/>
      <c r="Y16" s="21"/>
      <c r="Z16" s="21"/>
      <c r="AA16" s="21"/>
      <c r="AB16" s="23"/>
      <c r="AC16" s="23"/>
      <c r="AD16" s="23"/>
      <c r="AE16" s="284"/>
    </row>
    <row r="17" spans="1:31" x14ac:dyDescent="0.25">
      <c r="A17" s="21"/>
      <c r="B17" s="38"/>
      <c r="C17" s="21"/>
      <c r="D17" s="21"/>
      <c r="E17" s="21"/>
      <c r="F17" s="21"/>
      <c r="G17" s="21"/>
      <c r="H17" s="21"/>
      <c r="I17" s="21"/>
      <c r="J17" s="21"/>
      <c r="K17" s="23"/>
      <c r="L17" s="23"/>
      <c r="M17" s="23"/>
      <c r="N17" s="23"/>
      <c r="O17" s="23"/>
      <c r="P17" s="23"/>
      <c r="Q17" s="23"/>
      <c r="R17" s="23"/>
      <c r="S17" s="23"/>
      <c r="T17" s="23"/>
      <c r="U17" s="23"/>
      <c r="V17" s="23"/>
      <c r="W17" s="23"/>
      <c r="X17" s="21"/>
      <c r="Y17" s="21"/>
      <c r="Z17" s="21"/>
      <c r="AA17" s="21"/>
      <c r="AB17" s="23"/>
      <c r="AC17" s="23"/>
      <c r="AD17" s="23"/>
      <c r="AE17" s="284"/>
    </row>
    <row r="18" spans="1:31" x14ac:dyDescent="0.25">
      <c r="A18" s="21"/>
      <c r="B18" s="38"/>
      <c r="C18" s="21"/>
      <c r="D18" s="21"/>
      <c r="E18" s="21"/>
      <c r="F18" s="21"/>
      <c r="G18" s="21"/>
      <c r="H18" s="21"/>
      <c r="I18" s="21"/>
      <c r="J18" s="21"/>
      <c r="K18" s="23"/>
      <c r="L18" s="23"/>
      <c r="M18" s="23"/>
      <c r="N18" s="23"/>
      <c r="O18" s="23"/>
      <c r="P18" s="23"/>
      <c r="Q18" s="23"/>
      <c r="R18" s="23"/>
      <c r="S18" s="23"/>
      <c r="T18" s="23"/>
      <c r="U18" s="23"/>
      <c r="V18" s="23"/>
      <c r="W18" s="23"/>
      <c r="X18" s="21"/>
      <c r="Y18" s="21"/>
      <c r="Z18" s="21"/>
      <c r="AA18" s="21"/>
      <c r="AB18" s="23"/>
      <c r="AC18" s="23"/>
      <c r="AD18" s="23"/>
      <c r="AE18" s="284"/>
    </row>
    <row r="19" spans="1:31" x14ac:dyDescent="0.25">
      <c r="A19" s="152"/>
      <c r="B19" s="38"/>
      <c r="C19" s="21"/>
      <c r="D19" s="21"/>
      <c r="E19" s="21"/>
      <c r="F19" s="21"/>
      <c r="G19" s="21"/>
      <c r="H19" s="21"/>
      <c r="I19" s="21"/>
      <c r="J19" s="21"/>
      <c r="K19" s="23"/>
      <c r="L19" s="23"/>
      <c r="M19" s="23"/>
      <c r="N19" s="23"/>
      <c r="O19" s="23"/>
      <c r="P19" s="23"/>
      <c r="Q19" s="23"/>
      <c r="R19" s="23"/>
      <c r="S19" s="23"/>
      <c r="T19" s="23"/>
      <c r="U19" s="23"/>
      <c r="V19" s="23"/>
      <c r="W19" s="23"/>
      <c r="X19" s="21"/>
      <c r="Y19" s="21"/>
      <c r="Z19" s="21"/>
      <c r="AA19" s="21"/>
      <c r="AB19" s="23"/>
      <c r="AC19" s="23"/>
      <c r="AD19" s="23"/>
      <c r="AE19" s="284"/>
    </row>
    <row r="20" spans="1:31" x14ac:dyDescent="0.25">
      <c r="A20" s="21"/>
      <c r="B20" s="38"/>
      <c r="C20" s="21"/>
      <c r="D20" s="21"/>
      <c r="E20" s="21"/>
      <c r="F20" s="21"/>
      <c r="G20" s="21"/>
      <c r="H20" s="21"/>
      <c r="I20" s="21"/>
      <c r="J20" s="21"/>
      <c r="K20" s="23"/>
      <c r="L20" s="23"/>
      <c r="M20" s="23"/>
      <c r="N20" s="23"/>
      <c r="O20" s="23"/>
      <c r="P20" s="23"/>
      <c r="Q20" s="23"/>
      <c r="R20" s="23"/>
      <c r="S20" s="23"/>
      <c r="T20" s="23"/>
      <c r="U20" s="23"/>
      <c r="V20" s="23"/>
      <c r="W20" s="23"/>
      <c r="X20" s="21"/>
      <c r="Y20" s="21"/>
      <c r="Z20" s="21"/>
      <c r="AA20" s="21"/>
      <c r="AB20" s="23"/>
      <c r="AC20" s="23"/>
      <c r="AD20" s="23"/>
      <c r="AE20" s="284"/>
    </row>
    <row r="21" spans="1:31" x14ac:dyDescent="0.25">
      <c r="A21" s="21"/>
      <c r="B21" s="38"/>
      <c r="C21" s="21"/>
      <c r="D21" s="21"/>
      <c r="E21" s="21"/>
      <c r="F21" s="21"/>
      <c r="G21" s="21"/>
      <c r="H21" s="21"/>
      <c r="I21" s="21"/>
      <c r="J21" s="21"/>
      <c r="K21" s="23"/>
      <c r="L21" s="23"/>
      <c r="M21" s="23"/>
      <c r="N21" s="23"/>
      <c r="O21" s="23"/>
      <c r="P21" s="23"/>
      <c r="Q21" s="23"/>
      <c r="R21" s="23"/>
      <c r="S21" s="23"/>
      <c r="T21" s="23"/>
      <c r="U21" s="23"/>
      <c r="V21" s="23"/>
      <c r="W21" s="23"/>
      <c r="X21" s="21"/>
      <c r="Y21" s="21"/>
      <c r="Z21" s="21"/>
      <c r="AA21" s="21"/>
      <c r="AB21" s="23"/>
      <c r="AC21" s="23"/>
      <c r="AD21" s="23"/>
      <c r="AE21" s="284"/>
    </row>
    <row r="22" spans="1:31" x14ac:dyDescent="0.25">
      <c r="A22" s="21"/>
      <c r="B22" s="38"/>
      <c r="C22" s="21"/>
      <c r="D22" s="21"/>
      <c r="E22" s="21"/>
      <c r="F22" s="21"/>
      <c r="G22" s="21"/>
      <c r="H22" s="21"/>
      <c r="I22" s="21"/>
      <c r="J22" s="21"/>
      <c r="K22" s="23"/>
      <c r="L22" s="23"/>
      <c r="M22" s="23"/>
      <c r="N22" s="23"/>
      <c r="O22" s="23"/>
      <c r="P22" s="23"/>
      <c r="Q22" s="23"/>
      <c r="R22" s="23"/>
      <c r="S22" s="23"/>
      <c r="T22" s="23"/>
      <c r="U22" s="23"/>
      <c r="V22" s="23"/>
      <c r="W22" s="23"/>
      <c r="X22" s="21"/>
      <c r="Y22" s="21"/>
      <c r="Z22" s="21"/>
      <c r="AA22" s="21"/>
      <c r="AB22" s="23"/>
      <c r="AC22" s="23"/>
      <c r="AD22" s="23"/>
      <c r="AE22" s="284"/>
    </row>
    <row r="23" spans="1:31" x14ac:dyDescent="0.25">
      <c r="A23" s="21"/>
      <c r="B23" s="38"/>
      <c r="C23" s="21"/>
      <c r="D23" s="21"/>
      <c r="E23" s="21"/>
      <c r="F23" s="21"/>
      <c r="G23" s="21"/>
      <c r="H23" s="21"/>
      <c r="I23" s="21"/>
      <c r="J23" s="21"/>
      <c r="K23" s="23"/>
      <c r="L23" s="23"/>
      <c r="M23" s="23"/>
      <c r="N23" s="23"/>
      <c r="O23" s="23"/>
      <c r="P23" s="23"/>
      <c r="Q23" s="23"/>
      <c r="R23" s="23"/>
      <c r="S23" s="23"/>
      <c r="T23" s="23"/>
      <c r="U23" s="23"/>
      <c r="V23" s="23"/>
      <c r="W23" s="23"/>
      <c r="X23" s="21"/>
      <c r="Y23" s="21"/>
      <c r="Z23" s="21"/>
      <c r="AA23" s="21"/>
      <c r="AB23" s="23"/>
      <c r="AC23" s="23"/>
      <c r="AD23" s="23"/>
      <c r="AE23" s="284"/>
    </row>
    <row r="24" spans="1:31" x14ac:dyDescent="0.25">
      <c r="A24" s="21"/>
      <c r="B24" s="38"/>
      <c r="C24" s="21"/>
      <c r="D24" s="21"/>
      <c r="E24" s="21"/>
      <c r="F24" s="21"/>
      <c r="G24" s="21"/>
      <c r="H24" s="21"/>
      <c r="I24" s="21"/>
      <c r="J24" s="21"/>
      <c r="K24" s="23"/>
      <c r="L24" s="23"/>
      <c r="M24" s="23"/>
      <c r="N24" s="23"/>
      <c r="O24" s="23"/>
      <c r="P24" s="23"/>
      <c r="Q24" s="23"/>
      <c r="R24" s="23"/>
      <c r="S24" s="23"/>
      <c r="T24" s="23"/>
      <c r="U24" s="23"/>
      <c r="V24" s="23"/>
      <c r="W24" s="23"/>
      <c r="X24" s="21"/>
      <c r="Y24" s="21"/>
      <c r="Z24" s="21"/>
      <c r="AA24" s="21"/>
      <c r="AB24" s="23"/>
      <c r="AC24" s="23"/>
      <c r="AD24" s="23"/>
      <c r="AE24" s="284"/>
    </row>
    <row r="25" spans="1:31" x14ac:dyDescent="0.25">
      <c r="A25" s="21"/>
      <c r="B25" s="38"/>
      <c r="C25" s="21"/>
      <c r="D25" s="21"/>
      <c r="E25" s="21"/>
      <c r="F25" s="21"/>
      <c r="G25" s="21"/>
      <c r="H25" s="21"/>
      <c r="I25" s="21"/>
      <c r="J25" s="21"/>
      <c r="K25" s="23"/>
      <c r="L25" s="23"/>
      <c r="M25" s="23"/>
      <c r="N25" s="23"/>
      <c r="O25" s="23"/>
      <c r="P25" s="23"/>
      <c r="Q25" s="23"/>
      <c r="R25" s="23"/>
      <c r="S25" s="23"/>
      <c r="T25" s="23"/>
      <c r="U25" s="23"/>
      <c r="V25" s="23"/>
      <c r="W25" s="23"/>
      <c r="X25" s="21"/>
      <c r="Y25" s="21"/>
      <c r="Z25" s="21"/>
      <c r="AA25" s="21"/>
      <c r="AB25" s="23"/>
      <c r="AC25" s="23"/>
      <c r="AD25" s="23"/>
      <c r="AE25" s="284"/>
    </row>
    <row r="26" spans="1:31" x14ac:dyDescent="0.25">
      <c r="A26" s="21"/>
      <c r="B26" s="38"/>
      <c r="C26" s="21"/>
      <c r="D26" s="21"/>
      <c r="E26" s="21"/>
      <c r="F26" s="21"/>
      <c r="G26" s="21"/>
      <c r="H26" s="21"/>
      <c r="I26" s="21"/>
      <c r="J26" s="21"/>
      <c r="K26" s="23"/>
      <c r="L26" s="23"/>
      <c r="M26" s="23"/>
      <c r="N26" s="23"/>
      <c r="O26" s="23"/>
      <c r="P26" s="23"/>
      <c r="Q26" s="23"/>
      <c r="R26" s="23"/>
      <c r="S26" s="23"/>
      <c r="T26" s="23"/>
      <c r="U26" s="23"/>
      <c r="V26" s="23"/>
      <c r="W26" s="23"/>
      <c r="X26" s="21"/>
      <c r="Y26" s="21"/>
      <c r="Z26" s="21"/>
      <c r="AA26" s="21"/>
      <c r="AB26" s="23"/>
      <c r="AC26" s="23"/>
      <c r="AD26" s="23"/>
      <c r="AE26" s="284"/>
    </row>
    <row r="27" spans="1:31" x14ac:dyDescent="0.25">
      <c r="A27" s="21"/>
      <c r="B27" s="38"/>
      <c r="C27" s="21"/>
      <c r="D27" s="21"/>
      <c r="E27" s="21"/>
      <c r="F27" s="21"/>
      <c r="G27" s="21"/>
      <c r="H27" s="21"/>
      <c r="I27" s="21"/>
      <c r="J27" s="21"/>
      <c r="K27" s="23"/>
      <c r="L27" s="23"/>
      <c r="M27" s="23"/>
      <c r="N27" s="23"/>
      <c r="O27" s="23"/>
      <c r="P27" s="23"/>
      <c r="Q27" s="23"/>
      <c r="R27" s="23"/>
      <c r="S27" s="23"/>
      <c r="T27" s="23"/>
      <c r="U27" s="23"/>
      <c r="V27" s="23"/>
      <c r="W27" s="23"/>
      <c r="X27" s="21"/>
      <c r="Y27" s="21"/>
      <c r="Z27" s="21"/>
      <c r="AA27" s="21"/>
      <c r="AB27" s="23"/>
      <c r="AC27" s="23"/>
      <c r="AD27" s="23"/>
      <c r="AE27" s="284"/>
    </row>
    <row r="28" spans="1:31" x14ac:dyDescent="0.25">
      <c r="A28" s="21"/>
      <c r="B28" s="38"/>
      <c r="C28" s="21"/>
      <c r="D28" s="21"/>
      <c r="E28" s="21"/>
      <c r="F28" s="21"/>
      <c r="G28" s="21"/>
      <c r="H28" s="21"/>
      <c r="I28" s="21"/>
      <c r="J28" s="21"/>
      <c r="K28" s="23"/>
      <c r="L28" s="23"/>
      <c r="M28" s="23"/>
      <c r="N28" s="23"/>
      <c r="O28" s="23"/>
      <c r="P28" s="23"/>
      <c r="Q28" s="23"/>
      <c r="R28" s="23"/>
      <c r="S28" s="23"/>
      <c r="T28" s="23"/>
      <c r="U28" s="23"/>
      <c r="V28" s="23"/>
      <c r="W28" s="23"/>
      <c r="X28" s="21"/>
      <c r="Y28" s="21"/>
      <c r="Z28" s="21"/>
      <c r="AA28" s="21"/>
      <c r="AB28" s="23"/>
      <c r="AC28" s="23"/>
      <c r="AD28" s="23"/>
      <c r="AE28" s="284"/>
    </row>
    <row r="29" spans="1:31" x14ac:dyDescent="0.25">
      <c r="A29" s="21"/>
      <c r="B29" s="38"/>
      <c r="C29" s="21"/>
      <c r="D29" s="21"/>
      <c r="E29" s="21"/>
      <c r="F29" s="21"/>
      <c r="G29" s="21"/>
      <c r="H29" s="21"/>
      <c r="I29" s="21"/>
      <c r="J29" s="21"/>
      <c r="K29" s="23"/>
      <c r="L29" s="23"/>
      <c r="M29" s="23"/>
      <c r="N29" s="23"/>
      <c r="O29" s="23"/>
      <c r="P29" s="23"/>
      <c r="Q29" s="23"/>
      <c r="R29" s="23"/>
      <c r="S29" s="23"/>
      <c r="T29" s="23"/>
      <c r="U29" s="23"/>
      <c r="V29" s="23"/>
      <c r="W29" s="23"/>
      <c r="X29" s="21"/>
      <c r="Y29" s="21"/>
      <c r="Z29" s="21"/>
      <c r="AA29" s="21"/>
      <c r="AB29" s="23"/>
      <c r="AC29" s="23"/>
      <c r="AD29" s="23"/>
      <c r="AE29" s="284"/>
    </row>
    <row r="30" spans="1:31" x14ac:dyDescent="0.25">
      <c r="A30" s="21"/>
      <c r="B30" s="38"/>
      <c r="C30" s="21"/>
      <c r="D30" s="21"/>
      <c r="E30" s="21"/>
      <c r="F30" s="21"/>
      <c r="G30" s="21"/>
      <c r="H30" s="21"/>
      <c r="I30" s="21"/>
      <c r="J30" s="21"/>
      <c r="K30" s="23"/>
      <c r="L30" s="23"/>
      <c r="M30" s="23"/>
      <c r="N30" s="23"/>
      <c r="O30" s="23"/>
      <c r="P30" s="23"/>
      <c r="Q30" s="23"/>
      <c r="R30" s="23"/>
      <c r="S30" s="23"/>
      <c r="T30" s="23"/>
      <c r="U30" s="23"/>
      <c r="V30" s="23"/>
      <c r="W30" s="23"/>
      <c r="X30" s="21"/>
      <c r="Y30" s="21"/>
      <c r="Z30" s="21"/>
      <c r="AA30" s="21"/>
      <c r="AB30" s="23"/>
      <c r="AC30" s="23"/>
      <c r="AD30" s="23"/>
      <c r="AE30" s="284"/>
    </row>
    <row r="31" spans="1:31" x14ac:dyDescent="0.25">
      <c r="A31" s="21"/>
      <c r="B31" s="38"/>
      <c r="C31" s="21"/>
      <c r="D31" s="21"/>
      <c r="E31" s="21"/>
      <c r="F31" s="21"/>
      <c r="G31" s="21"/>
      <c r="H31" s="21"/>
      <c r="I31" s="21"/>
      <c r="J31" s="21"/>
      <c r="K31" s="23"/>
      <c r="L31" s="23"/>
      <c r="M31" s="23"/>
      <c r="N31" s="23"/>
      <c r="O31" s="23"/>
      <c r="P31" s="23"/>
      <c r="Q31" s="23"/>
      <c r="R31" s="23"/>
      <c r="S31" s="23"/>
      <c r="T31" s="23"/>
      <c r="U31" s="23"/>
      <c r="V31" s="23"/>
      <c r="W31" s="23"/>
      <c r="X31" s="21"/>
      <c r="Y31" s="21"/>
      <c r="Z31" s="21"/>
      <c r="AA31" s="21"/>
      <c r="AB31" s="23"/>
      <c r="AC31" s="23"/>
      <c r="AD31" s="23"/>
      <c r="AE31" s="284"/>
    </row>
    <row r="32" spans="1:31" x14ac:dyDescent="0.25">
      <c r="A32" s="21"/>
      <c r="B32" s="38"/>
      <c r="C32" s="21"/>
      <c r="D32" s="21"/>
      <c r="E32" s="21"/>
      <c r="F32" s="21"/>
      <c r="G32" s="21"/>
      <c r="H32" s="21"/>
      <c r="I32" s="21"/>
      <c r="J32" s="21"/>
      <c r="K32" s="23"/>
      <c r="L32" s="23"/>
      <c r="M32" s="23"/>
      <c r="N32" s="23"/>
      <c r="O32" s="23"/>
      <c r="P32" s="23"/>
      <c r="Q32" s="23"/>
      <c r="R32" s="23"/>
      <c r="S32" s="23"/>
      <c r="T32" s="23"/>
      <c r="U32" s="23"/>
      <c r="V32" s="23"/>
      <c r="W32" s="23"/>
      <c r="X32" s="21"/>
      <c r="Y32" s="21"/>
      <c r="Z32" s="21"/>
      <c r="AA32" s="21"/>
      <c r="AB32" s="23"/>
      <c r="AC32" s="23"/>
      <c r="AD32" s="23"/>
      <c r="AE32" s="284"/>
    </row>
    <row r="33" spans="1:31" x14ac:dyDescent="0.25">
      <c r="A33" s="21"/>
      <c r="B33" s="38"/>
      <c r="C33" s="21"/>
      <c r="D33" s="21"/>
      <c r="E33" s="21"/>
      <c r="F33" s="21"/>
      <c r="G33" s="21"/>
      <c r="H33" s="21"/>
      <c r="I33" s="21"/>
      <c r="J33" s="21"/>
      <c r="K33" s="23"/>
      <c r="L33" s="23"/>
      <c r="M33" s="23"/>
      <c r="N33" s="23"/>
      <c r="O33" s="23"/>
      <c r="P33" s="23"/>
      <c r="Q33" s="23"/>
      <c r="R33" s="23"/>
      <c r="S33" s="23"/>
      <c r="T33" s="23"/>
      <c r="U33" s="23"/>
      <c r="V33" s="23"/>
      <c r="W33" s="23"/>
      <c r="X33" s="21"/>
      <c r="Y33" s="21"/>
      <c r="Z33" s="21"/>
      <c r="AA33" s="21"/>
      <c r="AB33" s="23"/>
      <c r="AC33" s="23"/>
      <c r="AD33" s="23"/>
      <c r="AE33" s="284"/>
    </row>
    <row r="34" spans="1:31" x14ac:dyDescent="0.25">
      <c r="A34" s="21"/>
      <c r="B34" s="38"/>
      <c r="C34" s="21"/>
      <c r="D34" s="21"/>
      <c r="E34" s="21"/>
      <c r="F34" s="21"/>
      <c r="G34" s="21"/>
      <c r="H34" s="21"/>
      <c r="I34" s="21"/>
      <c r="J34" s="21"/>
      <c r="K34" s="23"/>
      <c r="L34" s="23"/>
      <c r="M34" s="23"/>
      <c r="N34" s="23"/>
      <c r="O34" s="23"/>
      <c r="P34" s="23"/>
      <c r="Q34" s="23"/>
      <c r="R34" s="23"/>
      <c r="S34" s="23"/>
      <c r="T34" s="23"/>
      <c r="U34" s="23"/>
      <c r="V34" s="23"/>
      <c r="W34" s="23"/>
      <c r="X34" s="21"/>
      <c r="Y34" s="21"/>
      <c r="Z34" s="21"/>
      <c r="AA34" s="21"/>
      <c r="AB34" s="23"/>
      <c r="AC34" s="23"/>
      <c r="AD34" s="23"/>
      <c r="AE34" s="284"/>
    </row>
    <row r="35" spans="1:31" x14ac:dyDescent="0.25">
      <c r="A35" s="21"/>
      <c r="B35" s="38"/>
      <c r="C35" s="21"/>
      <c r="D35" s="21"/>
      <c r="E35" s="21"/>
      <c r="F35" s="21"/>
      <c r="G35" s="21"/>
      <c r="H35" s="21"/>
      <c r="I35" s="21"/>
      <c r="J35" s="21"/>
      <c r="K35" s="23"/>
      <c r="L35" s="23"/>
      <c r="M35" s="23"/>
      <c r="N35" s="23"/>
      <c r="O35" s="23"/>
      <c r="P35" s="23"/>
      <c r="Q35" s="23"/>
      <c r="R35" s="23"/>
      <c r="S35" s="23"/>
      <c r="T35" s="23"/>
      <c r="U35" s="23"/>
      <c r="V35" s="23"/>
      <c r="W35" s="23"/>
      <c r="X35" s="21"/>
      <c r="Y35" s="21"/>
      <c r="Z35" s="21"/>
      <c r="AA35" s="21"/>
      <c r="AB35" s="23"/>
      <c r="AC35" s="23"/>
      <c r="AD35" s="23"/>
      <c r="AE35" s="284"/>
    </row>
    <row r="36" spans="1:31" x14ac:dyDescent="0.25">
      <c r="A36" s="21"/>
      <c r="B36" s="38"/>
      <c r="C36" s="21"/>
      <c r="D36" s="21"/>
      <c r="E36" s="21"/>
      <c r="F36" s="21"/>
      <c r="G36" s="21"/>
      <c r="H36" s="21"/>
      <c r="I36" s="21"/>
      <c r="J36" s="21"/>
      <c r="K36" s="23"/>
      <c r="L36" s="23"/>
      <c r="M36" s="23"/>
      <c r="N36" s="23"/>
      <c r="O36" s="23"/>
      <c r="P36" s="23"/>
      <c r="Q36" s="23"/>
      <c r="R36" s="23"/>
      <c r="S36" s="23"/>
      <c r="T36" s="23"/>
      <c r="U36" s="23"/>
      <c r="V36" s="23"/>
      <c r="W36" s="23"/>
      <c r="X36" s="21"/>
      <c r="Y36" s="21"/>
      <c r="Z36" s="21"/>
      <c r="AA36" s="21"/>
      <c r="AB36" s="23"/>
      <c r="AC36" s="23"/>
      <c r="AD36" s="23"/>
      <c r="AE36" s="284"/>
    </row>
    <row r="37" spans="1:31" x14ac:dyDescent="0.25">
      <c r="A37" s="1"/>
      <c r="B37" s="31"/>
      <c r="C37" s="1"/>
      <c r="D37" s="1"/>
      <c r="E37" s="1"/>
      <c r="F37" s="1"/>
      <c r="G37" s="1"/>
      <c r="H37" s="1"/>
      <c r="I37" s="1"/>
      <c r="J37" s="21"/>
      <c r="K37" s="23"/>
      <c r="L37" s="23"/>
      <c r="M37" s="23"/>
      <c r="N37" s="23"/>
      <c r="O37" s="23"/>
      <c r="P37" s="23"/>
      <c r="Q37" s="23"/>
      <c r="R37" s="23"/>
      <c r="S37" s="23"/>
      <c r="T37" s="23"/>
      <c r="U37" s="23"/>
      <c r="V37" s="23"/>
      <c r="W37" s="23"/>
      <c r="X37" s="21"/>
      <c r="Y37" s="21"/>
      <c r="Z37" s="21"/>
      <c r="AA37" s="21"/>
      <c r="AB37" s="13"/>
      <c r="AC37" s="23"/>
      <c r="AD37" s="23"/>
      <c r="AE37" s="284"/>
    </row>
    <row r="38" spans="1:31" x14ac:dyDescent="0.25">
      <c r="A38" s="1"/>
      <c r="B38" s="31"/>
      <c r="C38" s="1"/>
      <c r="D38" s="1"/>
      <c r="E38" s="1"/>
      <c r="F38" s="1"/>
      <c r="G38" s="1"/>
      <c r="H38" s="1"/>
      <c r="I38" s="1"/>
      <c r="J38" s="21"/>
      <c r="K38" s="23"/>
      <c r="L38" s="23"/>
      <c r="M38" s="23"/>
      <c r="N38" s="23"/>
      <c r="O38" s="23"/>
      <c r="P38" s="23"/>
      <c r="Q38" s="23"/>
      <c r="R38" s="23"/>
      <c r="S38" s="23"/>
      <c r="T38" s="23"/>
      <c r="U38" s="23"/>
      <c r="V38" s="23"/>
      <c r="W38" s="23"/>
      <c r="X38" s="21"/>
      <c r="Y38" s="21"/>
      <c r="Z38" s="21"/>
      <c r="AA38" s="21"/>
      <c r="AB38" s="13"/>
      <c r="AC38" s="23"/>
      <c r="AD38" s="23"/>
      <c r="AE38" s="284"/>
    </row>
    <row r="39" spans="1:31" x14ac:dyDescent="0.25">
      <c r="A39" s="1"/>
      <c r="B39" s="31"/>
      <c r="C39" s="1"/>
      <c r="D39" s="1"/>
      <c r="E39" s="1"/>
      <c r="F39" s="1"/>
      <c r="G39" s="1"/>
      <c r="H39" s="1"/>
      <c r="I39" s="1"/>
      <c r="J39" s="21"/>
      <c r="K39" s="23"/>
      <c r="L39" s="23"/>
      <c r="M39" s="23"/>
      <c r="N39" s="23"/>
      <c r="O39" s="23"/>
      <c r="P39" s="23"/>
      <c r="Q39" s="23"/>
      <c r="R39" s="23"/>
      <c r="S39" s="23"/>
      <c r="T39" s="23"/>
      <c r="U39" s="23"/>
      <c r="V39" s="23"/>
      <c r="W39" s="23"/>
      <c r="X39" s="21"/>
      <c r="Y39" s="21"/>
      <c r="Z39" s="21"/>
      <c r="AA39" s="21"/>
      <c r="AB39" s="13"/>
      <c r="AC39" s="23"/>
      <c r="AD39" s="23"/>
      <c r="AE39" s="284"/>
    </row>
    <row r="40" spans="1:31" x14ac:dyDescent="0.25">
      <c r="A40" s="1"/>
      <c r="B40" s="1"/>
      <c r="C40" s="1"/>
      <c r="D40" s="1"/>
      <c r="E40" s="1"/>
      <c r="F40" s="1"/>
      <c r="G40" s="1"/>
      <c r="H40" s="1"/>
      <c r="I40" s="1"/>
      <c r="J40" s="1"/>
      <c r="K40" s="1"/>
      <c r="L40" s="1"/>
      <c r="M40" s="1"/>
      <c r="N40" s="1"/>
      <c r="O40" s="1"/>
      <c r="P40" s="1"/>
      <c r="Q40" s="1"/>
      <c r="R40" s="1"/>
      <c r="S40" s="1"/>
      <c r="T40" s="1"/>
      <c r="U40" s="1"/>
      <c r="V40" s="13"/>
      <c r="W40" s="13"/>
      <c r="X40" s="1"/>
      <c r="Y40" s="1"/>
      <c r="Z40" s="1"/>
      <c r="AA40" s="1"/>
      <c r="AB40" s="13"/>
      <c r="AC40" s="13"/>
      <c r="AD40" s="13"/>
      <c r="AE40" s="285"/>
    </row>
    <row r="41" spans="1:31" x14ac:dyDescent="0.25">
      <c r="A41" s="97"/>
      <c r="B41" s="97" t="s">
        <v>28</v>
      </c>
      <c r="C41" s="97">
        <f>COUNT(D4:D40)</f>
        <v>4</v>
      </c>
      <c r="D41" s="97">
        <f>SUM(D4:D40)</f>
        <v>20.79</v>
      </c>
      <c r="E41" s="97">
        <f>SUM(E4:E40)</f>
        <v>6.82</v>
      </c>
      <c r="F41" s="97"/>
      <c r="G41" s="97"/>
      <c r="H41" s="97">
        <f>SUM(H4:H40)</f>
        <v>0</v>
      </c>
      <c r="I41" s="97">
        <f>SUM(I4:I40)</f>
        <v>69</v>
      </c>
      <c r="J41" s="97">
        <f>MAX(J4:J40)</f>
        <v>11</v>
      </c>
      <c r="K41" s="98">
        <f t="shared" ref="K41:AA41" si="0">SUM(K4:K40)</f>
        <v>88752.659999999989</v>
      </c>
      <c r="L41" s="98">
        <f t="shared" si="0"/>
        <v>1393.98</v>
      </c>
      <c r="M41" s="98">
        <f t="shared" si="0"/>
        <v>13898.68</v>
      </c>
      <c r="N41" s="98">
        <f t="shared" si="0"/>
        <v>0</v>
      </c>
      <c r="O41" s="98">
        <f t="shared" si="0"/>
        <v>3846.1499999999996</v>
      </c>
      <c r="P41" s="98">
        <f t="shared" si="0"/>
        <v>8904.6</v>
      </c>
      <c r="Q41" s="98">
        <f t="shared" si="0"/>
        <v>34245</v>
      </c>
      <c r="R41" s="98">
        <f t="shared" si="0"/>
        <v>3994.65</v>
      </c>
      <c r="S41" s="98">
        <f t="shared" si="0"/>
        <v>0</v>
      </c>
      <c r="T41" s="98">
        <f t="shared" si="0"/>
        <v>0</v>
      </c>
      <c r="U41" s="98">
        <f t="shared" si="0"/>
        <v>155035.72</v>
      </c>
      <c r="V41" s="98">
        <f t="shared" si="0"/>
        <v>0</v>
      </c>
      <c r="W41" s="98">
        <f t="shared" si="0"/>
        <v>155035.72</v>
      </c>
      <c r="X41" s="101">
        <f t="shared" si="0"/>
        <v>60500</v>
      </c>
      <c r="Y41" s="101">
        <f t="shared" si="0"/>
        <v>0</v>
      </c>
      <c r="Z41" s="101">
        <f t="shared" si="0"/>
        <v>759</v>
      </c>
      <c r="AA41" s="101">
        <f t="shared" si="0"/>
        <v>660</v>
      </c>
      <c r="AB41" s="113">
        <f>W41/(D41+E41)</f>
        <v>5615.2017385005438</v>
      </c>
      <c r="AC41" s="113">
        <f>W41/Z41</f>
        <v>204.26313570487483</v>
      </c>
      <c r="AD41" s="113"/>
      <c r="AE41" s="113"/>
    </row>
    <row r="42" spans="1:31" ht="31.2" x14ac:dyDescent="0.25">
      <c r="A42" s="146" t="s">
        <v>14</v>
      </c>
      <c r="B42" s="146" t="s">
        <v>15</v>
      </c>
      <c r="C42" s="146" t="s">
        <v>16</v>
      </c>
      <c r="D42" s="43" t="s">
        <v>526</v>
      </c>
      <c r="E42" s="43" t="s">
        <v>524</v>
      </c>
      <c r="F42" s="146" t="s">
        <v>2</v>
      </c>
      <c r="G42" s="146" t="s">
        <v>3</v>
      </c>
      <c r="H42" s="43" t="s">
        <v>29</v>
      </c>
      <c r="I42" s="43" t="s">
        <v>4</v>
      </c>
      <c r="J42" s="43" t="s">
        <v>5</v>
      </c>
      <c r="K42" s="43" t="s">
        <v>6</v>
      </c>
      <c r="L42" s="43" t="s">
        <v>773</v>
      </c>
      <c r="M42" s="43" t="s">
        <v>13</v>
      </c>
      <c r="N42" s="146" t="s">
        <v>17</v>
      </c>
      <c r="O42" s="146" t="s">
        <v>7</v>
      </c>
      <c r="P42" s="43" t="s">
        <v>8</v>
      </c>
      <c r="Q42" s="146" t="s">
        <v>9</v>
      </c>
      <c r="R42" s="43" t="s">
        <v>18</v>
      </c>
      <c r="S42" s="146" t="s">
        <v>10</v>
      </c>
      <c r="T42" s="146" t="s">
        <v>12</v>
      </c>
      <c r="U42" s="43" t="s">
        <v>169</v>
      </c>
      <c r="V42" s="43" t="s">
        <v>170</v>
      </c>
      <c r="W42" s="43" t="s">
        <v>171</v>
      </c>
      <c r="X42" s="43" t="s">
        <v>163</v>
      </c>
      <c r="Y42" s="43" t="s">
        <v>164</v>
      </c>
      <c r="Z42" s="43" t="s">
        <v>165</v>
      </c>
      <c r="AA42" s="43" t="s">
        <v>166</v>
      </c>
      <c r="AB42" s="146" t="s">
        <v>167</v>
      </c>
      <c r="AC42" s="146" t="s">
        <v>168</v>
      </c>
      <c r="AD42" s="146" t="s">
        <v>1405</v>
      </c>
      <c r="AE42" s="146" t="s">
        <v>1406</v>
      </c>
    </row>
    <row r="43" spans="1:31" x14ac:dyDescent="0.25">
      <c r="A43" s="100"/>
      <c r="B43" s="100"/>
      <c r="C43" s="100"/>
      <c r="D43" s="100"/>
      <c r="E43" s="100"/>
      <c r="F43" s="100"/>
      <c r="G43" s="100"/>
      <c r="H43" s="100"/>
      <c r="I43" s="100"/>
      <c r="J43" s="100"/>
      <c r="K43" s="100"/>
      <c r="L43" s="100"/>
      <c r="M43" s="100"/>
      <c r="N43" s="100"/>
      <c r="O43" s="100"/>
      <c r="P43" s="100"/>
      <c r="Q43" s="100"/>
      <c r="R43" s="100"/>
      <c r="S43" s="100"/>
      <c r="T43" s="100"/>
      <c r="U43" s="100"/>
      <c r="V43" s="100"/>
      <c r="W43" s="100"/>
      <c r="X43" s="100"/>
      <c r="Y43" s="100"/>
      <c r="Z43" s="100"/>
      <c r="AA43" s="100"/>
      <c r="AB43" s="100"/>
      <c r="AC43" s="100"/>
      <c r="AD43" s="100"/>
      <c r="AE43" s="100"/>
    </row>
    <row r="44" spans="1:31" ht="36" x14ac:dyDescent="0.25">
      <c r="A44" s="304" t="s">
        <v>1251</v>
      </c>
      <c r="B44" s="304"/>
      <c r="C44" s="245" t="s">
        <v>30</v>
      </c>
      <c r="D44" s="245" t="s">
        <v>526</v>
      </c>
      <c r="E44" s="245" t="s">
        <v>524</v>
      </c>
      <c r="F44" s="276"/>
      <c r="G44" s="276"/>
      <c r="H44" s="245" t="s">
        <v>31</v>
      </c>
      <c r="I44" s="245" t="s">
        <v>4</v>
      </c>
      <c r="J44" s="245" t="s">
        <v>5</v>
      </c>
      <c r="K44" s="245" t="s">
        <v>6</v>
      </c>
      <c r="L44" s="245" t="s">
        <v>773</v>
      </c>
      <c r="M44" s="245" t="s">
        <v>13</v>
      </c>
      <c r="N44" s="276" t="s">
        <v>17</v>
      </c>
      <c r="O44" s="276" t="s">
        <v>7</v>
      </c>
      <c r="P44" s="245" t="s">
        <v>8</v>
      </c>
      <c r="Q44" s="276" t="s">
        <v>9</v>
      </c>
      <c r="R44" s="245" t="s">
        <v>18</v>
      </c>
      <c r="S44" s="276" t="s">
        <v>10</v>
      </c>
      <c r="T44" s="276" t="s">
        <v>12</v>
      </c>
      <c r="U44" s="245" t="s">
        <v>169</v>
      </c>
      <c r="V44" s="245" t="s">
        <v>170</v>
      </c>
      <c r="W44" s="245" t="s">
        <v>171</v>
      </c>
      <c r="X44" s="245" t="s">
        <v>163</v>
      </c>
      <c r="Y44" s="245" t="s">
        <v>164</v>
      </c>
      <c r="Z44" s="245" t="s">
        <v>165</v>
      </c>
      <c r="AA44" s="245" t="s">
        <v>166</v>
      </c>
      <c r="AB44" s="247" t="s">
        <v>167</v>
      </c>
      <c r="AC44" s="247" t="s">
        <v>168</v>
      </c>
      <c r="AD44" s="247"/>
      <c r="AE44" s="247"/>
    </row>
    <row r="45" spans="1:31" ht="21.75" customHeight="1" x14ac:dyDescent="0.25">
      <c r="A45" s="303" t="s">
        <v>1259</v>
      </c>
      <c r="B45" s="303"/>
      <c r="C45" s="95">
        <f>COUNT(D4:D5)</f>
        <v>2</v>
      </c>
      <c r="D45" s="95">
        <f>SUM(D4:D5)</f>
        <v>13.8</v>
      </c>
      <c r="E45" s="95">
        <f>SUM(E4:E5)</f>
        <v>0</v>
      </c>
      <c r="F45" s="95"/>
      <c r="G45" s="95"/>
      <c r="H45" s="95">
        <f>SUM(H4:H5)</f>
        <v>0</v>
      </c>
      <c r="I45" s="95">
        <f>SUM(I4:I5)</f>
        <v>40</v>
      </c>
      <c r="J45" s="95">
        <f>MAX(J4:J5)</f>
        <v>11</v>
      </c>
      <c r="K45" s="45">
        <f t="shared" ref="K45:V45" si="1">SUM(K4:K5)</f>
        <v>51023.199999999997</v>
      </c>
      <c r="L45" s="45">
        <f t="shared" si="1"/>
        <v>801.38</v>
      </c>
      <c r="M45" s="45">
        <f t="shared" si="1"/>
        <v>7990.24</v>
      </c>
      <c r="N45" s="45">
        <f t="shared" si="1"/>
        <v>0</v>
      </c>
      <c r="O45" s="45">
        <f t="shared" si="1"/>
        <v>2209.1999999999998</v>
      </c>
      <c r="P45" s="45">
        <f t="shared" si="1"/>
        <v>5118</v>
      </c>
      <c r="Q45" s="45">
        <f t="shared" si="1"/>
        <v>20395</v>
      </c>
      <c r="R45" s="45">
        <f t="shared" si="1"/>
        <v>2280</v>
      </c>
      <c r="S45" s="45">
        <f t="shared" si="1"/>
        <v>0</v>
      </c>
      <c r="T45" s="45">
        <f t="shared" si="1"/>
        <v>0</v>
      </c>
      <c r="U45" s="45">
        <f t="shared" si="1"/>
        <v>89817.02</v>
      </c>
      <c r="V45" s="45">
        <f t="shared" si="1"/>
        <v>0</v>
      </c>
      <c r="W45" s="62">
        <f>U45+V45</f>
        <v>89817.02</v>
      </c>
      <c r="X45" s="258">
        <f>SUM(X4:X5)</f>
        <v>34500</v>
      </c>
      <c r="Y45" s="258">
        <f>SUM(Y4:Y5)</f>
        <v>0</v>
      </c>
      <c r="Z45" s="258">
        <f>SUM(Z4:Z5)</f>
        <v>440</v>
      </c>
      <c r="AA45" s="258">
        <f>SUM(AA4:AA6)</f>
        <v>561</v>
      </c>
      <c r="AB45" s="62">
        <f>W45/(D45+E45)</f>
        <v>6508.4797101449276</v>
      </c>
      <c r="AC45" s="62">
        <f>W45/Z45</f>
        <v>204.12959090909092</v>
      </c>
      <c r="AD45" s="62"/>
      <c r="AE45" s="62"/>
    </row>
    <row r="46" spans="1:31" ht="21.75" customHeight="1" x14ac:dyDescent="0.25">
      <c r="A46" s="303" t="s">
        <v>1364</v>
      </c>
      <c r="B46" s="303"/>
      <c r="C46" s="95">
        <f>COUNT(D6:D19)</f>
        <v>2</v>
      </c>
      <c r="D46" s="95">
        <f>SUM(D6:D19)</f>
        <v>6.99</v>
      </c>
      <c r="E46" s="95">
        <f>SUM(E6:E19)</f>
        <v>6.82</v>
      </c>
      <c r="F46" s="95"/>
      <c r="G46" s="95"/>
      <c r="H46" s="95">
        <f>SUM(H6:H19)</f>
        <v>0</v>
      </c>
      <c r="I46" s="95">
        <f>SUM(I6:I19)</f>
        <v>29</v>
      </c>
      <c r="J46" s="95">
        <f>MAX(J6:J19)</f>
        <v>11</v>
      </c>
      <c r="K46" s="45">
        <f>SUM(K6:K19)</f>
        <v>37729.46</v>
      </c>
      <c r="L46" s="45">
        <f t="shared" ref="L46:AA46" si="2">SUM(L6:L19)</f>
        <v>592.6</v>
      </c>
      <c r="M46" s="45">
        <f t="shared" si="2"/>
        <v>5908.44</v>
      </c>
      <c r="N46" s="45">
        <f t="shared" si="2"/>
        <v>0</v>
      </c>
      <c r="O46" s="45">
        <f t="shared" si="2"/>
        <v>1636.9499999999998</v>
      </c>
      <c r="P46" s="45">
        <f t="shared" si="2"/>
        <v>3786.6</v>
      </c>
      <c r="Q46" s="45">
        <f t="shared" si="2"/>
        <v>13850</v>
      </c>
      <c r="R46" s="45">
        <f t="shared" si="2"/>
        <v>1714.65</v>
      </c>
      <c r="S46" s="45">
        <f t="shared" si="2"/>
        <v>0</v>
      </c>
      <c r="T46" s="45">
        <f t="shared" si="2"/>
        <v>0</v>
      </c>
      <c r="U46" s="45">
        <f t="shared" si="2"/>
        <v>65218.7</v>
      </c>
      <c r="V46" s="45">
        <f t="shared" si="2"/>
        <v>0</v>
      </c>
      <c r="W46" s="45">
        <f t="shared" si="2"/>
        <v>65218.7</v>
      </c>
      <c r="X46" s="258">
        <f t="shared" si="2"/>
        <v>26000</v>
      </c>
      <c r="Y46" s="258">
        <f t="shared" si="2"/>
        <v>0</v>
      </c>
      <c r="Z46" s="258">
        <f t="shared" si="2"/>
        <v>319</v>
      </c>
      <c r="AA46" s="258">
        <f t="shared" si="2"/>
        <v>305</v>
      </c>
      <c r="AB46" s="62">
        <f>W46/(D46+E46)</f>
        <v>4722.5706010137574</v>
      </c>
      <c r="AC46" s="62">
        <f>W46/Z46</f>
        <v>204.44733542319747</v>
      </c>
      <c r="AD46" s="62"/>
      <c r="AE46" s="62"/>
    </row>
  </sheetData>
  <mergeCells count="3">
    <mergeCell ref="A44:B44"/>
    <mergeCell ref="A45:B45"/>
    <mergeCell ref="A46:B46"/>
  </mergeCells>
  <pageMargins left="0.70866141732283472" right="0.70866141732283472" top="0.74803149606299213" bottom="0.74803149606299213" header="0.31496062992125984" footer="0.31496062992125984"/>
  <pageSetup paperSize="8" scale="55" orientation="landscape" r:id="rId1"/>
  <legacyDrawing r:id="rId2"/>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pageSetUpPr fitToPage="1"/>
  </sheetPr>
  <dimension ref="A1:AE45"/>
  <sheetViews>
    <sheetView workbookViewId="0">
      <selection activeCell="A4" sqref="A4:AE5"/>
    </sheetView>
  </sheetViews>
  <sheetFormatPr defaultRowHeight="13.2" x14ac:dyDescent="0.25"/>
  <cols>
    <col min="1" max="1" width="15.5546875" customWidth="1"/>
    <col min="2" max="2" width="11.5546875" customWidth="1"/>
    <col min="3" max="3" width="15" customWidth="1"/>
    <col min="4" max="4" width="11.5546875" customWidth="1"/>
    <col min="6" max="6" width="18" customWidth="1"/>
    <col min="7" max="7" width="15.109375" customWidth="1"/>
    <col min="11" max="11" width="11" bestFit="1" customWidth="1"/>
    <col min="13" max="13" width="10" bestFit="1" customWidth="1"/>
    <col min="15" max="18" width="10" bestFit="1" customWidth="1"/>
    <col min="21" max="21" width="11" bestFit="1" customWidth="1"/>
    <col min="23" max="23" width="11" bestFit="1" customWidth="1"/>
    <col min="28" max="28" width="10" bestFit="1" customWidth="1"/>
    <col min="30" max="30" width="18.33203125" customWidth="1"/>
    <col min="31" max="31" width="16" customWidth="1"/>
  </cols>
  <sheetData>
    <row r="1" spans="1:31" x14ac:dyDescent="0.25">
      <c r="A1" s="10" t="s">
        <v>1365</v>
      </c>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31" x14ac:dyDescent="0.25">
      <c r="A4" s="162" t="s">
        <v>1366</v>
      </c>
      <c r="B4" s="39" t="s">
        <v>1354</v>
      </c>
      <c r="C4" s="21" t="s">
        <v>1367</v>
      </c>
      <c r="D4" s="21">
        <v>7.18</v>
      </c>
      <c r="E4" s="21">
        <v>0</v>
      </c>
      <c r="F4" s="21" t="s">
        <v>177</v>
      </c>
      <c r="G4" s="21" t="s">
        <v>1367</v>
      </c>
      <c r="H4" s="21">
        <v>0</v>
      </c>
      <c r="I4" s="21">
        <v>19</v>
      </c>
      <c r="J4" s="21">
        <v>11</v>
      </c>
      <c r="K4" s="23">
        <v>24236.02</v>
      </c>
      <c r="L4" s="23">
        <v>380.65</v>
      </c>
      <c r="M4" s="23">
        <v>3795.36</v>
      </c>
      <c r="N4" s="23">
        <v>0</v>
      </c>
      <c r="O4" s="23">
        <v>1049.3699999999999</v>
      </c>
      <c r="P4" s="23">
        <v>2431.0500000000002</v>
      </c>
      <c r="Q4" s="23">
        <v>7913.5</v>
      </c>
      <c r="R4" s="23">
        <v>1083</v>
      </c>
      <c r="S4" s="23">
        <v>0</v>
      </c>
      <c r="T4" s="23">
        <v>0</v>
      </c>
      <c r="U4" s="23">
        <v>40888.949999999997</v>
      </c>
      <c r="V4" s="23">
        <v>0</v>
      </c>
      <c r="W4" s="23">
        <f>U4+V4</f>
        <v>40888.949999999997</v>
      </c>
      <c r="X4" s="21">
        <v>17950</v>
      </c>
      <c r="Y4" s="21">
        <v>0</v>
      </c>
      <c r="Z4" s="21">
        <v>209</v>
      </c>
      <c r="AA4" s="21">
        <v>174</v>
      </c>
      <c r="AB4" s="23">
        <f>W4/(D4+E4)</f>
        <v>5694.839832869081</v>
      </c>
      <c r="AC4" s="23">
        <f>W4/Z4</f>
        <v>195.64090909090908</v>
      </c>
      <c r="AD4" s="23" t="s">
        <v>1833</v>
      </c>
      <c r="AE4" s="284"/>
    </row>
    <row r="5" spans="1:31" x14ac:dyDescent="0.25">
      <c r="A5" s="38" t="s">
        <v>1366</v>
      </c>
      <c r="B5" s="39" t="s">
        <v>1385</v>
      </c>
      <c r="C5" s="21" t="s">
        <v>1399</v>
      </c>
      <c r="D5" s="21">
        <v>7.02</v>
      </c>
      <c r="E5" s="21">
        <v>0</v>
      </c>
      <c r="F5" s="21" t="s">
        <v>177</v>
      </c>
      <c r="G5" s="21" t="s">
        <v>1399</v>
      </c>
      <c r="H5" s="21">
        <v>0</v>
      </c>
      <c r="I5" s="21">
        <v>20</v>
      </c>
      <c r="J5" s="21">
        <v>11</v>
      </c>
      <c r="K5" s="23">
        <v>25511.599999999999</v>
      </c>
      <c r="L5" s="23">
        <v>400.69</v>
      </c>
      <c r="M5" s="23">
        <v>3995.12</v>
      </c>
      <c r="N5" s="23">
        <v>0</v>
      </c>
      <c r="O5" s="23">
        <v>1104.5999999999999</v>
      </c>
      <c r="P5" s="23">
        <v>2559</v>
      </c>
      <c r="Q5" s="23">
        <v>8330</v>
      </c>
      <c r="R5" s="23">
        <v>1140</v>
      </c>
      <c r="S5" s="23">
        <v>0</v>
      </c>
      <c r="T5" s="23">
        <v>0</v>
      </c>
      <c r="U5" s="23">
        <v>43041.01</v>
      </c>
      <c r="V5" s="23">
        <v>0</v>
      </c>
      <c r="W5" s="23">
        <f>U5+V5</f>
        <v>43041.01</v>
      </c>
      <c r="X5" s="21">
        <v>17550</v>
      </c>
      <c r="Y5" s="21">
        <v>0</v>
      </c>
      <c r="Z5" s="21">
        <v>220</v>
      </c>
      <c r="AA5" s="21">
        <v>193</v>
      </c>
      <c r="AB5" s="23">
        <f>W5/(D5+E5)</f>
        <v>6131.1980056980065</v>
      </c>
      <c r="AC5" s="23">
        <f>W5/Z5</f>
        <v>195.64095454545455</v>
      </c>
      <c r="AD5" s="23" t="s">
        <v>1851</v>
      </c>
      <c r="AE5" s="284"/>
    </row>
    <row r="6" spans="1:31" x14ac:dyDescent="0.25">
      <c r="A6" s="21"/>
      <c r="B6" s="38"/>
      <c r="C6" s="21"/>
      <c r="D6" s="21"/>
      <c r="E6" s="21"/>
      <c r="F6" s="21"/>
      <c r="G6" s="21"/>
      <c r="H6" s="21"/>
      <c r="I6" s="21"/>
      <c r="J6" s="21"/>
      <c r="K6" s="23"/>
      <c r="L6" s="23"/>
      <c r="M6" s="23"/>
      <c r="N6" s="23"/>
      <c r="O6" s="23"/>
      <c r="P6" s="23"/>
      <c r="Q6" s="23"/>
      <c r="R6" s="23"/>
      <c r="S6" s="23"/>
      <c r="T6" s="23"/>
      <c r="U6" s="23"/>
      <c r="V6" s="23"/>
      <c r="W6" s="23"/>
      <c r="X6" s="21"/>
      <c r="Y6" s="21"/>
      <c r="Z6" s="21"/>
      <c r="AA6" s="21"/>
      <c r="AB6" s="23"/>
      <c r="AC6" s="23"/>
      <c r="AD6" s="23"/>
      <c r="AE6" s="284"/>
    </row>
    <row r="7" spans="1:31" x14ac:dyDescent="0.25">
      <c r="A7" s="21"/>
      <c r="B7" s="38"/>
      <c r="C7" s="21"/>
      <c r="D7" s="21"/>
      <c r="E7" s="21"/>
      <c r="F7" s="21"/>
      <c r="G7" s="21"/>
      <c r="H7" s="21"/>
      <c r="I7" s="21"/>
      <c r="J7" s="21"/>
      <c r="K7" s="23"/>
      <c r="L7" s="23"/>
      <c r="M7" s="23"/>
      <c r="N7" s="23"/>
      <c r="O7" s="23"/>
      <c r="P7" s="23"/>
      <c r="Q7" s="23"/>
      <c r="R7" s="23"/>
      <c r="S7" s="23"/>
      <c r="T7" s="23"/>
      <c r="U7" s="23"/>
      <c r="V7" s="23"/>
      <c r="W7" s="23"/>
      <c r="X7" s="21"/>
      <c r="Y7" s="21"/>
      <c r="Z7" s="21"/>
      <c r="AA7" s="21"/>
      <c r="AB7" s="23"/>
      <c r="AC7" s="23"/>
      <c r="AD7" s="23"/>
      <c r="AE7" s="284"/>
    </row>
    <row r="8" spans="1:31" x14ac:dyDescent="0.25">
      <c r="A8" s="21"/>
      <c r="B8" s="38"/>
      <c r="C8" s="21"/>
      <c r="D8" s="21"/>
      <c r="E8" s="21"/>
      <c r="F8" s="21"/>
      <c r="G8" s="21"/>
      <c r="H8" s="21"/>
      <c r="I8" s="21"/>
      <c r="J8" s="21"/>
      <c r="K8" s="23"/>
      <c r="L8" s="23"/>
      <c r="M8" s="23"/>
      <c r="N8" s="23"/>
      <c r="O8" s="23"/>
      <c r="P8" s="23"/>
      <c r="Q8" s="23"/>
      <c r="R8" s="23"/>
      <c r="S8" s="23"/>
      <c r="T8" s="23"/>
      <c r="U8" s="23"/>
      <c r="V8" s="23"/>
      <c r="W8" s="23"/>
      <c r="X8" s="21"/>
      <c r="Y8" s="21"/>
      <c r="Z8" s="21"/>
      <c r="AA8" s="21"/>
      <c r="AB8" s="23"/>
      <c r="AC8" s="23"/>
      <c r="AD8" s="23"/>
      <c r="AE8" s="284"/>
    </row>
    <row r="9" spans="1:31" x14ac:dyDescent="0.25">
      <c r="A9" s="21"/>
      <c r="B9" s="38"/>
      <c r="C9" s="21"/>
      <c r="D9" s="21"/>
      <c r="E9" s="21"/>
      <c r="F9" s="21"/>
      <c r="G9" s="21"/>
      <c r="H9" s="21"/>
      <c r="I9" s="21"/>
      <c r="J9" s="21"/>
      <c r="K9" s="23"/>
      <c r="L9" s="23"/>
      <c r="M9" s="23"/>
      <c r="N9" s="23"/>
      <c r="O9" s="23"/>
      <c r="P9" s="23"/>
      <c r="Q9" s="23"/>
      <c r="R9" s="23"/>
      <c r="S9" s="23"/>
      <c r="T9" s="23"/>
      <c r="U9" s="23"/>
      <c r="V9" s="23"/>
      <c r="W9" s="23"/>
      <c r="X9" s="21"/>
      <c r="Y9" s="21"/>
      <c r="Z9" s="21"/>
      <c r="AA9" s="21"/>
      <c r="AB9" s="23"/>
      <c r="AC9" s="23"/>
      <c r="AD9" s="23"/>
      <c r="AE9" s="284"/>
    </row>
    <row r="10" spans="1:31" x14ac:dyDescent="0.25">
      <c r="A10" s="21"/>
      <c r="B10" s="38"/>
      <c r="C10" s="21"/>
      <c r="D10" s="21"/>
      <c r="E10" s="21"/>
      <c r="F10" s="21"/>
      <c r="G10" s="21"/>
      <c r="H10" s="21"/>
      <c r="I10" s="21"/>
      <c r="J10" s="21"/>
      <c r="K10" s="23"/>
      <c r="L10" s="23"/>
      <c r="M10" s="23"/>
      <c r="N10" s="23"/>
      <c r="O10" s="23"/>
      <c r="P10" s="23"/>
      <c r="Q10" s="23"/>
      <c r="R10" s="23"/>
      <c r="S10" s="23"/>
      <c r="T10" s="23"/>
      <c r="U10" s="23"/>
      <c r="V10" s="23"/>
      <c r="W10" s="23"/>
      <c r="X10" s="21"/>
      <c r="Y10" s="21"/>
      <c r="Z10" s="21"/>
      <c r="AA10" s="21"/>
      <c r="AB10" s="23"/>
      <c r="AC10" s="23"/>
      <c r="AD10" s="23"/>
      <c r="AE10" s="284"/>
    </row>
    <row r="11" spans="1:31" x14ac:dyDescent="0.25">
      <c r="A11" s="21"/>
      <c r="B11" s="38"/>
      <c r="C11" s="21"/>
      <c r="D11" s="21"/>
      <c r="E11" s="21"/>
      <c r="F11" s="21"/>
      <c r="G11" s="21"/>
      <c r="H11" s="21"/>
      <c r="I11" s="21"/>
      <c r="J11" s="21"/>
      <c r="K11" s="23"/>
      <c r="L11" s="23"/>
      <c r="M11" s="23"/>
      <c r="N11" s="23"/>
      <c r="O11" s="23"/>
      <c r="P11" s="23"/>
      <c r="Q11" s="23"/>
      <c r="R11" s="23"/>
      <c r="S11" s="23"/>
      <c r="T11" s="23"/>
      <c r="U11" s="23"/>
      <c r="V11" s="23"/>
      <c r="W11" s="23"/>
      <c r="X11" s="21"/>
      <c r="Y11" s="21"/>
      <c r="Z11" s="21"/>
      <c r="AA11" s="21"/>
      <c r="AB11" s="23"/>
      <c r="AC11" s="23"/>
      <c r="AD11" s="23"/>
      <c r="AE11" s="284"/>
    </row>
    <row r="12" spans="1:31" x14ac:dyDescent="0.25">
      <c r="A12" s="21"/>
      <c r="B12" s="38"/>
      <c r="C12" s="21"/>
      <c r="D12" s="21"/>
      <c r="E12" s="21"/>
      <c r="F12" s="21"/>
      <c r="G12" s="21"/>
      <c r="H12" s="21"/>
      <c r="I12" s="21"/>
      <c r="J12" s="21"/>
      <c r="K12" s="23"/>
      <c r="L12" s="23"/>
      <c r="M12" s="23"/>
      <c r="N12" s="23"/>
      <c r="O12" s="23"/>
      <c r="P12" s="23"/>
      <c r="Q12" s="23"/>
      <c r="R12" s="23"/>
      <c r="S12" s="23"/>
      <c r="T12" s="23"/>
      <c r="U12" s="23"/>
      <c r="V12" s="23"/>
      <c r="W12" s="23"/>
      <c r="X12" s="21"/>
      <c r="Y12" s="21"/>
      <c r="Z12" s="21"/>
      <c r="AA12" s="21"/>
      <c r="AB12" s="23"/>
      <c r="AC12" s="23"/>
      <c r="AD12" s="23"/>
      <c r="AE12" s="284"/>
    </row>
    <row r="13" spans="1:31" x14ac:dyDescent="0.25">
      <c r="A13" s="21"/>
      <c r="B13" s="38"/>
      <c r="C13" s="21"/>
      <c r="D13" s="21"/>
      <c r="E13" s="21"/>
      <c r="F13" s="21"/>
      <c r="G13" s="21"/>
      <c r="H13" s="21"/>
      <c r="I13" s="21"/>
      <c r="J13" s="21"/>
      <c r="K13" s="23"/>
      <c r="L13" s="23"/>
      <c r="M13" s="23"/>
      <c r="N13" s="23"/>
      <c r="O13" s="23"/>
      <c r="P13" s="23"/>
      <c r="Q13" s="23"/>
      <c r="R13" s="23"/>
      <c r="S13" s="23"/>
      <c r="T13" s="23"/>
      <c r="U13" s="23"/>
      <c r="V13" s="23"/>
      <c r="W13" s="23"/>
      <c r="X13" s="21"/>
      <c r="Y13" s="21"/>
      <c r="Z13" s="21"/>
      <c r="AA13" s="21"/>
      <c r="AB13" s="23"/>
      <c r="AC13" s="23"/>
      <c r="AD13" s="23"/>
      <c r="AE13" s="284"/>
    </row>
    <row r="14" spans="1:31" x14ac:dyDescent="0.25">
      <c r="A14" s="21"/>
      <c r="B14" s="38"/>
      <c r="C14" s="21"/>
      <c r="D14" s="21"/>
      <c r="E14" s="21"/>
      <c r="F14" s="21"/>
      <c r="G14" s="21"/>
      <c r="H14" s="21"/>
      <c r="I14" s="21"/>
      <c r="J14" s="21"/>
      <c r="K14" s="23"/>
      <c r="L14" s="23"/>
      <c r="M14" s="23"/>
      <c r="N14" s="23"/>
      <c r="O14" s="23"/>
      <c r="P14" s="23"/>
      <c r="Q14" s="23"/>
      <c r="R14" s="23"/>
      <c r="S14" s="23"/>
      <c r="T14" s="23"/>
      <c r="U14" s="23"/>
      <c r="V14" s="23"/>
      <c r="W14" s="23"/>
      <c r="X14" s="21"/>
      <c r="Y14" s="21"/>
      <c r="Z14" s="21"/>
      <c r="AA14" s="21"/>
      <c r="AB14" s="23"/>
      <c r="AC14" s="23"/>
      <c r="AD14" s="23"/>
      <c r="AE14" s="284"/>
    </row>
    <row r="15" spans="1:31" x14ac:dyDescent="0.25">
      <c r="A15" s="21"/>
      <c r="B15" s="38"/>
      <c r="C15" s="21"/>
      <c r="D15" s="21"/>
      <c r="E15" s="21"/>
      <c r="F15" s="21"/>
      <c r="G15" s="21"/>
      <c r="H15" s="21"/>
      <c r="I15" s="21"/>
      <c r="J15" s="21"/>
      <c r="K15" s="23"/>
      <c r="L15" s="23"/>
      <c r="M15" s="23"/>
      <c r="N15" s="23"/>
      <c r="O15" s="23"/>
      <c r="P15" s="23"/>
      <c r="Q15" s="23"/>
      <c r="R15" s="23"/>
      <c r="S15" s="23"/>
      <c r="T15" s="23"/>
      <c r="U15" s="23"/>
      <c r="V15" s="23"/>
      <c r="W15" s="23"/>
      <c r="X15" s="21"/>
      <c r="Y15" s="21"/>
      <c r="Z15" s="21"/>
      <c r="AA15" s="21"/>
      <c r="AB15" s="23"/>
      <c r="AC15" s="23"/>
      <c r="AD15" s="23"/>
      <c r="AE15" s="284"/>
    </row>
    <row r="16" spans="1:31" x14ac:dyDescent="0.25">
      <c r="A16" s="21"/>
      <c r="B16" s="38"/>
      <c r="C16" s="21"/>
      <c r="D16" s="21"/>
      <c r="E16" s="21"/>
      <c r="F16" s="21"/>
      <c r="G16" s="21"/>
      <c r="H16" s="21"/>
      <c r="I16" s="21"/>
      <c r="J16" s="21"/>
      <c r="K16" s="23"/>
      <c r="L16" s="23"/>
      <c r="M16" s="23"/>
      <c r="N16" s="23"/>
      <c r="O16" s="23"/>
      <c r="P16" s="23"/>
      <c r="Q16" s="23"/>
      <c r="R16" s="23"/>
      <c r="S16" s="23"/>
      <c r="T16" s="23"/>
      <c r="U16" s="23"/>
      <c r="V16" s="23"/>
      <c r="W16" s="23"/>
      <c r="X16" s="21"/>
      <c r="Y16" s="21"/>
      <c r="Z16" s="21"/>
      <c r="AA16" s="21"/>
      <c r="AB16" s="23"/>
      <c r="AC16" s="23"/>
      <c r="AD16" s="23"/>
      <c r="AE16" s="284"/>
    </row>
    <row r="17" spans="1:31" x14ac:dyDescent="0.25">
      <c r="A17" s="21"/>
      <c r="B17" s="38"/>
      <c r="C17" s="21"/>
      <c r="D17" s="21"/>
      <c r="E17" s="21"/>
      <c r="F17" s="21"/>
      <c r="G17" s="21"/>
      <c r="H17" s="21"/>
      <c r="I17" s="21"/>
      <c r="J17" s="21"/>
      <c r="K17" s="23"/>
      <c r="L17" s="23"/>
      <c r="M17" s="23"/>
      <c r="N17" s="23"/>
      <c r="O17" s="23"/>
      <c r="P17" s="23"/>
      <c r="Q17" s="23"/>
      <c r="R17" s="23"/>
      <c r="S17" s="23"/>
      <c r="T17" s="23"/>
      <c r="U17" s="23"/>
      <c r="V17" s="23"/>
      <c r="W17" s="23"/>
      <c r="X17" s="21"/>
      <c r="Y17" s="21"/>
      <c r="Z17" s="21"/>
      <c r="AA17" s="21"/>
      <c r="AB17" s="23"/>
      <c r="AC17" s="23"/>
      <c r="AD17" s="23"/>
      <c r="AE17" s="284"/>
    </row>
    <row r="18" spans="1:31" x14ac:dyDescent="0.25">
      <c r="A18" s="21"/>
      <c r="B18" s="38"/>
      <c r="C18" s="21"/>
      <c r="D18" s="21"/>
      <c r="E18" s="21"/>
      <c r="F18" s="21"/>
      <c r="G18" s="21"/>
      <c r="H18" s="21"/>
      <c r="I18" s="21"/>
      <c r="J18" s="21"/>
      <c r="K18" s="23"/>
      <c r="L18" s="23"/>
      <c r="M18" s="23"/>
      <c r="N18" s="23"/>
      <c r="O18" s="23"/>
      <c r="P18" s="23"/>
      <c r="Q18" s="23"/>
      <c r="R18" s="23"/>
      <c r="S18" s="23"/>
      <c r="T18" s="23"/>
      <c r="U18" s="23"/>
      <c r="V18" s="23"/>
      <c r="W18" s="23"/>
      <c r="X18" s="21"/>
      <c r="Y18" s="21"/>
      <c r="Z18" s="21"/>
      <c r="AA18" s="21"/>
      <c r="AB18" s="23"/>
      <c r="AC18" s="23"/>
      <c r="AD18" s="23"/>
      <c r="AE18" s="284"/>
    </row>
    <row r="19" spans="1:31" x14ac:dyDescent="0.25">
      <c r="A19" s="152"/>
      <c r="B19" s="38"/>
      <c r="C19" s="21"/>
      <c r="D19" s="21"/>
      <c r="E19" s="21"/>
      <c r="F19" s="21"/>
      <c r="G19" s="21"/>
      <c r="H19" s="21"/>
      <c r="I19" s="21"/>
      <c r="J19" s="21"/>
      <c r="K19" s="23"/>
      <c r="L19" s="23"/>
      <c r="M19" s="23"/>
      <c r="N19" s="23"/>
      <c r="O19" s="23"/>
      <c r="P19" s="23"/>
      <c r="Q19" s="23"/>
      <c r="R19" s="23"/>
      <c r="S19" s="23"/>
      <c r="T19" s="23"/>
      <c r="U19" s="23"/>
      <c r="V19" s="23"/>
      <c r="W19" s="23"/>
      <c r="X19" s="21"/>
      <c r="Y19" s="21"/>
      <c r="Z19" s="21"/>
      <c r="AA19" s="21"/>
      <c r="AB19" s="23"/>
      <c r="AC19" s="23"/>
      <c r="AD19" s="23"/>
      <c r="AE19" s="284"/>
    </row>
    <row r="20" spans="1:31" x14ac:dyDescent="0.25">
      <c r="A20" s="21"/>
      <c r="B20" s="38"/>
      <c r="C20" s="21"/>
      <c r="D20" s="21"/>
      <c r="E20" s="21"/>
      <c r="F20" s="21"/>
      <c r="G20" s="21"/>
      <c r="H20" s="21"/>
      <c r="I20" s="21"/>
      <c r="J20" s="21"/>
      <c r="K20" s="23"/>
      <c r="L20" s="23"/>
      <c r="M20" s="23"/>
      <c r="N20" s="23"/>
      <c r="O20" s="23"/>
      <c r="P20" s="23"/>
      <c r="Q20" s="23"/>
      <c r="R20" s="23"/>
      <c r="S20" s="23"/>
      <c r="T20" s="23"/>
      <c r="U20" s="23"/>
      <c r="V20" s="23"/>
      <c r="W20" s="23"/>
      <c r="X20" s="21"/>
      <c r="Y20" s="21"/>
      <c r="Z20" s="21"/>
      <c r="AA20" s="21"/>
      <c r="AB20" s="23"/>
      <c r="AC20" s="23"/>
      <c r="AD20" s="23"/>
      <c r="AE20" s="284"/>
    </row>
    <row r="21" spans="1:31" x14ac:dyDescent="0.25">
      <c r="A21" s="21"/>
      <c r="B21" s="38"/>
      <c r="C21" s="21"/>
      <c r="D21" s="21"/>
      <c r="E21" s="21"/>
      <c r="F21" s="21"/>
      <c r="G21" s="21"/>
      <c r="H21" s="21"/>
      <c r="I21" s="21"/>
      <c r="J21" s="21"/>
      <c r="K21" s="23"/>
      <c r="L21" s="23"/>
      <c r="M21" s="23"/>
      <c r="N21" s="23"/>
      <c r="O21" s="23"/>
      <c r="P21" s="23"/>
      <c r="Q21" s="23"/>
      <c r="R21" s="23"/>
      <c r="S21" s="23"/>
      <c r="T21" s="23"/>
      <c r="U21" s="23"/>
      <c r="V21" s="23"/>
      <c r="W21" s="23"/>
      <c r="X21" s="21"/>
      <c r="Y21" s="21"/>
      <c r="Z21" s="21"/>
      <c r="AA21" s="21"/>
      <c r="AB21" s="23"/>
      <c r="AC21" s="23"/>
      <c r="AD21" s="23"/>
      <c r="AE21" s="284"/>
    </row>
    <row r="22" spans="1:31" x14ac:dyDescent="0.25">
      <c r="A22" s="21"/>
      <c r="B22" s="38"/>
      <c r="C22" s="21"/>
      <c r="D22" s="21"/>
      <c r="E22" s="21"/>
      <c r="F22" s="21"/>
      <c r="G22" s="21"/>
      <c r="H22" s="21"/>
      <c r="I22" s="21"/>
      <c r="J22" s="21"/>
      <c r="K22" s="23"/>
      <c r="L22" s="23"/>
      <c r="M22" s="23"/>
      <c r="N22" s="23"/>
      <c r="O22" s="23"/>
      <c r="P22" s="23"/>
      <c r="Q22" s="23"/>
      <c r="R22" s="23"/>
      <c r="S22" s="23"/>
      <c r="T22" s="23"/>
      <c r="U22" s="23"/>
      <c r="V22" s="23"/>
      <c r="W22" s="23"/>
      <c r="X22" s="21"/>
      <c r="Y22" s="21"/>
      <c r="Z22" s="21"/>
      <c r="AA22" s="21"/>
      <c r="AB22" s="23"/>
      <c r="AC22" s="23"/>
      <c r="AD22" s="23"/>
      <c r="AE22" s="284"/>
    </row>
    <row r="23" spans="1:31" x14ac:dyDescent="0.25">
      <c r="A23" s="21"/>
      <c r="B23" s="38"/>
      <c r="C23" s="21"/>
      <c r="D23" s="21"/>
      <c r="E23" s="21"/>
      <c r="F23" s="21"/>
      <c r="G23" s="21"/>
      <c r="H23" s="21"/>
      <c r="I23" s="21"/>
      <c r="J23" s="21"/>
      <c r="K23" s="23"/>
      <c r="L23" s="23"/>
      <c r="M23" s="23"/>
      <c r="N23" s="23"/>
      <c r="O23" s="23"/>
      <c r="P23" s="23"/>
      <c r="Q23" s="23"/>
      <c r="R23" s="23"/>
      <c r="S23" s="23"/>
      <c r="T23" s="23"/>
      <c r="U23" s="23"/>
      <c r="V23" s="23"/>
      <c r="W23" s="23"/>
      <c r="X23" s="21"/>
      <c r="Y23" s="21"/>
      <c r="Z23" s="21"/>
      <c r="AA23" s="21"/>
      <c r="AB23" s="23"/>
      <c r="AC23" s="23"/>
      <c r="AD23" s="23"/>
      <c r="AE23" s="284"/>
    </row>
    <row r="24" spans="1:31" x14ac:dyDescent="0.25">
      <c r="A24" s="21"/>
      <c r="B24" s="38"/>
      <c r="C24" s="21"/>
      <c r="D24" s="21"/>
      <c r="E24" s="21"/>
      <c r="F24" s="21"/>
      <c r="G24" s="21"/>
      <c r="H24" s="21"/>
      <c r="I24" s="21"/>
      <c r="J24" s="21"/>
      <c r="K24" s="23"/>
      <c r="L24" s="23"/>
      <c r="M24" s="23"/>
      <c r="N24" s="23"/>
      <c r="O24" s="23"/>
      <c r="P24" s="23"/>
      <c r="Q24" s="23"/>
      <c r="R24" s="23"/>
      <c r="S24" s="23"/>
      <c r="T24" s="23"/>
      <c r="U24" s="23"/>
      <c r="V24" s="23"/>
      <c r="W24" s="23"/>
      <c r="X24" s="21"/>
      <c r="Y24" s="21"/>
      <c r="Z24" s="21"/>
      <c r="AA24" s="21"/>
      <c r="AB24" s="23"/>
      <c r="AC24" s="23"/>
      <c r="AD24" s="23"/>
      <c r="AE24" s="284"/>
    </row>
    <row r="25" spans="1:31" x14ac:dyDescent="0.25">
      <c r="A25" s="21"/>
      <c r="B25" s="38"/>
      <c r="C25" s="21"/>
      <c r="D25" s="21"/>
      <c r="E25" s="21"/>
      <c r="F25" s="21"/>
      <c r="G25" s="21"/>
      <c r="H25" s="21"/>
      <c r="I25" s="21"/>
      <c r="J25" s="21"/>
      <c r="K25" s="23"/>
      <c r="L25" s="23"/>
      <c r="M25" s="23"/>
      <c r="N25" s="23"/>
      <c r="O25" s="23"/>
      <c r="P25" s="23"/>
      <c r="Q25" s="23"/>
      <c r="R25" s="23"/>
      <c r="S25" s="23"/>
      <c r="T25" s="23"/>
      <c r="U25" s="23"/>
      <c r="V25" s="23"/>
      <c r="W25" s="23"/>
      <c r="X25" s="21"/>
      <c r="Y25" s="21"/>
      <c r="Z25" s="21"/>
      <c r="AA25" s="21"/>
      <c r="AB25" s="23"/>
      <c r="AC25" s="23"/>
      <c r="AD25" s="23"/>
      <c r="AE25" s="284"/>
    </row>
    <row r="26" spans="1:31" x14ac:dyDescent="0.25">
      <c r="A26" s="21"/>
      <c r="B26" s="38"/>
      <c r="C26" s="21"/>
      <c r="D26" s="21"/>
      <c r="E26" s="21"/>
      <c r="F26" s="21"/>
      <c r="G26" s="21"/>
      <c r="H26" s="21"/>
      <c r="I26" s="21"/>
      <c r="J26" s="21"/>
      <c r="K26" s="23"/>
      <c r="L26" s="23"/>
      <c r="M26" s="23"/>
      <c r="N26" s="23"/>
      <c r="O26" s="23"/>
      <c r="P26" s="23"/>
      <c r="Q26" s="23"/>
      <c r="R26" s="23"/>
      <c r="S26" s="23"/>
      <c r="T26" s="23"/>
      <c r="U26" s="23"/>
      <c r="V26" s="23"/>
      <c r="W26" s="23"/>
      <c r="X26" s="21"/>
      <c r="Y26" s="21"/>
      <c r="Z26" s="21"/>
      <c r="AA26" s="21"/>
      <c r="AB26" s="23"/>
      <c r="AC26" s="23"/>
      <c r="AD26" s="23"/>
      <c r="AE26" s="284"/>
    </row>
    <row r="27" spans="1:31" x14ac:dyDescent="0.25">
      <c r="A27" s="21"/>
      <c r="B27" s="38"/>
      <c r="C27" s="21"/>
      <c r="D27" s="21"/>
      <c r="E27" s="21"/>
      <c r="F27" s="21"/>
      <c r="G27" s="21"/>
      <c r="H27" s="21"/>
      <c r="I27" s="21"/>
      <c r="J27" s="21"/>
      <c r="K27" s="23"/>
      <c r="L27" s="23"/>
      <c r="M27" s="23"/>
      <c r="N27" s="23"/>
      <c r="O27" s="23"/>
      <c r="P27" s="23"/>
      <c r="Q27" s="23"/>
      <c r="R27" s="23"/>
      <c r="S27" s="23"/>
      <c r="T27" s="23"/>
      <c r="U27" s="23"/>
      <c r="V27" s="23"/>
      <c r="W27" s="23"/>
      <c r="X27" s="21"/>
      <c r="Y27" s="21"/>
      <c r="Z27" s="21"/>
      <c r="AA27" s="21"/>
      <c r="AB27" s="23"/>
      <c r="AC27" s="23"/>
      <c r="AD27" s="23"/>
      <c r="AE27" s="284"/>
    </row>
    <row r="28" spans="1:31" x14ac:dyDescent="0.25">
      <c r="A28" s="21"/>
      <c r="B28" s="38"/>
      <c r="C28" s="21"/>
      <c r="D28" s="21"/>
      <c r="E28" s="21"/>
      <c r="F28" s="21"/>
      <c r="G28" s="21"/>
      <c r="H28" s="21"/>
      <c r="I28" s="21"/>
      <c r="J28" s="21"/>
      <c r="K28" s="23"/>
      <c r="L28" s="23"/>
      <c r="M28" s="23"/>
      <c r="N28" s="23"/>
      <c r="O28" s="23"/>
      <c r="P28" s="23"/>
      <c r="Q28" s="23"/>
      <c r="R28" s="23"/>
      <c r="S28" s="23"/>
      <c r="T28" s="23"/>
      <c r="U28" s="23"/>
      <c r="V28" s="23"/>
      <c r="W28" s="23"/>
      <c r="X28" s="21"/>
      <c r="Y28" s="21"/>
      <c r="Z28" s="21"/>
      <c r="AA28" s="21"/>
      <c r="AB28" s="23"/>
      <c r="AC28" s="23"/>
      <c r="AD28" s="23"/>
      <c r="AE28" s="284"/>
    </row>
    <row r="29" spans="1:31" x14ac:dyDescent="0.25">
      <c r="A29" s="21"/>
      <c r="B29" s="38"/>
      <c r="C29" s="21"/>
      <c r="D29" s="21"/>
      <c r="E29" s="21"/>
      <c r="F29" s="21"/>
      <c r="G29" s="21"/>
      <c r="H29" s="21"/>
      <c r="I29" s="21"/>
      <c r="J29" s="21"/>
      <c r="K29" s="23"/>
      <c r="L29" s="23"/>
      <c r="M29" s="23"/>
      <c r="N29" s="23"/>
      <c r="O29" s="23"/>
      <c r="P29" s="23"/>
      <c r="Q29" s="23"/>
      <c r="R29" s="23"/>
      <c r="S29" s="23"/>
      <c r="T29" s="23"/>
      <c r="U29" s="23"/>
      <c r="V29" s="23"/>
      <c r="W29" s="23"/>
      <c r="X29" s="21"/>
      <c r="Y29" s="21"/>
      <c r="Z29" s="21"/>
      <c r="AA29" s="21"/>
      <c r="AB29" s="23"/>
      <c r="AC29" s="23"/>
      <c r="AD29" s="23"/>
      <c r="AE29" s="284"/>
    </row>
    <row r="30" spans="1:31" x14ac:dyDescent="0.25">
      <c r="A30" s="21"/>
      <c r="B30" s="38"/>
      <c r="C30" s="21"/>
      <c r="D30" s="21"/>
      <c r="E30" s="21"/>
      <c r="F30" s="21"/>
      <c r="G30" s="21"/>
      <c r="H30" s="21"/>
      <c r="I30" s="21"/>
      <c r="J30" s="21"/>
      <c r="K30" s="23"/>
      <c r="L30" s="23"/>
      <c r="M30" s="23"/>
      <c r="N30" s="23"/>
      <c r="O30" s="23"/>
      <c r="P30" s="23"/>
      <c r="Q30" s="23"/>
      <c r="R30" s="23"/>
      <c r="S30" s="23"/>
      <c r="T30" s="23"/>
      <c r="U30" s="23"/>
      <c r="V30" s="23"/>
      <c r="W30" s="23"/>
      <c r="X30" s="21"/>
      <c r="Y30" s="21"/>
      <c r="Z30" s="21"/>
      <c r="AA30" s="21"/>
      <c r="AB30" s="23"/>
      <c r="AC30" s="23"/>
      <c r="AD30" s="23"/>
      <c r="AE30" s="284"/>
    </row>
    <row r="31" spans="1:31" x14ac:dyDescent="0.25">
      <c r="A31" s="21"/>
      <c r="B31" s="38"/>
      <c r="C31" s="21"/>
      <c r="D31" s="21"/>
      <c r="E31" s="21"/>
      <c r="F31" s="21"/>
      <c r="G31" s="21"/>
      <c r="H31" s="21"/>
      <c r="I31" s="21"/>
      <c r="J31" s="21"/>
      <c r="K31" s="23"/>
      <c r="L31" s="23"/>
      <c r="M31" s="23"/>
      <c r="N31" s="23"/>
      <c r="O31" s="23"/>
      <c r="P31" s="23"/>
      <c r="Q31" s="23"/>
      <c r="R31" s="23"/>
      <c r="S31" s="23"/>
      <c r="T31" s="23"/>
      <c r="U31" s="23"/>
      <c r="V31" s="23"/>
      <c r="W31" s="23"/>
      <c r="X31" s="21"/>
      <c r="Y31" s="21"/>
      <c r="Z31" s="21"/>
      <c r="AA31" s="21"/>
      <c r="AB31" s="23"/>
      <c r="AC31" s="23"/>
      <c r="AD31" s="23"/>
      <c r="AE31" s="284"/>
    </row>
    <row r="32" spans="1:31" x14ac:dyDescent="0.25">
      <c r="A32" s="21"/>
      <c r="B32" s="38"/>
      <c r="C32" s="21"/>
      <c r="D32" s="21"/>
      <c r="E32" s="21"/>
      <c r="F32" s="21"/>
      <c r="G32" s="21"/>
      <c r="H32" s="21"/>
      <c r="I32" s="21"/>
      <c r="J32" s="21"/>
      <c r="K32" s="23"/>
      <c r="L32" s="23"/>
      <c r="M32" s="23"/>
      <c r="N32" s="23"/>
      <c r="O32" s="23"/>
      <c r="P32" s="23"/>
      <c r="Q32" s="23"/>
      <c r="R32" s="23"/>
      <c r="S32" s="23"/>
      <c r="T32" s="23"/>
      <c r="U32" s="23"/>
      <c r="V32" s="23"/>
      <c r="W32" s="23"/>
      <c r="X32" s="21"/>
      <c r="Y32" s="21"/>
      <c r="Z32" s="21"/>
      <c r="AA32" s="21"/>
      <c r="AB32" s="23"/>
      <c r="AC32" s="23"/>
      <c r="AD32" s="23"/>
      <c r="AE32" s="284"/>
    </row>
    <row r="33" spans="1:31" x14ac:dyDescent="0.25">
      <c r="A33" s="21"/>
      <c r="B33" s="38"/>
      <c r="C33" s="21"/>
      <c r="D33" s="21"/>
      <c r="E33" s="21"/>
      <c r="F33" s="21"/>
      <c r="G33" s="21"/>
      <c r="H33" s="21"/>
      <c r="I33" s="21"/>
      <c r="J33" s="21"/>
      <c r="K33" s="23"/>
      <c r="L33" s="23"/>
      <c r="M33" s="23"/>
      <c r="N33" s="23"/>
      <c r="O33" s="23"/>
      <c r="P33" s="23"/>
      <c r="Q33" s="23"/>
      <c r="R33" s="23"/>
      <c r="S33" s="23"/>
      <c r="T33" s="23"/>
      <c r="U33" s="23"/>
      <c r="V33" s="23"/>
      <c r="W33" s="23"/>
      <c r="X33" s="21"/>
      <c r="Y33" s="21"/>
      <c r="Z33" s="21"/>
      <c r="AA33" s="21"/>
      <c r="AB33" s="23"/>
      <c r="AC33" s="23"/>
      <c r="AD33" s="23"/>
      <c r="AE33" s="284"/>
    </row>
    <row r="34" spans="1:31" x14ac:dyDescent="0.25">
      <c r="A34" s="21"/>
      <c r="B34" s="38"/>
      <c r="C34" s="21"/>
      <c r="D34" s="21"/>
      <c r="E34" s="21"/>
      <c r="F34" s="21"/>
      <c r="G34" s="21"/>
      <c r="H34" s="21"/>
      <c r="I34" s="21"/>
      <c r="J34" s="21"/>
      <c r="K34" s="23"/>
      <c r="L34" s="23"/>
      <c r="M34" s="23"/>
      <c r="N34" s="23"/>
      <c r="O34" s="23"/>
      <c r="P34" s="23"/>
      <c r="Q34" s="23"/>
      <c r="R34" s="23"/>
      <c r="S34" s="23"/>
      <c r="T34" s="23"/>
      <c r="U34" s="23"/>
      <c r="V34" s="23"/>
      <c r="W34" s="23"/>
      <c r="X34" s="21"/>
      <c r="Y34" s="21"/>
      <c r="Z34" s="21"/>
      <c r="AA34" s="21"/>
      <c r="AB34" s="23"/>
      <c r="AC34" s="23"/>
      <c r="AD34" s="23"/>
      <c r="AE34" s="284"/>
    </row>
    <row r="35" spans="1:31" x14ac:dyDescent="0.25">
      <c r="A35" s="21"/>
      <c r="B35" s="38"/>
      <c r="C35" s="21"/>
      <c r="D35" s="21"/>
      <c r="E35" s="21"/>
      <c r="F35" s="21"/>
      <c r="G35" s="21"/>
      <c r="H35" s="21"/>
      <c r="I35" s="21"/>
      <c r="J35" s="21"/>
      <c r="K35" s="23"/>
      <c r="L35" s="23"/>
      <c r="M35" s="23"/>
      <c r="N35" s="23"/>
      <c r="O35" s="23"/>
      <c r="P35" s="23"/>
      <c r="Q35" s="23"/>
      <c r="R35" s="23"/>
      <c r="S35" s="23"/>
      <c r="T35" s="23"/>
      <c r="U35" s="23"/>
      <c r="V35" s="23"/>
      <c r="W35" s="23"/>
      <c r="X35" s="21"/>
      <c r="Y35" s="21"/>
      <c r="Z35" s="21"/>
      <c r="AA35" s="21"/>
      <c r="AB35" s="23"/>
      <c r="AC35" s="23"/>
      <c r="AD35" s="23"/>
      <c r="AE35" s="284"/>
    </row>
    <row r="36" spans="1:31" x14ac:dyDescent="0.25">
      <c r="A36" s="1"/>
      <c r="B36" s="31"/>
      <c r="C36" s="1"/>
      <c r="D36" s="1"/>
      <c r="E36" s="1"/>
      <c r="F36" s="1"/>
      <c r="G36" s="1"/>
      <c r="H36" s="1"/>
      <c r="I36" s="1"/>
      <c r="J36" s="21"/>
      <c r="K36" s="23"/>
      <c r="L36" s="23"/>
      <c r="M36" s="23"/>
      <c r="N36" s="23"/>
      <c r="O36" s="23"/>
      <c r="P36" s="23"/>
      <c r="Q36" s="23"/>
      <c r="R36" s="23"/>
      <c r="S36" s="23"/>
      <c r="T36" s="23"/>
      <c r="U36" s="23"/>
      <c r="V36" s="23"/>
      <c r="W36" s="23"/>
      <c r="X36" s="21"/>
      <c r="Y36" s="21"/>
      <c r="Z36" s="21"/>
      <c r="AA36" s="21"/>
      <c r="AB36" s="13"/>
      <c r="AC36" s="23"/>
      <c r="AD36" s="23"/>
      <c r="AE36" s="284"/>
    </row>
    <row r="37" spans="1:31" x14ac:dyDescent="0.25">
      <c r="A37" s="1"/>
      <c r="B37" s="31"/>
      <c r="C37" s="1"/>
      <c r="D37" s="1"/>
      <c r="E37" s="1"/>
      <c r="F37" s="1"/>
      <c r="G37" s="1"/>
      <c r="H37" s="1"/>
      <c r="I37" s="1"/>
      <c r="J37" s="21"/>
      <c r="K37" s="23"/>
      <c r="L37" s="23"/>
      <c r="M37" s="23"/>
      <c r="N37" s="23"/>
      <c r="O37" s="23"/>
      <c r="P37" s="23"/>
      <c r="Q37" s="23"/>
      <c r="R37" s="23"/>
      <c r="S37" s="23"/>
      <c r="T37" s="23"/>
      <c r="U37" s="23"/>
      <c r="V37" s="23"/>
      <c r="W37" s="23"/>
      <c r="X37" s="21"/>
      <c r="Y37" s="21"/>
      <c r="Z37" s="21"/>
      <c r="AA37" s="21"/>
      <c r="AB37" s="13"/>
      <c r="AC37" s="23"/>
      <c r="AD37" s="23"/>
      <c r="AE37" s="284"/>
    </row>
    <row r="38" spans="1:31" x14ac:dyDescent="0.25">
      <c r="A38" s="1"/>
      <c r="B38" s="31"/>
      <c r="C38" s="1"/>
      <c r="D38" s="1"/>
      <c r="E38" s="1"/>
      <c r="F38" s="1"/>
      <c r="G38" s="1"/>
      <c r="H38" s="1"/>
      <c r="I38" s="1"/>
      <c r="J38" s="21"/>
      <c r="K38" s="23"/>
      <c r="L38" s="23"/>
      <c r="M38" s="23"/>
      <c r="N38" s="23"/>
      <c r="O38" s="23"/>
      <c r="P38" s="23"/>
      <c r="Q38" s="23"/>
      <c r="R38" s="23"/>
      <c r="S38" s="23"/>
      <c r="T38" s="23"/>
      <c r="U38" s="23"/>
      <c r="V38" s="23"/>
      <c r="W38" s="23"/>
      <c r="X38" s="21"/>
      <c r="Y38" s="21"/>
      <c r="Z38" s="21"/>
      <c r="AA38" s="21"/>
      <c r="AB38" s="13"/>
      <c r="AC38" s="23"/>
      <c r="AD38" s="23"/>
      <c r="AE38" s="284"/>
    </row>
    <row r="39" spans="1:31" x14ac:dyDescent="0.25">
      <c r="A39" s="1"/>
      <c r="B39" s="1"/>
      <c r="C39" s="1"/>
      <c r="D39" s="1"/>
      <c r="E39" s="1"/>
      <c r="F39" s="1"/>
      <c r="G39" s="1"/>
      <c r="H39" s="1"/>
      <c r="I39" s="1"/>
      <c r="J39" s="1"/>
      <c r="K39" s="1"/>
      <c r="L39" s="1"/>
      <c r="M39" s="1"/>
      <c r="N39" s="1"/>
      <c r="O39" s="1"/>
      <c r="P39" s="1"/>
      <c r="Q39" s="1"/>
      <c r="R39" s="1"/>
      <c r="S39" s="1"/>
      <c r="T39" s="1"/>
      <c r="U39" s="1"/>
      <c r="V39" s="13"/>
      <c r="W39" s="13"/>
      <c r="X39" s="1"/>
      <c r="Y39" s="1"/>
      <c r="Z39" s="1"/>
      <c r="AA39" s="1"/>
      <c r="AB39" s="13"/>
      <c r="AC39" s="13"/>
      <c r="AD39" s="13"/>
      <c r="AE39" s="285"/>
    </row>
    <row r="40" spans="1:31" x14ac:dyDescent="0.25">
      <c r="A40" s="97"/>
      <c r="B40" s="97" t="s">
        <v>28</v>
      </c>
      <c r="C40" s="97">
        <f>COUNT(D4:D39)</f>
        <v>2</v>
      </c>
      <c r="D40" s="97">
        <f>SUM(D4:D39)</f>
        <v>14.2</v>
      </c>
      <c r="E40" s="97">
        <f>SUM(E4:E39)</f>
        <v>0</v>
      </c>
      <c r="F40" s="97"/>
      <c r="G40" s="97"/>
      <c r="H40" s="97">
        <f>SUM(H4:H39)</f>
        <v>0</v>
      </c>
      <c r="I40" s="97">
        <f>SUM(I4:I39)</f>
        <v>39</v>
      </c>
      <c r="J40" s="97">
        <f>MAX(J4:J39)</f>
        <v>11</v>
      </c>
      <c r="K40" s="98">
        <f t="shared" ref="K40:AA40" si="0">SUM(K4:K39)</f>
        <v>49747.619999999995</v>
      </c>
      <c r="L40" s="98">
        <f t="shared" si="0"/>
        <v>781.33999999999992</v>
      </c>
      <c r="M40" s="98">
        <f t="shared" si="0"/>
        <v>7790.48</v>
      </c>
      <c r="N40" s="98">
        <f t="shared" si="0"/>
        <v>0</v>
      </c>
      <c r="O40" s="98">
        <f t="shared" si="0"/>
        <v>2153.9699999999998</v>
      </c>
      <c r="P40" s="98">
        <f t="shared" si="0"/>
        <v>4990.05</v>
      </c>
      <c r="Q40" s="98">
        <f t="shared" si="0"/>
        <v>16243.5</v>
      </c>
      <c r="R40" s="98">
        <f t="shared" si="0"/>
        <v>2223</v>
      </c>
      <c r="S40" s="98">
        <f t="shared" si="0"/>
        <v>0</v>
      </c>
      <c r="T40" s="98">
        <f t="shared" si="0"/>
        <v>0</v>
      </c>
      <c r="U40" s="98">
        <f t="shared" si="0"/>
        <v>83929.959999999992</v>
      </c>
      <c r="V40" s="98">
        <f t="shared" si="0"/>
        <v>0</v>
      </c>
      <c r="W40" s="98">
        <f t="shared" si="0"/>
        <v>83929.959999999992</v>
      </c>
      <c r="X40" s="101">
        <f t="shared" si="0"/>
        <v>35500</v>
      </c>
      <c r="Y40" s="101">
        <f t="shared" si="0"/>
        <v>0</v>
      </c>
      <c r="Z40" s="101">
        <f t="shared" si="0"/>
        <v>429</v>
      </c>
      <c r="AA40" s="101">
        <f t="shared" si="0"/>
        <v>367</v>
      </c>
      <c r="AB40" s="113">
        <f>W40/(D40+E40)</f>
        <v>5910.5605633802816</v>
      </c>
      <c r="AC40" s="113">
        <f>W40/Z40</f>
        <v>195.64093240093237</v>
      </c>
      <c r="AD40" s="113"/>
      <c r="AE40" s="113"/>
    </row>
    <row r="41" spans="1:31" ht="31.2" x14ac:dyDescent="0.25">
      <c r="A41" s="146" t="s">
        <v>14</v>
      </c>
      <c r="B41" s="146" t="s">
        <v>15</v>
      </c>
      <c r="C41" s="146" t="s">
        <v>16</v>
      </c>
      <c r="D41" s="43" t="s">
        <v>526</v>
      </c>
      <c r="E41" s="43" t="s">
        <v>524</v>
      </c>
      <c r="F41" s="146" t="s">
        <v>2</v>
      </c>
      <c r="G41" s="146" t="s">
        <v>3</v>
      </c>
      <c r="H41" s="43" t="s">
        <v>29</v>
      </c>
      <c r="I41" s="43" t="s">
        <v>4</v>
      </c>
      <c r="J41" s="43" t="s">
        <v>5</v>
      </c>
      <c r="K41" s="43" t="s">
        <v>6</v>
      </c>
      <c r="L41" s="43" t="s">
        <v>773</v>
      </c>
      <c r="M41" s="43" t="s">
        <v>13</v>
      </c>
      <c r="N41" s="146" t="s">
        <v>17</v>
      </c>
      <c r="O41" s="146" t="s">
        <v>7</v>
      </c>
      <c r="P41" s="43" t="s">
        <v>8</v>
      </c>
      <c r="Q41" s="146" t="s">
        <v>9</v>
      </c>
      <c r="R41" s="43" t="s">
        <v>18</v>
      </c>
      <c r="S41" s="146" t="s">
        <v>10</v>
      </c>
      <c r="T41" s="146" t="s">
        <v>12</v>
      </c>
      <c r="U41" s="43" t="s">
        <v>169</v>
      </c>
      <c r="V41" s="43" t="s">
        <v>170</v>
      </c>
      <c r="W41" s="43" t="s">
        <v>171</v>
      </c>
      <c r="X41" s="43" t="s">
        <v>163</v>
      </c>
      <c r="Y41" s="43" t="s">
        <v>164</v>
      </c>
      <c r="Z41" s="43" t="s">
        <v>165</v>
      </c>
      <c r="AA41" s="43" t="s">
        <v>166</v>
      </c>
      <c r="AB41" s="146" t="s">
        <v>167</v>
      </c>
      <c r="AC41" s="146" t="s">
        <v>168</v>
      </c>
      <c r="AD41" s="146" t="s">
        <v>1405</v>
      </c>
      <c r="AE41" s="146" t="s">
        <v>1406</v>
      </c>
    </row>
    <row r="42" spans="1:31" x14ac:dyDescent="0.25">
      <c r="A42" s="100"/>
      <c r="B42" s="100"/>
      <c r="C42" s="100"/>
      <c r="D42" s="100"/>
      <c r="E42" s="100"/>
      <c r="F42" s="100"/>
      <c r="G42" s="100"/>
      <c r="H42" s="100"/>
      <c r="I42" s="100"/>
      <c r="J42" s="100"/>
      <c r="K42" s="100"/>
      <c r="L42" s="100"/>
      <c r="M42" s="100"/>
      <c r="N42" s="100"/>
      <c r="O42" s="100"/>
      <c r="P42" s="100"/>
      <c r="Q42" s="100"/>
      <c r="R42" s="100"/>
      <c r="S42" s="100"/>
      <c r="T42" s="100"/>
      <c r="U42" s="100"/>
      <c r="V42" s="100"/>
      <c r="W42" s="100"/>
      <c r="X42" s="100"/>
      <c r="Y42" s="100"/>
      <c r="Z42" s="100"/>
      <c r="AA42" s="100"/>
      <c r="AB42" s="100"/>
      <c r="AC42" s="100"/>
      <c r="AD42" s="100"/>
      <c r="AE42" s="100"/>
    </row>
    <row r="43" spans="1:31" ht="48" x14ac:dyDescent="0.25">
      <c r="A43" s="304" t="s">
        <v>1251</v>
      </c>
      <c r="B43" s="304"/>
      <c r="C43" s="245" t="s">
        <v>30</v>
      </c>
      <c r="D43" s="245" t="s">
        <v>526</v>
      </c>
      <c r="E43" s="245" t="s">
        <v>524</v>
      </c>
      <c r="F43" s="277"/>
      <c r="G43" s="277"/>
      <c r="H43" s="245" t="s">
        <v>31</v>
      </c>
      <c r="I43" s="245" t="s">
        <v>4</v>
      </c>
      <c r="J43" s="245" t="s">
        <v>5</v>
      </c>
      <c r="K43" s="245" t="s">
        <v>6</v>
      </c>
      <c r="L43" s="245" t="s">
        <v>773</v>
      </c>
      <c r="M43" s="245" t="s">
        <v>13</v>
      </c>
      <c r="N43" s="277" t="s">
        <v>17</v>
      </c>
      <c r="O43" s="277" t="s">
        <v>7</v>
      </c>
      <c r="P43" s="245" t="s">
        <v>8</v>
      </c>
      <c r="Q43" s="277" t="s">
        <v>9</v>
      </c>
      <c r="R43" s="245" t="s">
        <v>18</v>
      </c>
      <c r="S43" s="277" t="s">
        <v>10</v>
      </c>
      <c r="T43" s="277" t="s">
        <v>12</v>
      </c>
      <c r="U43" s="245" t="s">
        <v>169</v>
      </c>
      <c r="V43" s="245" t="s">
        <v>170</v>
      </c>
      <c r="W43" s="245" t="s">
        <v>171</v>
      </c>
      <c r="X43" s="245" t="s">
        <v>163</v>
      </c>
      <c r="Y43" s="245" t="s">
        <v>164</v>
      </c>
      <c r="Z43" s="245" t="s">
        <v>165</v>
      </c>
      <c r="AA43" s="245" t="s">
        <v>166</v>
      </c>
      <c r="AB43" s="247" t="s">
        <v>167</v>
      </c>
      <c r="AC43" s="247" t="s">
        <v>168</v>
      </c>
      <c r="AD43" s="247"/>
      <c r="AE43" s="247"/>
    </row>
    <row r="44" spans="1:31" ht="23.25" customHeight="1" x14ac:dyDescent="0.25">
      <c r="A44" s="303" t="s">
        <v>1259</v>
      </c>
      <c r="B44" s="303"/>
      <c r="C44" s="95">
        <f>COUNT(D4:D4)</f>
        <v>1</v>
      </c>
      <c r="D44" s="95">
        <f>SUM(D4:D4)</f>
        <v>7.18</v>
      </c>
      <c r="E44" s="95">
        <f>SUM(E4:E4)</f>
        <v>0</v>
      </c>
      <c r="F44" s="95"/>
      <c r="G44" s="95"/>
      <c r="H44" s="95">
        <f>SUM(H4:H4)</f>
        <v>0</v>
      </c>
      <c r="I44" s="95">
        <f>SUM(I4:I4)</f>
        <v>19</v>
      </c>
      <c r="J44" s="95">
        <f>MAX(J4:J4)</f>
        <v>11</v>
      </c>
      <c r="K44" s="45">
        <f t="shared" ref="K44:V44" si="1">SUM(K4:K4)</f>
        <v>24236.02</v>
      </c>
      <c r="L44" s="45">
        <f t="shared" si="1"/>
        <v>380.65</v>
      </c>
      <c r="M44" s="45">
        <f t="shared" si="1"/>
        <v>3795.36</v>
      </c>
      <c r="N44" s="45">
        <f t="shared" si="1"/>
        <v>0</v>
      </c>
      <c r="O44" s="45">
        <f t="shared" si="1"/>
        <v>1049.3699999999999</v>
      </c>
      <c r="P44" s="45">
        <f t="shared" si="1"/>
        <v>2431.0500000000002</v>
      </c>
      <c r="Q44" s="45">
        <f t="shared" si="1"/>
        <v>7913.5</v>
      </c>
      <c r="R44" s="45">
        <f t="shared" si="1"/>
        <v>1083</v>
      </c>
      <c r="S44" s="45">
        <f t="shared" si="1"/>
        <v>0</v>
      </c>
      <c r="T44" s="45">
        <f t="shared" si="1"/>
        <v>0</v>
      </c>
      <c r="U44" s="45">
        <f t="shared" si="1"/>
        <v>40888.949999999997</v>
      </c>
      <c r="V44" s="45">
        <f t="shared" si="1"/>
        <v>0</v>
      </c>
      <c r="W44" s="62">
        <f>U44+V44</f>
        <v>40888.949999999997</v>
      </c>
      <c r="X44" s="258">
        <f>SUM(X4:X4)</f>
        <v>17950</v>
      </c>
      <c r="Y44" s="258">
        <f>SUM(Y4:Y4)</f>
        <v>0</v>
      </c>
      <c r="Z44" s="258">
        <f>SUM(Z4:Z4)</f>
        <v>209</v>
      </c>
      <c r="AA44" s="258">
        <f>SUM(AA4:AA5)</f>
        <v>367</v>
      </c>
      <c r="AB44" s="62">
        <f>W44/(D44+E44)</f>
        <v>5694.839832869081</v>
      </c>
      <c r="AC44" s="62">
        <f>W44/Z44</f>
        <v>195.64090909090908</v>
      </c>
      <c r="AD44" s="62"/>
      <c r="AE44" s="62"/>
    </row>
    <row r="45" spans="1:31" ht="23.25" customHeight="1" x14ac:dyDescent="0.25">
      <c r="A45" s="303" t="s">
        <v>1259</v>
      </c>
      <c r="B45" s="303"/>
      <c r="C45" s="95">
        <f>COUNT(D5:D19)</f>
        <v>1</v>
      </c>
      <c r="D45" s="95">
        <f>SUM(D5:D19)</f>
        <v>7.02</v>
      </c>
      <c r="E45" s="95">
        <f>SUM(E5:E5)</f>
        <v>0</v>
      </c>
      <c r="F45" s="95"/>
      <c r="G45" s="95"/>
      <c r="H45" s="95">
        <f>SUM(H5:H19)</f>
        <v>0</v>
      </c>
      <c r="I45" s="95">
        <f>SUM(I5:I19)</f>
        <v>20</v>
      </c>
      <c r="J45" s="95">
        <f>MAX(J5:J19)</f>
        <v>11</v>
      </c>
      <c r="K45" s="45">
        <f>SUM(K5:K19)</f>
        <v>25511.599999999999</v>
      </c>
      <c r="L45" s="45">
        <f t="shared" ref="L45:AA45" si="2">SUM(L5:L19)</f>
        <v>400.69</v>
      </c>
      <c r="M45" s="45">
        <f t="shared" si="2"/>
        <v>3995.12</v>
      </c>
      <c r="N45" s="45">
        <f t="shared" si="2"/>
        <v>0</v>
      </c>
      <c r="O45" s="45">
        <f t="shared" si="2"/>
        <v>1104.5999999999999</v>
      </c>
      <c r="P45" s="45">
        <f t="shared" si="2"/>
        <v>2559</v>
      </c>
      <c r="Q45" s="45">
        <f t="shared" si="2"/>
        <v>8330</v>
      </c>
      <c r="R45" s="45">
        <f t="shared" si="2"/>
        <v>1140</v>
      </c>
      <c r="S45" s="45">
        <f t="shared" si="2"/>
        <v>0</v>
      </c>
      <c r="T45" s="45">
        <f t="shared" si="2"/>
        <v>0</v>
      </c>
      <c r="U45" s="45">
        <f t="shared" si="2"/>
        <v>43041.01</v>
      </c>
      <c r="V45" s="45">
        <f t="shared" si="2"/>
        <v>0</v>
      </c>
      <c r="W45" s="45">
        <f t="shared" si="2"/>
        <v>43041.01</v>
      </c>
      <c r="X45" s="258">
        <f t="shared" si="2"/>
        <v>17550</v>
      </c>
      <c r="Y45" s="258">
        <f t="shared" si="2"/>
        <v>0</v>
      </c>
      <c r="Z45" s="258">
        <f t="shared" si="2"/>
        <v>220</v>
      </c>
      <c r="AA45" s="258">
        <f t="shared" si="2"/>
        <v>193</v>
      </c>
      <c r="AB45" s="62">
        <f>W45/(D45+E45)</f>
        <v>6131.1980056980065</v>
      </c>
      <c r="AC45" s="62">
        <f>W45/Z45</f>
        <v>195.64095454545455</v>
      </c>
      <c r="AD45" s="62"/>
      <c r="AE45" s="62"/>
    </row>
  </sheetData>
  <mergeCells count="3">
    <mergeCell ref="A43:B43"/>
    <mergeCell ref="A44:B44"/>
    <mergeCell ref="A45:B45"/>
  </mergeCells>
  <pageMargins left="0.70866141732283472" right="0.70866141732283472" top="0.74803149606299213" bottom="0.74803149606299213" header="0.31496062992125984" footer="0.31496062992125984"/>
  <pageSetup paperSize="8" scale="57" orientation="landscape" r:id="rId1"/>
  <legacyDrawing r:id="rId2"/>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pageSetUpPr fitToPage="1"/>
  </sheetPr>
  <dimension ref="A1:AE45"/>
  <sheetViews>
    <sheetView workbookViewId="0">
      <selection activeCell="A4" sqref="A4:AE11"/>
    </sheetView>
  </sheetViews>
  <sheetFormatPr defaultRowHeight="13.2" x14ac:dyDescent="0.25"/>
  <cols>
    <col min="1" max="1" width="16.109375" customWidth="1"/>
    <col min="2" max="2" width="13.44140625" bestFit="1" customWidth="1"/>
    <col min="3" max="3" width="16.33203125" customWidth="1"/>
    <col min="6" max="6" width="18.44140625" customWidth="1"/>
    <col min="7" max="7" width="13" customWidth="1"/>
    <col min="11" max="11" width="11" bestFit="1" customWidth="1"/>
    <col min="13" max="13" width="10" bestFit="1" customWidth="1"/>
    <col min="15" max="18" width="10" bestFit="1" customWidth="1"/>
    <col min="21" max="21" width="11" bestFit="1" customWidth="1"/>
    <col min="23" max="24" width="11" bestFit="1" customWidth="1"/>
    <col min="28" max="28" width="10" bestFit="1" customWidth="1"/>
    <col min="30" max="30" width="20.88671875" customWidth="1"/>
    <col min="31" max="31" width="24.33203125" customWidth="1"/>
  </cols>
  <sheetData>
    <row r="1" spans="1:31" x14ac:dyDescent="0.25">
      <c r="A1" s="10" t="s">
        <v>1372</v>
      </c>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31" x14ac:dyDescent="0.25">
      <c r="A4" s="162" t="s">
        <v>1371</v>
      </c>
      <c r="B4" s="39" t="s">
        <v>1354</v>
      </c>
      <c r="C4" s="21" t="s">
        <v>1370</v>
      </c>
      <c r="D4" s="21">
        <v>7.18</v>
      </c>
      <c r="E4" s="21">
        <v>0</v>
      </c>
      <c r="F4" s="21" t="s">
        <v>177</v>
      </c>
      <c r="G4" s="21" t="s">
        <v>1370</v>
      </c>
      <c r="H4" s="21">
        <v>0</v>
      </c>
      <c r="I4" s="21">
        <v>19</v>
      </c>
      <c r="J4" s="21">
        <v>11</v>
      </c>
      <c r="K4" s="23">
        <v>24236.02</v>
      </c>
      <c r="L4" s="23">
        <v>380.65</v>
      </c>
      <c r="M4" s="23">
        <v>3795.36</v>
      </c>
      <c r="N4" s="23">
        <v>0</v>
      </c>
      <c r="O4" s="23">
        <v>1049.3699999999999</v>
      </c>
      <c r="P4" s="23">
        <v>2431.0500000000002</v>
      </c>
      <c r="Q4" s="23">
        <v>8702</v>
      </c>
      <c r="R4" s="23">
        <v>1083</v>
      </c>
      <c r="S4" s="23">
        <v>0</v>
      </c>
      <c r="T4" s="23">
        <v>0</v>
      </c>
      <c r="U4" s="23">
        <v>41677.449999999997</v>
      </c>
      <c r="V4" s="23">
        <v>0</v>
      </c>
      <c r="W4" s="23">
        <f t="shared" ref="W4:W9" si="0">U4+V4</f>
        <v>41677.449999999997</v>
      </c>
      <c r="X4" s="21">
        <v>17950</v>
      </c>
      <c r="Y4" s="21">
        <v>0</v>
      </c>
      <c r="Z4" s="21">
        <v>209</v>
      </c>
      <c r="AA4" s="21">
        <v>183</v>
      </c>
      <c r="AB4" s="23">
        <f t="shared" ref="AB4:AB9" si="1">W4/(D4+E4)</f>
        <v>5804.6587743732589</v>
      </c>
      <c r="AC4" s="23">
        <f t="shared" ref="AC4:AC9" si="2">W4/Z4</f>
        <v>199.41363636363636</v>
      </c>
      <c r="AD4" s="23" t="s">
        <v>1832</v>
      </c>
      <c r="AE4" s="284"/>
    </row>
    <row r="5" spans="1:31" x14ac:dyDescent="0.25">
      <c r="A5" s="38" t="s">
        <v>1371</v>
      </c>
      <c r="B5" s="39" t="s">
        <v>1385</v>
      </c>
      <c r="C5" s="21" t="s">
        <v>1398</v>
      </c>
      <c r="D5" s="21">
        <v>7.01</v>
      </c>
      <c r="E5" s="21">
        <v>0</v>
      </c>
      <c r="F5" s="21" t="s">
        <v>177</v>
      </c>
      <c r="G5" s="21" t="s">
        <v>1398</v>
      </c>
      <c r="H5" s="21">
        <v>0</v>
      </c>
      <c r="I5" s="21">
        <v>20</v>
      </c>
      <c r="J5" s="21">
        <v>11</v>
      </c>
      <c r="K5" s="23">
        <v>25511.599999999999</v>
      </c>
      <c r="L5" s="23">
        <v>400.69</v>
      </c>
      <c r="M5" s="23">
        <v>3995.12</v>
      </c>
      <c r="N5" s="23">
        <v>0</v>
      </c>
      <c r="O5" s="23">
        <v>1104.5999999999999</v>
      </c>
      <c r="P5" s="23">
        <v>2559</v>
      </c>
      <c r="Q5" s="23">
        <v>9160</v>
      </c>
      <c r="R5" s="23">
        <v>1140</v>
      </c>
      <c r="S5" s="23">
        <v>0</v>
      </c>
      <c r="T5" s="23">
        <v>0</v>
      </c>
      <c r="U5" s="23">
        <v>43871.01</v>
      </c>
      <c r="V5" s="23">
        <v>0</v>
      </c>
      <c r="W5" s="23">
        <f t="shared" si="0"/>
        <v>43871.01</v>
      </c>
      <c r="X5" s="21">
        <v>17525</v>
      </c>
      <c r="Y5" s="21">
        <v>0</v>
      </c>
      <c r="Z5" s="21">
        <v>220</v>
      </c>
      <c r="AA5" s="21">
        <v>192</v>
      </c>
      <c r="AB5" s="23">
        <f t="shared" si="1"/>
        <v>6258.3466476462199</v>
      </c>
      <c r="AC5" s="23">
        <f t="shared" si="2"/>
        <v>199.41368181818183</v>
      </c>
      <c r="AD5" s="23" t="s">
        <v>1850</v>
      </c>
      <c r="AE5" s="284"/>
    </row>
    <row r="6" spans="1:31" x14ac:dyDescent="0.25">
      <c r="A6" s="38" t="s">
        <v>1371</v>
      </c>
      <c r="B6" s="39" t="s">
        <v>2061</v>
      </c>
      <c r="C6" s="21" t="s">
        <v>2087</v>
      </c>
      <c r="D6" s="21">
        <v>0</v>
      </c>
      <c r="E6" s="21">
        <v>7.17</v>
      </c>
      <c r="F6" s="21" t="s">
        <v>544</v>
      </c>
      <c r="G6" s="21" t="s">
        <v>2087</v>
      </c>
      <c r="H6" s="21">
        <v>0</v>
      </c>
      <c r="I6" s="21">
        <v>6</v>
      </c>
      <c r="J6" s="21">
        <v>11</v>
      </c>
      <c r="K6" s="23">
        <v>8145.24</v>
      </c>
      <c r="L6" s="23">
        <v>127.94</v>
      </c>
      <c r="M6" s="23">
        <v>1275.54</v>
      </c>
      <c r="N6" s="23">
        <v>0</v>
      </c>
      <c r="O6" s="23">
        <v>354.9</v>
      </c>
      <c r="P6" s="23">
        <v>818.4</v>
      </c>
      <c r="Q6" s="23">
        <v>2850</v>
      </c>
      <c r="R6" s="23">
        <v>383.1</v>
      </c>
      <c r="S6" s="23">
        <v>0</v>
      </c>
      <c r="T6" s="23">
        <v>0</v>
      </c>
      <c r="U6" s="23">
        <v>13955.12</v>
      </c>
      <c r="V6" s="23">
        <v>0</v>
      </c>
      <c r="W6" s="23">
        <f t="shared" si="0"/>
        <v>13955.12</v>
      </c>
      <c r="X6" s="21">
        <v>5198</v>
      </c>
      <c r="Y6" s="21">
        <v>0</v>
      </c>
      <c r="Z6" s="21">
        <v>66</v>
      </c>
      <c r="AA6" s="21">
        <v>66</v>
      </c>
      <c r="AB6" s="23">
        <f t="shared" si="1"/>
        <v>1946.3207810320782</v>
      </c>
      <c r="AC6" s="23">
        <f t="shared" si="2"/>
        <v>211.44121212121215</v>
      </c>
      <c r="AD6" s="23" t="s">
        <v>1832</v>
      </c>
      <c r="AE6" s="284">
        <v>0.28999999999999998</v>
      </c>
    </row>
    <row r="7" spans="1:31" x14ac:dyDescent="0.25">
      <c r="A7" s="38" t="s">
        <v>1371</v>
      </c>
      <c r="B7" s="39" t="s">
        <v>2088</v>
      </c>
      <c r="C7" s="21" t="s">
        <v>2109</v>
      </c>
      <c r="D7" s="21">
        <v>0</v>
      </c>
      <c r="E7" s="21">
        <v>5.52</v>
      </c>
      <c r="F7" s="21" t="s">
        <v>544</v>
      </c>
      <c r="G7" s="21" t="s">
        <v>2109</v>
      </c>
      <c r="H7" s="21">
        <v>0</v>
      </c>
      <c r="I7" s="21">
        <v>6</v>
      </c>
      <c r="J7" s="21">
        <v>11</v>
      </c>
      <c r="K7" s="23">
        <v>8145.24</v>
      </c>
      <c r="L7" s="23">
        <v>127.94</v>
      </c>
      <c r="M7" s="23">
        <v>1275.54</v>
      </c>
      <c r="N7" s="23">
        <v>0</v>
      </c>
      <c r="O7" s="23">
        <v>354.9</v>
      </c>
      <c r="P7" s="23">
        <v>818.4</v>
      </c>
      <c r="Q7" s="23">
        <v>2850</v>
      </c>
      <c r="R7" s="23">
        <v>383.1</v>
      </c>
      <c r="S7" s="23">
        <v>0</v>
      </c>
      <c r="T7" s="23">
        <v>0</v>
      </c>
      <c r="U7" s="23">
        <v>13955.12</v>
      </c>
      <c r="V7" s="23">
        <v>0</v>
      </c>
      <c r="W7" s="23">
        <f t="shared" si="0"/>
        <v>13955.12</v>
      </c>
      <c r="X7" s="21">
        <v>4830</v>
      </c>
      <c r="Y7" s="21">
        <v>0</v>
      </c>
      <c r="Z7" s="21">
        <v>66</v>
      </c>
      <c r="AA7" s="21">
        <v>66</v>
      </c>
      <c r="AB7" s="23">
        <f t="shared" si="1"/>
        <v>2528.1014492753625</v>
      </c>
      <c r="AC7" s="23">
        <f t="shared" si="2"/>
        <v>211.44121212121215</v>
      </c>
      <c r="AD7" s="23" t="s">
        <v>1863</v>
      </c>
      <c r="AE7" s="284">
        <v>0.35</v>
      </c>
    </row>
    <row r="8" spans="1:31" x14ac:dyDescent="0.25">
      <c r="A8" s="38" t="s">
        <v>1371</v>
      </c>
      <c r="B8" s="39" t="s">
        <v>2088</v>
      </c>
      <c r="C8" s="21" t="s">
        <v>2114</v>
      </c>
      <c r="D8" s="21">
        <v>0</v>
      </c>
      <c r="E8" s="21">
        <v>5.51</v>
      </c>
      <c r="F8" s="21" t="s">
        <v>544</v>
      </c>
      <c r="G8" s="21" t="s">
        <v>2114</v>
      </c>
      <c r="H8" s="21">
        <v>0</v>
      </c>
      <c r="I8" s="21">
        <v>6</v>
      </c>
      <c r="J8" s="21">
        <v>11</v>
      </c>
      <c r="K8" s="23">
        <v>8145.24</v>
      </c>
      <c r="L8" s="23">
        <v>127.94</v>
      </c>
      <c r="M8" s="23">
        <v>1275.54</v>
      </c>
      <c r="N8" s="23">
        <v>0</v>
      </c>
      <c r="O8" s="23">
        <v>354.9</v>
      </c>
      <c r="P8" s="23">
        <v>818.4</v>
      </c>
      <c r="Q8" s="23">
        <v>2850</v>
      </c>
      <c r="R8" s="23">
        <v>383.1</v>
      </c>
      <c r="S8" s="23">
        <v>0</v>
      </c>
      <c r="T8" s="23">
        <v>0</v>
      </c>
      <c r="U8" s="23">
        <v>13955.12</v>
      </c>
      <c r="V8" s="23">
        <v>0</v>
      </c>
      <c r="W8" s="23">
        <f t="shared" si="0"/>
        <v>13955.12</v>
      </c>
      <c r="X8" s="21">
        <v>4821</v>
      </c>
      <c r="Y8" s="21">
        <v>0</v>
      </c>
      <c r="Z8" s="21">
        <v>66</v>
      </c>
      <c r="AA8" s="21">
        <v>66</v>
      </c>
      <c r="AB8" s="23">
        <f t="shared" si="1"/>
        <v>2532.6896551724139</v>
      </c>
      <c r="AC8" s="23">
        <f t="shared" si="2"/>
        <v>211.44121212121215</v>
      </c>
      <c r="AD8" s="23" t="s">
        <v>1833</v>
      </c>
      <c r="AE8" s="284">
        <v>0.35</v>
      </c>
    </row>
    <row r="9" spans="1:31" x14ac:dyDescent="0.25">
      <c r="A9" s="38" t="s">
        <v>1371</v>
      </c>
      <c r="B9" s="39" t="s">
        <v>2127</v>
      </c>
      <c r="C9" s="21" t="s">
        <v>2136</v>
      </c>
      <c r="D9" s="21">
        <v>0</v>
      </c>
      <c r="E9" s="21">
        <v>5.49</v>
      </c>
      <c r="F9" s="21" t="s">
        <v>544</v>
      </c>
      <c r="G9" s="21" t="s">
        <v>2136</v>
      </c>
      <c r="H9" s="21">
        <v>0</v>
      </c>
      <c r="I9" s="21">
        <v>9</v>
      </c>
      <c r="J9" s="21">
        <v>11</v>
      </c>
      <c r="K9" s="23">
        <v>12217.86</v>
      </c>
      <c r="L9" s="23">
        <v>191.91</v>
      </c>
      <c r="M9" s="23">
        <v>1913.32</v>
      </c>
      <c r="N9" s="23">
        <v>0</v>
      </c>
      <c r="O9" s="23">
        <v>532.35</v>
      </c>
      <c r="P9" s="23">
        <v>1227.5999999999999</v>
      </c>
      <c r="Q9" s="23">
        <v>4275</v>
      </c>
      <c r="R9" s="23">
        <v>574.65</v>
      </c>
      <c r="S9" s="23">
        <v>0</v>
      </c>
      <c r="T9" s="23">
        <v>0</v>
      </c>
      <c r="U9" s="23">
        <v>20932.689999999999</v>
      </c>
      <c r="V9" s="23">
        <v>0</v>
      </c>
      <c r="W9" s="23">
        <f t="shared" si="0"/>
        <v>20932.689999999999</v>
      </c>
      <c r="X9" s="21">
        <v>8097</v>
      </c>
      <c r="Y9" s="21">
        <v>0</v>
      </c>
      <c r="Z9" s="21">
        <v>99</v>
      </c>
      <c r="AA9" s="21">
        <v>99</v>
      </c>
      <c r="AB9" s="23">
        <f t="shared" si="1"/>
        <v>3812.8761384335153</v>
      </c>
      <c r="AC9" s="23">
        <f t="shared" si="2"/>
        <v>211.44131313131311</v>
      </c>
      <c r="AD9" s="23" t="s">
        <v>2137</v>
      </c>
      <c r="AE9" s="284">
        <v>0.59</v>
      </c>
    </row>
    <row r="10" spans="1:31" x14ac:dyDescent="0.25">
      <c r="A10" s="38" t="s">
        <v>1371</v>
      </c>
      <c r="B10" s="39" t="s">
        <v>2158</v>
      </c>
      <c r="C10" s="21" t="s">
        <v>2159</v>
      </c>
      <c r="D10" s="21">
        <v>5.41</v>
      </c>
      <c r="E10" s="21">
        <v>0</v>
      </c>
      <c r="F10" s="21" t="s">
        <v>177</v>
      </c>
      <c r="G10" s="21" t="s">
        <v>2159</v>
      </c>
      <c r="H10" s="21">
        <v>0</v>
      </c>
      <c r="I10" s="21">
        <v>15</v>
      </c>
      <c r="J10" s="21">
        <v>11</v>
      </c>
      <c r="K10" s="23">
        <v>20363.099999999999</v>
      </c>
      <c r="L10" s="23">
        <v>319.83999999999997</v>
      </c>
      <c r="M10" s="23">
        <v>3188.86</v>
      </c>
      <c r="N10" s="23">
        <v>0</v>
      </c>
      <c r="O10" s="23">
        <v>887.25</v>
      </c>
      <c r="P10" s="23">
        <v>2046</v>
      </c>
      <c r="Q10" s="23">
        <v>7125</v>
      </c>
      <c r="R10" s="23">
        <v>957.75</v>
      </c>
      <c r="S10" s="23">
        <v>0</v>
      </c>
      <c r="T10" s="23">
        <v>0</v>
      </c>
      <c r="U10" s="23">
        <v>34887.800000000003</v>
      </c>
      <c r="V10" s="23">
        <v>0</v>
      </c>
      <c r="W10" s="23">
        <f>U10+V10</f>
        <v>34887.800000000003</v>
      </c>
      <c r="X10" s="21">
        <v>13525</v>
      </c>
      <c r="Y10" s="21">
        <v>0</v>
      </c>
      <c r="Z10" s="21">
        <v>165</v>
      </c>
      <c r="AA10" s="21">
        <v>165</v>
      </c>
      <c r="AB10" s="23">
        <f>W10/(D10+E10)</f>
        <v>6448.7615526802219</v>
      </c>
      <c r="AC10" s="23">
        <f>W10/Z10</f>
        <v>211.44121212121215</v>
      </c>
      <c r="AD10" s="23" t="s">
        <v>2160</v>
      </c>
      <c r="AE10" s="284"/>
    </row>
    <row r="11" spans="1:31" x14ac:dyDescent="0.25">
      <c r="A11" s="38" t="s">
        <v>1371</v>
      </c>
      <c r="B11" s="39" t="s">
        <v>2206</v>
      </c>
      <c r="C11" s="21" t="s">
        <v>2207</v>
      </c>
      <c r="D11" s="21">
        <v>0</v>
      </c>
      <c r="E11" s="21">
        <v>14.99</v>
      </c>
      <c r="F11" s="21" t="s">
        <v>544</v>
      </c>
      <c r="G11" s="21" t="s">
        <v>2207</v>
      </c>
      <c r="H11" s="21">
        <v>0</v>
      </c>
      <c r="I11" s="21">
        <v>21</v>
      </c>
      <c r="J11" s="21">
        <v>11</v>
      </c>
      <c r="K11" s="23">
        <v>28508.34</v>
      </c>
      <c r="L11" s="23">
        <v>447.78</v>
      </c>
      <c r="M11" s="23">
        <v>4464.41</v>
      </c>
      <c r="N11" s="23">
        <v>0</v>
      </c>
      <c r="O11" s="23">
        <v>1242.1500000000001</v>
      </c>
      <c r="P11" s="23">
        <v>2864.4</v>
      </c>
      <c r="Q11" s="23">
        <v>9975</v>
      </c>
      <c r="R11" s="23">
        <v>1340.85</v>
      </c>
      <c r="S11" s="23">
        <v>0</v>
      </c>
      <c r="T11" s="23">
        <v>0</v>
      </c>
      <c r="U11" s="23">
        <v>48842.93</v>
      </c>
      <c r="V11" s="23">
        <v>0</v>
      </c>
      <c r="W11" s="23">
        <f>U11+V11</f>
        <v>48842.93</v>
      </c>
      <c r="X11" s="21">
        <v>20611</v>
      </c>
      <c r="Y11" s="21">
        <v>0</v>
      </c>
      <c r="Z11" s="21">
        <v>231</v>
      </c>
      <c r="AA11" s="21">
        <v>231</v>
      </c>
      <c r="AB11" s="23">
        <f>W11/(D11+E11)</f>
        <v>3258.3675783855901</v>
      </c>
      <c r="AC11" s="23">
        <f>W11/Z11</f>
        <v>211.44125541125541</v>
      </c>
      <c r="AD11" s="23" t="s">
        <v>1968</v>
      </c>
      <c r="AE11" s="284">
        <v>0.55000000000000004</v>
      </c>
    </row>
    <row r="12" spans="1:31" x14ac:dyDescent="0.25">
      <c r="A12" s="21"/>
      <c r="B12" s="38"/>
      <c r="C12" s="21"/>
      <c r="D12" s="21"/>
      <c r="E12" s="21"/>
      <c r="F12" s="21"/>
      <c r="G12" s="21"/>
      <c r="H12" s="21"/>
      <c r="I12" s="21"/>
      <c r="J12" s="21"/>
      <c r="K12" s="23"/>
      <c r="L12" s="23"/>
      <c r="M12" s="23"/>
      <c r="N12" s="23"/>
      <c r="O12" s="23"/>
      <c r="P12" s="23"/>
      <c r="Q12" s="23"/>
      <c r="R12" s="23"/>
      <c r="S12" s="23"/>
      <c r="T12" s="23"/>
      <c r="U12" s="23"/>
      <c r="V12" s="23"/>
      <c r="W12" s="23"/>
      <c r="X12" s="21"/>
      <c r="Y12" s="21"/>
      <c r="Z12" s="21"/>
      <c r="AA12" s="21"/>
      <c r="AB12" s="23"/>
      <c r="AC12" s="23"/>
      <c r="AD12" s="23"/>
      <c r="AE12" s="284"/>
    </row>
    <row r="13" spans="1:31" x14ac:dyDescent="0.25">
      <c r="A13" s="21"/>
      <c r="B13" s="38"/>
      <c r="C13" s="21"/>
      <c r="D13" s="21"/>
      <c r="E13" s="21"/>
      <c r="F13" s="21"/>
      <c r="G13" s="21"/>
      <c r="H13" s="21"/>
      <c r="I13" s="21"/>
      <c r="J13" s="21"/>
      <c r="K13" s="23"/>
      <c r="L13" s="23"/>
      <c r="M13" s="23"/>
      <c r="N13" s="23"/>
      <c r="O13" s="23"/>
      <c r="P13" s="23"/>
      <c r="Q13" s="23"/>
      <c r="R13" s="23"/>
      <c r="S13" s="23"/>
      <c r="T13" s="23"/>
      <c r="U13" s="23"/>
      <c r="V13" s="23"/>
      <c r="W13" s="23"/>
      <c r="X13" s="21"/>
      <c r="Y13" s="21"/>
      <c r="Z13" s="21"/>
      <c r="AA13" s="21"/>
      <c r="AB13" s="23"/>
      <c r="AC13" s="23"/>
      <c r="AD13" s="23"/>
      <c r="AE13" s="284"/>
    </row>
    <row r="14" spans="1:31" x14ac:dyDescent="0.25">
      <c r="A14" s="21"/>
      <c r="B14" s="38"/>
      <c r="C14" s="21"/>
      <c r="D14" s="21"/>
      <c r="E14" s="21"/>
      <c r="F14" s="21"/>
      <c r="G14" s="21"/>
      <c r="H14" s="21"/>
      <c r="I14" s="21"/>
      <c r="J14" s="21"/>
      <c r="K14" s="23"/>
      <c r="L14" s="23"/>
      <c r="M14" s="23"/>
      <c r="N14" s="23"/>
      <c r="O14" s="23"/>
      <c r="P14" s="23"/>
      <c r="Q14" s="23"/>
      <c r="R14" s="23"/>
      <c r="S14" s="23"/>
      <c r="T14" s="23"/>
      <c r="U14" s="23"/>
      <c r="V14" s="23"/>
      <c r="W14" s="23"/>
      <c r="X14" s="21"/>
      <c r="Y14" s="21"/>
      <c r="Z14" s="21"/>
      <c r="AA14" s="21"/>
      <c r="AB14" s="23"/>
      <c r="AC14" s="23"/>
      <c r="AD14" s="23"/>
      <c r="AE14" s="284"/>
    </row>
    <row r="15" spans="1:31" x14ac:dyDescent="0.25">
      <c r="A15" s="21"/>
      <c r="B15" s="38"/>
      <c r="C15" s="21"/>
      <c r="D15" s="21"/>
      <c r="E15" s="21"/>
      <c r="F15" s="21"/>
      <c r="G15" s="21"/>
      <c r="H15" s="21"/>
      <c r="I15" s="21"/>
      <c r="J15" s="21"/>
      <c r="K15" s="23"/>
      <c r="L15" s="23"/>
      <c r="M15" s="23"/>
      <c r="N15" s="23"/>
      <c r="O15" s="23"/>
      <c r="P15" s="23"/>
      <c r="Q15" s="23"/>
      <c r="R15" s="23"/>
      <c r="S15" s="23"/>
      <c r="T15" s="23"/>
      <c r="U15" s="23"/>
      <c r="V15" s="23"/>
      <c r="W15" s="23"/>
      <c r="X15" s="21"/>
      <c r="Y15" s="21"/>
      <c r="Z15" s="21"/>
      <c r="AA15" s="21"/>
      <c r="AB15" s="23"/>
      <c r="AC15" s="23"/>
      <c r="AD15" s="23"/>
      <c r="AE15" s="284"/>
    </row>
    <row r="16" spans="1:31" x14ac:dyDescent="0.25">
      <c r="A16" s="21"/>
      <c r="B16" s="38"/>
      <c r="C16" s="21"/>
      <c r="D16" s="21"/>
      <c r="E16" s="21"/>
      <c r="F16" s="21"/>
      <c r="G16" s="21"/>
      <c r="H16" s="21"/>
      <c r="I16" s="21"/>
      <c r="J16" s="21"/>
      <c r="K16" s="23"/>
      <c r="L16" s="23"/>
      <c r="M16" s="23"/>
      <c r="N16" s="23"/>
      <c r="O16" s="23"/>
      <c r="P16" s="23"/>
      <c r="Q16" s="23"/>
      <c r="R16" s="23"/>
      <c r="S16" s="23"/>
      <c r="T16" s="23"/>
      <c r="U16" s="23"/>
      <c r="V16" s="23"/>
      <c r="W16" s="23"/>
      <c r="X16" s="21"/>
      <c r="Y16" s="21"/>
      <c r="Z16" s="21"/>
      <c r="AA16" s="21"/>
      <c r="AB16" s="23"/>
      <c r="AC16" s="23"/>
      <c r="AD16" s="23"/>
      <c r="AE16" s="284"/>
    </row>
    <row r="17" spans="1:31" x14ac:dyDescent="0.25">
      <c r="A17" s="21"/>
      <c r="B17" s="38"/>
      <c r="C17" s="21"/>
      <c r="D17" s="21"/>
      <c r="E17" s="21"/>
      <c r="F17" s="21"/>
      <c r="G17" s="21"/>
      <c r="H17" s="21"/>
      <c r="I17" s="21"/>
      <c r="J17" s="21"/>
      <c r="K17" s="23"/>
      <c r="L17" s="23"/>
      <c r="M17" s="23"/>
      <c r="N17" s="23"/>
      <c r="O17" s="23"/>
      <c r="P17" s="23"/>
      <c r="Q17" s="23"/>
      <c r="R17" s="23"/>
      <c r="S17" s="23"/>
      <c r="T17" s="23"/>
      <c r="U17" s="23"/>
      <c r="V17" s="23"/>
      <c r="W17" s="23"/>
      <c r="X17" s="21"/>
      <c r="Y17" s="21"/>
      <c r="Z17" s="21"/>
      <c r="AA17" s="21"/>
      <c r="AB17" s="23"/>
      <c r="AC17" s="23"/>
      <c r="AD17" s="23"/>
      <c r="AE17" s="284"/>
    </row>
    <row r="18" spans="1:31" x14ac:dyDescent="0.25">
      <c r="A18" s="21"/>
      <c r="B18" s="38"/>
      <c r="C18" s="21"/>
      <c r="D18" s="21"/>
      <c r="E18" s="21"/>
      <c r="F18" s="21"/>
      <c r="G18" s="21"/>
      <c r="H18" s="21"/>
      <c r="I18" s="21"/>
      <c r="J18" s="21"/>
      <c r="K18" s="23"/>
      <c r="L18" s="23"/>
      <c r="M18" s="23"/>
      <c r="N18" s="23"/>
      <c r="O18" s="23"/>
      <c r="P18" s="23"/>
      <c r="Q18" s="23"/>
      <c r="R18" s="23"/>
      <c r="S18" s="23"/>
      <c r="T18" s="23"/>
      <c r="U18" s="23"/>
      <c r="V18" s="23"/>
      <c r="W18" s="23"/>
      <c r="X18" s="21"/>
      <c r="Y18" s="21"/>
      <c r="Z18" s="21"/>
      <c r="AA18" s="21"/>
      <c r="AB18" s="23"/>
      <c r="AC18" s="23"/>
      <c r="AD18" s="23"/>
      <c r="AE18" s="284"/>
    </row>
    <row r="19" spans="1:31" x14ac:dyDescent="0.25">
      <c r="A19" s="152"/>
      <c r="B19" s="38"/>
      <c r="C19" s="21"/>
      <c r="D19" s="21"/>
      <c r="E19" s="21"/>
      <c r="F19" s="21"/>
      <c r="G19" s="21"/>
      <c r="H19" s="21"/>
      <c r="I19" s="21"/>
      <c r="J19" s="21"/>
      <c r="K19" s="23"/>
      <c r="L19" s="23"/>
      <c r="M19" s="23"/>
      <c r="N19" s="23"/>
      <c r="O19" s="23"/>
      <c r="P19" s="23"/>
      <c r="Q19" s="23"/>
      <c r="R19" s="23"/>
      <c r="S19" s="23"/>
      <c r="T19" s="23"/>
      <c r="U19" s="23"/>
      <c r="V19" s="23"/>
      <c r="W19" s="23"/>
      <c r="X19" s="21"/>
      <c r="Y19" s="21"/>
      <c r="Z19" s="21"/>
      <c r="AA19" s="21"/>
      <c r="AB19" s="23"/>
      <c r="AC19" s="23"/>
      <c r="AD19" s="23"/>
      <c r="AE19" s="284"/>
    </row>
    <row r="20" spans="1:31" x14ac:dyDescent="0.25">
      <c r="A20" s="21"/>
      <c r="B20" s="38"/>
      <c r="C20" s="21"/>
      <c r="D20" s="21"/>
      <c r="E20" s="21"/>
      <c r="F20" s="21"/>
      <c r="G20" s="21"/>
      <c r="H20" s="21"/>
      <c r="I20" s="21"/>
      <c r="J20" s="21"/>
      <c r="K20" s="23"/>
      <c r="L20" s="23"/>
      <c r="M20" s="23"/>
      <c r="N20" s="23"/>
      <c r="O20" s="23"/>
      <c r="P20" s="23"/>
      <c r="Q20" s="23"/>
      <c r="R20" s="23"/>
      <c r="S20" s="23"/>
      <c r="T20" s="23"/>
      <c r="U20" s="23"/>
      <c r="V20" s="23"/>
      <c r="W20" s="23"/>
      <c r="X20" s="21"/>
      <c r="Y20" s="21"/>
      <c r="Z20" s="21"/>
      <c r="AA20" s="21"/>
      <c r="AB20" s="23"/>
      <c r="AC20" s="23"/>
      <c r="AD20" s="23"/>
      <c r="AE20" s="284"/>
    </row>
    <row r="21" spans="1:31" x14ac:dyDescent="0.25">
      <c r="A21" s="21"/>
      <c r="B21" s="38"/>
      <c r="C21" s="21"/>
      <c r="D21" s="21"/>
      <c r="E21" s="21"/>
      <c r="F21" s="21"/>
      <c r="G21" s="21"/>
      <c r="H21" s="21"/>
      <c r="I21" s="21"/>
      <c r="J21" s="21"/>
      <c r="K21" s="23"/>
      <c r="L21" s="23"/>
      <c r="M21" s="23"/>
      <c r="N21" s="23"/>
      <c r="O21" s="23"/>
      <c r="P21" s="23"/>
      <c r="Q21" s="23"/>
      <c r="R21" s="23"/>
      <c r="S21" s="23"/>
      <c r="T21" s="23"/>
      <c r="U21" s="23"/>
      <c r="V21" s="23"/>
      <c r="W21" s="23"/>
      <c r="X21" s="21"/>
      <c r="Y21" s="21"/>
      <c r="Z21" s="21"/>
      <c r="AA21" s="21"/>
      <c r="AB21" s="23"/>
      <c r="AC21" s="23"/>
      <c r="AD21" s="23"/>
      <c r="AE21" s="284"/>
    </row>
    <row r="22" spans="1:31" x14ac:dyDescent="0.25">
      <c r="A22" s="21"/>
      <c r="B22" s="38"/>
      <c r="C22" s="21"/>
      <c r="D22" s="21"/>
      <c r="E22" s="21"/>
      <c r="F22" s="21"/>
      <c r="G22" s="21"/>
      <c r="H22" s="21"/>
      <c r="I22" s="21"/>
      <c r="J22" s="21"/>
      <c r="K22" s="23"/>
      <c r="L22" s="23"/>
      <c r="M22" s="23"/>
      <c r="N22" s="23"/>
      <c r="O22" s="23"/>
      <c r="P22" s="23"/>
      <c r="Q22" s="23"/>
      <c r="R22" s="23"/>
      <c r="S22" s="23"/>
      <c r="T22" s="23"/>
      <c r="U22" s="23"/>
      <c r="V22" s="23"/>
      <c r="W22" s="23"/>
      <c r="X22" s="21"/>
      <c r="Y22" s="21"/>
      <c r="Z22" s="21"/>
      <c r="AA22" s="21"/>
      <c r="AB22" s="23"/>
      <c r="AC22" s="23"/>
      <c r="AD22" s="23"/>
      <c r="AE22" s="284"/>
    </row>
    <row r="23" spans="1:31" x14ac:dyDescent="0.25">
      <c r="A23" s="21"/>
      <c r="B23" s="38"/>
      <c r="C23" s="21"/>
      <c r="D23" s="21"/>
      <c r="E23" s="21"/>
      <c r="F23" s="21"/>
      <c r="G23" s="21"/>
      <c r="H23" s="21"/>
      <c r="I23" s="21"/>
      <c r="J23" s="21"/>
      <c r="K23" s="23"/>
      <c r="L23" s="23"/>
      <c r="M23" s="23"/>
      <c r="N23" s="23"/>
      <c r="O23" s="23"/>
      <c r="P23" s="23"/>
      <c r="Q23" s="23"/>
      <c r="R23" s="23"/>
      <c r="S23" s="23"/>
      <c r="T23" s="23"/>
      <c r="U23" s="23"/>
      <c r="V23" s="23"/>
      <c r="W23" s="23"/>
      <c r="X23" s="21"/>
      <c r="Y23" s="21"/>
      <c r="Z23" s="21"/>
      <c r="AA23" s="21"/>
      <c r="AB23" s="23"/>
      <c r="AC23" s="23"/>
      <c r="AD23" s="23"/>
      <c r="AE23" s="284"/>
    </row>
    <row r="24" spans="1:31" x14ac:dyDescent="0.25">
      <c r="A24" s="21"/>
      <c r="B24" s="38"/>
      <c r="C24" s="21"/>
      <c r="D24" s="21"/>
      <c r="E24" s="21"/>
      <c r="F24" s="21"/>
      <c r="G24" s="21"/>
      <c r="H24" s="21"/>
      <c r="I24" s="21"/>
      <c r="J24" s="21"/>
      <c r="K24" s="23"/>
      <c r="L24" s="23"/>
      <c r="M24" s="23"/>
      <c r="N24" s="23"/>
      <c r="O24" s="23"/>
      <c r="P24" s="23"/>
      <c r="Q24" s="23"/>
      <c r="R24" s="23"/>
      <c r="S24" s="23"/>
      <c r="T24" s="23"/>
      <c r="U24" s="23"/>
      <c r="V24" s="23"/>
      <c r="W24" s="23"/>
      <c r="X24" s="21"/>
      <c r="Y24" s="21"/>
      <c r="Z24" s="21"/>
      <c r="AA24" s="21"/>
      <c r="AB24" s="23"/>
      <c r="AC24" s="23"/>
      <c r="AD24" s="23"/>
      <c r="AE24" s="284"/>
    </row>
    <row r="25" spans="1:31" x14ac:dyDescent="0.25">
      <c r="A25" s="21"/>
      <c r="B25" s="38"/>
      <c r="C25" s="21"/>
      <c r="D25" s="21"/>
      <c r="E25" s="21"/>
      <c r="F25" s="21"/>
      <c r="G25" s="21"/>
      <c r="H25" s="21"/>
      <c r="I25" s="21"/>
      <c r="J25" s="21"/>
      <c r="K25" s="23"/>
      <c r="L25" s="23"/>
      <c r="M25" s="23"/>
      <c r="N25" s="23"/>
      <c r="O25" s="23"/>
      <c r="P25" s="23"/>
      <c r="Q25" s="23"/>
      <c r="R25" s="23"/>
      <c r="S25" s="23"/>
      <c r="T25" s="23"/>
      <c r="U25" s="23"/>
      <c r="V25" s="23"/>
      <c r="W25" s="23"/>
      <c r="X25" s="21"/>
      <c r="Y25" s="21"/>
      <c r="Z25" s="21"/>
      <c r="AA25" s="21"/>
      <c r="AB25" s="23"/>
      <c r="AC25" s="23"/>
      <c r="AD25" s="23"/>
      <c r="AE25" s="284"/>
    </row>
    <row r="26" spans="1:31" x14ac:dyDescent="0.25">
      <c r="A26" s="21"/>
      <c r="B26" s="38"/>
      <c r="C26" s="21"/>
      <c r="D26" s="21"/>
      <c r="E26" s="21"/>
      <c r="F26" s="21"/>
      <c r="G26" s="21"/>
      <c r="H26" s="21"/>
      <c r="I26" s="21"/>
      <c r="J26" s="21"/>
      <c r="K26" s="23"/>
      <c r="L26" s="23"/>
      <c r="M26" s="23"/>
      <c r="N26" s="23"/>
      <c r="O26" s="23"/>
      <c r="P26" s="23"/>
      <c r="Q26" s="23"/>
      <c r="R26" s="23"/>
      <c r="S26" s="23"/>
      <c r="T26" s="23"/>
      <c r="U26" s="23"/>
      <c r="V26" s="23"/>
      <c r="W26" s="23"/>
      <c r="X26" s="21"/>
      <c r="Y26" s="21"/>
      <c r="Z26" s="21"/>
      <c r="AA26" s="21"/>
      <c r="AB26" s="23"/>
      <c r="AC26" s="23"/>
      <c r="AD26" s="23"/>
      <c r="AE26" s="284"/>
    </row>
    <row r="27" spans="1:31" x14ac:dyDescent="0.25">
      <c r="A27" s="21"/>
      <c r="B27" s="38"/>
      <c r="C27" s="21"/>
      <c r="D27" s="21"/>
      <c r="E27" s="21"/>
      <c r="F27" s="21"/>
      <c r="G27" s="21"/>
      <c r="H27" s="21"/>
      <c r="I27" s="21"/>
      <c r="J27" s="21"/>
      <c r="K27" s="23"/>
      <c r="L27" s="23"/>
      <c r="M27" s="23"/>
      <c r="N27" s="23"/>
      <c r="O27" s="23"/>
      <c r="P27" s="23"/>
      <c r="Q27" s="23"/>
      <c r="R27" s="23"/>
      <c r="S27" s="23"/>
      <c r="T27" s="23"/>
      <c r="U27" s="23"/>
      <c r="V27" s="23"/>
      <c r="W27" s="23"/>
      <c r="X27" s="21"/>
      <c r="Y27" s="21"/>
      <c r="Z27" s="21"/>
      <c r="AA27" s="21"/>
      <c r="AB27" s="23"/>
      <c r="AC27" s="23"/>
      <c r="AD27" s="23"/>
      <c r="AE27" s="284"/>
    </row>
    <row r="28" spans="1:31" x14ac:dyDescent="0.25">
      <c r="A28" s="21"/>
      <c r="B28" s="38"/>
      <c r="C28" s="21"/>
      <c r="D28" s="21"/>
      <c r="E28" s="21"/>
      <c r="F28" s="21"/>
      <c r="G28" s="21"/>
      <c r="H28" s="21"/>
      <c r="I28" s="21"/>
      <c r="J28" s="21"/>
      <c r="K28" s="23"/>
      <c r="L28" s="23"/>
      <c r="M28" s="23"/>
      <c r="N28" s="23"/>
      <c r="O28" s="23"/>
      <c r="P28" s="23"/>
      <c r="Q28" s="23"/>
      <c r="R28" s="23"/>
      <c r="S28" s="23"/>
      <c r="T28" s="23"/>
      <c r="U28" s="23"/>
      <c r="V28" s="23"/>
      <c r="W28" s="23"/>
      <c r="X28" s="21"/>
      <c r="Y28" s="21"/>
      <c r="Z28" s="21"/>
      <c r="AA28" s="21"/>
      <c r="AB28" s="23"/>
      <c r="AC28" s="23"/>
      <c r="AD28" s="23"/>
      <c r="AE28" s="284"/>
    </row>
    <row r="29" spans="1:31" x14ac:dyDescent="0.25">
      <c r="A29" s="21"/>
      <c r="B29" s="38"/>
      <c r="C29" s="21"/>
      <c r="D29" s="21"/>
      <c r="E29" s="21"/>
      <c r="F29" s="21"/>
      <c r="G29" s="21"/>
      <c r="H29" s="21"/>
      <c r="I29" s="21"/>
      <c r="J29" s="21"/>
      <c r="K29" s="23"/>
      <c r="L29" s="23"/>
      <c r="M29" s="23"/>
      <c r="N29" s="23"/>
      <c r="O29" s="23"/>
      <c r="P29" s="23"/>
      <c r="Q29" s="23"/>
      <c r="R29" s="23"/>
      <c r="S29" s="23"/>
      <c r="T29" s="23"/>
      <c r="U29" s="23"/>
      <c r="V29" s="23"/>
      <c r="W29" s="23"/>
      <c r="X29" s="21"/>
      <c r="Y29" s="21"/>
      <c r="Z29" s="21"/>
      <c r="AA29" s="21"/>
      <c r="AB29" s="23"/>
      <c r="AC29" s="23"/>
      <c r="AD29" s="23"/>
      <c r="AE29" s="284"/>
    </row>
    <row r="30" spans="1:31" x14ac:dyDescent="0.25">
      <c r="A30" s="21"/>
      <c r="B30" s="38"/>
      <c r="C30" s="21"/>
      <c r="D30" s="21"/>
      <c r="E30" s="21"/>
      <c r="F30" s="21"/>
      <c r="G30" s="21"/>
      <c r="H30" s="21"/>
      <c r="I30" s="21"/>
      <c r="J30" s="21"/>
      <c r="K30" s="23"/>
      <c r="L30" s="23"/>
      <c r="M30" s="23"/>
      <c r="N30" s="23"/>
      <c r="O30" s="23"/>
      <c r="P30" s="23"/>
      <c r="Q30" s="23"/>
      <c r="R30" s="23"/>
      <c r="S30" s="23"/>
      <c r="T30" s="23"/>
      <c r="U30" s="23"/>
      <c r="V30" s="23"/>
      <c r="W30" s="23"/>
      <c r="X30" s="21"/>
      <c r="Y30" s="21"/>
      <c r="Z30" s="21"/>
      <c r="AA30" s="21"/>
      <c r="AB30" s="23"/>
      <c r="AC30" s="23"/>
      <c r="AD30" s="23"/>
      <c r="AE30" s="284"/>
    </row>
    <row r="31" spans="1:31" x14ac:dyDescent="0.25">
      <c r="A31" s="21"/>
      <c r="B31" s="38"/>
      <c r="C31" s="21"/>
      <c r="D31" s="21"/>
      <c r="E31" s="21"/>
      <c r="F31" s="21"/>
      <c r="G31" s="21"/>
      <c r="H31" s="21"/>
      <c r="I31" s="21"/>
      <c r="J31" s="21"/>
      <c r="K31" s="23"/>
      <c r="L31" s="23"/>
      <c r="M31" s="23"/>
      <c r="N31" s="23"/>
      <c r="O31" s="23"/>
      <c r="P31" s="23"/>
      <c r="Q31" s="23"/>
      <c r="R31" s="23"/>
      <c r="S31" s="23"/>
      <c r="T31" s="23"/>
      <c r="U31" s="23"/>
      <c r="V31" s="23"/>
      <c r="W31" s="23"/>
      <c r="X31" s="21"/>
      <c r="Y31" s="21"/>
      <c r="Z31" s="21"/>
      <c r="AA31" s="21"/>
      <c r="AB31" s="23"/>
      <c r="AC31" s="23"/>
      <c r="AD31" s="23"/>
      <c r="AE31" s="284"/>
    </row>
    <row r="32" spans="1:31" x14ac:dyDescent="0.25">
      <c r="A32" s="21"/>
      <c r="B32" s="38"/>
      <c r="C32" s="21"/>
      <c r="D32" s="21"/>
      <c r="E32" s="21"/>
      <c r="F32" s="21"/>
      <c r="G32" s="21"/>
      <c r="H32" s="21"/>
      <c r="I32" s="21"/>
      <c r="J32" s="21"/>
      <c r="K32" s="23"/>
      <c r="L32" s="23"/>
      <c r="M32" s="23"/>
      <c r="N32" s="23"/>
      <c r="O32" s="23"/>
      <c r="P32" s="23"/>
      <c r="Q32" s="23"/>
      <c r="R32" s="23"/>
      <c r="S32" s="23"/>
      <c r="T32" s="23"/>
      <c r="U32" s="23"/>
      <c r="V32" s="23"/>
      <c r="W32" s="23"/>
      <c r="X32" s="21"/>
      <c r="Y32" s="21"/>
      <c r="Z32" s="21"/>
      <c r="AA32" s="21"/>
      <c r="AB32" s="23"/>
      <c r="AC32" s="23"/>
      <c r="AD32" s="23"/>
      <c r="AE32" s="284"/>
    </row>
    <row r="33" spans="1:31" x14ac:dyDescent="0.25">
      <c r="A33" s="21"/>
      <c r="B33" s="38"/>
      <c r="C33" s="21"/>
      <c r="D33" s="21"/>
      <c r="E33" s="21"/>
      <c r="F33" s="21"/>
      <c r="G33" s="21"/>
      <c r="H33" s="21"/>
      <c r="I33" s="21"/>
      <c r="J33" s="21"/>
      <c r="K33" s="23"/>
      <c r="L33" s="23"/>
      <c r="M33" s="23"/>
      <c r="N33" s="23"/>
      <c r="O33" s="23"/>
      <c r="P33" s="23"/>
      <c r="Q33" s="23"/>
      <c r="R33" s="23"/>
      <c r="S33" s="23"/>
      <c r="T33" s="23"/>
      <c r="U33" s="23"/>
      <c r="V33" s="23"/>
      <c r="W33" s="23"/>
      <c r="X33" s="21"/>
      <c r="Y33" s="21"/>
      <c r="Z33" s="21"/>
      <c r="AA33" s="21"/>
      <c r="AB33" s="23"/>
      <c r="AC33" s="23"/>
      <c r="AD33" s="23"/>
      <c r="AE33" s="284"/>
    </row>
    <row r="34" spans="1:31" x14ac:dyDescent="0.25">
      <c r="A34" s="21"/>
      <c r="B34" s="38"/>
      <c r="C34" s="21"/>
      <c r="D34" s="21"/>
      <c r="E34" s="21"/>
      <c r="F34" s="21"/>
      <c r="G34" s="21"/>
      <c r="H34" s="21"/>
      <c r="I34" s="21"/>
      <c r="J34" s="21"/>
      <c r="K34" s="23"/>
      <c r="L34" s="23"/>
      <c r="M34" s="23"/>
      <c r="N34" s="23"/>
      <c r="O34" s="23"/>
      <c r="P34" s="23"/>
      <c r="Q34" s="23"/>
      <c r="R34" s="23"/>
      <c r="S34" s="23"/>
      <c r="T34" s="23"/>
      <c r="U34" s="23"/>
      <c r="V34" s="23"/>
      <c r="W34" s="23"/>
      <c r="X34" s="21"/>
      <c r="Y34" s="21"/>
      <c r="Z34" s="21"/>
      <c r="AA34" s="21"/>
      <c r="AB34" s="23"/>
      <c r="AC34" s="23"/>
      <c r="AD34" s="23"/>
      <c r="AE34" s="284"/>
    </row>
    <row r="35" spans="1:31" x14ac:dyDescent="0.25">
      <c r="A35" s="21"/>
      <c r="B35" s="38"/>
      <c r="C35" s="21"/>
      <c r="D35" s="21"/>
      <c r="E35" s="21"/>
      <c r="F35" s="21"/>
      <c r="G35" s="21"/>
      <c r="H35" s="21"/>
      <c r="I35" s="21"/>
      <c r="J35" s="21"/>
      <c r="K35" s="23"/>
      <c r="L35" s="23"/>
      <c r="M35" s="23"/>
      <c r="N35" s="23"/>
      <c r="O35" s="23"/>
      <c r="P35" s="23"/>
      <c r="Q35" s="23"/>
      <c r="R35" s="23"/>
      <c r="S35" s="23"/>
      <c r="T35" s="23"/>
      <c r="U35" s="23"/>
      <c r="V35" s="23"/>
      <c r="W35" s="23"/>
      <c r="X35" s="21"/>
      <c r="Y35" s="21"/>
      <c r="Z35" s="21"/>
      <c r="AA35" s="21"/>
      <c r="AB35" s="23"/>
      <c r="AC35" s="23"/>
      <c r="AD35" s="23"/>
      <c r="AE35" s="284"/>
    </row>
    <row r="36" spans="1:31" x14ac:dyDescent="0.25">
      <c r="A36" s="1"/>
      <c r="B36" s="31"/>
      <c r="C36" s="1"/>
      <c r="D36" s="1"/>
      <c r="E36" s="1"/>
      <c r="F36" s="1"/>
      <c r="G36" s="1"/>
      <c r="H36" s="1"/>
      <c r="I36" s="1"/>
      <c r="J36" s="21"/>
      <c r="K36" s="23"/>
      <c r="L36" s="23"/>
      <c r="M36" s="23"/>
      <c r="N36" s="23"/>
      <c r="O36" s="23"/>
      <c r="P36" s="23"/>
      <c r="Q36" s="23"/>
      <c r="R36" s="23"/>
      <c r="S36" s="23"/>
      <c r="T36" s="23"/>
      <c r="U36" s="23"/>
      <c r="V36" s="23"/>
      <c r="W36" s="23"/>
      <c r="X36" s="21"/>
      <c r="Y36" s="21"/>
      <c r="Z36" s="21"/>
      <c r="AA36" s="21"/>
      <c r="AB36" s="13"/>
      <c r="AC36" s="23"/>
      <c r="AD36" s="23"/>
      <c r="AE36" s="284"/>
    </row>
    <row r="37" spans="1:31" x14ac:dyDescent="0.25">
      <c r="A37" s="1"/>
      <c r="B37" s="31"/>
      <c r="C37" s="1"/>
      <c r="D37" s="1"/>
      <c r="E37" s="1"/>
      <c r="F37" s="1"/>
      <c r="G37" s="1"/>
      <c r="H37" s="1"/>
      <c r="I37" s="1"/>
      <c r="J37" s="21"/>
      <c r="K37" s="23"/>
      <c r="L37" s="23"/>
      <c r="M37" s="23"/>
      <c r="N37" s="23"/>
      <c r="O37" s="23"/>
      <c r="P37" s="23"/>
      <c r="Q37" s="23"/>
      <c r="R37" s="23"/>
      <c r="S37" s="23"/>
      <c r="T37" s="23"/>
      <c r="U37" s="23"/>
      <c r="V37" s="23"/>
      <c r="W37" s="23"/>
      <c r="X37" s="21"/>
      <c r="Y37" s="21"/>
      <c r="Z37" s="21"/>
      <c r="AA37" s="21"/>
      <c r="AB37" s="13"/>
      <c r="AC37" s="23"/>
      <c r="AD37" s="23"/>
      <c r="AE37" s="284"/>
    </row>
    <row r="38" spans="1:31" x14ac:dyDescent="0.25">
      <c r="A38" s="1"/>
      <c r="B38" s="31"/>
      <c r="C38" s="1"/>
      <c r="D38" s="1"/>
      <c r="E38" s="1"/>
      <c r="F38" s="1"/>
      <c r="G38" s="1"/>
      <c r="H38" s="1"/>
      <c r="I38" s="1"/>
      <c r="J38" s="21"/>
      <c r="K38" s="23"/>
      <c r="L38" s="23"/>
      <c r="M38" s="23"/>
      <c r="N38" s="23"/>
      <c r="O38" s="23"/>
      <c r="P38" s="23"/>
      <c r="Q38" s="23"/>
      <c r="R38" s="23"/>
      <c r="S38" s="23"/>
      <c r="T38" s="23"/>
      <c r="U38" s="23"/>
      <c r="V38" s="23"/>
      <c r="W38" s="23"/>
      <c r="X38" s="21"/>
      <c r="Y38" s="21"/>
      <c r="Z38" s="21"/>
      <c r="AA38" s="21"/>
      <c r="AB38" s="13"/>
      <c r="AC38" s="23"/>
      <c r="AD38" s="23"/>
      <c r="AE38" s="284"/>
    </row>
    <row r="39" spans="1:31" x14ac:dyDescent="0.25">
      <c r="A39" s="1"/>
      <c r="B39" s="1"/>
      <c r="C39" s="1"/>
      <c r="D39" s="1"/>
      <c r="E39" s="1"/>
      <c r="F39" s="1"/>
      <c r="G39" s="1"/>
      <c r="H39" s="1"/>
      <c r="I39" s="1"/>
      <c r="J39" s="1"/>
      <c r="K39" s="1"/>
      <c r="L39" s="1"/>
      <c r="M39" s="1"/>
      <c r="N39" s="1"/>
      <c r="O39" s="1"/>
      <c r="P39" s="1"/>
      <c r="Q39" s="1"/>
      <c r="R39" s="1"/>
      <c r="S39" s="1"/>
      <c r="T39" s="1"/>
      <c r="U39" s="1"/>
      <c r="V39" s="13"/>
      <c r="W39" s="13"/>
      <c r="X39" s="1"/>
      <c r="Y39" s="1"/>
      <c r="Z39" s="1"/>
      <c r="AA39" s="1"/>
      <c r="AB39" s="13"/>
      <c r="AC39" s="13"/>
      <c r="AD39" s="13"/>
      <c r="AE39" s="285"/>
    </row>
    <row r="40" spans="1:31" x14ac:dyDescent="0.25">
      <c r="A40" s="97"/>
      <c r="B40" s="97" t="s">
        <v>28</v>
      </c>
      <c r="C40" s="97">
        <f>COUNT(D4:D39)</f>
        <v>8</v>
      </c>
      <c r="D40" s="97">
        <f>SUM(D4:D39)</f>
        <v>19.600000000000001</v>
      </c>
      <c r="E40" s="97">
        <f>SUM(E4:E39)</f>
        <v>38.68</v>
      </c>
      <c r="F40" s="97"/>
      <c r="G40" s="97"/>
      <c r="H40" s="97">
        <f>SUM(H4:H39)</f>
        <v>0</v>
      </c>
      <c r="I40" s="97">
        <f>SUM(I4:I39)</f>
        <v>102</v>
      </c>
      <c r="J40" s="97">
        <f>MAX(J4:J39)</f>
        <v>11</v>
      </c>
      <c r="K40" s="98">
        <f t="shared" ref="K40:AA40" si="3">SUM(K4:K39)</f>
        <v>135272.63999999998</v>
      </c>
      <c r="L40" s="98">
        <f t="shared" si="3"/>
        <v>2124.69</v>
      </c>
      <c r="M40" s="98">
        <f t="shared" si="3"/>
        <v>21183.690000000002</v>
      </c>
      <c r="N40" s="98">
        <f t="shared" si="3"/>
        <v>0</v>
      </c>
      <c r="O40" s="98">
        <f t="shared" si="3"/>
        <v>5880.42</v>
      </c>
      <c r="P40" s="98">
        <f t="shared" si="3"/>
        <v>13583.249999999998</v>
      </c>
      <c r="Q40" s="98">
        <f t="shared" si="3"/>
        <v>47787</v>
      </c>
      <c r="R40" s="98">
        <f t="shared" si="3"/>
        <v>6245.5499999999993</v>
      </c>
      <c r="S40" s="98">
        <f t="shared" si="3"/>
        <v>0</v>
      </c>
      <c r="T40" s="98">
        <f t="shared" si="3"/>
        <v>0</v>
      </c>
      <c r="U40" s="98">
        <f t="shared" si="3"/>
        <v>232077.24</v>
      </c>
      <c r="V40" s="98">
        <f t="shared" si="3"/>
        <v>0</v>
      </c>
      <c r="W40" s="98">
        <f t="shared" si="3"/>
        <v>232077.24</v>
      </c>
      <c r="X40" s="101">
        <f t="shared" si="3"/>
        <v>92557</v>
      </c>
      <c r="Y40" s="101">
        <f t="shared" si="3"/>
        <v>0</v>
      </c>
      <c r="Z40" s="101">
        <f t="shared" si="3"/>
        <v>1122</v>
      </c>
      <c r="AA40" s="101">
        <f t="shared" si="3"/>
        <v>1068</v>
      </c>
      <c r="AB40" s="113">
        <f>W40/(D40+E40)</f>
        <v>3982.1077556623195</v>
      </c>
      <c r="AC40" s="113">
        <f>W40/Z40</f>
        <v>206.84245989304813</v>
      </c>
      <c r="AD40" s="113"/>
      <c r="AE40" s="113"/>
    </row>
    <row r="41" spans="1:31" ht="31.2" x14ac:dyDescent="0.25">
      <c r="A41" s="146" t="s">
        <v>14</v>
      </c>
      <c r="B41" s="146" t="s">
        <v>15</v>
      </c>
      <c r="C41" s="146" t="s">
        <v>16</v>
      </c>
      <c r="D41" s="43" t="s">
        <v>526</v>
      </c>
      <c r="E41" s="43" t="s">
        <v>524</v>
      </c>
      <c r="F41" s="146" t="s">
        <v>2</v>
      </c>
      <c r="G41" s="146" t="s">
        <v>3</v>
      </c>
      <c r="H41" s="43" t="s">
        <v>29</v>
      </c>
      <c r="I41" s="43" t="s">
        <v>4</v>
      </c>
      <c r="J41" s="43" t="s">
        <v>5</v>
      </c>
      <c r="K41" s="43" t="s">
        <v>6</v>
      </c>
      <c r="L41" s="43" t="s">
        <v>773</v>
      </c>
      <c r="M41" s="43" t="s">
        <v>13</v>
      </c>
      <c r="N41" s="146" t="s">
        <v>17</v>
      </c>
      <c r="O41" s="146" t="s">
        <v>7</v>
      </c>
      <c r="P41" s="43" t="s">
        <v>8</v>
      </c>
      <c r="Q41" s="146" t="s">
        <v>9</v>
      </c>
      <c r="R41" s="43" t="s">
        <v>18</v>
      </c>
      <c r="S41" s="146" t="s">
        <v>10</v>
      </c>
      <c r="T41" s="146" t="s">
        <v>12</v>
      </c>
      <c r="U41" s="43" t="s">
        <v>169</v>
      </c>
      <c r="V41" s="43" t="s">
        <v>170</v>
      </c>
      <c r="W41" s="43" t="s">
        <v>171</v>
      </c>
      <c r="X41" s="43" t="s">
        <v>163</v>
      </c>
      <c r="Y41" s="43" t="s">
        <v>164</v>
      </c>
      <c r="Z41" s="43" t="s">
        <v>165</v>
      </c>
      <c r="AA41" s="43" t="s">
        <v>166</v>
      </c>
      <c r="AB41" s="146" t="s">
        <v>167</v>
      </c>
      <c r="AC41" s="146" t="s">
        <v>168</v>
      </c>
      <c r="AD41" s="146" t="s">
        <v>1405</v>
      </c>
      <c r="AE41" s="146" t="s">
        <v>1406</v>
      </c>
    </row>
    <row r="42" spans="1:31" x14ac:dyDescent="0.25">
      <c r="A42" s="100"/>
      <c r="B42" s="100"/>
      <c r="C42" s="100"/>
      <c r="D42" s="100"/>
      <c r="E42" s="100"/>
      <c r="F42" s="100"/>
      <c r="G42" s="100"/>
      <c r="H42" s="100"/>
      <c r="I42" s="100"/>
      <c r="J42" s="100"/>
      <c r="K42" s="100"/>
      <c r="L42" s="100"/>
      <c r="M42" s="100"/>
      <c r="N42" s="100"/>
      <c r="O42" s="100"/>
      <c r="P42" s="100"/>
      <c r="Q42" s="100"/>
      <c r="R42" s="100"/>
      <c r="S42" s="100"/>
      <c r="T42" s="100"/>
      <c r="U42" s="100"/>
      <c r="V42" s="100"/>
      <c r="W42" s="100"/>
      <c r="X42" s="100"/>
      <c r="Y42" s="100"/>
      <c r="Z42" s="100"/>
      <c r="AA42" s="100"/>
      <c r="AB42" s="100"/>
      <c r="AC42" s="100"/>
      <c r="AD42" s="100"/>
      <c r="AE42" s="100"/>
    </row>
    <row r="43" spans="1:31" ht="48" x14ac:dyDescent="0.25">
      <c r="A43" s="304" t="s">
        <v>1251</v>
      </c>
      <c r="B43" s="304"/>
      <c r="C43" s="245" t="s">
        <v>30</v>
      </c>
      <c r="D43" s="245" t="s">
        <v>526</v>
      </c>
      <c r="E43" s="245" t="s">
        <v>524</v>
      </c>
      <c r="F43" s="278"/>
      <c r="G43" s="278"/>
      <c r="H43" s="245" t="s">
        <v>31</v>
      </c>
      <c r="I43" s="245" t="s">
        <v>4</v>
      </c>
      <c r="J43" s="245" t="s">
        <v>5</v>
      </c>
      <c r="K43" s="245" t="s">
        <v>6</v>
      </c>
      <c r="L43" s="245" t="s">
        <v>773</v>
      </c>
      <c r="M43" s="245" t="s">
        <v>13</v>
      </c>
      <c r="N43" s="278" t="s">
        <v>17</v>
      </c>
      <c r="O43" s="278" t="s">
        <v>7</v>
      </c>
      <c r="P43" s="245" t="s">
        <v>8</v>
      </c>
      <c r="Q43" s="278" t="s">
        <v>9</v>
      </c>
      <c r="R43" s="245" t="s">
        <v>18</v>
      </c>
      <c r="S43" s="278" t="s">
        <v>10</v>
      </c>
      <c r="T43" s="278" t="s">
        <v>12</v>
      </c>
      <c r="U43" s="245" t="s">
        <v>169</v>
      </c>
      <c r="V43" s="245" t="s">
        <v>170</v>
      </c>
      <c r="W43" s="245" t="s">
        <v>171</v>
      </c>
      <c r="X43" s="245" t="s">
        <v>163</v>
      </c>
      <c r="Y43" s="245" t="s">
        <v>164</v>
      </c>
      <c r="Z43" s="245" t="s">
        <v>165</v>
      </c>
      <c r="AA43" s="245" t="s">
        <v>166</v>
      </c>
      <c r="AB43" s="247" t="s">
        <v>167</v>
      </c>
      <c r="AC43" s="247" t="s">
        <v>168</v>
      </c>
      <c r="AD43" s="247"/>
      <c r="AE43" s="247"/>
    </row>
    <row r="44" spans="1:31" ht="21.75" customHeight="1" x14ac:dyDescent="0.25">
      <c r="A44" s="303" t="s">
        <v>1259</v>
      </c>
      <c r="B44" s="303"/>
      <c r="C44" s="95">
        <f>COUNT(D4:D4)</f>
        <v>1</v>
      </c>
      <c r="D44" s="95">
        <f>SUM(D4:D4)</f>
        <v>7.18</v>
      </c>
      <c r="E44" s="95">
        <f>SUM(E4:E4)</f>
        <v>0</v>
      </c>
      <c r="F44" s="95"/>
      <c r="G44" s="95"/>
      <c r="H44" s="95">
        <f>SUM(H4:H4)</f>
        <v>0</v>
      </c>
      <c r="I44" s="95">
        <f>SUM(I4:I4)</f>
        <v>19</v>
      </c>
      <c r="J44" s="95">
        <f>MAX(J4:J4)</f>
        <v>11</v>
      </c>
      <c r="K44" s="45">
        <f t="shared" ref="K44:V44" si="4">SUM(K4:K4)</f>
        <v>24236.02</v>
      </c>
      <c r="L44" s="45">
        <f t="shared" si="4"/>
        <v>380.65</v>
      </c>
      <c r="M44" s="45">
        <f t="shared" si="4"/>
        <v>3795.36</v>
      </c>
      <c r="N44" s="45">
        <f t="shared" si="4"/>
        <v>0</v>
      </c>
      <c r="O44" s="45">
        <f t="shared" si="4"/>
        <v>1049.3699999999999</v>
      </c>
      <c r="P44" s="45">
        <f t="shared" si="4"/>
        <v>2431.0500000000002</v>
      </c>
      <c r="Q44" s="45">
        <f t="shared" si="4"/>
        <v>8702</v>
      </c>
      <c r="R44" s="45">
        <f t="shared" si="4"/>
        <v>1083</v>
      </c>
      <c r="S44" s="45">
        <f t="shared" si="4"/>
        <v>0</v>
      </c>
      <c r="T44" s="45">
        <f t="shared" si="4"/>
        <v>0</v>
      </c>
      <c r="U44" s="45">
        <f t="shared" si="4"/>
        <v>41677.449999999997</v>
      </c>
      <c r="V44" s="45">
        <f t="shared" si="4"/>
        <v>0</v>
      </c>
      <c r="W44" s="62">
        <f>U44+V44</f>
        <v>41677.449999999997</v>
      </c>
      <c r="X44" s="258">
        <f>SUM(X4:X4)</f>
        <v>17950</v>
      </c>
      <c r="Y44" s="258">
        <f>SUM(Y4:Y4)</f>
        <v>0</v>
      </c>
      <c r="Z44" s="258">
        <f>SUM(Z4:Z4)</f>
        <v>209</v>
      </c>
      <c r="AA44" s="258">
        <f>SUM(AA4:AA5)</f>
        <v>375</v>
      </c>
      <c r="AB44" s="62">
        <f>W44/(D44+E44)</f>
        <v>5804.6587743732589</v>
      </c>
      <c r="AC44" s="62">
        <f>W44/Z44</f>
        <v>199.41363636363636</v>
      </c>
      <c r="AD44" s="62"/>
      <c r="AE44" s="62"/>
    </row>
    <row r="45" spans="1:31" ht="21.75" customHeight="1" x14ac:dyDescent="0.25">
      <c r="A45" s="303" t="s">
        <v>1364</v>
      </c>
      <c r="B45" s="303"/>
      <c r="C45" s="95">
        <f>COUNT(D5:D19)</f>
        <v>7</v>
      </c>
      <c r="D45" s="95">
        <f>SUM(D5:D19)</f>
        <v>12.42</v>
      </c>
      <c r="E45" s="95">
        <f>SUM(E5:E19)</f>
        <v>38.68</v>
      </c>
      <c r="F45" s="95"/>
      <c r="G45" s="95"/>
      <c r="H45" s="95">
        <f>SUM(H5:H19)</f>
        <v>0</v>
      </c>
      <c r="I45" s="95">
        <f>SUM(I5:I19)</f>
        <v>83</v>
      </c>
      <c r="J45" s="95">
        <f>MAX(J5:J19)</f>
        <v>11</v>
      </c>
      <c r="K45" s="45">
        <f>SUM(K5:K19)</f>
        <v>111036.62</v>
      </c>
      <c r="L45" s="45">
        <f t="shared" ref="L45:AA45" si="5">SUM(L5:L19)</f>
        <v>1744.04</v>
      </c>
      <c r="M45" s="45">
        <f t="shared" si="5"/>
        <v>17388.330000000002</v>
      </c>
      <c r="N45" s="45">
        <f t="shared" si="5"/>
        <v>0</v>
      </c>
      <c r="O45" s="45">
        <f t="shared" si="5"/>
        <v>4831.05</v>
      </c>
      <c r="P45" s="45">
        <f t="shared" si="5"/>
        <v>11152.199999999999</v>
      </c>
      <c r="Q45" s="45">
        <f t="shared" si="5"/>
        <v>39085</v>
      </c>
      <c r="R45" s="45">
        <f t="shared" si="5"/>
        <v>5162.5499999999993</v>
      </c>
      <c r="S45" s="45">
        <f t="shared" si="5"/>
        <v>0</v>
      </c>
      <c r="T45" s="45">
        <f t="shared" si="5"/>
        <v>0</v>
      </c>
      <c r="U45" s="45">
        <f t="shared" si="5"/>
        <v>190399.78999999998</v>
      </c>
      <c r="V45" s="45">
        <f t="shared" si="5"/>
        <v>0</v>
      </c>
      <c r="W45" s="45">
        <f t="shared" si="5"/>
        <v>190399.78999999998</v>
      </c>
      <c r="X45" s="258">
        <f t="shared" si="5"/>
        <v>74607</v>
      </c>
      <c r="Y45" s="258">
        <f t="shared" si="5"/>
        <v>0</v>
      </c>
      <c r="Z45" s="258">
        <f t="shared" si="5"/>
        <v>913</v>
      </c>
      <c r="AA45" s="258">
        <f t="shared" si="5"/>
        <v>885</v>
      </c>
      <c r="AB45" s="62">
        <f>W45/(D45+E45)</f>
        <v>3726.0232876712325</v>
      </c>
      <c r="AC45" s="62">
        <f>W45/Z45</f>
        <v>208.54303395399779</v>
      </c>
      <c r="AD45" s="62"/>
      <c r="AE45" s="62"/>
    </row>
  </sheetData>
  <mergeCells count="3">
    <mergeCell ref="A43:B43"/>
    <mergeCell ref="A44:B44"/>
    <mergeCell ref="A45:B45"/>
  </mergeCells>
  <pageMargins left="0.70866141732283472" right="0.70866141732283472" top="0.74803149606299213" bottom="0.74803149606299213" header="0.31496062992125984" footer="0.31496062992125984"/>
  <pageSetup paperSize="8" scale="55" orientation="landscape" r:id="rId1"/>
  <legacyDrawing r:id="rId2"/>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pageSetUpPr fitToPage="1"/>
  </sheetPr>
  <dimension ref="A1:AE45"/>
  <sheetViews>
    <sheetView workbookViewId="0">
      <selection activeCell="A4" sqref="A4:AE8"/>
    </sheetView>
  </sheetViews>
  <sheetFormatPr defaultRowHeight="13.2" x14ac:dyDescent="0.25"/>
  <cols>
    <col min="1" max="1" width="13.33203125" customWidth="1"/>
    <col min="2" max="2" width="14.6640625" customWidth="1"/>
    <col min="3" max="3" width="13" customWidth="1"/>
    <col min="6" max="6" width="17.5546875" customWidth="1"/>
    <col min="7" max="7" width="12.44140625" customWidth="1"/>
    <col min="11" max="11" width="11" bestFit="1" customWidth="1"/>
    <col min="13" max="13" width="10" bestFit="1" customWidth="1"/>
    <col min="15" max="18" width="10" bestFit="1" customWidth="1"/>
    <col min="21" max="21" width="11" bestFit="1" customWidth="1"/>
    <col min="23" max="23" width="11" bestFit="1" customWidth="1"/>
    <col min="28" max="28" width="10" bestFit="1" customWidth="1"/>
    <col min="30" max="30" width="14" customWidth="1"/>
    <col min="31" max="31" width="18.5546875" customWidth="1"/>
  </cols>
  <sheetData>
    <row r="1" spans="1:31" x14ac:dyDescent="0.25">
      <c r="A1" s="10" t="s">
        <v>1382</v>
      </c>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31" x14ac:dyDescent="0.25">
      <c r="A4" s="162" t="s">
        <v>1381</v>
      </c>
      <c r="B4" s="39" t="s">
        <v>1354</v>
      </c>
      <c r="C4" s="21" t="s">
        <v>1383</v>
      </c>
      <c r="D4" s="21">
        <v>5.51</v>
      </c>
      <c r="E4" s="21">
        <v>0</v>
      </c>
      <c r="F4" s="21" t="s">
        <v>177</v>
      </c>
      <c r="G4" s="21" t="s">
        <v>1383</v>
      </c>
      <c r="H4" s="21">
        <v>0</v>
      </c>
      <c r="I4" s="21">
        <v>15</v>
      </c>
      <c r="J4" s="21">
        <v>11</v>
      </c>
      <c r="K4" s="23">
        <v>19133.7</v>
      </c>
      <c r="L4" s="23">
        <v>300.52999999999997</v>
      </c>
      <c r="M4" s="23">
        <v>2996.34</v>
      </c>
      <c r="N4" s="23">
        <v>0</v>
      </c>
      <c r="O4" s="23">
        <v>828.45</v>
      </c>
      <c r="P4" s="23">
        <v>1919.25</v>
      </c>
      <c r="Q4" s="23">
        <v>6870</v>
      </c>
      <c r="R4" s="23">
        <v>855</v>
      </c>
      <c r="S4" s="23">
        <v>0</v>
      </c>
      <c r="T4" s="23">
        <v>0</v>
      </c>
      <c r="U4" s="23">
        <v>32903.26</v>
      </c>
      <c r="V4" s="23">
        <v>0</v>
      </c>
      <c r="W4" s="23">
        <f>U4+V4</f>
        <v>32903.26</v>
      </c>
      <c r="X4" s="21">
        <v>13775</v>
      </c>
      <c r="Y4" s="21">
        <v>0</v>
      </c>
      <c r="Z4" s="21">
        <v>165</v>
      </c>
      <c r="AA4" s="21">
        <v>130</v>
      </c>
      <c r="AB4" s="23">
        <f>W4/(D4+E4)</f>
        <v>5971.5535390199639</v>
      </c>
      <c r="AC4" s="23">
        <f>W4/Z4</f>
        <v>199.41369696969699</v>
      </c>
      <c r="AD4" s="23" t="s">
        <v>1863</v>
      </c>
      <c r="AE4" s="284"/>
    </row>
    <row r="5" spans="1:31" x14ac:dyDescent="0.25">
      <c r="A5" s="38" t="s">
        <v>1381</v>
      </c>
      <c r="B5" s="39" t="s">
        <v>2088</v>
      </c>
      <c r="C5" s="21" t="s">
        <v>2103</v>
      </c>
      <c r="D5" s="21">
        <v>0</v>
      </c>
      <c r="E5" s="21">
        <v>14.73</v>
      </c>
      <c r="F5" s="21" t="s">
        <v>544</v>
      </c>
      <c r="G5" s="21" t="s">
        <v>2103</v>
      </c>
      <c r="H5" s="21">
        <v>0</v>
      </c>
      <c r="I5" s="21">
        <v>24</v>
      </c>
      <c r="J5" s="21">
        <v>11</v>
      </c>
      <c r="K5" s="23">
        <v>32580.959999999999</v>
      </c>
      <c r="L5" s="23">
        <v>511.75</v>
      </c>
      <c r="M5" s="23">
        <v>5102.18</v>
      </c>
      <c r="N5" s="23">
        <v>0</v>
      </c>
      <c r="O5" s="23">
        <v>1419.6</v>
      </c>
      <c r="P5" s="23">
        <v>3273.6</v>
      </c>
      <c r="Q5" s="23">
        <v>11400</v>
      </c>
      <c r="R5" s="23">
        <v>1532.4</v>
      </c>
      <c r="S5" s="23">
        <v>0</v>
      </c>
      <c r="T5" s="23">
        <v>0</v>
      </c>
      <c r="U5" s="23">
        <v>55820.49</v>
      </c>
      <c r="V5" s="23">
        <v>0</v>
      </c>
      <c r="W5" s="23">
        <f>U5+V5</f>
        <v>55820.49</v>
      </c>
      <c r="X5" s="21">
        <v>20253</v>
      </c>
      <c r="Y5" s="21">
        <v>0</v>
      </c>
      <c r="Z5" s="21">
        <v>264</v>
      </c>
      <c r="AA5" s="21">
        <v>264</v>
      </c>
      <c r="AB5" s="23">
        <f>W5/(D5+E5)</f>
        <v>3789.5784114052949</v>
      </c>
      <c r="AC5" s="23">
        <f>W5/Z5</f>
        <v>211.44125</v>
      </c>
      <c r="AD5" s="23" t="s">
        <v>1854</v>
      </c>
      <c r="AE5" s="284">
        <v>0.55000000000000004</v>
      </c>
    </row>
    <row r="6" spans="1:31" x14ac:dyDescent="0.25">
      <c r="A6" s="38" t="s">
        <v>1381</v>
      </c>
      <c r="B6" s="39" t="s">
        <v>2127</v>
      </c>
      <c r="C6" s="21" t="s">
        <v>2128</v>
      </c>
      <c r="D6" s="21">
        <v>0</v>
      </c>
      <c r="E6" s="21">
        <v>7.2</v>
      </c>
      <c r="F6" s="21" t="s">
        <v>544</v>
      </c>
      <c r="G6" s="21" t="s">
        <v>2128</v>
      </c>
      <c r="H6" s="21">
        <v>0</v>
      </c>
      <c r="I6" s="21">
        <v>11</v>
      </c>
      <c r="J6" s="21">
        <v>11</v>
      </c>
      <c r="K6" s="23">
        <v>14932.94</v>
      </c>
      <c r="L6" s="23">
        <v>234.55</v>
      </c>
      <c r="M6" s="23">
        <v>2338.5</v>
      </c>
      <c r="N6" s="23">
        <v>0</v>
      </c>
      <c r="O6" s="23">
        <v>650.65</v>
      </c>
      <c r="P6" s="23">
        <v>1500.4</v>
      </c>
      <c r="Q6" s="23">
        <v>5225</v>
      </c>
      <c r="R6" s="23">
        <v>702.35</v>
      </c>
      <c r="S6" s="23">
        <v>0</v>
      </c>
      <c r="T6" s="23">
        <v>0</v>
      </c>
      <c r="U6" s="23">
        <v>25584.39</v>
      </c>
      <c r="V6" s="23">
        <v>0</v>
      </c>
      <c r="W6" s="23">
        <f>U6+V6</f>
        <v>25584.39</v>
      </c>
      <c r="X6" s="21">
        <v>10620</v>
      </c>
      <c r="Y6" s="21">
        <v>0</v>
      </c>
      <c r="Z6" s="21">
        <v>121</v>
      </c>
      <c r="AA6" s="21">
        <v>121</v>
      </c>
      <c r="AB6" s="23">
        <f>W6/(D6+E6)</f>
        <v>3553.3874999999998</v>
      </c>
      <c r="AC6" s="23">
        <f>W6/Z6</f>
        <v>211.44123966942149</v>
      </c>
      <c r="AD6" s="23" t="s">
        <v>1849</v>
      </c>
      <c r="AE6" s="284">
        <v>0.59</v>
      </c>
    </row>
    <row r="7" spans="1:31" x14ac:dyDescent="0.25">
      <c r="A7" s="38" t="s">
        <v>1381</v>
      </c>
      <c r="B7" s="39" t="s">
        <v>2161</v>
      </c>
      <c r="C7" s="21" t="s">
        <v>2157</v>
      </c>
      <c r="D7" s="21">
        <v>0</v>
      </c>
      <c r="E7" s="21">
        <v>14.75</v>
      </c>
      <c r="F7" s="21" t="s">
        <v>544</v>
      </c>
      <c r="G7" s="21" t="s">
        <v>2157</v>
      </c>
      <c r="H7" s="21">
        <v>0</v>
      </c>
      <c r="I7" s="21">
        <v>16</v>
      </c>
      <c r="J7" s="21">
        <v>11</v>
      </c>
      <c r="K7" s="23">
        <v>21720.639999999999</v>
      </c>
      <c r="L7" s="23">
        <v>341.16</v>
      </c>
      <c r="M7" s="23">
        <v>3401.45</v>
      </c>
      <c r="N7" s="23">
        <v>0</v>
      </c>
      <c r="O7" s="23">
        <v>946.4</v>
      </c>
      <c r="P7" s="23">
        <v>2182.4</v>
      </c>
      <c r="Q7" s="23">
        <v>7600</v>
      </c>
      <c r="R7" s="23">
        <v>1021.6</v>
      </c>
      <c r="S7" s="23">
        <v>0</v>
      </c>
      <c r="T7" s="23">
        <v>0</v>
      </c>
      <c r="U7" s="23">
        <v>37213.65</v>
      </c>
      <c r="V7" s="23">
        <v>0</v>
      </c>
      <c r="W7" s="23">
        <f>U7+V7</f>
        <v>37213.65</v>
      </c>
      <c r="X7" s="21">
        <v>15487</v>
      </c>
      <c r="Y7" s="21">
        <v>0</v>
      </c>
      <c r="Z7" s="21">
        <v>176</v>
      </c>
      <c r="AA7" s="21">
        <v>176</v>
      </c>
      <c r="AB7" s="23">
        <f>W7/(D7+E7)</f>
        <v>2522.9593220338984</v>
      </c>
      <c r="AC7" s="23">
        <f>W7/Z7</f>
        <v>211.44119318181819</v>
      </c>
      <c r="AD7" s="23" t="s">
        <v>1855</v>
      </c>
      <c r="AE7" s="284">
        <v>0.42</v>
      </c>
    </row>
    <row r="8" spans="1:31" x14ac:dyDescent="0.25">
      <c r="A8" s="38" t="s">
        <v>1381</v>
      </c>
      <c r="B8" s="39" t="s">
        <v>2201</v>
      </c>
      <c r="C8" s="21" t="s">
        <v>2204</v>
      </c>
      <c r="D8" s="21">
        <v>19.8</v>
      </c>
      <c r="E8" s="21">
        <v>0</v>
      </c>
      <c r="F8" s="21" t="s">
        <v>177</v>
      </c>
      <c r="G8" s="21" t="s">
        <v>2204</v>
      </c>
      <c r="H8" s="21">
        <v>0</v>
      </c>
      <c r="I8" s="21">
        <v>18</v>
      </c>
      <c r="J8" s="21">
        <v>11</v>
      </c>
      <c r="K8" s="23">
        <v>24870.42</v>
      </c>
      <c r="L8" s="23">
        <v>392.5</v>
      </c>
      <c r="M8" s="23">
        <v>3894.71</v>
      </c>
      <c r="N8" s="23">
        <v>0</v>
      </c>
      <c r="O8" s="23">
        <v>1274.4000000000001</v>
      </c>
      <c r="P8" s="23">
        <v>5060.7</v>
      </c>
      <c r="Q8" s="23">
        <v>8550</v>
      </c>
      <c r="R8" s="23">
        <v>1149.3</v>
      </c>
      <c r="S8" s="23">
        <v>0</v>
      </c>
      <c r="T8" s="23">
        <v>0</v>
      </c>
      <c r="U8" s="23">
        <v>45192.03</v>
      </c>
      <c r="V8" s="23">
        <v>0</v>
      </c>
      <c r="W8" s="23">
        <f>U8+V8</f>
        <v>45192.03</v>
      </c>
      <c r="X8" s="21">
        <v>49500</v>
      </c>
      <c r="Y8" s="21">
        <v>0</v>
      </c>
      <c r="Z8" s="21">
        <v>198</v>
      </c>
      <c r="AA8" s="21">
        <v>198</v>
      </c>
      <c r="AB8" s="23">
        <f>W8/(D8+E8)</f>
        <v>2282.4257575757574</v>
      </c>
      <c r="AC8" s="23">
        <f>W8/Z8</f>
        <v>228.24257575757576</v>
      </c>
      <c r="AD8" s="23" t="s">
        <v>2205</v>
      </c>
      <c r="AE8" s="284"/>
    </row>
    <row r="9" spans="1:31" x14ac:dyDescent="0.25">
      <c r="A9" s="21"/>
      <c r="B9" s="38"/>
      <c r="C9" s="21"/>
      <c r="D9" s="21"/>
      <c r="E9" s="21"/>
      <c r="F9" s="21"/>
      <c r="G9" s="21"/>
      <c r="H9" s="21"/>
      <c r="I9" s="21"/>
      <c r="J9" s="21"/>
      <c r="K9" s="23"/>
      <c r="L9" s="23"/>
      <c r="M9" s="23"/>
      <c r="N9" s="23"/>
      <c r="O9" s="23"/>
      <c r="P9" s="23"/>
      <c r="Q9" s="23"/>
      <c r="R9" s="23"/>
      <c r="S9" s="23"/>
      <c r="T9" s="23"/>
      <c r="U9" s="23"/>
      <c r="V9" s="23"/>
      <c r="W9" s="23"/>
      <c r="X9" s="21"/>
      <c r="Y9" s="21"/>
      <c r="Z9" s="21"/>
      <c r="AA9" s="21"/>
      <c r="AB9" s="23"/>
      <c r="AC9" s="23"/>
      <c r="AD9" s="23"/>
      <c r="AE9" s="284"/>
    </row>
    <row r="10" spans="1:31" x14ac:dyDescent="0.25">
      <c r="A10" s="21"/>
      <c r="B10" s="38"/>
      <c r="C10" s="21"/>
      <c r="D10" s="21"/>
      <c r="E10" s="21"/>
      <c r="F10" s="21"/>
      <c r="G10" s="21"/>
      <c r="H10" s="21"/>
      <c r="I10" s="21"/>
      <c r="J10" s="21"/>
      <c r="K10" s="23"/>
      <c r="L10" s="23"/>
      <c r="M10" s="23"/>
      <c r="N10" s="23"/>
      <c r="O10" s="23"/>
      <c r="P10" s="23"/>
      <c r="Q10" s="23"/>
      <c r="R10" s="23"/>
      <c r="S10" s="23"/>
      <c r="T10" s="23"/>
      <c r="U10" s="23"/>
      <c r="V10" s="23"/>
      <c r="W10" s="23"/>
      <c r="X10" s="21"/>
      <c r="Y10" s="21"/>
      <c r="Z10" s="21"/>
      <c r="AA10" s="21"/>
      <c r="AB10" s="23"/>
      <c r="AC10" s="23"/>
      <c r="AD10" s="23"/>
      <c r="AE10" s="284"/>
    </row>
    <row r="11" spans="1:31" x14ac:dyDescent="0.25">
      <c r="A11" s="21"/>
      <c r="B11" s="38"/>
      <c r="C11" s="21"/>
      <c r="D11" s="21"/>
      <c r="E11" s="21"/>
      <c r="F11" s="21"/>
      <c r="G11" s="21"/>
      <c r="H11" s="21"/>
      <c r="I11" s="21"/>
      <c r="J11" s="21"/>
      <c r="K11" s="23"/>
      <c r="L11" s="23"/>
      <c r="M11" s="23"/>
      <c r="N11" s="23"/>
      <c r="O11" s="23"/>
      <c r="P11" s="23"/>
      <c r="Q11" s="23"/>
      <c r="R11" s="23"/>
      <c r="S11" s="23"/>
      <c r="T11" s="23"/>
      <c r="U11" s="23"/>
      <c r="V11" s="23"/>
      <c r="W11" s="23"/>
      <c r="X11" s="21"/>
      <c r="Y11" s="21"/>
      <c r="Z11" s="21"/>
      <c r="AA11" s="21"/>
      <c r="AB11" s="23"/>
      <c r="AC11" s="23"/>
      <c r="AD11" s="23"/>
      <c r="AE11" s="284"/>
    </row>
    <row r="12" spans="1:31" x14ac:dyDescent="0.25">
      <c r="A12" s="21"/>
      <c r="B12" s="38"/>
      <c r="C12" s="21"/>
      <c r="D12" s="21"/>
      <c r="E12" s="21"/>
      <c r="F12" s="21"/>
      <c r="G12" s="21"/>
      <c r="H12" s="21"/>
      <c r="I12" s="21"/>
      <c r="J12" s="21"/>
      <c r="K12" s="23"/>
      <c r="L12" s="23"/>
      <c r="M12" s="23"/>
      <c r="N12" s="23"/>
      <c r="O12" s="23"/>
      <c r="P12" s="23"/>
      <c r="Q12" s="23"/>
      <c r="R12" s="23"/>
      <c r="S12" s="23"/>
      <c r="T12" s="23"/>
      <c r="U12" s="23"/>
      <c r="V12" s="23"/>
      <c r="W12" s="23"/>
      <c r="X12" s="21"/>
      <c r="Y12" s="21"/>
      <c r="Z12" s="21"/>
      <c r="AA12" s="21"/>
      <c r="AB12" s="23"/>
      <c r="AC12" s="23"/>
      <c r="AD12" s="23"/>
      <c r="AE12" s="284"/>
    </row>
    <row r="13" spans="1:31" x14ac:dyDescent="0.25">
      <c r="A13" s="21"/>
      <c r="B13" s="38"/>
      <c r="C13" s="21"/>
      <c r="D13" s="21"/>
      <c r="E13" s="21"/>
      <c r="F13" s="21"/>
      <c r="G13" s="21"/>
      <c r="H13" s="21"/>
      <c r="I13" s="21"/>
      <c r="J13" s="21"/>
      <c r="K13" s="23"/>
      <c r="L13" s="23"/>
      <c r="M13" s="23"/>
      <c r="N13" s="23"/>
      <c r="O13" s="23"/>
      <c r="P13" s="23"/>
      <c r="Q13" s="23"/>
      <c r="R13" s="23"/>
      <c r="S13" s="23"/>
      <c r="T13" s="23"/>
      <c r="U13" s="23"/>
      <c r="V13" s="23"/>
      <c r="W13" s="23"/>
      <c r="X13" s="21"/>
      <c r="Y13" s="21"/>
      <c r="Z13" s="21"/>
      <c r="AA13" s="21"/>
      <c r="AB13" s="23"/>
      <c r="AC13" s="23"/>
      <c r="AD13" s="23"/>
      <c r="AE13" s="284"/>
    </row>
    <row r="14" spans="1:31" x14ac:dyDescent="0.25">
      <c r="A14" s="21"/>
      <c r="B14" s="38"/>
      <c r="C14" s="21"/>
      <c r="D14" s="21"/>
      <c r="E14" s="21"/>
      <c r="F14" s="21"/>
      <c r="G14" s="21"/>
      <c r="H14" s="21"/>
      <c r="I14" s="21"/>
      <c r="J14" s="21"/>
      <c r="K14" s="23"/>
      <c r="L14" s="23"/>
      <c r="M14" s="23"/>
      <c r="N14" s="23"/>
      <c r="O14" s="23"/>
      <c r="P14" s="23"/>
      <c r="Q14" s="23"/>
      <c r="R14" s="23"/>
      <c r="S14" s="23"/>
      <c r="T14" s="23"/>
      <c r="U14" s="23"/>
      <c r="V14" s="23"/>
      <c r="W14" s="23"/>
      <c r="X14" s="21"/>
      <c r="Y14" s="21"/>
      <c r="Z14" s="21"/>
      <c r="AA14" s="21"/>
      <c r="AB14" s="23"/>
      <c r="AC14" s="23"/>
      <c r="AD14" s="23"/>
      <c r="AE14" s="284"/>
    </row>
    <row r="15" spans="1:31" x14ac:dyDescent="0.25">
      <c r="A15" s="21"/>
      <c r="B15" s="38"/>
      <c r="C15" s="21"/>
      <c r="D15" s="21"/>
      <c r="E15" s="21"/>
      <c r="F15" s="21"/>
      <c r="G15" s="21"/>
      <c r="H15" s="21"/>
      <c r="I15" s="21"/>
      <c r="J15" s="21"/>
      <c r="K15" s="23"/>
      <c r="L15" s="23"/>
      <c r="M15" s="23"/>
      <c r="N15" s="23"/>
      <c r="O15" s="23"/>
      <c r="P15" s="23"/>
      <c r="Q15" s="23"/>
      <c r="R15" s="23"/>
      <c r="S15" s="23"/>
      <c r="T15" s="23"/>
      <c r="U15" s="23"/>
      <c r="V15" s="23"/>
      <c r="W15" s="23"/>
      <c r="X15" s="21"/>
      <c r="Y15" s="21"/>
      <c r="Z15" s="21"/>
      <c r="AA15" s="21"/>
      <c r="AB15" s="23"/>
      <c r="AC15" s="23"/>
      <c r="AD15" s="23"/>
      <c r="AE15" s="284"/>
    </row>
    <row r="16" spans="1:31" x14ac:dyDescent="0.25">
      <c r="A16" s="21"/>
      <c r="B16" s="38"/>
      <c r="C16" s="21"/>
      <c r="D16" s="21"/>
      <c r="E16" s="21"/>
      <c r="F16" s="21"/>
      <c r="G16" s="21"/>
      <c r="H16" s="21"/>
      <c r="I16" s="21"/>
      <c r="J16" s="21"/>
      <c r="K16" s="23"/>
      <c r="L16" s="23"/>
      <c r="M16" s="23"/>
      <c r="N16" s="23"/>
      <c r="O16" s="23"/>
      <c r="P16" s="23"/>
      <c r="Q16" s="23"/>
      <c r="R16" s="23"/>
      <c r="S16" s="23"/>
      <c r="T16" s="23"/>
      <c r="U16" s="23"/>
      <c r="V16" s="23"/>
      <c r="W16" s="23"/>
      <c r="X16" s="21"/>
      <c r="Y16" s="21"/>
      <c r="Z16" s="21"/>
      <c r="AA16" s="21"/>
      <c r="AB16" s="23"/>
      <c r="AC16" s="23"/>
      <c r="AD16" s="23"/>
      <c r="AE16" s="284"/>
    </row>
    <row r="17" spans="1:31" x14ac:dyDescent="0.25">
      <c r="A17" s="21"/>
      <c r="B17" s="38"/>
      <c r="C17" s="21"/>
      <c r="D17" s="21"/>
      <c r="E17" s="21"/>
      <c r="F17" s="21"/>
      <c r="G17" s="21"/>
      <c r="H17" s="21"/>
      <c r="I17" s="21"/>
      <c r="J17" s="21"/>
      <c r="K17" s="23"/>
      <c r="L17" s="23"/>
      <c r="M17" s="23"/>
      <c r="N17" s="23"/>
      <c r="O17" s="23"/>
      <c r="P17" s="23"/>
      <c r="Q17" s="23"/>
      <c r="R17" s="23"/>
      <c r="S17" s="23"/>
      <c r="T17" s="23"/>
      <c r="U17" s="23"/>
      <c r="V17" s="23"/>
      <c r="W17" s="23"/>
      <c r="X17" s="21"/>
      <c r="Y17" s="21"/>
      <c r="Z17" s="21"/>
      <c r="AA17" s="21"/>
      <c r="AB17" s="23"/>
      <c r="AC17" s="23"/>
      <c r="AD17" s="23"/>
      <c r="AE17" s="284"/>
    </row>
    <row r="18" spans="1:31" x14ac:dyDescent="0.25">
      <c r="A18" s="21"/>
      <c r="B18" s="38"/>
      <c r="C18" s="21"/>
      <c r="D18" s="21"/>
      <c r="E18" s="21"/>
      <c r="F18" s="21"/>
      <c r="G18" s="21"/>
      <c r="H18" s="21"/>
      <c r="I18" s="21"/>
      <c r="J18" s="21"/>
      <c r="K18" s="23"/>
      <c r="L18" s="23"/>
      <c r="M18" s="23"/>
      <c r="N18" s="23"/>
      <c r="O18" s="23"/>
      <c r="P18" s="23"/>
      <c r="Q18" s="23"/>
      <c r="R18" s="23"/>
      <c r="S18" s="23"/>
      <c r="T18" s="23"/>
      <c r="U18" s="23"/>
      <c r="V18" s="23"/>
      <c r="W18" s="23"/>
      <c r="X18" s="21"/>
      <c r="Y18" s="21"/>
      <c r="Z18" s="21"/>
      <c r="AA18" s="21"/>
      <c r="AB18" s="23"/>
      <c r="AC18" s="23"/>
      <c r="AD18" s="23"/>
      <c r="AE18" s="284"/>
    </row>
    <row r="19" spans="1:31" x14ac:dyDescent="0.25">
      <c r="A19" s="152"/>
      <c r="B19" s="38"/>
      <c r="C19" s="21"/>
      <c r="D19" s="21"/>
      <c r="E19" s="21"/>
      <c r="F19" s="21"/>
      <c r="G19" s="21"/>
      <c r="H19" s="21"/>
      <c r="I19" s="21"/>
      <c r="J19" s="21"/>
      <c r="K19" s="23"/>
      <c r="L19" s="23"/>
      <c r="M19" s="23"/>
      <c r="N19" s="23"/>
      <c r="O19" s="23"/>
      <c r="P19" s="23"/>
      <c r="Q19" s="23"/>
      <c r="R19" s="23"/>
      <c r="S19" s="23"/>
      <c r="T19" s="23"/>
      <c r="U19" s="23"/>
      <c r="V19" s="23"/>
      <c r="W19" s="23"/>
      <c r="X19" s="21"/>
      <c r="Y19" s="21"/>
      <c r="Z19" s="21"/>
      <c r="AA19" s="21"/>
      <c r="AB19" s="23"/>
      <c r="AC19" s="23"/>
      <c r="AD19" s="23"/>
      <c r="AE19" s="284"/>
    </row>
    <row r="20" spans="1:31" x14ac:dyDescent="0.25">
      <c r="A20" s="21"/>
      <c r="B20" s="38"/>
      <c r="C20" s="21"/>
      <c r="D20" s="21"/>
      <c r="E20" s="21"/>
      <c r="F20" s="21"/>
      <c r="G20" s="21"/>
      <c r="H20" s="21"/>
      <c r="I20" s="21"/>
      <c r="J20" s="21"/>
      <c r="K20" s="23"/>
      <c r="L20" s="23"/>
      <c r="M20" s="23"/>
      <c r="N20" s="23"/>
      <c r="O20" s="23"/>
      <c r="P20" s="23"/>
      <c r="Q20" s="23"/>
      <c r="R20" s="23"/>
      <c r="S20" s="23"/>
      <c r="T20" s="23"/>
      <c r="U20" s="23"/>
      <c r="V20" s="23"/>
      <c r="W20" s="23"/>
      <c r="X20" s="21"/>
      <c r="Y20" s="21"/>
      <c r="Z20" s="21"/>
      <c r="AA20" s="21"/>
      <c r="AB20" s="23"/>
      <c r="AC20" s="23"/>
      <c r="AD20" s="23"/>
      <c r="AE20" s="284"/>
    </row>
    <row r="21" spans="1:31" x14ac:dyDescent="0.25">
      <c r="A21" s="21"/>
      <c r="B21" s="38"/>
      <c r="C21" s="21"/>
      <c r="D21" s="21"/>
      <c r="E21" s="21"/>
      <c r="F21" s="21"/>
      <c r="G21" s="21"/>
      <c r="H21" s="21"/>
      <c r="I21" s="21"/>
      <c r="J21" s="21"/>
      <c r="K21" s="23"/>
      <c r="L21" s="23"/>
      <c r="M21" s="23"/>
      <c r="N21" s="23"/>
      <c r="O21" s="23"/>
      <c r="P21" s="23"/>
      <c r="Q21" s="23"/>
      <c r="R21" s="23"/>
      <c r="S21" s="23"/>
      <c r="T21" s="23"/>
      <c r="U21" s="23"/>
      <c r="V21" s="23"/>
      <c r="W21" s="23"/>
      <c r="X21" s="21"/>
      <c r="Y21" s="21"/>
      <c r="Z21" s="21"/>
      <c r="AA21" s="21"/>
      <c r="AB21" s="23"/>
      <c r="AC21" s="23"/>
      <c r="AD21" s="23"/>
      <c r="AE21" s="284"/>
    </row>
    <row r="22" spans="1:31" x14ac:dyDescent="0.25">
      <c r="A22" s="21"/>
      <c r="B22" s="38"/>
      <c r="C22" s="21"/>
      <c r="D22" s="21"/>
      <c r="E22" s="21"/>
      <c r="F22" s="21"/>
      <c r="G22" s="21"/>
      <c r="H22" s="21"/>
      <c r="I22" s="21"/>
      <c r="J22" s="21"/>
      <c r="K22" s="23"/>
      <c r="L22" s="23"/>
      <c r="M22" s="23"/>
      <c r="N22" s="23"/>
      <c r="O22" s="23"/>
      <c r="P22" s="23"/>
      <c r="Q22" s="23"/>
      <c r="R22" s="23"/>
      <c r="S22" s="23"/>
      <c r="T22" s="23"/>
      <c r="U22" s="23"/>
      <c r="V22" s="23"/>
      <c r="W22" s="23"/>
      <c r="X22" s="21"/>
      <c r="Y22" s="21"/>
      <c r="Z22" s="21"/>
      <c r="AA22" s="21"/>
      <c r="AB22" s="23"/>
      <c r="AC22" s="23"/>
      <c r="AD22" s="23"/>
      <c r="AE22" s="284"/>
    </row>
    <row r="23" spans="1:31" x14ac:dyDescent="0.25">
      <c r="A23" s="21"/>
      <c r="B23" s="38"/>
      <c r="C23" s="21"/>
      <c r="D23" s="21"/>
      <c r="E23" s="21"/>
      <c r="F23" s="21"/>
      <c r="G23" s="21"/>
      <c r="H23" s="21"/>
      <c r="I23" s="21"/>
      <c r="J23" s="21"/>
      <c r="K23" s="23"/>
      <c r="L23" s="23"/>
      <c r="M23" s="23"/>
      <c r="N23" s="23"/>
      <c r="O23" s="23"/>
      <c r="P23" s="23"/>
      <c r="Q23" s="23"/>
      <c r="R23" s="23"/>
      <c r="S23" s="23"/>
      <c r="T23" s="23"/>
      <c r="U23" s="23"/>
      <c r="V23" s="23"/>
      <c r="W23" s="23"/>
      <c r="X23" s="21"/>
      <c r="Y23" s="21"/>
      <c r="Z23" s="21"/>
      <c r="AA23" s="21"/>
      <c r="AB23" s="23"/>
      <c r="AC23" s="23"/>
      <c r="AD23" s="23"/>
      <c r="AE23" s="284"/>
    </row>
    <row r="24" spans="1:31" x14ac:dyDescent="0.25">
      <c r="A24" s="21"/>
      <c r="B24" s="38"/>
      <c r="C24" s="21"/>
      <c r="D24" s="21"/>
      <c r="E24" s="21"/>
      <c r="F24" s="21"/>
      <c r="G24" s="21"/>
      <c r="H24" s="21"/>
      <c r="I24" s="21"/>
      <c r="J24" s="21"/>
      <c r="K24" s="23"/>
      <c r="L24" s="23"/>
      <c r="M24" s="23"/>
      <c r="N24" s="23"/>
      <c r="O24" s="23"/>
      <c r="P24" s="23"/>
      <c r="Q24" s="23"/>
      <c r="R24" s="23"/>
      <c r="S24" s="23"/>
      <c r="T24" s="23"/>
      <c r="U24" s="23"/>
      <c r="V24" s="23"/>
      <c r="W24" s="23"/>
      <c r="X24" s="21"/>
      <c r="Y24" s="21"/>
      <c r="Z24" s="21"/>
      <c r="AA24" s="21"/>
      <c r="AB24" s="23"/>
      <c r="AC24" s="23"/>
      <c r="AD24" s="23"/>
      <c r="AE24" s="284"/>
    </row>
    <row r="25" spans="1:31" x14ac:dyDescent="0.25">
      <c r="A25" s="21"/>
      <c r="B25" s="38"/>
      <c r="C25" s="21"/>
      <c r="D25" s="21"/>
      <c r="E25" s="21"/>
      <c r="F25" s="21"/>
      <c r="G25" s="21"/>
      <c r="H25" s="21"/>
      <c r="I25" s="21"/>
      <c r="J25" s="21"/>
      <c r="K25" s="23"/>
      <c r="L25" s="23"/>
      <c r="M25" s="23"/>
      <c r="N25" s="23"/>
      <c r="O25" s="23"/>
      <c r="P25" s="23"/>
      <c r="Q25" s="23"/>
      <c r="R25" s="23"/>
      <c r="S25" s="23"/>
      <c r="T25" s="23"/>
      <c r="U25" s="23"/>
      <c r="V25" s="23"/>
      <c r="W25" s="23"/>
      <c r="X25" s="21"/>
      <c r="Y25" s="21"/>
      <c r="Z25" s="21"/>
      <c r="AA25" s="21"/>
      <c r="AB25" s="23"/>
      <c r="AC25" s="23"/>
      <c r="AD25" s="23"/>
      <c r="AE25" s="284"/>
    </row>
    <row r="26" spans="1:31" x14ac:dyDescent="0.25">
      <c r="A26" s="21"/>
      <c r="B26" s="38"/>
      <c r="C26" s="21"/>
      <c r="D26" s="21"/>
      <c r="E26" s="21"/>
      <c r="F26" s="21"/>
      <c r="G26" s="21"/>
      <c r="H26" s="21"/>
      <c r="I26" s="21"/>
      <c r="J26" s="21"/>
      <c r="K26" s="23"/>
      <c r="L26" s="23"/>
      <c r="M26" s="23"/>
      <c r="N26" s="23"/>
      <c r="O26" s="23"/>
      <c r="P26" s="23"/>
      <c r="Q26" s="23"/>
      <c r="R26" s="23"/>
      <c r="S26" s="23"/>
      <c r="T26" s="23"/>
      <c r="U26" s="23"/>
      <c r="V26" s="23"/>
      <c r="W26" s="23"/>
      <c r="X26" s="21"/>
      <c r="Y26" s="21"/>
      <c r="Z26" s="21"/>
      <c r="AA26" s="21"/>
      <c r="AB26" s="23"/>
      <c r="AC26" s="23"/>
      <c r="AD26" s="23"/>
      <c r="AE26" s="284"/>
    </row>
    <row r="27" spans="1:31" x14ac:dyDescent="0.25">
      <c r="A27" s="21"/>
      <c r="B27" s="38"/>
      <c r="C27" s="21"/>
      <c r="D27" s="21"/>
      <c r="E27" s="21"/>
      <c r="F27" s="21"/>
      <c r="G27" s="21"/>
      <c r="H27" s="21"/>
      <c r="I27" s="21"/>
      <c r="J27" s="21"/>
      <c r="K27" s="23"/>
      <c r="L27" s="23"/>
      <c r="M27" s="23"/>
      <c r="N27" s="23"/>
      <c r="O27" s="23"/>
      <c r="P27" s="23"/>
      <c r="Q27" s="23"/>
      <c r="R27" s="23"/>
      <c r="S27" s="23"/>
      <c r="T27" s="23"/>
      <c r="U27" s="23"/>
      <c r="V27" s="23"/>
      <c r="W27" s="23"/>
      <c r="X27" s="21"/>
      <c r="Y27" s="21"/>
      <c r="Z27" s="21"/>
      <c r="AA27" s="21"/>
      <c r="AB27" s="23"/>
      <c r="AC27" s="23"/>
      <c r="AD27" s="23"/>
      <c r="AE27" s="284"/>
    </row>
    <row r="28" spans="1:31" x14ac:dyDescent="0.25">
      <c r="A28" s="21"/>
      <c r="B28" s="38"/>
      <c r="C28" s="21"/>
      <c r="D28" s="21"/>
      <c r="E28" s="21"/>
      <c r="F28" s="21"/>
      <c r="G28" s="21"/>
      <c r="H28" s="21"/>
      <c r="I28" s="21"/>
      <c r="J28" s="21"/>
      <c r="K28" s="23"/>
      <c r="L28" s="23"/>
      <c r="M28" s="23"/>
      <c r="N28" s="23"/>
      <c r="O28" s="23"/>
      <c r="P28" s="23"/>
      <c r="Q28" s="23"/>
      <c r="R28" s="23"/>
      <c r="S28" s="23"/>
      <c r="T28" s="23"/>
      <c r="U28" s="23"/>
      <c r="V28" s="23"/>
      <c r="W28" s="23"/>
      <c r="X28" s="21"/>
      <c r="Y28" s="21"/>
      <c r="Z28" s="21"/>
      <c r="AA28" s="21"/>
      <c r="AB28" s="23"/>
      <c r="AC28" s="23"/>
      <c r="AD28" s="23"/>
      <c r="AE28" s="284"/>
    </row>
    <row r="29" spans="1:31" x14ac:dyDescent="0.25">
      <c r="A29" s="21"/>
      <c r="B29" s="38"/>
      <c r="C29" s="21"/>
      <c r="D29" s="21"/>
      <c r="E29" s="21"/>
      <c r="F29" s="21"/>
      <c r="G29" s="21"/>
      <c r="H29" s="21"/>
      <c r="I29" s="21"/>
      <c r="J29" s="21"/>
      <c r="K29" s="23"/>
      <c r="L29" s="23"/>
      <c r="M29" s="23"/>
      <c r="N29" s="23"/>
      <c r="O29" s="23"/>
      <c r="P29" s="23"/>
      <c r="Q29" s="23"/>
      <c r="R29" s="23"/>
      <c r="S29" s="23"/>
      <c r="T29" s="23"/>
      <c r="U29" s="23"/>
      <c r="V29" s="23"/>
      <c r="W29" s="23"/>
      <c r="X29" s="21"/>
      <c r="Y29" s="21"/>
      <c r="Z29" s="21"/>
      <c r="AA29" s="21"/>
      <c r="AB29" s="23"/>
      <c r="AC29" s="23"/>
      <c r="AD29" s="23"/>
      <c r="AE29" s="284"/>
    </row>
    <row r="30" spans="1:31" x14ac:dyDescent="0.25">
      <c r="A30" s="21"/>
      <c r="B30" s="38"/>
      <c r="C30" s="21"/>
      <c r="D30" s="21"/>
      <c r="E30" s="21"/>
      <c r="F30" s="21"/>
      <c r="G30" s="21"/>
      <c r="H30" s="21"/>
      <c r="I30" s="21"/>
      <c r="J30" s="21"/>
      <c r="K30" s="23"/>
      <c r="L30" s="23"/>
      <c r="M30" s="23"/>
      <c r="N30" s="23"/>
      <c r="O30" s="23"/>
      <c r="P30" s="23"/>
      <c r="Q30" s="23"/>
      <c r="R30" s="23"/>
      <c r="S30" s="23"/>
      <c r="T30" s="23"/>
      <c r="U30" s="23"/>
      <c r="V30" s="23"/>
      <c r="W30" s="23"/>
      <c r="X30" s="21"/>
      <c r="Y30" s="21"/>
      <c r="Z30" s="21"/>
      <c r="AA30" s="21"/>
      <c r="AB30" s="23"/>
      <c r="AC30" s="23"/>
      <c r="AD30" s="23"/>
      <c r="AE30" s="284"/>
    </row>
    <row r="31" spans="1:31" x14ac:dyDescent="0.25">
      <c r="A31" s="21"/>
      <c r="B31" s="38"/>
      <c r="C31" s="21"/>
      <c r="D31" s="21"/>
      <c r="E31" s="21"/>
      <c r="F31" s="21"/>
      <c r="G31" s="21"/>
      <c r="H31" s="21"/>
      <c r="I31" s="21"/>
      <c r="J31" s="21"/>
      <c r="K31" s="23"/>
      <c r="L31" s="23"/>
      <c r="M31" s="23"/>
      <c r="N31" s="23"/>
      <c r="O31" s="23"/>
      <c r="P31" s="23"/>
      <c r="Q31" s="23"/>
      <c r="R31" s="23"/>
      <c r="S31" s="23"/>
      <c r="T31" s="23"/>
      <c r="U31" s="23"/>
      <c r="V31" s="23"/>
      <c r="W31" s="23"/>
      <c r="X31" s="21"/>
      <c r="Y31" s="21"/>
      <c r="Z31" s="21"/>
      <c r="AA31" s="21"/>
      <c r="AB31" s="23"/>
      <c r="AC31" s="23"/>
      <c r="AD31" s="23"/>
      <c r="AE31" s="284"/>
    </row>
    <row r="32" spans="1:31" x14ac:dyDescent="0.25">
      <c r="A32" s="21"/>
      <c r="B32" s="38"/>
      <c r="C32" s="21"/>
      <c r="D32" s="21"/>
      <c r="E32" s="21"/>
      <c r="F32" s="21"/>
      <c r="G32" s="21"/>
      <c r="H32" s="21"/>
      <c r="I32" s="21"/>
      <c r="J32" s="21"/>
      <c r="K32" s="23"/>
      <c r="L32" s="23"/>
      <c r="M32" s="23"/>
      <c r="N32" s="23"/>
      <c r="O32" s="23"/>
      <c r="P32" s="23"/>
      <c r="Q32" s="23"/>
      <c r="R32" s="23"/>
      <c r="S32" s="23"/>
      <c r="T32" s="23"/>
      <c r="U32" s="23"/>
      <c r="V32" s="23"/>
      <c r="W32" s="23"/>
      <c r="X32" s="21"/>
      <c r="Y32" s="21"/>
      <c r="Z32" s="21"/>
      <c r="AA32" s="21"/>
      <c r="AB32" s="23"/>
      <c r="AC32" s="23"/>
      <c r="AD32" s="23"/>
      <c r="AE32" s="284"/>
    </row>
    <row r="33" spans="1:31" x14ac:dyDescent="0.25">
      <c r="A33" s="21"/>
      <c r="B33" s="38"/>
      <c r="C33" s="21"/>
      <c r="D33" s="21"/>
      <c r="E33" s="21"/>
      <c r="F33" s="21"/>
      <c r="G33" s="21"/>
      <c r="H33" s="21"/>
      <c r="I33" s="21"/>
      <c r="J33" s="21"/>
      <c r="K33" s="23"/>
      <c r="L33" s="23"/>
      <c r="M33" s="23"/>
      <c r="N33" s="23"/>
      <c r="O33" s="23"/>
      <c r="P33" s="23"/>
      <c r="Q33" s="23"/>
      <c r="R33" s="23"/>
      <c r="S33" s="23"/>
      <c r="T33" s="23"/>
      <c r="U33" s="23"/>
      <c r="V33" s="23"/>
      <c r="W33" s="23"/>
      <c r="X33" s="21"/>
      <c r="Y33" s="21"/>
      <c r="Z33" s="21"/>
      <c r="AA33" s="21"/>
      <c r="AB33" s="23"/>
      <c r="AC33" s="23"/>
      <c r="AD33" s="23"/>
      <c r="AE33" s="284"/>
    </row>
    <row r="34" spans="1:31" x14ac:dyDescent="0.25">
      <c r="A34" s="21"/>
      <c r="B34" s="38"/>
      <c r="C34" s="21"/>
      <c r="D34" s="21"/>
      <c r="E34" s="21"/>
      <c r="F34" s="21"/>
      <c r="G34" s="21"/>
      <c r="H34" s="21"/>
      <c r="I34" s="21"/>
      <c r="J34" s="21"/>
      <c r="K34" s="23"/>
      <c r="L34" s="23"/>
      <c r="M34" s="23"/>
      <c r="N34" s="23"/>
      <c r="O34" s="23"/>
      <c r="P34" s="23"/>
      <c r="Q34" s="23"/>
      <c r="R34" s="23"/>
      <c r="S34" s="23"/>
      <c r="T34" s="23"/>
      <c r="U34" s="23"/>
      <c r="V34" s="23"/>
      <c r="W34" s="23"/>
      <c r="X34" s="21"/>
      <c r="Y34" s="21"/>
      <c r="Z34" s="21"/>
      <c r="AA34" s="21"/>
      <c r="AB34" s="23"/>
      <c r="AC34" s="23"/>
      <c r="AD34" s="23"/>
      <c r="AE34" s="284"/>
    </row>
    <row r="35" spans="1:31" x14ac:dyDescent="0.25">
      <c r="A35" s="21"/>
      <c r="B35" s="38"/>
      <c r="C35" s="21"/>
      <c r="D35" s="21"/>
      <c r="E35" s="21"/>
      <c r="F35" s="21"/>
      <c r="G35" s="21"/>
      <c r="H35" s="21"/>
      <c r="I35" s="21"/>
      <c r="J35" s="21"/>
      <c r="K35" s="23"/>
      <c r="L35" s="23"/>
      <c r="M35" s="23"/>
      <c r="N35" s="23"/>
      <c r="O35" s="23"/>
      <c r="P35" s="23"/>
      <c r="Q35" s="23"/>
      <c r="R35" s="23"/>
      <c r="S35" s="23"/>
      <c r="T35" s="23"/>
      <c r="U35" s="23"/>
      <c r="V35" s="23"/>
      <c r="W35" s="23"/>
      <c r="X35" s="21"/>
      <c r="Y35" s="21"/>
      <c r="Z35" s="21"/>
      <c r="AA35" s="21"/>
      <c r="AB35" s="23"/>
      <c r="AC35" s="23"/>
      <c r="AD35" s="23"/>
      <c r="AE35" s="284"/>
    </row>
    <row r="36" spans="1:31" x14ac:dyDescent="0.25">
      <c r="A36" s="1"/>
      <c r="B36" s="31"/>
      <c r="C36" s="1"/>
      <c r="D36" s="1"/>
      <c r="E36" s="1"/>
      <c r="F36" s="1"/>
      <c r="G36" s="1"/>
      <c r="H36" s="1"/>
      <c r="I36" s="1"/>
      <c r="J36" s="21"/>
      <c r="K36" s="23"/>
      <c r="L36" s="23"/>
      <c r="M36" s="23"/>
      <c r="N36" s="23"/>
      <c r="O36" s="23"/>
      <c r="P36" s="23"/>
      <c r="Q36" s="23"/>
      <c r="R36" s="23"/>
      <c r="S36" s="23"/>
      <c r="T36" s="23"/>
      <c r="U36" s="23"/>
      <c r="V36" s="23"/>
      <c r="W36" s="23"/>
      <c r="X36" s="21"/>
      <c r="Y36" s="21"/>
      <c r="Z36" s="21"/>
      <c r="AA36" s="21"/>
      <c r="AB36" s="13"/>
      <c r="AC36" s="23"/>
      <c r="AD36" s="23"/>
      <c r="AE36" s="284"/>
    </row>
    <row r="37" spans="1:31" x14ac:dyDescent="0.25">
      <c r="A37" s="1"/>
      <c r="B37" s="31"/>
      <c r="C37" s="1"/>
      <c r="D37" s="1"/>
      <c r="E37" s="1"/>
      <c r="F37" s="1"/>
      <c r="G37" s="1"/>
      <c r="H37" s="1"/>
      <c r="I37" s="1"/>
      <c r="J37" s="21"/>
      <c r="K37" s="23"/>
      <c r="L37" s="23"/>
      <c r="M37" s="23"/>
      <c r="N37" s="23"/>
      <c r="O37" s="23"/>
      <c r="P37" s="23"/>
      <c r="Q37" s="23"/>
      <c r="R37" s="23"/>
      <c r="S37" s="23"/>
      <c r="T37" s="23"/>
      <c r="U37" s="23"/>
      <c r="V37" s="23"/>
      <c r="W37" s="23"/>
      <c r="X37" s="21"/>
      <c r="Y37" s="21"/>
      <c r="Z37" s="21"/>
      <c r="AA37" s="21"/>
      <c r="AB37" s="13"/>
      <c r="AC37" s="23"/>
      <c r="AD37" s="23"/>
      <c r="AE37" s="284"/>
    </row>
    <row r="38" spans="1:31" x14ac:dyDescent="0.25">
      <c r="A38" s="1"/>
      <c r="B38" s="31"/>
      <c r="C38" s="1"/>
      <c r="D38" s="1"/>
      <c r="E38" s="1"/>
      <c r="F38" s="1"/>
      <c r="G38" s="1"/>
      <c r="H38" s="1"/>
      <c r="I38" s="1"/>
      <c r="J38" s="21"/>
      <c r="K38" s="23"/>
      <c r="L38" s="23"/>
      <c r="M38" s="23"/>
      <c r="N38" s="23"/>
      <c r="O38" s="23"/>
      <c r="P38" s="23"/>
      <c r="Q38" s="23"/>
      <c r="R38" s="23"/>
      <c r="S38" s="23"/>
      <c r="T38" s="23"/>
      <c r="U38" s="23"/>
      <c r="V38" s="23"/>
      <c r="W38" s="23"/>
      <c r="X38" s="21"/>
      <c r="Y38" s="21"/>
      <c r="Z38" s="21"/>
      <c r="AA38" s="21"/>
      <c r="AB38" s="13"/>
      <c r="AC38" s="23"/>
      <c r="AD38" s="23"/>
      <c r="AE38" s="284"/>
    </row>
    <row r="39" spans="1:31" x14ac:dyDescent="0.25">
      <c r="A39" s="1"/>
      <c r="B39" s="1"/>
      <c r="C39" s="1"/>
      <c r="D39" s="1"/>
      <c r="E39" s="1"/>
      <c r="F39" s="1"/>
      <c r="G39" s="1"/>
      <c r="H39" s="1"/>
      <c r="I39" s="1"/>
      <c r="J39" s="1"/>
      <c r="K39" s="1"/>
      <c r="L39" s="1"/>
      <c r="M39" s="1"/>
      <c r="N39" s="1"/>
      <c r="O39" s="1"/>
      <c r="P39" s="1"/>
      <c r="Q39" s="1"/>
      <c r="R39" s="1"/>
      <c r="S39" s="1"/>
      <c r="T39" s="1"/>
      <c r="U39" s="1"/>
      <c r="V39" s="13"/>
      <c r="W39" s="13"/>
      <c r="X39" s="1"/>
      <c r="Y39" s="1"/>
      <c r="Z39" s="1"/>
      <c r="AA39" s="1"/>
      <c r="AB39" s="13"/>
      <c r="AC39" s="13"/>
      <c r="AD39" s="13"/>
      <c r="AE39" s="285"/>
    </row>
    <row r="40" spans="1:31" x14ac:dyDescent="0.25">
      <c r="A40" s="97"/>
      <c r="B40" s="97" t="s">
        <v>28</v>
      </c>
      <c r="C40" s="97">
        <f>COUNT(D4:D39)</f>
        <v>5</v>
      </c>
      <c r="D40" s="97">
        <f>SUM(D4:D39)</f>
        <v>25.310000000000002</v>
      </c>
      <c r="E40" s="97">
        <f>SUM(E4:E39)</f>
        <v>36.68</v>
      </c>
      <c r="F40" s="97"/>
      <c r="G40" s="97"/>
      <c r="H40" s="97">
        <f>SUM(H4:H39)</f>
        <v>0</v>
      </c>
      <c r="I40" s="97">
        <f>SUM(I4:I39)</f>
        <v>84</v>
      </c>
      <c r="J40" s="97">
        <f>MAX(J4:J39)</f>
        <v>11</v>
      </c>
      <c r="K40" s="98">
        <f t="shared" ref="K40:AA40" si="0">SUM(K4:K39)</f>
        <v>113238.66</v>
      </c>
      <c r="L40" s="98">
        <f t="shared" si="0"/>
        <v>1780.49</v>
      </c>
      <c r="M40" s="98">
        <f t="shared" si="0"/>
        <v>17733.18</v>
      </c>
      <c r="N40" s="98">
        <f t="shared" si="0"/>
        <v>0</v>
      </c>
      <c r="O40" s="98">
        <f t="shared" si="0"/>
        <v>5119.5</v>
      </c>
      <c r="P40" s="98">
        <f t="shared" si="0"/>
        <v>13936.349999999999</v>
      </c>
      <c r="Q40" s="98">
        <f t="shared" si="0"/>
        <v>39645</v>
      </c>
      <c r="R40" s="98">
        <f t="shared" si="0"/>
        <v>5260.6500000000005</v>
      </c>
      <c r="S40" s="98">
        <f t="shared" si="0"/>
        <v>0</v>
      </c>
      <c r="T40" s="98">
        <f t="shared" si="0"/>
        <v>0</v>
      </c>
      <c r="U40" s="98">
        <f t="shared" si="0"/>
        <v>196713.82</v>
      </c>
      <c r="V40" s="98">
        <f t="shared" si="0"/>
        <v>0</v>
      </c>
      <c r="W40" s="98">
        <f t="shared" si="0"/>
        <v>196713.82</v>
      </c>
      <c r="X40" s="101">
        <f t="shared" si="0"/>
        <v>109635</v>
      </c>
      <c r="Y40" s="101">
        <f t="shared" si="0"/>
        <v>0</v>
      </c>
      <c r="Z40" s="101">
        <f t="shared" si="0"/>
        <v>924</v>
      </c>
      <c r="AA40" s="101">
        <f t="shared" si="0"/>
        <v>889</v>
      </c>
      <c r="AB40" s="113">
        <f>W40/(D40+E40)</f>
        <v>3173.3153734473303</v>
      </c>
      <c r="AC40" s="113">
        <f>W40/Z40</f>
        <v>212.8937445887446</v>
      </c>
      <c r="AD40" s="113"/>
      <c r="AE40" s="113"/>
    </row>
    <row r="41" spans="1:31" ht="31.2" x14ac:dyDescent="0.25">
      <c r="A41" s="146" t="s">
        <v>14</v>
      </c>
      <c r="B41" s="146" t="s">
        <v>15</v>
      </c>
      <c r="C41" s="146" t="s">
        <v>16</v>
      </c>
      <c r="D41" s="43" t="s">
        <v>526</v>
      </c>
      <c r="E41" s="43" t="s">
        <v>524</v>
      </c>
      <c r="F41" s="146" t="s">
        <v>2</v>
      </c>
      <c r="G41" s="146" t="s">
        <v>3</v>
      </c>
      <c r="H41" s="43" t="s">
        <v>29</v>
      </c>
      <c r="I41" s="43" t="s">
        <v>4</v>
      </c>
      <c r="J41" s="43" t="s">
        <v>5</v>
      </c>
      <c r="K41" s="43" t="s">
        <v>6</v>
      </c>
      <c r="L41" s="43" t="s">
        <v>773</v>
      </c>
      <c r="M41" s="43" t="s">
        <v>13</v>
      </c>
      <c r="N41" s="146" t="s">
        <v>17</v>
      </c>
      <c r="O41" s="146" t="s">
        <v>7</v>
      </c>
      <c r="P41" s="43" t="s">
        <v>8</v>
      </c>
      <c r="Q41" s="146" t="s">
        <v>9</v>
      </c>
      <c r="R41" s="43" t="s">
        <v>18</v>
      </c>
      <c r="S41" s="146" t="s">
        <v>10</v>
      </c>
      <c r="T41" s="146" t="s">
        <v>12</v>
      </c>
      <c r="U41" s="43" t="s">
        <v>169</v>
      </c>
      <c r="V41" s="43" t="s">
        <v>170</v>
      </c>
      <c r="W41" s="43" t="s">
        <v>171</v>
      </c>
      <c r="X41" s="43" t="s">
        <v>163</v>
      </c>
      <c r="Y41" s="43" t="s">
        <v>164</v>
      </c>
      <c r="Z41" s="43" t="s">
        <v>165</v>
      </c>
      <c r="AA41" s="43" t="s">
        <v>166</v>
      </c>
      <c r="AB41" s="146" t="s">
        <v>167</v>
      </c>
      <c r="AC41" s="146" t="s">
        <v>168</v>
      </c>
      <c r="AD41" s="146" t="s">
        <v>1405</v>
      </c>
      <c r="AE41" s="146" t="s">
        <v>1406</v>
      </c>
    </row>
    <row r="42" spans="1:31" x14ac:dyDescent="0.25">
      <c r="A42" s="100"/>
      <c r="B42" s="100"/>
      <c r="C42" s="100"/>
      <c r="D42" s="100"/>
      <c r="E42" s="100"/>
      <c r="F42" s="100"/>
      <c r="G42" s="100"/>
      <c r="H42" s="100"/>
      <c r="I42" s="100"/>
      <c r="J42" s="100"/>
      <c r="K42" s="100"/>
      <c r="L42" s="100"/>
      <c r="M42" s="100"/>
      <c r="N42" s="100"/>
      <c r="O42" s="100"/>
      <c r="P42" s="100"/>
      <c r="Q42" s="100"/>
      <c r="R42" s="100"/>
      <c r="S42" s="100"/>
      <c r="T42" s="100"/>
      <c r="U42" s="100"/>
      <c r="V42" s="100"/>
      <c r="W42" s="100"/>
      <c r="X42" s="100"/>
      <c r="Y42" s="100"/>
      <c r="Z42" s="100"/>
      <c r="AA42" s="100"/>
      <c r="AB42" s="100"/>
      <c r="AC42" s="100"/>
      <c r="AD42" s="100"/>
      <c r="AE42" s="100"/>
    </row>
    <row r="43" spans="1:31" ht="48" x14ac:dyDescent="0.25">
      <c r="A43" s="304" t="s">
        <v>1251</v>
      </c>
      <c r="B43" s="304"/>
      <c r="C43" s="245" t="s">
        <v>30</v>
      </c>
      <c r="D43" s="245" t="s">
        <v>526</v>
      </c>
      <c r="E43" s="245" t="s">
        <v>524</v>
      </c>
      <c r="F43" s="279"/>
      <c r="G43" s="279"/>
      <c r="H43" s="245" t="s">
        <v>31</v>
      </c>
      <c r="I43" s="245" t="s">
        <v>4</v>
      </c>
      <c r="J43" s="245" t="s">
        <v>5</v>
      </c>
      <c r="K43" s="245" t="s">
        <v>6</v>
      </c>
      <c r="L43" s="245" t="s">
        <v>773</v>
      </c>
      <c r="M43" s="245" t="s">
        <v>13</v>
      </c>
      <c r="N43" s="279" t="s">
        <v>17</v>
      </c>
      <c r="O43" s="279" t="s">
        <v>7</v>
      </c>
      <c r="P43" s="245" t="s">
        <v>8</v>
      </c>
      <c r="Q43" s="279" t="s">
        <v>9</v>
      </c>
      <c r="R43" s="245" t="s">
        <v>18</v>
      </c>
      <c r="S43" s="279" t="s">
        <v>10</v>
      </c>
      <c r="T43" s="279" t="s">
        <v>12</v>
      </c>
      <c r="U43" s="245" t="s">
        <v>169</v>
      </c>
      <c r="V43" s="245" t="s">
        <v>170</v>
      </c>
      <c r="W43" s="245" t="s">
        <v>171</v>
      </c>
      <c r="X43" s="245" t="s">
        <v>163</v>
      </c>
      <c r="Y43" s="245" t="s">
        <v>164</v>
      </c>
      <c r="Z43" s="245" t="s">
        <v>165</v>
      </c>
      <c r="AA43" s="245" t="s">
        <v>166</v>
      </c>
      <c r="AB43" s="247" t="s">
        <v>167</v>
      </c>
      <c r="AC43" s="247" t="s">
        <v>168</v>
      </c>
      <c r="AD43" s="247"/>
      <c r="AE43" s="247"/>
    </row>
    <row r="44" spans="1:31" ht="24" customHeight="1" x14ac:dyDescent="0.25">
      <c r="A44" s="303" t="s">
        <v>1259</v>
      </c>
      <c r="B44" s="303"/>
      <c r="C44" s="95">
        <f>COUNT(D4:D4)</f>
        <v>1</v>
      </c>
      <c r="D44" s="95">
        <f>SUM(D4:D4)</f>
        <v>5.51</v>
      </c>
      <c r="E44" s="95">
        <f>SUM(E4:E4)</f>
        <v>0</v>
      </c>
      <c r="F44" s="95"/>
      <c r="G44" s="95"/>
      <c r="H44" s="95">
        <f>SUM(H4:H4)</f>
        <v>0</v>
      </c>
      <c r="I44" s="95">
        <f>SUM(I4:I4)</f>
        <v>15</v>
      </c>
      <c r="J44" s="95">
        <f>MAX(J4:J4)</f>
        <v>11</v>
      </c>
      <c r="K44" s="45">
        <f t="shared" ref="K44:V44" si="1">SUM(K4:K4)</f>
        <v>19133.7</v>
      </c>
      <c r="L44" s="45">
        <f t="shared" si="1"/>
        <v>300.52999999999997</v>
      </c>
      <c r="M44" s="45">
        <f t="shared" si="1"/>
        <v>2996.34</v>
      </c>
      <c r="N44" s="45">
        <f t="shared" si="1"/>
        <v>0</v>
      </c>
      <c r="O44" s="45">
        <f t="shared" si="1"/>
        <v>828.45</v>
      </c>
      <c r="P44" s="45">
        <f t="shared" si="1"/>
        <v>1919.25</v>
      </c>
      <c r="Q44" s="45">
        <f t="shared" si="1"/>
        <v>6870</v>
      </c>
      <c r="R44" s="45">
        <f t="shared" si="1"/>
        <v>855</v>
      </c>
      <c r="S44" s="45">
        <f t="shared" si="1"/>
        <v>0</v>
      </c>
      <c r="T44" s="45">
        <f t="shared" si="1"/>
        <v>0</v>
      </c>
      <c r="U44" s="45">
        <f t="shared" si="1"/>
        <v>32903.26</v>
      </c>
      <c r="V44" s="45">
        <f t="shared" si="1"/>
        <v>0</v>
      </c>
      <c r="W44" s="62">
        <f>U44+V44</f>
        <v>32903.26</v>
      </c>
      <c r="X44" s="258">
        <f>SUM(X4:X4)</f>
        <v>13775</v>
      </c>
      <c r="Y44" s="258">
        <f>SUM(Y4:Y4)</f>
        <v>0</v>
      </c>
      <c r="Z44" s="258">
        <f>SUM(Z4:Z4)</f>
        <v>165</v>
      </c>
      <c r="AA44" s="258">
        <f>SUM(AA4:AA5)</f>
        <v>394</v>
      </c>
      <c r="AB44" s="62">
        <f>W44/(D44+E44)</f>
        <v>5971.5535390199639</v>
      </c>
      <c r="AC44" s="62">
        <f>W44/Z44</f>
        <v>199.41369696969699</v>
      </c>
      <c r="AD44" s="62"/>
      <c r="AE44" s="62"/>
    </row>
    <row r="45" spans="1:31" ht="24" customHeight="1" x14ac:dyDescent="0.25">
      <c r="A45" s="303" t="s">
        <v>1364</v>
      </c>
      <c r="B45" s="303"/>
      <c r="C45" s="95">
        <f>COUNT(D5:D19)</f>
        <v>4</v>
      </c>
      <c r="D45" s="95">
        <f>SUM(D5:D19)</f>
        <v>19.8</v>
      </c>
      <c r="E45" s="95">
        <f>SUM(E5:E19)</f>
        <v>36.68</v>
      </c>
      <c r="F45" s="95"/>
      <c r="G45" s="95"/>
      <c r="H45" s="95">
        <f>SUM(H5:H19)</f>
        <v>0</v>
      </c>
      <c r="I45" s="95">
        <f>SUM(I5:I19)</f>
        <v>69</v>
      </c>
      <c r="J45" s="95">
        <f>MAX(J5:J19)</f>
        <v>11</v>
      </c>
      <c r="K45" s="45">
        <f>SUM(K5:K19)</f>
        <v>94104.960000000006</v>
      </c>
      <c r="L45" s="45">
        <f t="shared" ref="L45:AA45" si="2">SUM(L5:L19)</f>
        <v>1479.96</v>
      </c>
      <c r="M45" s="45">
        <f t="shared" si="2"/>
        <v>14736.84</v>
      </c>
      <c r="N45" s="45">
        <f t="shared" si="2"/>
        <v>0</v>
      </c>
      <c r="O45" s="45">
        <f t="shared" si="2"/>
        <v>4291.05</v>
      </c>
      <c r="P45" s="45">
        <f t="shared" si="2"/>
        <v>12017.099999999999</v>
      </c>
      <c r="Q45" s="45">
        <f t="shared" si="2"/>
        <v>32775</v>
      </c>
      <c r="R45" s="45">
        <f t="shared" si="2"/>
        <v>4405.6499999999996</v>
      </c>
      <c r="S45" s="45">
        <f t="shared" si="2"/>
        <v>0</v>
      </c>
      <c r="T45" s="45">
        <f t="shared" si="2"/>
        <v>0</v>
      </c>
      <c r="U45" s="45">
        <f t="shared" si="2"/>
        <v>163810.56</v>
      </c>
      <c r="V45" s="45">
        <f t="shared" si="2"/>
        <v>0</v>
      </c>
      <c r="W45" s="45">
        <f t="shared" si="2"/>
        <v>163810.56</v>
      </c>
      <c r="X45" s="258">
        <f t="shared" si="2"/>
        <v>95860</v>
      </c>
      <c r="Y45" s="258">
        <f t="shared" si="2"/>
        <v>0</v>
      </c>
      <c r="Z45" s="258">
        <f t="shared" si="2"/>
        <v>759</v>
      </c>
      <c r="AA45" s="258">
        <f t="shared" si="2"/>
        <v>759</v>
      </c>
      <c r="AB45" s="62">
        <f>W45/(D45+E45)</f>
        <v>2900.3286118980168</v>
      </c>
      <c r="AC45" s="62">
        <f>W45/Z45</f>
        <v>215.82418972332016</v>
      </c>
      <c r="AD45" s="62"/>
      <c r="AE45" s="62"/>
    </row>
  </sheetData>
  <mergeCells count="3">
    <mergeCell ref="A43:B43"/>
    <mergeCell ref="A44:B44"/>
    <mergeCell ref="A45:B45"/>
  </mergeCells>
  <pageMargins left="0.70866141732283472" right="0.70866141732283472" top="0.74803149606299213" bottom="0.74803149606299213" header="0.31496062992125984" footer="0.31496062992125984"/>
  <pageSetup paperSize="8" scale="59" orientation="landscape" r:id="rId1"/>
  <legacyDrawing r:id="rId2"/>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pageSetUpPr fitToPage="1"/>
  </sheetPr>
  <dimension ref="A1:AE44"/>
  <sheetViews>
    <sheetView workbookViewId="0">
      <selection activeCell="A4" sqref="A4:AE4"/>
    </sheetView>
  </sheetViews>
  <sheetFormatPr defaultRowHeight="13.2" x14ac:dyDescent="0.25"/>
  <cols>
    <col min="1" max="1" width="15.6640625" customWidth="1"/>
    <col min="2" max="2" width="11.44140625" customWidth="1"/>
    <col min="3" max="3" width="13.88671875" customWidth="1"/>
    <col min="6" max="6" width="15.33203125" customWidth="1"/>
    <col min="7" max="7" width="12.88671875" customWidth="1"/>
    <col min="11" max="11" width="11" bestFit="1" customWidth="1"/>
    <col min="13" max="13" width="10" bestFit="1" customWidth="1"/>
    <col min="15" max="18" width="10" bestFit="1" customWidth="1"/>
    <col min="21" max="21" width="11" bestFit="1" customWidth="1"/>
    <col min="23" max="23" width="11" bestFit="1" customWidth="1"/>
    <col min="24" max="24" width="10" customWidth="1"/>
    <col min="28" max="28" width="10" bestFit="1" customWidth="1"/>
    <col min="30" max="30" width="18.6640625" customWidth="1"/>
    <col min="31" max="31" width="19" customWidth="1"/>
  </cols>
  <sheetData>
    <row r="1" spans="1:31" x14ac:dyDescent="0.25">
      <c r="A1" s="10" t="s">
        <v>1394</v>
      </c>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31" x14ac:dyDescent="0.25">
      <c r="A4" s="38" t="s">
        <v>1393</v>
      </c>
      <c r="B4" s="39" t="s">
        <v>1385</v>
      </c>
      <c r="C4" s="21" t="s">
        <v>1395</v>
      </c>
      <c r="D4" s="21">
        <v>7.2</v>
      </c>
      <c r="E4" s="21">
        <v>0</v>
      </c>
      <c r="F4" s="21" t="s">
        <v>177</v>
      </c>
      <c r="G4" s="21" t="s">
        <v>1395</v>
      </c>
      <c r="H4" s="21">
        <v>0</v>
      </c>
      <c r="I4" s="21">
        <v>19</v>
      </c>
      <c r="J4" s="21">
        <v>11</v>
      </c>
      <c r="K4" s="23">
        <v>24236.02</v>
      </c>
      <c r="L4" s="23">
        <v>380.65</v>
      </c>
      <c r="M4" s="23">
        <v>3759.36</v>
      </c>
      <c r="N4" s="23">
        <v>0</v>
      </c>
      <c r="O4" s="23">
        <v>1049.3699999999999</v>
      </c>
      <c r="P4" s="23">
        <v>2431.0500000000002</v>
      </c>
      <c r="Q4" s="23">
        <v>8702</v>
      </c>
      <c r="R4" s="23">
        <v>1083</v>
      </c>
      <c r="S4" s="23">
        <v>0</v>
      </c>
      <c r="T4" s="23">
        <v>0</v>
      </c>
      <c r="U4" s="23">
        <v>41677.449999999997</v>
      </c>
      <c r="V4" s="23">
        <v>0</v>
      </c>
      <c r="W4" s="23">
        <f>U4+V4</f>
        <v>41677.449999999997</v>
      </c>
      <c r="X4" s="21">
        <v>18000</v>
      </c>
      <c r="Y4" s="21">
        <v>0</v>
      </c>
      <c r="Z4" s="21">
        <v>209</v>
      </c>
      <c r="AA4" s="21">
        <v>187</v>
      </c>
      <c r="AB4" s="23">
        <f>W4/(D4+E4)</f>
        <v>5788.5347222222217</v>
      </c>
      <c r="AC4" s="23">
        <f>W4/Z4</f>
        <v>199.41363636363636</v>
      </c>
      <c r="AD4" s="23" t="s">
        <v>1849</v>
      </c>
      <c r="AE4" s="284"/>
    </row>
    <row r="5" spans="1:31" x14ac:dyDescent="0.25">
      <c r="A5" s="21"/>
      <c r="B5" s="38"/>
      <c r="C5" s="21"/>
      <c r="D5" s="21"/>
      <c r="E5" s="21"/>
      <c r="F5" s="21"/>
      <c r="G5" s="21"/>
      <c r="H5" s="21"/>
      <c r="I5" s="21"/>
      <c r="J5" s="21"/>
      <c r="K5" s="23"/>
      <c r="L5" s="23"/>
      <c r="M5" s="23"/>
      <c r="N5" s="23"/>
      <c r="O5" s="23"/>
      <c r="P5" s="23"/>
      <c r="Q5" s="23"/>
      <c r="R5" s="23"/>
      <c r="S5" s="23"/>
      <c r="T5" s="23"/>
      <c r="U5" s="23"/>
      <c r="V5" s="23"/>
      <c r="W5" s="23"/>
      <c r="X5" s="21"/>
      <c r="Y5" s="21"/>
      <c r="Z5" s="21"/>
      <c r="AA5" s="21"/>
      <c r="AB5" s="23"/>
      <c r="AC5" s="23"/>
      <c r="AD5" s="23"/>
      <c r="AE5" s="284"/>
    </row>
    <row r="6" spans="1:31" x14ac:dyDescent="0.25">
      <c r="A6" s="21"/>
      <c r="B6" s="38"/>
      <c r="C6" s="21"/>
      <c r="D6" s="21"/>
      <c r="E6" s="21"/>
      <c r="F6" s="21"/>
      <c r="G6" s="21"/>
      <c r="H6" s="21"/>
      <c r="I6" s="21"/>
      <c r="J6" s="21"/>
      <c r="K6" s="23"/>
      <c r="L6" s="23"/>
      <c r="M6" s="23"/>
      <c r="N6" s="23"/>
      <c r="O6" s="23"/>
      <c r="P6" s="23"/>
      <c r="Q6" s="23"/>
      <c r="R6" s="23"/>
      <c r="S6" s="23"/>
      <c r="T6" s="23"/>
      <c r="U6" s="23"/>
      <c r="V6" s="23"/>
      <c r="W6" s="23"/>
      <c r="X6" s="21"/>
      <c r="Y6" s="21"/>
      <c r="Z6" s="21"/>
      <c r="AA6" s="21"/>
      <c r="AB6" s="23"/>
      <c r="AC6" s="23"/>
      <c r="AD6" s="23"/>
      <c r="AE6" s="284"/>
    </row>
    <row r="7" spans="1:31" x14ac:dyDescent="0.25">
      <c r="A7" s="21"/>
      <c r="B7" s="38"/>
      <c r="C7" s="21"/>
      <c r="D7" s="21"/>
      <c r="E7" s="21"/>
      <c r="F7" s="21"/>
      <c r="G7" s="21"/>
      <c r="H7" s="21"/>
      <c r="I7" s="21"/>
      <c r="J7" s="21"/>
      <c r="K7" s="23"/>
      <c r="L7" s="23"/>
      <c r="M7" s="23"/>
      <c r="N7" s="23"/>
      <c r="O7" s="23"/>
      <c r="P7" s="23"/>
      <c r="Q7" s="23"/>
      <c r="R7" s="23"/>
      <c r="S7" s="23"/>
      <c r="T7" s="23"/>
      <c r="U7" s="23"/>
      <c r="V7" s="23"/>
      <c r="W7" s="23"/>
      <c r="X7" s="21"/>
      <c r="Y7" s="21"/>
      <c r="Z7" s="21"/>
      <c r="AA7" s="21"/>
      <c r="AB7" s="23"/>
      <c r="AC7" s="23"/>
      <c r="AD7" s="23"/>
      <c r="AE7" s="284"/>
    </row>
    <row r="8" spans="1:31" x14ac:dyDescent="0.25">
      <c r="A8" s="21"/>
      <c r="B8" s="38"/>
      <c r="C8" s="21"/>
      <c r="D8" s="21"/>
      <c r="E8" s="21"/>
      <c r="F8" s="21"/>
      <c r="G8" s="21"/>
      <c r="H8" s="21"/>
      <c r="I8" s="21"/>
      <c r="J8" s="21"/>
      <c r="K8" s="23"/>
      <c r="L8" s="23"/>
      <c r="M8" s="23"/>
      <c r="N8" s="23"/>
      <c r="O8" s="23"/>
      <c r="P8" s="23"/>
      <c r="Q8" s="23"/>
      <c r="R8" s="23"/>
      <c r="S8" s="23"/>
      <c r="T8" s="23"/>
      <c r="U8" s="23"/>
      <c r="V8" s="23"/>
      <c r="W8" s="23"/>
      <c r="X8" s="21"/>
      <c r="Y8" s="21"/>
      <c r="Z8" s="21"/>
      <c r="AA8" s="21"/>
      <c r="AB8" s="23"/>
      <c r="AC8" s="23"/>
      <c r="AD8" s="23"/>
      <c r="AE8" s="284"/>
    </row>
    <row r="9" spans="1:31" x14ac:dyDescent="0.25">
      <c r="A9" s="21"/>
      <c r="B9" s="38"/>
      <c r="C9" s="21"/>
      <c r="D9" s="21"/>
      <c r="E9" s="21"/>
      <c r="F9" s="21"/>
      <c r="G9" s="21"/>
      <c r="H9" s="21"/>
      <c r="I9" s="21"/>
      <c r="J9" s="21"/>
      <c r="K9" s="23"/>
      <c r="L9" s="23"/>
      <c r="M9" s="23"/>
      <c r="N9" s="23"/>
      <c r="O9" s="23"/>
      <c r="P9" s="23"/>
      <c r="Q9" s="23"/>
      <c r="R9" s="23"/>
      <c r="S9" s="23"/>
      <c r="T9" s="23"/>
      <c r="U9" s="23"/>
      <c r="V9" s="23"/>
      <c r="W9" s="23"/>
      <c r="X9" s="21"/>
      <c r="Y9" s="21"/>
      <c r="Z9" s="21"/>
      <c r="AA9" s="21"/>
      <c r="AB9" s="23"/>
      <c r="AC9" s="23"/>
      <c r="AD9" s="23"/>
      <c r="AE9" s="284"/>
    </row>
    <row r="10" spans="1:31" x14ac:dyDescent="0.25">
      <c r="A10" s="21"/>
      <c r="B10" s="38"/>
      <c r="C10" s="21"/>
      <c r="D10" s="21"/>
      <c r="E10" s="21"/>
      <c r="F10" s="21"/>
      <c r="G10" s="21"/>
      <c r="H10" s="21"/>
      <c r="I10" s="21"/>
      <c r="J10" s="21"/>
      <c r="K10" s="23"/>
      <c r="L10" s="23"/>
      <c r="M10" s="23"/>
      <c r="N10" s="23"/>
      <c r="O10" s="23"/>
      <c r="P10" s="23"/>
      <c r="Q10" s="23"/>
      <c r="R10" s="23"/>
      <c r="S10" s="23"/>
      <c r="T10" s="23"/>
      <c r="U10" s="23"/>
      <c r="V10" s="23"/>
      <c r="W10" s="23"/>
      <c r="X10" s="21"/>
      <c r="Y10" s="21"/>
      <c r="Z10" s="21"/>
      <c r="AA10" s="21"/>
      <c r="AB10" s="23"/>
      <c r="AC10" s="23"/>
      <c r="AD10" s="23"/>
      <c r="AE10" s="284"/>
    </row>
    <row r="11" spans="1:31" x14ac:dyDescent="0.25">
      <c r="A11" s="21"/>
      <c r="B11" s="38"/>
      <c r="C11" s="21"/>
      <c r="D11" s="21"/>
      <c r="E11" s="21"/>
      <c r="F11" s="21"/>
      <c r="G11" s="21"/>
      <c r="H11" s="21"/>
      <c r="I11" s="21"/>
      <c r="J11" s="21"/>
      <c r="K11" s="23"/>
      <c r="L11" s="23"/>
      <c r="M11" s="23"/>
      <c r="N11" s="23"/>
      <c r="O11" s="23"/>
      <c r="P11" s="23"/>
      <c r="Q11" s="23"/>
      <c r="R11" s="23"/>
      <c r="S11" s="23"/>
      <c r="T11" s="23"/>
      <c r="U11" s="23"/>
      <c r="V11" s="23"/>
      <c r="W11" s="23"/>
      <c r="X11" s="21"/>
      <c r="Y11" s="21"/>
      <c r="Z11" s="21"/>
      <c r="AA11" s="21"/>
      <c r="AB11" s="23"/>
      <c r="AC11" s="23"/>
      <c r="AD11" s="23"/>
      <c r="AE11" s="284"/>
    </row>
    <row r="12" spans="1:31" x14ac:dyDescent="0.25">
      <c r="A12" s="21"/>
      <c r="B12" s="38"/>
      <c r="C12" s="21"/>
      <c r="D12" s="21"/>
      <c r="E12" s="21"/>
      <c r="F12" s="21"/>
      <c r="G12" s="21"/>
      <c r="H12" s="21"/>
      <c r="I12" s="21"/>
      <c r="J12" s="21"/>
      <c r="K12" s="23"/>
      <c r="L12" s="23"/>
      <c r="M12" s="23"/>
      <c r="N12" s="23"/>
      <c r="O12" s="23"/>
      <c r="P12" s="23"/>
      <c r="Q12" s="23"/>
      <c r="R12" s="23"/>
      <c r="S12" s="23"/>
      <c r="T12" s="23"/>
      <c r="U12" s="23"/>
      <c r="V12" s="23"/>
      <c r="W12" s="23"/>
      <c r="X12" s="21"/>
      <c r="Y12" s="21"/>
      <c r="Z12" s="21"/>
      <c r="AA12" s="21"/>
      <c r="AB12" s="23"/>
      <c r="AC12" s="23"/>
      <c r="AD12" s="23"/>
      <c r="AE12" s="284"/>
    </row>
    <row r="13" spans="1:31" x14ac:dyDescent="0.25">
      <c r="A13" s="21"/>
      <c r="B13" s="38"/>
      <c r="C13" s="21"/>
      <c r="D13" s="21"/>
      <c r="E13" s="21"/>
      <c r="F13" s="21"/>
      <c r="G13" s="21"/>
      <c r="H13" s="21"/>
      <c r="I13" s="21"/>
      <c r="J13" s="21"/>
      <c r="K13" s="23"/>
      <c r="L13" s="23"/>
      <c r="M13" s="23"/>
      <c r="N13" s="23"/>
      <c r="O13" s="23"/>
      <c r="P13" s="23"/>
      <c r="Q13" s="23"/>
      <c r="R13" s="23"/>
      <c r="S13" s="23"/>
      <c r="T13" s="23"/>
      <c r="U13" s="23"/>
      <c r="V13" s="23"/>
      <c r="W13" s="23"/>
      <c r="X13" s="21"/>
      <c r="Y13" s="21"/>
      <c r="Z13" s="21"/>
      <c r="AA13" s="21"/>
      <c r="AB13" s="23"/>
      <c r="AC13" s="23"/>
      <c r="AD13" s="23"/>
      <c r="AE13" s="284"/>
    </row>
    <row r="14" spans="1:31" x14ac:dyDescent="0.25">
      <c r="A14" s="21"/>
      <c r="B14" s="38"/>
      <c r="C14" s="21"/>
      <c r="D14" s="21"/>
      <c r="E14" s="21"/>
      <c r="F14" s="21"/>
      <c r="G14" s="21"/>
      <c r="H14" s="21"/>
      <c r="I14" s="21"/>
      <c r="J14" s="21"/>
      <c r="K14" s="23"/>
      <c r="L14" s="23"/>
      <c r="M14" s="23"/>
      <c r="N14" s="23"/>
      <c r="O14" s="23"/>
      <c r="P14" s="23"/>
      <c r="Q14" s="23"/>
      <c r="R14" s="23"/>
      <c r="S14" s="23"/>
      <c r="T14" s="23"/>
      <c r="U14" s="23"/>
      <c r="V14" s="23"/>
      <c r="W14" s="23"/>
      <c r="X14" s="21"/>
      <c r="Y14" s="21"/>
      <c r="Z14" s="21"/>
      <c r="AA14" s="21"/>
      <c r="AB14" s="23"/>
      <c r="AC14" s="23"/>
      <c r="AD14" s="23"/>
      <c r="AE14" s="284"/>
    </row>
    <row r="15" spans="1:31" x14ac:dyDescent="0.25">
      <c r="A15" s="21"/>
      <c r="B15" s="38"/>
      <c r="C15" s="21"/>
      <c r="D15" s="21"/>
      <c r="E15" s="21"/>
      <c r="F15" s="21"/>
      <c r="G15" s="21"/>
      <c r="H15" s="21"/>
      <c r="I15" s="21"/>
      <c r="J15" s="21"/>
      <c r="K15" s="23"/>
      <c r="L15" s="23"/>
      <c r="M15" s="23"/>
      <c r="N15" s="23"/>
      <c r="O15" s="23"/>
      <c r="P15" s="23"/>
      <c r="Q15" s="23"/>
      <c r="R15" s="23"/>
      <c r="S15" s="23"/>
      <c r="T15" s="23"/>
      <c r="U15" s="23"/>
      <c r="V15" s="23"/>
      <c r="W15" s="23"/>
      <c r="X15" s="21"/>
      <c r="Y15" s="21"/>
      <c r="Z15" s="21"/>
      <c r="AA15" s="21"/>
      <c r="AB15" s="23"/>
      <c r="AC15" s="23"/>
      <c r="AD15" s="23"/>
      <c r="AE15" s="284"/>
    </row>
    <row r="16" spans="1:31" x14ac:dyDescent="0.25">
      <c r="A16" s="21"/>
      <c r="B16" s="38"/>
      <c r="C16" s="21"/>
      <c r="D16" s="21"/>
      <c r="E16" s="21"/>
      <c r="F16" s="21"/>
      <c r="G16" s="21"/>
      <c r="H16" s="21"/>
      <c r="I16" s="21"/>
      <c r="J16" s="21"/>
      <c r="K16" s="23"/>
      <c r="L16" s="23"/>
      <c r="M16" s="23"/>
      <c r="N16" s="23"/>
      <c r="O16" s="23"/>
      <c r="P16" s="23"/>
      <c r="Q16" s="23"/>
      <c r="R16" s="23"/>
      <c r="S16" s="23"/>
      <c r="T16" s="23"/>
      <c r="U16" s="23"/>
      <c r="V16" s="23"/>
      <c r="W16" s="23"/>
      <c r="X16" s="21"/>
      <c r="Y16" s="21"/>
      <c r="Z16" s="21"/>
      <c r="AA16" s="21"/>
      <c r="AB16" s="23"/>
      <c r="AC16" s="23"/>
      <c r="AD16" s="23"/>
      <c r="AE16" s="284"/>
    </row>
    <row r="17" spans="1:31" x14ac:dyDescent="0.25">
      <c r="A17" s="21"/>
      <c r="B17" s="38"/>
      <c r="C17" s="21"/>
      <c r="D17" s="21"/>
      <c r="E17" s="21"/>
      <c r="F17" s="21"/>
      <c r="G17" s="21"/>
      <c r="H17" s="21"/>
      <c r="I17" s="21"/>
      <c r="J17" s="21"/>
      <c r="K17" s="23"/>
      <c r="L17" s="23"/>
      <c r="M17" s="23"/>
      <c r="N17" s="23"/>
      <c r="O17" s="23"/>
      <c r="P17" s="23"/>
      <c r="Q17" s="23"/>
      <c r="R17" s="23"/>
      <c r="S17" s="23"/>
      <c r="T17" s="23"/>
      <c r="U17" s="23"/>
      <c r="V17" s="23"/>
      <c r="W17" s="23"/>
      <c r="X17" s="21"/>
      <c r="Y17" s="21"/>
      <c r="Z17" s="21"/>
      <c r="AA17" s="21"/>
      <c r="AB17" s="23"/>
      <c r="AC17" s="23"/>
      <c r="AD17" s="23"/>
      <c r="AE17" s="284"/>
    </row>
    <row r="18" spans="1:31" x14ac:dyDescent="0.25">
      <c r="A18" s="21"/>
      <c r="B18" s="38"/>
      <c r="C18" s="21"/>
      <c r="D18" s="21"/>
      <c r="E18" s="21"/>
      <c r="F18" s="21"/>
      <c r="G18" s="21"/>
      <c r="H18" s="21"/>
      <c r="I18" s="21"/>
      <c r="J18" s="21"/>
      <c r="K18" s="23"/>
      <c r="L18" s="23"/>
      <c r="M18" s="23"/>
      <c r="N18" s="23"/>
      <c r="O18" s="23"/>
      <c r="P18" s="23"/>
      <c r="Q18" s="23"/>
      <c r="R18" s="23"/>
      <c r="S18" s="23"/>
      <c r="T18" s="23"/>
      <c r="U18" s="23"/>
      <c r="V18" s="23"/>
      <c r="W18" s="23"/>
      <c r="X18" s="21"/>
      <c r="Y18" s="21"/>
      <c r="Z18" s="21"/>
      <c r="AA18" s="21"/>
      <c r="AB18" s="23"/>
      <c r="AC18" s="23"/>
      <c r="AD18" s="23"/>
      <c r="AE18" s="284"/>
    </row>
    <row r="19" spans="1:31" x14ac:dyDescent="0.25">
      <c r="A19" s="152"/>
      <c r="B19" s="38"/>
      <c r="C19" s="21"/>
      <c r="D19" s="21"/>
      <c r="E19" s="21"/>
      <c r="F19" s="21"/>
      <c r="G19" s="21"/>
      <c r="H19" s="21"/>
      <c r="I19" s="21"/>
      <c r="J19" s="21"/>
      <c r="K19" s="23"/>
      <c r="L19" s="23"/>
      <c r="M19" s="23"/>
      <c r="N19" s="23"/>
      <c r="O19" s="23"/>
      <c r="P19" s="23"/>
      <c r="Q19" s="23"/>
      <c r="R19" s="23"/>
      <c r="S19" s="23"/>
      <c r="T19" s="23"/>
      <c r="U19" s="23"/>
      <c r="V19" s="23"/>
      <c r="W19" s="23"/>
      <c r="X19" s="21"/>
      <c r="Y19" s="21"/>
      <c r="Z19" s="21"/>
      <c r="AA19" s="21"/>
      <c r="AB19" s="23"/>
      <c r="AC19" s="23"/>
      <c r="AD19" s="23"/>
      <c r="AE19" s="284"/>
    </row>
    <row r="20" spans="1:31" x14ac:dyDescent="0.25">
      <c r="A20" s="21"/>
      <c r="B20" s="38"/>
      <c r="C20" s="21"/>
      <c r="D20" s="21"/>
      <c r="E20" s="21"/>
      <c r="F20" s="21"/>
      <c r="G20" s="21"/>
      <c r="H20" s="21"/>
      <c r="I20" s="21"/>
      <c r="J20" s="21"/>
      <c r="K20" s="23"/>
      <c r="L20" s="23"/>
      <c r="M20" s="23"/>
      <c r="N20" s="23"/>
      <c r="O20" s="23"/>
      <c r="P20" s="23"/>
      <c r="Q20" s="23"/>
      <c r="R20" s="23"/>
      <c r="S20" s="23"/>
      <c r="T20" s="23"/>
      <c r="U20" s="23"/>
      <c r="V20" s="23"/>
      <c r="W20" s="23"/>
      <c r="X20" s="21"/>
      <c r="Y20" s="21"/>
      <c r="Z20" s="21"/>
      <c r="AA20" s="21"/>
      <c r="AB20" s="23"/>
      <c r="AC20" s="23"/>
      <c r="AD20" s="23"/>
      <c r="AE20" s="284"/>
    </row>
    <row r="21" spans="1:31" x14ac:dyDescent="0.25">
      <c r="A21" s="21"/>
      <c r="B21" s="38"/>
      <c r="C21" s="21"/>
      <c r="D21" s="21"/>
      <c r="E21" s="21"/>
      <c r="F21" s="21"/>
      <c r="G21" s="21"/>
      <c r="H21" s="21"/>
      <c r="I21" s="21"/>
      <c r="J21" s="21"/>
      <c r="K21" s="23"/>
      <c r="L21" s="23"/>
      <c r="M21" s="23"/>
      <c r="N21" s="23"/>
      <c r="O21" s="23"/>
      <c r="P21" s="23"/>
      <c r="Q21" s="23"/>
      <c r="R21" s="23"/>
      <c r="S21" s="23"/>
      <c r="T21" s="23"/>
      <c r="U21" s="23"/>
      <c r="V21" s="23"/>
      <c r="W21" s="23"/>
      <c r="X21" s="21"/>
      <c r="Y21" s="21"/>
      <c r="Z21" s="21"/>
      <c r="AA21" s="21"/>
      <c r="AB21" s="23"/>
      <c r="AC21" s="23"/>
      <c r="AD21" s="23"/>
      <c r="AE21" s="284"/>
    </row>
    <row r="22" spans="1:31" x14ac:dyDescent="0.25">
      <c r="A22" s="21"/>
      <c r="B22" s="38"/>
      <c r="C22" s="21"/>
      <c r="D22" s="21"/>
      <c r="E22" s="21"/>
      <c r="F22" s="21"/>
      <c r="G22" s="21"/>
      <c r="H22" s="21"/>
      <c r="I22" s="21"/>
      <c r="J22" s="21"/>
      <c r="K22" s="23"/>
      <c r="L22" s="23"/>
      <c r="M22" s="23"/>
      <c r="N22" s="23"/>
      <c r="O22" s="23"/>
      <c r="P22" s="23"/>
      <c r="Q22" s="23"/>
      <c r="R22" s="23"/>
      <c r="S22" s="23"/>
      <c r="T22" s="23"/>
      <c r="U22" s="23"/>
      <c r="V22" s="23"/>
      <c r="W22" s="23"/>
      <c r="X22" s="21"/>
      <c r="Y22" s="21"/>
      <c r="Z22" s="21"/>
      <c r="AA22" s="21"/>
      <c r="AB22" s="23"/>
      <c r="AC22" s="23"/>
      <c r="AD22" s="23"/>
      <c r="AE22" s="284"/>
    </row>
    <row r="23" spans="1:31" x14ac:dyDescent="0.25">
      <c r="A23" s="21"/>
      <c r="B23" s="38"/>
      <c r="C23" s="21"/>
      <c r="D23" s="21"/>
      <c r="E23" s="21"/>
      <c r="F23" s="21"/>
      <c r="G23" s="21"/>
      <c r="H23" s="21"/>
      <c r="I23" s="21"/>
      <c r="J23" s="21"/>
      <c r="K23" s="23"/>
      <c r="L23" s="23"/>
      <c r="M23" s="23"/>
      <c r="N23" s="23"/>
      <c r="O23" s="23"/>
      <c r="P23" s="23"/>
      <c r="Q23" s="23"/>
      <c r="R23" s="23"/>
      <c r="S23" s="23"/>
      <c r="T23" s="23"/>
      <c r="U23" s="23"/>
      <c r="V23" s="23"/>
      <c r="W23" s="23"/>
      <c r="X23" s="21"/>
      <c r="Y23" s="21"/>
      <c r="Z23" s="21"/>
      <c r="AA23" s="21"/>
      <c r="AB23" s="23"/>
      <c r="AC23" s="23"/>
      <c r="AD23" s="23"/>
      <c r="AE23" s="284"/>
    </row>
    <row r="24" spans="1:31" x14ac:dyDescent="0.25">
      <c r="A24" s="21"/>
      <c r="B24" s="38"/>
      <c r="C24" s="21"/>
      <c r="D24" s="21"/>
      <c r="E24" s="21"/>
      <c r="F24" s="21"/>
      <c r="G24" s="21"/>
      <c r="H24" s="21"/>
      <c r="I24" s="21"/>
      <c r="J24" s="21"/>
      <c r="K24" s="23"/>
      <c r="L24" s="23"/>
      <c r="M24" s="23"/>
      <c r="N24" s="23"/>
      <c r="O24" s="23"/>
      <c r="P24" s="23"/>
      <c r="Q24" s="23"/>
      <c r="R24" s="23"/>
      <c r="S24" s="23"/>
      <c r="T24" s="23"/>
      <c r="U24" s="23"/>
      <c r="V24" s="23"/>
      <c r="W24" s="23"/>
      <c r="X24" s="21"/>
      <c r="Y24" s="21"/>
      <c r="Z24" s="21"/>
      <c r="AA24" s="21"/>
      <c r="AB24" s="23"/>
      <c r="AC24" s="23"/>
      <c r="AD24" s="23"/>
      <c r="AE24" s="284"/>
    </row>
    <row r="25" spans="1:31" x14ac:dyDescent="0.25">
      <c r="A25" s="21"/>
      <c r="B25" s="38"/>
      <c r="C25" s="21"/>
      <c r="D25" s="21"/>
      <c r="E25" s="21"/>
      <c r="F25" s="21"/>
      <c r="G25" s="21"/>
      <c r="H25" s="21"/>
      <c r="I25" s="21"/>
      <c r="J25" s="21"/>
      <c r="K25" s="23"/>
      <c r="L25" s="23"/>
      <c r="M25" s="23"/>
      <c r="N25" s="23"/>
      <c r="O25" s="23"/>
      <c r="P25" s="23"/>
      <c r="Q25" s="23"/>
      <c r="R25" s="23"/>
      <c r="S25" s="23"/>
      <c r="T25" s="23"/>
      <c r="U25" s="23"/>
      <c r="V25" s="23"/>
      <c r="W25" s="23"/>
      <c r="X25" s="21"/>
      <c r="Y25" s="21"/>
      <c r="Z25" s="21"/>
      <c r="AA25" s="21"/>
      <c r="AB25" s="23"/>
      <c r="AC25" s="23"/>
      <c r="AD25" s="23"/>
      <c r="AE25" s="284"/>
    </row>
    <row r="26" spans="1:31" x14ac:dyDescent="0.25">
      <c r="A26" s="21"/>
      <c r="B26" s="38"/>
      <c r="C26" s="21"/>
      <c r="D26" s="21"/>
      <c r="E26" s="21"/>
      <c r="F26" s="21"/>
      <c r="G26" s="21"/>
      <c r="H26" s="21"/>
      <c r="I26" s="21"/>
      <c r="J26" s="21"/>
      <c r="K26" s="23"/>
      <c r="L26" s="23"/>
      <c r="M26" s="23"/>
      <c r="N26" s="23"/>
      <c r="O26" s="23"/>
      <c r="P26" s="23"/>
      <c r="Q26" s="23"/>
      <c r="R26" s="23"/>
      <c r="S26" s="23"/>
      <c r="T26" s="23"/>
      <c r="U26" s="23"/>
      <c r="V26" s="23"/>
      <c r="W26" s="23"/>
      <c r="X26" s="21"/>
      <c r="Y26" s="21"/>
      <c r="Z26" s="21"/>
      <c r="AA26" s="21"/>
      <c r="AB26" s="23"/>
      <c r="AC26" s="23"/>
      <c r="AD26" s="23"/>
      <c r="AE26" s="284"/>
    </row>
    <row r="27" spans="1:31" x14ac:dyDescent="0.25">
      <c r="A27" s="21"/>
      <c r="B27" s="38"/>
      <c r="C27" s="21"/>
      <c r="D27" s="21"/>
      <c r="E27" s="21"/>
      <c r="F27" s="21"/>
      <c r="G27" s="21"/>
      <c r="H27" s="21"/>
      <c r="I27" s="21"/>
      <c r="J27" s="21"/>
      <c r="K27" s="23"/>
      <c r="L27" s="23"/>
      <c r="M27" s="23"/>
      <c r="N27" s="23"/>
      <c r="O27" s="23"/>
      <c r="P27" s="23"/>
      <c r="Q27" s="23"/>
      <c r="R27" s="23"/>
      <c r="S27" s="23"/>
      <c r="T27" s="23"/>
      <c r="U27" s="23"/>
      <c r="V27" s="23"/>
      <c r="W27" s="23"/>
      <c r="X27" s="21"/>
      <c r="Y27" s="21"/>
      <c r="Z27" s="21"/>
      <c r="AA27" s="21"/>
      <c r="AB27" s="23"/>
      <c r="AC27" s="23"/>
      <c r="AD27" s="23"/>
      <c r="AE27" s="284"/>
    </row>
    <row r="28" spans="1:31" x14ac:dyDescent="0.25">
      <c r="A28" s="21"/>
      <c r="B28" s="38"/>
      <c r="C28" s="21"/>
      <c r="D28" s="21"/>
      <c r="E28" s="21"/>
      <c r="F28" s="21"/>
      <c r="G28" s="21"/>
      <c r="H28" s="21"/>
      <c r="I28" s="21"/>
      <c r="J28" s="21"/>
      <c r="K28" s="23"/>
      <c r="L28" s="23"/>
      <c r="M28" s="23"/>
      <c r="N28" s="23"/>
      <c r="O28" s="23"/>
      <c r="P28" s="23"/>
      <c r="Q28" s="23"/>
      <c r="R28" s="23"/>
      <c r="S28" s="23"/>
      <c r="T28" s="23"/>
      <c r="U28" s="23"/>
      <c r="V28" s="23"/>
      <c r="W28" s="23"/>
      <c r="X28" s="21"/>
      <c r="Y28" s="21"/>
      <c r="Z28" s="21"/>
      <c r="AA28" s="21"/>
      <c r="AB28" s="23"/>
      <c r="AC28" s="23"/>
      <c r="AD28" s="23"/>
      <c r="AE28" s="284"/>
    </row>
    <row r="29" spans="1:31" x14ac:dyDescent="0.25">
      <c r="A29" s="21"/>
      <c r="B29" s="38"/>
      <c r="C29" s="21"/>
      <c r="D29" s="21"/>
      <c r="E29" s="21"/>
      <c r="F29" s="21"/>
      <c r="G29" s="21"/>
      <c r="H29" s="21"/>
      <c r="I29" s="21"/>
      <c r="J29" s="21"/>
      <c r="K29" s="23"/>
      <c r="L29" s="23"/>
      <c r="M29" s="23"/>
      <c r="N29" s="23"/>
      <c r="O29" s="23"/>
      <c r="P29" s="23"/>
      <c r="Q29" s="23"/>
      <c r="R29" s="23"/>
      <c r="S29" s="23"/>
      <c r="T29" s="23"/>
      <c r="U29" s="23"/>
      <c r="V29" s="23"/>
      <c r="W29" s="23"/>
      <c r="X29" s="21"/>
      <c r="Y29" s="21"/>
      <c r="Z29" s="21"/>
      <c r="AA29" s="21"/>
      <c r="AB29" s="23"/>
      <c r="AC29" s="23"/>
      <c r="AD29" s="23"/>
      <c r="AE29" s="284"/>
    </row>
    <row r="30" spans="1:31" x14ac:dyDescent="0.25">
      <c r="A30" s="21"/>
      <c r="B30" s="38"/>
      <c r="C30" s="21"/>
      <c r="D30" s="21"/>
      <c r="E30" s="21"/>
      <c r="F30" s="21"/>
      <c r="G30" s="21"/>
      <c r="H30" s="21"/>
      <c r="I30" s="21"/>
      <c r="J30" s="21"/>
      <c r="K30" s="23"/>
      <c r="L30" s="23"/>
      <c r="M30" s="23"/>
      <c r="N30" s="23"/>
      <c r="O30" s="23"/>
      <c r="P30" s="23"/>
      <c r="Q30" s="23"/>
      <c r="R30" s="23"/>
      <c r="S30" s="23"/>
      <c r="T30" s="23"/>
      <c r="U30" s="23"/>
      <c r="V30" s="23"/>
      <c r="W30" s="23"/>
      <c r="X30" s="21"/>
      <c r="Y30" s="21"/>
      <c r="Z30" s="21"/>
      <c r="AA30" s="21"/>
      <c r="AB30" s="23"/>
      <c r="AC30" s="23"/>
      <c r="AD30" s="23"/>
      <c r="AE30" s="284"/>
    </row>
    <row r="31" spans="1:31" x14ac:dyDescent="0.25">
      <c r="A31" s="21"/>
      <c r="B31" s="38"/>
      <c r="C31" s="21"/>
      <c r="D31" s="21"/>
      <c r="E31" s="21"/>
      <c r="F31" s="21"/>
      <c r="G31" s="21"/>
      <c r="H31" s="21"/>
      <c r="I31" s="21"/>
      <c r="J31" s="21"/>
      <c r="K31" s="23"/>
      <c r="L31" s="23"/>
      <c r="M31" s="23"/>
      <c r="N31" s="23"/>
      <c r="O31" s="23"/>
      <c r="P31" s="23"/>
      <c r="Q31" s="23"/>
      <c r="R31" s="23"/>
      <c r="S31" s="23"/>
      <c r="T31" s="23"/>
      <c r="U31" s="23"/>
      <c r="V31" s="23"/>
      <c r="W31" s="23"/>
      <c r="X31" s="21"/>
      <c r="Y31" s="21"/>
      <c r="Z31" s="21"/>
      <c r="AA31" s="21"/>
      <c r="AB31" s="23"/>
      <c r="AC31" s="23"/>
      <c r="AD31" s="23"/>
      <c r="AE31" s="284"/>
    </row>
    <row r="32" spans="1:31" x14ac:dyDescent="0.25">
      <c r="A32" s="21"/>
      <c r="B32" s="38"/>
      <c r="C32" s="21"/>
      <c r="D32" s="21"/>
      <c r="E32" s="21"/>
      <c r="F32" s="21"/>
      <c r="G32" s="21"/>
      <c r="H32" s="21"/>
      <c r="I32" s="21"/>
      <c r="J32" s="21"/>
      <c r="K32" s="23"/>
      <c r="L32" s="23"/>
      <c r="M32" s="23"/>
      <c r="N32" s="23"/>
      <c r="O32" s="23"/>
      <c r="P32" s="23"/>
      <c r="Q32" s="23"/>
      <c r="R32" s="23"/>
      <c r="S32" s="23"/>
      <c r="T32" s="23"/>
      <c r="U32" s="23"/>
      <c r="V32" s="23"/>
      <c r="W32" s="23"/>
      <c r="X32" s="21"/>
      <c r="Y32" s="21"/>
      <c r="Z32" s="21"/>
      <c r="AA32" s="21"/>
      <c r="AB32" s="23"/>
      <c r="AC32" s="23"/>
      <c r="AD32" s="23"/>
      <c r="AE32" s="284"/>
    </row>
    <row r="33" spans="1:31" x14ac:dyDescent="0.25">
      <c r="A33" s="21"/>
      <c r="B33" s="38"/>
      <c r="C33" s="21"/>
      <c r="D33" s="21"/>
      <c r="E33" s="21"/>
      <c r="F33" s="21"/>
      <c r="G33" s="21"/>
      <c r="H33" s="21"/>
      <c r="I33" s="21"/>
      <c r="J33" s="21"/>
      <c r="K33" s="23"/>
      <c r="L33" s="23"/>
      <c r="M33" s="23"/>
      <c r="N33" s="23"/>
      <c r="O33" s="23"/>
      <c r="P33" s="23"/>
      <c r="Q33" s="23"/>
      <c r="R33" s="23"/>
      <c r="S33" s="23"/>
      <c r="T33" s="23"/>
      <c r="U33" s="23"/>
      <c r="V33" s="23"/>
      <c r="W33" s="23"/>
      <c r="X33" s="21"/>
      <c r="Y33" s="21"/>
      <c r="Z33" s="21"/>
      <c r="AA33" s="21"/>
      <c r="AB33" s="23"/>
      <c r="AC33" s="23"/>
      <c r="AD33" s="23"/>
      <c r="AE33" s="284"/>
    </row>
    <row r="34" spans="1:31" x14ac:dyDescent="0.25">
      <c r="A34" s="21"/>
      <c r="B34" s="38"/>
      <c r="C34" s="21"/>
      <c r="D34" s="21"/>
      <c r="E34" s="21"/>
      <c r="F34" s="21"/>
      <c r="G34" s="21"/>
      <c r="H34" s="21"/>
      <c r="I34" s="21"/>
      <c r="J34" s="21"/>
      <c r="K34" s="23"/>
      <c r="L34" s="23"/>
      <c r="M34" s="23"/>
      <c r="N34" s="23"/>
      <c r="O34" s="23"/>
      <c r="P34" s="23"/>
      <c r="Q34" s="23"/>
      <c r="R34" s="23"/>
      <c r="S34" s="23"/>
      <c r="T34" s="23"/>
      <c r="U34" s="23"/>
      <c r="V34" s="23"/>
      <c r="W34" s="23"/>
      <c r="X34" s="21"/>
      <c r="Y34" s="21"/>
      <c r="Z34" s="21"/>
      <c r="AA34" s="21"/>
      <c r="AB34" s="23"/>
      <c r="AC34" s="23"/>
      <c r="AD34" s="23"/>
      <c r="AE34" s="284"/>
    </row>
    <row r="35" spans="1:31" x14ac:dyDescent="0.25">
      <c r="A35" s="21"/>
      <c r="B35" s="38"/>
      <c r="C35" s="21"/>
      <c r="D35" s="21"/>
      <c r="E35" s="21"/>
      <c r="F35" s="21"/>
      <c r="G35" s="21"/>
      <c r="H35" s="21"/>
      <c r="I35" s="21"/>
      <c r="J35" s="21"/>
      <c r="K35" s="23"/>
      <c r="L35" s="23"/>
      <c r="M35" s="23"/>
      <c r="N35" s="23"/>
      <c r="O35" s="23"/>
      <c r="P35" s="23"/>
      <c r="Q35" s="23"/>
      <c r="R35" s="23"/>
      <c r="S35" s="23"/>
      <c r="T35" s="23"/>
      <c r="U35" s="23"/>
      <c r="V35" s="23"/>
      <c r="W35" s="23"/>
      <c r="X35" s="21"/>
      <c r="Y35" s="21"/>
      <c r="Z35" s="21"/>
      <c r="AA35" s="21"/>
      <c r="AB35" s="23"/>
      <c r="AC35" s="23"/>
      <c r="AD35" s="23"/>
      <c r="AE35" s="284"/>
    </row>
    <row r="36" spans="1:31" x14ac:dyDescent="0.25">
      <c r="A36" s="1"/>
      <c r="B36" s="31"/>
      <c r="C36" s="1"/>
      <c r="D36" s="1"/>
      <c r="E36" s="1"/>
      <c r="F36" s="1"/>
      <c r="G36" s="1"/>
      <c r="H36" s="1"/>
      <c r="I36" s="1"/>
      <c r="J36" s="21"/>
      <c r="K36" s="23"/>
      <c r="L36" s="23"/>
      <c r="M36" s="23"/>
      <c r="N36" s="23"/>
      <c r="O36" s="23"/>
      <c r="P36" s="23"/>
      <c r="Q36" s="23"/>
      <c r="R36" s="23"/>
      <c r="S36" s="23"/>
      <c r="T36" s="23"/>
      <c r="U36" s="23"/>
      <c r="V36" s="23"/>
      <c r="W36" s="23"/>
      <c r="X36" s="21"/>
      <c r="Y36" s="21"/>
      <c r="Z36" s="21"/>
      <c r="AA36" s="21"/>
      <c r="AB36" s="13"/>
      <c r="AC36" s="23"/>
      <c r="AD36" s="23"/>
      <c r="AE36" s="284"/>
    </row>
    <row r="37" spans="1:31" x14ac:dyDescent="0.25">
      <c r="A37" s="1"/>
      <c r="B37" s="31"/>
      <c r="C37" s="1"/>
      <c r="D37" s="1"/>
      <c r="E37" s="1"/>
      <c r="F37" s="1"/>
      <c r="G37" s="1"/>
      <c r="H37" s="1"/>
      <c r="I37" s="1"/>
      <c r="J37" s="21"/>
      <c r="K37" s="23"/>
      <c r="L37" s="23"/>
      <c r="M37" s="23"/>
      <c r="N37" s="23"/>
      <c r="O37" s="23"/>
      <c r="P37" s="23"/>
      <c r="Q37" s="23"/>
      <c r="R37" s="23"/>
      <c r="S37" s="23"/>
      <c r="T37" s="23"/>
      <c r="U37" s="23"/>
      <c r="V37" s="23"/>
      <c r="W37" s="23"/>
      <c r="X37" s="21"/>
      <c r="Y37" s="21"/>
      <c r="Z37" s="21"/>
      <c r="AA37" s="21"/>
      <c r="AB37" s="13"/>
      <c r="AC37" s="23"/>
      <c r="AD37" s="23"/>
      <c r="AE37" s="284"/>
    </row>
    <row r="38" spans="1:31" x14ac:dyDescent="0.25">
      <c r="A38" s="1"/>
      <c r="B38" s="31"/>
      <c r="C38" s="1"/>
      <c r="D38" s="1"/>
      <c r="E38" s="1"/>
      <c r="F38" s="1"/>
      <c r="G38" s="1"/>
      <c r="H38" s="1"/>
      <c r="I38" s="1"/>
      <c r="J38" s="21"/>
      <c r="K38" s="23"/>
      <c r="L38" s="23"/>
      <c r="M38" s="23"/>
      <c r="N38" s="23"/>
      <c r="O38" s="23"/>
      <c r="P38" s="23"/>
      <c r="Q38" s="23"/>
      <c r="R38" s="23"/>
      <c r="S38" s="23"/>
      <c r="T38" s="23"/>
      <c r="U38" s="23"/>
      <c r="V38" s="23"/>
      <c r="W38" s="23"/>
      <c r="X38" s="21"/>
      <c r="Y38" s="21"/>
      <c r="Z38" s="21"/>
      <c r="AA38" s="21"/>
      <c r="AB38" s="13"/>
      <c r="AC38" s="23"/>
      <c r="AD38" s="23"/>
      <c r="AE38" s="284"/>
    </row>
    <row r="39" spans="1:31" x14ac:dyDescent="0.25">
      <c r="A39" s="1"/>
      <c r="B39" s="1"/>
      <c r="C39" s="1"/>
      <c r="D39" s="1"/>
      <c r="E39" s="1"/>
      <c r="F39" s="1"/>
      <c r="G39" s="1"/>
      <c r="H39" s="1"/>
      <c r="I39" s="1"/>
      <c r="J39" s="1"/>
      <c r="K39" s="1"/>
      <c r="L39" s="1"/>
      <c r="M39" s="1"/>
      <c r="N39" s="1"/>
      <c r="O39" s="1"/>
      <c r="P39" s="1"/>
      <c r="Q39" s="1"/>
      <c r="R39" s="1"/>
      <c r="S39" s="1"/>
      <c r="T39" s="1"/>
      <c r="U39" s="1"/>
      <c r="V39" s="13"/>
      <c r="W39" s="13"/>
      <c r="X39" s="1"/>
      <c r="Y39" s="1"/>
      <c r="Z39" s="1"/>
      <c r="AA39" s="1"/>
      <c r="AB39" s="13"/>
      <c r="AC39" s="13"/>
      <c r="AD39" s="13"/>
      <c r="AE39" s="285"/>
    </row>
    <row r="40" spans="1:31" x14ac:dyDescent="0.25">
      <c r="A40" s="97"/>
      <c r="B40" s="97" t="s">
        <v>28</v>
      </c>
      <c r="C40" s="97">
        <f>COUNT(D4:D39)</f>
        <v>1</v>
      </c>
      <c r="D40" s="97">
        <f>SUM(D4:D39)</f>
        <v>7.2</v>
      </c>
      <c r="E40" s="97">
        <f>SUM(E4:E39)</f>
        <v>0</v>
      </c>
      <c r="F40" s="97"/>
      <c r="G40" s="97"/>
      <c r="H40" s="97">
        <f>SUM(H4:H39)</f>
        <v>0</v>
      </c>
      <c r="I40" s="97">
        <f>SUM(I4:I39)</f>
        <v>19</v>
      </c>
      <c r="J40" s="97">
        <f>MAX(J4:J39)</f>
        <v>11</v>
      </c>
      <c r="K40" s="98">
        <f t="shared" ref="K40:AA40" si="0">SUM(K4:K39)</f>
        <v>24236.02</v>
      </c>
      <c r="L40" s="98">
        <f t="shared" si="0"/>
        <v>380.65</v>
      </c>
      <c r="M40" s="98">
        <f t="shared" si="0"/>
        <v>3759.36</v>
      </c>
      <c r="N40" s="98">
        <f t="shared" si="0"/>
        <v>0</v>
      </c>
      <c r="O40" s="98">
        <f t="shared" si="0"/>
        <v>1049.3699999999999</v>
      </c>
      <c r="P40" s="98">
        <f t="shared" si="0"/>
        <v>2431.0500000000002</v>
      </c>
      <c r="Q40" s="98">
        <f t="shared" si="0"/>
        <v>8702</v>
      </c>
      <c r="R40" s="98">
        <f t="shared" si="0"/>
        <v>1083</v>
      </c>
      <c r="S40" s="98">
        <f t="shared" si="0"/>
        <v>0</v>
      </c>
      <c r="T40" s="98">
        <f t="shared" si="0"/>
        <v>0</v>
      </c>
      <c r="U40" s="98">
        <f t="shared" si="0"/>
        <v>41677.449999999997</v>
      </c>
      <c r="V40" s="98">
        <f t="shared" si="0"/>
        <v>0</v>
      </c>
      <c r="W40" s="98">
        <f t="shared" si="0"/>
        <v>41677.449999999997</v>
      </c>
      <c r="X40" s="101">
        <f t="shared" si="0"/>
        <v>18000</v>
      </c>
      <c r="Y40" s="101">
        <f t="shared" si="0"/>
        <v>0</v>
      </c>
      <c r="Z40" s="101">
        <f t="shared" si="0"/>
        <v>209</v>
      </c>
      <c r="AA40" s="101">
        <f t="shared" si="0"/>
        <v>187</v>
      </c>
      <c r="AB40" s="113">
        <f>W40/(D40+E40)</f>
        <v>5788.5347222222217</v>
      </c>
      <c r="AC40" s="113">
        <f>W40/Z40</f>
        <v>199.41363636363636</v>
      </c>
      <c r="AD40" s="113"/>
      <c r="AE40" s="113"/>
    </row>
    <row r="41" spans="1:31" ht="31.2" x14ac:dyDescent="0.25">
      <c r="A41" s="146" t="s">
        <v>14</v>
      </c>
      <c r="B41" s="146" t="s">
        <v>15</v>
      </c>
      <c r="C41" s="146" t="s">
        <v>16</v>
      </c>
      <c r="D41" s="43" t="s">
        <v>526</v>
      </c>
      <c r="E41" s="43" t="s">
        <v>524</v>
      </c>
      <c r="F41" s="146" t="s">
        <v>2</v>
      </c>
      <c r="G41" s="146" t="s">
        <v>3</v>
      </c>
      <c r="H41" s="43" t="s">
        <v>29</v>
      </c>
      <c r="I41" s="43" t="s">
        <v>4</v>
      </c>
      <c r="J41" s="43" t="s">
        <v>5</v>
      </c>
      <c r="K41" s="43" t="s">
        <v>6</v>
      </c>
      <c r="L41" s="43" t="s">
        <v>773</v>
      </c>
      <c r="M41" s="43" t="s">
        <v>13</v>
      </c>
      <c r="N41" s="146" t="s">
        <v>17</v>
      </c>
      <c r="O41" s="146" t="s">
        <v>7</v>
      </c>
      <c r="P41" s="43" t="s">
        <v>8</v>
      </c>
      <c r="Q41" s="146" t="s">
        <v>9</v>
      </c>
      <c r="R41" s="43" t="s">
        <v>18</v>
      </c>
      <c r="S41" s="146" t="s">
        <v>10</v>
      </c>
      <c r="T41" s="146" t="s">
        <v>12</v>
      </c>
      <c r="U41" s="43" t="s">
        <v>169</v>
      </c>
      <c r="V41" s="43" t="s">
        <v>170</v>
      </c>
      <c r="W41" s="43" t="s">
        <v>171</v>
      </c>
      <c r="X41" s="43" t="s">
        <v>163</v>
      </c>
      <c r="Y41" s="43" t="s">
        <v>164</v>
      </c>
      <c r="Z41" s="43" t="s">
        <v>165</v>
      </c>
      <c r="AA41" s="43" t="s">
        <v>166</v>
      </c>
      <c r="AB41" s="146" t="s">
        <v>167</v>
      </c>
      <c r="AC41" s="146" t="s">
        <v>168</v>
      </c>
      <c r="AD41" s="146" t="s">
        <v>1405</v>
      </c>
      <c r="AE41" s="146" t="s">
        <v>1406</v>
      </c>
    </row>
    <row r="42" spans="1:31" x14ac:dyDescent="0.25">
      <c r="A42" s="100"/>
      <c r="B42" s="100"/>
      <c r="C42" s="100"/>
      <c r="D42" s="100"/>
      <c r="E42" s="100"/>
      <c r="F42" s="100"/>
      <c r="G42" s="100"/>
      <c r="H42" s="100"/>
      <c r="I42" s="100"/>
      <c r="J42" s="100"/>
      <c r="K42" s="100"/>
      <c r="L42" s="100"/>
      <c r="M42" s="100"/>
      <c r="N42" s="100"/>
      <c r="O42" s="100"/>
      <c r="P42" s="100"/>
      <c r="Q42" s="100"/>
      <c r="R42" s="100"/>
      <c r="S42" s="100"/>
      <c r="T42" s="100"/>
      <c r="U42" s="100"/>
      <c r="V42" s="100"/>
      <c r="W42" s="100"/>
      <c r="X42" s="100"/>
      <c r="Y42" s="100"/>
      <c r="Z42" s="100"/>
      <c r="AA42" s="100"/>
      <c r="AB42" s="100"/>
      <c r="AC42" s="100"/>
      <c r="AD42" s="100"/>
      <c r="AE42" s="100"/>
    </row>
    <row r="43" spans="1:31" ht="48" x14ac:dyDescent="0.25">
      <c r="A43" s="304" t="s">
        <v>1251</v>
      </c>
      <c r="B43" s="304"/>
      <c r="C43" s="245" t="s">
        <v>30</v>
      </c>
      <c r="D43" s="245" t="s">
        <v>526</v>
      </c>
      <c r="E43" s="245" t="s">
        <v>524</v>
      </c>
      <c r="F43" s="280"/>
      <c r="G43" s="280"/>
      <c r="H43" s="245" t="s">
        <v>31</v>
      </c>
      <c r="I43" s="245" t="s">
        <v>4</v>
      </c>
      <c r="J43" s="245" t="s">
        <v>5</v>
      </c>
      <c r="K43" s="245" t="s">
        <v>6</v>
      </c>
      <c r="L43" s="245" t="s">
        <v>773</v>
      </c>
      <c r="M43" s="245" t="s">
        <v>13</v>
      </c>
      <c r="N43" s="280" t="s">
        <v>17</v>
      </c>
      <c r="O43" s="280" t="s">
        <v>7</v>
      </c>
      <c r="P43" s="245" t="s">
        <v>8</v>
      </c>
      <c r="Q43" s="280" t="s">
        <v>9</v>
      </c>
      <c r="R43" s="245" t="s">
        <v>18</v>
      </c>
      <c r="S43" s="280" t="s">
        <v>10</v>
      </c>
      <c r="T43" s="280" t="s">
        <v>12</v>
      </c>
      <c r="U43" s="245" t="s">
        <v>169</v>
      </c>
      <c r="V43" s="245" t="s">
        <v>170</v>
      </c>
      <c r="W43" s="245" t="s">
        <v>171</v>
      </c>
      <c r="X43" s="245" t="s">
        <v>163</v>
      </c>
      <c r="Y43" s="245" t="s">
        <v>164</v>
      </c>
      <c r="Z43" s="245" t="s">
        <v>165</v>
      </c>
      <c r="AA43" s="245" t="s">
        <v>166</v>
      </c>
      <c r="AB43" s="247" t="s">
        <v>167</v>
      </c>
      <c r="AC43" s="247" t="s">
        <v>168</v>
      </c>
      <c r="AD43" s="247"/>
      <c r="AE43" s="247"/>
    </row>
    <row r="44" spans="1:31" ht="22.5" customHeight="1" x14ac:dyDescent="0.25">
      <c r="A44" s="303" t="s">
        <v>1364</v>
      </c>
      <c r="B44" s="303"/>
      <c r="C44" s="95">
        <f>COUNT(D4:D19)</f>
        <v>1</v>
      </c>
      <c r="D44" s="95">
        <f>SUM(D4:D19)</f>
        <v>7.2</v>
      </c>
      <c r="E44" s="95">
        <f>SUM(E4:E19)</f>
        <v>0</v>
      </c>
      <c r="F44" s="95"/>
      <c r="G44" s="95"/>
      <c r="H44" s="95">
        <f>SUM(H4:H19)</f>
        <v>0</v>
      </c>
      <c r="I44" s="95">
        <f>SUM(I4:I19)</f>
        <v>19</v>
      </c>
      <c r="J44" s="95">
        <f>MAX(J4:J19)</f>
        <v>11</v>
      </c>
      <c r="K44" s="45">
        <f>SUM(K4:K19)</f>
        <v>24236.02</v>
      </c>
      <c r="L44" s="45">
        <f t="shared" ref="L44:AA44" si="1">SUM(L4:L19)</f>
        <v>380.65</v>
      </c>
      <c r="M44" s="45">
        <f t="shared" si="1"/>
        <v>3759.36</v>
      </c>
      <c r="N44" s="45">
        <f t="shared" si="1"/>
        <v>0</v>
      </c>
      <c r="O44" s="45">
        <f t="shared" si="1"/>
        <v>1049.3699999999999</v>
      </c>
      <c r="P44" s="45">
        <f t="shared" si="1"/>
        <v>2431.0500000000002</v>
      </c>
      <c r="Q44" s="45">
        <f t="shared" si="1"/>
        <v>8702</v>
      </c>
      <c r="R44" s="45">
        <f t="shared" si="1"/>
        <v>1083</v>
      </c>
      <c r="S44" s="45">
        <f t="shared" si="1"/>
        <v>0</v>
      </c>
      <c r="T44" s="45">
        <f t="shared" si="1"/>
        <v>0</v>
      </c>
      <c r="U44" s="45">
        <f t="shared" si="1"/>
        <v>41677.449999999997</v>
      </c>
      <c r="V44" s="45">
        <f t="shared" si="1"/>
        <v>0</v>
      </c>
      <c r="W44" s="45">
        <f t="shared" si="1"/>
        <v>41677.449999999997</v>
      </c>
      <c r="X44" s="258">
        <f t="shared" si="1"/>
        <v>18000</v>
      </c>
      <c r="Y44" s="258">
        <f t="shared" si="1"/>
        <v>0</v>
      </c>
      <c r="Z44" s="258">
        <f t="shared" si="1"/>
        <v>209</v>
      </c>
      <c r="AA44" s="258">
        <f t="shared" si="1"/>
        <v>187</v>
      </c>
      <c r="AB44" s="62">
        <f>W44/(D44+E44)</f>
        <v>5788.5347222222217</v>
      </c>
      <c r="AC44" s="62">
        <f>W44/Z44</f>
        <v>199.41363636363636</v>
      </c>
      <c r="AD44" s="62"/>
      <c r="AE44" s="62"/>
    </row>
  </sheetData>
  <mergeCells count="2">
    <mergeCell ref="A43:B43"/>
    <mergeCell ref="A44:B44"/>
  </mergeCells>
  <pageMargins left="0.70866141732283472" right="0.70866141732283472" top="0.74803149606299213" bottom="0.74803149606299213" header="0.31496062992125984" footer="0.31496062992125984"/>
  <pageSetup paperSize="8" scale="58" orientation="landscape" r:id="rId1"/>
  <legacyDrawing r:id="rId2"/>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pageSetUpPr fitToPage="1"/>
  </sheetPr>
  <dimension ref="A1:AE44"/>
  <sheetViews>
    <sheetView workbookViewId="0">
      <selection activeCell="A4" sqref="A4:AE10"/>
    </sheetView>
  </sheetViews>
  <sheetFormatPr defaultRowHeight="13.2" x14ac:dyDescent="0.25"/>
  <cols>
    <col min="1" max="1" width="13.109375" customWidth="1"/>
    <col min="2" max="2" width="13.88671875" customWidth="1"/>
    <col min="3" max="3" width="14.5546875" customWidth="1"/>
    <col min="6" max="6" width="19.5546875" customWidth="1"/>
    <col min="7" max="7" width="14.44140625" customWidth="1"/>
    <col min="11" max="11" width="11" bestFit="1" customWidth="1"/>
    <col min="13" max="13" width="10" bestFit="1" customWidth="1"/>
    <col min="15" max="15" width="10" bestFit="1" customWidth="1"/>
    <col min="16" max="17" width="11" bestFit="1" customWidth="1"/>
    <col min="18" max="18" width="10" bestFit="1" customWidth="1"/>
    <col min="19" max="19" width="7.5546875" bestFit="1" customWidth="1"/>
    <col min="21" max="21" width="12" bestFit="1" customWidth="1"/>
    <col min="23" max="23" width="12" bestFit="1" customWidth="1"/>
    <col min="24" max="24" width="9.88671875" customWidth="1"/>
    <col min="28" max="28" width="10" bestFit="1" customWidth="1"/>
    <col min="30" max="30" width="18" customWidth="1"/>
    <col min="31" max="31" width="20.5546875" customWidth="1"/>
  </cols>
  <sheetData>
    <row r="1" spans="1:31" x14ac:dyDescent="0.25">
      <c r="A1" s="10" t="s">
        <v>1402</v>
      </c>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31" x14ac:dyDescent="0.25">
      <c r="A4" s="38" t="s">
        <v>1403</v>
      </c>
      <c r="B4" s="39" t="s">
        <v>1385</v>
      </c>
      <c r="C4" s="21" t="s">
        <v>1404</v>
      </c>
      <c r="D4" s="21">
        <v>7.22</v>
      </c>
      <c r="E4" s="21">
        <v>0</v>
      </c>
      <c r="F4" s="21" t="s">
        <v>177</v>
      </c>
      <c r="G4" s="21" t="s">
        <v>1404</v>
      </c>
      <c r="H4" s="21">
        <v>0</v>
      </c>
      <c r="I4" s="21">
        <v>20</v>
      </c>
      <c r="J4" s="21">
        <v>11</v>
      </c>
      <c r="K4" s="23">
        <v>25511.599999999999</v>
      </c>
      <c r="L4" s="23">
        <v>400.69</v>
      </c>
      <c r="M4" s="23">
        <v>0</v>
      </c>
      <c r="N4" s="23">
        <v>0</v>
      </c>
      <c r="O4" s="23">
        <v>1104.5999999999999</v>
      </c>
      <c r="P4" s="23">
        <v>2559</v>
      </c>
      <c r="Q4" s="23">
        <v>6670</v>
      </c>
      <c r="R4" s="23">
        <v>0</v>
      </c>
      <c r="S4" s="23">
        <v>0</v>
      </c>
      <c r="T4" s="23">
        <v>0</v>
      </c>
      <c r="U4" s="23">
        <v>38158.21</v>
      </c>
      <c r="V4" s="23">
        <v>0</v>
      </c>
      <c r="W4" s="23">
        <f t="shared" ref="W4:W9" si="0">U4+V4</f>
        <v>38158.21</v>
      </c>
      <c r="X4" s="21">
        <v>18000</v>
      </c>
      <c r="Y4" s="21">
        <v>0</v>
      </c>
      <c r="Z4" s="21">
        <v>220</v>
      </c>
      <c r="AA4" s="21">
        <v>190</v>
      </c>
      <c r="AB4" s="23">
        <f t="shared" ref="AB4:AB9" si="1">W4/(D4+E4)</f>
        <v>5285.0706371191136</v>
      </c>
      <c r="AC4" s="23">
        <f t="shared" ref="AC4:AC9" si="2">W4/Z4</f>
        <v>173.4464090909091</v>
      </c>
      <c r="AD4" s="23" t="s">
        <v>1864</v>
      </c>
      <c r="AE4" s="284"/>
    </row>
    <row r="5" spans="1:31" x14ac:dyDescent="0.25">
      <c r="A5" s="38" t="s">
        <v>1403</v>
      </c>
      <c r="B5" s="39" t="s">
        <v>2027</v>
      </c>
      <c r="C5" s="21" t="s">
        <v>2036</v>
      </c>
      <c r="D5" s="21">
        <v>0</v>
      </c>
      <c r="E5" s="21">
        <v>7.96</v>
      </c>
      <c r="F5" s="21" t="s">
        <v>544</v>
      </c>
      <c r="G5" s="21" t="s">
        <v>2036</v>
      </c>
      <c r="H5" s="21">
        <v>0</v>
      </c>
      <c r="I5" s="21">
        <v>6</v>
      </c>
      <c r="J5" s="21">
        <v>11</v>
      </c>
      <c r="K5" s="23">
        <v>8290.14</v>
      </c>
      <c r="L5" s="23">
        <v>130.83000000000001</v>
      </c>
      <c r="M5" s="23">
        <v>1298.24</v>
      </c>
      <c r="N5" s="23">
        <v>0</v>
      </c>
      <c r="O5" s="23">
        <v>424.8</v>
      </c>
      <c r="P5" s="23">
        <v>1686.9</v>
      </c>
      <c r="Q5" s="23">
        <v>2850</v>
      </c>
      <c r="R5" s="23">
        <v>270</v>
      </c>
      <c r="S5" s="23">
        <v>0</v>
      </c>
      <c r="T5" s="23">
        <v>0</v>
      </c>
      <c r="U5" s="23">
        <v>14950.91</v>
      </c>
      <c r="V5" s="23">
        <v>0</v>
      </c>
      <c r="W5" s="23">
        <f t="shared" si="0"/>
        <v>14950.91</v>
      </c>
      <c r="X5" s="21">
        <v>11940</v>
      </c>
      <c r="Y5" s="21">
        <v>0</v>
      </c>
      <c r="Z5" s="21">
        <v>66</v>
      </c>
      <c r="AA5" s="21">
        <v>55</v>
      </c>
      <c r="AB5" s="23">
        <f t="shared" si="1"/>
        <v>1878.2550251256282</v>
      </c>
      <c r="AC5" s="23">
        <f t="shared" si="2"/>
        <v>226.5289393939394</v>
      </c>
      <c r="AD5" s="23" t="s">
        <v>1743</v>
      </c>
      <c r="AE5" s="284">
        <v>0.6</v>
      </c>
    </row>
    <row r="6" spans="1:31" x14ac:dyDescent="0.25">
      <c r="A6" s="38" t="s">
        <v>1403</v>
      </c>
      <c r="B6" s="39" t="s">
        <v>2039</v>
      </c>
      <c r="C6" s="21" t="s">
        <v>2047</v>
      </c>
      <c r="D6" s="21">
        <v>0</v>
      </c>
      <c r="E6" s="21">
        <v>8</v>
      </c>
      <c r="F6" s="21" t="s">
        <v>544</v>
      </c>
      <c r="G6" s="21" t="s">
        <v>2047</v>
      </c>
      <c r="H6" s="21">
        <v>0</v>
      </c>
      <c r="I6" s="21">
        <v>6</v>
      </c>
      <c r="J6" s="21">
        <v>11</v>
      </c>
      <c r="K6" s="23">
        <v>8290.14</v>
      </c>
      <c r="L6" s="23">
        <v>130.83000000000001</v>
      </c>
      <c r="M6" s="23">
        <v>1298.24</v>
      </c>
      <c r="N6" s="23">
        <v>0</v>
      </c>
      <c r="O6" s="23">
        <v>424.8</v>
      </c>
      <c r="P6" s="23">
        <v>1686.9</v>
      </c>
      <c r="Q6" s="23">
        <v>2850</v>
      </c>
      <c r="R6" s="23">
        <v>378</v>
      </c>
      <c r="S6" s="23">
        <v>0</v>
      </c>
      <c r="T6" s="23">
        <v>0</v>
      </c>
      <c r="U6" s="23">
        <v>15058.91</v>
      </c>
      <c r="V6" s="23">
        <v>0</v>
      </c>
      <c r="W6" s="23">
        <f t="shared" si="0"/>
        <v>15058.91</v>
      </c>
      <c r="X6" s="21">
        <v>12000</v>
      </c>
      <c r="Y6" s="21">
        <v>0</v>
      </c>
      <c r="Z6" s="21">
        <v>66</v>
      </c>
      <c r="AA6" s="21">
        <v>66</v>
      </c>
      <c r="AB6" s="23">
        <f t="shared" si="1"/>
        <v>1882.36375</v>
      </c>
      <c r="AC6" s="23">
        <f t="shared" si="2"/>
        <v>228.16530303030302</v>
      </c>
      <c r="AD6" s="23" t="s">
        <v>1718</v>
      </c>
      <c r="AE6" s="284">
        <v>0.6</v>
      </c>
    </row>
    <row r="7" spans="1:31" x14ac:dyDescent="0.25">
      <c r="A7" s="38" t="s">
        <v>1403</v>
      </c>
      <c r="B7" s="39" t="s">
        <v>2068</v>
      </c>
      <c r="C7" s="21" t="s">
        <v>2069</v>
      </c>
      <c r="D7" s="21">
        <v>0</v>
      </c>
      <c r="E7" s="21">
        <v>7.98</v>
      </c>
      <c r="F7" s="21" t="s">
        <v>544</v>
      </c>
      <c r="G7" s="21" t="s">
        <v>2069</v>
      </c>
      <c r="H7" s="21">
        <v>0</v>
      </c>
      <c r="I7" s="21">
        <v>6</v>
      </c>
      <c r="J7" s="21">
        <v>11</v>
      </c>
      <c r="K7" s="23">
        <v>8290.14</v>
      </c>
      <c r="L7" s="23">
        <v>130.83000000000001</v>
      </c>
      <c r="M7" s="23">
        <v>1298.24</v>
      </c>
      <c r="N7" s="23">
        <v>0</v>
      </c>
      <c r="O7" s="23">
        <v>361.2</v>
      </c>
      <c r="P7" s="23">
        <v>1766.4</v>
      </c>
      <c r="Q7" s="23">
        <v>3081</v>
      </c>
      <c r="R7" s="23">
        <v>383.1</v>
      </c>
      <c r="S7" s="23">
        <v>0</v>
      </c>
      <c r="T7" s="23">
        <v>0</v>
      </c>
      <c r="U7" s="23">
        <v>15310.91</v>
      </c>
      <c r="V7" s="23">
        <v>0</v>
      </c>
      <c r="W7" s="23">
        <f t="shared" si="0"/>
        <v>15310.91</v>
      </c>
      <c r="X7" s="21">
        <v>11970</v>
      </c>
      <c r="Y7" s="21">
        <v>0</v>
      </c>
      <c r="Z7" s="21">
        <v>66</v>
      </c>
      <c r="AA7" s="21">
        <v>66</v>
      </c>
      <c r="AB7" s="23">
        <f t="shared" si="1"/>
        <v>1918.6604010025062</v>
      </c>
      <c r="AC7" s="23">
        <f t="shared" si="2"/>
        <v>231.98348484848484</v>
      </c>
      <c r="AD7" s="23" t="s">
        <v>1923</v>
      </c>
      <c r="AE7" s="284">
        <v>0.6</v>
      </c>
    </row>
    <row r="8" spans="1:31" x14ac:dyDescent="0.25">
      <c r="A8" s="38" t="s">
        <v>1403</v>
      </c>
      <c r="B8" s="39" t="s">
        <v>2068</v>
      </c>
      <c r="C8" s="21" t="s">
        <v>2079</v>
      </c>
      <c r="D8" s="21">
        <v>0</v>
      </c>
      <c r="E8" s="21">
        <v>7.5</v>
      </c>
      <c r="F8" s="21" t="s">
        <v>544</v>
      </c>
      <c r="G8" s="21" t="s">
        <v>2079</v>
      </c>
      <c r="H8" s="21">
        <v>0</v>
      </c>
      <c r="I8" s="21">
        <v>5</v>
      </c>
      <c r="J8" s="21">
        <v>11</v>
      </c>
      <c r="K8" s="23">
        <v>6787.7</v>
      </c>
      <c r="L8" s="23">
        <v>106.61</v>
      </c>
      <c r="M8" s="23">
        <v>1062.95</v>
      </c>
      <c r="N8" s="23">
        <v>0</v>
      </c>
      <c r="O8" s="23">
        <v>295.75</v>
      </c>
      <c r="P8" s="23">
        <v>682</v>
      </c>
      <c r="Q8" s="23">
        <v>2992.5</v>
      </c>
      <c r="R8" s="23">
        <v>319.25</v>
      </c>
      <c r="S8" s="23">
        <v>0</v>
      </c>
      <c r="T8" s="23">
        <v>0</v>
      </c>
      <c r="U8" s="23">
        <v>12246.76</v>
      </c>
      <c r="V8" s="23">
        <v>0</v>
      </c>
      <c r="W8" s="23">
        <f t="shared" si="0"/>
        <v>12246.76</v>
      </c>
      <c r="X8" s="21">
        <v>11250</v>
      </c>
      <c r="Y8" s="21">
        <v>0</v>
      </c>
      <c r="Z8" s="21">
        <v>55</v>
      </c>
      <c r="AA8" s="21">
        <v>55</v>
      </c>
      <c r="AB8" s="23">
        <f t="shared" si="1"/>
        <v>1632.9013333333335</v>
      </c>
      <c r="AC8" s="23">
        <f t="shared" si="2"/>
        <v>222.66836363636364</v>
      </c>
      <c r="AD8" s="23" t="s">
        <v>1672</v>
      </c>
      <c r="AE8" s="284">
        <v>0.6</v>
      </c>
    </row>
    <row r="9" spans="1:31" x14ac:dyDescent="0.25">
      <c r="A9" s="38" t="s">
        <v>1403</v>
      </c>
      <c r="B9" s="39" t="s">
        <v>2154</v>
      </c>
      <c r="C9" s="21" t="s">
        <v>2155</v>
      </c>
      <c r="D9" s="21">
        <v>0</v>
      </c>
      <c r="E9" s="21">
        <v>11.44</v>
      </c>
      <c r="F9" s="21" t="s">
        <v>544</v>
      </c>
      <c r="G9" s="21" t="s">
        <v>2155</v>
      </c>
      <c r="H9" s="21">
        <v>0</v>
      </c>
      <c r="I9" s="21">
        <v>22</v>
      </c>
      <c r="J9" s="21">
        <v>11</v>
      </c>
      <c r="K9" s="23">
        <v>29865.88</v>
      </c>
      <c r="L9" s="23">
        <v>469.1</v>
      </c>
      <c r="M9" s="23">
        <v>4677</v>
      </c>
      <c r="N9" s="23">
        <v>0</v>
      </c>
      <c r="O9" s="23">
        <v>1301.3</v>
      </c>
      <c r="P9" s="23">
        <v>3000.8</v>
      </c>
      <c r="Q9" s="23">
        <v>10450</v>
      </c>
      <c r="R9" s="23">
        <v>1404.7</v>
      </c>
      <c r="S9" s="23">
        <v>0</v>
      </c>
      <c r="T9" s="23">
        <v>0</v>
      </c>
      <c r="U9" s="23">
        <v>51168.78</v>
      </c>
      <c r="V9" s="23">
        <v>0</v>
      </c>
      <c r="W9" s="23">
        <f t="shared" si="0"/>
        <v>51168.78</v>
      </c>
      <c r="X9" s="21">
        <v>19145</v>
      </c>
      <c r="Y9" s="21">
        <v>0</v>
      </c>
      <c r="Z9" s="21">
        <v>242</v>
      </c>
      <c r="AA9" s="21">
        <v>242</v>
      </c>
      <c r="AB9" s="23">
        <f t="shared" si="1"/>
        <v>4472.795454545455</v>
      </c>
      <c r="AC9" s="23">
        <f t="shared" si="2"/>
        <v>211.44123966942149</v>
      </c>
      <c r="AD9" s="23" t="s">
        <v>2156</v>
      </c>
      <c r="AE9" s="284">
        <v>0.67</v>
      </c>
    </row>
    <row r="10" spans="1:31" x14ac:dyDescent="0.25">
      <c r="A10" s="38" t="s">
        <v>1403</v>
      </c>
      <c r="B10" s="39" t="s">
        <v>2229</v>
      </c>
      <c r="C10" s="21" t="s">
        <v>2230</v>
      </c>
      <c r="D10" s="21">
        <v>0</v>
      </c>
      <c r="E10" s="21">
        <v>22.87</v>
      </c>
      <c r="F10" s="21" t="s">
        <v>544</v>
      </c>
      <c r="G10" s="21" t="s">
        <v>2230</v>
      </c>
      <c r="H10" s="21">
        <v>0</v>
      </c>
      <c r="I10" s="21">
        <v>31</v>
      </c>
      <c r="J10" s="21">
        <v>11</v>
      </c>
      <c r="K10" s="23">
        <v>42083.74</v>
      </c>
      <c r="L10" s="23">
        <v>661.01</v>
      </c>
      <c r="M10" s="23">
        <v>6590.31</v>
      </c>
      <c r="N10" s="23">
        <v>0</v>
      </c>
      <c r="O10" s="23">
        <v>1833.65</v>
      </c>
      <c r="P10" s="23">
        <v>4228.3999999999996</v>
      </c>
      <c r="Q10" s="23">
        <v>15918.5</v>
      </c>
      <c r="R10" s="23">
        <v>1979.35</v>
      </c>
      <c r="S10" s="23">
        <v>0</v>
      </c>
      <c r="T10" s="23">
        <v>0</v>
      </c>
      <c r="U10" s="23">
        <v>73294.960000000006</v>
      </c>
      <c r="V10" s="23">
        <v>0</v>
      </c>
      <c r="W10" s="23">
        <f>U10+V10</f>
        <v>73294.960000000006</v>
      </c>
      <c r="X10" s="21">
        <v>26757</v>
      </c>
      <c r="Y10" s="21">
        <v>0</v>
      </c>
      <c r="Z10" s="21">
        <v>341</v>
      </c>
      <c r="AA10" s="21">
        <v>341</v>
      </c>
      <c r="AB10" s="23">
        <f>W10/(D10+E10)</f>
        <v>3204.8517708788809</v>
      </c>
      <c r="AC10" s="23">
        <f>W10/Z10</f>
        <v>214.94123167155428</v>
      </c>
      <c r="AD10" s="23" t="s">
        <v>1727</v>
      </c>
      <c r="AE10" s="284">
        <v>0.46</v>
      </c>
    </row>
    <row r="11" spans="1:31" x14ac:dyDescent="0.25">
      <c r="A11" s="21"/>
      <c r="B11" s="38"/>
      <c r="C11" s="21"/>
      <c r="D11" s="21"/>
      <c r="E11" s="21"/>
      <c r="F11" s="21"/>
      <c r="G11" s="21"/>
      <c r="H11" s="21"/>
      <c r="I11" s="21"/>
      <c r="J11" s="21"/>
      <c r="K11" s="23"/>
      <c r="L11" s="23"/>
      <c r="M11" s="23"/>
      <c r="N11" s="23"/>
      <c r="O11" s="23"/>
      <c r="P11" s="23"/>
      <c r="Q11" s="23"/>
      <c r="R11" s="23"/>
      <c r="S11" s="23"/>
      <c r="T11" s="23"/>
      <c r="U11" s="23"/>
      <c r="V11" s="23"/>
      <c r="W11" s="23"/>
      <c r="X11" s="21"/>
      <c r="Y11" s="21"/>
      <c r="Z11" s="21"/>
      <c r="AA11" s="21"/>
      <c r="AB11" s="23"/>
      <c r="AC11" s="23"/>
      <c r="AD11" s="23"/>
      <c r="AE11" s="284"/>
    </row>
    <row r="12" spans="1:31" x14ac:dyDescent="0.25">
      <c r="A12" s="21"/>
      <c r="B12" s="38"/>
      <c r="C12" s="21"/>
      <c r="D12" s="21"/>
      <c r="E12" s="21"/>
      <c r="F12" s="21"/>
      <c r="G12" s="21"/>
      <c r="H12" s="21"/>
      <c r="I12" s="21"/>
      <c r="J12" s="21"/>
      <c r="K12" s="23"/>
      <c r="L12" s="23"/>
      <c r="M12" s="23"/>
      <c r="N12" s="23"/>
      <c r="O12" s="23"/>
      <c r="P12" s="23"/>
      <c r="Q12" s="23"/>
      <c r="R12" s="23"/>
      <c r="S12" s="23"/>
      <c r="T12" s="23"/>
      <c r="U12" s="23"/>
      <c r="V12" s="23"/>
      <c r="W12" s="23"/>
      <c r="X12" s="21"/>
      <c r="Y12" s="21"/>
      <c r="Z12" s="21"/>
      <c r="AA12" s="21"/>
      <c r="AB12" s="23"/>
      <c r="AC12" s="23"/>
      <c r="AD12" s="23"/>
      <c r="AE12" s="284"/>
    </row>
    <row r="13" spans="1:31" x14ac:dyDescent="0.25">
      <c r="A13" s="21"/>
      <c r="B13" s="38"/>
      <c r="C13" s="21"/>
      <c r="D13" s="21"/>
      <c r="E13" s="21"/>
      <c r="F13" s="21"/>
      <c r="G13" s="21"/>
      <c r="H13" s="21"/>
      <c r="I13" s="21"/>
      <c r="J13" s="21"/>
      <c r="K13" s="23"/>
      <c r="L13" s="23"/>
      <c r="M13" s="23"/>
      <c r="N13" s="23"/>
      <c r="O13" s="23"/>
      <c r="P13" s="23"/>
      <c r="Q13" s="23"/>
      <c r="R13" s="23"/>
      <c r="S13" s="23"/>
      <c r="T13" s="23"/>
      <c r="U13" s="23"/>
      <c r="V13" s="23"/>
      <c r="W13" s="23"/>
      <c r="X13" s="21"/>
      <c r="Y13" s="21"/>
      <c r="Z13" s="21"/>
      <c r="AA13" s="21"/>
      <c r="AB13" s="23"/>
      <c r="AC13" s="23"/>
      <c r="AD13" s="23"/>
      <c r="AE13" s="284"/>
    </row>
    <row r="14" spans="1:31" x14ac:dyDescent="0.25">
      <c r="A14" s="21"/>
      <c r="B14" s="38"/>
      <c r="C14" s="21"/>
      <c r="D14" s="21"/>
      <c r="E14" s="21"/>
      <c r="F14" s="21"/>
      <c r="G14" s="21"/>
      <c r="H14" s="21"/>
      <c r="I14" s="21"/>
      <c r="J14" s="21"/>
      <c r="K14" s="23"/>
      <c r="L14" s="23"/>
      <c r="M14" s="23"/>
      <c r="N14" s="23"/>
      <c r="O14" s="23"/>
      <c r="P14" s="23"/>
      <c r="Q14" s="23"/>
      <c r="R14" s="23"/>
      <c r="S14" s="23"/>
      <c r="T14" s="23"/>
      <c r="U14" s="23"/>
      <c r="V14" s="23"/>
      <c r="W14" s="23"/>
      <c r="X14" s="21"/>
      <c r="Y14" s="21"/>
      <c r="Z14" s="21"/>
      <c r="AA14" s="21"/>
      <c r="AB14" s="23"/>
      <c r="AC14" s="23"/>
      <c r="AD14" s="23"/>
      <c r="AE14" s="284"/>
    </row>
    <row r="15" spans="1:31" x14ac:dyDescent="0.25">
      <c r="A15" s="21"/>
      <c r="B15" s="38"/>
      <c r="C15" s="21"/>
      <c r="D15" s="21"/>
      <c r="E15" s="21"/>
      <c r="F15" s="21"/>
      <c r="G15" s="21"/>
      <c r="H15" s="21"/>
      <c r="I15" s="21"/>
      <c r="J15" s="21"/>
      <c r="K15" s="23"/>
      <c r="L15" s="23"/>
      <c r="M15" s="23"/>
      <c r="N15" s="23"/>
      <c r="O15" s="23"/>
      <c r="P15" s="23"/>
      <c r="Q15" s="23"/>
      <c r="R15" s="23"/>
      <c r="S15" s="23"/>
      <c r="T15" s="23"/>
      <c r="U15" s="23"/>
      <c r="V15" s="23"/>
      <c r="W15" s="23"/>
      <c r="X15" s="21"/>
      <c r="Y15" s="21"/>
      <c r="Z15" s="21"/>
      <c r="AA15" s="21"/>
      <c r="AB15" s="23"/>
      <c r="AC15" s="23"/>
      <c r="AD15" s="23"/>
      <c r="AE15" s="284"/>
    </row>
    <row r="16" spans="1:31" x14ac:dyDescent="0.25">
      <c r="A16" s="21"/>
      <c r="B16" s="38"/>
      <c r="C16" s="21"/>
      <c r="D16" s="21"/>
      <c r="E16" s="21"/>
      <c r="F16" s="21"/>
      <c r="G16" s="21"/>
      <c r="H16" s="21"/>
      <c r="I16" s="21"/>
      <c r="J16" s="21"/>
      <c r="K16" s="23"/>
      <c r="L16" s="23"/>
      <c r="M16" s="23"/>
      <c r="N16" s="23"/>
      <c r="O16" s="23"/>
      <c r="P16" s="23"/>
      <c r="Q16" s="23"/>
      <c r="R16" s="23"/>
      <c r="S16" s="23"/>
      <c r="T16" s="23"/>
      <c r="U16" s="23"/>
      <c r="V16" s="23"/>
      <c r="W16" s="23"/>
      <c r="X16" s="21"/>
      <c r="Y16" s="21"/>
      <c r="Z16" s="21"/>
      <c r="AA16" s="21"/>
      <c r="AB16" s="23"/>
      <c r="AC16" s="23"/>
      <c r="AD16" s="23"/>
      <c r="AE16" s="284"/>
    </row>
    <row r="17" spans="1:31" x14ac:dyDescent="0.25">
      <c r="A17" s="21"/>
      <c r="B17" s="38"/>
      <c r="C17" s="21"/>
      <c r="D17" s="21"/>
      <c r="E17" s="21"/>
      <c r="F17" s="21"/>
      <c r="G17" s="21"/>
      <c r="H17" s="21"/>
      <c r="I17" s="21"/>
      <c r="J17" s="21"/>
      <c r="K17" s="23"/>
      <c r="L17" s="23"/>
      <c r="M17" s="23"/>
      <c r="N17" s="23"/>
      <c r="O17" s="23"/>
      <c r="P17" s="23"/>
      <c r="Q17" s="23"/>
      <c r="R17" s="23"/>
      <c r="S17" s="23"/>
      <c r="T17" s="23"/>
      <c r="U17" s="23"/>
      <c r="V17" s="23"/>
      <c r="W17" s="23"/>
      <c r="X17" s="21"/>
      <c r="Y17" s="21"/>
      <c r="Z17" s="21"/>
      <c r="AA17" s="21"/>
      <c r="AB17" s="23"/>
      <c r="AC17" s="23"/>
      <c r="AD17" s="23"/>
      <c r="AE17" s="284"/>
    </row>
    <row r="18" spans="1:31" x14ac:dyDescent="0.25">
      <c r="A18" s="21"/>
      <c r="B18" s="38"/>
      <c r="C18" s="21"/>
      <c r="D18" s="21"/>
      <c r="E18" s="21"/>
      <c r="F18" s="21"/>
      <c r="G18" s="21"/>
      <c r="H18" s="21"/>
      <c r="I18" s="21"/>
      <c r="J18" s="21"/>
      <c r="K18" s="23"/>
      <c r="L18" s="23"/>
      <c r="M18" s="23"/>
      <c r="N18" s="23"/>
      <c r="O18" s="23"/>
      <c r="P18" s="23"/>
      <c r="Q18" s="23"/>
      <c r="R18" s="23"/>
      <c r="S18" s="23"/>
      <c r="T18" s="23"/>
      <c r="U18" s="23"/>
      <c r="V18" s="23"/>
      <c r="W18" s="23"/>
      <c r="X18" s="21"/>
      <c r="Y18" s="21"/>
      <c r="Z18" s="21"/>
      <c r="AA18" s="21"/>
      <c r="AB18" s="23"/>
      <c r="AC18" s="23"/>
      <c r="AD18" s="23"/>
      <c r="AE18" s="284"/>
    </row>
    <row r="19" spans="1:31" x14ac:dyDescent="0.25">
      <c r="A19" s="152"/>
      <c r="B19" s="38"/>
      <c r="C19" s="21"/>
      <c r="D19" s="21"/>
      <c r="E19" s="21"/>
      <c r="F19" s="21"/>
      <c r="G19" s="21"/>
      <c r="H19" s="21"/>
      <c r="I19" s="21"/>
      <c r="J19" s="21"/>
      <c r="K19" s="23"/>
      <c r="L19" s="23"/>
      <c r="M19" s="23"/>
      <c r="N19" s="23"/>
      <c r="O19" s="23"/>
      <c r="P19" s="23"/>
      <c r="Q19" s="23"/>
      <c r="R19" s="23"/>
      <c r="S19" s="23"/>
      <c r="T19" s="23"/>
      <c r="U19" s="23"/>
      <c r="V19" s="23"/>
      <c r="W19" s="23"/>
      <c r="X19" s="21"/>
      <c r="Y19" s="21"/>
      <c r="Z19" s="21"/>
      <c r="AA19" s="21"/>
      <c r="AB19" s="23"/>
      <c r="AC19" s="23"/>
      <c r="AD19" s="23"/>
      <c r="AE19" s="284"/>
    </row>
    <row r="20" spans="1:31" x14ac:dyDescent="0.25">
      <c r="A20" s="21"/>
      <c r="B20" s="38"/>
      <c r="C20" s="21"/>
      <c r="D20" s="21"/>
      <c r="E20" s="21"/>
      <c r="F20" s="21"/>
      <c r="G20" s="21"/>
      <c r="H20" s="21"/>
      <c r="I20" s="21"/>
      <c r="J20" s="21"/>
      <c r="K20" s="23"/>
      <c r="L20" s="23"/>
      <c r="M20" s="23"/>
      <c r="N20" s="23"/>
      <c r="O20" s="23"/>
      <c r="P20" s="23"/>
      <c r="Q20" s="23"/>
      <c r="R20" s="23"/>
      <c r="S20" s="23"/>
      <c r="T20" s="23"/>
      <c r="U20" s="23"/>
      <c r="V20" s="23"/>
      <c r="W20" s="23"/>
      <c r="X20" s="21"/>
      <c r="Y20" s="21"/>
      <c r="Z20" s="21"/>
      <c r="AA20" s="21"/>
      <c r="AB20" s="23"/>
      <c r="AC20" s="23"/>
      <c r="AD20" s="23"/>
      <c r="AE20" s="284"/>
    </row>
    <row r="21" spans="1:31" x14ac:dyDescent="0.25">
      <c r="A21" s="21"/>
      <c r="B21" s="38"/>
      <c r="C21" s="21"/>
      <c r="D21" s="21"/>
      <c r="E21" s="21"/>
      <c r="F21" s="21"/>
      <c r="G21" s="21"/>
      <c r="H21" s="21"/>
      <c r="I21" s="21"/>
      <c r="J21" s="21"/>
      <c r="K21" s="23"/>
      <c r="L21" s="23"/>
      <c r="M21" s="23"/>
      <c r="N21" s="23"/>
      <c r="O21" s="23"/>
      <c r="P21" s="23"/>
      <c r="Q21" s="23"/>
      <c r="R21" s="23"/>
      <c r="S21" s="23"/>
      <c r="T21" s="23"/>
      <c r="U21" s="23"/>
      <c r="V21" s="23"/>
      <c r="W21" s="23"/>
      <c r="X21" s="21"/>
      <c r="Y21" s="21"/>
      <c r="Z21" s="21"/>
      <c r="AA21" s="21"/>
      <c r="AB21" s="23"/>
      <c r="AC21" s="23"/>
      <c r="AD21" s="23"/>
      <c r="AE21" s="284"/>
    </row>
    <row r="22" spans="1:31" x14ac:dyDescent="0.25">
      <c r="A22" s="21"/>
      <c r="B22" s="38"/>
      <c r="C22" s="21"/>
      <c r="D22" s="21"/>
      <c r="E22" s="21"/>
      <c r="F22" s="21"/>
      <c r="G22" s="21"/>
      <c r="H22" s="21"/>
      <c r="I22" s="21"/>
      <c r="J22" s="21"/>
      <c r="K22" s="23"/>
      <c r="L22" s="23"/>
      <c r="M22" s="23"/>
      <c r="N22" s="23"/>
      <c r="O22" s="23"/>
      <c r="P22" s="23"/>
      <c r="Q22" s="23"/>
      <c r="R22" s="23"/>
      <c r="S22" s="23"/>
      <c r="T22" s="23"/>
      <c r="U22" s="23"/>
      <c r="V22" s="23"/>
      <c r="W22" s="23"/>
      <c r="X22" s="21"/>
      <c r="Y22" s="21"/>
      <c r="Z22" s="21"/>
      <c r="AA22" s="21"/>
      <c r="AB22" s="23"/>
      <c r="AC22" s="23"/>
      <c r="AD22" s="23"/>
      <c r="AE22" s="284"/>
    </row>
    <row r="23" spans="1:31" x14ac:dyDescent="0.25">
      <c r="A23" s="21"/>
      <c r="B23" s="38"/>
      <c r="C23" s="21"/>
      <c r="D23" s="21"/>
      <c r="E23" s="21"/>
      <c r="F23" s="21"/>
      <c r="G23" s="21"/>
      <c r="H23" s="21"/>
      <c r="I23" s="21"/>
      <c r="J23" s="21"/>
      <c r="K23" s="23"/>
      <c r="L23" s="23"/>
      <c r="M23" s="23"/>
      <c r="N23" s="23"/>
      <c r="O23" s="23"/>
      <c r="P23" s="23"/>
      <c r="Q23" s="23"/>
      <c r="R23" s="23"/>
      <c r="S23" s="23"/>
      <c r="T23" s="23"/>
      <c r="U23" s="23"/>
      <c r="V23" s="23"/>
      <c r="W23" s="23"/>
      <c r="X23" s="21"/>
      <c r="Y23" s="21"/>
      <c r="Z23" s="21"/>
      <c r="AA23" s="21"/>
      <c r="AB23" s="23"/>
      <c r="AC23" s="23"/>
      <c r="AD23" s="23"/>
      <c r="AE23" s="284"/>
    </row>
    <row r="24" spans="1:31" x14ac:dyDescent="0.25">
      <c r="A24" s="21"/>
      <c r="B24" s="38"/>
      <c r="C24" s="21"/>
      <c r="D24" s="21"/>
      <c r="E24" s="21"/>
      <c r="F24" s="21"/>
      <c r="G24" s="21"/>
      <c r="H24" s="21"/>
      <c r="I24" s="21"/>
      <c r="J24" s="21"/>
      <c r="K24" s="23"/>
      <c r="L24" s="23"/>
      <c r="M24" s="23"/>
      <c r="N24" s="23"/>
      <c r="O24" s="23"/>
      <c r="P24" s="23"/>
      <c r="Q24" s="23"/>
      <c r="R24" s="23"/>
      <c r="S24" s="23"/>
      <c r="T24" s="23"/>
      <c r="U24" s="23"/>
      <c r="V24" s="23"/>
      <c r="W24" s="23"/>
      <c r="X24" s="21"/>
      <c r="Y24" s="21"/>
      <c r="Z24" s="21"/>
      <c r="AA24" s="21"/>
      <c r="AB24" s="23"/>
      <c r="AC24" s="23"/>
      <c r="AD24" s="23"/>
      <c r="AE24" s="284"/>
    </row>
    <row r="25" spans="1:31" x14ac:dyDescent="0.25">
      <c r="A25" s="21"/>
      <c r="B25" s="38"/>
      <c r="C25" s="21"/>
      <c r="D25" s="21"/>
      <c r="E25" s="21"/>
      <c r="F25" s="21"/>
      <c r="G25" s="21"/>
      <c r="H25" s="21"/>
      <c r="I25" s="21"/>
      <c r="J25" s="21"/>
      <c r="K25" s="23"/>
      <c r="L25" s="23"/>
      <c r="M25" s="23"/>
      <c r="N25" s="23"/>
      <c r="O25" s="23"/>
      <c r="P25" s="23"/>
      <c r="Q25" s="23"/>
      <c r="R25" s="23"/>
      <c r="S25" s="23"/>
      <c r="T25" s="23"/>
      <c r="U25" s="23"/>
      <c r="V25" s="23"/>
      <c r="W25" s="23"/>
      <c r="X25" s="21"/>
      <c r="Y25" s="21"/>
      <c r="Z25" s="21"/>
      <c r="AA25" s="21"/>
      <c r="AB25" s="23"/>
      <c r="AC25" s="23"/>
      <c r="AD25" s="23"/>
      <c r="AE25" s="284"/>
    </row>
    <row r="26" spans="1:31" x14ac:dyDescent="0.25">
      <c r="A26" s="21"/>
      <c r="B26" s="38"/>
      <c r="C26" s="21"/>
      <c r="D26" s="21"/>
      <c r="E26" s="21"/>
      <c r="F26" s="21"/>
      <c r="G26" s="21"/>
      <c r="H26" s="21"/>
      <c r="I26" s="21"/>
      <c r="J26" s="21"/>
      <c r="K26" s="23"/>
      <c r="L26" s="23"/>
      <c r="M26" s="23"/>
      <c r="N26" s="23"/>
      <c r="O26" s="23"/>
      <c r="P26" s="23"/>
      <c r="Q26" s="23"/>
      <c r="R26" s="23"/>
      <c r="S26" s="23"/>
      <c r="T26" s="23"/>
      <c r="U26" s="23"/>
      <c r="V26" s="23"/>
      <c r="W26" s="23"/>
      <c r="X26" s="21"/>
      <c r="Y26" s="21"/>
      <c r="Z26" s="21"/>
      <c r="AA26" s="21"/>
      <c r="AB26" s="23"/>
      <c r="AC26" s="23"/>
      <c r="AD26" s="23"/>
      <c r="AE26" s="284"/>
    </row>
    <row r="27" spans="1:31" x14ac:dyDescent="0.25">
      <c r="A27" s="21"/>
      <c r="B27" s="38"/>
      <c r="C27" s="21"/>
      <c r="D27" s="21"/>
      <c r="E27" s="21"/>
      <c r="F27" s="21"/>
      <c r="G27" s="21"/>
      <c r="H27" s="21"/>
      <c r="I27" s="21"/>
      <c r="J27" s="21"/>
      <c r="K27" s="23"/>
      <c r="L27" s="23"/>
      <c r="M27" s="23"/>
      <c r="N27" s="23"/>
      <c r="O27" s="23"/>
      <c r="P27" s="23"/>
      <c r="Q27" s="23"/>
      <c r="R27" s="23"/>
      <c r="S27" s="23"/>
      <c r="T27" s="23"/>
      <c r="U27" s="23"/>
      <c r="V27" s="23"/>
      <c r="W27" s="23"/>
      <c r="X27" s="21"/>
      <c r="Y27" s="21"/>
      <c r="Z27" s="21"/>
      <c r="AA27" s="21"/>
      <c r="AB27" s="23"/>
      <c r="AC27" s="23"/>
      <c r="AD27" s="23"/>
      <c r="AE27" s="284"/>
    </row>
    <row r="28" spans="1:31" x14ac:dyDescent="0.25">
      <c r="A28" s="21"/>
      <c r="B28" s="38"/>
      <c r="C28" s="21"/>
      <c r="D28" s="21"/>
      <c r="E28" s="21"/>
      <c r="F28" s="21"/>
      <c r="G28" s="21"/>
      <c r="H28" s="21"/>
      <c r="I28" s="21"/>
      <c r="J28" s="21"/>
      <c r="K28" s="23"/>
      <c r="L28" s="23"/>
      <c r="M28" s="23"/>
      <c r="N28" s="23"/>
      <c r="O28" s="23"/>
      <c r="P28" s="23"/>
      <c r="Q28" s="23"/>
      <c r="R28" s="23"/>
      <c r="S28" s="23"/>
      <c r="T28" s="23"/>
      <c r="U28" s="23"/>
      <c r="V28" s="23"/>
      <c r="W28" s="23"/>
      <c r="X28" s="21"/>
      <c r="Y28" s="21"/>
      <c r="Z28" s="21"/>
      <c r="AA28" s="21"/>
      <c r="AB28" s="23"/>
      <c r="AC28" s="23"/>
      <c r="AD28" s="23"/>
      <c r="AE28" s="284"/>
    </row>
    <row r="29" spans="1:31" x14ac:dyDescent="0.25">
      <c r="A29" s="21"/>
      <c r="B29" s="38"/>
      <c r="C29" s="21"/>
      <c r="D29" s="21"/>
      <c r="E29" s="21"/>
      <c r="F29" s="21"/>
      <c r="G29" s="21"/>
      <c r="H29" s="21"/>
      <c r="I29" s="21"/>
      <c r="J29" s="21"/>
      <c r="K29" s="23"/>
      <c r="L29" s="23"/>
      <c r="M29" s="23"/>
      <c r="N29" s="23"/>
      <c r="O29" s="23"/>
      <c r="P29" s="23"/>
      <c r="Q29" s="23"/>
      <c r="R29" s="23"/>
      <c r="S29" s="23"/>
      <c r="T29" s="23"/>
      <c r="U29" s="23"/>
      <c r="V29" s="23"/>
      <c r="W29" s="23"/>
      <c r="X29" s="21"/>
      <c r="Y29" s="21"/>
      <c r="Z29" s="21"/>
      <c r="AA29" s="21"/>
      <c r="AB29" s="23"/>
      <c r="AC29" s="23"/>
      <c r="AD29" s="23"/>
      <c r="AE29" s="284"/>
    </row>
    <row r="30" spans="1:31" x14ac:dyDescent="0.25">
      <c r="A30" s="21"/>
      <c r="B30" s="38"/>
      <c r="C30" s="21"/>
      <c r="D30" s="21"/>
      <c r="E30" s="21"/>
      <c r="F30" s="21"/>
      <c r="G30" s="21"/>
      <c r="H30" s="21"/>
      <c r="I30" s="21"/>
      <c r="J30" s="21"/>
      <c r="K30" s="23"/>
      <c r="L30" s="23"/>
      <c r="M30" s="23"/>
      <c r="N30" s="23"/>
      <c r="O30" s="23"/>
      <c r="P30" s="23"/>
      <c r="Q30" s="23"/>
      <c r="R30" s="23"/>
      <c r="S30" s="23"/>
      <c r="T30" s="23"/>
      <c r="U30" s="23"/>
      <c r="V30" s="23"/>
      <c r="W30" s="23"/>
      <c r="X30" s="21"/>
      <c r="Y30" s="21"/>
      <c r="Z30" s="21"/>
      <c r="AA30" s="21"/>
      <c r="AB30" s="23"/>
      <c r="AC30" s="23"/>
      <c r="AD30" s="23"/>
      <c r="AE30" s="284"/>
    </row>
    <row r="31" spans="1:31" x14ac:dyDescent="0.25">
      <c r="A31" s="21"/>
      <c r="B31" s="38"/>
      <c r="C31" s="21"/>
      <c r="D31" s="21"/>
      <c r="E31" s="21"/>
      <c r="F31" s="21"/>
      <c r="G31" s="21"/>
      <c r="H31" s="21"/>
      <c r="I31" s="21"/>
      <c r="J31" s="21"/>
      <c r="K31" s="23"/>
      <c r="L31" s="23"/>
      <c r="M31" s="23"/>
      <c r="N31" s="23"/>
      <c r="O31" s="23"/>
      <c r="P31" s="23"/>
      <c r="Q31" s="23"/>
      <c r="R31" s="23"/>
      <c r="S31" s="23"/>
      <c r="T31" s="23"/>
      <c r="U31" s="23"/>
      <c r="V31" s="23"/>
      <c r="W31" s="23"/>
      <c r="X31" s="21"/>
      <c r="Y31" s="21"/>
      <c r="Z31" s="21"/>
      <c r="AA31" s="21"/>
      <c r="AB31" s="23"/>
      <c r="AC31" s="23"/>
      <c r="AD31" s="23"/>
      <c r="AE31" s="284"/>
    </row>
    <row r="32" spans="1:31" x14ac:dyDescent="0.25">
      <c r="A32" s="21"/>
      <c r="B32" s="38"/>
      <c r="C32" s="21"/>
      <c r="D32" s="21"/>
      <c r="E32" s="21"/>
      <c r="F32" s="21"/>
      <c r="G32" s="21"/>
      <c r="H32" s="21"/>
      <c r="I32" s="21"/>
      <c r="J32" s="21"/>
      <c r="K32" s="23"/>
      <c r="L32" s="23"/>
      <c r="M32" s="23"/>
      <c r="N32" s="23"/>
      <c r="O32" s="23"/>
      <c r="P32" s="23"/>
      <c r="Q32" s="23"/>
      <c r="R32" s="23"/>
      <c r="S32" s="23"/>
      <c r="T32" s="23"/>
      <c r="U32" s="23"/>
      <c r="V32" s="23"/>
      <c r="W32" s="23"/>
      <c r="X32" s="21"/>
      <c r="Y32" s="21"/>
      <c r="Z32" s="21"/>
      <c r="AA32" s="21"/>
      <c r="AB32" s="23"/>
      <c r="AC32" s="23"/>
      <c r="AD32" s="23"/>
      <c r="AE32" s="284"/>
    </row>
    <row r="33" spans="1:31" x14ac:dyDescent="0.25">
      <c r="A33" s="21"/>
      <c r="B33" s="38"/>
      <c r="C33" s="21"/>
      <c r="D33" s="21"/>
      <c r="E33" s="21"/>
      <c r="F33" s="21"/>
      <c r="G33" s="21"/>
      <c r="H33" s="21"/>
      <c r="I33" s="21"/>
      <c r="J33" s="21"/>
      <c r="K33" s="23"/>
      <c r="L33" s="23"/>
      <c r="M33" s="23"/>
      <c r="N33" s="23"/>
      <c r="O33" s="23"/>
      <c r="P33" s="23"/>
      <c r="Q33" s="23"/>
      <c r="R33" s="23"/>
      <c r="S33" s="23"/>
      <c r="T33" s="23"/>
      <c r="U33" s="23"/>
      <c r="V33" s="23"/>
      <c r="W33" s="23"/>
      <c r="X33" s="21"/>
      <c r="Y33" s="21"/>
      <c r="Z33" s="21"/>
      <c r="AA33" s="21"/>
      <c r="AB33" s="23"/>
      <c r="AC33" s="23"/>
      <c r="AD33" s="23"/>
      <c r="AE33" s="284"/>
    </row>
    <row r="34" spans="1:31" x14ac:dyDescent="0.25">
      <c r="A34" s="21"/>
      <c r="B34" s="38"/>
      <c r="C34" s="21"/>
      <c r="D34" s="21"/>
      <c r="E34" s="21"/>
      <c r="F34" s="21"/>
      <c r="G34" s="21"/>
      <c r="H34" s="21"/>
      <c r="I34" s="21"/>
      <c r="J34" s="21"/>
      <c r="K34" s="23"/>
      <c r="L34" s="23"/>
      <c r="M34" s="23"/>
      <c r="N34" s="23"/>
      <c r="O34" s="23"/>
      <c r="P34" s="23"/>
      <c r="Q34" s="23"/>
      <c r="R34" s="23"/>
      <c r="S34" s="23"/>
      <c r="T34" s="23"/>
      <c r="U34" s="23"/>
      <c r="V34" s="23"/>
      <c r="W34" s="23"/>
      <c r="X34" s="21"/>
      <c r="Y34" s="21"/>
      <c r="Z34" s="21"/>
      <c r="AA34" s="21"/>
      <c r="AB34" s="23"/>
      <c r="AC34" s="23"/>
      <c r="AD34" s="23"/>
      <c r="AE34" s="284"/>
    </row>
    <row r="35" spans="1:31" x14ac:dyDescent="0.25">
      <c r="A35" s="21"/>
      <c r="B35" s="38"/>
      <c r="C35" s="21"/>
      <c r="D35" s="21"/>
      <c r="E35" s="21"/>
      <c r="F35" s="21"/>
      <c r="G35" s="21"/>
      <c r="H35" s="21"/>
      <c r="I35" s="21"/>
      <c r="J35" s="21"/>
      <c r="K35" s="23"/>
      <c r="L35" s="23"/>
      <c r="M35" s="23"/>
      <c r="N35" s="23"/>
      <c r="O35" s="23"/>
      <c r="P35" s="23"/>
      <c r="Q35" s="23"/>
      <c r="R35" s="23"/>
      <c r="S35" s="23"/>
      <c r="T35" s="23"/>
      <c r="U35" s="23"/>
      <c r="V35" s="23"/>
      <c r="W35" s="23"/>
      <c r="X35" s="21"/>
      <c r="Y35" s="21"/>
      <c r="Z35" s="21"/>
      <c r="AA35" s="21"/>
      <c r="AB35" s="23"/>
      <c r="AC35" s="23"/>
      <c r="AD35" s="23"/>
      <c r="AE35" s="284"/>
    </row>
    <row r="36" spans="1:31" x14ac:dyDescent="0.25">
      <c r="A36" s="1"/>
      <c r="B36" s="31"/>
      <c r="C36" s="1"/>
      <c r="D36" s="1"/>
      <c r="E36" s="1"/>
      <c r="F36" s="1"/>
      <c r="G36" s="1"/>
      <c r="H36" s="1"/>
      <c r="I36" s="1"/>
      <c r="J36" s="21"/>
      <c r="K36" s="23"/>
      <c r="L36" s="23"/>
      <c r="M36" s="23"/>
      <c r="N36" s="23"/>
      <c r="O36" s="23"/>
      <c r="P36" s="23"/>
      <c r="Q36" s="23"/>
      <c r="R36" s="23"/>
      <c r="S36" s="23"/>
      <c r="T36" s="23"/>
      <c r="U36" s="23"/>
      <c r="V36" s="23"/>
      <c r="W36" s="23"/>
      <c r="X36" s="21"/>
      <c r="Y36" s="21"/>
      <c r="Z36" s="21"/>
      <c r="AA36" s="21"/>
      <c r="AB36" s="13"/>
      <c r="AC36" s="23"/>
      <c r="AD36" s="23"/>
      <c r="AE36" s="284"/>
    </row>
    <row r="37" spans="1:31" x14ac:dyDescent="0.25">
      <c r="A37" s="1"/>
      <c r="B37" s="31"/>
      <c r="C37" s="1"/>
      <c r="D37" s="1"/>
      <c r="E37" s="1"/>
      <c r="F37" s="1"/>
      <c r="G37" s="1"/>
      <c r="H37" s="1"/>
      <c r="I37" s="1"/>
      <c r="J37" s="21"/>
      <c r="K37" s="23"/>
      <c r="L37" s="23"/>
      <c r="M37" s="23"/>
      <c r="N37" s="23"/>
      <c r="O37" s="23"/>
      <c r="P37" s="23"/>
      <c r="Q37" s="23"/>
      <c r="R37" s="23"/>
      <c r="S37" s="23"/>
      <c r="T37" s="23"/>
      <c r="U37" s="23"/>
      <c r="V37" s="23"/>
      <c r="W37" s="23"/>
      <c r="X37" s="21"/>
      <c r="Y37" s="21"/>
      <c r="Z37" s="21"/>
      <c r="AA37" s="21"/>
      <c r="AB37" s="13"/>
      <c r="AC37" s="23"/>
      <c r="AD37" s="23"/>
      <c r="AE37" s="284"/>
    </row>
    <row r="38" spans="1:31" x14ac:dyDescent="0.25">
      <c r="A38" s="1"/>
      <c r="B38" s="31"/>
      <c r="C38" s="1"/>
      <c r="D38" s="1"/>
      <c r="E38" s="1"/>
      <c r="F38" s="1"/>
      <c r="G38" s="1"/>
      <c r="H38" s="1"/>
      <c r="I38" s="1"/>
      <c r="J38" s="21"/>
      <c r="K38" s="23"/>
      <c r="L38" s="23"/>
      <c r="M38" s="23"/>
      <c r="N38" s="23"/>
      <c r="O38" s="23"/>
      <c r="P38" s="23"/>
      <c r="Q38" s="23"/>
      <c r="R38" s="23"/>
      <c r="S38" s="23"/>
      <c r="T38" s="23"/>
      <c r="U38" s="23"/>
      <c r="V38" s="23"/>
      <c r="W38" s="23"/>
      <c r="X38" s="21"/>
      <c r="Y38" s="21"/>
      <c r="Z38" s="21"/>
      <c r="AA38" s="21"/>
      <c r="AB38" s="13"/>
      <c r="AC38" s="23"/>
      <c r="AD38" s="23"/>
      <c r="AE38" s="284"/>
    </row>
    <row r="39" spans="1:31" x14ac:dyDescent="0.25">
      <c r="A39" s="1"/>
      <c r="B39" s="1"/>
      <c r="C39" s="1"/>
      <c r="D39" s="1"/>
      <c r="E39" s="1"/>
      <c r="F39" s="1"/>
      <c r="G39" s="1"/>
      <c r="H39" s="1"/>
      <c r="I39" s="1"/>
      <c r="J39" s="1"/>
      <c r="K39" s="1"/>
      <c r="L39" s="1"/>
      <c r="M39" s="1"/>
      <c r="N39" s="1"/>
      <c r="O39" s="1"/>
      <c r="P39" s="1"/>
      <c r="Q39" s="1"/>
      <c r="R39" s="1"/>
      <c r="S39" s="1"/>
      <c r="T39" s="1"/>
      <c r="U39" s="1"/>
      <c r="V39" s="13"/>
      <c r="W39" s="13"/>
      <c r="X39" s="1"/>
      <c r="Y39" s="1"/>
      <c r="Z39" s="1"/>
      <c r="AA39" s="1"/>
      <c r="AB39" s="13"/>
      <c r="AC39" s="13"/>
      <c r="AD39" s="13"/>
      <c r="AE39" s="285"/>
    </row>
    <row r="40" spans="1:31" x14ac:dyDescent="0.25">
      <c r="A40" s="97"/>
      <c r="B40" s="97" t="s">
        <v>28</v>
      </c>
      <c r="C40" s="97">
        <f>COUNT(D4:D39)</f>
        <v>7</v>
      </c>
      <c r="D40" s="97">
        <f>SUM(D4:D39)</f>
        <v>7.22</v>
      </c>
      <c r="E40" s="97">
        <f>SUM(E4:E39)</f>
        <v>65.75</v>
      </c>
      <c r="F40" s="97"/>
      <c r="G40" s="97"/>
      <c r="H40" s="97">
        <f>SUM(H4:H39)</f>
        <v>0</v>
      </c>
      <c r="I40" s="97">
        <f>SUM(I4:I39)</f>
        <v>96</v>
      </c>
      <c r="J40" s="97">
        <f>MAX(J4:J39)</f>
        <v>11</v>
      </c>
      <c r="K40" s="98">
        <f t="shared" ref="K40:AA40" si="3">SUM(K4:K39)</f>
        <v>129119.34</v>
      </c>
      <c r="L40" s="98">
        <f t="shared" si="3"/>
        <v>2029.9</v>
      </c>
      <c r="M40" s="98">
        <f t="shared" si="3"/>
        <v>16224.98</v>
      </c>
      <c r="N40" s="98">
        <f t="shared" si="3"/>
        <v>0</v>
      </c>
      <c r="O40" s="98">
        <f t="shared" si="3"/>
        <v>5746.1</v>
      </c>
      <c r="P40" s="98">
        <f t="shared" si="3"/>
        <v>15610.4</v>
      </c>
      <c r="Q40" s="98">
        <f t="shared" si="3"/>
        <v>44812</v>
      </c>
      <c r="R40" s="98">
        <f t="shared" si="3"/>
        <v>4734.3999999999996</v>
      </c>
      <c r="S40" s="98">
        <f t="shared" si="3"/>
        <v>0</v>
      </c>
      <c r="T40" s="98">
        <f t="shared" si="3"/>
        <v>0</v>
      </c>
      <c r="U40" s="98">
        <f t="shared" si="3"/>
        <v>220189.44</v>
      </c>
      <c r="V40" s="98">
        <f t="shared" si="3"/>
        <v>0</v>
      </c>
      <c r="W40" s="98">
        <f t="shared" si="3"/>
        <v>220189.44</v>
      </c>
      <c r="X40" s="101">
        <f t="shared" si="3"/>
        <v>111062</v>
      </c>
      <c r="Y40" s="101">
        <f t="shared" si="3"/>
        <v>0</v>
      </c>
      <c r="Z40" s="101">
        <f t="shared" si="3"/>
        <v>1056</v>
      </c>
      <c r="AA40" s="101">
        <f t="shared" si="3"/>
        <v>1015</v>
      </c>
      <c r="AB40" s="113">
        <f>W40/(D40+E40)</f>
        <v>3017.5337810058927</v>
      </c>
      <c r="AC40" s="113">
        <f>W40/Z40</f>
        <v>208.51272727272726</v>
      </c>
      <c r="AD40" s="113"/>
      <c r="AE40" s="113"/>
    </row>
    <row r="41" spans="1:31" ht="31.2" x14ac:dyDescent="0.25">
      <c r="A41" s="146" t="s">
        <v>14</v>
      </c>
      <c r="B41" s="146" t="s">
        <v>15</v>
      </c>
      <c r="C41" s="146" t="s">
        <v>16</v>
      </c>
      <c r="D41" s="43" t="s">
        <v>526</v>
      </c>
      <c r="E41" s="43" t="s">
        <v>524</v>
      </c>
      <c r="F41" s="146" t="s">
        <v>2</v>
      </c>
      <c r="G41" s="146" t="s">
        <v>3</v>
      </c>
      <c r="H41" s="43" t="s">
        <v>29</v>
      </c>
      <c r="I41" s="43" t="s">
        <v>4</v>
      </c>
      <c r="J41" s="43" t="s">
        <v>5</v>
      </c>
      <c r="K41" s="43" t="s">
        <v>6</v>
      </c>
      <c r="L41" s="43" t="s">
        <v>773</v>
      </c>
      <c r="M41" s="43" t="s">
        <v>13</v>
      </c>
      <c r="N41" s="146" t="s">
        <v>17</v>
      </c>
      <c r="O41" s="146" t="s">
        <v>7</v>
      </c>
      <c r="P41" s="43" t="s">
        <v>8</v>
      </c>
      <c r="Q41" s="146" t="s">
        <v>9</v>
      </c>
      <c r="R41" s="43" t="s">
        <v>18</v>
      </c>
      <c r="S41" s="146" t="s">
        <v>10</v>
      </c>
      <c r="T41" s="146" t="s">
        <v>12</v>
      </c>
      <c r="U41" s="43" t="s">
        <v>169</v>
      </c>
      <c r="V41" s="43" t="s">
        <v>170</v>
      </c>
      <c r="W41" s="43" t="s">
        <v>171</v>
      </c>
      <c r="X41" s="43" t="s">
        <v>163</v>
      </c>
      <c r="Y41" s="43" t="s">
        <v>164</v>
      </c>
      <c r="Z41" s="43" t="s">
        <v>165</v>
      </c>
      <c r="AA41" s="43" t="s">
        <v>166</v>
      </c>
      <c r="AB41" s="146" t="s">
        <v>167</v>
      </c>
      <c r="AC41" s="146" t="s">
        <v>168</v>
      </c>
      <c r="AD41" s="146" t="s">
        <v>1405</v>
      </c>
      <c r="AE41" s="146" t="s">
        <v>1406</v>
      </c>
    </row>
    <row r="42" spans="1:31" x14ac:dyDescent="0.25">
      <c r="A42" s="100"/>
      <c r="B42" s="100"/>
      <c r="C42" s="100"/>
      <c r="D42" s="100"/>
      <c r="E42" s="100"/>
      <c r="F42" s="100"/>
      <c r="G42" s="100"/>
      <c r="H42" s="100"/>
      <c r="I42" s="100"/>
      <c r="J42" s="100"/>
      <c r="K42" s="100"/>
      <c r="L42" s="100"/>
      <c r="M42" s="100"/>
      <c r="N42" s="100"/>
      <c r="O42" s="100"/>
      <c r="P42" s="100"/>
      <c r="Q42" s="100"/>
      <c r="R42" s="100"/>
      <c r="S42" s="100"/>
      <c r="T42" s="100"/>
      <c r="U42" s="100"/>
      <c r="V42" s="100"/>
      <c r="W42" s="100"/>
      <c r="X42" s="100"/>
      <c r="Y42" s="100"/>
      <c r="Z42" s="100"/>
      <c r="AA42" s="100"/>
      <c r="AB42" s="100"/>
      <c r="AC42" s="100"/>
      <c r="AD42" s="100"/>
      <c r="AE42" s="100"/>
    </row>
    <row r="43" spans="1:31" ht="36" x14ac:dyDescent="0.25">
      <c r="A43" s="304" t="s">
        <v>1251</v>
      </c>
      <c r="B43" s="304"/>
      <c r="C43" s="245" t="s">
        <v>30</v>
      </c>
      <c r="D43" s="245" t="s">
        <v>526</v>
      </c>
      <c r="E43" s="245" t="s">
        <v>524</v>
      </c>
      <c r="F43" s="281"/>
      <c r="G43" s="281"/>
      <c r="H43" s="245" t="s">
        <v>31</v>
      </c>
      <c r="I43" s="245" t="s">
        <v>4</v>
      </c>
      <c r="J43" s="245" t="s">
        <v>5</v>
      </c>
      <c r="K43" s="245" t="s">
        <v>6</v>
      </c>
      <c r="L43" s="245" t="s">
        <v>773</v>
      </c>
      <c r="M43" s="245" t="s">
        <v>13</v>
      </c>
      <c r="N43" s="281" t="s">
        <v>17</v>
      </c>
      <c r="O43" s="281" t="s">
        <v>7</v>
      </c>
      <c r="P43" s="245" t="s">
        <v>8</v>
      </c>
      <c r="Q43" s="281" t="s">
        <v>9</v>
      </c>
      <c r="R43" s="245" t="s">
        <v>18</v>
      </c>
      <c r="S43" s="281" t="s">
        <v>10</v>
      </c>
      <c r="T43" s="281" t="s">
        <v>12</v>
      </c>
      <c r="U43" s="245" t="s">
        <v>169</v>
      </c>
      <c r="V43" s="245" t="s">
        <v>170</v>
      </c>
      <c r="W43" s="245" t="s">
        <v>171</v>
      </c>
      <c r="X43" s="245" t="s">
        <v>163</v>
      </c>
      <c r="Y43" s="245" t="s">
        <v>164</v>
      </c>
      <c r="Z43" s="245" t="s">
        <v>165</v>
      </c>
      <c r="AA43" s="245" t="s">
        <v>166</v>
      </c>
      <c r="AB43" s="247" t="s">
        <v>167</v>
      </c>
      <c r="AC43" s="247" t="s">
        <v>168</v>
      </c>
      <c r="AD43" s="247"/>
      <c r="AE43" s="247"/>
    </row>
    <row r="44" spans="1:31" ht="23.25" customHeight="1" x14ac:dyDescent="0.25">
      <c r="A44" s="303" t="s">
        <v>1364</v>
      </c>
      <c r="B44" s="303"/>
      <c r="C44" s="95">
        <f>COUNT(D4:D19)</f>
        <v>7</v>
      </c>
      <c r="D44" s="95">
        <f>SUM(D4:D19)</f>
        <v>7.22</v>
      </c>
      <c r="E44" s="95">
        <f>SUM(E4:E19)</f>
        <v>65.75</v>
      </c>
      <c r="F44" s="95"/>
      <c r="G44" s="95"/>
      <c r="H44" s="95">
        <f>SUM(H4:H19)</f>
        <v>0</v>
      </c>
      <c r="I44" s="95">
        <f>SUM(I4:I19)</f>
        <v>96</v>
      </c>
      <c r="J44" s="95">
        <f>MAX(J4:J19)</f>
        <v>11</v>
      </c>
      <c r="K44" s="45">
        <f>SUM(K4:K19)</f>
        <v>129119.34</v>
      </c>
      <c r="L44" s="45">
        <f t="shared" ref="L44:AA44" si="4">SUM(L4:L19)</f>
        <v>2029.9</v>
      </c>
      <c r="M44" s="45">
        <f t="shared" si="4"/>
        <v>16224.98</v>
      </c>
      <c r="N44" s="45">
        <f t="shared" si="4"/>
        <v>0</v>
      </c>
      <c r="O44" s="45">
        <f t="shared" si="4"/>
        <v>5746.1</v>
      </c>
      <c r="P44" s="45">
        <f t="shared" si="4"/>
        <v>15610.4</v>
      </c>
      <c r="Q44" s="45">
        <f t="shared" si="4"/>
        <v>44812</v>
      </c>
      <c r="R44" s="45">
        <f t="shared" si="4"/>
        <v>4734.3999999999996</v>
      </c>
      <c r="S44" s="45">
        <f t="shared" si="4"/>
        <v>0</v>
      </c>
      <c r="T44" s="45">
        <f t="shared" si="4"/>
        <v>0</v>
      </c>
      <c r="U44" s="45">
        <f t="shared" si="4"/>
        <v>220189.44</v>
      </c>
      <c r="V44" s="45">
        <f t="shared" si="4"/>
        <v>0</v>
      </c>
      <c r="W44" s="45">
        <f t="shared" si="4"/>
        <v>220189.44</v>
      </c>
      <c r="X44" s="258">
        <f t="shared" si="4"/>
        <v>111062</v>
      </c>
      <c r="Y44" s="258">
        <f t="shared" si="4"/>
        <v>0</v>
      </c>
      <c r="Z44" s="258">
        <f t="shared" si="4"/>
        <v>1056</v>
      </c>
      <c r="AA44" s="258">
        <f t="shared" si="4"/>
        <v>1015</v>
      </c>
      <c r="AB44" s="62">
        <f>W44/(D44+E44)</f>
        <v>3017.5337810058927</v>
      </c>
      <c r="AC44" s="62">
        <f>W44/Z44</f>
        <v>208.51272727272726</v>
      </c>
      <c r="AD44" s="62"/>
      <c r="AE44" s="62"/>
    </row>
  </sheetData>
  <mergeCells count="2">
    <mergeCell ref="A43:B43"/>
    <mergeCell ref="A44:B44"/>
  </mergeCells>
  <pageMargins left="0.70866141732283472" right="0.70866141732283472" top="0.74803149606299213" bottom="0.74803149606299213" header="0.31496062992125984" footer="0.31496062992125984"/>
  <pageSetup paperSize="8" scale="56" orientation="landscape" r:id="rId1"/>
  <legacyDrawing r:id="rId2"/>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pageSetUpPr fitToPage="1"/>
  </sheetPr>
  <dimension ref="A1:AE44"/>
  <sheetViews>
    <sheetView workbookViewId="0">
      <selection activeCell="A4" sqref="A4:AE7"/>
    </sheetView>
  </sheetViews>
  <sheetFormatPr defaultRowHeight="13.2" x14ac:dyDescent="0.25"/>
  <cols>
    <col min="1" max="1" width="16.88671875" customWidth="1"/>
    <col min="2" max="2" width="17.109375" customWidth="1"/>
    <col min="3" max="3" width="12.5546875" bestFit="1" customWidth="1"/>
    <col min="6" max="6" width="15.109375" bestFit="1" customWidth="1"/>
    <col min="7" max="7" width="12.5546875" bestFit="1" customWidth="1"/>
    <col min="11" max="11" width="11" bestFit="1" customWidth="1"/>
    <col min="12" max="12" width="10" bestFit="1" customWidth="1"/>
    <col min="13" max="13" width="11" bestFit="1" customWidth="1"/>
    <col min="15" max="16" width="10" bestFit="1" customWidth="1"/>
    <col min="17" max="17" width="11" bestFit="1" customWidth="1"/>
    <col min="18" max="18" width="10" bestFit="1" customWidth="1"/>
    <col min="21" max="21" width="11" bestFit="1" customWidth="1"/>
    <col min="23" max="23" width="11" bestFit="1" customWidth="1"/>
    <col min="28" max="28" width="10" bestFit="1" customWidth="1"/>
    <col min="31" max="31" width="18.33203125" customWidth="1"/>
  </cols>
  <sheetData>
    <row r="1" spans="1:31" x14ac:dyDescent="0.25">
      <c r="A1" s="10" t="s">
        <v>2115</v>
      </c>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31" x14ac:dyDescent="0.25">
      <c r="A4" s="38" t="s">
        <v>2116</v>
      </c>
      <c r="B4" s="39" t="s">
        <v>2117</v>
      </c>
      <c r="C4" s="21" t="s">
        <v>2118</v>
      </c>
      <c r="D4" s="21">
        <v>0</v>
      </c>
      <c r="E4" s="21">
        <v>14.71</v>
      </c>
      <c r="F4" s="21" t="s">
        <v>544</v>
      </c>
      <c r="G4" s="21" t="s">
        <v>2118</v>
      </c>
      <c r="H4" s="21">
        <v>0</v>
      </c>
      <c r="I4" s="21">
        <v>34</v>
      </c>
      <c r="J4" s="21">
        <v>11</v>
      </c>
      <c r="K4" s="23">
        <v>46156.36</v>
      </c>
      <c r="L4" s="23">
        <v>724.98</v>
      </c>
      <c r="M4" s="23">
        <v>7228.09</v>
      </c>
      <c r="N4" s="23">
        <v>0</v>
      </c>
      <c r="O4" s="23">
        <v>2011.1</v>
      </c>
      <c r="P4" s="23">
        <v>4637.6000000000004</v>
      </c>
      <c r="Q4" s="23">
        <v>16150</v>
      </c>
      <c r="R4" s="23">
        <v>2170.9</v>
      </c>
      <c r="S4" s="23">
        <v>0</v>
      </c>
      <c r="T4" s="23">
        <v>0</v>
      </c>
      <c r="U4" s="23">
        <v>79079.03</v>
      </c>
      <c r="V4" s="23">
        <v>0</v>
      </c>
      <c r="W4" s="23">
        <f>U4+V4</f>
        <v>79079.03</v>
      </c>
      <c r="X4" s="21">
        <v>29420</v>
      </c>
      <c r="Y4" s="21">
        <v>0</v>
      </c>
      <c r="Z4" s="21">
        <v>374</v>
      </c>
      <c r="AA4" s="21">
        <v>374</v>
      </c>
      <c r="AB4" s="23">
        <f>W4/(D4+E4)</f>
        <v>5375.8687967369133</v>
      </c>
      <c r="AC4" s="23">
        <f>W4/Z4</f>
        <v>211.44125668449198</v>
      </c>
      <c r="AD4" s="23" t="s">
        <v>1853</v>
      </c>
      <c r="AE4" s="284">
        <v>0.8</v>
      </c>
    </row>
    <row r="5" spans="1:31" x14ac:dyDescent="0.25">
      <c r="A5" s="38" t="s">
        <v>2116</v>
      </c>
      <c r="B5" s="39" t="s">
        <v>2143</v>
      </c>
      <c r="C5" s="21" t="s">
        <v>2144</v>
      </c>
      <c r="D5" s="21">
        <v>0</v>
      </c>
      <c r="E5" s="21">
        <v>5.48</v>
      </c>
      <c r="F5" s="21" t="s">
        <v>544</v>
      </c>
      <c r="G5" s="21" t="s">
        <v>2144</v>
      </c>
      <c r="H5" s="21">
        <v>0</v>
      </c>
      <c r="I5" s="21">
        <v>9</v>
      </c>
      <c r="J5" s="21">
        <v>11</v>
      </c>
      <c r="K5" s="23">
        <v>12217.86</v>
      </c>
      <c r="L5" s="23">
        <v>191.91</v>
      </c>
      <c r="M5" s="23">
        <v>1913.32</v>
      </c>
      <c r="N5" s="23">
        <v>0</v>
      </c>
      <c r="O5" s="23">
        <v>532.35</v>
      </c>
      <c r="P5" s="23">
        <v>1227.5999999999999</v>
      </c>
      <c r="Q5" s="23">
        <v>4275</v>
      </c>
      <c r="R5" s="23">
        <v>574.65</v>
      </c>
      <c r="S5" s="23">
        <v>0</v>
      </c>
      <c r="T5" s="23">
        <v>0</v>
      </c>
      <c r="U5" s="23">
        <v>20932.689999999999</v>
      </c>
      <c r="V5" s="23">
        <v>0</v>
      </c>
      <c r="W5" s="23">
        <f>U5+V5</f>
        <v>20932.689999999999</v>
      </c>
      <c r="X5" s="21">
        <v>8083</v>
      </c>
      <c r="Y5" s="21">
        <v>0</v>
      </c>
      <c r="Z5" s="21">
        <v>99</v>
      </c>
      <c r="AA5" s="21">
        <v>99</v>
      </c>
      <c r="AB5" s="23">
        <f>W5/(D5+E5)</f>
        <v>3819.8339416058388</v>
      </c>
      <c r="AC5" s="23">
        <f>W5/Z5</f>
        <v>211.44131313131311</v>
      </c>
      <c r="AD5" s="23" t="s">
        <v>2145</v>
      </c>
      <c r="AE5" s="284">
        <v>0.59</v>
      </c>
    </row>
    <row r="6" spans="1:31" x14ac:dyDescent="0.25">
      <c r="A6" s="38" t="s">
        <v>2116</v>
      </c>
      <c r="B6" s="39" t="s">
        <v>2166</v>
      </c>
      <c r="C6" s="21" t="s">
        <v>2167</v>
      </c>
      <c r="D6" s="21">
        <v>0</v>
      </c>
      <c r="E6" s="21">
        <v>20.64</v>
      </c>
      <c r="F6" s="21" t="s">
        <v>544</v>
      </c>
      <c r="G6" s="21" t="s">
        <v>2167</v>
      </c>
      <c r="H6" s="21">
        <v>0</v>
      </c>
      <c r="I6" s="21">
        <v>22</v>
      </c>
      <c r="J6" s="21">
        <v>11</v>
      </c>
      <c r="K6" s="23">
        <v>29865.88</v>
      </c>
      <c r="L6" s="23">
        <v>469.1</v>
      </c>
      <c r="M6" s="23">
        <v>4677</v>
      </c>
      <c r="N6" s="23">
        <v>0</v>
      </c>
      <c r="O6" s="23">
        <v>1301.3</v>
      </c>
      <c r="P6" s="23">
        <v>3000.8</v>
      </c>
      <c r="Q6" s="23">
        <v>10450</v>
      </c>
      <c r="R6" s="23">
        <v>1404.7</v>
      </c>
      <c r="S6" s="23">
        <v>0</v>
      </c>
      <c r="T6" s="23">
        <v>0</v>
      </c>
      <c r="U6" s="23">
        <v>51168.78</v>
      </c>
      <c r="V6" s="23">
        <v>0</v>
      </c>
      <c r="W6" s="23">
        <f>U6+V6</f>
        <v>51168.78</v>
      </c>
      <c r="X6" s="21">
        <v>21672</v>
      </c>
      <c r="Y6" s="21">
        <v>0</v>
      </c>
      <c r="Z6" s="21">
        <v>242</v>
      </c>
      <c r="AA6" s="21">
        <v>242</v>
      </c>
      <c r="AB6" s="23">
        <f>W6/(D6+E6)</f>
        <v>2479.1075581395348</v>
      </c>
      <c r="AC6" s="23">
        <f>W6/Z6</f>
        <v>211.44123966942149</v>
      </c>
      <c r="AD6" s="23" t="s">
        <v>1848</v>
      </c>
      <c r="AE6" s="284">
        <v>0.42</v>
      </c>
    </row>
    <row r="7" spans="1:31" x14ac:dyDescent="0.25">
      <c r="A7" s="38" t="s">
        <v>2116</v>
      </c>
      <c r="B7" s="39" t="s">
        <v>2184</v>
      </c>
      <c r="C7" s="21" t="s">
        <v>2210</v>
      </c>
      <c r="D7" s="21">
        <v>0</v>
      </c>
      <c r="E7" s="21">
        <v>20.47</v>
      </c>
      <c r="F7" s="21" t="s">
        <v>544</v>
      </c>
      <c r="G7" s="21" t="s">
        <v>2210</v>
      </c>
      <c r="H7" s="21">
        <v>0</v>
      </c>
      <c r="I7" s="21">
        <v>22</v>
      </c>
      <c r="J7" s="21">
        <v>11</v>
      </c>
      <c r="K7" s="23">
        <v>29865.88</v>
      </c>
      <c r="L7" s="23">
        <v>469.1</v>
      </c>
      <c r="M7" s="23">
        <v>4677</v>
      </c>
      <c r="N7" s="23">
        <v>0</v>
      </c>
      <c r="O7" s="23">
        <v>1301.3</v>
      </c>
      <c r="P7" s="23">
        <v>3000.8</v>
      </c>
      <c r="Q7" s="23">
        <v>10450</v>
      </c>
      <c r="R7" s="23">
        <v>1404.7</v>
      </c>
      <c r="S7" s="23">
        <v>0</v>
      </c>
      <c r="T7" s="23">
        <v>0</v>
      </c>
      <c r="U7" s="23">
        <v>51168.78</v>
      </c>
      <c r="V7" s="23">
        <v>0</v>
      </c>
      <c r="W7" s="23">
        <f>U7+V7</f>
        <v>51168.78</v>
      </c>
      <c r="X7" s="21">
        <v>21493</v>
      </c>
      <c r="Y7" s="21">
        <v>0</v>
      </c>
      <c r="Z7" s="21">
        <v>242</v>
      </c>
      <c r="AA7" s="21">
        <v>242</v>
      </c>
      <c r="AB7" s="23">
        <f>W7/(D7+E7)</f>
        <v>2499.696140693698</v>
      </c>
      <c r="AC7" s="23">
        <f>W7/Z7</f>
        <v>211.44123966942149</v>
      </c>
      <c r="AD7" s="23" t="s">
        <v>1959</v>
      </c>
      <c r="AE7" s="284">
        <v>0.42</v>
      </c>
    </row>
    <row r="8" spans="1:31" x14ac:dyDescent="0.25">
      <c r="A8" s="38"/>
      <c r="B8" s="39"/>
      <c r="C8" s="21"/>
      <c r="D8" s="21"/>
      <c r="E8" s="21"/>
      <c r="F8" s="21"/>
      <c r="G8" s="21"/>
      <c r="H8" s="21"/>
      <c r="I8" s="21"/>
      <c r="J8" s="21"/>
      <c r="K8" s="23"/>
      <c r="L8" s="23"/>
      <c r="M8" s="23"/>
      <c r="N8" s="23"/>
      <c r="O8" s="23"/>
      <c r="P8" s="23"/>
      <c r="Q8" s="23"/>
      <c r="R8" s="23"/>
      <c r="S8" s="23"/>
      <c r="T8" s="23"/>
      <c r="U8" s="23"/>
      <c r="V8" s="23"/>
      <c r="W8" s="23"/>
      <c r="X8" s="21"/>
      <c r="Y8" s="21"/>
      <c r="Z8" s="21"/>
      <c r="AA8" s="21"/>
      <c r="AB8" s="23"/>
      <c r="AC8" s="23"/>
      <c r="AD8" s="23"/>
      <c r="AE8" s="284"/>
    </row>
    <row r="9" spans="1:31" x14ac:dyDescent="0.25">
      <c r="A9" s="21"/>
      <c r="B9" s="38"/>
      <c r="C9" s="21"/>
      <c r="D9" s="21"/>
      <c r="E9" s="21"/>
      <c r="F9" s="21"/>
      <c r="G9" s="21"/>
      <c r="H9" s="21"/>
      <c r="I9" s="21"/>
      <c r="J9" s="21"/>
      <c r="K9" s="23"/>
      <c r="L9" s="23"/>
      <c r="M9" s="23"/>
      <c r="N9" s="23"/>
      <c r="O9" s="23"/>
      <c r="P9" s="23"/>
      <c r="Q9" s="23"/>
      <c r="R9" s="23"/>
      <c r="S9" s="23"/>
      <c r="T9" s="23"/>
      <c r="U9" s="23"/>
      <c r="V9" s="23"/>
      <c r="W9" s="23"/>
      <c r="X9" s="21"/>
      <c r="Y9" s="21"/>
      <c r="Z9" s="21"/>
      <c r="AA9" s="21"/>
      <c r="AB9" s="23"/>
      <c r="AC9" s="23"/>
      <c r="AD9" s="23"/>
      <c r="AE9" s="284"/>
    </row>
    <row r="10" spans="1:31" x14ac:dyDescent="0.25">
      <c r="A10" s="21"/>
      <c r="B10" s="38"/>
      <c r="C10" s="21"/>
      <c r="D10" s="21"/>
      <c r="E10" s="21"/>
      <c r="F10" s="21"/>
      <c r="G10" s="21"/>
      <c r="H10" s="21"/>
      <c r="I10" s="21"/>
      <c r="J10" s="21"/>
      <c r="K10" s="23"/>
      <c r="L10" s="23"/>
      <c r="M10" s="23"/>
      <c r="N10" s="23"/>
      <c r="O10" s="23"/>
      <c r="P10" s="23"/>
      <c r="Q10" s="23"/>
      <c r="R10" s="23"/>
      <c r="S10" s="23"/>
      <c r="T10" s="23"/>
      <c r="U10" s="23"/>
      <c r="V10" s="23"/>
      <c r="W10" s="23"/>
      <c r="X10" s="21"/>
      <c r="Y10" s="21"/>
      <c r="Z10" s="21"/>
      <c r="AA10" s="21"/>
      <c r="AB10" s="23"/>
      <c r="AC10" s="23"/>
      <c r="AD10" s="23"/>
      <c r="AE10" s="284"/>
    </row>
    <row r="11" spans="1:31" x14ac:dyDescent="0.25">
      <c r="A11" s="21"/>
      <c r="B11" s="38"/>
      <c r="C11" s="21"/>
      <c r="D11" s="21"/>
      <c r="E11" s="21"/>
      <c r="F11" s="21"/>
      <c r="G11" s="21"/>
      <c r="H11" s="21"/>
      <c r="I11" s="21"/>
      <c r="J11" s="21"/>
      <c r="K11" s="23"/>
      <c r="L11" s="23"/>
      <c r="M11" s="23"/>
      <c r="N11" s="23"/>
      <c r="O11" s="23"/>
      <c r="P11" s="23"/>
      <c r="Q11" s="23"/>
      <c r="R11" s="23"/>
      <c r="S11" s="23"/>
      <c r="T11" s="23"/>
      <c r="U11" s="23"/>
      <c r="V11" s="23"/>
      <c r="W11" s="23"/>
      <c r="X11" s="21"/>
      <c r="Y11" s="21"/>
      <c r="Z11" s="21"/>
      <c r="AA11" s="21"/>
      <c r="AB11" s="23"/>
      <c r="AC11" s="23"/>
      <c r="AD11" s="23"/>
      <c r="AE11" s="284"/>
    </row>
    <row r="12" spans="1:31" x14ac:dyDescent="0.25">
      <c r="A12" s="21"/>
      <c r="B12" s="38"/>
      <c r="C12" s="21"/>
      <c r="D12" s="21"/>
      <c r="E12" s="21"/>
      <c r="F12" s="21"/>
      <c r="G12" s="21"/>
      <c r="H12" s="21"/>
      <c r="I12" s="21"/>
      <c r="J12" s="21"/>
      <c r="K12" s="23"/>
      <c r="L12" s="23"/>
      <c r="M12" s="23"/>
      <c r="N12" s="23"/>
      <c r="O12" s="23"/>
      <c r="P12" s="23"/>
      <c r="Q12" s="23"/>
      <c r="R12" s="23"/>
      <c r="S12" s="23"/>
      <c r="T12" s="23"/>
      <c r="U12" s="23"/>
      <c r="V12" s="23"/>
      <c r="W12" s="23"/>
      <c r="X12" s="21"/>
      <c r="Y12" s="21"/>
      <c r="Z12" s="21"/>
      <c r="AA12" s="21"/>
      <c r="AB12" s="23"/>
      <c r="AC12" s="23"/>
      <c r="AD12" s="23"/>
      <c r="AE12" s="284"/>
    </row>
    <row r="13" spans="1:31" x14ac:dyDescent="0.25">
      <c r="A13" s="21"/>
      <c r="B13" s="38"/>
      <c r="C13" s="21"/>
      <c r="D13" s="21"/>
      <c r="E13" s="21"/>
      <c r="F13" s="21"/>
      <c r="G13" s="21"/>
      <c r="H13" s="21"/>
      <c r="I13" s="21"/>
      <c r="J13" s="21"/>
      <c r="K13" s="23"/>
      <c r="L13" s="23"/>
      <c r="M13" s="23"/>
      <c r="N13" s="23"/>
      <c r="O13" s="23"/>
      <c r="P13" s="23"/>
      <c r="Q13" s="23"/>
      <c r="R13" s="23"/>
      <c r="S13" s="23"/>
      <c r="T13" s="23"/>
      <c r="U13" s="23"/>
      <c r="V13" s="23"/>
      <c r="W13" s="23"/>
      <c r="X13" s="21"/>
      <c r="Y13" s="21"/>
      <c r="Z13" s="21"/>
      <c r="AA13" s="21"/>
      <c r="AB13" s="23"/>
      <c r="AC13" s="23"/>
      <c r="AD13" s="23"/>
      <c r="AE13" s="284"/>
    </row>
    <row r="14" spans="1:31" x14ac:dyDescent="0.25">
      <c r="A14" s="21"/>
      <c r="B14" s="38"/>
      <c r="C14" s="21"/>
      <c r="D14" s="21"/>
      <c r="E14" s="21"/>
      <c r="F14" s="21"/>
      <c r="G14" s="21"/>
      <c r="H14" s="21"/>
      <c r="I14" s="21"/>
      <c r="J14" s="21"/>
      <c r="K14" s="23"/>
      <c r="L14" s="23"/>
      <c r="M14" s="23"/>
      <c r="N14" s="23"/>
      <c r="O14" s="23"/>
      <c r="P14" s="23"/>
      <c r="Q14" s="23"/>
      <c r="R14" s="23"/>
      <c r="S14" s="23"/>
      <c r="T14" s="23"/>
      <c r="U14" s="23"/>
      <c r="V14" s="23"/>
      <c r="W14" s="23"/>
      <c r="X14" s="21"/>
      <c r="Y14" s="21"/>
      <c r="Z14" s="21"/>
      <c r="AA14" s="21"/>
      <c r="AB14" s="23"/>
      <c r="AC14" s="23"/>
      <c r="AD14" s="23"/>
      <c r="AE14" s="284"/>
    </row>
    <row r="15" spans="1:31" x14ac:dyDescent="0.25">
      <c r="A15" s="21"/>
      <c r="B15" s="38"/>
      <c r="C15" s="21"/>
      <c r="D15" s="21"/>
      <c r="E15" s="21"/>
      <c r="F15" s="21"/>
      <c r="G15" s="21"/>
      <c r="H15" s="21"/>
      <c r="I15" s="21"/>
      <c r="J15" s="21"/>
      <c r="K15" s="23"/>
      <c r="L15" s="23"/>
      <c r="M15" s="23"/>
      <c r="N15" s="23"/>
      <c r="O15" s="23"/>
      <c r="P15" s="23"/>
      <c r="Q15" s="23"/>
      <c r="R15" s="23"/>
      <c r="S15" s="23"/>
      <c r="T15" s="23"/>
      <c r="U15" s="23"/>
      <c r="V15" s="23"/>
      <c r="W15" s="23"/>
      <c r="X15" s="21"/>
      <c r="Y15" s="21"/>
      <c r="Z15" s="21"/>
      <c r="AA15" s="21"/>
      <c r="AB15" s="23"/>
      <c r="AC15" s="23"/>
      <c r="AD15" s="23"/>
      <c r="AE15" s="284"/>
    </row>
    <row r="16" spans="1:31" x14ac:dyDescent="0.25">
      <c r="A16" s="21"/>
      <c r="B16" s="38"/>
      <c r="C16" s="21"/>
      <c r="D16" s="21"/>
      <c r="E16" s="21"/>
      <c r="F16" s="21"/>
      <c r="G16" s="21"/>
      <c r="H16" s="21"/>
      <c r="I16" s="21"/>
      <c r="J16" s="21"/>
      <c r="K16" s="23"/>
      <c r="L16" s="23"/>
      <c r="M16" s="23"/>
      <c r="N16" s="23"/>
      <c r="O16" s="23"/>
      <c r="P16" s="23"/>
      <c r="Q16" s="23"/>
      <c r="R16" s="23"/>
      <c r="S16" s="23"/>
      <c r="T16" s="23"/>
      <c r="U16" s="23"/>
      <c r="V16" s="23"/>
      <c r="W16" s="23"/>
      <c r="X16" s="21"/>
      <c r="Y16" s="21"/>
      <c r="Z16" s="21"/>
      <c r="AA16" s="21"/>
      <c r="AB16" s="23"/>
      <c r="AC16" s="23"/>
      <c r="AD16" s="23"/>
      <c r="AE16" s="284"/>
    </row>
    <row r="17" spans="1:31" x14ac:dyDescent="0.25">
      <c r="A17" s="21"/>
      <c r="B17" s="38"/>
      <c r="C17" s="21"/>
      <c r="D17" s="21"/>
      <c r="E17" s="21"/>
      <c r="F17" s="21"/>
      <c r="G17" s="21"/>
      <c r="H17" s="21"/>
      <c r="I17" s="21"/>
      <c r="J17" s="21"/>
      <c r="K17" s="23"/>
      <c r="L17" s="23"/>
      <c r="M17" s="23"/>
      <c r="N17" s="23"/>
      <c r="O17" s="23"/>
      <c r="P17" s="23"/>
      <c r="Q17" s="23"/>
      <c r="R17" s="23"/>
      <c r="S17" s="23"/>
      <c r="T17" s="23"/>
      <c r="U17" s="23"/>
      <c r="V17" s="23"/>
      <c r="W17" s="23"/>
      <c r="X17" s="21"/>
      <c r="Y17" s="21"/>
      <c r="Z17" s="21"/>
      <c r="AA17" s="21"/>
      <c r="AB17" s="23"/>
      <c r="AC17" s="23"/>
      <c r="AD17" s="23"/>
      <c r="AE17" s="284"/>
    </row>
    <row r="18" spans="1:31" x14ac:dyDescent="0.25">
      <c r="A18" s="21"/>
      <c r="B18" s="38"/>
      <c r="C18" s="21"/>
      <c r="D18" s="21"/>
      <c r="E18" s="21"/>
      <c r="F18" s="21"/>
      <c r="G18" s="21"/>
      <c r="H18" s="21"/>
      <c r="I18" s="21"/>
      <c r="J18" s="21"/>
      <c r="K18" s="23"/>
      <c r="L18" s="23"/>
      <c r="M18" s="23"/>
      <c r="N18" s="23"/>
      <c r="O18" s="23"/>
      <c r="P18" s="23"/>
      <c r="Q18" s="23"/>
      <c r="R18" s="23"/>
      <c r="S18" s="23"/>
      <c r="T18" s="23"/>
      <c r="U18" s="23"/>
      <c r="V18" s="23"/>
      <c r="W18" s="23"/>
      <c r="X18" s="21"/>
      <c r="Y18" s="21"/>
      <c r="Z18" s="21"/>
      <c r="AA18" s="21"/>
      <c r="AB18" s="23"/>
      <c r="AC18" s="23"/>
      <c r="AD18" s="23"/>
      <c r="AE18" s="284"/>
    </row>
    <row r="19" spans="1:31" x14ac:dyDescent="0.25">
      <c r="A19" s="152"/>
      <c r="B19" s="38"/>
      <c r="C19" s="21"/>
      <c r="D19" s="21"/>
      <c r="E19" s="21"/>
      <c r="F19" s="21"/>
      <c r="G19" s="21"/>
      <c r="H19" s="21"/>
      <c r="I19" s="21"/>
      <c r="J19" s="21"/>
      <c r="K19" s="23"/>
      <c r="L19" s="23"/>
      <c r="M19" s="23"/>
      <c r="N19" s="23"/>
      <c r="O19" s="23"/>
      <c r="P19" s="23"/>
      <c r="Q19" s="23"/>
      <c r="R19" s="23"/>
      <c r="S19" s="23"/>
      <c r="T19" s="23"/>
      <c r="U19" s="23"/>
      <c r="V19" s="23"/>
      <c r="W19" s="23"/>
      <c r="X19" s="21"/>
      <c r="Y19" s="21"/>
      <c r="Z19" s="21"/>
      <c r="AA19" s="21"/>
      <c r="AB19" s="23"/>
      <c r="AC19" s="23"/>
      <c r="AD19" s="23"/>
      <c r="AE19" s="284"/>
    </row>
    <row r="20" spans="1:31" x14ac:dyDescent="0.25">
      <c r="A20" s="21"/>
      <c r="B20" s="38"/>
      <c r="C20" s="21"/>
      <c r="D20" s="21"/>
      <c r="E20" s="21"/>
      <c r="F20" s="21"/>
      <c r="G20" s="21"/>
      <c r="H20" s="21"/>
      <c r="I20" s="21"/>
      <c r="J20" s="21"/>
      <c r="K20" s="23"/>
      <c r="L20" s="23"/>
      <c r="M20" s="23"/>
      <c r="N20" s="23"/>
      <c r="O20" s="23"/>
      <c r="P20" s="23"/>
      <c r="Q20" s="23"/>
      <c r="R20" s="23"/>
      <c r="S20" s="23"/>
      <c r="T20" s="23"/>
      <c r="U20" s="23"/>
      <c r="V20" s="23"/>
      <c r="W20" s="23"/>
      <c r="X20" s="21"/>
      <c r="Y20" s="21"/>
      <c r="Z20" s="21"/>
      <c r="AA20" s="21"/>
      <c r="AB20" s="23"/>
      <c r="AC20" s="23"/>
      <c r="AD20" s="23"/>
      <c r="AE20" s="284"/>
    </row>
    <row r="21" spans="1:31" x14ac:dyDescent="0.25">
      <c r="A21" s="21"/>
      <c r="B21" s="38"/>
      <c r="C21" s="21"/>
      <c r="D21" s="21"/>
      <c r="E21" s="21"/>
      <c r="F21" s="21"/>
      <c r="G21" s="21"/>
      <c r="H21" s="21"/>
      <c r="I21" s="21"/>
      <c r="J21" s="21"/>
      <c r="K21" s="23"/>
      <c r="L21" s="23"/>
      <c r="M21" s="23"/>
      <c r="N21" s="23"/>
      <c r="O21" s="23"/>
      <c r="P21" s="23"/>
      <c r="Q21" s="23"/>
      <c r="R21" s="23"/>
      <c r="S21" s="23"/>
      <c r="T21" s="23"/>
      <c r="U21" s="23"/>
      <c r="V21" s="23"/>
      <c r="W21" s="23"/>
      <c r="X21" s="21"/>
      <c r="Y21" s="21"/>
      <c r="Z21" s="21"/>
      <c r="AA21" s="21"/>
      <c r="AB21" s="23"/>
      <c r="AC21" s="23"/>
      <c r="AD21" s="23"/>
      <c r="AE21" s="284"/>
    </row>
    <row r="22" spans="1:31" x14ac:dyDescent="0.25">
      <c r="A22" s="21"/>
      <c r="B22" s="38"/>
      <c r="C22" s="21"/>
      <c r="D22" s="21"/>
      <c r="E22" s="21"/>
      <c r="F22" s="21"/>
      <c r="G22" s="21"/>
      <c r="H22" s="21"/>
      <c r="I22" s="21"/>
      <c r="J22" s="21"/>
      <c r="K22" s="23"/>
      <c r="L22" s="23"/>
      <c r="M22" s="23"/>
      <c r="N22" s="23"/>
      <c r="O22" s="23"/>
      <c r="P22" s="23"/>
      <c r="Q22" s="23"/>
      <c r="R22" s="23"/>
      <c r="S22" s="23"/>
      <c r="T22" s="23"/>
      <c r="U22" s="23"/>
      <c r="V22" s="23"/>
      <c r="W22" s="23"/>
      <c r="X22" s="21"/>
      <c r="Y22" s="21"/>
      <c r="Z22" s="21"/>
      <c r="AA22" s="21"/>
      <c r="AB22" s="23"/>
      <c r="AC22" s="23"/>
      <c r="AD22" s="23"/>
      <c r="AE22" s="284"/>
    </row>
    <row r="23" spans="1:31" x14ac:dyDescent="0.25">
      <c r="A23" s="21"/>
      <c r="B23" s="38"/>
      <c r="C23" s="21"/>
      <c r="D23" s="21"/>
      <c r="E23" s="21"/>
      <c r="F23" s="21"/>
      <c r="G23" s="21"/>
      <c r="H23" s="21"/>
      <c r="I23" s="21"/>
      <c r="J23" s="21"/>
      <c r="K23" s="23"/>
      <c r="L23" s="23"/>
      <c r="M23" s="23"/>
      <c r="N23" s="23"/>
      <c r="O23" s="23"/>
      <c r="P23" s="23"/>
      <c r="Q23" s="23"/>
      <c r="R23" s="23"/>
      <c r="S23" s="23"/>
      <c r="T23" s="23"/>
      <c r="U23" s="23"/>
      <c r="V23" s="23"/>
      <c r="W23" s="23"/>
      <c r="X23" s="21"/>
      <c r="Y23" s="21"/>
      <c r="Z23" s="21"/>
      <c r="AA23" s="21"/>
      <c r="AB23" s="23"/>
      <c r="AC23" s="23"/>
      <c r="AD23" s="23"/>
      <c r="AE23" s="284"/>
    </row>
    <row r="24" spans="1:31" x14ac:dyDescent="0.25">
      <c r="A24" s="21"/>
      <c r="B24" s="38"/>
      <c r="C24" s="21"/>
      <c r="D24" s="21"/>
      <c r="E24" s="21"/>
      <c r="F24" s="21"/>
      <c r="G24" s="21"/>
      <c r="H24" s="21"/>
      <c r="I24" s="21"/>
      <c r="J24" s="21"/>
      <c r="K24" s="23"/>
      <c r="L24" s="23"/>
      <c r="M24" s="23"/>
      <c r="N24" s="23"/>
      <c r="O24" s="23"/>
      <c r="P24" s="23"/>
      <c r="Q24" s="23"/>
      <c r="R24" s="23"/>
      <c r="S24" s="23"/>
      <c r="T24" s="23"/>
      <c r="U24" s="23"/>
      <c r="V24" s="23"/>
      <c r="W24" s="23"/>
      <c r="X24" s="21"/>
      <c r="Y24" s="21"/>
      <c r="Z24" s="21"/>
      <c r="AA24" s="21"/>
      <c r="AB24" s="23"/>
      <c r="AC24" s="23"/>
      <c r="AD24" s="23"/>
      <c r="AE24" s="284"/>
    </row>
    <row r="25" spans="1:31" x14ac:dyDescent="0.25">
      <c r="A25" s="21"/>
      <c r="B25" s="38"/>
      <c r="C25" s="21"/>
      <c r="D25" s="21"/>
      <c r="E25" s="21"/>
      <c r="F25" s="21"/>
      <c r="G25" s="21"/>
      <c r="H25" s="21"/>
      <c r="I25" s="21"/>
      <c r="J25" s="21"/>
      <c r="K25" s="23"/>
      <c r="L25" s="23"/>
      <c r="M25" s="23"/>
      <c r="N25" s="23"/>
      <c r="O25" s="23"/>
      <c r="P25" s="23"/>
      <c r="Q25" s="23"/>
      <c r="R25" s="23"/>
      <c r="S25" s="23"/>
      <c r="T25" s="23"/>
      <c r="U25" s="23"/>
      <c r="V25" s="23"/>
      <c r="W25" s="23"/>
      <c r="X25" s="21"/>
      <c r="Y25" s="21"/>
      <c r="Z25" s="21"/>
      <c r="AA25" s="21"/>
      <c r="AB25" s="23"/>
      <c r="AC25" s="23"/>
      <c r="AD25" s="23"/>
      <c r="AE25" s="284"/>
    </row>
    <row r="26" spans="1:31" x14ac:dyDescent="0.25">
      <c r="A26" s="21"/>
      <c r="B26" s="38"/>
      <c r="C26" s="21"/>
      <c r="D26" s="21"/>
      <c r="E26" s="21"/>
      <c r="F26" s="21"/>
      <c r="G26" s="21"/>
      <c r="H26" s="21"/>
      <c r="I26" s="21"/>
      <c r="J26" s="21"/>
      <c r="K26" s="23"/>
      <c r="L26" s="23"/>
      <c r="M26" s="23"/>
      <c r="N26" s="23"/>
      <c r="O26" s="23"/>
      <c r="P26" s="23"/>
      <c r="Q26" s="23"/>
      <c r="R26" s="23"/>
      <c r="S26" s="23"/>
      <c r="T26" s="23"/>
      <c r="U26" s="23"/>
      <c r="V26" s="23"/>
      <c r="W26" s="23"/>
      <c r="X26" s="21"/>
      <c r="Y26" s="21"/>
      <c r="Z26" s="21"/>
      <c r="AA26" s="21"/>
      <c r="AB26" s="23"/>
      <c r="AC26" s="23"/>
      <c r="AD26" s="23"/>
      <c r="AE26" s="284"/>
    </row>
    <row r="27" spans="1:31" x14ac:dyDescent="0.25">
      <c r="A27" s="21"/>
      <c r="B27" s="38"/>
      <c r="C27" s="21"/>
      <c r="D27" s="21"/>
      <c r="E27" s="21"/>
      <c r="F27" s="21"/>
      <c r="G27" s="21"/>
      <c r="H27" s="21"/>
      <c r="I27" s="21"/>
      <c r="J27" s="21"/>
      <c r="K27" s="23"/>
      <c r="L27" s="23"/>
      <c r="M27" s="23"/>
      <c r="N27" s="23"/>
      <c r="O27" s="23"/>
      <c r="P27" s="23"/>
      <c r="Q27" s="23"/>
      <c r="R27" s="23"/>
      <c r="S27" s="23"/>
      <c r="T27" s="23"/>
      <c r="U27" s="23"/>
      <c r="V27" s="23"/>
      <c r="W27" s="23"/>
      <c r="X27" s="21"/>
      <c r="Y27" s="21"/>
      <c r="Z27" s="21"/>
      <c r="AA27" s="21"/>
      <c r="AB27" s="23"/>
      <c r="AC27" s="23"/>
      <c r="AD27" s="23"/>
      <c r="AE27" s="284"/>
    </row>
    <row r="28" spans="1:31" x14ac:dyDescent="0.25">
      <c r="A28" s="21"/>
      <c r="B28" s="38"/>
      <c r="C28" s="21"/>
      <c r="D28" s="21"/>
      <c r="E28" s="21"/>
      <c r="F28" s="21"/>
      <c r="G28" s="21"/>
      <c r="H28" s="21"/>
      <c r="I28" s="21"/>
      <c r="J28" s="21"/>
      <c r="K28" s="23"/>
      <c r="L28" s="23"/>
      <c r="M28" s="23"/>
      <c r="N28" s="23"/>
      <c r="O28" s="23"/>
      <c r="P28" s="23"/>
      <c r="Q28" s="23"/>
      <c r="R28" s="23"/>
      <c r="S28" s="23"/>
      <c r="T28" s="23"/>
      <c r="U28" s="23"/>
      <c r="V28" s="23"/>
      <c r="W28" s="23"/>
      <c r="X28" s="21"/>
      <c r="Y28" s="21"/>
      <c r="Z28" s="21"/>
      <c r="AA28" s="21"/>
      <c r="AB28" s="23"/>
      <c r="AC28" s="23"/>
      <c r="AD28" s="23"/>
      <c r="AE28" s="284"/>
    </row>
    <row r="29" spans="1:31" x14ac:dyDescent="0.25">
      <c r="A29" s="21"/>
      <c r="B29" s="38"/>
      <c r="C29" s="21"/>
      <c r="D29" s="21"/>
      <c r="E29" s="21"/>
      <c r="F29" s="21"/>
      <c r="G29" s="21"/>
      <c r="H29" s="21"/>
      <c r="I29" s="21"/>
      <c r="J29" s="21"/>
      <c r="K29" s="23"/>
      <c r="L29" s="23"/>
      <c r="M29" s="23"/>
      <c r="N29" s="23"/>
      <c r="O29" s="23"/>
      <c r="P29" s="23"/>
      <c r="Q29" s="23"/>
      <c r="R29" s="23"/>
      <c r="S29" s="23"/>
      <c r="T29" s="23"/>
      <c r="U29" s="23"/>
      <c r="V29" s="23"/>
      <c r="W29" s="23"/>
      <c r="X29" s="21"/>
      <c r="Y29" s="21"/>
      <c r="Z29" s="21"/>
      <c r="AA29" s="21"/>
      <c r="AB29" s="23"/>
      <c r="AC29" s="23"/>
      <c r="AD29" s="23"/>
      <c r="AE29" s="284"/>
    </row>
    <row r="30" spans="1:31" x14ac:dyDescent="0.25">
      <c r="A30" s="21"/>
      <c r="B30" s="38"/>
      <c r="C30" s="21"/>
      <c r="D30" s="21"/>
      <c r="E30" s="21"/>
      <c r="F30" s="21"/>
      <c r="G30" s="21"/>
      <c r="H30" s="21"/>
      <c r="I30" s="21"/>
      <c r="J30" s="21"/>
      <c r="K30" s="23"/>
      <c r="L30" s="23"/>
      <c r="M30" s="23"/>
      <c r="N30" s="23"/>
      <c r="O30" s="23"/>
      <c r="P30" s="23"/>
      <c r="Q30" s="23"/>
      <c r="R30" s="23"/>
      <c r="S30" s="23"/>
      <c r="T30" s="23"/>
      <c r="U30" s="23"/>
      <c r="V30" s="23"/>
      <c r="W30" s="23"/>
      <c r="X30" s="21"/>
      <c r="Y30" s="21"/>
      <c r="Z30" s="21"/>
      <c r="AA30" s="21"/>
      <c r="AB30" s="23"/>
      <c r="AC30" s="23"/>
      <c r="AD30" s="23"/>
      <c r="AE30" s="284"/>
    </row>
    <row r="31" spans="1:31" x14ac:dyDescent="0.25">
      <c r="A31" s="21"/>
      <c r="B31" s="38"/>
      <c r="C31" s="21"/>
      <c r="D31" s="21"/>
      <c r="E31" s="21"/>
      <c r="F31" s="21"/>
      <c r="G31" s="21"/>
      <c r="H31" s="21"/>
      <c r="I31" s="21"/>
      <c r="J31" s="21"/>
      <c r="K31" s="23"/>
      <c r="L31" s="23"/>
      <c r="M31" s="23"/>
      <c r="N31" s="23"/>
      <c r="O31" s="23"/>
      <c r="P31" s="23"/>
      <c r="Q31" s="23"/>
      <c r="R31" s="23"/>
      <c r="S31" s="23"/>
      <c r="T31" s="23"/>
      <c r="U31" s="23"/>
      <c r="V31" s="23"/>
      <c r="W31" s="23"/>
      <c r="X31" s="21"/>
      <c r="Y31" s="21"/>
      <c r="Z31" s="21"/>
      <c r="AA31" s="21"/>
      <c r="AB31" s="23"/>
      <c r="AC31" s="23"/>
      <c r="AD31" s="23"/>
      <c r="AE31" s="284"/>
    </row>
    <row r="32" spans="1:31" x14ac:dyDescent="0.25">
      <c r="A32" s="21"/>
      <c r="B32" s="38"/>
      <c r="C32" s="21"/>
      <c r="D32" s="21"/>
      <c r="E32" s="21"/>
      <c r="F32" s="21"/>
      <c r="G32" s="21"/>
      <c r="H32" s="21"/>
      <c r="I32" s="21"/>
      <c r="J32" s="21"/>
      <c r="K32" s="23"/>
      <c r="L32" s="23"/>
      <c r="M32" s="23"/>
      <c r="N32" s="23"/>
      <c r="O32" s="23"/>
      <c r="P32" s="23"/>
      <c r="Q32" s="23"/>
      <c r="R32" s="23"/>
      <c r="S32" s="23"/>
      <c r="T32" s="23"/>
      <c r="U32" s="23"/>
      <c r="V32" s="23"/>
      <c r="W32" s="23"/>
      <c r="X32" s="21"/>
      <c r="Y32" s="21"/>
      <c r="Z32" s="21"/>
      <c r="AA32" s="21"/>
      <c r="AB32" s="23"/>
      <c r="AC32" s="23"/>
      <c r="AD32" s="23"/>
      <c r="AE32" s="284"/>
    </row>
    <row r="33" spans="1:31" x14ac:dyDescent="0.25">
      <c r="A33" s="21"/>
      <c r="B33" s="38"/>
      <c r="C33" s="21"/>
      <c r="D33" s="21"/>
      <c r="E33" s="21"/>
      <c r="F33" s="21"/>
      <c r="G33" s="21"/>
      <c r="H33" s="21"/>
      <c r="I33" s="21"/>
      <c r="J33" s="21"/>
      <c r="K33" s="23"/>
      <c r="L33" s="23"/>
      <c r="M33" s="23"/>
      <c r="N33" s="23"/>
      <c r="O33" s="23"/>
      <c r="P33" s="23"/>
      <c r="Q33" s="23"/>
      <c r="R33" s="23"/>
      <c r="S33" s="23"/>
      <c r="T33" s="23"/>
      <c r="U33" s="23"/>
      <c r="V33" s="23"/>
      <c r="W33" s="23"/>
      <c r="X33" s="21"/>
      <c r="Y33" s="21"/>
      <c r="Z33" s="21"/>
      <c r="AA33" s="21"/>
      <c r="AB33" s="23"/>
      <c r="AC33" s="23"/>
      <c r="AD33" s="23"/>
      <c r="AE33" s="284"/>
    </row>
    <row r="34" spans="1:31" x14ac:dyDescent="0.25">
      <c r="A34" s="21"/>
      <c r="B34" s="38"/>
      <c r="C34" s="21"/>
      <c r="D34" s="21"/>
      <c r="E34" s="21"/>
      <c r="F34" s="21"/>
      <c r="G34" s="21"/>
      <c r="H34" s="21"/>
      <c r="I34" s="21"/>
      <c r="J34" s="21"/>
      <c r="K34" s="23"/>
      <c r="L34" s="23"/>
      <c r="M34" s="23"/>
      <c r="N34" s="23"/>
      <c r="O34" s="23"/>
      <c r="P34" s="23"/>
      <c r="Q34" s="23"/>
      <c r="R34" s="23"/>
      <c r="S34" s="23"/>
      <c r="T34" s="23"/>
      <c r="U34" s="23"/>
      <c r="V34" s="23"/>
      <c r="W34" s="23"/>
      <c r="X34" s="21"/>
      <c r="Y34" s="21"/>
      <c r="Z34" s="21"/>
      <c r="AA34" s="21"/>
      <c r="AB34" s="23"/>
      <c r="AC34" s="23"/>
      <c r="AD34" s="23"/>
      <c r="AE34" s="284"/>
    </row>
    <row r="35" spans="1:31" x14ac:dyDescent="0.25">
      <c r="A35" s="21"/>
      <c r="B35" s="38"/>
      <c r="C35" s="21"/>
      <c r="D35" s="21"/>
      <c r="E35" s="21"/>
      <c r="F35" s="21"/>
      <c r="G35" s="21"/>
      <c r="H35" s="21"/>
      <c r="I35" s="21"/>
      <c r="J35" s="21"/>
      <c r="K35" s="23"/>
      <c r="L35" s="23"/>
      <c r="M35" s="23"/>
      <c r="N35" s="23"/>
      <c r="O35" s="23"/>
      <c r="P35" s="23"/>
      <c r="Q35" s="23"/>
      <c r="R35" s="23"/>
      <c r="S35" s="23"/>
      <c r="T35" s="23"/>
      <c r="U35" s="23"/>
      <c r="V35" s="23"/>
      <c r="W35" s="23"/>
      <c r="X35" s="21"/>
      <c r="Y35" s="21"/>
      <c r="Z35" s="21"/>
      <c r="AA35" s="21"/>
      <c r="AB35" s="23"/>
      <c r="AC35" s="23"/>
      <c r="AD35" s="23"/>
      <c r="AE35" s="284"/>
    </row>
    <row r="36" spans="1:31" x14ac:dyDescent="0.25">
      <c r="A36" s="1"/>
      <c r="B36" s="31"/>
      <c r="C36" s="1"/>
      <c r="D36" s="1"/>
      <c r="E36" s="1"/>
      <c r="F36" s="1"/>
      <c r="G36" s="1"/>
      <c r="H36" s="1"/>
      <c r="I36" s="1"/>
      <c r="J36" s="21"/>
      <c r="K36" s="23"/>
      <c r="L36" s="23"/>
      <c r="M36" s="23"/>
      <c r="N36" s="23"/>
      <c r="O36" s="23"/>
      <c r="P36" s="23"/>
      <c r="Q36" s="23"/>
      <c r="R36" s="23"/>
      <c r="S36" s="23"/>
      <c r="T36" s="23"/>
      <c r="U36" s="23"/>
      <c r="V36" s="23"/>
      <c r="W36" s="23"/>
      <c r="X36" s="21"/>
      <c r="Y36" s="21"/>
      <c r="Z36" s="21"/>
      <c r="AA36" s="21"/>
      <c r="AB36" s="13"/>
      <c r="AC36" s="23"/>
      <c r="AD36" s="23"/>
      <c r="AE36" s="284"/>
    </row>
    <row r="37" spans="1:31" x14ac:dyDescent="0.25">
      <c r="A37" s="1"/>
      <c r="B37" s="31"/>
      <c r="C37" s="1"/>
      <c r="D37" s="1"/>
      <c r="E37" s="1"/>
      <c r="F37" s="1"/>
      <c r="G37" s="1"/>
      <c r="H37" s="1"/>
      <c r="I37" s="1"/>
      <c r="J37" s="21"/>
      <c r="K37" s="23"/>
      <c r="L37" s="23"/>
      <c r="M37" s="23"/>
      <c r="N37" s="23"/>
      <c r="O37" s="23"/>
      <c r="P37" s="23"/>
      <c r="Q37" s="23"/>
      <c r="R37" s="23"/>
      <c r="S37" s="23"/>
      <c r="T37" s="23"/>
      <c r="U37" s="23"/>
      <c r="V37" s="23"/>
      <c r="W37" s="23"/>
      <c r="X37" s="21"/>
      <c r="Y37" s="21"/>
      <c r="Z37" s="21"/>
      <c r="AA37" s="21"/>
      <c r="AB37" s="13"/>
      <c r="AC37" s="23"/>
      <c r="AD37" s="23"/>
      <c r="AE37" s="284"/>
    </row>
    <row r="38" spans="1:31" x14ac:dyDescent="0.25">
      <c r="A38" s="1"/>
      <c r="B38" s="31"/>
      <c r="C38" s="1"/>
      <c r="D38" s="1"/>
      <c r="E38" s="1"/>
      <c r="F38" s="1"/>
      <c r="G38" s="1"/>
      <c r="H38" s="1"/>
      <c r="I38" s="1"/>
      <c r="J38" s="21"/>
      <c r="K38" s="23"/>
      <c r="L38" s="23"/>
      <c r="M38" s="23"/>
      <c r="N38" s="23"/>
      <c r="O38" s="23"/>
      <c r="P38" s="23"/>
      <c r="Q38" s="23"/>
      <c r="R38" s="23"/>
      <c r="S38" s="23"/>
      <c r="T38" s="23"/>
      <c r="U38" s="23"/>
      <c r="V38" s="23"/>
      <c r="W38" s="23"/>
      <c r="X38" s="21"/>
      <c r="Y38" s="21"/>
      <c r="Z38" s="21"/>
      <c r="AA38" s="21"/>
      <c r="AB38" s="13"/>
      <c r="AC38" s="23"/>
      <c r="AD38" s="23"/>
      <c r="AE38" s="284"/>
    </row>
    <row r="39" spans="1:31" x14ac:dyDescent="0.25">
      <c r="A39" s="1"/>
      <c r="B39" s="1"/>
      <c r="C39" s="1"/>
      <c r="D39" s="1"/>
      <c r="E39" s="1"/>
      <c r="F39" s="1"/>
      <c r="G39" s="1"/>
      <c r="H39" s="1"/>
      <c r="I39" s="1"/>
      <c r="J39" s="1"/>
      <c r="K39" s="1"/>
      <c r="L39" s="1"/>
      <c r="M39" s="1"/>
      <c r="N39" s="1"/>
      <c r="O39" s="1"/>
      <c r="P39" s="1"/>
      <c r="Q39" s="1"/>
      <c r="R39" s="1"/>
      <c r="S39" s="1"/>
      <c r="T39" s="1"/>
      <c r="U39" s="1"/>
      <c r="V39" s="13"/>
      <c r="W39" s="13"/>
      <c r="X39" s="1"/>
      <c r="Y39" s="1"/>
      <c r="Z39" s="1"/>
      <c r="AA39" s="1"/>
      <c r="AB39" s="13"/>
      <c r="AC39" s="13"/>
      <c r="AD39" s="13"/>
      <c r="AE39" s="285"/>
    </row>
    <row r="40" spans="1:31" x14ac:dyDescent="0.25">
      <c r="A40" s="97"/>
      <c r="B40" s="97" t="s">
        <v>28</v>
      </c>
      <c r="C40" s="97">
        <f>COUNT(D4:D39)</f>
        <v>4</v>
      </c>
      <c r="D40" s="97">
        <f>SUM(D4:D39)</f>
        <v>0</v>
      </c>
      <c r="E40" s="97">
        <f>SUM(E4:E39)</f>
        <v>61.3</v>
      </c>
      <c r="F40" s="97"/>
      <c r="G40" s="97"/>
      <c r="H40" s="97">
        <f>SUM(H4:H39)</f>
        <v>0</v>
      </c>
      <c r="I40" s="97">
        <f>SUM(I4:I39)</f>
        <v>87</v>
      </c>
      <c r="J40" s="97">
        <f>MAX(J4:J39)</f>
        <v>11</v>
      </c>
      <c r="K40" s="98">
        <f t="shared" ref="K40:AA40" si="0">SUM(K4:K39)</f>
        <v>118105.98000000001</v>
      </c>
      <c r="L40" s="98">
        <f t="shared" si="0"/>
        <v>1855.0900000000001</v>
      </c>
      <c r="M40" s="98">
        <f t="shared" si="0"/>
        <v>18495.41</v>
      </c>
      <c r="N40" s="98">
        <f t="shared" si="0"/>
        <v>0</v>
      </c>
      <c r="O40" s="98">
        <f t="shared" si="0"/>
        <v>5146.05</v>
      </c>
      <c r="P40" s="98">
        <f t="shared" si="0"/>
        <v>11866.8</v>
      </c>
      <c r="Q40" s="98">
        <f t="shared" si="0"/>
        <v>41325</v>
      </c>
      <c r="R40" s="98">
        <f t="shared" si="0"/>
        <v>5554.95</v>
      </c>
      <c r="S40" s="98">
        <f t="shared" si="0"/>
        <v>0</v>
      </c>
      <c r="T40" s="98">
        <f t="shared" si="0"/>
        <v>0</v>
      </c>
      <c r="U40" s="98">
        <f t="shared" si="0"/>
        <v>202349.28</v>
      </c>
      <c r="V40" s="98">
        <f t="shared" si="0"/>
        <v>0</v>
      </c>
      <c r="W40" s="98">
        <f t="shared" si="0"/>
        <v>202349.28</v>
      </c>
      <c r="X40" s="101">
        <f t="shared" si="0"/>
        <v>80668</v>
      </c>
      <c r="Y40" s="101">
        <f t="shared" si="0"/>
        <v>0</v>
      </c>
      <c r="Z40" s="101">
        <f t="shared" si="0"/>
        <v>957</v>
      </c>
      <c r="AA40" s="101">
        <f t="shared" si="0"/>
        <v>957</v>
      </c>
      <c r="AB40" s="113">
        <f>W40/(D40+E40)</f>
        <v>3300.9670473083197</v>
      </c>
      <c r="AC40" s="113">
        <f>W40/Z40</f>
        <v>211.44125391849531</v>
      </c>
      <c r="AD40" s="113"/>
      <c r="AE40" s="113"/>
    </row>
    <row r="41" spans="1:31" ht="31.2" x14ac:dyDescent="0.25">
      <c r="A41" s="146" t="s">
        <v>14</v>
      </c>
      <c r="B41" s="146" t="s">
        <v>15</v>
      </c>
      <c r="C41" s="146" t="s">
        <v>16</v>
      </c>
      <c r="D41" s="43" t="s">
        <v>526</v>
      </c>
      <c r="E41" s="43" t="s">
        <v>524</v>
      </c>
      <c r="F41" s="146" t="s">
        <v>2</v>
      </c>
      <c r="G41" s="146" t="s">
        <v>3</v>
      </c>
      <c r="H41" s="43" t="s">
        <v>29</v>
      </c>
      <c r="I41" s="43" t="s">
        <v>4</v>
      </c>
      <c r="J41" s="43" t="s">
        <v>5</v>
      </c>
      <c r="K41" s="43" t="s">
        <v>6</v>
      </c>
      <c r="L41" s="43" t="s">
        <v>773</v>
      </c>
      <c r="M41" s="43" t="s">
        <v>13</v>
      </c>
      <c r="N41" s="146" t="s">
        <v>17</v>
      </c>
      <c r="O41" s="146" t="s">
        <v>7</v>
      </c>
      <c r="P41" s="43" t="s">
        <v>8</v>
      </c>
      <c r="Q41" s="146" t="s">
        <v>9</v>
      </c>
      <c r="R41" s="43" t="s">
        <v>18</v>
      </c>
      <c r="S41" s="146" t="s">
        <v>10</v>
      </c>
      <c r="T41" s="146" t="s">
        <v>12</v>
      </c>
      <c r="U41" s="43" t="s">
        <v>169</v>
      </c>
      <c r="V41" s="43" t="s">
        <v>170</v>
      </c>
      <c r="W41" s="43" t="s">
        <v>171</v>
      </c>
      <c r="X41" s="43" t="s">
        <v>163</v>
      </c>
      <c r="Y41" s="43" t="s">
        <v>164</v>
      </c>
      <c r="Z41" s="43" t="s">
        <v>165</v>
      </c>
      <c r="AA41" s="43" t="s">
        <v>166</v>
      </c>
      <c r="AB41" s="146" t="s">
        <v>167</v>
      </c>
      <c r="AC41" s="146" t="s">
        <v>168</v>
      </c>
      <c r="AD41" s="146" t="s">
        <v>1405</v>
      </c>
      <c r="AE41" s="146" t="s">
        <v>1406</v>
      </c>
    </row>
    <row r="42" spans="1:31" x14ac:dyDescent="0.25">
      <c r="A42" s="100"/>
      <c r="B42" s="100"/>
      <c r="C42" s="100"/>
      <c r="D42" s="100"/>
      <c r="E42" s="100"/>
      <c r="F42" s="100"/>
      <c r="G42" s="100"/>
      <c r="H42" s="100"/>
      <c r="I42" s="100"/>
      <c r="J42" s="100"/>
      <c r="K42" s="100"/>
      <c r="L42" s="100"/>
      <c r="M42" s="100"/>
      <c r="N42" s="100"/>
      <c r="O42" s="100"/>
      <c r="P42" s="100"/>
      <c r="Q42" s="100"/>
      <c r="R42" s="100"/>
      <c r="S42" s="100"/>
      <c r="T42" s="100"/>
      <c r="U42" s="100"/>
      <c r="V42" s="100"/>
      <c r="W42" s="100"/>
      <c r="X42" s="100"/>
      <c r="Y42" s="100"/>
      <c r="Z42" s="100"/>
      <c r="AA42" s="100"/>
      <c r="AB42" s="100"/>
      <c r="AC42" s="100"/>
      <c r="AD42" s="100"/>
      <c r="AE42" s="100"/>
    </row>
    <row r="43" spans="1:31" ht="48" x14ac:dyDescent="0.25">
      <c r="A43" s="304" t="s">
        <v>1251</v>
      </c>
      <c r="B43" s="304"/>
      <c r="C43" s="245" t="s">
        <v>30</v>
      </c>
      <c r="D43" s="245" t="s">
        <v>526</v>
      </c>
      <c r="E43" s="245" t="s">
        <v>524</v>
      </c>
      <c r="F43" s="294"/>
      <c r="G43" s="294"/>
      <c r="H43" s="245" t="s">
        <v>31</v>
      </c>
      <c r="I43" s="245" t="s">
        <v>4</v>
      </c>
      <c r="J43" s="245" t="s">
        <v>5</v>
      </c>
      <c r="K43" s="245" t="s">
        <v>6</v>
      </c>
      <c r="L43" s="245" t="s">
        <v>773</v>
      </c>
      <c r="M43" s="245" t="s">
        <v>13</v>
      </c>
      <c r="N43" s="294" t="s">
        <v>17</v>
      </c>
      <c r="O43" s="294" t="s">
        <v>7</v>
      </c>
      <c r="P43" s="245" t="s">
        <v>8</v>
      </c>
      <c r="Q43" s="294" t="s">
        <v>9</v>
      </c>
      <c r="R43" s="245" t="s">
        <v>18</v>
      </c>
      <c r="S43" s="294" t="s">
        <v>10</v>
      </c>
      <c r="T43" s="294" t="s">
        <v>12</v>
      </c>
      <c r="U43" s="245" t="s">
        <v>169</v>
      </c>
      <c r="V43" s="245" t="s">
        <v>170</v>
      </c>
      <c r="W43" s="245" t="s">
        <v>171</v>
      </c>
      <c r="X43" s="245" t="s">
        <v>163</v>
      </c>
      <c r="Y43" s="245" t="s">
        <v>164</v>
      </c>
      <c r="Z43" s="245" t="s">
        <v>165</v>
      </c>
      <c r="AA43" s="245" t="s">
        <v>166</v>
      </c>
      <c r="AB43" s="247" t="s">
        <v>167</v>
      </c>
      <c r="AC43" s="247" t="s">
        <v>168</v>
      </c>
      <c r="AD43" s="247"/>
      <c r="AE43" s="247"/>
    </row>
    <row r="44" spans="1:31" x14ac:dyDescent="0.25">
      <c r="A44" s="303" t="s">
        <v>1364</v>
      </c>
      <c r="B44" s="303"/>
      <c r="C44" s="95">
        <f>COUNT(D4:D19)</f>
        <v>4</v>
      </c>
      <c r="D44" s="95">
        <f>SUM(D4:D19)</f>
        <v>0</v>
      </c>
      <c r="E44" s="95">
        <f>SUM(E4:E19)</f>
        <v>61.3</v>
      </c>
      <c r="F44" s="95"/>
      <c r="G44" s="95"/>
      <c r="H44" s="95">
        <f>SUM(H4:H19)</f>
        <v>0</v>
      </c>
      <c r="I44" s="95">
        <f>SUM(I4:I19)</f>
        <v>87</v>
      </c>
      <c r="J44" s="95">
        <f>MAX(J4:J19)</f>
        <v>11</v>
      </c>
      <c r="K44" s="45">
        <f>SUM(K4:K19)</f>
        <v>118105.98000000001</v>
      </c>
      <c r="L44" s="45">
        <f t="shared" ref="L44:AA44" si="1">SUM(L4:L19)</f>
        <v>1855.0900000000001</v>
      </c>
      <c r="M44" s="45">
        <f t="shared" si="1"/>
        <v>18495.41</v>
      </c>
      <c r="N44" s="45">
        <f t="shared" si="1"/>
        <v>0</v>
      </c>
      <c r="O44" s="45">
        <f t="shared" si="1"/>
        <v>5146.05</v>
      </c>
      <c r="P44" s="45">
        <f t="shared" si="1"/>
        <v>11866.8</v>
      </c>
      <c r="Q44" s="45">
        <f t="shared" si="1"/>
        <v>41325</v>
      </c>
      <c r="R44" s="45">
        <f t="shared" si="1"/>
        <v>5554.95</v>
      </c>
      <c r="S44" s="45">
        <f t="shared" si="1"/>
        <v>0</v>
      </c>
      <c r="T44" s="45">
        <f t="shared" si="1"/>
        <v>0</v>
      </c>
      <c r="U44" s="45">
        <f t="shared" si="1"/>
        <v>202349.28</v>
      </c>
      <c r="V44" s="45">
        <f t="shared" si="1"/>
        <v>0</v>
      </c>
      <c r="W44" s="45">
        <f t="shared" si="1"/>
        <v>202349.28</v>
      </c>
      <c r="X44" s="258">
        <f t="shared" si="1"/>
        <v>80668</v>
      </c>
      <c r="Y44" s="258">
        <f t="shared" si="1"/>
        <v>0</v>
      </c>
      <c r="Z44" s="258">
        <f t="shared" si="1"/>
        <v>957</v>
      </c>
      <c r="AA44" s="258">
        <f t="shared" si="1"/>
        <v>957</v>
      </c>
      <c r="AB44" s="62">
        <f>W44/(D44+E44)</f>
        <v>3300.9670473083197</v>
      </c>
      <c r="AC44" s="62">
        <f>W44/Z44</f>
        <v>211.44125391849531</v>
      </c>
      <c r="AD44" s="62"/>
      <c r="AE44" s="62"/>
    </row>
  </sheetData>
  <mergeCells count="2">
    <mergeCell ref="A43:B43"/>
    <mergeCell ref="A44:B44"/>
  </mergeCells>
  <pageMargins left="0.70866141732283472" right="0.70866141732283472" top="0.74803149606299213" bottom="0.74803149606299213" header="0.31496062992125984" footer="0.31496062992125984"/>
  <pageSetup paperSize="8" scale="59" orientation="landscape"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pageSetUpPr fitToPage="1"/>
  </sheetPr>
  <dimension ref="A1:AE44"/>
  <sheetViews>
    <sheetView workbookViewId="0">
      <selection activeCell="A4" sqref="A4:AE4"/>
    </sheetView>
  </sheetViews>
  <sheetFormatPr defaultRowHeight="13.2" x14ac:dyDescent="0.25"/>
  <cols>
    <col min="1" max="1" width="16" customWidth="1"/>
    <col min="2" max="2" width="13.44140625" bestFit="1" customWidth="1"/>
    <col min="3" max="3" width="16.5546875" customWidth="1"/>
    <col min="7" max="7" width="13.88671875" customWidth="1"/>
    <col min="11" max="11" width="11" bestFit="1" customWidth="1"/>
    <col min="13" max="13" width="10" bestFit="1" customWidth="1"/>
    <col min="15" max="16" width="10" bestFit="1" customWidth="1"/>
    <col min="17" max="17" width="11" bestFit="1" customWidth="1"/>
    <col min="18" max="18" width="10" bestFit="1" customWidth="1"/>
    <col min="21" max="21" width="11" bestFit="1" customWidth="1"/>
    <col min="23" max="23" width="11" bestFit="1" customWidth="1"/>
    <col min="28" max="28" width="10" bestFit="1" customWidth="1"/>
    <col min="31" max="31" width="16.88671875" customWidth="1"/>
  </cols>
  <sheetData>
    <row r="1" spans="1:31" x14ac:dyDescent="0.25">
      <c r="A1" s="10" t="s">
        <v>2183</v>
      </c>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31" x14ac:dyDescent="0.25">
      <c r="A4" s="38" t="s">
        <v>2182</v>
      </c>
      <c r="B4" s="39" t="s">
        <v>2184</v>
      </c>
      <c r="C4" s="21" t="s">
        <v>2185</v>
      </c>
      <c r="D4" s="21">
        <v>0</v>
      </c>
      <c r="E4" s="21">
        <v>6.74</v>
      </c>
      <c r="F4" s="21" t="s">
        <v>544</v>
      </c>
      <c r="G4" s="21" t="s">
        <v>2185</v>
      </c>
      <c r="H4" s="21">
        <v>0</v>
      </c>
      <c r="I4" s="21">
        <v>9</v>
      </c>
      <c r="J4" s="21">
        <v>11</v>
      </c>
      <c r="K4" s="23">
        <v>12217.86</v>
      </c>
      <c r="L4" s="23">
        <v>191.91</v>
      </c>
      <c r="M4" s="23">
        <v>1913.32</v>
      </c>
      <c r="N4" s="23">
        <v>0</v>
      </c>
      <c r="O4" s="23">
        <v>532.35</v>
      </c>
      <c r="P4" s="23">
        <v>1227.5999999999999</v>
      </c>
      <c r="Q4" s="23">
        <v>4275</v>
      </c>
      <c r="R4" s="23">
        <v>574.65</v>
      </c>
      <c r="S4" s="23">
        <v>0</v>
      </c>
      <c r="T4" s="23">
        <v>0</v>
      </c>
      <c r="U4" s="23">
        <v>20932.689999999999</v>
      </c>
      <c r="V4" s="23">
        <v>0</v>
      </c>
      <c r="W4" s="23">
        <f>U4+V4</f>
        <v>20932.689999999999</v>
      </c>
      <c r="X4" s="21">
        <v>8425</v>
      </c>
      <c r="Y4" s="21">
        <v>0</v>
      </c>
      <c r="Z4" s="21">
        <v>99</v>
      </c>
      <c r="AA4" s="21">
        <v>99</v>
      </c>
      <c r="AB4" s="23">
        <f>W4/(D4+E4)</f>
        <v>3105.7403560830858</v>
      </c>
      <c r="AC4" s="23">
        <f>W4/Z4</f>
        <v>211.44131313131311</v>
      </c>
      <c r="AD4" s="23" t="s">
        <v>1798</v>
      </c>
      <c r="AE4" s="284">
        <v>0.5</v>
      </c>
    </row>
    <row r="5" spans="1:31" x14ac:dyDescent="0.25">
      <c r="A5" s="38"/>
      <c r="B5" s="39"/>
      <c r="C5" s="21"/>
      <c r="D5" s="21"/>
      <c r="E5" s="21"/>
      <c r="F5" s="21"/>
      <c r="G5" s="21"/>
      <c r="H5" s="21"/>
      <c r="I5" s="21"/>
      <c r="J5" s="21"/>
      <c r="K5" s="23"/>
      <c r="L5" s="23"/>
      <c r="M5" s="23"/>
      <c r="N5" s="23"/>
      <c r="O5" s="23"/>
      <c r="P5" s="23"/>
      <c r="Q5" s="23"/>
      <c r="R5" s="23"/>
      <c r="S5" s="23"/>
      <c r="T5" s="23"/>
      <c r="U5" s="23"/>
      <c r="V5" s="23"/>
      <c r="W5" s="23"/>
      <c r="X5" s="21"/>
      <c r="Y5" s="21"/>
      <c r="Z5" s="21"/>
      <c r="AA5" s="21"/>
      <c r="AB5" s="23"/>
      <c r="AC5" s="23"/>
      <c r="AD5" s="23"/>
      <c r="AE5" s="284"/>
    </row>
    <row r="6" spans="1:31" x14ac:dyDescent="0.25">
      <c r="A6" s="38"/>
      <c r="B6" s="39"/>
      <c r="C6" s="21"/>
      <c r="D6" s="21"/>
      <c r="E6" s="21"/>
      <c r="F6" s="21"/>
      <c r="G6" s="21"/>
      <c r="H6" s="21"/>
      <c r="I6" s="21"/>
      <c r="J6" s="21"/>
      <c r="K6" s="23"/>
      <c r="L6" s="23"/>
      <c r="M6" s="23"/>
      <c r="N6" s="23"/>
      <c r="O6" s="23"/>
      <c r="P6" s="23"/>
      <c r="Q6" s="23"/>
      <c r="R6" s="23"/>
      <c r="S6" s="23"/>
      <c r="T6" s="23"/>
      <c r="U6" s="23"/>
      <c r="V6" s="23"/>
      <c r="W6" s="23"/>
      <c r="X6" s="21"/>
      <c r="Y6" s="21"/>
      <c r="Z6" s="21"/>
      <c r="AA6" s="21"/>
      <c r="AB6" s="23"/>
      <c r="AC6" s="23"/>
      <c r="AD6" s="23"/>
      <c r="AE6" s="284"/>
    </row>
    <row r="7" spans="1:31" x14ac:dyDescent="0.25">
      <c r="A7" s="38"/>
      <c r="B7" s="39"/>
      <c r="C7" s="21"/>
      <c r="D7" s="21"/>
      <c r="E7" s="21"/>
      <c r="F7" s="21"/>
      <c r="G7" s="21"/>
      <c r="H7" s="21"/>
      <c r="I7" s="21"/>
      <c r="J7" s="21"/>
      <c r="K7" s="23"/>
      <c r="L7" s="23"/>
      <c r="M7" s="23"/>
      <c r="N7" s="23"/>
      <c r="O7" s="23"/>
      <c r="P7" s="23"/>
      <c r="Q7" s="23"/>
      <c r="R7" s="23"/>
      <c r="S7" s="23"/>
      <c r="T7" s="23"/>
      <c r="U7" s="23"/>
      <c r="V7" s="23"/>
      <c r="W7" s="23"/>
      <c r="X7" s="21"/>
      <c r="Y7" s="21"/>
      <c r="Z7" s="21"/>
      <c r="AA7" s="21"/>
      <c r="AB7" s="23"/>
      <c r="AC7" s="23"/>
      <c r="AD7" s="23"/>
      <c r="AE7" s="284"/>
    </row>
    <row r="8" spans="1:31" x14ac:dyDescent="0.25">
      <c r="A8" s="38"/>
      <c r="B8" s="39"/>
      <c r="C8" s="21"/>
      <c r="D8" s="21"/>
      <c r="E8" s="21"/>
      <c r="F8" s="21"/>
      <c r="G8" s="21"/>
      <c r="H8" s="21"/>
      <c r="I8" s="21"/>
      <c r="J8" s="21"/>
      <c r="K8" s="23"/>
      <c r="L8" s="23"/>
      <c r="M8" s="23"/>
      <c r="N8" s="23"/>
      <c r="O8" s="23"/>
      <c r="P8" s="23"/>
      <c r="Q8" s="23"/>
      <c r="R8" s="23"/>
      <c r="S8" s="23"/>
      <c r="T8" s="23"/>
      <c r="U8" s="23"/>
      <c r="V8" s="23"/>
      <c r="W8" s="23"/>
      <c r="X8" s="21"/>
      <c r="Y8" s="21"/>
      <c r="Z8" s="21"/>
      <c r="AA8" s="21"/>
      <c r="AB8" s="23"/>
      <c r="AC8" s="23"/>
      <c r="AD8" s="23"/>
      <c r="AE8" s="284"/>
    </row>
    <row r="9" spans="1:31" x14ac:dyDescent="0.25">
      <c r="A9" s="21"/>
      <c r="B9" s="38"/>
      <c r="C9" s="21"/>
      <c r="D9" s="21"/>
      <c r="E9" s="21"/>
      <c r="F9" s="21"/>
      <c r="G9" s="21"/>
      <c r="H9" s="21"/>
      <c r="I9" s="21"/>
      <c r="J9" s="21"/>
      <c r="K9" s="23"/>
      <c r="L9" s="23"/>
      <c r="M9" s="23"/>
      <c r="N9" s="23"/>
      <c r="O9" s="23"/>
      <c r="P9" s="23"/>
      <c r="Q9" s="23"/>
      <c r="R9" s="23"/>
      <c r="S9" s="23"/>
      <c r="T9" s="23"/>
      <c r="U9" s="23"/>
      <c r="V9" s="23"/>
      <c r="W9" s="23"/>
      <c r="X9" s="21"/>
      <c r="Y9" s="21"/>
      <c r="Z9" s="21"/>
      <c r="AA9" s="21"/>
      <c r="AB9" s="23"/>
      <c r="AC9" s="23"/>
      <c r="AD9" s="23"/>
      <c r="AE9" s="284"/>
    </row>
    <row r="10" spans="1:31" x14ac:dyDescent="0.25">
      <c r="A10" s="21"/>
      <c r="B10" s="38"/>
      <c r="C10" s="21"/>
      <c r="D10" s="21"/>
      <c r="E10" s="21"/>
      <c r="F10" s="21"/>
      <c r="G10" s="21"/>
      <c r="H10" s="21"/>
      <c r="I10" s="21"/>
      <c r="J10" s="21"/>
      <c r="K10" s="23"/>
      <c r="L10" s="23"/>
      <c r="M10" s="23"/>
      <c r="N10" s="23"/>
      <c r="O10" s="23"/>
      <c r="P10" s="23"/>
      <c r="Q10" s="23"/>
      <c r="R10" s="23"/>
      <c r="S10" s="23"/>
      <c r="T10" s="23"/>
      <c r="U10" s="23"/>
      <c r="V10" s="23"/>
      <c r="W10" s="23"/>
      <c r="X10" s="21"/>
      <c r="Y10" s="21"/>
      <c r="Z10" s="21"/>
      <c r="AA10" s="21"/>
      <c r="AB10" s="23"/>
      <c r="AC10" s="23"/>
      <c r="AD10" s="23"/>
      <c r="AE10" s="284"/>
    </row>
    <row r="11" spans="1:31" x14ac:dyDescent="0.25">
      <c r="A11" s="21"/>
      <c r="B11" s="38"/>
      <c r="C11" s="21"/>
      <c r="D11" s="21"/>
      <c r="E11" s="21"/>
      <c r="F11" s="21"/>
      <c r="G11" s="21"/>
      <c r="H11" s="21"/>
      <c r="I11" s="21"/>
      <c r="J11" s="21"/>
      <c r="K11" s="23"/>
      <c r="L11" s="23"/>
      <c r="M11" s="23"/>
      <c r="N11" s="23"/>
      <c r="O11" s="23"/>
      <c r="P11" s="23"/>
      <c r="Q11" s="23"/>
      <c r="R11" s="23"/>
      <c r="S11" s="23"/>
      <c r="T11" s="23"/>
      <c r="U11" s="23"/>
      <c r="V11" s="23"/>
      <c r="W11" s="23"/>
      <c r="X11" s="21"/>
      <c r="Y11" s="21"/>
      <c r="Z11" s="21"/>
      <c r="AA11" s="21"/>
      <c r="AB11" s="23"/>
      <c r="AC11" s="23"/>
      <c r="AD11" s="23"/>
      <c r="AE11" s="284"/>
    </row>
    <row r="12" spans="1:31" x14ac:dyDescent="0.25">
      <c r="A12" s="21"/>
      <c r="B12" s="38"/>
      <c r="C12" s="21"/>
      <c r="D12" s="21"/>
      <c r="E12" s="21"/>
      <c r="F12" s="21"/>
      <c r="G12" s="21"/>
      <c r="H12" s="21"/>
      <c r="I12" s="21"/>
      <c r="J12" s="21"/>
      <c r="K12" s="23"/>
      <c r="L12" s="23"/>
      <c r="M12" s="23"/>
      <c r="N12" s="23"/>
      <c r="O12" s="23"/>
      <c r="P12" s="23"/>
      <c r="Q12" s="23"/>
      <c r="R12" s="23"/>
      <c r="S12" s="23"/>
      <c r="T12" s="23"/>
      <c r="U12" s="23"/>
      <c r="V12" s="23"/>
      <c r="W12" s="23"/>
      <c r="X12" s="21"/>
      <c r="Y12" s="21"/>
      <c r="Z12" s="21"/>
      <c r="AA12" s="21"/>
      <c r="AB12" s="23"/>
      <c r="AC12" s="23"/>
      <c r="AD12" s="23"/>
      <c r="AE12" s="284"/>
    </row>
    <row r="13" spans="1:31" x14ac:dyDescent="0.25">
      <c r="A13" s="21"/>
      <c r="B13" s="38"/>
      <c r="C13" s="21"/>
      <c r="D13" s="21"/>
      <c r="E13" s="21"/>
      <c r="F13" s="21"/>
      <c r="G13" s="21"/>
      <c r="H13" s="21"/>
      <c r="I13" s="21"/>
      <c r="J13" s="21"/>
      <c r="K13" s="23"/>
      <c r="L13" s="23"/>
      <c r="M13" s="23"/>
      <c r="N13" s="23"/>
      <c r="O13" s="23"/>
      <c r="P13" s="23"/>
      <c r="Q13" s="23"/>
      <c r="R13" s="23"/>
      <c r="S13" s="23"/>
      <c r="T13" s="23"/>
      <c r="U13" s="23"/>
      <c r="V13" s="23"/>
      <c r="W13" s="23"/>
      <c r="X13" s="21"/>
      <c r="Y13" s="21"/>
      <c r="Z13" s="21"/>
      <c r="AA13" s="21"/>
      <c r="AB13" s="23"/>
      <c r="AC13" s="23"/>
      <c r="AD13" s="23"/>
      <c r="AE13" s="284"/>
    </row>
    <row r="14" spans="1:31" x14ac:dyDescent="0.25">
      <c r="A14" s="21"/>
      <c r="B14" s="38"/>
      <c r="C14" s="21"/>
      <c r="D14" s="21"/>
      <c r="E14" s="21"/>
      <c r="F14" s="21"/>
      <c r="G14" s="21"/>
      <c r="H14" s="21"/>
      <c r="I14" s="21"/>
      <c r="J14" s="21"/>
      <c r="K14" s="23"/>
      <c r="L14" s="23"/>
      <c r="M14" s="23"/>
      <c r="N14" s="23"/>
      <c r="O14" s="23"/>
      <c r="P14" s="23"/>
      <c r="Q14" s="23"/>
      <c r="R14" s="23"/>
      <c r="S14" s="23"/>
      <c r="T14" s="23"/>
      <c r="U14" s="23"/>
      <c r="V14" s="23"/>
      <c r="W14" s="23"/>
      <c r="X14" s="21"/>
      <c r="Y14" s="21"/>
      <c r="Z14" s="21"/>
      <c r="AA14" s="21"/>
      <c r="AB14" s="23"/>
      <c r="AC14" s="23"/>
      <c r="AD14" s="23"/>
      <c r="AE14" s="284"/>
    </row>
    <row r="15" spans="1:31" x14ac:dyDescent="0.25">
      <c r="A15" s="21"/>
      <c r="B15" s="38"/>
      <c r="C15" s="21"/>
      <c r="D15" s="21"/>
      <c r="E15" s="21"/>
      <c r="F15" s="21"/>
      <c r="G15" s="21"/>
      <c r="H15" s="21"/>
      <c r="I15" s="21"/>
      <c r="J15" s="21"/>
      <c r="K15" s="23"/>
      <c r="L15" s="23"/>
      <c r="M15" s="23"/>
      <c r="N15" s="23"/>
      <c r="O15" s="23"/>
      <c r="P15" s="23"/>
      <c r="Q15" s="23"/>
      <c r="R15" s="23"/>
      <c r="S15" s="23"/>
      <c r="T15" s="23"/>
      <c r="U15" s="23"/>
      <c r="V15" s="23"/>
      <c r="W15" s="23"/>
      <c r="X15" s="21"/>
      <c r="Y15" s="21"/>
      <c r="Z15" s="21"/>
      <c r="AA15" s="21"/>
      <c r="AB15" s="23"/>
      <c r="AC15" s="23"/>
      <c r="AD15" s="23"/>
      <c r="AE15" s="284"/>
    </row>
    <row r="16" spans="1:31" x14ac:dyDescent="0.25">
      <c r="A16" s="21"/>
      <c r="B16" s="38"/>
      <c r="C16" s="21"/>
      <c r="D16" s="21"/>
      <c r="E16" s="21"/>
      <c r="F16" s="21"/>
      <c r="G16" s="21"/>
      <c r="H16" s="21"/>
      <c r="I16" s="21"/>
      <c r="J16" s="21"/>
      <c r="K16" s="23"/>
      <c r="L16" s="23"/>
      <c r="M16" s="23"/>
      <c r="N16" s="23"/>
      <c r="O16" s="23"/>
      <c r="P16" s="23"/>
      <c r="Q16" s="23"/>
      <c r="R16" s="23"/>
      <c r="S16" s="23"/>
      <c r="T16" s="23"/>
      <c r="U16" s="23"/>
      <c r="V16" s="23"/>
      <c r="W16" s="23"/>
      <c r="X16" s="21"/>
      <c r="Y16" s="21"/>
      <c r="Z16" s="21"/>
      <c r="AA16" s="21"/>
      <c r="AB16" s="23"/>
      <c r="AC16" s="23"/>
      <c r="AD16" s="23"/>
      <c r="AE16" s="284"/>
    </row>
    <row r="17" spans="1:31" x14ac:dyDescent="0.25">
      <c r="A17" s="21"/>
      <c r="B17" s="38"/>
      <c r="C17" s="21"/>
      <c r="D17" s="21"/>
      <c r="E17" s="21"/>
      <c r="F17" s="21"/>
      <c r="G17" s="21"/>
      <c r="H17" s="21"/>
      <c r="I17" s="21"/>
      <c r="J17" s="21"/>
      <c r="K17" s="23"/>
      <c r="L17" s="23"/>
      <c r="M17" s="23"/>
      <c r="N17" s="23"/>
      <c r="O17" s="23"/>
      <c r="P17" s="23"/>
      <c r="Q17" s="23"/>
      <c r="R17" s="23"/>
      <c r="S17" s="23"/>
      <c r="T17" s="23"/>
      <c r="U17" s="23"/>
      <c r="V17" s="23"/>
      <c r="W17" s="23"/>
      <c r="X17" s="21"/>
      <c r="Y17" s="21"/>
      <c r="Z17" s="21"/>
      <c r="AA17" s="21"/>
      <c r="AB17" s="23"/>
      <c r="AC17" s="23"/>
      <c r="AD17" s="23"/>
      <c r="AE17" s="284"/>
    </row>
    <row r="18" spans="1:31" x14ac:dyDescent="0.25">
      <c r="A18" s="21"/>
      <c r="B18" s="38"/>
      <c r="C18" s="21"/>
      <c r="D18" s="21"/>
      <c r="E18" s="21"/>
      <c r="F18" s="21"/>
      <c r="G18" s="21"/>
      <c r="H18" s="21"/>
      <c r="I18" s="21"/>
      <c r="J18" s="21"/>
      <c r="K18" s="23"/>
      <c r="L18" s="23"/>
      <c r="M18" s="23"/>
      <c r="N18" s="23"/>
      <c r="O18" s="23"/>
      <c r="P18" s="23"/>
      <c r="Q18" s="23"/>
      <c r="R18" s="23"/>
      <c r="S18" s="23"/>
      <c r="T18" s="23"/>
      <c r="U18" s="23"/>
      <c r="V18" s="23"/>
      <c r="W18" s="23"/>
      <c r="X18" s="21"/>
      <c r="Y18" s="21"/>
      <c r="Z18" s="21"/>
      <c r="AA18" s="21"/>
      <c r="AB18" s="23"/>
      <c r="AC18" s="23"/>
      <c r="AD18" s="23"/>
      <c r="AE18" s="284"/>
    </row>
    <row r="19" spans="1:31" x14ac:dyDescent="0.25">
      <c r="A19" s="152"/>
      <c r="B19" s="38"/>
      <c r="C19" s="21"/>
      <c r="D19" s="21"/>
      <c r="E19" s="21"/>
      <c r="F19" s="21"/>
      <c r="G19" s="21"/>
      <c r="H19" s="21"/>
      <c r="I19" s="21"/>
      <c r="J19" s="21"/>
      <c r="K19" s="23"/>
      <c r="L19" s="23"/>
      <c r="M19" s="23"/>
      <c r="N19" s="23"/>
      <c r="O19" s="23"/>
      <c r="P19" s="23"/>
      <c r="Q19" s="23"/>
      <c r="R19" s="23"/>
      <c r="S19" s="23"/>
      <c r="T19" s="23"/>
      <c r="U19" s="23"/>
      <c r="V19" s="23"/>
      <c r="W19" s="23"/>
      <c r="X19" s="21"/>
      <c r="Y19" s="21"/>
      <c r="Z19" s="21"/>
      <c r="AA19" s="21"/>
      <c r="AB19" s="23"/>
      <c r="AC19" s="23"/>
      <c r="AD19" s="23"/>
      <c r="AE19" s="284"/>
    </row>
    <row r="20" spans="1:31" x14ac:dyDescent="0.25">
      <c r="A20" s="21"/>
      <c r="B20" s="38"/>
      <c r="C20" s="21"/>
      <c r="D20" s="21"/>
      <c r="E20" s="21"/>
      <c r="F20" s="21"/>
      <c r="G20" s="21"/>
      <c r="H20" s="21"/>
      <c r="I20" s="21"/>
      <c r="J20" s="21"/>
      <c r="K20" s="23"/>
      <c r="L20" s="23"/>
      <c r="M20" s="23"/>
      <c r="N20" s="23"/>
      <c r="O20" s="23"/>
      <c r="P20" s="23"/>
      <c r="Q20" s="23"/>
      <c r="R20" s="23"/>
      <c r="S20" s="23"/>
      <c r="T20" s="23"/>
      <c r="U20" s="23"/>
      <c r="V20" s="23"/>
      <c r="W20" s="23"/>
      <c r="X20" s="21"/>
      <c r="Y20" s="21"/>
      <c r="Z20" s="21"/>
      <c r="AA20" s="21"/>
      <c r="AB20" s="23"/>
      <c r="AC20" s="23"/>
      <c r="AD20" s="23"/>
      <c r="AE20" s="284"/>
    </row>
    <row r="21" spans="1:31" x14ac:dyDescent="0.25">
      <c r="A21" s="21"/>
      <c r="B21" s="38"/>
      <c r="C21" s="21"/>
      <c r="D21" s="21"/>
      <c r="E21" s="21"/>
      <c r="F21" s="21"/>
      <c r="G21" s="21"/>
      <c r="H21" s="21"/>
      <c r="I21" s="21"/>
      <c r="J21" s="21"/>
      <c r="K21" s="23"/>
      <c r="L21" s="23"/>
      <c r="M21" s="23"/>
      <c r="N21" s="23"/>
      <c r="O21" s="23"/>
      <c r="P21" s="23"/>
      <c r="Q21" s="23"/>
      <c r="R21" s="23"/>
      <c r="S21" s="23"/>
      <c r="T21" s="23"/>
      <c r="U21" s="23"/>
      <c r="V21" s="23"/>
      <c r="W21" s="23"/>
      <c r="X21" s="21"/>
      <c r="Y21" s="21"/>
      <c r="Z21" s="21"/>
      <c r="AA21" s="21"/>
      <c r="AB21" s="23"/>
      <c r="AC21" s="23"/>
      <c r="AD21" s="23"/>
      <c r="AE21" s="284"/>
    </row>
    <row r="22" spans="1:31" x14ac:dyDescent="0.25">
      <c r="A22" s="21"/>
      <c r="B22" s="38"/>
      <c r="C22" s="21"/>
      <c r="D22" s="21"/>
      <c r="E22" s="21"/>
      <c r="F22" s="21"/>
      <c r="G22" s="21"/>
      <c r="H22" s="21"/>
      <c r="I22" s="21"/>
      <c r="J22" s="21"/>
      <c r="K22" s="23"/>
      <c r="L22" s="23"/>
      <c r="M22" s="23"/>
      <c r="N22" s="23"/>
      <c r="O22" s="23"/>
      <c r="P22" s="23"/>
      <c r="Q22" s="23"/>
      <c r="R22" s="23"/>
      <c r="S22" s="23"/>
      <c r="T22" s="23"/>
      <c r="U22" s="23"/>
      <c r="V22" s="23"/>
      <c r="W22" s="23"/>
      <c r="X22" s="21"/>
      <c r="Y22" s="21"/>
      <c r="Z22" s="21"/>
      <c r="AA22" s="21"/>
      <c r="AB22" s="23"/>
      <c r="AC22" s="23"/>
      <c r="AD22" s="23"/>
      <c r="AE22" s="284"/>
    </row>
    <row r="23" spans="1:31" x14ac:dyDescent="0.25">
      <c r="A23" s="21"/>
      <c r="B23" s="38"/>
      <c r="C23" s="21"/>
      <c r="D23" s="21"/>
      <c r="E23" s="21"/>
      <c r="F23" s="21"/>
      <c r="G23" s="21"/>
      <c r="H23" s="21"/>
      <c r="I23" s="21"/>
      <c r="J23" s="21"/>
      <c r="K23" s="23"/>
      <c r="L23" s="23"/>
      <c r="M23" s="23"/>
      <c r="N23" s="23"/>
      <c r="O23" s="23"/>
      <c r="P23" s="23"/>
      <c r="Q23" s="23"/>
      <c r="R23" s="23"/>
      <c r="S23" s="23"/>
      <c r="T23" s="23"/>
      <c r="U23" s="23"/>
      <c r="V23" s="23"/>
      <c r="W23" s="23"/>
      <c r="X23" s="21"/>
      <c r="Y23" s="21"/>
      <c r="Z23" s="21"/>
      <c r="AA23" s="21"/>
      <c r="AB23" s="23"/>
      <c r="AC23" s="23"/>
      <c r="AD23" s="23"/>
      <c r="AE23" s="284"/>
    </row>
    <row r="24" spans="1:31" x14ac:dyDescent="0.25">
      <c r="A24" s="21"/>
      <c r="B24" s="38"/>
      <c r="C24" s="21"/>
      <c r="D24" s="21"/>
      <c r="E24" s="21"/>
      <c r="F24" s="21"/>
      <c r="G24" s="21"/>
      <c r="H24" s="21"/>
      <c r="I24" s="21"/>
      <c r="J24" s="21"/>
      <c r="K24" s="23"/>
      <c r="L24" s="23"/>
      <c r="M24" s="23"/>
      <c r="N24" s="23"/>
      <c r="O24" s="23"/>
      <c r="P24" s="23"/>
      <c r="Q24" s="23"/>
      <c r="R24" s="23"/>
      <c r="S24" s="23"/>
      <c r="T24" s="23"/>
      <c r="U24" s="23"/>
      <c r="V24" s="23"/>
      <c r="W24" s="23"/>
      <c r="X24" s="21"/>
      <c r="Y24" s="21"/>
      <c r="Z24" s="21"/>
      <c r="AA24" s="21"/>
      <c r="AB24" s="23"/>
      <c r="AC24" s="23"/>
      <c r="AD24" s="23"/>
      <c r="AE24" s="284"/>
    </row>
    <row r="25" spans="1:31" x14ac:dyDescent="0.25">
      <c r="A25" s="21"/>
      <c r="B25" s="38"/>
      <c r="C25" s="21"/>
      <c r="D25" s="21"/>
      <c r="E25" s="21"/>
      <c r="F25" s="21"/>
      <c r="G25" s="21"/>
      <c r="H25" s="21"/>
      <c r="I25" s="21"/>
      <c r="J25" s="21"/>
      <c r="K25" s="23"/>
      <c r="L25" s="23"/>
      <c r="M25" s="23"/>
      <c r="N25" s="23"/>
      <c r="O25" s="23"/>
      <c r="P25" s="23"/>
      <c r="Q25" s="23"/>
      <c r="R25" s="23"/>
      <c r="S25" s="23"/>
      <c r="T25" s="23"/>
      <c r="U25" s="23"/>
      <c r="V25" s="23"/>
      <c r="W25" s="23"/>
      <c r="X25" s="21"/>
      <c r="Y25" s="21"/>
      <c r="Z25" s="21"/>
      <c r="AA25" s="21"/>
      <c r="AB25" s="23"/>
      <c r="AC25" s="23"/>
      <c r="AD25" s="23"/>
      <c r="AE25" s="284"/>
    </row>
    <row r="26" spans="1:31" x14ac:dyDescent="0.25">
      <c r="A26" s="21"/>
      <c r="B26" s="38"/>
      <c r="C26" s="21"/>
      <c r="D26" s="21"/>
      <c r="E26" s="21"/>
      <c r="F26" s="21"/>
      <c r="G26" s="21"/>
      <c r="H26" s="21"/>
      <c r="I26" s="21"/>
      <c r="J26" s="21"/>
      <c r="K26" s="23"/>
      <c r="L26" s="23"/>
      <c r="M26" s="23"/>
      <c r="N26" s="23"/>
      <c r="O26" s="23"/>
      <c r="P26" s="23"/>
      <c r="Q26" s="23"/>
      <c r="R26" s="23"/>
      <c r="S26" s="23"/>
      <c r="T26" s="23"/>
      <c r="U26" s="23"/>
      <c r="V26" s="23"/>
      <c r="W26" s="23"/>
      <c r="X26" s="21"/>
      <c r="Y26" s="21"/>
      <c r="Z26" s="21"/>
      <c r="AA26" s="21"/>
      <c r="AB26" s="23"/>
      <c r="AC26" s="23"/>
      <c r="AD26" s="23"/>
      <c r="AE26" s="284"/>
    </row>
    <row r="27" spans="1:31" x14ac:dyDescent="0.25">
      <c r="A27" s="21"/>
      <c r="B27" s="38"/>
      <c r="C27" s="21"/>
      <c r="D27" s="21"/>
      <c r="E27" s="21"/>
      <c r="F27" s="21"/>
      <c r="G27" s="21"/>
      <c r="H27" s="21"/>
      <c r="I27" s="21"/>
      <c r="J27" s="21"/>
      <c r="K27" s="23"/>
      <c r="L27" s="23"/>
      <c r="M27" s="23"/>
      <c r="N27" s="23"/>
      <c r="O27" s="23"/>
      <c r="P27" s="23"/>
      <c r="Q27" s="23"/>
      <c r="R27" s="23"/>
      <c r="S27" s="23"/>
      <c r="T27" s="23"/>
      <c r="U27" s="23"/>
      <c r="V27" s="23"/>
      <c r="W27" s="23"/>
      <c r="X27" s="21"/>
      <c r="Y27" s="21"/>
      <c r="Z27" s="21"/>
      <c r="AA27" s="21"/>
      <c r="AB27" s="23"/>
      <c r="AC27" s="23"/>
      <c r="AD27" s="23"/>
      <c r="AE27" s="284"/>
    </row>
    <row r="28" spans="1:31" x14ac:dyDescent="0.25">
      <c r="A28" s="21"/>
      <c r="B28" s="38"/>
      <c r="C28" s="21"/>
      <c r="D28" s="21"/>
      <c r="E28" s="21"/>
      <c r="F28" s="21"/>
      <c r="G28" s="21"/>
      <c r="H28" s="21"/>
      <c r="I28" s="21"/>
      <c r="J28" s="21"/>
      <c r="K28" s="23"/>
      <c r="L28" s="23"/>
      <c r="M28" s="23"/>
      <c r="N28" s="23"/>
      <c r="O28" s="23"/>
      <c r="P28" s="23"/>
      <c r="Q28" s="23"/>
      <c r="R28" s="23"/>
      <c r="S28" s="23"/>
      <c r="T28" s="23"/>
      <c r="U28" s="23"/>
      <c r="V28" s="23"/>
      <c r="W28" s="23"/>
      <c r="X28" s="21"/>
      <c r="Y28" s="21"/>
      <c r="Z28" s="21"/>
      <c r="AA28" s="21"/>
      <c r="AB28" s="23"/>
      <c r="AC28" s="23"/>
      <c r="AD28" s="23"/>
      <c r="AE28" s="284"/>
    </row>
    <row r="29" spans="1:31" x14ac:dyDescent="0.25">
      <c r="A29" s="21"/>
      <c r="B29" s="38"/>
      <c r="C29" s="21"/>
      <c r="D29" s="21"/>
      <c r="E29" s="21"/>
      <c r="F29" s="21"/>
      <c r="G29" s="21"/>
      <c r="H29" s="21"/>
      <c r="I29" s="21"/>
      <c r="J29" s="21"/>
      <c r="K29" s="23"/>
      <c r="L29" s="23"/>
      <c r="M29" s="23"/>
      <c r="N29" s="23"/>
      <c r="O29" s="23"/>
      <c r="P29" s="23"/>
      <c r="Q29" s="23"/>
      <c r="R29" s="23"/>
      <c r="S29" s="23"/>
      <c r="T29" s="23"/>
      <c r="U29" s="23"/>
      <c r="V29" s="23"/>
      <c r="W29" s="23"/>
      <c r="X29" s="21"/>
      <c r="Y29" s="21"/>
      <c r="Z29" s="21"/>
      <c r="AA29" s="21"/>
      <c r="AB29" s="23"/>
      <c r="AC29" s="23"/>
      <c r="AD29" s="23"/>
      <c r="AE29" s="284"/>
    </row>
    <row r="30" spans="1:31" x14ac:dyDescent="0.25">
      <c r="A30" s="21"/>
      <c r="B30" s="38"/>
      <c r="C30" s="21"/>
      <c r="D30" s="21"/>
      <c r="E30" s="21"/>
      <c r="F30" s="21"/>
      <c r="G30" s="21"/>
      <c r="H30" s="21"/>
      <c r="I30" s="21"/>
      <c r="J30" s="21"/>
      <c r="K30" s="23"/>
      <c r="L30" s="23"/>
      <c r="M30" s="23"/>
      <c r="N30" s="23"/>
      <c r="O30" s="23"/>
      <c r="P30" s="23"/>
      <c r="Q30" s="23"/>
      <c r="R30" s="23"/>
      <c r="S30" s="23"/>
      <c r="T30" s="23"/>
      <c r="U30" s="23"/>
      <c r="V30" s="23"/>
      <c r="W30" s="23"/>
      <c r="X30" s="21"/>
      <c r="Y30" s="21"/>
      <c r="Z30" s="21"/>
      <c r="AA30" s="21"/>
      <c r="AB30" s="23"/>
      <c r="AC30" s="23"/>
      <c r="AD30" s="23"/>
      <c r="AE30" s="284"/>
    </row>
    <row r="31" spans="1:31" x14ac:dyDescent="0.25">
      <c r="A31" s="21"/>
      <c r="B31" s="38"/>
      <c r="C31" s="21"/>
      <c r="D31" s="21"/>
      <c r="E31" s="21"/>
      <c r="F31" s="21"/>
      <c r="G31" s="21"/>
      <c r="H31" s="21"/>
      <c r="I31" s="21"/>
      <c r="J31" s="21"/>
      <c r="K31" s="23"/>
      <c r="L31" s="23"/>
      <c r="M31" s="23"/>
      <c r="N31" s="23"/>
      <c r="O31" s="23"/>
      <c r="P31" s="23"/>
      <c r="Q31" s="23"/>
      <c r="R31" s="23"/>
      <c r="S31" s="23"/>
      <c r="T31" s="23"/>
      <c r="U31" s="23"/>
      <c r="V31" s="23"/>
      <c r="W31" s="23"/>
      <c r="X31" s="21"/>
      <c r="Y31" s="21"/>
      <c r="Z31" s="21"/>
      <c r="AA31" s="21"/>
      <c r="AB31" s="23"/>
      <c r="AC31" s="23"/>
      <c r="AD31" s="23"/>
      <c r="AE31" s="284"/>
    </row>
    <row r="32" spans="1:31" x14ac:dyDescent="0.25">
      <c r="A32" s="21"/>
      <c r="B32" s="38"/>
      <c r="C32" s="21"/>
      <c r="D32" s="21"/>
      <c r="E32" s="21"/>
      <c r="F32" s="21"/>
      <c r="G32" s="21"/>
      <c r="H32" s="21"/>
      <c r="I32" s="21"/>
      <c r="J32" s="21"/>
      <c r="K32" s="23"/>
      <c r="L32" s="23"/>
      <c r="M32" s="23"/>
      <c r="N32" s="23"/>
      <c r="O32" s="23"/>
      <c r="P32" s="23"/>
      <c r="Q32" s="23"/>
      <c r="R32" s="23"/>
      <c r="S32" s="23"/>
      <c r="T32" s="23"/>
      <c r="U32" s="23"/>
      <c r="V32" s="23"/>
      <c r="W32" s="23"/>
      <c r="X32" s="21"/>
      <c r="Y32" s="21"/>
      <c r="Z32" s="21"/>
      <c r="AA32" s="21"/>
      <c r="AB32" s="23"/>
      <c r="AC32" s="23"/>
      <c r="AD32" s="23"/>
      <c r="AE32" s="284"/>
    </row>
    <row r="33" spans="1:31" x14ac:dyDescent="0.25">
      <c r="A33" s="21"/>
      <c r="B33" s="38"/>
      <c r="C33" s="21"/>
      <c r="D33" s="21"/>
      <c r="E33" s="21"/>
      <c r="F33" s="21"/>
      <c r="G33" s="21"/>
      <c r="H33" s="21"/>
      <c r="I33" s="21"/>
      <c r="J33" s="21"/>
      <c r="K33" s="23"/>
      <c r="L33" s="23"/>
      <c r="M33" s="23"/>
      <c r="N33" s="23"/>
      <c r="O33" s="23"/>
      <c r="P33" s="23"/>
      <c r="Q33" s="23"/>
      <c r="R33" s="23"/>
      <c r="S33" s="23"/>
      <c r="T33" s="23"/>
      <c r="U33" s="23"/>
      <c r="V33" s="23"/>
      <c r="W33" s="23"/>
      <c r="X33" s="21"/>
      <c r="Y33" s="21"/>
      <c r="Z33" s="21"/>
      <c r="AA33" s="21"/>
      <c r="AB33" s="23"/>
      <c r="AC33" s="23"/>
      <c r="AD33" s="23"/>
      <c r="AE33" s="284"/>
    </row>
    <row r="34" spans="1:31" x14ac:dyDescent="0.25">
      <c r="A34" s="21"/>
      <c r="B34" s="38"/>
      <c r="C34" s="21"/>
      <c r="D34" s="21"/>
      <c r="E34" s="21"/>
      <c r="F34" s="21"/>
      <c r="G34" s="21"/>
      <c r="H34" s="21"/>
      <c r="I34" s="21"/>
      <c r="J34" s="21"/>
      <c r="K34" s="23"/>
      <c r="L34" s="23"/>
      <c r="M34" s="23"/>
      <c r="N34" s="23"/>
      <c r="O34" s="23"/>
      <c r="P34" s="23"/>
      <c r="Q34" s="23"/>
      <c r="R34" s="23"/>
      <c r="S34" s="23"/>
      <c r="T34" s="23"/>
      <c r="U34" s="23"/>
      <c r="V34" s="23"/>
      <c r="W34" s="23"/>
      <c r="X34" s="21"/>
      <c r="Y34" s="21"/>
      <c r="Z34" s="21"/>
      <c r="AA34" s="21"/>
      <c r="AB34" s="23"/>
      <c r="AC34" s="23"/>
      <c r="AD34" s="23"/>
      <c r="AE34" s="284"/>
    </row>
    <row r="35" spans="1:31" x14ac:dyDescent="0.25">
      <c r="A35" s="21"/>
      <c r="B35" s="38"/>
      <c r="C35" s="21"/>
      <c r="D35" s="21"/>
      <c r="E35" s="21"/>
      <c r="F35" s="21"/>
      <c r="G35" s="21"/>
      <c r="H35" s="21"/>
      <c r="I35" s="21"/>
      <c r="J35" s="21"/>
      <c r="K35" s="23"/>
      <c r="L35" s="23"/>
      <c r="M35" s="23"/>
      <c r="N35" s="23"/>
      <c r="O35" s="23"/>
      <c r="P35" s="23"/>
      <c r="Q35" s="23"/>
      <c r="R35" s="23"/>
      <c r="S35" s="23"/>
      <c r="T35" s="23"/>
      <c r="U35" s="23"/>
      <c r="V35" s="23"/>
      <c r="W35" s="23"/>
      <c r="X35" s="21"/>
      <c r="Y35" s="21"/>
      <c r="Z35" s="21"/>
      <c r="AA35" s="21"/>
      <c r="AB35" s="23"/>
      <c r="AC35" s="23"/>
      <c r="AD35" s="23"/>
      <c r="AE35" s="284"/>
    </row>
    <row r="36" spans="1:31" x14ac:dyDescent="0.25">
      <c r="A36" s="1"/>
      <c r="B36" s="31"/>
      <c r="C36" s="1"/>
      <c r="D36" s="1"/>
      <c r="E36" s="1"/>
      <c r="F36" s="1"/>
      <c r="G36" s="1"/>
      <c r="H36" s="1"/>
      <c r="I36" s="1"/>
      <c r="J36" s="21"/>
      <c r="K36" s="23"/>
      <c r="L36" s="23"/>
      <c r="M36" s="23"/>
      <c r="N36" s="23"/>
      <c r="O36" s="23"/>
      <c r="P36" s="23"/>
      <c r="Q36" s="23"/>
      <c r="R36" s="23"/>
      <c r="S36" s="23"/>
      <c r="T36" s="23"/>
      <c r="U36" s="23"/>
      <c r="V36" s="23"/>
      <c r="W36" s="23"/>
      <c r="X36" s="21"/>
      <c r="Y36" s="21"/>
      <c r="Z36" s="21"/>
      <c r="AA36" s="21"/>
      <c r="AB36" s="13"/>
      <c r="AC36" s="23"/>
      <c r="AD36" s="23"/>
      <c r="AE36" s="284"/>
    </row>
    <row r="37" spans="1:31" x14ac:dyDescent="0.25">
      <c r="A37" s="1"/>
      <c r="B37" s="31"/>
      <c r="C37" s="1"/>
      <c r="D37" s="1"/>
      <c r="E37" s="1"/>
      <c r="F37" s="1"/>
      <c r="G37" s="1"/>
      <c r="H37" s="1"/>
      <c r="I37" s="1"/>
      <c r="J37" s="21"/>
      <c r="K37" s="23"/>
      <c r="L37" s="23"/>
      <c r="M37" s="23"/>
      <c r="N37" s="23"/>
      <c r="O37" s="23"/>
      <c r="P37" s="23"/>
      <c r="Q37" s="23"/>
      <c r="R37" s="23"/>
      <c r="S37" s="23"/>
      <c r="T37" s="23"/>
      <c r="U37" s="23"/>
      <c r="V37" s="23"/>
      <c r="W37" s="23"/>
      <c r="X37" s="21"/>
      <c r="Y37" s="21"/>
      <c r="Z37" s="21"/>
      <c r="AA37" s="21"/>
      <c r="AB37" s="13"/>
      <c r="AC37" s="23"/>
      <c r="AD37" s="23"/>
      <c r="AE37" s="284"/>
    </row>
    <row r="38" spans="1:31" x14ac:dyDescent="0.25">
      <c r="A38" s="1"/>
      <c r="B38" s="31"/>
      <c r="C38" s="1"/>
      <c r="D38" s="1"/>
      <c r="E38" s="1"/>
      <c r="F38" s="1"/>
      <c r="G38" s="1"/>
      <c r="H38" s="1"/>
      <c r="I38" s="1"/>
      <c r="J38" s="21"/>
      <c r="K38" s="23"/>
      <c r="L38" s="23"/>
      <c r="M38" s="23"/>
      <c r="N38" s="23"/>
      <c r="O38" s="23"/>
      <c r="P38" s="23"/>
      <c r="Q38" s="23"/>
      <c r="R38" s="23"/>
      <c r="S38" s="23"/>
      <c r="T38" s="23"/>
      <c r="U38" s="23"/>
      <c r="V38" s="23"/>
      <c r="W38" s="23"/>
      <c r="X38" s="21"/>
      <c r="Y38" s="21"/>
      <c r="Z38" s="21"/>
      <c r="AA38" s="21"/>
      <c r="AB38" s="13"/>
      <c r="AC38" s="23"/>
      <c r="AD38" s="23"/>
      <c r="AE38" s="284"/>
    </row>
    <row r="39" spans="1:31" x14ac:dyDescent="0.25">
      <c r="A39" s="1"/>
      <c r="B39" s="1"/>
      <c r="C39" s="1"/>
      <c r="D39" s="1"/>
      <c r="E39" s="1"/>
      <c r="F39" s="1"/>
      <c r="G39" s="1"/>
      <c r="H39" s="1"/>
      <c r="I39" s="1"/>
      <c r="J39" s="1"/>
      <c r="K39" s="1"/>
      <c r="L39" s="1"/>
      <c r="M39" s="1"/>
      <c r="N39" s="1"/>
      <c r="O39" s="1"/>
      <c r="P39" s="1"/>
      <c r="Q39" s="1"/>
      <c r="R39" s="1"/>
      <c r="S39" s="1"/>
      <c r="T39" s="1"/>
      <c r="U39" s="1"/>
      <c r="V39" s="13"/>
      <c r="W39" s="13"/>
      <c r="X39" s="1"/>
      <c r="Y39" s="1"/>
      <c r="Z39" s="1"/>
      <c r="AA39" s="1"/>
      <c r="AB39" s="13"/>
      <c r="AC39" s="13"/>
      <c r="AD39" s="13"/>
      <c r="AE39" s="285"/>
    </row>
    <row r="40" spans="1:31" x14ac:dyDescent="0.25">
      <c r="A40" s="97"/>
      <c r="B40" s="97" t="s">
        <v>28</v>
      </c>
      <c r="C40" s="97">
        <f>COUNT(D4:D39)</f>
        <v>1</v>
      </c>
      <c r="D40" s="97">
        <f>SUM(D4:D39)</f>
        <v>0</v>
      </c>
      <c r="E40" s="97">
        <f>SUM(E4:E39)</f>
        <v>6.74</v>
      </c>
      <c r="F40" s="97"/>
      <c r="G40" s="97"/>
      <c r="H40" s="97">
        <f>SUM(H4:H39)</f>
        <v>0</v>
      </c>
      <c r="I40" s="97">
        <f>SUM(I4:I39)</f>
        <v>9</v>
      </c>
      <c r="J40" s="97">
        <f>MAX(J4:J39)</f>
        <v>11</v>
      </c>
      <c r="K40" s="98">
        <f t="shared" ref="K40:AA40" si="0">SUM(K4:K39)</f>
        <v>12217.86</v>
      </c>
      <c r="L40" s="98">
        <f t="shared" si="0"/>
        <v>191.91</v>
      </c>
      <c r="M40" s="98">
        <f t="shared" si="0"/>
        <v>1913.32</v>
      </c>
      <c r="N40" s="98">
        <f t="shared" si="0"/>
        <v>0</v>
      </c>
      <c r="O40" s="98">
        <f t="shared" si="0"/>
        <v>532.35</v>
      </c>
      <c r="P40" s="98">
        <f t="shared" si="0"/>
        <v>1227.5999999999999</v>
      </c>
      <c r="Q40" s="98">
        <f t="shared" si="0"/>
        <v>4275</v>
      </c>
      <c r="R40" s="98">
        <f t="shared" si="0"/>
        <v>574.65</v>
      </c>
      <c r="S40" s="98">
        <f t="shared" si="0"/>
        <v>0</v>
      </c>
      <c r="T40" s="98">
        <f t="shared" si="0"/>
        <v>0</v>
      </c>
      <c r="U40" s="98">
        <f t="shared" si="0"/>
        <v>20932.689999999999</v>
      </c>
      <c r="V40" s="98">
        <f t="shared" si="0"/>
        <v>0</v>
      </c>
      <c r="W40" s="98">
        <f t="shared" si="0"/>
        <v>20932.689999999999</v>
      </c>
      <c r="X40" s="101">
        <f t="shared" si="0"/>
        <v>8425</v>
      </c>
      <c r="Y40" s="101">
        <f t="shared" si="0"/>
        <v>0</v>
      </c>
      <c r="Z40" s="101">
        <f t="shared" si="0"/>
        <v>99</v>
      </c>
      <c r="AA40" s="101">
        <f t="shared" si="0"/>
        <v>99</v>
      </c>
      <c r="AB40" s="113">
        <f>W40/(D40+E40)</f>
        <v>3105.7403560830858</v>
      </c>
      <c r="AC40" s="113">
        <f>W40/Z40</f>
        <v>211.44131313131311</v>
      </c>
      <c r="AD40" s="113"/>
      <c r="AE40" s="113"/>
    </row>
    <row r="41" spans="1:31" ht="31.2" x14ac:dyDescent="0.25">
      <c r="A41" s="146" t="s">
        <v>14</v>
      </c>
      <c r="B41" s="146" t="s">
        <v>15</v>
      </c>
      <c r="C41" s="146" t="s">
        <v>16</v>
      </c>
      <c r="D41" s="43" t="s">
        <v>526</v>
      </c>
      <c r="E41" s="43" t="s">
        <v>524</v>
      </c>
      <c r="F41" s="146" t="s">
        <v>2</v>
      </c>
      <c r="G41" s="146" t="s">
        <v>3</v>
      </c>
      <c r="H41" s="43" t="s">
        <v>29</v>
      </c>
      <c r="I41" s="43" t="s">
        <v>4</v>
      </c>
      <c r="J41" s="43" t="s">
        <v>5</v>
      </c>
      <c r="K41" s="43" t="s">
        <v>6</v>
      </c>
      <c r="L41" s="43" t="s">
        <v>773</v>
      </c>
      <c r="M41" s="43" t="s">
        <v>13</v>
      </c>
      <c r="N41" s="146" t="s">
        <v>17</v>
      </c>
      <c r="O41" s="146" t="s">
        <v>7</v>
      </c>
      <c r="P41" s="43" t="s">
        <v>8</v>
      </c>
      <c r="Q41" s="146" t="s">
        <v>9</v>
      </c>
      <c r="R41" s="43" t="s">
        <v>18</v>
      </c>
      <c r="S41" s="146" t="s">
        <v>10</v>
      </c>
      <c r="T41" s="146" t="s">
        <v>12</v>
      </c>
      <c r="U41" s="43" t="s">
        <v>169</v>
      </c>
      <c r="V41" s="43" t="s">
        <v>170</v>
      </c>
      <c r="W41" s="43" t="s">
        <v>171</v>
      </c>
      <c r="X41" s="43" t="s">
        <v>163</v>
      </c>
      <c r="Y41" s="43" t="s">
        <v>164</v>
      </c>
      <c r="Z41" s="43" t="s">
        <v>165</v>
      </c>
      <c r="AA41" s="43" t="s">
        <v>166</v>
      </c>
      <c r="AB41" s="146" t="s">
        <v>167</v>
      </c>
      <c r="AC41" s="146" t="s">
        <v>168</v>
      </c>
      <c r="AD41" s="146" t="s">
        <v>1405</v>
      </c>
      <c r="AE41" s="146" t="s">
        <v>1406</v>
      </c>
    </row>
    <row r="42" spans="1:31" x14ac:dyDescent="0.25">
      <c r="A42" s="100"/>
      <c r="B42" s="100"/>
      <c r="C42" s="100"/>
      <c r="D42" s="100"/>
      <c r="E42" s="100"/>
      <c r="F42" s="100"/>
      <c r="G42" s="100"/>
      <c r="H42" s="100"/>
      <c r="I42" s="100"/>
      <c r="J42" s="100"/>
      <c r="K42" s="100"/>
      <c r="L42" s="100"/>
      <c r="M42" s="100"/>
      <c r="N42" s="100"/>
      <c r="O42" s="100"/>
      <c r="P42" s="100"/>
      <c r="Q42" s="100"/>
      <c r="R42" s="100"/>
      <c r="S42" s="100"/>
      <c r="T42" s="100"/>
      <c r="U42" s="100"/>
      <c r="V42" s="100"/>
      <c r="W42" s="100"/>
      <c r="X42" s="100"/>
      <c r="Y42" s="100"/>
      <c r="Z42" s="100"/>
      <c r="AA42" s="100"/>
      <c r="AB42" s="100"/>
      <c r="AC42" s="100"/>
      <c r="AD42" s="100"/>
      <c r="AE42" s="100"/>
    </row>
    <row r="43" spans="1:31" ht="48" x14ac:dyDescent="0.25">
      <c r="A43" s="304" t="s">
        <v>1251</v>
      </c>
      <c r="B43" s="304"/>
      <c r="C43" s="245" t="s">
        <v>30</v>
      </c>
      <c r="D43" s="245" t="s">
        <v>526</v>
      </c>
      <c r="E43" s="245" t="s">
        <v>524</v>
      </c>
      <c r="F43" s="295"/>
      <c r="G43" s="295"/>
      <c r="H43" s="245" t="s">
        <v>31</v>
      </c>
      <c r="I43" s="245" t="s">
        <v>4</v>
      </c>
      <c r="J43" s="245" t="s">
        <v>5</v>
      </c>
      <c r="K43" s="245" t="s">
        <v>6</v>
      </c>
      <c r="L43" s="245" t="s">
        <v>773</v>
      </c>
      <c r="M43" s="245" t="s">
        <v>13</v>
      </c>
      <c r="N43" s="295" t="s">
        <v>17</v>
      </c>
      <c r="O43" s="295" t="s">
        <v>7</v>
      </c>
      <c r="P43" s="245" t="s">
        <v>8</v>
      </c>
      <c r="Q43" s="295" t="s">
        <v>9</v>
      </c>
      <c r="R43" s="245" t="s">
        <v>18</v>
      </c>
      <c r="S43" s="295" t="s">
        <v>10</v>
      </c>
      <c r="T43" s="295" t="s">
        <v>12</v>
      </c>
      <c r="U43" s="245" t="s">
        <v>169</v>
      </c>
      <c r="V43" s="245" t="s">
        <v>170</v>
      </c>
      <c r="W43" s="245" t="s">
        <v>171</v>
      </c>
      <c r="X43" s="245" t="s">
        <v>163</v>
      </c>
      <c r="Y43" s="245" t="s">
        <v>164</v>
      </c>
      <c r="Z43" s="245" t="s">
        <v>165</v>
      </c>
      <c r="AA43" s="245" t="s">
        <v>166</v>
      </c>
      <c r="AB43" s="247" t="s">
        <v>167</v>
      </c>
      <c r="AC43" s="247" t="s">
        <v>168</v>
      </c>
      <c r="AD43" s="247"/>
      <c r="AE43" s="247"/>
    </row>
    <row r="44" spans="1:31" x14ac:dyDescent="0.25">
      <c r="A44" s="303" t="s">
        <v>1364</v>
      </c>
      <c r="B44" s="303"/>
      <c r="C44" s="95">
        <f>COUNT(D4:D19)</f>
        <v>1</v>
      </c>
      <c r="D44" s="95">
        <f>SUM(D4:D19)</f>
        <v>0</v>
      </c>
      <c r="E44" s="95">
        <f>SUM(E4:E19)</f>
        <v>6.74</v>
      </c>
      <c r="F44" s="95"/>
      <c r="G44" s="95"/>
      <c r="H44" s="95">
        <f>SUM(H4:H19)</f>
        <v>0</v>
      </c>
      <c r="I44" s="95">
        <f>SUM(I4:I19)</f>
        <v>9</v>
      </c>
      <c r="J44" s="95">
        <f>MAX(J4:J19)</f>
        <v>11</v>
      </c>
      <c r="K44" s="45">
        <f>SUM(K4:K19)</f>
        <v>12217.86</v>
      </c>
      <c r="L44" s="45">
        <f t="shared" ref="L44:AA44" si="1">SUM(L4:L19)</f>
        <v>191.91</v>
      </c>
      <c r="M44" s="45">
        <f t="shared" si="1"/>
        <v>1913.32</v>
      </c>
      <c r="N44" s="45">
        <f t="shared" si="1"/>
        <v>0</v>
      </c>
      <c r="O44" s="45">
        <f t="shared" si="1"/>
        <v>532.35</v>
      </c>
      <c r="P44" s="45">
        <f t="shared" si="1"/>
        <v>1227.5999999999999</v>
      </c>
      <c r="Q44" s="45">
        <f t="shared" si="1"/>
        <v>4275</v>
      </c>
      <c r="R44" s="45">
        <f t="shared" si="1"/>
        <v>574.65</v>
      </c>
      <c r="S44" s="45">
        <f t="shared" si="1"/>
        <v>0</v>
      </c>
      <c r="T44" s="45">
        <f t="shared" si="1"/>
        <v>0</v>
      </c>
      <c r="U44" s="45">
        <f t="shared" si="1"/>
        <v>20932.689999999999</v>
      </c>
      <c r="V44" s="45">
        <f t="shared" si="1"/>
        <v>0</v>
      </c>
      <c r="W44" s="45">
        <f t="shared" si="1"/>
        <v>20932.689999999999</v>
      </c>
      <c r="X44" s="258">
        <f t="shared" si="1"/>
        <v>8425</v>
      </c>
      <c r="Y44" s="258">
        <f t="shared" si="1"/>
        <v>0</v>
      </c>
      <c r="Z44" s="258">
        <f t="shared" si="1"/>
        <v>99</v>
      </c>
      <c r="AA44" s="258">
        <f t="shared" si="1"/>
        <v>99</v>
      </c>
      <c r="AB44" s="62">
        <f>W44/(D44+E44)</f>
        <v>3105.7403560830858</v>
      </c>
      <c r="AC44" s="62">
        <f>W44/Z44</f>
        <v>211.44131313131311</v>
      </c>
      <c r="AD44" s="62"/>
      <c r="AE44" s="62"/>
    </row>
  </sheetData>
  <mergeCells count="2">
    <mergeCell ref="A43:B43"/>
    <mergeCell ref="A44:B44"/>
  </mergeCells>
  <pageMargins left="0.70866141732283472" right="0.70866141732283472" top="0.74803149606299213" bottom="0.74803149606299213" header="0.31496062992125984" footer="0.31496062992125984"/>
  <pageSetup paperSize="9" scale="40" orientation="landscape" r:id="rId1"/>
  <legacyDrawing r:id="rId2"/>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pageSetUpPr fitToPage="1"/>
  </sheetPr>
  <dimension ref="A1:AE44"/>
  <sheetViews>
    <sheetView workbookViewId="0">
      <selection activeCell="A4" sqref="A4:AE4"/>
    </sheetView>
  </sheetViews>
  <sheetFormatPr defaultRowHeight="13.2" x14ac:dyDescent="0.25"/>
  <cols>
    <col min="1" max="1" width="18" customWidth="1"/>
    <col min="2" max="2" width="13.44140625" bestFit="1" customWidth="1"/>
    <col min="3" max="3" width="12.5546875" bestFit="1" customWidth="1"/>
    <col min="7" max="7" width="12.5546875" bestFit="1" customWidth="1"/>
    <col min="11" max="11" width="11" bestFit="1" customWidth="1"/>
    <col min="13" max="13" width="10" bestFit="1" customWidth="1"/>
    <col min="16" max="17" width="10" bestFit="1" customWidth="1"/>
    <col min="20" max="20" width="8.109375" bestFit="1" customWidth="1"/>
    <col min="21" max="21" width="11" bestFit="1" customWidth="1"/>
    <col min="23" max="23" width="11" bestFit="1" customWidth="1"/>
    <col min="28" max="28" width="10" bestFit="1" customWidth="1"/>
    <col min="31" max="31" width="19.6640625" customWidth="1"/>
  </cols>
  <sheetData>
    <row r="1" spans="1:31" x14ac:dyDescent="0.25">
      <c r="A1" s="10" t="s">
        <v>2211</v>
      </c>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31" x14ac:dyDescent="0.25">
      <c r="A4" s="38" t="s">
        <v>2212</v>
      </c>
      <c r="B4" s="39" t="s">
        <v>2213</v>
      </c>
      <c r="C4" s="21" t="s">
        <v>2214</v>
      </c>
      <c r="D4" s="21">
        <v>0</v>
      </c>
      <c r="E4" s="21">
        <v>7.08</v>
      </c>
      <c r="F4" s="21" t="s">
        <v>544</v>
      </c>
      <c r="G4" s="21" t="s">
        <v>2214</v>
      </c>
      <c r="H4" s="21">
        <v>0</v>
      </c>
      <c r="I4" s="21">
        <v>12</v>
      </c>
      <c r="J4" s="21">
        <v>11</v>
      </c>
      <c r="K4" s="23">
        <v>16290.48</v>
      </c>
      <c r="L4" s="23">
        <v>255.87</v>
      </c>
      <c r="M4" s="23">
        <v>2551.09</v>
      </c>
      <c r="N4" s="23">
        <v>0</v>
      </c>
      <c r="O4" s="23">
        <v>709.8</v>
      </c>
      <c r="P4" s="23">
        <v>1636.8</v>
      </c>
      <c r="Q4" s="23">
        <v>5700</v>
      </c>
      <c r="R4" s="23">
        <v>766.2</v>
      </c>
      <c r="S4" s="23">
        <v>0</v>
      </c>
      <c r="T4" s="23">
        <v>0</v>
      </c>
      <c r="U4" s="23">
        <v>27910.240000000002</v>
      </c>
      <c r="V4" s="23">
        <v>0</v>
      </c>
      <c r="W4" s="23">
        <f>U4+V4</f>
        <v>27910.240000000002</v>
      </c>
      <c r="X4" s="21">
        <v>10443</v>
      </c>
      <c r="Y4" s="21">
        <v>0</v>
      </c>
      <c r="Z4" s="21">
        <v>132</v>
      </c>
      <c r="AA4" s="21">
        <v>132</v>
      </c>
      <c r="AB4" s="23">
        <f>W4/(D4+E4)</f>
        <v>3942.1242937853108</v>
      </c>
      <c r="AC4" s="23">
        <f>W4/Z4</f>
        <v>211.44121212121215</v>
      </c>
      <c r="AD4" s="23" t="s">
        <v>2126</v>
      </c>
      <c r="AE4" s="284">
        <v>0.59</v>
      </c>
    </row>
    <row r="5" spans="1:31" x14ac:dyDescent="0.25">
      <c r="A5" s="38"/>
      <c r="B5" s="39"/>
      <c r="C5" s="21"/>
      <c r="D5" s="21"/>
      <c r="E5" s="21"/>
      <c r="F5" s="21"/>
      <c r="G5" s="21"/>
      <c r="H5" s="21"/>
      <c r="I5" s="21"/>
      <c r="J5" s="21"/>
      <c r="K5" s="23"/>
      <c r="L5" s="23"/>
      <c r="M5" s="23"/>
      <c r="N5" s="23"/>
      <c r="O5" s="23"/>
      <c r="P5" s="23"/>
      <c r="Q5" s="23"/>
      <c r="R5" s="23"/>
      <c r="S5" s="23"/>
      <c r="T5" s="23"/>
      <c r="U5" s="23"/>
      <c r="V5" s="23"/>
      <c r="W5" s="23"/>
      <c r="X5" s="21"/>
      <c r="Y5" s="21"/>
      <c r="Z5" s="21"/>
      <c r="AA5" s="21"/>
      <c r="AB5" s="23"/>
      <c r="AC5" s="23"/>
      <c r="AD5" s="23"/>
      <c r="AE5" s="284"/>
    </row>
    <row r="6" spans="1:31" x14ac:dyDescent="0.25">
      <c r="A6" s="38"/>
      <c r="B6" s="39"/>
      <c r="C6" s="21"/>
      <c r="D6" s="21"/>
      <c r="E6" s="21"/>
      <c r="F6" s="21"/>
      <c r="G6" s="21"/>
      <c r="H6" s="21"/>
      <c r="I6" s="21"/>
      <c r="J6" s="21"/>
      <c r="K6" s="23"/>
      <c r="L6" s="23"/>
      <c r="M6" s="23"/>
      <c r="N6" s="23"/>
      <c r="O6" s="23"/>
      <c r="P6" s="23"/>
      <c r="Q6" s="23"/>
      <c r="R6" s="23"/>
      <c r="S6" s="23"/>
      <c r="T6" s="23"/>
      <c r="U6" s="23"/>
      <c r="V6" s="23"/>
      <c r="W6" s="23"/>
      <c r="X6" s="21"/>
      <c r="Y6" s="21"/>
      <c r="Z6" s="21"/>
      <c r="AA6" s="21"/>
      <c r="AB6" s="23"/>
      <c r="AC6" s="23"/>
      <c r="AD6" s="23"/>
      <c r="AE6" s="284"/>
    </row>
    <row r="7" spans="1:31" x14ac:dyDescent="0.25">
      <c r="A7" s="38"/>
      <c r="B7" s="39"/>
      <c r="C7" s="21"/>
      <c r="D7" s="21"/>
      <c r="E7" s="21"/>
      <c r="F7" s="21"/>
      <c r="G7" s="21"/>
      <c r="H7" s="21"/>
      <c r="I7" s="21"/>
      <c r="J7" s="21"/>
      <c r="K7" s="23"/>
      <c r="L7" s="23"/>
      <c r="M7" s="23"/>
      <c r="N7" s="23"/>
      <c r="O7" s="23"/>
      <c r="P7" s="23"/>
      <c r="Q7" s="23"/>
      <c r="R7" s="23"/>
      <c r="S7" s="23"/>
      <c r="T7" s="23"/>
      <c r="U7" s="23"/>
      <c r="V7" s="23"/>
      <c r="W7" s="23"/>
      <c r="X7" s="21"/>
      <c r="Y7" s="21"/>
      <c r="Z7" s="21"/>
      <c r="AA7" s="21"/>
      <c r="AB7" s="23"/>
      <c r="AC7" s="23"/>
      <c r="AD7" s="23"/>
      <c r="AE7" s="284"/>
    </row>
    <row r="8" spans="1:31" x14ac:dyDescent="0.25">
      <c r="A8" s="38"/>
      <c r="B8" s="39"/>
      <c r="C8" s="21"/>
      <c r="D8" s="21"/>
      <c r="E8" s="21"/>
      <c r="F8" s="21"/>
      <c r="G8" s="21"/>
      <c r="H8" s="21"/>
      <c r="I8" s="21"/>
      <c r="J8" s="21"/>
      <c r="K8" s="23"/>
      <c r="L8" s="23"/>
      <c r="M8" s="23"/>
      <c r="N8" s="23"/>
      <c r="O8" s="23"/>
      <c r="P8" s="23"/>
      <c r="Q8" s="23"/>
      <c r="R8" s="23"/>
      <c r="S8" s="23"/>
      <c r="T8" s="23"/>
      <c r="U8" s="23"/>
      <c r="V8" s="23"/>
      <c r="W8" s="23"/>
      <c r="X8" s="21"/>
      <c r="Y8" s="21"/>
      <c r="Z8" s="21"/>
      <c r="AA8" s="21"/>
      <c r="AB8" s="23"/>
      <c r="AC8" s="23"/>
      <c r="AD8" s="23"/>
      <c r="AE8" s="284"/>
    </row>
    <row r="9" spans="1:31" x14ac:dyDescent="0.25">
      <c r="A9" s="21"/>
      <c r="B9" s="38"/>
      <c r="C9" s="21"/>
      <c r="D9" s="21"/>
      <c r="E9" s="21"/>
      <c r="F9" s="21"/>
      <c r="G9" s="21"/>
      <c r="H9" s="21"/>
      <c r="I9" s="21"/>
      <c r="J9" s="21"/>
      <c r="K9" s="23"/>
      <c r="L9" s="23"/>
      <c r="M9" s="23"/>
      <c r="N9" s="23"/>
      <c r="O9" s="23"/>
      <c r="P9" s="23"/>
      <c r="Q9" s="23"/>
      <c r="R9" s="23"/>
      <c r="S9" s="23"/>
      <c r="T9" s="23"/>
      <c r="U9" s="23"/>
      <c r="V9" s="23"/>
      <c r="W9" s="23"/>
      <c r="X9" s="21"/>
      <c r="Y9" s="21"/>
      <c r="Z9" s="21"/>
      <c r="AA9" s="21"/>
      <c r="AB9" s="23"/>
      <c r="AC9" s="23"/>
      <c r="AD9" s="23"/>
      <c r="AE9" s="284"/>
    </row>
    <row r="10" spans="1:31" x14ac:dyDescent="0.25">
      <c r="A10" s="21"/>
      <c r="B10" s="38"/>
      <c r="C10" s="21"/>
      <c r="D10" s="21"/>
      <c r="E10" s="21"/>
      <c r="F10" s="21"/>
      <c r="G10" s="21"/>
      <c r="H10" s="21"/>
      <c r="I10" s="21"/>
      <c r="J10" s="21"/>
      <c r="K10" s="23"/>
      <c r="L10" s="23"/>
      <c r="M10" s="23"/>
      <c r="N10" s="23"/>
      <c r="O10" s="23"/>
      <c r="P10" s="23"/>
      <c r="Q10" s="23"/>
      <c r="R10" s="23"/>
      <c r="S10" s="23"/>
      <c r="T10" s="23"/>
      <c r="U10" s="23"/>
      <c r="V10" s="23"/>
      <c r="W10" s="23"/>
      <c r="X10" s="21"/>
      <c r="Y10" s="21"/>
      <c r="Z10" s="21"/>
      <c r="AA10" s="21"/>
      <c r="AB10" s="23"/>
      <c r="AC10" s="23"/>
      <c r="AD10" s="23"/>
      <c r="AE10" s="284"/>
    </row>
    <row r="11" spans="1:31" x14ac:dyDescent="0.25">
      <c r="A11" s="21"/>
      <c r="B11" s="38"/>
      <c r="C11" s="21"/>
      <c r="D11" s="21"/>
      <c r="E11" s="21"/>
      <c r="F11" s="21"/>
      <c r="G11" s="21"/>
      <c r="H11" s="21"/>
      <c r="I11" s="21"/>
      <c r="J11" s="21"/>
      <c r="K11" s="23"/>
      <c r="L11" s="23"/>
      <c r="M11" s="23"/>
      <c r="N11" s="23"/>
      <c r="O11" s="23"/>
      <c r="P11" s="23"/>
      <c r="Q11" s="23"/>
      <c r="R11" s="23"/>
      <c r="S11" s="23"/>
      <c r="T11" s="23"/>
      <c r="U11" s="23"/>
      <c r="V11" s="23"/>
      <c r="W11" s="23"/>
      <c r="X11" s="21"/>
      <c r="Y11" s="21"/>
      <c r="Z11" s="21"/>
      <c r="AA11" s="21"/>
      <c r="AB11" s="23"/>
      <c r="AC11" s="23"/>
      <c r="AD11" s="23"/>
      <c r="AE11" s="284"/>
    </row>
    <row r="12" spans="1:31" x14ac:dyDescent="0.25">
      <c r="A12" s="21"/>
      <c r="B12" s="38"/>
      <c r="C12" s="21"/>
      <c r="D12" s="21"/>
      <c r="E12" s="21"/>
      <c r="F12" s="21"/>
      <c r="G12" s="21"/>
      <c r="H12" s="21"/>
      <c r="I12" s="21"/>
      <c r="J12" s="21"/>
      <c r="K12" s="23"/>
      <c r="L12" s="23"/>
      <c r="M12" s="23"/>
      <c r="N12" s="23"/>
      <c r="O12" s="23"/>
      <c r="P12" s="23"/>
      <c r="Q12" s="23"/>
      <c r="R12" s="23"/>
      <c r="S12" s="23"/>
      <c r="T12" s="23"/>
      <c r="U12" s="23"/>
      <c r="V12" s="23"/>
      <c r="W12" s="23"/>
      <c r="X12" s="21"/>
      <c r="Y12" s="21"/>
      <c r="Z12" s="21"/>
      <c r="AA12" s="21"/>
      <c r="AB12" s="23"/>
      <c r="AC12" s="23"/>
      <c r="AD12" s="23"/>
      <c r="AE12" s="284"/>
    </row>
    <row r="13" spans="1:31" x14ac:dyDescent="0.25">
      <c r="A13" s="21"/>
      <c r="B13" s="38"/>
      <c r="C13" s="21"/>
      <c r="D13" s="21"/>
      <c r="E13" s="21"/>
      <c r="F13" s="21"/>
      <c r="G13" s="21"/>
      <c r="H13" s="21"/>
      <c r="I13" s="21"/>
      <c r="J13" s="21"/>
      <c r="K13" s="23"/>
      <c r="L13" s="23"/>
      <c r="M13" s="23"/>
      <c r="N13" s="23"/>
      <c r="O13" s="23"/>
      <c r="P13" s="23"/>
      <c r="Q13" s="23"/>
      <c r="R13" s="23"/>
      <c r="S13" s="23"/>
      <c r="T13" s="23"/>
      <c r="U13" s="23"/>
      <c r="V13" s="23"/>
      <c r="W13" s="23"/>
      <c r="X13" s="21"/>
      <c r="Y13" s="21"/>
      <c r="Z13" s="21"/>
      <c r="AA13" s="21"/>
      <c r="AB13" s="23"/>
      <c r="AC13" s="23"/>
      <c r="AD13" s="23"/>
      <c r="AE13" s="284"/>
    </row>
    <row r="14" spans="1:31" x14ac:dyDescent="0.25">
      <c r="A14" s="21"/>
      <c r="B14" s="38"/>
      <c r="C14" s="21"/>
      <c r="D14" s="21"/>
      <c r="E14" s="21"/>
      <c r="F14" s="21"/>
      <c r="G14" s="21"/>
      <c r="H14" s="21"/>
      <c r="I14" s="21"/>
      <c r="J14" s="21"/>
      <c r="K14" s="23"/>
      <c r="L14" s="23"/>
      <c r="M14" s="23"/>
      <c r="N14" s="23"/>
      <c r="O14" s="23"/>
      <c r="P14" s="23"/>
      <c r="Q14" s="23"/>
      <c r="R14" s="23"/>
      <c r="S14" s="23"/>
      <c r="T14" s="23"/>
      <c r="U14" s="23"/>
      <c r="V14" s="23"/>
      <c r="W14" s="23"/>
      <c r="X14" s="21"/>
      <c r="Y14" s="21"/>
      <c r="Z14" s="21"/>
      <c r="AA14" s="21"/>
      <c r="AB14" s="23"/>
      <c r="AC14" s="23"/>
      <c r="AD14" s="23"/>
      <c r="AE14" s="284"/>
    </row>
    <row r="15" spans="1:31" x14ac:dyDescent="0.25">
      <c r="A15" s="21"/>
      <c r="B15" s="38"/>
      <c r="C15" s="21"/>
      <c r="D15" s="21"/>
      <c r="E15" s="21"/>
      <c r="F15" s="21"/>
      <c r="G15" s="21"/>
      <c r="H15" s="21"/>
      <c r="I15" s="21"/>
      <c r="J15" s="21"/>
      <c r="K15" s="23"/>
      <c r="L15" s="23"/>
      <c r="M15" s="23"/>
      <c r="N15" s="23"/>
      <c r="O15" s="23"/>
      <c r="P15" s="23"/>
      <c r="Q15" s="23"/>
      <c r="R15" s="23"/>
      <c r="S15" s="23"/>
      <c r="T15" s="23"/>
      <c r="U15" s="23"/>
      <c r="V15" s="23"/>
      <c r="W15" s="23"/>
      <c r="X15" s="21"/>
      <c r="Y15" s="21"/>
      <c r="Z15" s="21"/>
      <c r="AA15" s="21"/>
      <c r="AB15" s="23"/>
      <c r="AC15" s="23"/>
      <c r="AD15" s="23"/>
      <c r="AE15" s="284"/>
    </row>
    <row r="16" spans="1:31" x14ac:dyDescent="0.25">
      <c r="A16" s="21"/>
      <c r="B16" s="38"/>
      <c r="C16" s="21"/>
      <c r="D16" s="21"/>
      <c r="E16" s="21"/>
      <c r="F16" s="21"/>
      <c r="G16" s="21"/>
      <c r="H16" s="21"/>
      <c r="I16" s="21"/>
      <c r="J16" s="21"/>
      <c r="K16" s="23"/>
      <c r="L16" s="23"/>
      <c r="M16" s="23"/>
      <c r="N16" s="23"/>
      <c r="O16" s="23"/>
      <c r="P16" s="23"/>
      <c r="Q16" s="23"/>
      <c r="R16" s="23"/>
      <c r="S16" s="23"/>
      <c r="T16" s="23"/>
      <c r="U16" s="23"/>
      <c r="V16" s="23"/>
      <c r="W16" s="23"/>
      <c r="X16" s="21"/>
      <c r="Y16" s="21"/>
      <c r="Z16" s="21"/>
      <c r="AA16" s="21"/>
      <c r="AB16" s="23"/>
      <c r="AC16" s="23"/>
      <c r="AD16" s="23"/>
      <c r="AE16" s="284"/>
    </row>
    <row r="17" spans="1:31" x14ac:dyDescent="0.25">
      <c r="A17" s="21"/>
      <c r="B17" s="38"/>
      <c r="C17" s="21"/>
      <c r="D17" s="21"/>
      <c r="E17" s="21"/>
      <c r="F17" s="21"/>
      <c r="G17" s="21"/>
      <c r="H17" s="21"/>
      <c r="I17" s="21"/>
      <c r="J17" s="21"/>
      <c r="K17" s="23"/>
      <c r="L17" s="23"/>
      <c r="M17" s="23"/>
      <c r="N17" s="23"/>
      <c r="O17" s="23"/>
      <c r="P17" s="23"/>
      <c r="Q17" s="23"/>
      <c r="R17" s="23"/>
      <c r="S17" s="23"/>
      <c r="T17" s="23"/>
      <c r="U17" s="23"/>
      <c r="V17" s="23"/>
      <c r="W17" s="23"/>
      <c r="X17" s="21"/>
      <c r="Y17" s="21"/>
      <c r="Z17" s="21"/>
      <c r="AA17" s="21"/>
      <c r="AB17" s="23"/>
      <c r="AC17" s="23"/>
      <c r="AD17" s="23"/>
      <c r="AE17" s="284"/>
    </row>
    <row r="18" spans="1:31" x14ac:dyDescent="0.25">
      <c r="A18" s="21"/>
      <c r="B18" s="38"/>
      <c r="C18" s="21"/>
      <c r="D18" s="21"/>
      <c r="E18" s="21"/>
      <c r="F18" s="21"/>
      <c r="G18" s="21"/>
      <c r="H18" s="21"/>
      <c r="I18" s="21"/>
      <c r="J18" s="21"/>
      <c r="K18" s="23"/>
      <c r="L18" s="23"/>
      <c r="M18" s="23"/>
      <c r="N18" s="23"/>
      <c r="O18" s="23"/>
      <c r="P18" s="23"/>
      <c r="Q18" s="23"/>
      <c r="R18" s="23"/>
      <c r="S18" s="23"/>
      <c r="T18" s="23"/>
      <c r="U18" s="23"/>
      <c r="V18" s="23"/>
      <c r="W18" s="23"/>
      <c r="X18" s="21"/>
      <c r="Y18" s="21"/>
      <c r="Z18" s="21"/>
      <c r="AA18" s="21"/>
      <c r="AB18" s="23"/>
      <c r="AC18" s="23"/>
      <c r="AD18" s="23"/>
      <c r="AE18" s="284"/>
    </row>
    <row r="19" spans="1:31" x14ac:dyDescent="0.25">
      <c r="A19" s="152"/>
      <c r="B19" s="38"/>
      <c r="C19" s="21"/>
      <c r="D19" s="21"/>
      <c r="E19" s="21"/>
      <c r="F19" s="21"/>
      <c r="G19" s="21"/>
      <c r="H19" s="21"/>
      <c r="I19" s="21"/>
      <c r="J19" s="21"/>
      <c r="K19" s="23"/>
      <c r="L19" s="23"/>
      <c r="M19" s="23"/>
      <c r="N19" s="23"/>
      <c r="O19" s="23"/>
      <c r="P19" s="23"/>
      <c r="Q19" s="23"/>
      <c r="R19" s="23"/>
      <c r="S19" s="23"/>
      <c r="T19" s="23"/>
      <c r="U19" s="23"/>
      <c r="V19" s="23"/>
      <c r="W19" s="23"/>
      <c r="X19" s="21"/>
      <c r="Y19" s="21"/>
      <c r="Z19" s="21"/>
      <c r="AA19" s="21"/>
      <c r="AB19" s="23"/>
      <c r="AC19" s="23"/>
      <c r="AD19" s="23"/>
      <c r="AE19" s="284"/>
    </row>
    <row r="20" spans="1:31" x14ac:dyDescent="0.25">
      <c r="A20" s="21"/>
      <c r="B20" s="38"/>
      <c r="C20" s="21"/>
      <c r="D20" s="21"/>
      <c r="E20" s="21"/>
      <c r="F20" s="21"/>
      <c r="G20" s="21"/>
      <c r="H20" s="21"/>
      <c r="I20" s="21"/>
      <c r="J20" s="21"/>
      <c r="K20" s="23"/>
      <c r="L20" s="23"/>
      <c r="M20" s="23"/>
      <c r="N20" s="23"/>
      <c r="O20" s="23"/>
      <c r="P20" s="23"/>
      <c r="Q20" s="23"/>
      <c r="R20" s="23"/>
      <c r="S20" s="23"/>
      <c r="T20" s="23"/>
      <c r="U20" s="23"/>
      <c r="V20" s="23"/>
      <c r="W20" s="23"/>
      <c r="X20" s="21"/>
      <c r="Y20" s="21"/>
      <c r="Z20" s="21"/>
      <c r="AA20" s="21"/>
      <c r="AB20" s="23"/>
      <c r="AC20" s="23"/>
      <c r="AD20" s="23"/>
      <c r="AE20" s="284"/>
    </row>
    <row r="21" spans="1:31" x14ac:dyDescent="0.25">
      <c r="A21" s="21"/>
      <c r="B21" s="38"/>
      <c r="C21" s="21"/>
      <c r="D21" s="21"/>
      <c r="E21" s="21"/>
      <c r="F21" s="21"/>
      <c r="G21" s="21"/>
      <c r="H21" s="21"/>
      <c r="I21" s="21"/>
      <c r="J21" s="21"/>
      <c r="K21" s="23"/>
      <c r="L21" s="23"/>
      <c r="M21" s="23"/>
      <c r="N21" s="23"/>
      <c r="O21" s="23"/>
      <c r="P21" s="23"/>
      <c r="Q21" s="23"/>
      <c r="R21" s="23"/>
      <c r="S21" s="23"/>
      <c r="T21" s="23"/>
      <c r="U21" s="23"/>
      <c r="V21" s="23"/>
      <c r="W21" s="23"/>
      <c r="X21" s="21"/>
      <c r="Y21" s="21"/>
      <c r="Z21" s="21"/>
      <c r="AA21" s="21"/>
      <c r="AB21" s="23"/>
      <c r="AC21" s="23"/>
      <c r="AD21" s="23"/>
      <c r="AE21" s="284"/>
    </row>
    <row r="22" spans="1:31" x14ac:dyDescent="0.25">
      <c r="A22" s="21"/>
      <c r="B22" s="38"/>
      <c r="C22" s="21"/>
      <c r="D22" s="21"/>
      <c r="E22" s="21"/>
      <c r="F22" s="21"/>
      <c r="G22" s="21"/>
      <c r="H22" s="21"/>
      <c r="I22" s="21"/>
      <c r="J22" s="21"/>
      <c r="K22" s="23"/>
      <c r="L22" s="23"/>
      <c r="M22" s="23"/>
      <c r="N22" s="23"/>
      <c r="O22" s="23"/>
      <c r="P22" s="23"/>
      <c r="Q22" s="23"/>
      <c r="R22" s="23"/>
      <c r="S22" s="23"/>
      <c r="T22" s="23"/>
      <c r="U22" s="23"/>
      <c r="V22" s="23"/>
      <c r="W22" s="23"/>
      <c r="X22" s="21"/>
      <c r="Y22" s="21"/>
      <c r="Z22" s="21"/>
      <c r="AA22" s="21"/>
      <c r="AB22" s="23"/>
      <c r="AC22" s="23"/>
      <c r="AD22" s="23"/>
      <c r="AE22" s="284"/>
    </row>
    <row r="23" spans="1:31" x14ac:dyDescent="0.25">
      <c r="A23" s="21"/>
      <c r="B23" s="38"/>
      <c r="C23" s="21"/>
      <c r="D23" s="21"/>
      <c r="E23" s="21"/>
      <c r="F23" s="21"/>
      <c r="G23" s="21"/>
      <c r="H23" s="21"/>
      <c r="I23" s="21"/>
      <c r="J23" s="21"/>
      <c r="K23" s="23"/>
      <c r="L23" s="23"/>
      <c r="M23" s="23"/>
      <c r="N23" s="23"/>
      <c r="O23" s="23"/>
      <c r="P23" s="23"/>
      <c r="Q23" s="23"/>
      <c r="R23" s="23"/>
      <c r="S23" s="23"/>
      <c r="T23" s="23"/>
      <c r="U23" s="23"/>
      <c r="V23" s="23"/>
      <c r="W23" s="23"/>
      <c r="X23" s="21"/>
      <c r="Y23" s="21"/>
      <c r="Z23" s="21"/>
      <c r="AA23" s="21"/>
      <c r="AB23" s="23"/>
      <c r="AC23" s="23"/>
      <c r="AD23" s="23"/>
      <c r="AE23" s="284"/>
    </row>
    <row r="24" spans="1:31" x14ac:dyDescent="0.25">
      <c r="A24" s="21"/>
      <c r="B24" s="38"/>
      <c r="C24" s="21"/>
      <c r="D24" s="21"/>
      <c r="E24" s="21"/>
      <c r="F24" s="21"/>
      <c r="G24" s="21"/>
      <c r="H24" s="21"/>
      <c r="I24" s="21"/>
      <c r="J24" s="21"/>
      <c r="K24" s="23"/>
      <c r="L24" s="23"/>
      <c r="M24" s="23"/>
      <c r="N24" s="23"/>
      <c r="O24" s="23"/>
      <c r="P24" s="23"/>
      <c r="Q24" s="23"/>
      <c r="R24" s="23"/>
      <c r="S24" s="23"/>
      <c r="T24" s="23"/>
      <c r="U24" s="23"/>
      <c r="V24" s="23"/>
      <c r="W24" s="23"/>
      <c r="X24" s="21"/>
      <c r="Y24" s="21"/>
      <c r="Z24" s="21"/>
      <c r="AA24" s="21"/>
      <c r="AB24" s="23"/>
      <c r="AC24" s="23"/>
      <c r="AD24" s="23"/>
      <c r="AE24" s="284"/>
    </row>
    <row r="25" spans="1:31" x14ac:dyDescent="0.25">
      <c r="A25" s="21"/>
      <c r="B25" s="38"/>
      <c r="C25" s="21"/>
      <c r="D25" s="21"/>
      <c r="E25" s="21"/>
      <c r="F25" s="21"/>
      <c r="G25" s="21"/>
      <c r="H25" s="21"/>
      <c r="I25" s="21"/>
      <c r="J25" s="21"/>
      <c r="K25" s="23"/>
      <c r="L25" s="23"/>
      <c r="M25" s="23"/>
      <c r="N25" s="23"/>
      <c r="O25" s="23"/>
      <c r="P25" s="23"/>
      <c r="Q25" s="23"/>
      <c r="R25" s="23"/>
      <c r="S25" s="23"/>
      <c r="T25" s="23"/>
      <c r="U25" s="23"/>
      <c r="V25" s="23"/>
      <c r="W25" s="23"/>
      <c r="X25" s="21"/>
      <c r="Y25" s="21"/>
      <c r="Z25" s="21"/>
      <c r="AA25" s="21"/>
      <c r="AB25" s="23"/>
      <c r="AC25" s="23"/>
      <c r="AD25" s="23"/>
      <c r="AE25" s="284"/>
    </row>
    <row r="26" spans="1:31" x14ac:dyDescent="0.25">
      <c r="A26" s="21"/>
      <c r="B26" s="38"/>
      <c r="C26" s="21"/>
      <c r="D26" s="21"/>
      <c r="E26" s="21"/>
      <c r="F26" s="21"/>
      <c r="G26" s="21"/>
      <c r="H26" s="21"/>
      <c r="I26" s="21"/>
      <c r="J26" s="21"/>
      <c r="K26" s="23"/>
      <c r="L26" s="23"/>
      <c r="M26" s="23"/>
      <c r="N26" s="23"/>
      <c r="O26" s="23"/>
      <c r="P26" s="23"/>
      <c r="Q26" s="23"/>
      <c r="R26" s="23"/>
      <c r="S26" s="23"/>
      <c r="T26" s="23"/>
      <c r="U26" s="23"/>
      <c r="V26" s="23"/>
      <c r="W26" s="23"/>
      <c r="X26" s="21"/>
      <c r="Y26" s="21"/>
      <c r="Z26" s="21"/>
      <c r="AA26" s="21"/>
      <c r="AB26" s="23"/>
      <c r="AC26" s="23"/>
      <c r="AD26" s="23"/>
      <c r="AE26" s="284"/>
    </row>
    <row r="27" spans="1:31" x14ac:dyDescent="0.25">
      <c r="A27" s="21"/>
      <c r="B27" s="38"/>
      <c r="C27" s="21"/>
      <c r="D27" s="21"/>
      <c r="E27" s="21"/>
      <c r="F27" s="21"/>
      <c r="G27" s="21"/>
      <c r="H27" s="21"/>
      <c r="I27" s="21"/>
      <c r="J27" s="21"/>
      <c r="K27" s="23"/>
      <c r="L27" s="23"/>
      <c r="M27" s="23"/>
      <c r="N27" s="23"/>
      <c r="O27" s="23"/>
      <c r="P27" s="23"/>
      <c r="Q27" s="23"/>
      <c r="R27" s="23"/>
      <c r="S27" s="23"/>
      <c r="T27" s="23"/>
      <c r="U27" s="23"/>
      <c r="V27" s="23"/>
      <c r="W27" s="23"/>
      <c r="X27" s="21"/>
      <c r="Y27" s="21"/>
      <c r="Z27" s="21"/>
      <c r="AA27" s="21"/>
      <c r="AB27" s="23"/>
      <c r="AC27" s="23"/>
      <c r="AD27" s="23"/>
      <c r="AE27" s="284"/>
    </row>
    <row r="28" spans="1:31" x14ac:dyDescent="0.25">
      <c r="A28" s="21"/>
      <c r="B28" s="38"/>
      <c r="C28" s="21"/>
      <c r="D28" s="21"/>
      <c r="E28" s="21"/>
      <c r="F28" s="21"/>
      <c r="G28" s="21"/>
      <c r="H28" s="21"/>
      <c r="I28" s="21"/>
      <c r="J28" s="21"/>
      <c r="K28" s="23"/>
      <c r="L28" s="23"/>
      <c r="M28" s="23"/>
      <c r="N28" s="23"/>
      <c r="O28" s="23"/>
      <c r="P28" s="23"/>
      <c r="Q28" s="23"/>
      <c r="R28" s="23"/>
      <c r="S28" s="23"/>
      <c r="T28" s="23"/>
      <c r="U28" s="23"/>
      <c r="V28" s="23"/>
      <c r="W28" s="23"/>
      <c r="X28" s="21"/>
      <c r="Y28" s="21"/>
      <c r="Z28" s="21"/>
      <c r="AA28" s="21"/>
      <c r="AB28" s="23"/>
      <c r="AC28" s="23"/>
      <c r="AD28" s="23"/>
      <c r="AE28" s="284"/>
    </row>
    <row r="29" spans="1:31" x14ac:dyDescent="0.25">
      <c r="A29" s="21"/>
      <c r="B29" s="38"/>
      <c r="C29" s="21"/>
      <c r="D29" s="21"/>
      <c r="E29" s="21"/>
      <c r="F29" s="21"/>
      <c r="G29" s="21"/>
      <c r="H29" s="21"/>
      <c r="I29" s="21"/>
      <c r="J29" s="21"/>
      <c r="K29" s="23"/>
      <c r="L29" s="23"/>
      <c r="M29" s="23"/>
      <c r="N29" s="23"/>
      <c r="O29" s="23"/>
      <c r="P29" s="23"/>
      <c r="Q29" s="23"/>
      <c r="R29" s="23"/>
      <c r="S29" s="23"/>
      <c r="T29" s="23"/>
      <c r="U29" s="23"/>
      <c r="V29" s="23"/>
      <c r="W29" s="23"/>
      <c r="X29" s="21"/>
      <c r="Y29" s="21"/>
      <c r="Z29" s="21"/>
      <c r="AA29" s="21"/>
      <c r="AB29" s="23"/>
      <c r="AC29" s="23"/>
      <c r="AD29" s="23"/>
      <c r="AE29" s="284"/>
    </row>
    <row r="30" spans="1:31" x14ac:dyDescent="0.25">
      <c r="A30" s="21"/>
      <c r="B30" s="38"/>
      <c r="C30" s="21"/>
      <c r="D30" s="21"/>
      <c r="E30" s="21"/>
      <c r="F30" s="21"/>
      <c r="G30" s="21"/>
      <c r="H30" s="21"/>
      <c r="I30" s="21"/>
      <c r="J30" s="21"/>
      <c r="K30" s="23"/>
      <c r="L30" s="23"/>
      <c r="M30" s="23"/>
      <c r="N30" s="23"/>
      <c r="O30" s="23"/>
      <c r="P30" s="23"/>
      <c r="Q30" s="23"/>
      <c r="R30" s="23"/>
      <c r="S30" s="23"/>
      <c r="T30" s="23"/>
      <c r="U30" s="23"/>
      <c r="V30" s="23"/>
      <c r="W30" s="23"/>
      <c r="X30" s="21"/>
      <c r="Y30" s="21"/>
      <c r="Z30" s="21"/>
      <c r="AA30" s="21"/>
      <c r="AB30" s="23"/>
      <c r="AC30" s="23"/>
      <c r="AD30" s="23"/>
      <c r="AE30" s="284"/>
    </row>
    <row r="31" spans="1:31" x14ac:dyDescent="0.25">
      <c r="A31" s="21"/>
      <c r="B31" s="38"/>
      <c r="C31" s="21"/>
      <c r="D31" s="21"/>
      <c r="E31" s="21"/>
      <c r="F31" s="21"/>
      <c r="G31" s="21"/>
      <c r="H31" s="21"/>
      <c r="I31" s="21"/>
      <c r="J31" s="21"/>
      <c r="K31" s="23"/>
      <c r="L31" s="23"/>
      <c r="M31" s="23"/>
      <c r="N31" s="23"/>
      <c r="O31" s="23"/>
      <c r="P31" s="23"/>
      <c r="Q31" s="23"/>
      <c r="R31" s="23"/>
      <c r="S31" s="23"/>
      <c r="T31" s="23"/>
      <c r="U31" s="23"/>
      <c r="V31" s="23"/>
      <c r="W31" s="23"/>
      <c r="X31" s="21"/>
      <c r="Y31" s="21"/>
      <c r="Z31" s="21"/>
      <c r="AA31" s="21"/>
      <c r="AB31" s="23"/>
      <c r="AC31" s="23"/>
      <c r="AD31" s="23"/>
      <c r="AE31" s="284"/>
    </row>
    <row r="32" spans="1:31" x14ac:dyDescent="0.25">
      <c r="A32" s="21"/>
      <c r="B32" s="38"/>
      <c r="C32" s="21"/>
      <c r="D32" s="21"/>
      <c r="E32" s="21"/>
      <c r="F32" s="21"/>
      <c r="G32" s="21"/>
      <c r="H32" s="21"/>
      <c r="I32" s="21"/>
      <c r="J32" s="21"/>
      <c r="K32" s="23"/>
      <c r="L32" s="23"/>
      <c r="M32" s="23"/>
      <c r="N32" s="23"/>
      <c r="O32" s="23"/>
      <c r="P32" s="23"/>
      <c r="Q32" s="23"/>
      <c r="R32" s="23"/>
      <c r="S32" s="23"/>
      <c r="T32" s="23"/>
      <c r="U32" s="23"/>
      <c r="V32" s="23"/>
      <c r="W32" s="23"/>
      <c r="X32" s="21"/>
      <c r="Y32" s="21"/>
      <c r="Z32" s="21"/>
      <c r="AA32" s="21"/>
      <c r="AB32" s="23"/>
      <c r="AC32" s="23"/>
      <c r="AD32" s="23"/>
      <c r="AE32" s="284"/>
    </row>
    <row r="33" spans="1:31" x14ac:dyDescent="0.25">
      <c r="A33" s="21"/>
      <c r="B33" s="38"/>
      <c r="C33" s="21"/>
      <c r="D33" s="21"/>
      <c r="E33" s="21"/>
      <c r="F33" s="21"/>
      <c r="G33" s="21"/>
      <c r="H33" s="21"/>
      <c r="I33" s="21"/>
      <c r="J33" s="21"/>
      <c r="K33" s="23"/>
      <c r="L33" s="23"/>
      <c r="M33" s="23"/>
      <c r="N33" s="23"/>
      <c r="O33" s="23"/>
      <c r="P33" s="23"/>
      <c r="Q33" s="23"/>
      <c r="R33" s="23"/>
      <c r="S33" s="23"/>
      <c r="T33" s="23"/>
      <c r="U33" s="23"/>
      <c r="V33" s="23"/>
      <c r="W33" s="23"/>
      <c r="X33" s="21"/>
      <c r="Y33" s="21"/>
      <c r="Z33" s="21"/>
      <c r="AA33" s="21"/>
      <c r="AB33" s="23"/>
      <c r="AC33" s="23"/>
      <c r="AD33" s="23"/>
      <c r="AE33" s="284"/>
    </row>
    <row r="34" spans="1:31" x14ac:dyDescent="0.25">
      <c r="A34" s="21"/>
      <c r="B34" s="38"/>
      <c r="C34" s="21"/>
      <c r="D34" s="21"/>
      <c r="E34" s="21"/>
      <c r="F34" s="21"/>
      <c r="G34" s="21"/>
      <c r="H34" s="21"/>
      <c r="I34" s="21"/>
      <c r="J34" s="21"/>
      <c r="K34" s="23"/>
      <c r="L34" s="23"/>
      <c r="M34" s="23"/>
      <c r="N34" s="23"/>
      <c r="O34" s="23"/>
      <c r="P34" s="23"/>
      <c r="Q34" s="23"/>
      <c r="R34" s="23"/>
      <c r="S34" s="23"/>
      <c r="T34" s="23"/>
      <c r="U34" s="23"/>
      <c r="V34" s="23"/>
      <c r="W34" s="23"/>
      <c r="X34" s="21"/>
      <c r="Y34" s="21"/>
      <c r="Z34" s="21"/>
      <c r="AA34" s="21"/>
      <c r="AB34" s="23"/>
      <c r="AC34" s="23"/>
      <c r="AD34" s="23"/>
      <c r="AE34" s="284"/>
    </row>
    <row r="35" spans="1:31" x14ac:dyDescent="0.25">
      <c r="A35" s="21"/>
      <c r="B35" s="38"/>
      <c r="C35" s="21"/>
      <c r="D35" s="21"/>
      <c r="E35" s="21"/>
      <c r="F35" s="21"/>
      <c r="G35" s="21"/>
      <c r="H35" s="21"/>
      <c r="I35" s="21"/>
      <c r="J35" s="21"/>
      <c r="K35" s="23"/>
      <c r="L35" s="23"/>
      <c r="M35" s="23"/>
      <c r="N35" s="23"/>
      <c r="O35" s="23"/>
      <c r="P35" s="23"/>
      <c r="Q35" s="23"/>
      <c r="R35" s="23"/>
      <c r="S35" s="23"/>
      <c r="T35" s="23"/>
      <c r="U35" s="23"/>
      <c r="V35" s="23"/>
      <c r="W35" s="23"/>
      <c r="X35" s="21"/>
      <c r="Y35" s="21"/>
      <c r="Z35" s="21"/>
      <c r="AA35" s="21"/>
      <c r="AB35" s="23"/>
      <c r="AC35" s="23"/>
      <c r="AD35" s="23"/>
      <c r="AE35" s="284"/>
    </row>
    <row r="36" spans="1:31" x14ac:dyDescent="0.25">
      <c r="A36" s="1"/>
      <c r="B36" s="31"/>
      <c r="C36" s="1"/>
      <c r="D36" s="1"/>
      <c r="E36" s="1"/>
      <c r="F36" s="1"/>
      <c r="G36" s="1"/>
      <c r="H36" s="1"/>
      <c r="I36" s="1"/>
      <c r="J36" s="21"/>
      <c r="K36" s="23"/>
      <c r="L36" s="23"/>
      <c r="M36" s="23"/>
      <c r="N36" s="23"/>
      <c r="O36" s="23"/>
      <c r="P36" s="23"/>
      <c r="Q36" s="23"/>
      <c r="R36" s="23"/>
      <c r="S36" s="23"/>
      <c r="T36" s="23"/>
      <c r="U36" s="23"/>
      <c r="V36" s="23"/>
      <c r="W36" s="23"/>
      <c r="X36" s="21"/>
      <c r="Y36" s="21"/>
      <c r="Z36" s="21"/>
      <c r="AA36" s="21"/>
      <c r="AB36" s="13"/>
      <c r="AC36" s="23"/>
      <c r="AD36" s="23"/>
      <c r="AE36" s="284"/>
    </row>
    <row r="37" spans="1:31" x14ac:dyDescent="0.25">
      <c r="A37" s="1"/>
      <c r="B37" s="31"/>
      <c r="C37" s="1"/>
      <c r="D37" s="1"/>
      <c r="E37" s="1"/>
      <c r="F37" s="1"/>
      <c r="G37" s="1"/>
      <c r="H37" s="1"/>
      <c r="I37" s="1"/>
      <c r="J37" s="21"/>
      <c r="K37" s="23"/>
      <c r="L37" s="23"/>
      <c r="M37" s="23"/>
      <c r="N37" s="23"/>
      <c r="O37" s="23"/>
      <c r="P37" s="23"/>
      <c r="Q37" s="23"/>
      <c r="R37" s="23"/>
      <c r="S37" s="23"/>
      <c r="T37" s="23"/>
      <c r="U37" s="23"/>
      <c r="V37" s="23"/>
      <c r="W37" s="23"/>
      <c r="X37" s="21"/>
      <c r="Y37" s="21"/>
      <c r="Z37" s="21"/>
      <c r="AA37" s="21"/>
      <c r="AB37" s="13"/>
      <c r="AC37" s="23"/>
      <c r="AD37" s="23"/>
      <c r="AE37" s="284"/>
    </row>
    <row r="38" spans="1:31" x14ac:dyDescent="0.25">
      <c r="A38" s="1"/>
      <c r="B38" s="31"/>
      <c r="C38" s="1"/>
      <c r="D38" s="1"/>
      <c r="E38" s="1"/>
      <c r="F38" s="1"/>
      <c r="G38" s="1"/>
      <c r="H38" s="1"/>
      <c r="I38" s="1"/>
      <c r="J38" s="21"/>
      <c r="K38" s="23"/>
      <c r="L38" s="23"/>
      <c r="M38" s="23"/>
      <c r="N38" s="23"/>
      <c r="O38" s="23"/>
      <c r="P38" s="23"/>
      <c r="Q38" s="23"/>
      <c r="R38" s="23"/>
      <c r="S38" s="23"/>
      <c r="T38" s="23"/>
      <c r="U38" s="23"/>
      <c r="V38" s="23"/>
      <c r="W38" s="23"/>
      <c r="X38" s="21"/>
      <c r="Y38" s="21"/>
      <c r="Z38" s="21"/>
      <c r="AA38" s="21"/>
      <c r="AB38" s="13"/>
      <c r="AC38" s="23"/>
      <c r="AD38" s="23"/>
      <c r="AE38" s="284"/>
    </row>
    <row r="39" spans="1:31" x14ac:dyDescent="0.25">
      <c r="A39" s="1"/>
      <c r="B39" s="1"/>
      <c r="C39" s="1"/>
      <c r="D39" s="1"/>
      <c r="E39" s="1"/>
      <c r="F39" s="1"/>
      <c r="G39" s="1"/>
      <c r="H39" s="1"/>
      <c r="I39" s="1"/>
      <c r="J39" s="1"/>
      <c r="K39" s="1"/>
      <c r="L39" s="1"/>
      <c r="M39" s="1"/>
      <c r="N39" s="1"/>
      <c r="O39" s="1"/>
      <c r="P39" s="1"/>
      <c r="Q39" s="1"/>
      <c r="R39" s="1"/>
      <c r="S39" s="1"/>
      <c r="T39" s="1"/>
      <c r="U39" s="1"/>
      <c r="V39" s="13"/>
      <c r="W39" s="13"/>
      <c r="X39" s="1"/>
      <c r="Y39" s="1"/>
      <c r="Z39" s="1"/>
      <c r="AA39" s="1"/>
      <c r="AB39" s="13"/>
      <c r="AC39" s="13"/>
      <c r="AD39" s="13"/>
      <c r="AE39" s="285"/>
    </row>
    <row r="40" spans="1:31" x14ac:dyDescent="0.25">
      <c r="A40" s="97"/>
      <c r="B40" s="97" t="s">
        <v>28</v>
      </c>
      <c r="C40" s="97">
        <f>COUNT(D4:D39)</f>
        <v>1</v>
      </c>
      <c r="D40" s="97">
        <f>SUM(D4:D39)</f>
        <v>0</v>
      </c>
      <c r="E40" s="97">
        <f>SUM(E4:E39)</f>
        <v>7.08</v>
      </c>
      <c r="F40" s="97"/>
      <c r="G40" s="97"/>
      <c r="H40" s="97">
        <f>SUM(H4:H39)</f>
        <v>0</v>
      </c>
      <c r="I40" s="97">
        <f>SUM(I4:I39)</f>
        <v>12</v>
      </c>
      <c r="J40" s="97">
        <f>MAX(J4:J39)</f>
        <v>11</v>
      </c>
      <c r="K40" s="98">
        <f t="shared" ref="K40:AA40" si="0">SUM(K4:K39)</f>
        <v>16290.48</v>
      </c>
      <c r="L40" s="98">
        <f t="shared" si="0"/>
        <v>255.87</v>
      </c>
      <c r="M40" s="98">
        <f t="shared" si="0"/>
        <v>2551.09</v>
      </c>
      <c r="N40" s="98">
        <f t="shared" si="0"/>
        <v>0</v>
      </c>
      <c r="O40" s="98">
        <f t="shared" si="0"/>
        <v>709.8</v>
      </c>
      <c r="P40" s="98">
        <f t="shared" si="0"/>
        <v>1636.8</v>
      </c>
      <c r="Q40" s="98">
        <f t="shared" si="0"/>
        <v>5700</v>
      </c>
      <c r="R40" s="98">
        <f t="shared" si="0"/>
        <v>766.2</v>
      </c>
      <c r="S40" s="98">
        <f t="shared" si="0"/>
        <v>0</v>
      </c>
      <c r="T40" s="98">
        <f t="shared" si="0"/>
        <v>0</v>
      </c>
      <c r="U40" s="98">
        <f t="shared" si="0"/>
        <v>27910.240000000002</v>
      </c>
      <c r="V40" s="98">
        <f t="shared" si="0"/>
        <v>0</v>
      </c>
      <c r="W40" s="98">
        <f t="shared" si="0"/>
        <v>27910.240000000002</v>
      </c>
      <c r="X40" s="101">
        <f t="shared" si="0"/>
        <v>10443</v>
      </c>
      <c r="Y40" s="101">
        <f t="shared" si="0"/>
        <v>0</v>
      </c>
      <c r="Z40" s="101">
        <f t="shared" si="0"/>
        <v>132</v>
      </c>
      <c r="AA40" s="101">
        <f t="shared" si="0"/>
        <v>132</v>
      </c>
      <c r="AB40" s="113">
        <f>W40/(D40+E40)</f>
        <v>3942.1242937853108</v>
      </c>
      <c r="AC40" s="113">
        <f>W40/Z40</f>
        <v>211.44121212121215</v>
      </c>
      <c r="AD40" s="113"/>
      <c r="AE40" s="113"/>
    </row>
    <row r="41" spans="1:31" ht="31.2" x14ac:dyDescent="0.25">
      <c r="A41" s="146" t="s">
        <v>14</v>
      </c>
      <c r="B41" s="146" t="s">
        <v>15</v>
      </c>
      <c r="C41" s="146" t="s">
        <v>16</v>
      </c>
      <c r="D41" s="43" t="s">
        <v>526</v>
      </c>
      <c r="E41" s="43" t="s">
        <v>524</v>
      </c>
      <c r="F41" s="146" t="s">
        <v>2</v>
      </c>
      <c r="G41" s="146" t="s">
        <v>3</v>
      </c>
      <c r="H41" s="43" t="s">
        <v>29</v>
      </c>
      <c r="I41" s="43" t="s">
        <v>4</v>
      </c>
      <c r="J41" s="43" t="s">
        <v>5</v>
      </c>
      <c r="K41" s="43" t="s">
        <v>6</v>
      </c>
      <c r="L41" s="43" t="s">
        <v>773</v>
      </c>
      <c r="M41" s="43" t="s">
        <v>13</v>
      </c>
      <c r="N41" s="146" t="s">
        <v>17</v>
      </c>
      <c r="O41" s="146" t="s">
        <v>7</v>
      </c>
      <c r="P41" s="43" t="s">
        <v>8</v>
      </c>
      <c r="Q41" s="146" t="s">
        <v>9</v>
      </c>
      <c r="R41" s="43" t="s">
        <v>18</v>
      </c>
      <c r="S41" s="146" t="s">
        <v>10</v>
      </c>
      <c r="T41" s="146" t="s">
        <v>12</v>
      </c>
      <c r="U41" s="43" t="s">
        <v>169</v>
      </c>
      <c r="V41" s="43" t="s">
        <v>170</v>
      </c>
      <c r="W41" s="43" t="s">
        <v>171</v>
      </c>
      <c r="X41" s="43" t="s">
        <v>163</v>
      </c>
      <c r="Y41" s="43" t="s">
        <v>164</v>
      </c>
      <c r="Z41" s="43" t="s">
        <v>165</v>
      </c>
      <c r="AA41" s="43" t="s">
        <v>166</v>
      </c>
      <c r="AB41" s="146" t="s">
        <v>167</v>
      </c>
      <c r="AC41" s="146" t="s">
        <v>168</v>
      </c>
      <c r="AD41" s="146" t="s">
        <v>1405</v>
      </c>
      <c r="AE41" s="146" t="s">
        <v>1406</v>
      </c>
    </row>
    <row r="42" spans="1:31" x14ac:dyDescent="0.25">
      <c r="A42" s="100"/>
      <c r="B42" s="100"/>
      <c r="C42" s="100"/>
      <c r="D42" s="100"/>
      <c r="E42" s="100"/>
      <c r="F42" s="100"/>
      <c r="G42" s="100"/>
      <c r="H42" s="100"/>
      <c r="I42" s="100"/>
      <c r="J42" s="100"/>
      <c r="K42" s="100"/>
      <c r="L42" s="100"/>
      <c r="M42" s="100"/>
      <c r="N42" s="100"/>
      <c r="O42" s="100"/>
      <c r="P42" s="100"/>
      <c r="Q42" s="100"/>
      <c r="R42" s="100"/>
      <c r="S42" s="100"/>
      <c r="T42" s="100"/>
      <c r="U42" s="100"/>
      <c r="V42" s="100"/>
      <c r="W42" s="100"/>
      <c r="X42" s="100"/>
      <c r="Y42" s="100"/>
      <c r="Z42" s="100"/>
      <c r="AA42" s="100"/>
      <c r="AB42" s="100"/>
      <c r="AC42" s="100"/>
      <c r="AD42" s="100"/>
      <c r="AE42" s="100"/>
    </row>
    <row r="43" spans="1:31" ht="48" x14ac:dyDescent="0.25">
      <c r="A43" s="304" t="s">
        <v>1251</v>
      </c>
      <c r="B43" s="304"/>
      <c r="C43" s="245" t="s">
        <v>30</v>
      </c>
      <c r="D43" s="245" t="s">
        <v>526</v>
      </c>
      <c r="E43" s="245" t="s">
        <v>524</v>
      </c>
      <c r="F43" s="296"/>
      <c r="G43" s="296"/>
      <c r="H43" s="245" t="s">
        <v>31</v>
      </c>
      <c r="I43" s="245" t="s">
        <v>4</v>
      </c>
      <c r="J43" s="245" t="s">
        <v>5</v>
      </c>
      <c r="K43" s="245" t="s">
        <v>6</v>
      </c>
      <c r="L43" s="245" t="s">
        <v>773</v>
      </c>
      <c r="M43" s="245" t="s">
        <v>13</v>
      </c>
      <c r="N43" s="296" t="s">
        <v>17</v>
      </c>
      <c r="O43" s="296" t="s">
        <v>7</v>
      </c>
      <c r="P43" s="245" t="s">
        <v>8</v>
      </c>
      <c r="Q43" s="296" t="s">
        <v>9</v>
      </c>
      <c r="R43" s="245" t="s">
        <v>18</v>
      </c>
      <c r="S43" s="296" t="s">
        <v>10</v>
      </c>
      <c r="T43" s="296" t="s">
        <v>12</v>
      </c>
      <c r="U43" s="245" t="s">
        <v>169</v>
      </c>
      <c r="V43" s="245" t="s">
        <v>170</v>
      </c>
      <c r="W43" s="245" t="s">
        <v>171</v>
      </c>
      <c r="X43" s="245" t="s">
        <v>163</v>
      </c>
      <c r="Y43" s="245" t="s">
        <v>164</v>
      </c>
      <c r="Z43" s="245" t="s">
        <v>165</v>
      </c>
      <c r="AA43" s="245" t="s">
        <v>166</v>
      </c>
      <c r="AB43" s="247" t="s">
        <v>167</v>
      </c>
      <c r="AC43" s="247" t="s">
        <v>168</v>
      </c>
      <c r="AD43" s="247"/>
      <c r="AE43" s="247"/>
    </row>
    <row r="44" spans="1:31" x14ac:dyDescent="0.25">
      <c r="A44" s="303" t="s">
        <v>1364</v>
      </c>
      <c r="B44" s="303"/>
      <c r="C44" s="95">
        <f>COUNT(D4:D19)</f>
        <v>1</v>
      </c>
      <c r="D44" s="95">
        <f>SUM(D4:D19)</f>
        <v>0</v>
      </c>
      <c r="E44" s="95">
        <f>SUM(E4:E19)</f>
        <v>7.08</v>
      </c>
      <c r="F44" s="95"/>
      <c r="G44" s="95"/>
      <c r="H44" s="95">
        <f>SUM(H4:H19)</f>
        <v>0</v>
      </c>
      <c r="I44" s="95">
        <f>SUM(I4:I19)</f>
        <v>12</v>
      </c>
      <c r="J44" s="95">
        <f>MAX(J4:J19)</f>
        <v>11</v>
      </c>
      <c r="K44" s="45">
        <f>SUM(K4:K19)</f>
        <v>16290.48</v>
      </c>
      <c r="L44" s="45">
        <f t="shared" ref="L44:AA44" si="1">SUM(L4:L19)</f>
        <v>255.87</v>
      </c>
      <c r="M44" s="45">
        <f t="shared" si="1"/>
        <v>2551.09</v>
      </c>
      <c r="N44" s="45">
        <f t="shared" si="1"/>
        <v>0</v>
      </c>
      <c r="O44" s="45">
        <f t="shared" si="1"/>
        <v>709.8</v>
      </c>
      <c r="P44" s="45">
        <f t="shared" si="1"/>
        <v>1636.8</v>
      </c>
      <c r="Q44" s="45">
        <f t="shared" si="1"/>
        <v>5700</v>
      </c>
      <c r="R44" s="45">
        <f t="shared" si="1"/>
        <v>766.2</v>
      </c>
      <c r="S44" s="45">
        <f t="shared" si="1"/>
        <v>0</v>
      </c>
      <c r="T44" s="45">
        <f t="shared" si="1"/>
        <v>0</v>
      </c>
      <c r="U44" s="45">
        <f t="shared" si="1"/>
        <v>27910.240000000002</v>
      </c>
      <c r="V44" s="45">
        <f t="shared" si="1"/>
        <v>0</v>
      </c>
      <c r="W44" s="45">
        <f t="shared" si="1"/>
        <v>27910.240000000002</v>
      </c>
      <c r="X44" s="258">
        <f t="shared" si="1"/>
        <v>10443</v>
      </c>
      <c r="Y44" s="258">
        <f t="shared" si="1"/>
        <v>0</v>
      </c>
      <c r="Z44" s="258">
        <f t="shared" si="1"/>
        <v>132</v>
      </c>
      <c r="AA44" s="258">
        <f t="shared" si="1"/>
        <v>132</v>
      </c>
      <c r="AB44" s="62">
        <f>W44/(D44+E44)</f>
        <v>3942.1242937853108</v>
      </c>
      <c r="AC44" s="62">
        <f>W44/Z44</f>
        <v>211.44121212121215</v>
      </c>
      <c r="AD44" s="62"/>
      <c r="AE44" s="62"/>
    </row>
  </sheetData>
  <mergeCells count="2">
    <mergeCell ref="A43:B43"/>
    <mergeCell ref="A44:B44"/>
  </mergeCells>
  <pageMargins left="0.70866141732283472" right="0.70866141732283472" top="0.74803149606299213" bottom="0.74803149606299213" header="0.31496062992125984" footer="0.31496062992125984"/>
  <pageSetup paperSize="8" scale="61" orientation="landscape"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pageSetUpPr fitToPage="1"/>
  </sheetPr>
  <dimension ref="A1:AE44"/>
  <sheetViews>
    <sheetView workbookViewId="0">
      <selection activeCell="A4" sqref="A4:AE4"/>
    </sheetView>
  </sheetViews>
  <sheetFormatPr defaultRowHeight="13.2" x14ac:dyDescent="0.25"/>
  <cols>
    <col min="1" max="1" width="13.44140625" customWidth="1"/>
    <col min="2" max="2" width="13.44140625" bestFit="1" customWidth="1"/>
    <col min="3" max="3" width="11.6640625" bestFit="1" customWidth="1"/>
    <col min="6" max="6" width="19.6640625" customWidth="1"/>
    <col min="7" max="7" width="14.44140625" customWidth="1"/>
    <col min="11" max="11" width="11" bestFit="1" customWidth="1"/>
    <col min="13" max="13" width="10" bestFit="1" customWidth="1"/>
    <col min="15" max="18" width="10" bestFit="1" customWidth="1"/>
    <col min="21" max="21" width="11" bestFit="1" customWidth="1"/>
    <col min="23" max="23" width="11" bestFit="1" customWidth="1"/>
    <col min="28" max="28" width="10" bestFit="1" customWidth="1"/>
    <col min="31" max="31" width="20.44140625" customWidth="1"/>
  </cols>
  <sheetData>
    <row r="1" spans="1:31" x14ac:dyDescent="0.25">
      <c r="A1" s="10" t="s">
        <v>2219</v>
      </c>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31" x14ac:dyDescent="0.25">
      <c r="A4" s="38" t="s">
        <v>2220</v>
      </c>
      <c r="B4" s="39" t="s">
        <v>2213</v>
      </c>
      <c r="C4" s="21" t="s">
        <v>2221</v>
      </c>
      <c r="D4" s="21">
        <v>8.16</v>
      </c>
      <c r="E4" s="21">
        <v>0</v>
      </c>
      <c r="F4" s="21" t="s">
        <v>177</v>
      </c>
      <c r="G4" s="21" t="s">
        <v>2221</v>
      </c>
      <c r="H4" s="21">
        <v>0</v>
      </c>
      <c r="I4" s="21">
        <v>22</v>
      </c>
      <c r="J4" s="21">
        <v>11</v>
      </c>
      <c r="K4" s="23">
        <v>29865.88</v>
      </c>
      <c r="L4" s="23">
        <v>469.1</v>
      </c>
      <c r="M4" s="23">
        <v>0</v>
      </c>
      <c r="N4" s="23">
        <v>0</v>
      </c>
      <c r="O4" s="23">
        <v>1301.3</v>
      </c>
      <c r="P4" s="23">
        <v>3000.8</v>
      </c>
      <c r="Q4" s="23">
        <v>9500</v>
      </c>
      <c r="R4" s="23">
        <v>1404.7</v>
      </c>
      <c r="S4" s="23">
        <v>0</v>
      </c>
      <c r="T4" s="23">
        <v>0</v>
      </c>
      <c r="U4" s="23">
        <v>57756.58</v>
      </c>
      <c r="V4" s="23">
        <v>0</v>
      </c>
      <c r="W4" s="23">
        <f>U4+V4</f>
        <v>57756.58</v>
      </c>
      <c r="X4" s="21">
        <v>20400</v>
      </c>
      <c r="Y4" s="21">
        <v>0</v>
      </c>
      <c r="Z4" s="21">
        <v>242</v>
      </c>
      <c r="AA4" s="21">
        <v>242</v>
      </c>
      <c r="AB4" s="23">
        <f>W4/(D4+E4)</f>
        <v>7078.0122549019607</v>
      </c>
      <c r="AC4" s="23">
        <f>W4/Z4</f>
        <v>238.66355371900826</v>
      </c>
      <c r="AD4" s="23" t="s">
        <v>2222</v>
      </c>
      <c r="AE4" s="284"/>
    </row>
    <row r="5" spans="1:31" x14ac:dyDescent="0.25">
      <c r="A5" s="38"/>
      <c r="B5" s="39"/>
      <c r="C5" s="21"/>
      <c r="D5" s="21"/>
      <c r="E5" s="21"/>
      <c r="F5" s="21"/>
      <c r="G5" s="21"/>
      <c r="H5" s="21"/>
      <c r="I5" s="21"/>
      <c r="J5" s="21"/>
      <c r="K5" s="23"/>
      <c r="L5" s="23"/>
      <c r="M5" s="23"/>
      <c r="N5" s="23"/>
      <c r="O5" s="23"/>
      <c r="P5" s="23"/>
      <c r="Q5" s="23"/>
      <c r="R5" s="23"/>
      <c r="S5" s="23"/>
      <c r="T5" s="23"/>
      <c r="U5" s="23"/>
      <c r="V5" s="23"/>
      <c r="W5" s="23"/>
      <c r="X5" s="21"/>
      <c r="Y5" s="21"/>
      <c r="Z5" s="21"/>
      <c r="AA5" s="21"/>
      <c r="AB5" s="23"/>
      <c r="AC5" s="23"/>
      <c r="AD5" s="23"/>
      <c r="AE5" s="284"/>
    </row>
    <row r="6" spans="1:31" x14ac:dyDescent="0.25">
      <c r="A6" s="38"/>
      <c r="B6" s="39"/>
      <c r="C6" s="21"/>
      <c r="D6" s="21"/>
      <c r="E6" s="21"/>
      <c r="F6" s="21"/>
      <c r="G6" s="21"/>
      <c r="H6" s="21"/>
      <c r="I6" s="21"/>
      <c r="J6" s="21"/>
      <c r="K6" s="23"/>
      <c r="L6" s="23"/>
      <c r="M6" s="23"/>
      <c r="N6" s="23"/>
      <c r="O6" s="23"/>
      <c r="P6" s="23"/>
      <c r="Q6" s="23"/>
      <c r="R6" s="23"/>
      <c r="S6" s="23"/>
      <c r="T6" s="23"/>
      <c r="U6" s="23"/>
      <c r="V6" s="23"/>
      <c r="W6" s="23"/>
      <c r="X6" s="21"/>
      <c r="Y6" s="21"/>
      <c r="Z6" s="21"/>
      <c r="AA6" s="21"/>
      <c r="AB6" s="23"/>
      <c r="AC6" s="23"/>
      <c r="AD6" s="23"/>
      <c r="AE6" s="284"/>
    </row>
    <row r="7" spans="1:31" x14ac:dyDescent="0.25">
      <c r="A7" s="38"/>
      <c r="B7" s="39"/>
      <c r="C7" s="21"/>
      <c r="D7" s="21"/>
      <c r="E7" s="21"/>
      <c r="F7" s="21"/>
      <c r="G7" s="21"/>
      <c r="H7" s="21"/>
      <c r="I7" s="21"/>
      <c r="J7" s="21"/>
      <c r="K7" s="23"/>
      <c r="L7" s="23"/>
      <c r="M7" s="23"/>
      <c r="N7" s="23"/>
      <c r="O7" s="23"/>
      <c r="P7" s="23"/>
      <c r="Q7" s="23"/>
      <c r="R7" s="23"/>
      <c r="S7" s="23"/>
      <c r="T7" s="23"/>
      <c r="U7" s="23"/>
      <c r="V7" s="23"/>
      <c r="W7" s="23"/>
      <c r="X7" s="21"/>
      <c r="Y7" s="21"/>
      <c r="Z7" s="21"/>
      <c r="AA7" s="21"/>
      <c r="AB7" s="23"/>
      <c r="AC7" s="23"/>
      <c r="AD7" s="23"/>
      <c r="AE7" s="284"/>
    </row>
    <row r="8" spans="1:31" x14ac:dyDescent="0.25">
      <c r="A8" s="38"/>
      <c r="B8" s="39"/>
      <c r="C8" s="21"/>
      <c r="D8" s="21"/>
      <c r="E8" s="21"/>
      <c r="F8" s="21"/>
      <c r="G8" s="21"/>
      <c r="H8" s="21"/>
      <c r="I8" s="21"/>
      <c r="J8" s="21"/>
      <c r="K8" s="23"/>
      <c r="L8" s="23"/>
      <c r="M8" s="23"/>
      <c r="N8" s="23"/>
      <c r="O8" s="23"/>
      <c r="P8" s="23"/>
      <c r="Q8" s="23"/>
      <c r="R8" s="23"/>
      <c r="S8" s="23"/>
      <c r="T8" s="23"/>
      <c r="U8" s="23"/>
      <c r="V8" s="23"/>
      <c r="W8" s="23"/>
      <c r="X8" s="21"/>
      <c r="Y8" s="21"/>
      <c r="Z8" s="21"/>
      <c r="AA8" s="21"/>
      <c r="AB8" s="23"/>
      <c r="AC8" s="23"/>
      <c r="AD8" s="23"/>
      <c r="AE8" s="284"/>
    </row>
    <row r="9" spans="1:31" x14ac:dyDescent="0.25">
      <c r="A9" s="21"/>
      <c r="B9" s="38"/>
      <c r="C9" s="21"/>
      <c r="D9" s="21"/>
      <c r="E9" s="21"/>
      <c r="F9" s="21"/>
      <c r="G9" s="21"/>
      <c r="H9" s="21"/>
      <c r="I9" s="21"/>
      <c r="J9" s="21"/>
      <c r="K9" s="23"/>
      <c r="L9" s="23"/>
      <c r="M9" s="23"/>
      <c r="N9" s="23"/>
      <c r="O9" s="23"/>
      <c r="P9" s="23"/>
      <c r="Q9" s="23"/>
      <c r="R9" s="23"/>
      <c r="S9" s="23"/>
      <c r="T9" s="23"/>
      <c r="U9" s="23"/>
      <c r="V9" s="23"/>
      <c r="W9" s="23"/>
      <c r="X9" s="21"/>
      <c r="Y9" s="21"/>
      <c r="Z9" s="21"/>
      <c r="AA9" s="21"/>
      <c r="AB9" s="23"/>
      <c r="AC9" s="23"/>
      <c r="AD9" s="23"/>
      <c r="AE9" s="284"/>
    </row>
    <row r="10" spans="1:31" x14ac:dyDescent="0.25">
      <c r="A10" s="21"/>
      <c r="B10" s="38"/>
      <c r="C10" s="21"/>
      <c r="D10" s="21"/>
      <c r="E10" s="21"/>
      <c r="F10" s="21"/>
      <c r="G10" s="21"/>
      <c r="H10" s="21"/>
      <c r="I10" s="21"/>
      <c r="J10" s="21"/>
      <c r="K10" s="23"/>
      <c r="L10" s="23"/>
      <c r="M10" s="23"/>
      <c r="N10" s="23"/>
      <c r="O10" s="23"/>
      <c r="P10" s="23"/>
      <c r="Q10" s="23"/>
      <c r="R10" s="23"/>
      <c r="S10" s="23"/>
      <c r="T10" s="23"/>
      <c r="U10" s="23"/>
      <c r="V10" s="23"/>
      <c r="W10" s="23"/>
      <c r="X10" s="21"/>
      <c r="Y10" s="21"/>
      <c r="Z10" s="21"/>
      <c r="AA10" s="21"/>
      <c r="AB10" s="23"/>
      <c r="AC10" s="23"/>
      <c r="AD10" s="23"/>
      <c r="AE10" s="284"/>
    </row>
    <row r="11" spans="1:31" x14ac:dyDescent="0.25">
      <c r="A11" s="21"/>
      <c r="B11" s="38"/>
      <c r="C11" s="21"/>
      <c r="D11" s="21"/>
      <c r="E11" s="21"/>
      <c r="F11" s="21"/>
      <c r="G11" s="21"/>
      <c r="H11" s="21"/>
      <c r="I11" s="21"/>
      <c r="J11" s="21"/>
      <c r="K11" s="23"/>
      <c r="L11" s="23"/>
      <c r="M11" s="23"/>
      <c r="N11" s="23"/>
      <c r="O11" s="23"/>
      <c r="P11" s="23"/>
      <c r="Q11" s="23"/>
      <c r="R11" s="23"/>
      <c r="S11" s="23"/>
      <c r="T11" s="23"/>
      <c r="U11" s="23"/>
      <c r="V11" s="23"/>
      <c r="W11" s="23"/>
      <c r="X11" s="21"/>
      <c r="Y11" s="21"/>
      <c r="Z11" s="21"/>
      <c r="AA11" s="21"/>
      <c r="AB11" s="23"/>
      <c r="AC11" s="23"/>
      <c r="AD11" s="23"/>
      <c r="AE11" s="284"/>
    </row>
    <row r="12" spans="1:31" x14ac:dyDescent="0.25">
      <c r="A12" s="21"/>
      <c r="B12" s="38"/>
      <c r="C12" s="21"/>
      <c r="D12" s="21"/>
      <c r="E12" s="21"/>
      <c r="F12" s="21"/>
      <c r="G12" s="21"/>
      <c r="H12" s="21"/>
      <c r="I12" s="21"/>
      <c r="J12" s="21"/>
      <c r="K12" s="23"/>
      <c r="L12" s="23"/>
      <c r="M12" s="23"/>
      <c r="N12" s="23"/>
      <c r="O12" s="23"/>
      <c r="P12" s="23"/>
      <c r="Q12" s="23"/>
      <c r="R12" s="23"/>
      <c r="S12" s="23"/>
      <c r="T12" s="23"/>
      <c r="U12" s="23"/>
      <c r="V12" s="23"/>
      <c r="W12" s="23"/>
      <c r="X12" s="21"/>
      <c r="Y12" s="21"/>
      <c r="Z12" s="21"/>
      <c r="AA12" s="21"/>
      <c r="AB12" s="23"/>
      <c r="AC12" s="23"/>
      <c r="AD12" s="23"/>
      <c r="AE12" s="284"/>
    </row>
    <row r="13" spans="1:31" x14ac:dyDescent="0.25">
      <c r="A13" s="21"/>
      <c r="B13" s="38"/>
      <c r="C13" s="21"/>
      <c r="D13" s="21"/>
      <c r="E13" s="21"/>
      <c r="F13" s="21"/>
      <c r="G13" s="21"/>
      <c r="H13" s="21"/>
      <c r="I13" s="21"/>
      <c r="J13" s="21"/>
      <c r="K13" s="23"/>
      <c r="L13" s="23"/>
      <c r="M13" s="23"/>
      <c r="N13" s="23"/>
      <c r="O13" s="23"/>
      <c r="P13" s="23"/>
      <c r="Q13" s="23"/>
      <c r="R13" s="23"/>
      <c r="S13" s="23"/>
      <c r="T13" s="23"/>
      <c r="U13" s="23"/>
      <c r="V13" s="23"/>
      <c r="W13" s="23"/>
      <c r="X13" s="21"/>
      <c r="Y13" s="21"/>
      <c r="Z13" s="21"/>
      <c r="AA13" s="21"/>
      <c r="AB13" s="23"/>
      <c r="AC13" s="23"/>
      <c r="AD13" s="23"/>
      <c r="AE13" s="284"/>
    </row>
    <row r="14" spans="1:31" x14ac:dyDescent="0.25">
      <c r="A14" s="21"/>
      <c r="B14" s="38"/>
      <c r="C14" s="21"/>
      <c r="D14" s="21"/>
      <c r="E14" s="21"/>
      <c r="F14" s="21"/>
      <c r="G14" s="21"/>
      <c r="H14" s="21"/>
      <c r="I14" s="21"/>
      <c r="J14" s="21"/>
      <c r="K14" s="23"/>
      <c r="L14" s="23"/>
      <c r="M14" s="23"/>
      <c r="N14" s="23"/>
      <c r="O14" s="23"/>
      <c r="P14" s="23"/>
      <c r="Q14" s="23"/>
      <c r="R14" s="23"/>
      <c r="S14" s="23"/>
      <c r="T14" s="23"/>
      <c r="U14" s="23"/>
      <c r="V14" s="23"/>
      <c r="W14" s="23"/>
      <c r="X14" s="21"/>
      <c r="Y14" s="21"/>
      <c r="Z14" s="21"/>
      <c r="AA14" s="21"/>
      <c r="AB14" s="23"/>
      <c r="AC14" s="23"/>
      <c r="AD14" s="23"/>
      <c r="AE14" s="284"/>
    </row>
    <row r="15" spans="1:31" x14ac:dyDescent="0.25">
      <c r="A15" s="21"/>
      <c r="B15" s="38"/>
      <c r="C15" s="21"/>
      <c r="D15" s="21"/>
      <c r="E15" s="21"/>
      <c r="F15" s="21"/>
      <c r="G15" s="21"/>
      <c r="H15" s="21"/>
      <c r="I15" s="21"/>
      <c r="J15" s="21"/>
      <c r="K15" s="23"/>
      <c r="L15" s="23"/>
      <c r="M15" s="23"/>
      <c r="N15" s="23"/>
      <c r="O15" s="23"/>
      <c r="P15" s="23"/>
      <c r="Q15" s="23"/>
      <c r="R15" s="23"/>
      <c r="S15" s="23"/>
      <c r="T15" s="23"/>
      <c r="U15" s="23"/>
      <c r="V15" s="23"/>
      <c r="W15" s="23"/>
      <c r="X15" s="21"/>
      <c r="Y15" s="21"/>
      <c r="Z15" s="21"/>
      <c r="AA15" s="21"/>
      <c r="AB15" s="23"/>
      <c r="AC15" s="23"/>
      <c r="AD15" s="23"/>
      <c r="AE15" s="284"/>
    </row>
    <row r="16" spans="1:31" x14ac:dyDescent="0.25">
      <c r="A16" s="21"/>
      <c r="B16" s="38"/>
      <c r="C16" s="21"/>
      <c r="D16" s="21"/>
      <c r="E16" s="21"/>
      <c r="F16" s="21"/>
      <c r="G16" s="21"/>
      <c r="H16" s="21"/>
      <c r="I16" s="21"/>
      <c r="J16" s="21"/>
      <c r="K16" s="23"/>
      <c r="L16" s="23"/>
      <c r="M16" s="23"/>
      <c r="N16" s="23"/>
      <c r="O16" s="23"/>
      <c r="P16" s="23"/>
      <c r="Q16" s="23"/>
      <c r="R16" s="23"/>
      <c r="S16" s="23"/>
      <c r="T16" s="23"/>
      <c r="U16" s="23"/>
      <c r="V16" s="23"/>
      <c r="W16" s="23"/>
      <c r="X16" s="21"/>
      <c r="Y16" s="21"/>
      <c r="Z16" s="21"/>
      <c r="AA16" s="21"/>
      <c r="AB16" s="23"/>
      <c r="AC16" s="23"/>
      <c r="AD16" s="23"/>
      <c r="AE16" s="284"/>
    </row>
    <row r="17" spans="1:31" x14ac:dyDescent="0.25">
      <c r="A17" s="21"/>
      <c r="B17" s="38"/>
      <c r="C17" s="21"/>
      <c r="D17" s="21"/>
      <c r="E17" s="21"/>
      <c r="F17" s="21"/>
      <c r="G17" s="21"/>
      <c r="H17" s="21"/>
      <c r="I17" s="21"/>
      <c r="J17" s="21"/>
      <c r="K17" s="23"/>
      <c r="L17" s="23"/>
      <c r="M17" s="23"/>
      <c r="N17" s="23"/>
      <c r="O17" s="23"/>
      <c r="P17" s="23"/>
      <c r="Q17" s="23"/>
      <c r="R17" s="23"/>
      <c r="S17" s="23"/>
      <c r="T17" s="23"/>
      <c r="U17" s="23"/>
      <c r="V17" s="23"/>
      <c r="W17" s="23"/>
      <c r="X17" s="21"/>
      <c r="Y17" s="21"/>
      <c r="Z17" s="21"/>
      <c r="AA17" s="21"/>
      <c r="AB17" s="23"/>
      <c r="AC17" s="23"/>
      <c r="AD17" s="23"/>
      <c r="AE17" s="284"/>
    </row>
    <row r="18" spans="1:31" x14ac:dyDescent="0.25">
      <c r="A18" s="21"/>
      <c r="B18" s="38"/>
      <c r="C18" s="21"/>
      <c r="D18" s="21"/>
      <c r="E18" s="21"/>
      <c r="F18" s="21"/>
      <c r="G18" s="21"/>
      <c r="H18" s="21"/>
      <c r="I18" s="21"/>
      <c r="J18" s="21"/>
      <c r="K18" s="23"/>
      <c r="L18" s="23"/>
      <c r="M18" s="23"/>
      <c r="N18" s="23"/>
      <c r="O18" s="23"/>
      <c r="P18" s="23"/>
      <c r="Q18" s="23"/>
      <c r="R18" s="23"/>
      <c r="S18" s="23"/>
      <c r="T18" s="23"/>
      <c r="U18" s="23"/>
      <c r="V18" s="23"/>
      <c r="W18" s="23"/>
      <c r="X18" s="21"/>
      <c r="Y18" s="21"/>
      <c r="Z18" s="21"/>
      <c r="AA18" s="21"/>
      <c r="AB18" s="23"/>
      <c r="AC18" s="23"/>
      <c r="AD18" s="23"/>
      <c r="AE18" s="284"/>
    </row>
    <row r="19" spans="1:31" x14ac:dyDescent="0.25">
      <c r="A19" s="152"/>
      <c r="B19" s="38"/>
      <c r="C19" s="21"/>
      <c r="D19" s="21"/>
      <c r="E19" s="21"/>
      <c r="F19" s="21"/>
      <c r="G19" s="21"/>
      <c r="H19" s="21"/>
      <c r="I19" s="21"/>
      <c r="J19" s="21"/>
      <c r="K19" s="23"/>
      <c r="L19" s="23"/>
      <c r="M19" s="23"/>
      <c r="N19" s="23"/>
      <c r="O19" s="23"/>
      <c r="P19" s="23"/>
      <c r="Q19" s="23"/>
      <c r="R19" s="23"/>
      <c r="S19" s="23"/>
      <c r="T19" s="23"/>
      <c r="U19" s="23"/>
      <c r="V19" s="23"/>
      <c r="W19" s="23"/>
      <c r="X19" s="21"/>
      <c r="Y19" s="21"/>
      <c r="Z19" s="21"/>
      <c r="AA19" s="21"/>
      <c r="AB19" s="23"/>
      <c r="AC19" s="23"/>
      <c r="AD19" s="23"/>
      <c r="AE19" s="284"/>
    </row>
    <row r="20" spans="1:31" x14ac:dyDescent="0.25">
      <c r="A20" s="21"/>
      <c r="B20" s="38"/>
      <c r="C20" s="21"/>
      <c r="D20" s="21"/>
      <c r="E20" s="21"/>
      <c r="F20" s="21"/>
      <c r="G20" s="21"/>
      <c r="H20" s="21"/>
      <c r="I20" s="21"/>
      <c r="J20" s="21"/>
      <c r="K20" s="23"/>
      <c r="L20" s="23"/>
      <c r="M20" s="23"/>
      <c r="N20" s="23"/>
      <c r="O20" s="23"/>
      <c r="P20" s="23"/>
      <c r="Q20" s="23"/>
      <c r="R20" s="23"/>
      <c r="S20" s="23"/>
      <c r="T20" s="23"/>
      <c r="U20" s="23"/>
      <c r="V20" s="23"/>
      <c r="W20" s="23"/>
      <c r="X20" s="21"/>
      <c r="Y20" s="21"/>
      <c r="Z20" s="21"/>
      <c r="AA20" s="21"/>
      <c r="AB20" s="23"/>
      <c r="AC20" s="23"/>
      <c r="AD20" s="23"/>
      <c r="AE20" s="284"/>
    </row>
    <row r="21" spans="1:31" x14ac:dyDescent="0.25">
      <c r="A21" s="21"/>
      <c r="B21" s="38"/>
      <c r="C21" s="21"/>
      <c r="D21" s="21"/>
      <c r="E21" s="21"/>
      <c r="F21" s="21"/>
      <c r="G21" s="21"/>
      <c r="H21" s="21"/>
      <c r="I21" s="21"/>
      <c r="J21" s="21"/>
      <c r="K21" s="23"/>
      <c r="L21" s="23"/>
      <c r="M21" s="23"/>
      <c r="N21" s="23"/>
      <c r="O21" s="23"/>
      <c r="P21" s="23"/>
      <c r="Q21" s="23"/>
      <c r="R21" s="23"/>
      <c r="S21" s="23"/>
      <c r="T21" s="23"/>
      <c r="U21" s="23"/>
      <c r="V21" s="23"/>
      <c r="W21" s="23"/>
      <c r="X21" s="21"/>
      <c r="Y21" s="21"/>
      <c r="Z21" s="21"/>
      <c r="AA21" s="21"/>
      <c r="AB21" s="23"/>
      <c r="AC21" s="23"/>
      <c r="AD21" s="23"/>
      <c r="AE21" s="284"/>
    </row>
    <row r="22" spans="1:31" x14ac:dyDescent="0.25">
      <c r="A22" s="21"/>
      <c r="B22" s="38"/>
      <c r="C22" s="21"/>
      <c r="D22" s="21"/>
      <c r="E22" s="21"/>
      <c r="F22" s="21"/>
      <c r="G22" s="21"/>
      <c r="H22" s="21"/>
      <c r="I22" s="21"/>
      <c r="J22" s="21"/>
      <c r="K22" s="23"/>
      <c r="L22" s="23"/>
      <c r="M22" s="23"/>
      <c r="N22" s="23"/>
      <c r="O22" s="23"/>
      <c r="P22" s="23"/>
      <c r="Q22" s="23"/>
      <c r="R22" s="23"/>
      <c r="S22" s="23"/>
      <c r="T22" s="23"/>
      <c r="U22" s="23"/>
      <c r="V22" s="23"/>
      <c r="W22" s="23"/>
      <c r="X22" s="21"/>
      <c r="Y22" s="21"/>
      <c r="Z22" s="21"/>
      <c r="AA22" s="21"/>
      <c r="AB22" s="23"/>
      <c r="AC22" s="23"/>
      <c r="AD22" s="23"/>
      <c r="AE22" s="284"/>
    </row>
    <row r="23" spans="1:31" x14ac:dyDescent="0.25">
      <c r="A23" s="21"/>
      <c r="B23" s="38"/>
      <c r="C23" s="21"/>
      <c r="D23" s="21"/>
      <c r="E23" s="21"/>
      <c r="F23" s="21"/>
      <c r="G23" s="21"/>
      <c r="H23" s="21"/>
      <c r="I23" s="21"/>
      <c r="J23" s="21"/>
      <c r="K23" s="23"/>
      <c r="L23" s="23"/>
      <c r="M23" s="23"/>
      <c r="N23" s="23"/>
      <c r="O23" s="23"/>
      <c r="P23" s="23"/>
      <c r="Q23" s="23"/>
      <c r="R23" s="23"/>
      <c r="S23" s="23"/>
      <c r="T23" s="23"/>
      <c r="U23" s="23"/>
      <c r="V23" s="23"/>
      <c r="W23" s="23"/>
      <c r="X23" s="21"/>
      <c r="Y23" s="21"/>
      <c r="Z23" s="21"/>
      <c r="AA23" s="21"/>
      <c r="AB23" s="23"/>
      <c r="AC23" s="23"/>
      <c r="AD23" s="23"/>
      <c r="AE23" s="284"/>
    </row>
    <row r="24" spans="1:31" x14ac:dyDescent="0.25">
      <c r="A24" s="21"/>
      <c r="B24" s="38"/>
      <c r="C24" s="21"/>
      <c r="D24" s="21"/>
      <c r="E24" s="21"/>
      <c r="F24" s="21"/>
      <c r="G24" s="21"/>
      <c r="H24" s="21"/>
      <c r="I24" s="21"/>
      <c r="J24" s="21"/>
      <c r="K24" s="23"/>
      <c r="L24" s="23"/>
      <c r="M24" s="23"/>
      <c r="N24" s="23"/>
      <c r="O24" s="23"/>
      <c r="P24" s="23"/>
      <c r="Q24" s="23"/>
      <c r="R24" s="23"/>
      <c r="S24" s="23"/>
      <c r="T24" s="23"/>
      <c r="U24" s="23"/>
      <c r="V24" s="23"/>
      <c r="W24" s="23"/>
      <c r="X24" s="21"/>
      <c r="Y24" s="21"/>
      <c r="Z24" s="21"/>
      <c r="AA24" s="21"/>
      <c r="AB24" s="23"/>
      <c r="AC24" s="23"/>
      <c r="AD24" s="23"/>
      <c r="AE24" s="284"/>
    </row>
    <row r="25" spans="1:31" x14ac:dyDescent="0.25">
      <c r="A25" s="21"/>
      <c r="B25" s="38"/>
      <c r="C25" s="21"/>
      <c r="D25" s="21"/>
      <c r="E25" s="21"/>
      <c r="F25" s="21"/>
      <c r="G25" s="21"/>
      <c r="H25" s="21"/>
      <c r="I25" s="21"/>
      <c r="J25" s="21"/>
      <c r="K25" s="23"/>
      <c r="L25" s="23"/>
      <c r="M25" s="23"/>
      <c r="N25" s="23"/>
      <c r="O25" s="23"/>
      <c r="P25" s="23"/>
      <c r="Q25" s="23"/>
      <c r="R25" s="23"/>
      <c r="S25" s="23"/>
      <c r="T25" s="23"/>
      <c r="U25" s="23"/>
      <c r="V25" s="23"/>
      <c r="W25" s="23"/>
      <c r="X25" s="21"/>
      <c r="Y25" s="21"/>
      <c r="Z25" s="21"/>
      <c r="AA25" s="21"/>
      <c r="AB25" s="23"/>
      <c r="AC25" s="23"/>
      <c r="AD25" s="23"/>
      <c r="AE25" s="284"/>
    </row>
    <row r="26" spans="1:31" x14ac:dyDescent="0.25">
      <c r="A26" s="21"/>
      <c r="B26" s="38"/>
      <c r="C26" s="21"/>
      <c r="D26" s="21"/>
      <c r="E26" s="21"/>
      <c r="F26" s="21"/>
      <c r="G26" s="21"/>
      <c r="H26" s="21"/>
      <c r="I26" s="21"/>
      <c r="J26" s="21"/>
      <c r="K26" s="23"/>
      <c r="L26" s="23"/>
      <c r="M26" s="23"/>
      <c r="N26" s="23"/>
      <c r="O26" s="23"/>
      <c r="P26" s="23"/>
      <c r="Q26" s="23"/>
      <c r="R26" s="23"/>
      <c r="S26" s="23"/>
      <c r="T26" s="23"/>
      <c r="U26" s="23"/>
      <c r="V26" s="23"/>
      <c r="W26" s="23"/>
      <c r="X26" s="21"/>
      <c r="Y26" s="21"/>
      <c r="Z26" s="21"/>
      <c r="AA26" s="21"/>
      <c r="AB26" s="23"/>
      <c r="AC26" s="23"/>
      <c r="AD26" s="23"/>
      <c r="AE26" s="284"/>
    </row>
    <row r="27" spans="1:31" x14ac:dyDescent="0.25">
      <c r="A27" s="21"/>
      <c r="B27" s="38"/>
      <c r="C27" s="21"/>
      <c r="D27" s="21"/>
      <c r="E27" s="21"/>
      <c r="F27" s="21"/>
      <c r="G27" s="21"/>
      <c r="H27" s="21"/>
      <c r="I27" s="21"/>
      <c r="J27" s="21"/>
      <c r="K27" s="23"/>
      <c r="L27" s="23"/>
      <c r="M27" s="23"/>
      <c r="N27" s="23"/>
      <c r="O27" s="23"/>
      <c r="P27" s="23"/>
      <c r="Q27" s="23"/>
      <c r="R27" s="23"/>
      <c r="S27" s="23"/>
      <c r="T27" s="23"/>
      <c r="U27" s="23"/>
      <c r="V27" s="23"/>
      <c r="W27" s="23"/>
      <c r="X27" s="21"/>
      <c r="Y27" s="21"/>
      <c r="Z27" s="21"/>
      <c r="AA27" s="21"/>
      <c r="AB27" s="23"/>
      <c r="AC27" s="23"/>
      <c r="AD27" s="23"/>
      <c r="AE27" s="284"/>
    </row>
    <row r="28" spans="1:31" x14ac:dyDescent="0.25">
      <c r="A28" s="21"/>
      <c r="B28" s="38"/>
      <c r="C28" s="21"/>
      <c r="D28" s="21"/>
      <c r="E28" s="21"/>
      <c r="F28" s="21"/>
      <c r="G28" s="21"/>
      <c r="H28" s="21"/>
      <c r="I28" s="21"/>
      <c r="J28" s="21"/>
      <c r="K28" s="23"/>
      <c r="L28" s="23"/>
      <c r="M28" s="23"/>
      <c r="N28" s="23"/>
      <c r="O28" s="23"/>
      <c r="P28" s="23"/>
      <c r="Q28" s="23"/>
      <c r="R28" s="23"/>
      <c r="S28" s="23"/>
      <c r="T28" s="23"/>
      <c r="U28" s="23"/>
      <c r="V28" s="23"/>
      <c r="W28" s="23"/>
      <c r="X28" s="21"/>
      <c r="Y28" s="21"/>
      <c r="Z28" s="21"/>
      <c r="AA28" s="21"/>
      <c r="AB28" s="23"/>
      <c r="AC28" s="23"/>
      <c r="AD28" s="23"/>
      <c r="AE28" s="284"/>
    </row>
    <row r="29" spans="1:31" x14ac:dyDescent="0.25">
      <c r="A29" s="21"/>
      <c r="B29" s="38"/>
      <c r="C29" s="21"/>
      <c r="D29" s="21"/>
      <c r="E29" s="21"/>
      <c r="F29" s="21"/>
      <c r="G29" s="21"/>
      <c r="H29" s="21"/>
      <c r="I29" s="21"/>
      <c r="J29" s="21"/>
      <c r="K29" s="23"/>
      <c r="L29" s="23"/>
      <c r="M29" s="23"/>
      <c r="N29" s="23"/>
      <c r="O29" s="23"/>
      <c r="P29" s="23"/>
      <c r="Q29" s="23"/>
      <c r="R29" s="23"/>
      <c r="S29" s="23"/>
      <c r="T29" s="23"/>
      <c r="U29" s="23"/>
      <c r="V29" s="23"/>
      <c r="W29" s="23"/>
      <c r="X29" s="21"/>
      <c r="Y29" s="21"/>
      <c r="Z29" s="21"/>
      <c r="AA29" s="21"/>
      <c r="AB29" s="23"/>
      <c r="AC29" s="23"/>
      <c r="AD29" s="23"/>
      <c r="AE29" s="284"/>
    </row>
    <row r="30" spans="1:31" x14ac:dyDescent="0.25">
      <c r="A30" s="21"/>
      <c r="B30" s="38"/>
      <c r="C30" s="21"/>
      <c r="D30" s="21"/>
      <c r="E30" s="21"/>
      <c r="F30" s="21"/>
      <c r="G30" s="21"/>
      <c r="H30" s="21"/>
      <c r="I30" s="21"/>
      <c r="J30" s="21"/>
      <c r="K30" s="23"/>
      <c r="L30" s="23"/>
      <c r="M30" s="23"/>
      <c r="N30" s="23"/>
      <c r="O30" s="23"/>
      <c r="P30" s="23"/>
      <c r="Q30" s="23"/>
      <c r="R30" s="23"/>
      <c r="S30" s="23"/>
      <c r="T30" s="23"/>
      <c r="U30" s="23"/>
      <c r="V30" s="23"/>
      <c r="W30" s="23"/>
      <c r="X30" s="21"/>
      <c r="Y30" s="21"/>
      <c r="Z30" s="21"/>
      <c r="AA30" s="21"/>
      <c r="AB30" s="23"/>
      <c r="AC30" s="23"/>
      <c r="AD30" s="23"/>
      <c r="AE30" s="284"/>
    </row>
    <row r="31" spans="1:31" x14ac:dyDescent="0.25">
      <c r="A31" s="21"/>
      <c r="B31" s="38"/>
      <c r="C31" s="21"/>
      <c r="D31" s="21"/>
      <c r="E31" s="21"/>
      <c r="F31" s="21"/>
      <c r="G31" s="21"/>
      <c r="H31" s="21"/>
      <c r="I31" s="21"/>
      <c r="J31" s="21"/>
      <c r="K31" s="23"/>
      <c r="L31" s="23"/>
      <c r="M31" s="23"/>
      <c r="N31" s="23"/>
      <c r="O31" s="23"/>
      <c r="P31" s="23"/>
      <c r="Q31" s="23"/>
      <c r="R31" s="23"/>
      <c r="S31" s="23"/>
      <c r="T31" s="23"/>
      <c r="U31" s="23"/>
      <c r="V31" s="23"/>
      <c r="W31" s="23"/>
      <c r="X31" s="21"/>
      <c r="Y31" s="21"/>
      <c r="Z31" s="21"/>
      <c r="AA31" s="21"/>
      <c r="AB31" s="23"/>
      <c r="AC31" s="23"/>
      <c r="AD31" s="23"/>
      <c r="AE31" s="284"/>
    </row>
    <row r="32" spans="1:31" x14ac:dyDescent="0.25">
      <c r="A32" s="21"/>
      <c r="B32" s="38"/>
      <c r="C32" s="21"/>
      <c r="D32" s="21"/>
      <c r="E32" s="21"/>
      <c r="F32" s="21"/>
      <c r="G32" s="21"/>
      <c r="H32" s="21"/>
      <c r="I32" s="21"/>
      <c r="J32" s="21"/>
      <c r="K32" s="23"/>
      <c r="L32" s="23"/>
      <c r="M32" s="23"/>
      <c r="N32" s="23"/>
      <c r="O32" s="23"/>
      <c r="P32" s="23"/>
      <c r="Q32" s="23"/>
      <c r="R32" s="23"/>
      <c r="S32" s="23"/>
      <c r="T32" s="23"/>
      <c r="U32" s="23"/>
      <c r="V32" s="23"/>
      <c r="W32" s="23"/>
      <c r="X32" s="21"/>
      <c r="Y32" s="21"/>
      <c r="Z32" s="21"/>
      <c r="AA32" s="21"/>
      <c r="AB32" s="23"/>
      <c r="AC32" s="23"/>
      <c r="AD32" s="23"/>
      <c r="AE32" s="284"/>
    </row>
    <row r="33" spans="1:31" x14ac:dyDescent="0.25">
      <c r="A33" s="21"/>
      <c r="B33" s="38"/>
      <c r="C33" s="21"/>
      <c r="D33" s="21"/>
      <c r="E33" s="21"/>
      <c r="F33" s="21"/>
      <c r="G33" s="21"/>
      <c r="H33" s="21"/>
      <c r="I33" s="21"/>
      <c r="J33" s="21"/>
      <c r="K33" s="23"/>
      <c r="L33" s="23"/>
      <c r="M33" s="23"/>
      <c r="N33" s="23"/>
      <c r="O33" s="23"/>
      <c r="P33" s="23"/>
      <c r="Q33" s="23"/>
      <c r="R33" s="23"/>
      <c r="S33" s="23"/>
      <c r="T33" s="23"/>
      <c r="U33" s="23"/>
      <c r="V33" s="23"/>
      <c r="W33" s="23"/>
      <c r="X33" s="21"/>
      <c r="Y33" s="21"/>
      <c r="Z33" s="21"/>
      <c r="AA33" s="21"/>
      <c r="AB33" s="23"/>
      <c r="AC33" s="23"/>
      <c r="AD33" s="23"/>
      <c r="AE33" s="284"/>
    </row>
    <row r="34" spans="1:31" x14ac:dyDescent="0.25">
      <c r="A34" s="21"/>
      <c r="B34" s="38"/>
      <c r="C34" s="21"/>
      <c r="D34" s="21"/>
      <c r="E34" s="21"/>
      <c r="F34" s="21"/>
      <c r="G34" s="21"/>
      <c r="H34" s="21"/>
      <c r="I34" s="21"/>
      <c r="J34" s="21"/>
      <c r="K34" s="23"/>
      <c r="L34" s="23"/>
      <c r="M34" s="23"/>
      <c r="N34" s="23"/>
      <c r="O34" s="23"/>
      <c r="P34" s="23"/>
      <c r="Q34" s="23"/>
      <c r="R34" s="23"/>
      <c r="S34" s="23"/>
      <c r="T34" s="23"/>
      <c r="U34" s="23"/>
      <c r="V34" s="23"/>
      <c r="W34" s="23"/>
      <c r="X34" s="21"/>
      <c r="Y34" s="21"/>
      <c r="Z34" s="21"/>
      <c r="AA34" s="21"/>
      <c r="AB34" s="23"/>
      <c r="AC34" s="23"/>
      <c r="AD34" s="23"/>
      <c r="AE34" s="284"/>
    </row>
    <row r="35" spans="1:31" x14ac:dyDescent="0.25">
      <c r="A35" s="21"/>
      <c r="B35" s="38"/>
      <c r="C35" s="21"/>
      <c r="D35" s="21"/>
      <c r="E35" s="21"/>
      <c r="F35" s="21"/>
      <c r="G35" s="21"/>
      <c r="H35" s="21"/>
      <c r="I35" s="21"/>
      <c r="J35" s="21"/>
      <c r="K35" s="23"/>
      <c r="L35" s="23"/>
      <c r="M35" s="23"/>
      <c r="N35" s="23"/>
      <c r="O35" s="23"/>
      <c r="P35" s="23"/>
      <c r="Q35" s="23"/>
      <c r="R35" s="23"/>
      <c r="S35" s="23"/>
      <c r="T35" s="23"/>
      <c r="U35" s="23"/>
      <c r="V35" s="23"/>
      <c r="W35" s="23"/>
      <c r="X35" s="21"/>
      <c r="Y35" s="21"/>
      <c r="Z35" s="21"/>
      <c r="AA35" s="21"/>
      <c r="AB35" s="23"/>
      <c r="AC35" s="23"/>
      <c r="AD35" s="23"/>
      <c r="AE35" s="284"/>
    </row>
    <row r="36" spans="1:31" x14ac:dyDescent="0.25">
      <c r="A36" s="1"/>
      <c r="B36" s="31"/>
      <c r="C36" s="1"/>
      <c r="D36" s="1"/>
      <c r="E36" s="1"/>
      <c r="F36" s="1"/>
      <c r="G36" s="1"/>
      <c r="H36" s="1"/>
      <c r="I36" s="1"/>
      <c r="J36" s="21"/>
      <c r="K36" s="23"/>
      <c r="L36" s="23"/>
      <c r="M36" s="23"/>
      <c r="N36" s="23"/>
      <c r="O36" s="23"/>
      <c r="P36" s="23"/>
      <c r="Q36" s="23"/>
      <c r="R36" s="23"/>
      <c r="S36" s="23"/>
      <c r="T36" s="23"/>
      <c r="U36" s="23"/>
      <c r="V36" s="23"/>
      <c r="W36" s="23"/>
      <c r="X36" s="21"/>
      <c r="Y36" s="21"/>
      <c r="Z36" s="21"/>
      <c r="AA36" s="21"/>
      <c r="AB36" s="13"/>
      <c r="AC36" s="23"/>
      <c r="AD36" s="23"/>
      <c r="AE36" s="284"/>
    </row>
    <row r="37" spans="1:31" x14ac:dyDescent="0.25">
      <c r="A37" s="1"/>
      <c r="B37" s="31"/>
      <c r="C37" s="1"/>
      <c r="D37" s="1"/>
      <c r="E37" s="1"/>
      <c r="F37" s="1"/>
      <c r="G37" s="1"/>
      <c r="H37" s="1"/>
      <c r="I37" s="1"/>
      <c r="J37" s="21"/>
      <c r="K37" s="23"/>
      <c r="L37" s="23"/>
      <c r="M37" s="23"/>
      <c r="N37" s="23"/>
      <c r="O37" s="23"/>
      <c r="P37" s="23"/>
      <c r="Q37" s="23"/>
      <c r="R37" s="23"/>
      <c r="S37" s="23"/>
      <c r="T37" s="23"/>
      <c r="U37" s="23"/>
      <c r="V37" s="23"/>
      <c r="W37" s="23"/>
      <c r="X37" s="21"/>
      <c r="Y37" s="21"/>
      <c r="Z37" s="21"/>
      <c r="AA37" s="21"/>
      <c r="AB37" s="13"/>
      <c r="AC37" s="23"/>
      <c r="AD37" s="23"/>
      <c r="AE37" s="284"/>
    </row>
    <row r="38" spans="1:31" x14ac:dyDescent="0.25">
      <c r="A38" s="1"/>
      <c r="B38" s="31"/>
      <c r="C38" s="1"/>
      <c r="D38" s="1"/>
      <c r="E38" s="1"/>
      <c r="F38" s="1"/>
      <c r="G38" s="1"/>
      <c r="H38" s="1"/>
      <c r="I38" s="1"/>
      <c r="J38" s="21"/>
      <c r="K38" s="23"/>
      <c r="L38" s="23"/>
      <c r="M38" s="23"/>
      <c r="N38" s="23"/>
      <c r="O38" s="23"/>
      <c r="P38" s="23"/>
      <c r="Q38" s="23"/>
      <c r="R38" s="23"/>
      <c r="S38" s="23"/>
      <c r="T38" s="23"/>
      <c r="U38" s="23"/>
      <c r="V38" s="23"/>
      <c r="W38" s="23"/>
      <c r="X38" s="21"/>
      <c r="Y38" s="21"/>
      <c r="Z38" s="21"/>
      <c r="AA38" s="21"/>
      <c r="AB38" s="13"/>
      <c r="AC38" s="23"/>
      <c r="AD38" s="23"/>
      <c r="AE38" s="284"/>
    </row>
    <row r="39" spans="1:31" x14ac:dyDescent="0.25">
      <c r="A39" s="1"/>
      <c r="B39" s="1"/>
      <c r="C39" s="1"/>
      <c r="D39" s="1"/>
      <c r="E39" s="1"/>
      <c r="F39" s="1"/>
      <c r="G39" s="1"/>
      <c r="H39" s="1"/>
      <c r="I39" s="1"/>
      <c r="J39" s="1"/>
      <c r="K39" s="1"/>
      <c r="L39" s="1"/>
      <c r="M39" s="1"/>
      <c r="N39" s="1"/>
      <c r="O39" s="1"/>
      <c r="P39" s="1"/>
      <c r="Q39" s="1"/>
      <c r="R39" s="1"/>
      <c r="S39" s="1"/>
      <c r="T39" s="1"/>
      <c r="U39" s="1"/>
      <c r="V39" s="13"/>
      <c r="W39" s="13"/>
      <c r="X39" s="1"/>
      <c r="Y39" s="1"/>
      <c r="Z39" s="1"/>
      <c r="AA39" s="1"/>
      <c r="AB39" s="13"/>
      <c r="AC39" s="13"/>
      <c r="AD39" s="13"/>
      <c r="AE39" s="285"/>
    </row>
    <row r="40" spans="1:31" x14ac:dyDescent="0.25">
      <c r="A40" s="97"/>
      <c r="B40" s="97" t="s">
        <v>28</v>
      </c>
      <c r="C40" s="97">
        <f>COUNT(D4:D39)</f>
        <v>1</v>
      </c>
      <c r="D40" s="97">
        <f>SUM(D4:D39)</f>
        <v>8.16</v>
      </c>
      <c r="E40" s="97">
        <f>SUM(E4:E39)</f>
        <v>0</v>
      </c>
      <c r="F40" s="97"/>
      <c r="G40" s="97"/>
      <c r="H40" s="97">
        <f>SUM(H4:H39)</f>
        <v>0</v>
      </c>
      <c r="I40" s="97">
        <f>SUM(I4:I39)</f>
        <v>22</v>
      </c>
      <c r="J40" s="97">
        <f>MAX(J4:J39)</f>
        <v>11</v>
      </c>
      <c r="K40" s="98">
        <f t="shared" ref="K40:AA40" si="0">SUM(K4:K39)</f>
        <v>29865.88</v>
      </c>
      <c r="L40" s="98">
        <f t="shared" si="0"/>
        <v>469.1</v>
      </c>
      <c r="M40" s="98">
        <f t="shared" si="0"/>
        <v>0</v>
      </c>
      <c r="N40" s="98">
        <f t="shared" si="0"/>
        <v>0</v>
      </c>
      <c r="O40" s="98">
        <f t="shared" si="0"/>
        <v>1301.3</v>
      </c>
      <c r="P40" s="98">
        <f t="shared" si="0"/>
        <v>3000.8</v>
      </c>
      <c r="Q40" s="98">
        <f t="shared" si="0"/>
        <v>9500</v>
      </c>
      <c r="R40" s="98">
        <f t="shared" si="0"/>
        <v>1404.7</v>
      </c>
      <c r="S40" s="98">
        <f t="shared" si="0"/>
        <v>0</v>
      </c>
      <c r="T40" s="98">
        <f t="shared" si="0"/>
        <v>0</v>
      </c>
      <c r="U40" s="98">
        <f t="shared" si="0"/>
        <v>57756.58</v>
      </c>
      <c r="V40" s="98">
        <f t="shared" si="0"/>
        <v>0</v>
      </c>
      <c r="W40" s="98">
        <f t="shared" si="0"/>
        <v>57756.58</v>
      </c>
      <c r="X40" s="101">
        <f t="shared" si="0"/>
        <v>20400</v>
      </c>
      <c r="Y40" s="101">
        <f t="shared" si="0"/>
        <v>0</v>
      </c>
      <c r="Z40" s="101">
        <f t="shared" si="0"/>
        <v>242</v>
      </c>
      <c r="AA40" s="101">
        <f t="shared" si="0"/>
        <v>242</v>
      </c>
      <c r="AB40" s="113">
        <f>W40/(D40+E40)</f>
        <v>7078.0122549019607</v>
      </c>
      <c r="AC40" s="113">
        <f>W40/Z40</f>
        <v>238.66355371900826</v>
      </c>
      <c r="AD40" s="113"/>
      <c r="AE40" s="113"/>
    </row>
    <row r="41" spans="1:31" ht="31.2" x14ac:dyDescent="0.25">
      <c r="A41" s="146" t="s">
        <v>14</v>
      </c>
      <c r="B41" s="146" t="s">
        <v>15</v>
      </c>
      <c r="C41" s="146" t="s">
        <v>16</v>
      </c>
      <c r="D41" s="43" t="s">
        <v>526</v>
      </c>
      <c r="E41" s="43" t="s">
        <v>524</v>
      </c>
      <c r="F41" s="146" t="s">
        <v>2</v>
      </c>
      <c r="G41" s="146" t="s">
        <v>3</v>
      </c>
      <c r="H41" s="43" t="s">
        <v>29</v>
      </c>
      <c r="I41" s="43" t="s">
        <v>4</v>
      </c>
      <c r="J41" s="43" t="s">
        <v>5</v>
      </c>
      <c r="K41" s="43" t="s">
        <v>6</v>
      </c>
      <c r="L41" s="43" t="s">
        <v>773</v>
      </c>
      <c r="M41" s="43" t="s">
        <v>13</v>
      </c>
      <c r="N41" s="146" t="s">
        <v>17</v>
      </c>
      <c r="O41" s="146" t="s">
        <v>7</v>
      </c>
      <c r="P41" s="43" t="s">
        <v>8</v>
      </c>
      <c r="Q41" s="146" t="s">
        <v>9</v>
      </c>
      <c r="R41" s="43" t="s">
        <v>18</v>
      </c>
      <c r="S41" s="146" t="s">
        <v>10</v>
      </c>
      <c r="T41" s="146" t="s">
        <v>12</v>
      </c>
      <c r="U41" s="43" t="s">
        <v>169</v>
      </c>
      <c r="V41" s="43" t="s">
        <v>170</v>
      </c>
      <c r="W41" s="43" t="s">
        <v>171</v>
      </c>
      <c r="X41" s="43" t="s">
        <v>163</v>
      </c>
      <c r="Y41" s="43" t="s">
        <v>164</v>
      </c>
      <c r="Z41" s="43" t="s">
        <v>165</v>
      </c>
      <c r="AA41" s="43" t="s">
        <v>166</v>
      </c>
      <c r="AB41" s="146" t="s">
        <v>167</v>
      </c>
      <c r="AC41" s="146" t="s">
        <v>168</v>
      </c>
      <c r="AD41" s="146" t="s">
        <v>1405</v>
      </c>
      <c r="AE41" s="146" t="s">
        <v>1406</v>
      </c>
    </row>
    <row r="42" spans="1:31" x14ac:dyDescent="0.25">
      <c r="A42" s="100"/>
      <c r="B42" s="100"/>
      <c r="C42" s="100"/>
      <c r="D42" s="100"/>
      <c r="E42" s="100"/>
      <c r="F42" s="100"/>
      <c r="G42" s="100"/>
      <c r="H42" s="100"/>
      <c r="I42" s="100"/>
      <c r="J42" s="100"/>
      <c r="K42" s="100"/>
      <c r="L42" s="100"/>
      <c r="M42" s="100"/>
      <c r="N42" s="100"/>
      <c r="O42" s="100"/>
      <c r="P42" s="100"/>
      <c r="Q42" s="100"/>
      <c r="R42" s="100"/>
      <c r="S42" s="100"/>
      <c r="T42" s="100"/>
      <c r="U42" s="100"/>
      <c r="V42" s="100"/>
      <c r="W42" s="100"/>
      <c r="X42" s="100"/>
      <c r="Y42" s="100"/>
      <c r="Z42" s="100"/>
      <c r="AA42" s="100"/>
      <c r="AB42" s="100"/>
      <c r="AC42" s="100"/>
      <c r="AD42" s="100"/>
      <c r="AE42" s="100"/>
    </row>
    <row r="43" spans="1:31" ht="48" x14ac:dyDescent="0.25">
      <c r="A43" s="304" t="s">
        <v>1251</v>
      </c>
      <c r="B43" s="304"/>
      <c r="C43" s="245" t="s">
        <v>30</v>
      </c>
      <c r="D43" s="245" t="s">
        <v>526</v>
      </c>
      <c r="E43" s="245" t="s">
        <v>524</v>
      </c>
      <c r="F43" s="297"/>
      <c r="G43" s="297"/>
      <c r="H43" s="245" t="s">
        <v>31</v>
      </c>
      <c r="I43" s="245" t="s">
        <v>4</v>
      </c>
      <c r="J43" s="245" t="s">
        <v>5</v>
      </c>
      <c r="K43" s="245" t="s">
        <v>6</v>
      </c>
      <c r="L43" s="245" t="s">
        <v>773</v>
      </c>
      <c r="M43" s="245" t="s">
        <v>13</v>
      </c>
      <c r="N43" s="297" t="s">
        <v>17</v>
      </c>
      <c r="O43" s="297" t="s">
        <v>7</v>
      </c>
      <c r="P43" s="245" t="s">
        <v>8</v>
      </c>
      <c r="Q43" s="297" t="s">
        <v>9</v>
      </c>
      <c r="R43" s="245" t="s">
        <v>18</v>
      </c>
      <c r="S43" s="297" t="s">
        <v>10</v>
      </c>
      <c r="T43" s="297" t="s">
        <v>12</v>
      </c>
      <c r="U43" s="245" t="s">
        <v>169</v>
      </c>
      <c r="V43" s="245" t="s">
        <v>170</v>
      </c>
      <c r="W43" s="245" t="s">
        <v>171</v>
      </c>
      <c r="X43" s="245" t="s">
        <v>163</v>
      </c>
      <c r="Y43" s="245" t="s">
        <v>164</v>
      </c>
      <c r="Z43" s="245" t="s">
        <v>165</v>
      </c>
      <c r="AA43" s="245" t="s">
        <v>166</v>
      </c>
      <c r="AB43" s="247" t="s">
        <v>167</v>
      </c>
      <c r="AC43" s="247" t="s">
        <v>168</v>
      </c>
      <c r="AD43" s="247"/>
      <c r="AE43" s="247"/>
    </row>
    <row r="44" spans="1:31" x14ac:dyDescent="0.25">
      <c r="A44" s="303" t="s">
        <v>1364</v>
      </c>
      <c r="B44" s="303"/>
      <c r="C44" s="95">
        <f>COUNT(D4:D19)</f>
        <v>1</v>
      </c>
      <c r="D44" s="95">
        <f>SUM(D4:D19)</f>
        <v>8.16</v>
      </c>
      <c r="E44" s="95">
        <f>SUM(E4:E19)</f>
        <v>0</v>
      </c>
      <c r="F44" s="95"/>
      <c r="G44" s="95"/>
      <c r="H44" s="95">
        <f>SUM(H4:H19)</f>
        <v>0</v>
      </c>
      <c r="I44" s="95">
        <f>SUM(I4:I19)</f>
        <v>22</v>
      </c>
      <c r="J44" s="95">
        <f>MAX(J4:J19)</f>
        <v>11</v>
      </c>
      <c r="K44" s="45">
        <f>SUM(K4:K19)</f>
        <v>29865.88</v>
      </c>
      <c r="L44" s="45">
        <f t="shared" ref="L44:AA44" si="1">SUM(L4:L19)</f>
        <v>469.1</v>
      </c>
      <c r="M44" s="45">
        <f t="shared" si="1"/>
        <v>0</v>
      </c>
      <c r="N44" s="45">
        <f t="shared" si="1"/>
        <v>0</v>
      </c>
      <c r="O44" s="45">
        <f t="shared" si="1"/>
        <v>1301.3</v>
      </c>
      <c r="P44" s="45">
        <f t="shared" si="1"/>
        <v>3000.8</v>
      </c>
      <c r="Q44" s="45">
        <f t="shared" si="1"/>
        <v>9500</v>
      </c>
      <c r="R44" s="45">
        <f t="shared" si="1"/>
        <v>1404.7</v>
      </c>
      <c r="S44" s="45">
        <f t="shared" si="1"/>
        <v>0</v>
      </c>
      <c r="T44" s="45">
        <f t="shared" si="1"/>
        <v>0</v>
      </c>
      <c r="U44" s="45">
        <f t="shared" si="1"/>
        <v>57756.58</v>
      </c>
      <c r="V44" s="45">
        <f t="shared" si="1"/>
        <v>0</v>
      </c>
      <c r="W44" s="45">
        <f t="shared" si="1"/>
        <v>57756.58</v>
      </c>
      <c r="X44" s="258">
        <f t="shared" si="1"/>
        <v>20400</v>
      </c>
      <c r="Y44" s="258">
        <f t="shared" si="1"/>
        <v>0</v>
      </c>
      <c r="Z44" s="258">
        <f t="shared" si="1"/>
        <v>242</v>
      </c>
      <c r="AA44" s="258">
        <f t="shared" si="1"/>
        <v>242</v>
      </c>
      <c r="AB44" s="62">
        <f>W44/(D44+E44)</f>
        <v>7078.0122549019607</v>
      </c>
      <c r="AC44" s="62">
        <f>W44/Z44</f>
        <v>238.66355371900826</v>
      </c>
      <c r="AD44" s="62"/>
      <c r="AE44" s="62"/>
    </row>
  </sheetData>
  <mergeCells count="2">
    <mergeCell ref="A43:B43"/>
    <mergeCell ref="A44:B44"/>
  </mergeCells>
  <pageMargins left="0.70866141732283472" right="0.70866141732283472" top="0.74803149606299213" bottom="0.74803149606299213" header="0.31496062992125984" footer="0.31496062992125984"/>
  <pageSetup paperSize="8" scale="59" orientation="landscape" r:id="rId1"/>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8">
    <tabColor rgb="FF00FFFF"/>
  </sheetPr>
  <dimension ref="A1:AA39"/>
  <sheetViews>
    <sheetView topLeftCell="A16" workbookViewId="0">
      <selection activeCell="A35" sqref="A35:IV35"/>
    </sheetView>
  </sheetViews>
  <sheetFormatPr defaultRowHeight="13.2" x14ac:dyDescent="0.25"/>
  <cols>
    <col min="1" max="1" width="19.109375" customWidth="1"/>
    <col min="3" max="3" width="10" customWidth="1"/>
    <col min="8" max="8" width="11.5546875" customWidth="1"/>
    <col min="9" max="10" width="14.6640625" customWidth="1"/>
    <col min="11" max="11" width="14.109375" customWidth="1"/>
    <col min="13" max="13" width="12.6640625" customWidth="1"/>
    <col min="14" max="14" width="13.6640625" bestFit="1" customWidth="1"/>
    <col min="15" max="15" width="13.33203125" customWidth="1"/>
    <col min="16" max="16" width="12.6640625" customWidth="1"/>
    <col min="17" max="17" width="12.33203125" customWidth="1"/>
    <col min="18" max="18" width="12.5546875" customWidth="1"/>
    <col min="19" max="19" width="14.88671875" customWidth="1"/>
    <col min="20" max="20" width="12.33203125" customWidth="1"/>
    <col min="21" max="21" width="16.33203125" customWidth="1"/>
    <col min="22" max="22" width="12.88671875" customWidth="1"/>
    <col min="24" max="24" width="11.33203125" customWidth="1"/>
    <col min="25" max="25" width="10.88671875" customWidth="1"/>
    <col min="26" max="26" width="12.33203125" customWidth="1"/>
    <col min="27" max="27" width="14" customWidth="1"/>
  </cols>
  <sheetData>
    <row r="1" spans="1:27" ht="15.6" x14ac:dyDescent="0.3">
      <c r="A1" s="299" t="s">
        <v>206</v>
      </c>
      <c r="B1" s="300"/>
      <c r="C1" s="300"/>
      <c r="D1" s="300"/>
      <c r="E1" s="300"/>
      <c r="F1" s="300"/>
    </row>
    <row r="2" spans="1:27" ht="13.8" thickBot="1" x14ac:dyDescent="0.3"/>
    <row r="3" spans="1:27" ht="40.200000000000003" thickBot="1" x14ac:dyDescent="0.3">
      <c r="A3" s="91" t="s">
        <v>14</v>
      </c>
      <c r="B3" s="92" t="s">
        <v>30</v>
      </c>
      <c r="C3" s="92" t="s">
        <v>526</v>
      </c>
      <c r="D3" s="92" t="s">
        <v>524</v>
      </c>
      <c r="E3" s="92" t="s">
        <v>31</v>
      </c>
      <c r="F3" s="92" t="s">
        <v>4</v>
      </c>
      <c r="G3" s="91" t="s">
        <v>11</v>
      </c>
      <c r="H3" s="92" t="s">
        <v>5</v>
      </c>
      <c r="I3" s="92" t="s">
        <v>6</v>
      </c>
      <c r="J3" s="92" t="s">
        <v>773</v>
      </c>
      <c r="K3" s="92" t="s">
        <v>13</v>
      </c>
      <c r="L3" s="91" t="s">
        <v>17</v>
      </c>
      <c r="M3" s="91" t="s">
        <v>7</v>
      </c>
      <c r="N3" s="92" t="s">
        <v>8</v>
      </c>
      <c r="O3" s="91" t="s">
        <v>9</v>
      </c>
      <c r="P3" s="92" t="s">
        <v>18</v>
      </c>
      <c r="Q3" s="91" t="s">
        <v>10</v>
      </c>
      <c r="R3" s="91" t="s">
        <v>12</v>
      </c>
      <c r="S3" s="93" t="s">
        <v>11</v>
      </c>
      <c r="T3" s="92" t="s">
        <v>170</v>
      </c>
      <c r="U3" s="92" t="s">
        <v>171</v>
      </c>
      <c r="V3" s="92" t="s">
        <v>163</v>
      </c>
      <c r="W3" s="92" t="s">
        <v>164</v>
      </c>
      <c r="X3" s="92" t="s">
        <v>165</v>
      </c>
      <c r="Y3" s="92" t="s">
        <v>166</v>
      </c>
      <c r="Z3" s="92" t="s">
        <v>205</v>
      </c>
      <c r="AA3" s="92" t="s">
        <v>204</v>
      </c>
    </row>
    <row r="4" spans="1:27" x14ac:dyDescent="0.25">
      <c r="A4" s="66" t="str">
        <f>'C.Vulindlu(F)'!A4</f>
        <v>C.S.Vulindlu</v>
      </c>
      <c r="B4" s="66">
        <f>'C.Vulindlu(F)'!C9</f>
        <v>2</v>
      </c>
      <c r="C4" s="66">
        <f>'C.Vulindlu(F)'!D9</f>
        <v>6</v>
      </c>
      <c r="D4" s="66">
        <f>'C.Vulindlu(F)'!E9</f>
        <v>0</v>
      </c>
      <c r="E4" s="66">
        <f>'C.Vulindlu(F)'!H9</f>
        <v>0</v>
      </c>
      <c r="F4" s="66">
        <f>'C.Vulindlu(F)'!I9</f>
        <v>40</v>
      </c>
      <c r="G4" s="67">
        <f>E4+F4</f>
        <v>40</v>
      </c>
      <c r="H4" s="66">
        <f>'C.Vulindlu(F)'!J9</f>
        <v>14</v>
      </c>
      <c r="I4" s="68">
        <f>'C.Vulindlu(F)'!K9</f>
        <v>34997.599999999999</v>
      </c>
      <c r="J4" s="68">
        <f>'C.Vulindlu(F)'!L9</f>
        <v>0</v>
      </c>
      <c r="K4" s="68">
        <f>'C.Vulindlu(F)'!M9</f>
        <v>6999.52</v>
      </c>
      <c r="L4" s="68">
        <f>'C.Vulindlu(F)'!N9</f>
        <v>0</v>
      </c>
      <c r="M4" s="68">
        <f>'C.Vulindlu(F)'!O9</f>
        <v>2550</v>
      </c>
      <c r="N4" s="68">
        <f>'C.Vulindlu(F)'!P9</f>
        <v>981.2</v>
      </c>
      <c r="O4" s="68">
        <f>'C.Vulindlu(F)'!Q9</f>
        <v>10032</v>
      </c>
      <c r="P4" s="68">
        <f>'C.Vulindlu(F)'!R9</f>
        <v>1666.8</v>
      </c>
      <c r="Q4" s="68">
        <f>'C.Vulindlu(F)'!S9</f>
        <v>0</v>
      </c>
      <c r="R4" s="68">
        <f>'C.Vulindlu(F)'!T9</f>
        <v>0</v>
      </c>
      <c r="S4" s="68">
        <f>'C.Vulindlu(F)'!U9</f>
        <v>57227.12</v>
      </c>
      <c r="T4" s="68">
        <f>'C.Vulindlu(F)'!V9</f>
        <v>0</v>
      </c>
      <c r="U4" s="68">
        <f>'C.Vulindlu(F)'!W9</f>
        <v>57227.12</v>
      </c>
      <c r="V4" s="81">
        <f>'C.Vulindlu(F)'!X9</f>
        <v>14000</v>
      </c>
      <c r="W4" s="81">
        <f>'C.Vulindlu(F)'!Y9</f>
        <v>0</v>
      </c>
      <c r="X4" s="81">
        <f>'C.Vulindlu(F)'!Z9</f>
        <v>560</v>
      </c>
      <c r="Y4" s="81">
        <f>'C.Vulindlu(F)'!AA9</f>
        <v>560</v>
      </c>
      <c r="Z4" s="68">
        <f>'C.Vulindlu(F)'!AB9</f>
        <v>9537.8533333333344</v>
      </c>
      <c r="AA4" s="68">
        <f>'C.Vulindlu(F)'!AC9</f>
        <v>102.19128571428571</v>
      </c>
    </row>
    <row r="5" spans="1:27" x14ac:dyDescent="0.25">
      <c r="A5" s="66" t="str">
        <f>'M.H.Sodladla(F)'!A4</f>
        <v>M.H.Sodladla</v>
      </c>
      <c r="B5" s="66">
        <f>'M.H.Sodladla(F)'!C9</f>
        <v>2</v>
      </c>
      <c r="C5" s="66">
        <f>'M.H.Sodladla(F)'!D9</f>
        <v>6</v>
      </c>
      <c r="D5" s="66">
        <f>'M.H.Sodladla(F)'!E9</f>
        <v>0</v>
      </c>
      <c r="E5" s="70">
        <f>'M.H.Sodladla(F)'!H9</f>
        <v>0</v>
      </c>
      <c r="F5" s="70">
        <f>'M.H.Sodladla(F)'!I9</f>
        <v>40</v>
      </c>
      <c r="G5" s="67">
        <f t="shared" ref="G5:G26" si="0">E5+F5</f>
        <v>40</v>
      </c>
      <c r="H5" s="70">
        <f>'M.H.Sodladla(F)'!J9</f>
        <v>14</v>
      </c>
      <c r="I5" s="72">
        <f>'M.H.Sodladla(F)'!K9</f>
        <v>34997.599999999999</v>
      </c>
      <c r="J5" s="72">
        <f>'M.H.Sodladla(F)'!L9</f>
        <v>0</v>
      </c>
      <c r="K5" s="72">
        <f>'M.H.Sodladla(F)'!M9</f>
        <v>6999.52</v>
      </c>
      <c r="L5" s="72">
        <f>'M.H.Sodladla(F)'!N9</f>
        <v>0</v>
      </c>
      <c r="M5" s="72">
        <f>'M.H.Sodladla(F)'!O9</f>
        <v>2550</v>
      </c>
      <c r="N5" s="72">
        <f>'M.H.Sodladla(F)'!P9</f>
        <v>981.2</v>
      </c>
      <c r="O5" s="72">
        <f>'M.H.Sodladla(F)'!Q9</f>
        <v>10032</v>
      </c>
      <c r="P5" s="72">
        <f>'M.H.Sodladla(F)'!R9</f>
        <v>1666.8</v>
      </c>
      <c r="Q5" s="72">
        <f>'M.H.Sodladla(F)'!S9</f>
        <v>0</v>
      </c>
      <c r="R5" s="72">
        <f>'M.H.Sodladla(F)'!T9</f>
        <v>0</v>
      </c>
      <c r="S5" s="72">
        <f>'M.H.Sodladla(F)'!U9</f>
        <v>57227.12</v>
      </c>
      <c r="T5" s="72">
        <f>'M.H.Sodladla(F)'!V9</f>
        <v>0</v>
      </c>
      <c r="U5" s="72">
        <f>'M.H.Sodladla(F)'!W9</f>
        <v>57227.12</v>
      </c>
      <c r="V5" s="80">
        <f>'M.H.Sodladla(F)'!X9</f>
        <v>14500</v>
      </c>
      <c r="W5" s="80">
        <f>'M.H.Sodladla(F)'!Y9</f>
        <v>0</v>
      </c>
      <c r="X5" s="80">
        <f>'M.H.Sodladla(F)'!Z9</f>
        <v>560</v>
      </c>
      <c r="Y5" s="80">
        <f>'M.H.Sodladla(F)'!AA9</f>
        <v>560</v>
      </c>
      <c r="Z5" s="72">
        <f>'M.H.Sodladla(F)'!AB9</f>
        <v>9537.8533333333344</v>
      </c>
      <c r="AA5" s="72">
        <f>'M.H.Sodladla(F)'!AC9</f>
        <v>102.19128571428571</v>
      </c>
    </row>
    <row r="6" spans="1:27" x14ac:dyDescent="0.25">
      <c r="A6" s="66" t="str">
        <f>'P.Dondashe (F)'!A4</f>
        <v>P.Dondashe</v>
      </c>
      <c r="B6" s="70">
        <f>'P.Dondashe (F)'!C8</f>
        <v>1</v>
      </c>
      <c r="C6" s="66">
        <f>'P.Dondashe (F)'!D8</f>
        <v>3</v>
      </c>
      <c r="D6" s="66">
        <f>'P.Dondashe (F)'!E8</f>
        <v>0</v>
      </c>
      <c r="E6" s="70">
        <f>'P.Dondashe (F)'!H8</f>
        <v>0</v>
      </c>
      <c r="F6" s="70">
        <f>'P.Dondashe (F)'!I8</f>
        <v>20</v>
      </c>
      <c r="G6" s="67">
        <f t="shared" si="0"/>
        <v>20</v>
      </c>
      <c r="H6" s="70">
        <f>'P.Dondashe (F)'!J8</f>
        <v>14</v>
      </c>
      <c r="I6" s="72">
        <f>'P.Dondashe (F)'!K8</f>
        <v>17498.8</v>
      </c>
      <c r="J6" s="72">
        <f>'P.Dondashe (F)'!L8</f>
        <v>0</v>
      </c>
      <c r="K6" s="72">
        <f>'P.Dondashe (F)'!M8</f>
        <v>3499.76</v>
      </c>
      <c r="L6" s="72">
        <f>'P.Dondashe (F)'!N8</f>
        <v>0</v>
      </c>
      <c r="M6" s="72">
        <f>'P.Dondashe (F)'!O8</f>
        <v>1311.2</v>
      </c>
      <c r="N6" s="72">
        <f>'P.Dondashe (F)'!P8</f>
        <v>490.6</v>
      </c>
      <c r="O6" s="72">
        <f>'P.Dondashe (F)'!Q8</f>
        <v>5016</v>
      </c>
      <c r="P6" s="72">
        <f>'P.Dondashe (F)'!R8</f>
        <v>556.32000000000005</v>
      </c>
      <c r="Q6" s="72">
        <f>'P.Dondashe (F)'!S8</f>
        <v>0</v>
      </c>
      <c r="R6" s="72">
        <f>'P.Dondashe (F)'!T8</f>
        <v>0</v>
      </c>
      <c r="S6" s="72">
        <f>'P.Dondashe (F)'!U8</f>
        <v>28372.68</v>
      </c>
      <c r="T6" s="72">
        <f>'P.Dondashe (F)'!V8</f>
        <v>0</v>
      </c>
      <c r="U6" s="72">
        <f>'P.Dondashe (F)'!W8</f>
        <v>28372.68</v>
      </c>
      <c r="V6" s="80">
        <f>'P.Dondashe (F)'!X8</f>
        <v>7000</v>
      </c>
      <c r="W6" s="80">
        <f>'P.Dondashe (F)'!Y8</f>
        <v>0</v>
      </c>
      <c r="X6" s="80">
        <f>'P.Dondashe (F)'!Z8</f>
        <v>280</v>
      </c>
      <c r="Y6" s="80">
        <f>'P.Dondashe (F)'!AA8</f>
        <v>280</v>
      </c>
      <c r="Z6" s="72">
        <f>'P.Dondashe (F)'!AB8</f>
        <v>9457.56</v>
      </c>
      <c r="AA6" s="72">
        <f>'P.Dondashe (F)'!AC8</f>
        <v>101.331</v>
      </c>
    </row>
    <row r="7" spans="1:27" x14ac:dyDescent="0.25">
      <c r="A7" s="66" t="str">
        <f>'L.Minyelela (F)'!A4</f>
        <v>L.Minyelela</v>
      </c>
      <c r="B7" s="70">
        <f>'L.Minyelela (F)'!C9</f>
        <v>2</v>
      </c>
      <c r="C7" s="66">
        <f>'L.Minyelela (F)'!D9</f>
        <v>2</v>
      </c>
      <c r="D7" s="66">
        <f>'L.Minyelela (F)'!E9</f>
        <v>0</v>
      </c>
      <c r="E7" s="70">
        <f>'L.Minyelela (F)'!H9</f>
        <v>0</v>
      </c>
      <c r="F7" s="70">
        <f>'L.Minyelela (F)'!I9</f>
        <v>40</v>
      </c>
      <c r="G7" s="67">
        <f t="shared" si="0"/>
        <v>40</v>
      </c>
      <c r="H7" s="70">
        <f>'L.Minyelela (F)'!J9</f>
        <v>14</v>
      </c>
      <c r="I7" s="72">
        <f>'L.Minyelela (F)'!K9</f>
        <v>37695.599999999999</v>
      </c>
      <c r="J7" s="72">
        <f>'L.Minyelela (F)'!L9</f>
        <v>0</v>
      </c>
      <c r="K7" s="72">
        <f>'L.Minyelela (F)'!M9</f>
        <v>7539.12</v>
      </c>
      <c r="L7" s="72">
        <f>'L.Minyelela (F)'!N9</f>
        <v>0</v>
      </c>
      <c r="M7" s="72">
        <f>'L.Minyelela (F)'!O9</f>
        <v>1963.2</v>
      </c>
      <c r="N7" s="72">
        <f>'L.Minyelela (F)'!P9</f>
        <v>1346</v>
      </c>
      <c r="O7" s="72">
        <f>'L.Minyelela (F)'!Q9</f>
        <v>13484</v>
      </c>
      <c r="P7" s="72">
        <f>'L.Minyelela (F)'!R9</f>
        <v>1710.8</v>
      </c>
      <c r="Q7" s="72">
        <f>'L.Minyelela (F)'!S9</f>
        <v>0</v>
      </c>
      <c r="R7" s="72">
        <f>'L.Minyelela (F)'!T9</f>
        <v>12040</v>
      </c>
      <c r="S7" s="72">
        <f>'L.Minyelela (F)'!U9</f>
        <v>75869.72</v>
      </c>
      <c r="T7" s="72">
        <f>'L.Minyelela (F)'!V9</f>
        <v>46025.04</v>
      </c>
      <c r="U7" s="72">
        <f>'L.Minyelela (F)'!W9</f>
        <v>121894.76</v>
      </c>
      <c r="V7" s="80">
        <f>'L.Minyelela (F)'!X9</f>
        <v>5000</v>
      </c>
      <c r="W7" s="80">
        <f>'L.Minyelela (F)'!Y9</f>
        <v>25</v>
      </c>
      <c r="X7" s="80">
        <f>'L.Minyelela (F)'!Z9</f>
        <v>480</v>
      </c>
      <c r="Y7" s="80">
        <f>'L.Minyelela (F)'!AA9</f>
        <v>468</v>
      </c>
      <c r="Z7" s="72">
        <f>'L.Minyelela (F)'!AB9</f>
        <v>60947.38</v>
      </c>
      <c r="AA7" s="72">
        <f>'L.Minyelela (F)'!AC9</f>
        <v>253.94741666666667</v>
      </c>
    </row>
    <row r="8" spans="1:27" x14ac:dyDescent="0.25">
      <c r="A8" s="66" t="str">
        <f>'Q.S.Sodladla (F)'!A4</f>
        <v>Q.Sodladla</v>
      </c>
      <c r="B8" s="71">
        <f>'Q.S.Sodladla (F)'!C10</f>
        <v>3</v>
      </c>
      <c r="C8" s="66">
        <f>'Q.S.Sodladla (F)'!D10</f>
        <v>2</v>
      </c>
      <c r="D8" s="66">
        <f>'Q.S.Sodladla (F)'!E10</f>
        <v>0</v>
      </c>
      <c r="E8" s="71">
        <f>'Q.S.Sodladla (F)'!H10</f>
        <v>0</v>
      </c>
      <c r="F8" s="71">
        <f>'Q.S.Sodladla (F)'!I10</f>
        <v>40</v>
      </c>
      <c r="G8" s="67">
        <f t="shared" si="0"/>
        <v>40</v>
      </c>
      <c r="H8" s="71">
        <f>'Q.S.Sodladla (F)'!J10</f>
        <v>12</v>
      </c>
      <c r="I8" s="62">
        <f>'Q.S.Sodladla (F)'!K10</f>
        <v>31996.400000000001</v>
      </c>
      <c r="J8" s="62">
        <f>'Q.S.Sodladla (F)'!L10</f>
        <v>0</v>
      </c>
      <c r="K8" s="62">
        <f>'Q.S.Sodladla (F)'!M10</f>
        <v>6399.28</v>
      </c>
      <c r="L8" s="62">
        <f>'Q.S.Sodladla (F)'!N10</f>
        <v>0</v>
      </c>
      <c r="M8" s="62">
        <f>'Q.S.Sodladla (F)'!O10</f>
        <v>1826.1000000000001</v>
      </c>
      <c r="N8" s="62">
        <f>'Q.S.Sodladla (F)'!P10</f>
        <v>1191.8</v>
      </c>
      <c r="O8" s="62">
        <f>'Q.S.Sodladla (F)'!Q10</f>
        <v>13466</v>
      </c>
      <c r="P8" s="62">
        <f>'Q.S.Sodladla (F)'!R10</f>
        <v>1570.3899999999999</v>
      </c>
      <c r="Q8" s="62">
        <f>'Q.S.Sodladla (F)'!S10</f>
        <v>0</v>
      </c>
      <c r="R8" s="62">
        <f>'Q.S.Sodladla (F)'!T10</f>
        <v>12720</v>
      </c>
      <c r="S8" s="62">
        <f>'Q.S.Sodladla (F)'!U10</f>
        <v>69169.97</v>
      </c>
      <c r="T8" s="62">
        <f>'Q.S.Sodladla (F)'!V10</f>
        <v>46025.04</v>
      </c>
      <c r="U8" s="62">
        <f>'Q.S.Sodladla (F)'!W10</f>
        <v>115195.01</v>
      </c>
      <c r="V8" s="63">
        <f>'Q.S.Sodladla (F)'!X10</f>
        <v>5000</v>
      </c>
      <c r="W8" s="63">
        <f>'Q.S.Sodladla (F)'!Y10</f>
        <v>30</v>
      </c>
      <c r="X8" s="63">
        <f>'Q.S.Sodladla (F)'!Z10</f>
        <v>520</v>
      </c>
      <c r="Y8" s="63">
        <f>'Q.S.Sodladla (F)'!AA10</f>
        <v>536</v>
      </c>
      <c r="Z8" s="62">
        <f>'Q.S.Sodladla (F)'!AB10</f>
        <v>57597.504999999997</v>
      </c>
      <c r="AA8" s="62">
        <f>'Q.S.Sodladla (F)'!AC10</f>
        <v>221.52886538461539</v>
      </c>
    </row>
    <row r="9" spans="1:27" x14ac:dyDescent="0.25">
      <c r="A9" s="70" t="str">
        <f>'Mkatali Mzwanele(F)'!A4</f>
        <v>Mkatali Mzwanele</v>
      </c>
      <c r="B9" s="70">
        <f>'Mkatali Mzwanele(F)'!C75</f>
        <v>69</v>
      </c>
      <c r="C9" s="66">
        <f>'Mkatali Mzwanele(F)'!D75</f>
        <v>626.86200000000008</v>
      </c>
      <c r="D9" s="66">
        <f>'Mkatali Mzwanele(F)'!E75</f>
        <v>277.5</v>
      </c>
      <c r="E9" s="70">
        <f>'Mkatali Mzwanele(F)'!H75</f>
        <v>13</v>
      </c>
      <c r="F9" s="70">
        <f>'Mkatali Mzwanele(F)'!I75</f>
        <v>1097</v>
      </c>
      <c r="G9" s="67">
        <f t="shared" si="0"/>
        <v>1110</v>
      </c>
      <c r="H9" s="70">
        <f>'Mkatali Mzwanele(F)'!J75</f>
        <v>12</v>
      </c>
      <c r="I9" s="72">
        <f>'Mkatali Mzwanele(F)'!K75</f>
        <v>1201489.2199999995</v>
      </c>
      <c r="J9" s="72">
        <f>'Mkatali Mzwanele(F)'!L75</f>
        <v>10543.589999999998</v>
      </c>
      <c r="K9" s="72">
        <f>'Mkatali Mzwanele(F)'!M75</f>
        <v>196452.18999999997</v>
      </c>
      <c r="L9" s="72">
        <f>'Mkatali Mzwanele(F)'!N75</f>
        <v>0</v>
      </c>
      <c r="M9" s="72">
        <f>'Mkatali Mzwanele(F)'!O75</f>
        <v>64493.69000000001</v>
      </c>
      <c r="N9" s="72">
        <f>'Mkatali Mzwanele(F)'!P75</f>
        <v>311842.6399999999</v>
      </c>
      <c r="O9" s="72">
        <f>'Mkatali Mzwanele(F)'!Q75</f>
        <v>416169.1</v>
      </c>
      <c r="P9" s="72">
        <f>'Mkatali Mzwanele(F)'!R75</f>
        <v>57107.350000000006</v>
      </c>
      <c r="Q9" s="72">
        <f>'Mkatali Mzwanele(F)'!S75</f>
        <v>15461.300000000001</v>
      </c>
      <c r="R9" s="72">
        <f>'Mkatali Mzwanele(F)'!T75</f>
        <v>48648</v>
      </c>
      <c r="S9" s="72">
        <f>'Mkatali Mzwanele(F)'!U75</f>
        <v>2322715.4300000002</v>
      </c>
      <c r="T9" s="72">
        <f>'Mkatali Mzwanele(F)'!V75</f>
        <v>138075.12</v>
      </c>
      <c r="U9" s="72">
        <f>'Mkatali Mzwanele(F)'!W75</f>
        <v>2460790.5499999998</v>
      </c>
      <c r="V9" s="80">
        <f>'Mkatali Mzwanele(F)'!X75</f>
        <v>2274221.5</v>
      </c>
      <c r="W9" s="80">
        <f>'Mkatali Mzwanele(F)'!Y75</f>
        <v>148</v>
      </c>
      <c r="X9" s="80">
        <f>'Mkatali Mzwanele(F)'!Z75</f>
        <v>12695</v>
      </c>
      <c r="Y9" s="80">
        <f>'Mkatali Mzwanele(F)'!AA75</f>
        <v>10263</v>
      </c>
      <c r="Z9" s="72">
        <f>'Mkatali Mzwanele(F)'!AB75</f>
        <v>2721.0238267419459</v>
      </c>
      <c r="AA9" s="72">
        <f>'Mkatali Mzwanele(F)'!AC75</f>
        <v>193.83935013784952</v>
      </c>
    </row>
    <row r="10" spans="1:27" x14ac:dyDescent="0.25">
      <c r="A10" s="70" t="str">
        <f>'Mbali Mzizi(F)'!A4</f>
        <v>Mbali Mzizi</v>
      </c>
      <c r="B10" s="70">
        <f>'Mbali Mzizi(F)'!C16</f>
        <v>9</v>
      </c>
      <c r="C10" s="70">
        <f>'Mbali Mzizi(F)'!D16</f>
        <v>31</v>
      </c>
      <c r="D10" s="70">
        <f>'Mbali Mzizi(F)'!E16</f>
        <v>0</v>
      </c>
      <c r="E10" s="70">
        <f>'Mbali Mzizi(F)'!H16</f>
        <v>5</v>
      </c>
      <c r="F10" s="70">
        <f>'Mbali Mzizi(F)'!I16</f>
        <v>172</v>
      </c>
      <c r="G10" s="67">
        <f t="shared" si="0"/>
        <v>177</v>
      </c>
      <c r="H10" s="70">
        <f>'Mbali Mzizi(F)'!J16</f>
        <v>13</v>
      </c>
      <c r="I10" s="72">
        <f>'Mbali Mzizi(F)'!K16</f>
        <v>136789.72</v>
      </c>
      <c r="J10" s="72">
        <f>'Mbali Mzizi(F)'!L16</f>
        <v>0</v>
      </c>
      <c r="K10" s="72">
        <f>'Mbali Mzizi(F)'!M16</f>
        <v>27357.940000000002</v>
      </c>
      <c r="L10" s="72">
        <f>'Mbali Mzizi(F)'!N16</f>
        <v>0</v>
      </c>
      <c r="M10" s="72">
        <f>'Mbali Mzizi(F)'!O16</f>
        <v>7991.8799999999992</v>
      </c>
      <c r="N10" s="72">
        <f>'Mbali Mzizi(F)'!P16</f>
        <v>5307.14</v>
      </c>
      <c r="O10" s="72">
        <f>'Mbali Mzizi(F)'!Q16</f>
        <v>47074.2</v>
      </c>
      <c r="P10" s="72">
        <f>'Mbali Mzizi(F)'!R16</f>
        <v>6888.65</v>
      </c>
      <c r="Q10" s="72">
        <f>'Mbali Mzizi(F)'!S16</f>
        <v>2996.8900000000003</v>
      </c>
      <c r="R10" s="72">
        <f>'Mbali Mzizi(F)'!T16</f>
        <v>18590</v>
      </c>
      <c r="S10" s="72">
        <f>'Mbali Mzizi(F)'!U16</f>
        <v>252995.82</v>
      </c>
      <c r="T10" s="72">
        <f>'Mbali Mzizi(F)'!V16</f>
        <v>74790.69</v>
      </c>
      <c r="U10" s="72">
        <f>'Mbali Mzizi(F)'!W16</f>
        <v>327786.51</v>
      </c>
      <c r="V10" s="80">
        <f>'Mbali Mzizi(F)'!X16</f>
        <v>75250</v>
      </c>
      <c r="W10" s="80">
        <f>'Mbali Mzizi(F)'!Y16</f>
        <v>45</v>
      </c>
      <c r="X10" s="80">
        <f>'Mbali Mzizi(F)'!Z16</f>
        <v>2064</v>
      </c>
      <c r="Y10" s="80">
        <f>'Mbali Mzizi(F)'!AA16</f>
        <v>2005</v>
      </c>
      <c r="Z10" s="72">
        <f>'Mbali Mzizi(F)'!AB16</f>
        <v>10573.758387096774</v>
      </c>
      <c r="AA10" s="72">
        <f>'Mbali Mzizi(F)'!AC16</f>
        <v>158.81129360465115</v>
      </c>
    </row>
    <row r="11" spans="1:27" x14ac:dyDescent="0.25">
      <c r="A11" s="71" t="str">
        <f>'Xoliswa Ndibaza(F)'!A4</f>
        <v>Xoliswa Ndibaza</v>
      </c>
      <c r="B11" s="71">
        <f>'Xoliswa Ndibaza(F)'!C14</f>
        <v>7</v>
      </c>
      <c r="C11" s="71">
        <f>'Xoliswa Ndibaza(F)'!D14</f>
        <v>31</v>
      </c>
      <c r="D11" s="71">
        <f>'Xoliswa Ndibaza(F)'!E14</f>
        <v>0</v>
      </c>
      <c r="E11" s="71">
        <f>'Xoliswa Ndibaza(F)'!H14</f>
        <v>4</v>
      </c>
      <c r="F11" s="71">
        <f>'Xoliswa Ndibaza(F)'!I14</f>
        <v>147</v>
      </c>
      <c r="G11" s="67">
        <f t="shared" si="0"/>
        <v>151</v>
      </c>
      <c r="H11" s="71">
        <f>'Xoliswa Ndibaza(F)'!J14</f>
        <v>12</v>
      </c>
      <c r="I11" s="62">
        <f>'Xoliswa Ndibaza(F)'!K14</f>
        <v>102975.39</v>
      </c>
      <c r="J11" s="62">
        <f>'Xoliswa Ndibaza(F)'!L14</f>
        <v>0</v>
      </c>
      <c r="K11" s="62">
        <f>'Xoliswa Ndibaza(F)'!M14</f>
        <v>20595.079999999998</v>
      </c>
      <c r="L11" s="62">
        <f>'Xoliswa Ndibaza(F)'!N14</f>
        <v>0</v>
      </c>
      <c r="M11" s="62">
        <f>'Xoliswa Ndibaza(F)'!O14</f>
        <v>6263.47</v>
      </c>
      <c r="N11" s="62">
        <f>'Xoliswa Ndibaza(F)'!P14</f>
        <v>4119.84</v>
      </c>
      <c r="O11" s="62">
        <f>'Xoliswa Ndibaza(F)'!Q14</f>
        <v>39081.599999999999</v>
      </c>
      <c r="P11" s="62">
        <f>'Xoliswa Ndibaza(F)'!R14</f>
        <v>5341.13</v>
      </c>
      <c r="Q11" s="62">
        <f>'Xoliswa Ndibaza(F)'!S14</f>
        <v>1917.36</v>
      </c>
      <c r="R11" s="62">
        <f>'Xoliswa Ndibaza(F)'!T14</f>
        <v>7800</v>
      </c>
      <c r="S11" s="62">
        <f>'Xoliswa Ndibaza(F)'!U14</f>
        <v>188094.87000000002</v>
      </c>
      <c r="T11" s="62">
        <f>'Xoliswa Ndibaza(F)'!V14</f>
        <v>69037.56</v>
      </c>
      <c r="U11" s="62">
        <f>'Xoliswa Ndibaza(F)'!W14</f>
        <v>257132.43</v>
      </c>
      <c r="V11" s="63">
        <f>'Xoliswa Ndibaza(F)'!X14</f>
        <v>78750</v>
      </c>
      <c r="W11" s="63">
        <f>'Xoliswa Ndibaza(F)'!Y14</f>
        <v>30</v>
      </c>
      <c r="X11" s="63">
        <f>'Xoliswa Ndibaza(F)'!Z14</f>
        <v>1415</v>
      </c>
      <c r="Y11" s="63">
        <f>'Xoliswa Ndibaza(F)'!AA14</f>
        <v>1384</v>
      </c>
      <c r="Z11" s="62">
        <f>'Xoliswa Ndibaza(F)'!AB14</f>
        <v>8294.5945161290329</v>
      </c>
      <c r="AA11" s="62">
        <f>'Xoliswa Ndibaza(F)'!AC14</f>
        <v>181.71903180212013</v>
      </c>
    </row>
    <row r="12" spans="1:27" x14ac:dyDescent="0.25">
      <c r="A12" s="71" t="str">
        <f>'Ronnie Xonka(F)'!A4</f>
        <v>Ronnie Xonka</v>
      </c>
      <c r="B12" s="71">
        <f>'Ronnie Xonka(F)'!C8</f>
        <v>1</v>
      </c>
      <c r="C12" s="71">
        <f>'Ronnie Xonka(F)'!D8</f>
        <v>7</v>
      </c>
      <c r="D12" s="71">
        <f>'Ronnie Xonka(F)'!E8</f>
        <v>0</v>
      </c>
      <c r="E12" s="71">
        <f>'Ronnie Xonka(F)'!H8</f>
        <v>0</v>
      </c>
      <c r="F12" s="71">
        <f>'Ronnie Xonka(F)'!I8</f>
        <v>20</v>
      </c>
      <c r="G12" s="67">
        <f t="shared" si="0"/>
        <v>20</v>
      </c>
      <c r="H12" s="71">
        <f>'Ronnie Xonka(F)'!J8</f>
        <v>12</v>
      </c>
      <c r="I12" s="62">
        <f>'Ronnie Xonka(F)'!K8</f>
        <v>15485.6</v>
      </c>
      <c r="J12" s="62">
        <f>'Ronnie Xonka(F)'!L8</f>
        <v>0</v>
      </c>
      <c r="K12" s="62">
        <f>'Ronnie Xonka(F)'!M8</f>
        <v>2167.98</v>
      </c>
      <c r="L12" s="62">
        <f>'Ronnie Xonka(F)'!N8</f>
        <v>0</v>
      </c>
      <c r="M12" s="62">
        <f>'Ronnie Xonka(F)'!O8</f>
        <v>1153.5999999999999</v>
      </c>
      <c r="N12" s="62">
        <f>'Ronnie Xonka(F)'!P8</f>
        <v>626.6</v>
      </c>
      <c r="O12" s="62">
        <f>'Ronnie Xonka(F)'!Q8</f>
        <v>5016</v>
      </c>
      <c r="P12" s="62">
        <f>'Ronnie Xonka(F)'!R8</f>
        <v>733.49</v>
      </c>
      <c r="Q12" s="62">
        <f>'Ronnie Xonka(F)'!S8</f>
        <v>0</v>
      </c>
      <c r="R12" s="62">
        <f>'Ronnie Xonka(F)'!T8</f>
        <v>0</v>
      </c>
      <c r="S12" s="62">
        <f>'Ronnie Xonka(F)'!U8</f>
        <v>25183.27</v>
      </c>
      <c r="T12" s="62">
        <f>'Ronnie Xonka(F)'!V8</f>
        <v>0</v>
      </c>
      <c r="U12" s="62">
        <f>'Ronnie Xonka(F)'!W8</f>
        <v>25183.27</v>
      </c>
      <c r="V12" s="63">
        <f>'Ronnie Xonka(F)'!X8</f>
        <v>17500</v>
      </c>
      <c r="W12" s="63">
        <f>'Ronnie Xonka(F)'!Y8</f>
        <v>0</v>
      </c>
      <c r="X12" s="63">
        <f>'Ronnie Xonka(F)'!Z8</f>
        <v>240</v>
      </c>
      <c r="Y12" s="63">
        <f>'Ronnie Xonka(F)'!AA8</f>
        <v>228</v>
      </c>
      <c r="Z12" s="62">
        <f>'Ronnie Xonka(F)'!AB8</f>
        <v>3597.61</v>
      </c>
      <c r="AA12" s="62">
        <f>'Ronnie Xonka(F)'!AC8</f>
        <v>104.93029166666666</v>
      </c>
    </row>
    <row r="13" spans="1:27" x14ac:dyDescent="0.25">
      <c r="A13" s="71" t="str">
        <f>'A.Nxadi(F)'!A4</f>
        <v>Arron Nxadi</v>
      </c>
      <c r="B13" s="74">
        <f>'A.Nxadi(F)'!C9</f>
        <v>2</v>
      </c>
      <c r="C13" s="74">
        <f>'A.Nxadi(F)'!D9</f>
        <v>1.75</v>
      </c>
      <c r="D13" s="74">
        <f>'A.Nxadi(F)'!E9</f>
        <v>0</v>
      </c>
      <c r="E13" s="74">
        <f>'A.Nxadi(F)'!H9</f>
        <v>8</v>
      </c>
      <c r="F13" s="74">
        <f>'A.Nxadi(F)'!I9</f>
        <v>35</v>
      </c>
      <c r="G13" s="67">
        <f t="shared" si="0"/>
        <v>43</v>
      </c>
      <c r="H13" s="74">
        <f>'A.Nxadi(F)'!J9</f>
        <v>12</v>
      </c>
      <c r="I13" s="75">
        <f>'A.Nxadi(F)'!K9</f>
        <v>29943.200000000001</v>
      </c>
      <c r="J13" s="75">
        <f>'A.Nxadi(F)'!L9</f>
        <v>0</v>
      </c>
      <c r="K13" s="75">
        <f>'A.Nxadi(F)'!M9</f>
        <v>5988.6399999999994</v>
      </c>
      <c r="L13" s="75">
        <f>'A.Nxadi(F)'!N9</f>
        <v>0</v>
      </c>
      <c r="M13" s="75">
        <f>'A.Nxadi(F)'!O9</f>
        <v>1743</v>
      </c>
      <c r="N13" s="75">
        <f>'A.Nxadi(F)'!P9</f>
        <v>1172.05</v>
      </c>
      <c r="O13" s="75">
        <f>'A.Nxadi(F)'!Q9</f>
        <v>13097</v>
      </c>
      <c r="P13" s="75">
        <f>'A.Nxadi(F)'!R9</f>
        <v>1553.2199999999998</v>
      </c>
      <c r="Q13" s="75">
        <f>'A.Nxadi(F)'!S9</f>
        <v>8169.46</v>
      </c>
      <c r="R13" s="75">
        <f>'A.Nxadi(F)'!T9</f>
        <v>7800</v>
      </c>
      <c r="S13" s="75">
        <f>'A.Nxadi(F)'!U9</f>
        <v>69466.570000000007</v>
      </c>
      <c r="T13" s="75">
        <f>'A.Nxadi(F)'!V9</f>
        <v>40271.910000000003</v>
      </c>
      <c r="U13" s="75">
        <f>'A.Nxadi(F)'!W9</f>
        <v>109738.48</v>
      </c>
      <c r="V13" s="90">
        <f>'A.Nxadi(F)'!X9</f>
        <v>4375</v>
      </c>
      <c r="W13" s="90">
        <f>'A.Nxadi(F)'!Y9</f>
        <v>25</v>
      </c>
      <c r="X13" s="90">
        <f>'A.Nxadi(F)'!Z9</f>
        <v>480</v>
      </c>
      <c r="Y13" s="90">
        <f>'A.Nxadi(F)'!AA9</f>
        <v>479</v>
      </c>
      <c r="Z13" s="75">
        <f>'A.Nxadi(F)'!AB9</f>
        <v>62707.702857142853</v>
      </c>
      <c r="AA13" s="75">
        <f>'A.Nxadi(F)'!AC9</f>
        <v>228.62183333333331</v>
      </c>
    </row>
    <row r="14" spans="1:27" x14ac:dyDescent="0.25">
      <c r="A14" s="71" t="str">
        <f>'Andile Quangule (F)'!A4</f>
        <v>Andile Quangule</v>
      </c>
      <c r="B14" s="76">
        <f>'Andile Quangule (F)'!C10</f>
        <v>3</v>
      </c>
      <c r="C14" s="76">
        <f>'Andile Quangule (F)'!D10</f>
        <v>8.75</v>
      </c>
      <c r="D14" s="76">
        <f>'Andile Quangule (F)'!E10</f>
        <v>0</v>
      </c>
      <c r="E14" s="71">
        <f>'Andile Quangule (F)'!H10</f>
        <v>8</v>
      </c>
      <c r="F14" s="71">
        <f>'Andile Quangule (F)'!I10</f>
        <v>55</v>
      </c>
      <c r="G14" s="67">
        <f t="shared" si="0"/>
        <v>63</v>
      </c>
      <c r="H14" s="77">
        <f>'Andile Quangule (F)'!J10</f>
        <v>12</v>
      </c>
      <c r="I14" s="62">
        <f>'Andile Quangule (F)'!K10</f>
        <v>50884.399999999994</v>
      </c>
      <c r="J14" s="62">
        <f>'Andile Quangule (F)'!L10</f>
        <v>0</v>
      </c>
      <c r="K14" s="62">
        <f>'Andile Quangule (F)'!M10</f>
        <v>10176.880000000001</v>
      </c>
      <c r="L14" s="62">
        <f>'Andile Quangule (F)'!N10</f>
        <v>0</v>
      </c>
      <c r="M14" s="62">
        <f>'Andile Quangule (F)'!O10</f>
        <v>2751</v>
      </c>
      <c r="N14" s="62">
        <f>'Andile Quangule (F)'!P10</f>
        <v>1581.4499999999998</v>
      </c>
      <c r="O14" s="62">
        <f>'Andile Quangule (F)'!Q10</f>
        <v>20581</v>
      </c>
      <c r="P14" s="62">
        <f>'Andile Quangule (F)'!R10</f>
        <v>2522.9700000000003</v>
      </c>
      <c r="Q14" s="62">
        <f>'Andile Quangule (F)'!S10</f>
        <v>8169.46</v>
      </c>
      <c r="R14" s="62">
        <f>'Andile Quangule (F)'!T10</f>
        <v>7800</v>
      </c>
      <c r="S14" s="62">
        <f>'Andile Quangule (F)'!U10</f>
        <v>104467.06</v>
      </c>
      <c r="T14" s="62">
        <f>'Andile Quangule (F)'!V10</f>
        <v>40271.910000000003</v>
      </c>
      <c r="U14" s="62">
        <f>'Andile Quangule (F)'!W10</f>
        <v>144738.97</v>
      </c>
      <c r="V14" s="63">
        <f>'Andile Quangule (F)'!X10</f>
        <v>21875</v>
      </c>
      <c r="W14" s="63">
        <f>'Andile Quangule (F)'!Y10</f>
        <v>25</v>
      </c>
      <c r="X14" s="63">
        <f>'Andile Quangule (F)'!Z10</f>
        <v>660</v>
      </c>
      <c r="Y14" s="63">
        <f>'Andile Quangule (F)'!AA10</f>
        <v>684</v>
      </c>
      <c r="Z14" s="62">
        <f>'Andile Quangule (F)'!AB10</f>
        <v>16541.59657142857</v>
      </c>
      <c r="AA14" s="62">
        <f>'Andile Quangule (F)'!AC10</f>
        <v>219.30146969696969</v>
      </c>
    </row>
    <row r="15" spans="1:27" x14ac:dyDescent="0.25">
      <c r="A15" s="78" t="str">
        <f>'Nikelwa Ndwayana(F)'!A4</f>
        <v>Nikelwa Ndwayana</v>
      </c>
      <c r="B15" s="61">
        <f>'Nikelwa Ndwayana(F)'!C48</f>
        <v>40</v>
      </c>
      <c r="C15" s="61">
        <f>'Nikelwa Ndwayana(F)'!D48</f>
        <v>186.80999999999997</v>
      </c>
      <c r="D15" s="61">
        <f>'Nikelwa Ndwayana(F)'!E48</f>
        <v>155.21199999999999</v>
      </c>
      <c r="E15" s="77">
        <f>'Nikelwa Ndwayana(F)'!H48</f>
        <v>0</v>
      </c>
      <c r="F15" s="77">
        <f>'Nikelwa Ndwayana(F)'!I48</f>
        <v>549</v>
      </c>
      <c r="G15" s="67">
        <f t="shared" si="0"/>
        <v>549</v>
      </c>
      <c r="H15" s="77">
        <f>'Nikelwa Ndwayana(F)'!J48</f>
        <v>14</v>
      </c>
      <c r="I15" s="62">
        <f>'Nikelwa Ndwayana(F)'!K48</f>
        <v>605711.74999999977</v>
      </c>
      <c r="J15" s="62">
        <f>'Nikelwa Ndwayana(F)'!L48</f>
        <v>6789.6399999999985</v>
      </c>
      <c r="K15" s="62">
        <f>'Nikelwa Ndwayana(F)'!M48</f>
        <v>69121.240000000005</v>
      </c>
      <c r="L15" s="62">
        <f>'Nikelwa Ndwayana(F)'!N48</f>
        <v>0</v>
      </c>
      <c r="M15" s="62">
        <f>'Nikelwa Ndwayana(F)'!O48</f>
        <v>27226.16</v>
      </c>
      <c r="N15" s="62">
        <f>'Nikelwa Ndwayana(F)'!P48</f>
        <v>68356.610000000015</v>
      </c>
      <c r="O15" s="62">
        <f>'Nikelwa Ndwayana(F)'!Q48</f>
        <v>230800.00999999998</v>
      </c>
      <c r="P15" s="62">
        <f>'Nikelwa Ndwayana(F)'!R48</f>
        <v>31009.29</v>
      </c>
      <c r="Q15" s="62">
        <f>'Nikelwa Ndwayana(F)'!S48</f>
        <v>0</v>
      </c>
      <c r="R15" s="62">
        <f>'Nikelwa Ndwayana(F)'!T48</f>
        <v>0</v>
      </c>
      <c r="S15" s="62">
        <f>'Nikelwa Ndwayana(F)'!U48</f>
        <v>1039014.9400000002</v>
      </c>
      <c r="T15" s="62">
        <f>'Nikelwa Ndwayana(F)'!V48</f>
        <v>0</v>
      </c>
      <c r="U15" s="62">
        <f>'Nikelwa Ndwayana(F)'!W48</f>
        <v>1039014.9400000002</v>
      </c>
      <c r="V15" s="63">
        <f>'Nikelwa Ndwayana(F)'!X48</f>
        <v>596536</v>
      </c>
      <c r="W15" s="188">
        <f>'Nikelwa Ndwayana(F)'!Y48</f>
        <v>0</v>
      </c>
      <c r="X15" s="61">
        <f>'Nikelwa Ndwayana(F)'!Z48</f>
        <v>6434</v>
      </c>
      <c r="Y15" s="61">
        <f>'Nikelwa Ndwayana(F)'!AA48</f>
        <v>4332</v>
      </c>
      <c r="Z15" s="62">
        <f>'Nikelwa Ndwayana(F)'!AB48</f>
        <v>3037.8599622246534</v>
      </c>
      <c r="AA15" s="62">
        <f>'Nikelwa Ndwayana(F)'!AC48</f>
        <v>161.48817842710602</v>
      </c>
    </row>
    <row r="16" spans="1:27" x14ac:dyDescent="0.25">
      <c r="A16" s="71" t="str">
        <f>'Liyanda Mgilane(F)'!A4</f>
        <v>Liyanda Mgilane</v>
      </c>
      <c r="B16" s="71">
        <f>'Liyanda Mgilane(F)'!C69</f>
        <v>64</v>
      </c>
      <c r="C16" s="71">
        <f>'Liyanda Mgilane(F)'!D69</f>
        <v>567.13199999999983</v>
      </c>
      <c r="D16" s="71">
        <f>'Liyanda Mgilane(F)'!E69</f>
        <v>266.92399999999998</v>
      </c>
      <c r="E16" s="71">
        <f>'Liyanda Mgilane(F)'!H69</f>
        <v>0</v>
      </c>
      <c r="F16" s="71">
        <f>'Liyanda Mgilane(F)'!I69</f>
        <v>997</v>
      </c>
      <c r="G16" s="67">
        <f t="shared" si="0"/>
        <v>997</v>
      </c>
      <c r="H16" s="71">
        <f>'Liyanda Mgilane(F)'!J69</f>
        <v>12</v>
      </c>
      <c r="I16" s="62">
        <f>'Liyanda Mgilane(F)'!K69</f>
        <v>1180669.0999999996</v>
      </c>
      <c r="J16" s="62">
        <f>'Liyanda Mgilane(F)'!L69</f>
        <v>14055.710000000001</v>
      </c>
      <c r="K16" s="62">
        <f>'Liyanda Mgilane(F)'!M69</f>
        <v>193668.72000000003</v>
      </c>
      <c r="L16" s="62">
        <f>'Liyanda Mgilane(F)'!N69</f>
        <v>0</v>
      </c>
      <c r="M16" s="62">
        <f>'Liyanda Mgilane(F)'!O69</f>
        <v>60267.85000000002</v>
      </c>
      <c r="N16" s="62">
        <f>'Liyanda Mgilane(F)'!P69</f>
        <v>241663.29000000007</v>
      </c>
      <c r="O16" s="62">
        <f>'Liyanda Mgilane(F)'!Q69</f>
        <v>447391.62</v>
      </c>
      <c r="P16" s="62">
        <f>'Liyanda Mgilane(F)'!R69</f>
        <v>56374.99</v>
      </c>
      <c r="Q16" s="62">
        <f>'Liyanda Mgilane(F)'!S69</f>
        <v>0</v>
      </c>
      <c r="R16" s="62">
        <f>'Liyanda Mgilane(F)'!T69</f>
        <v>0</v>
      </c>
      <c r="S16" s="62">
        <f>'Liyanda Mgilane(F)'!U69</f>
        <v>2194333.6799999992</v>
      </c>
      <c r="T16" s="62">
        <f>'Liyanda Mgilane(F)'!V69</f>
        <v>0</v>
      </c>
      <c r="U16" s="62">
        <f>'Liyanda Mgilane(F)'!W69</f>
        <v>2194333.6799999992</v>
      </c>
      <c r="V16" s="63">
        <f>'Liyanda Mgilane(F)'!X69</f>
        <v>1676870</v>
      </c>
      <c r="W16" s="188">
        <f>'Liyanda Mgilane(F)'!Y69</f>
        <v>0</v>
      </c>
      <c r="X16" s="61">
        <f>'Liyanda Mgilane(F)'!Z69</f>
        <v>11605</v>
      </c>
      <c r="Y16" s="61">
        <f>'Liyanda Mgilane(F)'!AA69</f>
        <v>7697</v>
      </c>
      <c r="Z16" s="62">
        <f>'Liyanda Mgilane(F)'!AD69</f>
        <v>0</v>
      </c>
      <c r="AA16" s="62">
        <f>'Liyanda Mgilane(F)'!AE69</f>
        <v>0</v>
      </c>
    </row>
    <row r="17" spans="1:27" x14ac:dyDescent="0.25">
      <c r="A17" s="71" t="str">
        <f>'W.Gidane (F)'!A4</f>
        <v>Wiseman Gidane</v>
      </c>
      <c r="B17" s="71">
        <f>'W.Gidane (F)'!C19</f>
        <v>12</v>
      </c>
      <c r="C17" s="71">
        <f>'W.Gidane (F)'!D19</f>
        <v>86.08</v>
      </c>
      <c r="D17" s="71">
        <f>'W.Gidane (F)'!E19</f>
        <v>11.42</v>
      </c>
      <c r="E17" s="71">
        <f>'W.Gidane (F)'!H19</f>
        <v>0</v>
      </c>
      <c r="F17" s="71">
        <f>'W.Gidane (F)'!I19</f>
        <v>253</v>
      </c>
      <c r="G17" s="67">
        <f t="shared" si="0"/>
        <v>253</v>
      </c>
      <c r="H17" s="71">
        <f>'W.Gidane (F)'!J19</f>
        <v>12</v>
      </c>
      <c r="I17" s="62">
        <f>'W.Gidane (F)'!K19</f>
        <v>259270.02</v>
      </c>
      <c r="J17" s="62">
        <f>'W.Gidane (F)'!L19</f>
        <v>2014.2</v>
      </c>
      <c r="K17" s="62">
        <f>'W.Gidane (F)'!M19</f>
        <v>29018.280000000002</v>
      </c>
      <c r="L17" s="62">
        <f>'W.Gidane (F)'!N19</f>
        <v>0</v>
      </c>
      <c r="M17" s="62">
        <f>'W.Gidane (F)'!O19</f>
        <v>10866.150000000003</v>
      </c>
      <c r="N17" s="62">
        <f>'W.Gidane (F)'!P19</f>
        <v>21729</v>
      </c>
      <c r="O17" s="62">
        <f>'W.Gidane (F)'!Q19</f>
        <v>101996.19999999998</v>
      </c>
      <c r="P17" s="62">
        <f>'W.Gidane (F)'!R19</f>
        <v>14510.05</v>
      </c>
      <c r="Q17" s="62">
        <f>'W.Gidane (F)'!S19</f>
        <v>0</v>
      </c>
      <c r="R17" s="62">
        <f>'W.Gidane (F)'!T19</f>
        <v>0</v>
      </c>
      <c r="S17" s="62">
        <f>'W.Gidane (F)'!U19</f>
        <v>439403.69999999984</v>
      </c>
      <c r="T17" s="62">
        <f>'W.Gidane (F)'!V19</f>
        <v>0</v>
      </c>
      <c r="U17" s="62">
        <f>'W.Gidane (F)'!W19</f>
        <v>439403.69999999984</v>
      </c>
      <c r="V17" s="63">
        <f>'W.Gidane (F)'!X19</f>
        <v>226049</v>
      </c>
      <c r="W17" s="188">
        <f>'W.Gidane (F)'!Y19</f>
        <v>0</v>
      </c>
      <c r="X17" s="61">
        <f>'W.Gidane (F)'!Z19</f>
        <v>2903</v>
      </c>
      <c r="Y17" s="61">
        <f>'W.Gidane (F)'!AA19</f>
        <v>1971</v>
      </c>
      <c r="Z17" s="62">
        <f>'W.Gidane (F)'!AB19</f>
        <v>4506.704615384614</v>
      </c>
      <c r="AA17" s="62">
        <f>'W.Gidane (F)'!AC19</f>
        <v>151.36193592834994</v>
      </c>
    </row>
    <row r="18" spans="1:27" x14ac:dyDescent="0.25">
      <c r="A18" s="71" t="str">
        <f>'M.Nkone (F)'!A4</f>
        <v>Mzimkhulu Nkone</v>
      </c>
      <c r="B18" s="71">
        <f>'M.Nkone (F)'!C53</f>
        <v>45</v>
      </c>
      <c r="C18" s="71">
        <f>'M.Nkone (F)'!D53</f>
        <v>211.29000000000005</v>
      </c>
      <c r="D18" s="71">
        <f>'M.Nkone (F)'!E53</f>
        <v>168.33799999999999</v>
      </c>
      <c r="E18" s="71">
        <f>'M.Nkone (F)'!H53</f>
        <v>0</v>
      </c>
      <c r="F18" s="71">
        <f>'M.Nkone (F)'!I53</f>
        <v>605</v>
      </c>
      <c r="G18" s="67">
        <f t="shared" si="0"/>
        <v>605</v>
      </c>
      <c r="H18" s="71">
        <f>'M.Nkone (F)'!J53</f>
        <v>12</v>
      </c>
      <c r="I18" s="62">
        <f>'M.Nkone (F)'!K53</f>
        <v>660098.94999999972</v>
      </c>
      <c r="J18" s="62">
        <f>'M.Nkone (F)'!L53</f>
        <v>6679.3799999999965</v>
      </c>
      <c r="K18" s="62">
        <f>'M.Nkone (F)'!M53</f>
        <v>77567.66</v>
      </c>
      <c r="L18" s="62">
        <f>'M.Nkone (F)'!N53</f>
        <v>0</v>
      </c>
      <c r="M18" s="62">
        <f>'M.Nkone (F)'!O53</f>
        <v>29547.96</v>
      </c>
      <c r="N18" s="62">
        <f>'M.Nkone (F)'!P53</f>
        <v>65304.890000000007</v>
      </c>
      <c r="O18" s="62">
        <f>'M.Nkone (F)'!Q53</f>
        <v>247446.6699999999</v>
      </c>
      <c r="P18" s="62">
        <f>'M.Nkone (F)'!R53</f>
        <v>34078.130000000005</v>
      </c>
      <c r="Q18" s="62">
        <f>'M.Nkone (F)'!S53</f>
        <v>0</v>
      </c>
      <c r="R18" s="62">
        <f>'M.Nkone (F)'!T53</f>
        <v>0</v>
      </c>
      <c r="S18" s="62">
        <f>'M.Nkone (F)'!U53</f>
        <v>1119462.3099999998</v>
      </c>
      <c r="T18" s="62">
        <f>'M.Nkone (F)'!V53</f>
        <v>0</v>
      </c>
      <c r="U18" s="62">
        <f>'M.Nkone (F)'!W53</f>
        <v>1119462.3099999998</v>
      </c>
      <c r="V18" s="63">
        <f>'M.Nkone (F)'!X53</f>
        <v>655458</v>
      </c>
      <c r="W18" s="188">
        <f>'M.Nkone (F)'!Y53</f>
        <v>0</v>
      </c>
      <c r="X18" s="61">
        <f>'M.Nkone (F)'!Z53</f>
        <v>7011</v>
      </c>
      <c r="Y18" s="61">
        <f>'M.Nkone (F)'!AA53</f>
        <v>5777</v>
      </c>
      <c r="Z18" s="62">
        <f>'M.Nkone (F)'!AB53</f>
        <v>2948.8402067286916</v>
      </c>
      <c r="AA18" s="62">
        <f>'M.Nkone (F)'!AC53</f>
        <v>159.6722735701041</v>
      </c>
    </row>
    <row r="19" spans="1:27" x14ac:dyDescent="0.25">
      <c r="A19" s="71" t="str">
        <f>'N.Mani(F)'!A4</f>
        <v>Nonkululeko Mani</v>
      </c>
      <c r="B19" s="71">
        <f>'N.Mani(F)'!C49</f>
        <v>41</v>
      </c>
      <c r="C19" s="71">
        <f>'N.Mani(F)'!D49</f>
        <v>197.76000000000002</v>
      </c>
      <c r="D19" s="71">
        <f>'N.Mani(F)'!E49</f>
        <v>133.16200000000001</v>
      </c>
      <c r="E19" s="71">
        <f>'N.Mani(F)'!H49</f>
        <v>0</v>
      </c>
      <c r="F19" s="71">
        <f>'N.Mani(F)'!I49</f>
        <v>579</v>
      </c>
      <c r="G19" s="67">
        <f t="shared" si="0"/>
        <v>579</v>
      </c>
      <c r="H19" s="71">
        <f>'N.Mani(F)'!J49</f>
        <v>12</v>
      </c>
      <c r="I19" s="62">
        <f>'N.Mani(F)'!K49</f>
        <v>633750.34999999974</v>
      </c>
      <c r="J19" s="62">
        <f>'N.Mani(F)'!L49</f>
        <v>6842.5899999999974</v>
      </c>
      <c r="K19" s="62">
        <f>'N.Mani(F)'!M49</f>
        <v>72273.440000000002</v>
      </c>
      <c r="L19" s="62">
        <f>'N.Mani(F)'!N49</f>
        <v>0</v>
      </c>
      <c r="M19" s="62">
        <f>'N.Mani(F)'!O49</f>
        <v>28304.840000000011</v>
      </c>
      <c r="N19" s="62">
        <f>'N.Mani(F)'!P49</f>
        <v>63985.890000000014</v>
      </c>
      <c r="O19" s="62">
        <f>'N.Mani(F)'!Q49</f>
        <v>241876.65999999989</v>
      </c>
      <c r="P19" s="62">
        <f>'N.Mani(F)'!R49</f>
        <v>32245.85</v>
      </c>
      <c r="Q19" s="62">
        <f>'N.Mani(F)'!S49</f>
        <v>0</v>
      </c>
      <c r="R19" s="62">
        <f>'N.Mani(F)'!T49</f>
        <v>0</v>
      </c>
      <c r="S19" s="62">
        <f>'N.Mani(F)'!U49</f>
        <v>1079079.6280000005</v>
      </c>
      <c r="T19" s="62">
        <f>'N.Mani(F)'!V49</f>
        <v>0</v>
      </c>
      <c r="U19" s="62">
        <f>'N.Mani(F)'!W49</f>
        <v>1079079.6280000005</v>
      </c>
      <c r="V19" s="63">
        <f>'N.Mani(F)'!X49</f>
        <v>620409</v>
      </c>
      <c r="W19" s="188">
        <f>'N.Mani(F)'!Y49</f>
        <v>0</v>
      </c>
      <c r="X19" s="61">
        <f>'N.Mani(F)'!Z49</f>
        <v>6730</v>
      </c>
      <c r="Y19" s="61">
        <f>'N.Mani(F)'!AA49</f>
        <v>5303</v>
      </c>
      <c r="Z19" s="62">
        <f>'N.Mani(F)'!AB49</f>
        <v>3260.8277116661943</v>
      </c>
      <c r="AA19" s="62">
        <f>'N.Mani(F)'!AC49</f>
        <v>160.33872630014866</v>
      </c>
    </row>
    <row r="20" spans="1:27" x14ac:dyDescent="0.25">
      <c r="A20" s="71" t="str">
        <f>'B.Ndlebe(F)'!A4</f>
        <v>Blossom Ndlebe</v>
      </c>
      <c r="B20" s="71">
        <f>'B.Ndlebe(F)'!C42</f>
        <v>3</v>
      </c>
      <c r="C20" s="71">
        <f>'B.Ndlebe(F)'!D42</f>
        <v>21.21</v>
      </c>
      <c r="D20" s="71">
        <f>'B.Ndlebe(F)'!E42</f>
        <v>0</v>
      </c>
      <c r="E20" s="71">
        <f>'B.Ndlebe(F)'!H42</f>
        <v>0</v>
      </c>
      <c r="F20" s="71">
        <f>'B.Ndlebe(F)'!I42</f>
        <v>56</v>
      </c>
      <c r="G20" s="67">
        <f t="shared" si="0"/>
        <v>56</v>
      </c>
      <c r="H20" s="71">
        <f>'B.Ndlebe(F)'!J42</f>
        <v>11</v>
      </c>
      <c r="I20" s="62">
        <f>'B.Ndlebe(F)'!K42</f>
        <v>71243.839999999997</v>
      </c>
      <c r="J20" s="62">
        <f>'B.Ndlebe(F)'!L42</f>
        <v>1118.1500000000001</v>
      </c>
      <c r="K20" s="62">
        <f>'B.Ndlebe(F)'!M42</f>
        <v>11156.779999999999</v>
      </c>
      <c r="L20" s="62">
        <f>'B.Ndlebe(F)'!N42</f>
        <v>0</v>
      </c>
      <c r="M20" s="62">
        <f>'B.Ndlebe(F)'!O42</f>
        <v>3092.88</v>
      </c>
      <c r="N20" s="62">
        <f>'B.Ndlebe(F)'!P42</f>
        <v>7165.2</v>
      </c>
      <c r="O20" s="62">
        <f>'B.Ndlebe(F)'!Q42</f>
        <v>23808</v>
      </c>
      <c r="P20" s="62">
        <f>'B.Ndlebe(F)'!R42</f>
        <v>3192</v>
      </c>
      <c r="Q20" s="62">
        <f>'B.Ndlebe(F)'!S42</f>
        <v>0</v>
      </c>
      <c r="R20" s="62">
        <f>'B.Ndlebe(F)'!T42</f>
        <v>0</v>
      </c>
      <c r="S20" s="62">
        <f>'B.Ndlebe(F)'!U42</f>
        <v>120776.85</v>
      </c>
      <c r="T20" s="62">
        <f>'B.Ndlebe(F)'!V42</f>
        <v>0</v>
      </c>
      <c r="U20" s="62">
        <f>'B.Ndlebe(F)'!W42</f>
        <v>120776.85</v>
      </c>
      <c r="V20" s="63">
        <f>'B.Ndlebe(F)'!X42</f>
        <v>53025</v>
      </c>
      <c r="W20" s="63">
        <f>'B.Ndlebe(F)'!Y42</f>
        <v>0</v>
      </c>
      <c r="X20" s="63">
        <f>'B.Ndlebe(F)'!Z42</f>
        <v>616</v>
      </c>
      <c r="Y20" s="63">
        <f>'B.Ndlebe(F)'!AA42</f>
        <v>537</v>
      </c>
      <c r="Z20" s="62">
        <f>'B.Ndlebe(F)'!AB42</f>
        <v>5694.335219236209</v>
      </c>
      <c r="AA20" s="62">
        <f>'B.Ndlebe(F)'!AC42</f>
        <v>196.06631493506495</v>
      </c>
    </row>
    <row r="21" spans="1:27" x14ac:dyDescent="0.25">
      <c r="A21" s="71" t="str">
        <f>'Thembela James(F)'!A4</f>
        <v>Thembela James</v>
      </c>
      <c r="B21" s="71">
        <f>'Thembela James(F)'!C43</f>
        <v>14</v>
      </c>
      <c r="C21" s="71">
        <f>'Thembela James(F)'!D43</f>
        <v>142.88999999999999</v>
      </c>
      <c r="D21" s="71">
        <f>'Thembela James(F)'!E43</f>
        <v>0</v>
      </c>
      <c r="E21" s="71">
        <f>'Thembela James(F)'!H43</f>
        <v>0</v>
      </c>
      <c r="F21" s="71">
        <f>'Thembela James(F)'!I43</f>
        <v>279</v>
      </c>
      <c r="G21" s="67">
        <f t="shared" si="0"/>
        <v>279</v>
      </c>
      <c r="H21" s="71">
        <f>'Thembela James(F)'!J43</f>
        <v>11</v>
      </c>
      <c r="I21" s="62">
        <f>'Thembela James(F)'!K43</f>
        <v>383860.84999999992</v>
      </c>
      <c r="J21" s="62">
        <f>'Thembela James(F)'!L43</f>
        <v>6049.9299999999994</v>
      </c>
      <c r="K21" s="62">
        <f>'Thembela James(F)'!M43</f>
        <v>57001.609999999986</v>
      </c>
      <c r="L21" s="62">
        <f>'Thembela James(F)'!N43</f>
        <v>0</v>
      </c>
      <c r="M21" s="62">
        <f>'Thembela James(F)'!O43</f>
        <v>18902.28</v>
      </c>
      <c r="N21" s="62">
        <f>'Thembela James(F)'!P43</f>
        <v>68141.950000000012</v>
      </c>
      <c r="O21" s="62">
        <f>'Thembela James(F)'!Q43</f>
        <v>128814</v>
      </c>
      <c r="P21" s="62">
        <f>'Thembela James(F)'!R43</f>
        <v>17539.650000000001</v>
      </c>
      <c r="Q21" s="62">
        <f>'Thembela James(F)'!S43</f>
        <v>0</v>
      </c>
      <c r="R21" s="62">
        <f>'Thembela James(F)'!T43</f>
        <v>0</v>
      </c>
      <c r="S21" s="62">
        <f>'Thembela James(F)'!U43</f>
        <v>680310.27</v>
      </c>
      <c r="T21" s="62">
        <f>'Thembela James(F)'!V43</f>
        <v>0</v>
      </c>
      <c r="U21" s="62">
        <f>'Thembela James(F)'!W43</f>
        <v>680310.27</v>
      </c>
      <c r="V21" s="63">
        <f>'Thembela James(F)'!X43</f>
        <v>357225</v>
      </c>
      <c r="W21" s="63">
        <f>'Thembela James(F)'!Y43</f>
        <v>0</v>
      </c>
      <c r="X21" s="63">
        <f>'Thembela James(F)'!Z43</f>
        <v>3102</v>
      </c>
      <c r="Y21" s="63">
        <f>'Thembela James(F)'!AA43</f>
        <v>3051</v>
      </c>
      <c r="Z21" s="62">
        <f>'Thembela James(F)'!AB43</f>
        <v>4761.0768423262653</v>
      </c>
      <c r="AA21" s="62">
        <f>'Thembela James(F)'!AC43</f>
        <v>219.3134332688588</v>
      </c>
    </row>
    <row r="22" spans="1:27" x14ac:dyDescent="0.25">
      <c r="A22" s="71" t="str">
        <f>'Thulani Mfundisi(F)'!A4</f>
        <v>Thulani Mfundisi</v>
      </c>
      <c r="B22" s="71">
        <f>'Thulani Mfundisi(F)'!C42</f>
        <v>4</v>
      </c>
      <c r="C22" s="71">
        <f>'Thulani Mfundisi(F)'!D42</f>
        <v>36.299999999999997</v>
      </c>
      <c r="D22" s="71">
        <f>'Thulani Mfundisi(F)'!E42</f>
        <v>0</v>
      </c>
      <c r="E22" s="71">
        <f>'Thulani Mfundisi(F)'!H42</f>
        <v>0</v>
      </c>
      <c r="F22" s="71">
        <f>'Thulani Mfundisi(F)'!I42</f>
        <v>79</v>
      </c>
      <c r="G22" s="67">
        <f t="shared" si="0"/>
        <v>79</v>
      </c>
      <c r="H22" s="71">
        <f>'Thulani Mfundisi(F)'!J42</f>
        <v>11</v>
      </c>
      <c r="I22" s="62">
        <f>'Thulani Mfundisi(F)'!K42</f>
        <v>101225.22</v>
      </c>
      <c r="J22" s="62">
        <f>'Thulani Mfundisi(F)'!L42</f>
        <v>1591.81</v>
      </c>
      <c r="K22" s="62">
        <f>'Thulani Mfundisi(F)'!M42</f>
        <v>15851.88</v>
      </c>
      <c r="L22" s="62">
        <f>'Thulani Mfundisi(F)'!N42</f>
        <v>0</v>
      </c>
      <c r="M22" s="62">
        <f>'Thulani Mfundisi(F)'!O42</f>
        <v>4582.17</v>
      </c>
      <c r="N22" s="62">
        <f>'Thulani Mfundisi(F)'!P42</f>
        <v>12829.45</v>
      </c>
      <c r="O22" s="62">
        <f>'Thulani Mfundisi(F)'!Q42</f>
        <v>31624</v>
      </c>
      <c r="P22" s="62">
        <f>'Thulani Mfundisi(F)'!R42</f>
        <v>4503</v>
      </c>
      <c r="Q22" s="62">
        <f>'Thulani Mfundisi(F)'!S42</f>
        <v>0</v>
      </c>
      <c r="R22" s="62">
        <f>'Thulani Mfundisi(F)'!T42</f>
        <v>0</v>
      </c>
      <c r="S22" s="62">
        <f>'Thulani Mfundisi(F)'!U42</f>
        <v>172207.53</v>
      </c>
      <c r="T22" s="62">
        <f>'Thulani Mfundisi(F)'!V42</f>
        <v>0</v>
      </c>
      <c r="U22" s="62">
        <f>'Thulani Mfundisi(F)'!W42</f>
        <v>172207.53</v>
      </c>
      <c r="V22" s="63">
        <f>'Thulani Mfundisi(F)'!X42</f>
        <v>90750</v>
      </c>
      <c r="W22" s="63">
        <f>'Thulani Mfundisi(F)'!Y42</f>
        <v>0</v>
      </c>
      <c r="X22" s="63">
        <f>'Thulani Mfundisi(F)'!Z42</f>
        <v>869</v>
      </c>
      <c r="Y22" s="63">
        <f>'Thulani Mfundisi(F)'!AA42</f>
        <v>807</v>
      </c>
      <c r="Z22" s="62">
        <f>'Thulani Mfundisi(F)'!AB42</f>
        <v>4744.0090909090914</v>
      </c>
      <c r="AA22" s="62">
        <f>'Thulani Mfundisi(F)'!AC42</f>
        <v>198.16746835443038</v>
      </c>
    </row>
    <row r="23" spans="1:27" x14ac:dyDescent="0.25">
      <c r="A23" s="71" t="str">
        <f>'Khanya Maleki(F)'!A4</f>
        <v>Khanya Maleki</v>
      </c>
      <c r="B23" s="71">
        <f>'Khanya Maleki(F)'!C42</f>
        <v>13</v>
      </c>
      <c r="C23" s="71">
        <f>'Khanya Maleki(F)'!D42</f>
        <v>127.26999999999998</v>
      </c>
      <c r="D23" s="71">
        <f>'Khanya Maleki(F)'!E42</f>
        <v>0</v>
      </c>
      <c r="E23" s="71">
        <f>'Khanya Maleki(F)'!H42</f>
        <v>0</v>
      </c>
      <c r="F23" s="71">
        <f>'Khanya Maleki(F)'!I42</f>
        <v>257</v>
      </c>
      <c r="G23" s="67">
        <f t="shared" si="0"/>
        <v>257</v>
      </c>
      <c r="H23" s="71">
        <f>'Khanya Maleki(F)'!J42</f>
        <v>11</v>
      </c>
      <c r="I23" s="62">
        <f>'Khanya Maleki(F)'!K42</f>
        <v>347371.70999999996</v>
      </c>
      <c r="J23" s="62">
        <f>'Khanya Maleki(F)'!L42</f>
        <v>5477</v>
      </c>
      <c r="K23" s="62">
        <f>'Khanya Maleki(F)'!M42</f>
        <v>51407.060000000005</v>
      </c>
      <c r="L23" s="62">
        <f>'Khanya Maleki(F)'!N42</f>
        <v>0</v>
      </c>
      <c r="M23" s="62">
        <f>'Khanya Maleki(F)'!O42</f>
        <v>17200.140000000003</v>
      </c>
      <c r="N23" s="62">
        <f>'Khanya Maleki(F)'!P42</f>
        <v>63027.349999999991</v>
      </c>
      <c r="O23" s="62">
        <f>'Khanya Maleki(F)'!Q42</f>
        <v>122222.5</v>
      </c>
      <c r="P23" s="62">
        <f>'Khanya Maleki(F)'!R42</f>
        <v>15875.149999999998</v>
      </c>
      <c r="Q23" s="62">
        <f>'Khanya Maleki(F)'!S42</f>
        <v>0</v>
      </c>
      <c r="R23" s="62">
        <f>'Khanya Maleki(F)'!T42</f>
        <v>0</v>
      </c>
      <c r="S23" s="62">
        <f>'Khanya Maleki(F)'!U42</f>
        <v>622580.90999999992</v>
      </c>
      <c r="T23" s="62">
        <f>'Khanya Maleki(F)'!V42</f>
        <v>0</v>
      </c>
      <c r="U23" s="62">
        <f>'Khanya Maleki(F)'!W42</f>
        <v>622580.90999999992</v>
      </c>
      <c r="V23" s="63">
        <f>'Khanya Maleki(F)'!X42</f>
        <v>318175</v>
      </c>
      <c r="W23" s="63">
        <f>'Khanya Maleki(F)'!Y42</f>
        <v>0</v>
      </c>
      <c r="X23" s="63">
        <f>'Khanya Maleki(F)'!Z42</f>
        <v>2827</v>
      </c>
      <c r="Y23" s="63">
        <f>'Khanya Maleki(F)'!AA42</f>
        <v>2775</v>
      </c>
      <c r="Z23" s="62">
        <f>'Khanya Maleki(F)'!AB42</f>
        <v>4891.8119745423119</v>
      </c>
      <c r="AA23" s="62">
        <f>'Khanya Maleki(F)'!AC42</f>
        <v>220.22671029359742</v>
      </c>
    </row>
    <row r="24" spans="1:27" x14ac:dyDescent="0.25">
      <c r="A24" s="71" t="str">
        <f>'Ntembeko Kilani(F)'!$A$4</f>
        <v>Ntembeko Kilani</v>
      </c>
      <c r="B24" s="71">
        <f>'Ntembeko Kilani(F)'!C42</f>
        <v>4</v>
      </c>
      <c r="C24" s="71">
        <f>'Ntembeko Kilani(F)'!D42</f>
        <v>38.519999999999996</v>
      </c>
      <c r="D24" s="71">
        <f>'Ntembeko Kilani(F)'!E42</f>
        <v>0</v>
      </c>
      <c r="E24" s="71">
        <f>'Ntembeko Kilani(F)'!H42</f>
        <v>0</v>
      </c>
      <c r="F24" s="71">
        <f>'Ntembeko Kilani(F)'!I42</f>
        <v>84</v>
      </c>
      <c r="G24" s="67">
        <f t="shared" si="0"/>
        <v>84</v>
      </c>
      <c r="H24" s="71">
        <f>'Ntembeko Kilani(F)'!J42</f>
        <v>11</v>
      </c>
      <c r="I24" s="62">
        <f>'Ntembeko Kilani(F)'!K42</f>
        <v>116603.81</v>
      </c>
      <c r="J24" s="62">
        <f>'Ntembeko Kilani(F)'!L42</f>
        <v>1834.44</v>
      </c>
      <c r="K24" s="62">
        <f>'Ntembeko Kilani(F)'!M42</f>
        <v>2003.45</v>
      </c>
      <c r="L24" s="62">
        <f>'Ntembeko Kilani(F)'!N42</f>
        <v>0</v>
      </c>
      <c r="M24" s="62">
        <f>'Ntembeko Kilani(F)'!O42</f>
        <v>2850.3999999999996</v>
      </c>
      <c r="N24" s="62">
        <f>'Ntembeko Kilani(F)'!P42</f>
        <v>16214.6</v>
      </c>
      <c r="O24" s="62">
        <f>'Ntembeko Kilani(F)'!Q42</f>
        <v>20058</v>
      </c>
      <c r="P24" s="62">
        <f>'Ntembeko Kilani(F)'!R42</f>
        <v>0</v>
      </c>
      <c r="Q24" s="62">
        <f>'Ntembeko Kilani(F)'!S42</f>
        <v>0</v>
      </c>
      <c r="R24" s="62">
        <f>'Ntembeko Kilani(F)'!T42</f>
        <v>13366.2</v>
      </c>
      <c r="S24" s="62">
        <f>'Ntembeko Kilani(F)'!U42</f>
        <v>172930.9</v>
      </c>
      <c r="T24" s="62">
        <f>'Ntembeko Kilani(F)'!V42</f>
        <v>0</v>
      </c>
      <c r="U24" s="62">
        <f>'Ntembeko Kilani(F)'!W42</f>
        <v>172930.9</v>
      </c>
      <c r="V24" s="63">
        <f>'Ntembeko Kilani(F)'!X42</f>
        <v>96300</v>
      </c>
      <c r="W24" s="63">
        <f>'Ntembeko Kilani(F)'!Y42</f>
        <v>35</v>
      </c>
      <c r="X24" s="63">
        <f>'Ntembeko Kilani(F)'!Z42</f>
        <v>924</v>
      </c>
      <c r="Y24" s="63">
        <f>'Ntembeko Kilani(F)'!AA42</f>
        <v>902</v>
      </c>
      <c r="Z24" s="62">
        <f>'Ntembeko Kilani(F)'!AB42</f>
        <v>4489.3795430944965</v>
      </c>
      <c r="AA24" s="62">
        <f>'Ntembeko Kilani(F)'!AC42</f>
        <v>187.15465367965368</v>
      </c>
    </row>
    <row r="25" spans="1:27" x14ac:dyDescent="0.25">
      <c r="A25" s="71" t="str">
        <f>'Brenda Thembani(F)'!$A$4</f>
        <v>Brenda Thembani</v>
      </c>
      <c r="B25" s="71">
        <f>'Brenda Thembani(F)'!C42</f>
        <v>12</v>
      </c>
      <c r="C25" s="71">
        <f>'Brenda Thembani(F)'!D42</f>
        <v>95.649999999999991</v>
      </c>
      <c r="D25" s="71">
        <f>'Brenda Thembani(F)'!E42</f>
        <v>0</v>
      </c>
      <c r="E25" s="71">
        <f>'Brenda Thembani(F)'!F42</f>
        <v>0</v>
      </c>
      <c r="F25" s="71">
        <f>'Brenda Thembani(F)'!I42</f>
        <v>218</v>
      </c>
      <c r="G25" s="67">
        <f t="shared" si="0"/>
        <v>218</v>
      </c>
      <c r="H25" s="71">
        <f>'Brenda Thembani(F)'!J42</f>
        <v>11</v>
      </c>
      <c r="I25" s="62">
        <f>'Brenda Thembani(F)'!K42</f>
        <v>294358.81999999995</v>
      </c>
      <c r="J25" s="62">
        <f>'Brenda Thembani(F)'!L42</f>
        <v>4637.7199999999993</v>
      </c>
      <c r="K25" s="62">
        <f>'Brenda Thembani(F)'!M42</f>
        <v>43823.18</v>
      </c>
      <c r="L25" s="62">
        <f>'Brenda Thembani(F)'!N42</f>
        <v>0</v>
      </c>
      <c r="M25" s="62">
        <f>'Brenda Thembani(F)'!O42</f>
        <v>14267.199999999999</v>
      </c>
      <c r="N25" s="62">
        <f>'Brenda Thembani(F)'!P42</f>
        <v>49203.7</v>
      </c>
      <c r="O25" s="62">
        <f>'Brenda Thembani(F)'!Q42</f>
        <v>107249</v>
      </c>
      <c r="P25" s="62">
        <f>'Brenda Thembani(F)'!R42</f>
        <v>13508.299999999997</v>
      </c>
      <c r="Q25" s="62">
        <f>'Brenda Thembani(F)'!S42</f>
        <v>0</v>
      </c>
      <c r="R25" s="62">
        <f>'Brenda Thembani(F)'!T42</f>
        <v>0</v>
      </c>
      <c r="S25" s="62">
        <f>'Brenda Thembani(F)'!U42</f>
        <v>527047.92000000004</v>
      </c>
      <c r="T25" s="62">
        <f>'Brenda Thembani(F)'!V42</f>
        <v>0</v>
      </c>
      <c r="U25" s="62">
        <f>'Brenda Thembani(F)'!W42</f>
        <v>527047.92000000004</v>
      </c>
      <c r="V25" s="63">
        <f>'Brenda Thembani(F)'!X42</f>
        <v>239125</v>
      </c>
      <c r="W25" s="71">
        <f>'Brenda Thembani(F)'!Y42</f>
        <v>0</v>
      </c>
      <c r="X25" s="71">
        <f>'Brenda Thembani(F)'!Z42</f>
        <v>2398</v>
      </c>
      <c r="Y25" s="71">
        <f>'Brenda Thembani(F)'!AA42</f>
        <v>2323</v>
      </c>
      <c r="Z25" s="62">
        <f>'Brenda Thembani(F)'!AB42</f>
        <v>5510.1716675378993</v>
      </c>
      <c r="AA25" s="62">
        <f>'Brenda Thembani(F)'!AC42</f>
        <v>219.78645537948293</v>
      </c>
    </row>
    <row r="26" spans="1:27" x14ac:dyDescent="0.25">
      <c r="A26" s="71" t="str">
        <f>'Vuyelwa Bester(F)'!$A$4</f>
        <v>Vuyelwa Bester</v>
      </c>
      <c r="B26" s="71">
        <f>'Vuyelwa Bester(F)'!C41</f>
        <v>4</v>
      </c>
      <c r="C26" s="71">
        <f>'Vuyelwa Bester(F)'!D41</f>
        <v>20.79</v>
      </c>
      <c r="D26" s="71">
        <f>'Vuyelwa Bester(F)'!E41</f>
        <v>6.82</v>
      </c>
      <c r="E26" s="71">
        <f>'Vuyelwa Bester(F)'!H41</f>
        <v>0</v>
      </c>
      <c r="F26" s="71">
        <f>'Vuyelwa Bester(F)'!I41</f>
        <v>69</v>
      </c>
      <c r="G26" s="67">
        <f t="shared" si="0"/>
        <v>69</v>
      </c>
      <c r="H26" s="71">
        <f>'Vuyelwa Bester(F)'!J41</f>
        <v>11</v>
      </c>
      <c r="I26" s="62">
        <f>'Vuyelwa Bester(F)'!K41</f>
        <v>88752.659999999989</v>
      </c>
      <c r="J26" s="62">
        <f>'Vuyelwa Bester(F)'!L41</f>
        <v>1393.98</v>
      </c>
      <c r="K26" s="62">
        <f>'Vuyelwa Bester(F)'!M41</f>
        <v>13898.68</v>
      </c>
      <c r="L26" s="62">
        <f>'Vuyelwa Bester(F)'!N41</f>
        <v>0</v>
      </c>
      <c r="M26" s="62">
        <f>'Vuyelwa Bester(F)'!O41</f>
        <v>3846.1499999999996</v>
      </c>
      <c r="N26" s="62">
        <f>'Vuyelwa Bester(F)'!P41</f>
        <v>8904.6</v>
      </c>
      <c r="O26" s="62">
        <f>'Vuyelwa Bester(F)'!Q41</f>
        <v>34245</v>
      </c>
      <c r="P26" s="62">
        <f>'Vuyelwa Bester(F)'!R41</f>
        <v>3994.65</v>
      </c>
      <c r="Q26" s="62">
        <f>'Vuyelwa Bester(F)'!S41</f>
        <v>0</v>
      </c>
      <c r="R26" s="62">
        <f>'Vuyelwa Bester(F)'!T41</f>
        <v>0</v>
      </c>
      <c r="S26" s="62">
        <f>'Vuyelwa Bester(F)'!U41</f>
        <v>155035.72</v>
      </c>
      <c r="T26" s="62">
        <f>'Vuyelwa Bester(F)'!V41</f>
        <v>0</v>
      </c>
      <c r="U26" s="62">
        <f>'Vuyelwa Bester(F)'!W41</f>
        <v>155035.72</v>
      </c>
      <c r="V26" s="63">
        <f>'Vuyelwa Bester(F)'!X41</f>
        <v>60500</v>
      </c>
      <c r="W26" s="63">
        <f>'Vuyelwa Bester(F)'!Y41</f>
        <v>0</v>
      </c>
      <c r="X26" s="63">
        <f>'Vuyelwa Bester(F)'!Z41</f>
        <v>759</v>
      </c>
      <c r="Y26" s="63">
        <f>'Vuyelwa Bester(F)'!AA41</f>
        <v>660</v>
      </c>
      <c r="Z26" s="62">
        <f>'Vuyelwa Bester(F)'!AB41</f>
        <v>5615.2017385005438</v>
      </c>
      <c r="AA26" s="62">
        <f>'Vuyelwa Bester(F)'!AC41</f>
        <v>204.26313570487483</v>
      </c>
    </row>
    <row r="27" spans="1:27" x14ac:dyDescent="0.25">
      <c r="A27" s="71" t="str">
        <f>'Nobuzwe Frank(F)'!A4</f>
        <v>Nobuzwe Frank</v>
      </c>
      <c r="B27" s="71">
        <f>'Nobuzwe Frank(F)'!C40</f>
        <v>2</v>
      </c>
      <c r="C27" s="71">
        <f>'Nobuzwe Frank(F)'!D40</f>
        <v>14.2</v>
      </c>
      <c r="D27" s="71">
        <f>'Nobuzwe Frank(F)'!E40</f>
        <v>0</v>
      </c>
      <c r="E27" s="71">
        <f>'Nobuzwe Frank(F)'!H40</f>
        <v>0</v>
      </c>
      <c r="F27" s="71">
        <f>'Nobuzwe Frank(F)'!I40</f>
        <v>39</v>
      </c>
      <c r="G27" s="67">
        <f t="shared" ref="G27:G34" si="1">E27+F27</f>
        <v>39</v>
      </c>
      <c r="H27" s="71">
        <f>'Nobuzwe Frank(F)'!J40</f>
        <v>11</v>
      </c>
      <c r="I27" s="62">
        <f>'Nobuzwe Frank(F)'!K40</f>
        <v>49747.619999999995</v>
      </c>
      <c r="J27" s="62">
        <f>'Nobuzwe Frank(F)'!L40</f>
        <v>781.33999999999992</v>
      </c>
      <c r="K27" s="62">
        <f>'Nobuzwe Frank(F)'!M40</f>
        <v>7790.48</v>
      </c>
      <c r="L27" s="62">
        <f>'Nobuzwe Frank(F)'!N40</f>
        <v>0</v>
      </c>
      <c r="M27" s="62">
        <f>'Nobuzwe Frank(F)'!O40</f>
        <v>2153.9699999999998</v>
      </c>
      <c r="N27" s="62">
        <f>'Nobuzwe Frank(F)'!P40</f>
        <v>4990.05</v>
      </c>
      <c r="O27" s="62">
        <f>'Nobuzwe Frank(F)'!Q40</f>
        <v>16243.5</v>
      </c>
      <c r="P27" s="62">
        <f>'Nobuzwe Frank(F)'!R40</f>
        <v>2223</v>
      </c>
      <c r="Q27" s="62">
        <f>'Nobuzwe Frank(F)'!S40</f>
        <v>0</v>
      </c>
      <c r="R27" s="62">
        <f>'Nobuzwe Frank(F)'!T40</f>
        <v>0</v>
      </c>
      <c r="S27" s="62">
        <f>'Nobuzwe Frank(F)'!U40</f>
        <v>83929.959999999992</v>
      </c>
      <c r="T27" s="62">
        <f>'Nobuzwe Frank(F)'!V40</f>
        <v>0</v>
      </c>
      <c r="U27" s="62">
        <f>'Nobuzwe Frank(F)'!W40</f>
        <v>83929.959999999992</v>
      </c>
      <c r="V27" s="63">
        <f>'Nobuzwe Frank(F)'!X40</f>
        <v>35500</v>
      </c>
      <c r="W27" s="63">
        <f>'Nobuzwe Frank(F)'!Y40</f>
        <v>0</v>
      </c>
      <c r="X27" s="63">
        <f>'Nobuzwe Frank(F)'!Z40</f>
        <v>429</v>
      </c>
      <c r="Y27" s="63">
        <f>'Nobuzwe Frank(F)'!AA40</f>
        <v>367</v>
      </c>
      <c r="Z27" s="62">
        <f>'Nobuzwe Frank(F)'!AB40</f>
        <v>5910.5605633802816</v>
      </c>
      <c r="AA27" s="62">
        <f>'Nobuzwe Frank(F)'!AC40</f>
        <v>195.64093240093237</v>
      </c>
    </row>
    <row r="28" spans="1:27" x14ac:dyDescent="0.25">
      <c r="A28" s="71" t="str">
        <f>'Bongiswa James(f)'!$A$4</f>
        <v>Bongisa James</v>
      </c>
      <c r="B28" s="71">
        <f>'Bongiswa James(f)'!$C$40</f>
        <v>8</v>
      </c>
      <c r="C28" s="71">
        <f>'Bongiswa James(f)'!$D$40</f>
        <v>19.600000000000001</v>
      </c>
      <c r="D28" s="71">
        <f>'Bongiswa James(f)'!$E$40</f>
        <v>38.68</v>
      </c>
      <c r="E28" s="71">
        <f>'Bongiswa James(f)'!$H$40</f>
        <v>0</v>
      </c>
      <c r="F28" s="71">
        <f>'Bongiswa James(f)'!I40</f>
        <v>102</v>
      </c>
      <c r="G28" s="67">
        <f t="shared" si="1"/>
        <v>102</v>
      </c>
      <c r="H28" s="71">
        <f>'Bongiswa James(f)'!J40</f>
        <v>11</v>
      </c>
      <c r="I28" s="62">
        <f>'Bongiswa James(f)'!K40</f>
        <v>135272.63999999998</v>
      </c>
      <c r="J28" s="62">
        <f>'Bongiswa James(f)'!L40</f>
        <v>2124.69</v>
      </c>
      <c r="K28" s="62">
        <f>'Bongiswa James(f)'!M40</f>
        <v>21183.690000000002</v>
      </c>
      <c r="L28" s="62">
        <f>'Bongiswa James(f)'!N40</f>
        <v>0</v>
      </c>
      <c r="M28" s="62">
        <f>'Bongiswa James(f)'!O40</f>
        <v>5880.42</v>
      </c>
      <c r="N28" s="62">
        <f>'Bongiswa James(f)'!P40</f>
        <v>13583.249999999998</v>
      </c>
      <c r="O28" s="62">
        <f>'Bongiswa James(f)'!Q40</f>
        <v>47787</v>
      </c>
      <c r="P28" s="62">
        <f>'Bongiswa James(f)'!R40</f>
        <v>6245.5499999999993</v>
      </c>
      <c r="Q28" s="62">
        <f>'Bongiswa James(f)'!S40</f>
        <v>0</v>
      </c>
      <c r="R28" s="62">
        <f>'Bongiswa James(f)'!T40</f>
        <v>0</v>
      </c>
      <c r="S28" s="62">
        <f>'Bongiswa James(f)'!U40</f>
        <v>232077.24</v>
      </c>
      <c r="T28" s="62">
        <f>'Bongiswa James(f)'!V40</f>
        <v>0</v>
      </c>
      <c r="U28" s="62">
        <f>'Bongiswa James(f)'!W40</f>
        <v>232077.24</v>
      </c>
      <c r="V28" s="63">
        <f>'Bongiswa James(f)'!X40</f>
        <v>92557</v>
      </c>
      <c r="W28" s="63">
        <f>'Bongiswa James(f)'!Y40</f>
        <v>0</v>
      </c>
      <c r="X28" s="63">
        <f>'Bongiswa James(f)'!Z40</f>
        <v>1122</v>
      </c>
      <c r="Y28" s="63">
        <f>'Bongiswa James(f)'!AA40</f>
        <v>1068</v>
      </c>
      <c r="Z28" s="62">
        <f>'Bongiswa James(f)'!AB40</f>
        <v>3982.1077556623195</v>
      </c>
      <c r="AA28" s="62">
        <f>'Bongiswa James(f)'!AC40</f>
        <v>206.84245989304813</v>
      </c>
    </row>
    <row r="29" spans="1:27" x14ac:dyDescent="0.25">
      <c r="A29" s="71" t="str">
        <f>'Msondezi Ngcibi(F)'!A4</f>
        <v>Msondezi Ngcibi</v>
      </c>
      <c r="B29" s="71">
        <f>'Msondezi Ngcibi(F)'!C40</f>
        <v>5</v>
      </c>
      <c r="C29" s="71">
        <f>'Msondezi Ngcibi(F)'!D40</f>
        <v>25.310000000000002</v>
      </c>
      <c r="D29" s="71">
        <f>'Msondezi Ngcibi(F)'!E40</f>
        <v>36.68</v>
      </c>
      <c r="E29" s="71">
        <f>'Msondezi Ngcibi(F)'!H40</f>
        <v>0</v>
      </c>
      <c r="F29" s="71">
        <f>'Msondezi Ngcibi(F)'!I40</f>
        <v>84</v>
      </c>
      <c r="G29" s="67">
        <f t="shared" si="1"/>
        <v>84</v>
      </c>
      <c r="H29" s="71">
        <f>'Msondezi Ngcibi(F)'!J40</f>
        <v>11</v>
      </c>
      <c r="I29" s="62">
        <f>'Msondezi Ngcibi(F)'!K40</f>
        <v>113238.66</v>
      </c>
      <c r="J29" s="62">
        <f>'Msondezi Ngcibi(F)'!L40</f>
        <v>1780.49</v>
      </c>
      <c r="K29" s="62">
        <f>'Msondezi Ngcibi(F)'!M40</f>
        <v>17733.18</v>
      </c>
      <c r="L29" s="62">
        <f>'Msondezi Ngcibi(F)'!N40</f>
        <v>0</v>
      </c>
      <c r="M29" s="62">
        <f>'Msondezi Ngcibi(F)'!O40</f>
        <v>5119.5</v>
      </c>
      <c r="N29" s="62">
        <f>'Msondezi Ngcibi(F)'!P40</f>
        <v>13936.349999999999</v>
      </c>
      <c r="O29" s="62">
        <f>'Msondezi Ngcibi(F)'!Q40</f>
        <v>39645</v>
      </c>
      <c r="P29" s="62">
        <f>'Msondezi Ngcibi(F)'!R40</f>
        <v>5260.6500000000005</v>
      </c>
      <c r="Q29" s="62">
        <f>'Msondezi Ngcibi(F)'!S40</f>
        <v>0</v>
      </c>
      <c r="R29" s="62">
        <f>'Msondezi Ngcibi(F)'!T40</f>
        <v>0</v>
      </c>
      <c r="S29" s="62">
        <f>'Msondezi Ngcibi(F)'!U40</f>
        <v>196713.82</v>
      </c>
      <c r="T29" s="62">
        <f>'Msondezi Ngcibi(F)'!V40</f>
        <v>0</v>
      </c>
      <c r="U29" s="62">
        <f>'Msondezi Ngcibi(F)'!W40</f>
        <v>196713.82</v>
      </c>
      <c r="V29" s="63">
        <f>'Msondezi Ngcibi(F)'!X40</f>
        <v>109635</v>
      </c>
      <c r="W29" s="63">
        <f>'Msondezi Ngcibi(F)'!Y40</f>
        <v>0</v>
      </c>
      <c r="X29" s="63">
        <f>'Msondezi Ngcibi(F)'!Z40</f>
        <v>924</v>
      </c>
      <c r="Y29" s="63">
        <f>'Msondezi Ngcibi(F)'!AA40</f>
        <v>889</v>
      </c>
      <c r="Z29" s="62">
        <f>'Msondezi Ngcibi(F)'!AB40</f>
        <v>3173.3153734473303</v>
      </c>
      <c r="AA29" s="62">
        <f>'Msondezi Ngcibi(F)'!AC40</f>
        <v>212.8937445887446</v>
      </c>
    </row>
    <row r="30" spans="1:27" x14ac:dyDescent="0.25">
      <c r="A30" s="71" t="str">
        <f>'Zolani Sihawu(F)'!A4</f>
        <v>Zolani Sihawu</v>
      </c>
      <c r="B30" s="71">
        <f>'Zolani Sihawu(F)'!C40</f>
        <v>1</v>
      </c>
      <c r="C30" s="71">
        <f>'Zolani Sihawu(F)'!D40</f>
        <v>7.2</v>
      </c>
      <c r="D30" s="71">
        <f>'Zolani Sihawu(F)'!E40</f>
        <v>0</v>
      </c>
      <c r="E30" s="71">
        <f>'Zolani Sihawu(F)'!H40</f>
        <v>0</v>
      </c>
      <c r="F30" s="71">
        <f>'Zolani Sihawu(F)'!I40</f>
        <v>19</v>
      </c>
      <c r="G30" s="67">
        <f t="shared" si="1"/>
        <v>19</v>
      </c>
      <c r="H30" s="71">
        <f>'Zolani Sihawu(F)'!J40</f>
        <v>11</v>
      </c>
      <c r="I30" s="62">
        <f>'Zolani Sihawu(F)'!K40</f>
        <v>24236.02</v>
      </c>
      <c r="J30" s="62">
        <f>'Zolani Sihawu(F)'!L40</f>
        <v>380.65</v>
      </c>
      <c r="K30" s="62">
        <f>'Zolani Sihawu(F)'!M40</f>
        <v>3759.36</v>
      </c>
      <c r="L30" s="62">
        <f>'Zolani Sihawu(F)'!N40</f>
        <v>0</v>
      </c>
      <c r="M30" s="62">
        <f>'Zolani Sihawu(F)'!O40</f>
        <v>1049.3699999999999</v>
      </c>
      <c r="N30" s="62">
        <f>'Zolani Sihawu(F)'!P40</f>
        <v>2431.0500000000002</v>
      </c>
      <c r="O30" s="62">
        <f>'Zolani Sihawu(F)'!Q40</f>
        <v>8702</v>
      </c>
      <c r="P30" s="62">
        <f>'Zolani Sihawu(F)'!R40</f>
        <v>1083</v>
      </c>
      <c r="Q30" s="62">
        <f>'Zolani Sihawu(F)'!S40</f>
        <v>0</v>
      </c>
      <c r="R30" s="62">
        <f>'Zolani Sihawu(F)'!T40</f>
        <v>0</v>
      </c>
      <c r="S30" s="62">
        <f>'Zolani Sihawu(F)'!U40</f>
        <v>41677.449999999997</v>
      </c>
      <c r="T30" s="62">
        <f>'Zolani Sihawu(F)'!V40</f>
        <v>0</v>
      </c>
      <c r="U30" s="62">
        <f>'Zolani Sihawu(F)'!W40</f>
        <v>41677.449999999997</v>
      </c>
      <c r="V30" s="63">
        <f>'Zolani Sihawu(F)'!X40</f>
        <v>18000</v>
      </c>
      <c r="W30" s="63">
        <f>'Zolani Sihawu(F)'!Y40</f>
        <v>0</v>
      </c>
      <c r="X30" s="63">
        <f>'Zolani Sihawu(F)'!Z40</f>
        <v>209</v>
      </c>
      <c r="Y30" s="63">
        <f>'Zolani Sihawu(F)'!AA40</f>
        <v>187</v>
      </c>
      <c r="Z30" s="62">
        <f>'Zolani Sihawu(F)'!AB40</f>
        <v>5788.5347222222217</v>
      </c>
      <c r="AA30" s="62">
        <f>'Zolani Sihawu(F)'!AC40</f>
        <v>199.41363636363636</v>
      </c>
    </row>
    <row r="31" spans="1:27" x14ac:dyDescent="0.25">
      <c r="A31" s="71" t="str">
        <f>'Xolisa Pongolo(F)'!A4</f>
        <v>Xolisa Pongolo</v>
      </c>
      <c r="B31" s="71">
        <f>'Xolisa Pongolo(F)'!C40</f>
        <v>7</v>
      </c>
      <c r="C31" s="71">
        <f>'Xolisa Pongolo(F)'!D40</f>
        <v>7.22</v>
      </c>
      <c r="D31" s="71">
        <f>'Xolisa Pongolo(F)'!E40</f>
        <v>65.75</v>
      </c>
      <c r="E31" s="71">
        <f>'Xolisa Pongolo(F)'!H40</f>
        <v>0</v>
      </c>
      <c r="F31" s="71">
        <f>'Xolisa Pongolo(F)'!I40</f>
        <v>96</v>
      </c>
      <c r="G31" s="67">
        <f t="shared" si="1"/>
        <v>96</v>
      </c>
      <c r="H31" s="71">
        <f>'Xolisa Pongolo(F)'!J40</f>
        <v>11</v>
      </c>
      <c r="I31" s="62">
        <f>'Xolisa Pongolo(F)'!K40</f>
        <v>129119.34</v>
      </c>
      <c r="J31" s="62">
        <f>'Xolisa Pongolo(F)'!L40</f>
        <v>2029.9</v>
      </c>
      <c r="K31" s="62">
        <f>'Xolisa Pongolo(F)'!M40</f>
        <v>16224.98</v>
      </c>
      <c r="L31" s="62">
        <f>'Xolisa Pongolo(F)'!N40</f>
        <v>0</v>
      </c>
      <c r="M31" s="62">
        <f>'Xolisa Pongolo(F)'!O40</f>
        <v>5746.1</v>
      </c>
      <c r="N31" s="62">
        <f>'Xolisa Pongolo(F)'!P40</f>
        <v>15610.4</v>
      </c>
      <c r="O31" s="62">
        <f>'Xolisa Pongolo(F)'!Q40</f>
        <v>44812</v>
      </c>
      <c r="P31" s="62">
        <f>'Xolisa Pongolo(F)'!R40</f>
        <v>4734.3999999999996</v>
      </c>
      <c r="Q31" s="62">
        <f>'Xolisa Pongolo(F)'!S40</f>
        <v>0</v>
      </c>
      <c r="R31" s="62">
        <f>'Xolisa Pongolo(F)'!T40</f>
        <v>0</v>
      </c>
      <c r="S31" s="62">
        <f>'Xolisa Pongolo(F)'!U40</f>
        <v>220189.44</v>
      </c>
      <c r="T31" s="62">
        <f>'Xolisa Pongolo(F)'!V40</f>
        <v>0</v>
      </c>
      <c r="U31" s="62">
        <f>'Xolisa Pongolo(F)'!W40</f>
        <v>220189.44</v>
      </c>
      <c r="V31" s="63">
        <f>'Xolisa Pongolo(F)'!X40</f>
        <v>111062</v>
      </c>
      <c r="W31" s="63">
        <f>'Xolisa Pongolo(F)'!Y40</f>
        <v>0</v>
      </c>
      <c r="X31" s="63">
        <f>'Xolisa Pongolo(F)'!Z40</f>
        <v>1056</v>
      </c>
      <c r="Y31" s="63">
        <f>'Xolisa Pongolo(F)'!AA40</f>
        <v>1015</v>
      </c>
      <c r="Z31" s="62">
        <f>'Xolisa Pongolo(F)'!AB40</f>
        <v>3017.5337810058927</v>
      </c>
      <c r="AA31" s="62">
        <f>'Xolisa Pongolo(F)'!AC40</f>
        <v>208.51272727272726</v>
      </c>
    </row>
    <row r="32" spans="1:27" x14ac:dyDescent="0.25">
      <c r="A32" s="71" t="str">
        <f>'Vuyokazi Geqiwe(F)'!A4</f>
        <v>Vuyokazi Geqiwe</v>
      </c>
      <c r="B32" s="71">
        <f>'Vuyokazi Geqiwe(F)'!C40</f>
        <v>1</v>
      </c>
      <c r="C32" s="71">
        <f>'Vuyokazi Geqiwe(F)'!D40</f>
        <v>0</v>
      </c>
      <c r="D32" s="71">
        <f>'Vuyokazi Geqiwe(F)'!E40</f>
        <v>6.74</v>
      </c>
      <c r="E32" s="71">
        <f>'Vuyokazi Geqiwe(F)'!H40</f>
        <v>0</v>
      </c>
      <c r="F32" s="71">
        <f>'Vuyokazi Geqiwe(F)'!I40</f>
        <v>9</v>
      </c>
      <c r="G32" s="67">
        <f t="shared" si="1"/>
        <v>9</v>
      </c>
      <c r="H32" s="71">
        <f>'Vuyokazi Geqiwe(F)'!J40</f>
        <v>11</v>
      </c>
      <c r="I32" s="62">
        <f>'Vuyokazi Geqiwe(F)'!K40</f>
        <v>12217.86</v>
      </c>
      <c r="J32" s="62">
        <f>'Vuyokazi Geqiwe(F)'!L40</f>
        <v>191.91</v>
      </c>
      <c r="K32" s="62">
        <f>'Vuyokazi Geqiwe(F)'!M40</f>
        <v>1913.32</v>
      </c>
      <c r="L32" s="62">
        <f>'Vuyokazi Geqiwe(F)'!N40</f>
        <v>0</v>
      </c>
      <c r="M32" s="62">
        <f>'Vuyokazi Geqiwe(F)'!O40</f>
        <v>532.35</v>
      </c>
      <c r="N32" s="62">
        <f>'Vuyokazi Geqiwe(F)'!P40</f>
        <v>1227.5999999999999</v>
      </c>
      <c r="O32" s="62">
        <f>'Vuyokazi Geqiwe(F)'!Q40</f>
        <v>4275</v>
      </c>
      <c r="P32" s="62">
        <f>'Vuyokazi Geqiwe(F)'!R40</f>
        <v>574.65</v>
      </c>
      <c r="Q32" s="62">
        <f>'Vuyokazi Geqiwe(F)'!S40</f>
        <v>0</v>
      </c>
      <c r="R32" s="62">
        <f>'Vuyokazi Geqiwe(F)'!T40</f>
        <v>0</v>
      </c>
      <c r="S32" s="62">
        <f>'Vuyokazi Geqiwe(F)'!U40</f>
        <v>20932.689999999999</v>
      </c>
      <c r="T32" s="62">
        <f>'Vuyokazi Geqiwe(F)'!V40</f>
        <v>0</v>
      </c>
      <c r="U32" s="62">
        <f>'Vuyokazi Geqiwe(F)'!W40</f>
        <v>20932.689999999999</v>
      </c>
      <c r="V32" s="63">
        <f>'Vuyokazi Geqiwe(F)'!X40</f>
        <v>8425</v>
      </c>
      <c r="W32" s="63">
        <f>'Vuyokazi Geqiwe(F)'!Y40</f>
        <v>0</v>
      </c>
      <c r="X32" s="63">
        <f>'Vuyokazi Geqiwe(F)'!Z40</f>
        <v>99</v>
      </c>
      <c r="Y32" s="63">
        <f>'Vuyokazi Geqiwe(F)'!AA40</f>
        <v>99</v>
      </c>
      <c r="Z32" s="62">
        <f>'Vuyokazi Geqiwe(F)'!AB40</f>
        <v>3105.7403560830858</v>
      </c>
      <c r="AA32" s="62">
        <f>'Vuyokazi Geqiwe(F)'!AC40</f>
        <v>211.44131313131311</v>
      </c>
    </row>
    <row r="33" spans="1:27" x14ac:dyDescent="0.25">
      <c r="A33" s="71" t="str">
        <f>'Phumla Nkone(F)'!A4</f>
        <v>Phumla Nkone</v>
      </c>
      <c r="B33" s="71">
        <f>'Phumla Nkone(F)'!C40</f>
        <v>1</v>
      </c>
      <c r="C33" s="71">
        <f>'Phumla Nkone(F)'!D40</f>
        <v>0</v>
      </c>
      <c r="D33" s="71">
        <f>'Phumla Nkone(F)'!E40</f>
        <v>7.08</v>
      </c>
      <c r="E33" s="71">
        <f>'Phumla Nkone(F)'!H40</f>
        <v>0</v>
      </c>
      <c r="F33" s="71">
        <f>'Phumla Nkone(F)'!I40</f>
        <v>12</v>
      </c>
      <c r="G33" s="67">
        <f t="shared" si="1"/>
        <v>12</v>
      </c>
      <c r="H33" s="71">
        <f>'Phumla Nkone(F)'!I40</f>
        <v>12</v>
      </c>
      <c r="I33" s="62">
        <f>'Phumla Nkone(F)'!K40</f>
        <v>16290.48</v>
      </c>
      <c r="J33" s="62">
        <f>'Phumla Nkone(F)'!L40</f>
        <v>255.87</v>
      </c>
      <c r="K33" s="62">
        <f>'Phumla Nkone(F)'!M40</f>
        <v>2551.09</v>
      </c>
      <c r="L33" s="62">
        <f>'Phumla Nkone(F)'!N40</f>
        <v>0</v>
      </c>
      <c r="M33" s="62">
        <f>'Phumla Nkone(F)'!O40</f>
        <v>709.8</v>
      </c>
      <c r="N33" s="62">
        <f>'Phumla Nkone(F)'!P40</f>
        <v>1636.8</v>
      </c>
      <c r="O33" s="62">
        <f>'Phumla Nkone(F)'!Q40</f>
        <v>5700</v>
      </c>
      <c r="P33" s="62">
        <f>'Phumla Nkone(F)'!R40</f>
        <v>766.2</v>
      </c>
      <c r="Q33" s="62">
        <f>'Phumla Nkone(F)'!S40</f>
        <v>0</v>
      </c>
      <c r="R33" s="62">
        <f>'Phumla Nkone(F)'!T40</f>
        <v>0</v>
      </c>
      <c r="S33" s="62">
        <f>'Phumla Nkone(F)'!U40</f>
        <v>27910.240000000002</v>
      </c>
      <c r="T33" s="62">
        <f>'Phumla Nkone(F)'!V40</f>
        <v>0</v>
      </c>
      <c r="U33" s="62">
        <f>'Phumla Nkone(F)'!W40</f>
        <v>27910.240000000002</v>
      </c>
      <c r="V33" s="63">
        <f>'Phumla Nkone(F)'!X40</f>
        <v>10443</v>
      </c>
      <c r="W33" s="63">
        <f>'Phumla Nkone(F)'!Y40</f>
        <v>0</v>
      </c>
      <c r="X33" s="63">
        <f>'Phumla Nkone(F)'!Z40</f>
        <v>132</v>
      </c>
      <c r="Y33" s="63">
        <f>'Phumla Nkone(F)'!AA40</f>
        <v>132</v>
      </c>
      <c r="Z33" s="62">
        <f>'Phumla Nkone(F)'!AB40</f>
        <v>3942.1242937853108</v>
      </c>
      <c r="AA33" s="62">
        <f>'Phumla Nkone(F)'!AC40</f>
        <v>211.44121212121215</v>
      </c>
    </row>
    <row r="34" spans="1:27" x14ac:dyDescent="0.25">
      <c r="A34" s="71" t="str">
        <f>'Sitembele Mzizi(F)'!A4</f>
        <v>Sitembele Mzizi</v>
      </c>
      <c r="B34" s="71">
        <f>'Sitembele Mzizi(F)'!C40</f>
        <v>1</v>
      </c>
      <c r="C34" s="71">
        <f>'Sitembele Mzizi(F)'!D40</f>
        <v>8.16</v>
      </c>
      <c r="D34" s="71">
        <f>'Sitembele Mzizi(F)'!E40</f>
        <v>0</v>
      </c>
      <c r="E34" s="71">
        <f>'Sitembele Mzizi(F)'!H40</f>
        <v>0</v>
      </c>
      <c r="F34" s="71">
        <f>'Sitembele Mzizi(F)'!I40</f>
        <v>22</v>
      </c>
      <c r="G34" s="67">
        <f t="shared" si="1"/>
        <v>22</v>
      </c>
      <c r="H34" s="71">
        <f>'Sitembele Mzizi(F)'!J40</f>
        <v>11</v>
      </c>
      <c r="I34" s="62">
        <f>'Sitembele Mzizi(F)'!K40</f>
        <v>29865.88</v>
      </c>
      <c r="J34" s="62">
        <f>'Sitembele Mzizi(F)'!L40</f>
        <v>469.1</v>
      </c>
      <c r="K34" s="62">
        <f>'Sitembele Mzizi(F)'!M40</f>
        <v>0</v>
      </c>
      <c r="L34" s="62">
        <f>'Sitembele Mzizi(F)'!N40</f>
        <v>0</v>
      </c>
      <c r="M34" s="62">
        <f>'Sitembele Mzizi(F)'!O40</f>
        <v>1301.3</v>
      </c>
      <c r="N34" s="62">
        <f>'Sitembele Mzizi(F)'!P40</f>
        <v>3000.8</v>
      </c>
      <c r="O34" s="62">
        <f>'Sitembele Mzizi(F)'!Q40</f>
        <v>9500</v>
      </c>
      <c r="P34" s="62">
        <f>'Sitembele Mzizi(F)'!R40</f>
        <v>1404.7</v>
      </c>
      <c r="Q34" s="62">
        <f>'Sitembele Mzizi(F)'!S40</f>
        <v>0</v>
      </c>
      <c r="R34" s="62">
        <f>'Sitembele Mzizi(F)'!T40</f>
        <v>0</v>
      </c>
      <c r="S34" s="62">
        <f>'Sitembele Mzizi(F)'!U40</f>
        <v>57756.58</v>
      </c>
      <c r="T34" s="62">
        <f>'Sitembele Mzizi(F)'!V40</f>
        <v>0</v>
      </c>
      <c r="U34" s="62">
        <f>'Sitembele Mzizi(F)'!W40</f>
        <v>57756.58</v>
      </c>
      <c r="V34" s="63">
        <f>'Sitembele Mzizi(F)'!X40</f>
        <v>20400</v>
      </c>
      <c r="W34" s="63">
        <f>'Sitembele Mzizi(F)'!Y40</f>
        <v>0</v>
      </c>
      <c r="X34" s="63">
        <f>'Sitembele Mzizi(F)'!Z40</f>
        <v>242</v>
      </c>
      <c r="Y34" s="63">
        <f>'Sitembele Mzizi(F)'!AA40</f>
        <v>242</v>
      </c>
      <c r="Z34" s="62">
        <f>'Sitembele Mzizi(F)'!AB40</f>
        <v>7078.0122549019607</v>
      </c>
      <c r="AA34" s="62">
        <f>'Sitembele Mzizi(F)'!AC40</f>
        <v>238.66355371900826</v>
      </c>
    </row>
    <row r="35" spans="1:27" x14ac:dyDescent="0.25">
      <c r="A35" s="71"/>
      <c r="B35" s="71"/>
      <c r="C35" s="71"/>
      <c r="D35" s="71"/>
      <c r="E35" s="71"/>
      <c r="F35" s="71"/>
      <c r="G35" s="67"/>
      <c r="H35" s="71"/>
      <c r="I35" s="62"/>
      <c r="J35" s="62"/>
      <c r="K35" s="62"/>
      <c r="L35" s="62"/>
      <c r="M35" s="62"/>
      <c r="N35" s="62"/>
      <c r="O35" s="62"/>
      <c r="P35" s="62"/>
      <c r="Q35" s="62"/>
      <c r="R35" s="62"/>
      <c r="S35" s="62"/>
      <c r="T35" s="62"/>
      <c r="U35" s="62"/>
      <c r="V35" s="63"/>
      <c r="W35" s="63"/>
      <c r="X35" s="63"/>
      <c r="Y35" s="63"/>
      <c r="Z35" s="263"/>
      <c r="AA35" s="263"/>
    </row>
    <row r="36" spans="1:27" x14ac:dyDescent="0.25">
      <c r="A36" s="71"/>
      <c r="B36" s="71"/>
      <c r="C36" s="71"/>
      <c r="D36" s="71"/>
      <c r="E36" s="71"/>
      <c r="F36" s="71"/>
      <c r="G36" s="67"/>
      <c r="H36" s="71"/>
      <c r="I36" s="62"/>
      <c r="J36" s="62"/>
      <c r="K36" s="62"/>
      <c r="L36" s="62"/>
      <c r="M36" s="62"/>
      <c r="N36" s="62"/>
      <c r="O36" s="62"/>
      <c r="P36" s="62"/>
      <c r="Q36" s="62"/>
      <c r="R36" s="62"/>
      <c r="S36" s="62"/>
      <c r="T36" s="62"/>
      <c r="U36" s="62"/>
      <c r="V36" s="63"/>
      <c r="W36" s="63"/>
      <c r="X36" s="63"/>
      <c r="Y36" s="63"/>
      <c r="Z36" s="263"/>
      <c r="AA36" s="263"/>
    </row>
    <row r="37" spans="1:27" x14ac:dyDescent="0.25">
      <c r="A37" s="71"/>
      <c r="B37" s="71"/>
      <c r="C37" s="71"/>
      <c r="D37" s="71"/>
      <c r="E37" s="79"/>
      <c r="F37" s="71"/>
      <c r="G37" s="71"/>
      <c r="H37" s="71"/>
      <c r="I37" s="62"/>
      <c r="J37" s="62"/>
      <c r="K37" s="62"/>
      <c r="L37" s="62"/>
      <c r="M37" s="62"/>
      <c r="N37" s="62"/>
      <c r="O37" s="62"/>
      <c r="P37" s="62"/>
      <c r="Q37" s="62"/>
      <c r="R37" s="62"/>
      <c r="S37" s="62"/>
      <c r="T37" s="70"/>
      <c r="U37" s="72"/>
      <c r="V37" s="80"/>
      <c r="W37" s="80"/>
      <c r="X37" s="80"/>
      <c r="Y37" s="80"/>
      <c r="Z37" s="68"/>
      <c r="AA37" s="68"/>
    </row>
    <row r="38" spans="1:27" ht="13.8" thickBot="1" x14ac:dyDescent="0.3">
      <c r="A38" s="82" t="s">
        <v>179</v>
      </c>
      <c r="B38" s="83">
        <f t="shared" ref="B38:Y38" si="2">SUM(B4:B37)</f>
        <v>383</v>
      </c>
      <c r="C38" s="136">
        <f t="shared" si="2"/>
        <v>2538.753999999999</v>
      </c>
      <c r="D38" s="83">
        <f>SUM(D4:D37)</f>
        <v>1174.306</v>
      </c>
      <c r="E38" s="83">
        <f t="shared" si="2"/>
        <v>38</v>
      </c>
      <c r="F38" s="83">
        <f t="shared" si="2"/>
        <v>6114</v>
      </c>
      <c r="G38" s="83">
        <f t="shared" si="2"/>
        <v>6152</v>
      </c>
      <c r="H38" s="83">
        <f t="shared" si="2"/>
        <v>369</v>
      </c>
      <c r="I38" s="84">
        <f t="shared" si="2"/>
        <v>6947659.1099999975</v>
      </c>
      <c r="J38" s="84">
        <f t="shared" si="2"/>
        <v>77042.089999999982</v>
      </c>
      <c r="K38" s="84">
        <f t="shared" si="2"/>
        <v>1002123.99</v>
      </c>
      <c r="L38" s="84">
        <f t="shared" si="2"/>
        <v>0</v>
      </c>
      <c r="M38" s="84">
        <f t="shared" si="2"/>
        <v>338044.12999999995</v>
      </c>
      <c r="N38" s="84">
        <f t="shared" si="2"/>
        <v>1072583.3499999999</v>
      </c>
      <c r="O38" s="84">
        <f t="shared" si="2"/>
        <v>2507245.0599999996</v>
      </c>
      <c r="P38" s="84">
        <f t="shared" si="2"/>
        <v>330441.13000000012</v>
      </c>
      <c r="Q38" s="84">
        <f t="shared" si="2"/>
        <v>36714.47</v>
      </c>
      <c r="R38" s="84">
        <f t="shared" si="2"/>
        <v>128764.2</v>
      </c>
      <c r="S38" s="84">
        <f t="shared" si="2"/>
        <v>12454161.408</v>
      </c>
      <c r="T38" s="84">
        <f t="shared" si="2"/>
        <v>454497.27</v>
      </c>
      <c r="U38" s="84">
        <f t="shared" si="2"/>
        <v>12908658.677999999</v>
      </c>
      <c r="V38" s="85">
        <f t="shared" si="2"/>
        <v>7913915.5</v>
      </c>
      <c r="W38" s="85">
        <f t="shared" si="2"/>
        <v>363</v>
      </c>
      <c r="X38" s="85">
        <f t="shared" si="2"/>
        <v>70345</v>
      </c>
      <c r="Y38" s="85">
        <f t="shared" si="2"/>
        <v>57581</v>
      </c>
      <c r="Z38" s="112">
        <f>U38/(C38+D38)</f>
        <v>3476.5553688871182</v>
      </c>
      <c r="AA38" s="112">
        <f>U38/X38</f>
        <v>183.50499222403866</v>
      </c>
    </row>
    <row r="39" spans="1:27" ht="40.200000000000003" thickBot="1" x14ac:dyDescent="0.3">
      <c r="A39" s="91" t="s">
        <v>14</v>
      </c>
      <c r="B39" s="92" t="s">
        <v>30</v>
      </c>
      <c r="C39" s="92" t="s">
        <v>526</v>
      </c>
      <c r="D39" s="92" t="s">
        <v>524</v>
      </c>
      <c r="E39" s="92" t="s">
        <v>31</v>
      </c>
      <c r="F39" s="92" t="s">
        <v>4</v>
      </c>
      <c r="G39" s="91" t="s">
        <v>11</v>
      </c>
      <c r="H39" s="92" t="s">
        <v>5</v>
      </c>
      <c r="I39" s="92" t="s">
        <v>6</v>
      </c>
      <c r="J39" s="92" t="s">
        <v>773</v>
      </c>
      <c r="K39" s="92" t="s">
        <v>13</v>
      </c>
      <c r="L39" s="91" t="s">
        <v>17</v>
      </c>
      <c r="M39" s="91" t="s">
        <v>7</v>
      </c>
      <c r="N39" s="92" t="s">
        <v>8</v>
      </c>
      <c r="O39" s="91" t="s">
        <v>9</v>
      </c>
      <c r="P39" s="92" t="s">
        <v>18</v>
      </c>
      <c r="Q39" s="91" t="s">
        <v>10</v>
      </c>
      <c r="R39" s="91" t="s">
        <v>12</v>
      </c>
      <c r="S39" s="93" t="s">
        <v>11</v>
      </c>
      <c r="T39" s="92" t="s">
        <v>170</v>
      </c>
      <c r="U39" s="92" t="s">
        <v>171</v>
      </c>
      <c r="V39" s="92" t="s">
        <v>163</v>
      </c>
      <c r="W39" s="92" t="s">
        <v>164</v>
      </c>
      <c r="X39" s="92" t="s">
        <v>165</v>
      </c>
      <c r="Y39" s="92" t="s">
        <v>166</v>
      </c>
      <c r="Z39" s="92" t="s">
        <v>205</v>
      </c>
      <c r="AA39" s="92" t="s">
        <v>204</v>
      </c>
    </row>
  </sheetData>
  <mergeCells count="1">
    <mergeCell ref="A1:F1"/>
  </mergeCells>
  <pageMargins left="0.75" right="0.75" top="1" bottom="1" header="0.5" footer="0.5"/>
  <pageSetup orientation="portrait" r:id="rId1"/>
  <headerFooter alignWithMargins="0"/>
  <legacy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pageSetUpPr fitToPage="1"/>
  </sheetPr>
  <dimension ref="A1:AE21"/>
  <sheetViews>
    <sheetView workbookViewId="0">
      <selection activeCell="A4" sqref="A4:AE11"/>
    </sheetView>
  </sheetViews>
  <sheetFormatPr defaultRowHeight="13.2" x14ac:dyDescent="0.25"/>
  <cols>
    <col min="1" max="1" width="14.109375" customWidth="1"/>
    <col min="2" max="2" width="12.44140625" customWidth="1"/>
    <col min="3" max="3" width="11" customWidth="1"/>
    <col min="6" max="6" width="17.109375" customWidth="1"/>
    <col min="7" max="7" width="11" customWidth="1"/>
    <col min="8" max="10" width="9.33203125" bestFit="1" customWidth="1"/>
    <col min="11" max="11" width="12" bestFit="1" customWidth="1"/>
    <col min="12" max="12" width="9.33203125" customWidth="1"/>
    <col min="13" max="13" width="11" bestFit="1" customWidth="1"/>
    <col min="14" max="14" width="8" bestFit="1" customWidth="1"/>
    <col min="15" max="16" width="10" bestFit="1" customWidth="1"/>
    <col min="17" max="17" width="11" bestFit="1" customWidth="1"/>
    <col min="18" max="18" width="10" bestFit="1" customWidth="1"/>
    <col min="19" max="19" width="9.33203125" bestFit="1" customWidth="1"/>
    <col min="21" max="21" width="11" customWidth="1"/>
    <col min="23" max="23" width="11.33203125" customWidth="1"/>
    <col min="26" max="27" width="9.33203125" bestFit="1" customWidth="1"/>
    <col min="28" max="28" width="11" bestFit="1" customWidth="1"/>
    <col min="30" max="30" width="17.33203125" customWidth="1"/>
    <col min="31" max="31" width="23.6640625" customWidth="1"/>
  </cols>
  <sheetData>
    <row r="1" spans="1:31" x14ac:dyDescent="0.25">
      <c r="A1" s="10" t="s">
        <v>388</v>
      </c>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31" s="115" customFormat="1" ht="10.199999999999999" x14ac:dyDescent="0.2">
      <c r="A4" s="21" t="s">
        <v>389</v>
      </c>
      <c r="B4" s="39" t="s">
        <v>255</v>
      </c>
      <c r="C4" s="21" t="s">
        <v>210</v>
      </c>
      <c r="D4" s="21">
        <v>0</v>
      </c>
      <c r="E4" s="21">
        <v>0</v>
      </c>
      <c r="F4" s="21" t="s">
        <v>428</v>
      </c>
      <c r="G4" s="21" t="s">
        <v>210</v>
      </c>
      <c r="H4" s="21">
        <v>0</v>
      </c>
      <c r="I4" s="21">
        <v>20</v>
      </c>
      <c r="J4" s="21">
        <v>11</v>
      </c>
      <c r="K4" s="114">
        <v>13721.8</v>
      </c>
      <c r="L4" s="114">
        <v>0</v>
      </c>
      <c r="M4" s="114">
        <v>2754.36</v>
      </c>
      <c r="N4" s="114">
        <v>0</v>
      </c>
      <c r="O4" s="114">
        <v>923.8</v>
      </c>
      <c r="P4" s="114">
        <v>29</v>
      </c>
      <c r="Q4" s="114">
        <v>3644.8</v>
      </c>
      <c r="R4" s="114">
        <v>700</v>
      </c>
      <c r="S4" s="114">
        <v>0</v>
      </c>
      <c r="T4" s="23">
        <v>0</v>
      </c>
      <c r="U4" s="114">
        <v>21823.759999999998</v>
      </c>
      <c r="V4" s="23">
        <v>0</v>
      </c>
      <c r="W4" s="114">
        <f>U4+V4</f>
        <v>21823.759999999998</v>
      </c>
      <c r="X4" s="21">
        <v>0</v>
      </c>
      <c r="Y4" s="21">
        <v>0</v>
      </c>
      <c r="Z4" s="21">
        <v>240</v>
      </c>
      <c r="AA4" s="21">
        <v>240</v>
      </c>
      <c r="AB4" s="23" t="e">
        <f>W4/(D4+E4)</f>
        <v>#DIV/0!</v>
      </c>
      <c r="AC4" s="23">
        <f t="shared" ref="AC4:AC11" si="0">W4/Z4</f>
        <v>90.932333333333332</v>
      </c>
      <c r="AD4" s="23" t="s">
        <v>35</v>
      </c>
      <c r="AE4" s="284"/>
    </row>
    <row r="5" spans="1:31" s="115" customFormat="1" ht="10.199999999999999" x14ac:dyDescent="0.2">
      <c r="A5" s="21" t="s">
        <v>389</v>
      </c>
      <c r="B5" s="39" t="s">
        <v>396</v>
      </c>
      <c r="C5" s="21" t="s">
        <v>390</v>
      </c>
      <c r="D5" s="21">
        <v>3.5</v>
      </c>
      <c r="E5" s="21">
        <v>0</v>
      </c>
      <c r="F5" s="21" t="s">
        <v>191</v>
      </c>
      <c r="G5" s="21" t="s">
        <v>390</v>
      </c>
      <c r="H5" s="21">
        <v>0</v>
      </c>
      <c r="I5" s="21">
        <v>20</v>
      </c>
      <c r="J5" s="21">
        <v>11</v>
      </c>
      <c r="K5" s="114">
        <v>13771.8</v>
      </c>
      <c r="L5" s="114">
        <v>0</v>
      </c>
      <c r="M5" s="114">
        <v>2754.36</v>
      </c>
      <c r="N5" s="114">
        <v>0</v>
      </c>
      <c r="O5" s="114">
        <v>943.8</v>
      </c>
      <c r="P5" s="114">
        <v>29</v>
      </c>
      <c r="Q5" s="114">
        <v>3644.8</v>
      </c>
      <c r="R5" s="114">
        <v>700</v>
      </c>
      <c r="S5" s="114">
        <v>0</v>
      </c>
      <c r="T5" s="23">
        <v>0</v>
      </c>
      <c r="U5" s="114">
        <v>21843.759999999998</v>
      </c>
      <c r="V5" s="23">
        <v>0</v>
      </c>
      <c r="W5" s="114">
        <f t="shared" ref="W5:W11" si="1">U5+V5</f>
        <v>21843.759999999998</v>
      </c>
      <c r="X5" s="21">
        <v>8750</v>
      </c>
      <c r="Y5" s="21">
        <v>0</v>
      </c>
      <c r="Z5" s="21">
        <v>240</v>
      </c>
      <c r="AA5" s="21">
        <v>240</v>
      </c>
      <c r="AB5" s="23">
        <f>W5/(D5+E5)</f>
        <v>6241.074285714285</v>
      </c>
      <c r="AC5" s="23">
        <f t="shared" si="0"/>
        <v>91.015666666666661</v>
      </c>
      <c r="AD5" s="23" t="s">
        <v>1517</v>
      </c>
      <c r="AE5" s="284"/>
    </row>
    <row r="6" spans="1:31" s="115" customFormat="1" ht="10.199999999999999" x14ac:dyDescent="0.2">
      <c r="A6" s="21" t="s">
        <v>389</v>
      </c>
      <c r="B6" s="39" t="s">
        <v>220</v>
      </c>
      <c r="C6" s="21" t="s">
        <v>429</v>
      </c>
      <c r="D6" s="21">
        <v>2.9</v>
      </c>
      <c r="E6" s="21">
        <v>0</v>
      </c>
      <c r="F6" s="21" t="s">
        <v>191</v>
      </c>
      <c r="G6" s="21" t="s">
        <v>429</v>
      </c>
      <c r="H6" s="21">
        <v>0</v>
      </c>
      <c r="I6" s="21">
        <v>20</v>
      </c>
      <c r="J6" s="21">
        <v>11</v>
      </c>
      <c r="K6" s="114">
        <v>13771.8</v>
      </c>
      <c r="L6" s="114">
        <v>0</v>
      </c>
      <c r="M6" s="114">
        <v>2754.36</v>
      </c>
      <c r="N6" s="114">
        <v>0</v>
      </c>
      <c r="O6" s="114">
        <v>943.8</v>
      </c>
      <c r="P6" s="114">
        <v>29</v>
      </c>
      <c r="Q6" s="114">
        <v>3644.8</v>
      </c>
      <c r="R6" s="114">
        <v>700</v>
      </c>
      <c r="S6" s="114">
        <v>0</v>
      </c>
      <c r="T6" s="23">
        <v>0</v>
      </c>
      <c r="U6" s="114">
        <v>21843.759999999998</v>
      </c>
      <c r="V6" s="23">
        <v>0</v>
      </c>
      <c r="W6" s="114">
        <f t="shared" si="1"/>
        <v>21843.759999999998</v>
      </c>
      <c r="X6" s="21">
        <v>7250</v>
      </c>
      <c r="Y6" s="21">
        <v>0</v>
      </c>
      <c r="Z6" s="21">
        <v>264</v>
      </c>
      <c r="AA6" s="21">
        <v>264</v>
      </c>
      <c r="AB6" s="23">
        <f t="shared" ref="AB6:AB11" si="2">W6/(D6+E6)</f>
        <v>7532.3310344827587</v>
      </c>
      <c r="AC6" s="23">
        <f t="shared" si="0"/>
        <v>82.741515151515145</v>
      </c>
      <c r="AD6" s="23" t="s">
        <v>1518</v>
      </c>
      <c r="AE6" s="284"/>
    </row>
    <row r="7" spans="1:31" s="115" customFormat="1" ht="10.199999999999999" x14ac:dyDescent="0.2">
      <c r="A7" s="21" t="s">
        <v>389</v>
      </c>
      <c r="B7" s="39" t="s">
        <v>222</v>
      </c>
      <c r="C7" s="21" t="s">
        <v>391</v>
      </c>
      <c r="D7" s="21">
        <v>4.9000000000000004</v>
      </c>
      <c r="E7" s="21">
        <v>0</v>
      </c>
      <c r="F7" s="21" t="s">
        <v>191</v>
      </c>
      <c r="G7" s="21" t="s">
        <v>391</v>
      </c>
      <c r="H7" s="21">
        <v>0</v>
      </c>
      <c r="I7" s="21">
        <v>20</v>
      </c>
      <c r="J7" s="21">
        <v>11</v>
      </c>
      <c r="K7" s="114">
        <v>14124</v>
      </c>
      <c r="L7" s="114">
        <v>0</v>
      </c>
      <c r="M7" s="114">
        <v>2824.8</v>
      </c>
      <c r="N7" s="114">
        <v>0</v>
      </c>
      <c r="O7" s="114">
        <v>1025.4000000000001</v>
      </c>
      <c r="P7" s="114">
        <v>43</v>
      </c>
      <c r="Q7" s="114">
        <v>3644.8</v>
      </c>
      <c r="R7" s="114">
        <v>700</v>
      </c>
      <c r="S7" s="114">
        <v>0</v>
      </c>
      <c r="T7" s="23">
        <v>0</v>
      </c>
      <c r="U7" s="114">
        <v>22362</v>
      </c>
      <c r="V7" s="23">
        <v>0</v>
      </c>
      <c r="W7" s="114">
        <f t="shared" si="1"/>
        <v>22362</v>
      </c>
      <c r="X7" s="21">
        <v>12250</v>
      </c>
      <c r="Y7" s="21">
        <v>0</v>
      </c>
      <c r="Z7" s="21">
        <v>220</v>
      </c>
      <c r="AA7" s="21">
        <v>208</v>
      </c>
      <c r="AB7" s="23">
        <f t="shared" si="2"/>
        <v>4563.6734693877552</v>
      </c>
      <c r="AC7" s="23">
        <f t="shared" si="0"/>
        <v>101.64545454545454</v>
      </c>
      <c r="AD7" s="23" t="s">
        <v>1519</v>
      </c>
      <c r="AE7" s="284"/>
    </row>
    <row r="8" spans="1:31" s="115" customFormat="1" ht="10.199999999999999" x14ac:dyDescent="0.2">
      <c r="A8" s="21" t="s">
        <v>389</v>
      </c>
      <c r="B8" s="39" t="s">
        <v>225</v>
      </c>
      <c r="C8" s="21" t="s">
        <v>392</v>
      </c>
      <c r="D8" s="21">
        <v>2.2999999999999998</v>
      </c>
      <c r="E8" s="21">
        <v>0</v>
      </c>
      <c r="F8" s="21" t="s">
        <v>191</v>
      </c>
      <c r="G8" s="21" t="s">
        <v>392</v>
      </c>
      <c r="H8" s="21">
        <v>0</v>
      </c>
      <c r="I8" s="21">
        <v>20</v>
      </c>
      <c r="J8" s="21">
        <v>10</v>
      </c>
      <c r="K8" s="114">
        <v>14124</v>
      </c>
      <c r="L8" s="114">
        <v>0</v>
      </c>
      <c r="M8" s="114">
        <v>2824.8</v>
      </c>
      <c r="N8" s="114">
        <v>0</v>
      </c>
      <c r="O8" s="114">
        <v>1025.4000000000001</v>
      </c>
      <c r="P8" s="114">
        <v>43</v>
      </c>
      <c r="Q8" s="114">
        <v>4800</v>
      </c>
      <c r="R8" s="114">
        <v>700</v>
      </c>
      <c r="S8" s="114">
        <v>0</v>
      </c>
      <c r="T8" s="23">
        <v>0</v>
      </c>
      <c r="U8" s="114">
        <v>23517.200000000001</v>
      </c>
      <c r="V8" s="23">
        <v>0</v>
      </c>
      <c r="W8" s="114">
        <f t="shared" si="1"/>
        <v>23517.200000000001</v>
      </c>
      <c r="X8" s="21">
        <v>5750</v>
      </c>
      <c r="Y8" s="21">
        <v>0</v>
      </c>
      <c r="Z8" s="21">
        <v>220</v>
      </c>
      <c r="AA8" s="21">
        <v>200</v>
      </c>
      <c r="AB8" s="23">
        <f t="shared" si="2"/>
        <v>10224.869565217392</v>
      </c>
      <c r="AC8" s="23">
        <f t="shared" si="0"/>
        <v>106.89636363636365</v>
      </c>
      <c r="AD8" s="23" t="s">
        <v>1520</v>
      </c>
      <c r="AE8" s="284"/>
    </row>
    <row r="9" spans="1:31" s="115" customFormat="1" ht="10.199999999999999" x14ac:dyDescent="0.2">
      <c r="A9" s="21" t="s">
        <v>389</v>
      </c>
      <c r="B9" s="39" t="s">
        <v>257</v>
      </c>
      <c r="C9" s="21" t="s">
        <v>393</v>
      </c>
      <c r="D9" s="21">
        <v>0</v>
      </c>
      <c r="E9" s="21">
        <v>0</v>
      </c>
      <c r="F9" s="21" t="s">
        <v>431</v>
      </c>
      <c r="G9" s="21" t="s">
        <v>393</v>
      </c>
      <c r="H9" s="21">
        <v>0</v>
      </c>
      <c r="I9" s="21">
        <v>20</v>
      </c>
      <c r="J9" s="21">
        <v>12</v>
      </c>
      <c r="K9" s="114">
        <v>14124</v>
      </c>
      <c r="L9" s="114">
        <v>0</v>
      </c>
      <c r="M9" s="114">
        <v>2824.8</v>
      </c>
      <c r="N9" s="114">
        <v>0</v>
      </c>
      <c r="O9" s="114">
        <v>911</v>
      </c>
      <c r="P9" s="114">
        <v>1843</v>
      </c>
      <c r="Q9" s="114">
        <v>3644.8</v>
      </c>
      <c r="R9" s="114">
        <v>700</v>
      </c>
      <c r="S9" s="114">
        <v>0</v>
      </c>
      <c r="T9" s="23">
        <v>0</v>
      </c>
      <c r="U9" s="114">
        <v>24047.599999999999</v>
      </c>
      <c r="V9" s="23">
        <v>0</v>
      </c>
      <c r="W9" s="114">
        <f t="shared" si="1"/>
        <v>24047.599999999999</v>
      </c>
      <c r="X9" s="21">
        <v>0</v>
      </c>
      <c r="Y9" s="21">
        <v>0</v>
      </c>
      <c r="Z9" s="21">
        <v>276</v>
      </c>
      <c r="AA9" s="21">
        <v>201</v>
      </c>
      <c r="AB9" s="23" t="e">
        <f t="shared" si="2"/>
        <v>#DIV/0!</v>
      </c>
      <c r="AC9" s="23">
        <f t="shared" si="0"/>
        <v>87.128985507246369</v>
      </c>
      <c r="AD9" s="23" t="s">
        <v>35</v>
      </c>
      <c r="AE9" s="284"/>
    </row>
    <row r="10" spans="1:31" s="115" customFormat="1" ht="10.199999999999999" x14ac:dyDescent="0.2">
      <c r="A10" s="21" t="s">
        <v>389</v>
      </c>
      <c r="B10" s="39" t="s">
        <v>258</v>
      </c>
      <c r="C10" s="21" t="s">
        <v>394</v>
      </c>
      <c r="D10" s="21">
        <v>0</v>
      </c>
      <c r="E10" s="21">
        <v>0</v>
      </c>
      <c r="F10" s="21" t="s">
        <v>431</v>
      </c>
      <c r="G10" s="21" t="s">
        <v>394</v>
      </c>
      <c r="H10" s="21">
        <v>0</v>
      </c>
      <c r="I10" s="21">
        <v>20</v>
      </c>
      <c r="J10" s="21">
        <v>12</v>
      </c>
      <c r="K10" s="114">
        <v>14124</v>
      </c>
      <c r="L10" s="114">
        <v>0</v>
      </c>
      <c r="M10" s="114">
        <v>2824.8</v>
      </c>
      <c r="N10" s="114">
        <v>0</v>
      </c>
      <c r="O10" s="114">
        <v>911</v>
      </c>
      <c r="P10" s="114">
        <v>1843</v>
      </c>
      <c r="Q10" s="114">
        <v>3648.4</v>
      </c>
      <c r="R10" s="114">
        <v>700</v>
      </c>
      <c r="S10" s="114">
        <v>0</v>
      </c>
      <c r="T10" s="23">
        <v>0</v>
      </c>
      <c r="U10" s="114">
        <v>24051.200000000001</v>
      </c>
      <c r="V10" s="23">
        <v>0</v>
      </c>
      <c r="W10" s="114">
        <f t="shared" si="1"/>
        <v>24051.200000000001</v>
      </c>
      <c r="X10" s="21">
        <v>0</v>
      </c>
      <c r="Y10" s="21">
        <v>0</v>
      </c>
      <c r="Z10" s="21">
        <v>240</v>
      </c>
      <c r="AA10" s="21">
        <v>195</v>
      </c>
      <c r="AB10" s="23" t="e">
        <f t="shared" si="2"/>
        <v>#DIV/0!</v>
      </c>
      <c r="AC10" s="23">
        <f t="shared" si="0"/>
        <v>100.21333333333334</v>
      </c>
      <c r="AD10" s="23" t="s">
        <v>35</v>
      </c>
      <c r="AE10" s="284"/>
    </row>
    <row r="11" spans="1:31" s="115" customFormat="1" ht="10.199999999999999" x14ac:dyDescent="0.2">
      <c r="A11" s="21" t="s">
        <v>389</v>
      </c>
      <c r="B11" s="39" t="s">
        <v>397</v>
      </c>
      <c r="C11" s="21" t="s">
        <v>395</v>
      </c>
      <c r="D11" s="21">
        <v>0</v>
      </c>
      <c r="E11" s="21">
        <v>0</v>
      </c>
      <c r="F11" s="21" t="s">
        <v>431</v>
      </c>
      <c r="G11" s="21" t="s">
        <v>395</v>
      </c>
      <c r="H11" s="21">
        <v>0</v>
      </c>
      <c r="I11" s="21">
        <v>20</v>
      </c>
      <c r="J11" s="21">
        <v>12</v>
      </c>
      <c r="K11" s="114">
        <v>14124</v>
      </c>
      <c r="L11" s="114">
        <v>0</v>
      </c>
      <c r="M11" s="114">
        <v>2824.8</v>
      </c>
      <c r="N11" s="114">
        <v>0</v>
      </c>
      <c r="O11" s="114">
        <v>911</v>
      </c>
      <c r="P11" s="114">
        <v>43</v>
      </c>
      <c r="Q11" s="114">
        <v>3648.4</v>
      </c>
      <c r="R11" s="114">
        <v>700</v>
      </c>
      <c r="S11" s="114">
        <v>0</v>
      </c>
      <c r="T11" s="23">
        <v>0</v>
      </c>
      <c r="U11" s="114">
        <v>22251.200000000001</v>
      </c>
      <c r="V11" s="23">
        <v>0</v>
      </c>
      <c r="W11" s="114">
        <f t="shared" si="1"/>
        <v>22251.200000000001</v>
      </c>
      <c r="X11" s="21">
        <v>0</v>
      </c>
      <c r="Y11" s="21">
        <v>0</v>
      </c>
      <c r="Z11" s="21">
        <v>240</v>
      </c>
      <c r="AA11" s="21">
        <v>240</v>
      </c>
      <c r="AB11" s="23" t="e">
        <f t="shared" si="2"/>
        <v>#DIV/0!</v>
      </c>
      <c r="AC11" s="23">
        <f t="shared" si="0"/>
        <v>92.713333333333338</v>
      </c>
      <c r="AD11" s="23" t="s">
        <v>35</v>
      </c>
      <c r="AE11" s="284"/>
    </row>
    <row r="12" spans="1:31" s="5" customFormat="1" ht="10.199999999999999" x14ac:dyDescent="0.2">
      <c r="A12" s="1"/>
      <c r="B12" s="1"/>
      <c r="C12" s="1"/>
      <c r="D12" s="1"/>
      <c r="E12" s="1"/>
      <c r="F12" s="1"/>
      <c r="G12" s="1"/>
      <c r="H12" s="1"/>
      <c r="I12" s="1"/>
      <c r="J12" s="1"/>
      <c r="K12" s="1"/>
      <c r="L12" s="1"/>
      <c r="M12" s="1"/>
      <c r="N12" s="1"/>
      <c r="O12" s="1"/>
      <c r="P12" s="1"/>
      <c r="Q12" s="1"/>
      <c r="R12" s="1"/>
      <c r="S12" s="1"/>
      <c r="T12" s="13"/>
      <c r="U12" s="1"/>
      <c r="V12" s="13"/>
      <c r="W12" s="96"/>
      <c r="X12" s="1"/>
      <c r="Y12" s="1"/>
      <c r="Z12" s="1"/>
      <c r="AA12" s="1"/>
      <c r="AB12" s="13"/>
      <c r="AC12" s="13"/>
      <c r="AD12" s="13"/>
      <c r="AE12" s="285"/>
    </row>
    <row r="13" spans="1:31" s="5" customFormat="1" ht="10.199999999999999" x14ac:dyDescent="0.2">
      <c r="A13" s="1"/>
      <c r="B13" s="1"/>
      <c r="C13" s="1"/>
      <c r="D13" s="1"/>
      <c r="E13" s="1"/>
      <c r="F13" s="1"/>
      <c r="G13" s="1"/>
      <c r="H13" s="1"/>
      <c r="I13" s="1"/>
      <c r="J13" s="1"/>
      <c r="K13" s="1"/>
      <c r="L13" s="1"/>
      <c r="M13" s="1"/>
      <c r="N13" s="1"/>
      <c r="O13" s="1"/>
      <c r="P13" s="1"/>
      <c r="Q13" s="1"/>
      <c r="R13" s="1"/>
      <c r="S13" s="1"/>
      <c r="T13" s="13"/>
      <c r="U13" s="1"/>
      <c r="V13" s="13"/>
      <c r="W13" s="96"/>
      <c r="X13" s="1"/>
      <c r="Y13" s="1"/>
      <c r="Z13" s="1"/>
      <c r="AA13" s="1"/>
      <c r="AB13" s="13"/>
      <c r="AC13" s="13"/>
      <c r="AD13" s="13"/>
      <c r="AE13" s="285"/>
    </row>
    <row r="14" spans="1:31" s="5" customFormat="1" ht="10.199999999999999" x14ac:dyDescent="0.2">
      <c r="A14" s="1"/>
      <c r="B14" s="1"/>
      <c r="C14" s="1"/>
      <c r="D14" s="1"/>
      <c r="E14" s="1"/>
      <c r="F14" s="1"/>
      <c r="G14" s="1"/>
      <c r="H14" s="1"/>
      <c r="I14" s="1"/>
      <c r="J14" s="1"/>
      <c r="K14" s="1"/>
      <c r="L14" s="1"/>
      <c r="M14" s="1"/>
      <c r="N14" s="1"/>
      <c r="O14" s="1"/>
      <c r="P14" s="1"/>
      <c r="Q14" s="1"/>
      <c r="R14" s="1"/>
      <c r="S14" s="1"/>
      <c r="T14" s="13"/>
      <c r="U14" s="1"/>
      <c r="V14" s="13"/>
      <c r="W14" s="96"/>
      <c r="X14" s="1"/>
      <c r="Y14" s="1"/>
      <c r="Z14" s="1"/>
      <c r="AA14" s="1"/>
      <c r="AB14" s="13"/>
      <c r="AC14" s="13"/>
      <c r="AD14" s="13"/>
      <c r="AE14" s="285"/>
    </row>
    <row r="15" spans="1:31" x14ac:dyDescent="0.25">
      <c r="A15" s="97"/>
      <c r="B15" s="97" t="s">
        <v>28</v>
      </c>
      <c r="C15" s="97">
        <f>COUNT(D4:D14)</f>
        <v>8</v>
      </c>
      <c r="D15" s="97">
        <f>SUM(D4:D14)</f>
        <v>13.600000000000001</v>
      </c>
      <c r="E15" s="97">
        <f>SUM(E4:E14)</f>
        <v>0</v>
      </c>
      <c r="F15" s="97"/>
      <c r="G15" s="97"/>
      <c r="H15" s="97">
        <f>SUM(H4:H14)</f>
        <v>0</v>
      </c>
      <c r="I15" s="97">
        <f>SUM(I4:I14)</f>
        <v>160</v>
      </c>
      <c r="J15" s="97">
        <f>MAX(J4:J14)</f>
        <v>12</v>
      </c>
      <c r="K15" s="98">
        <f>SUM(K4:K14)</f>
        <v>111885.4</v>
      </c>
      <c r="L15" s="98">
        <f>SUM(L4:L14)</f>
        <v>0</v>
      </c>
      <c r="M15" s="98">
        <f t="shared" ref="M15:AA15" si="3">SUM(M4:M14)</f>
        <v>22387.079999999998</v>
      </c>
      <c r="N15" s="98">
        <f t="shared" si="3"/>
        <v>0</v>
      </c>
      <c r="O15" s="98">
        <f t="shared" si="3"/>
        <v>7595.2</v>
      </c>
      <c r="P15" s="98">
        <f t="shared" si="3"/>
        <v>3902</v>
      </c>
      <c r="Q15" s="98">
        <f t="shared" si="3"/>
        <v>30320.800000000003</v>
      </c>
      <c r="R15" s="98">
        <f t="shared" si="3"/>
        <v>5600</v>
      </c>
      <c r="S15" s="98">
        <f t="shared" si="3"/>
        <v>0</v>
      </c>
      <c r="T15" s="98">
        <f t="shared" si="3"/>
        <v>0</v>
      </c>
      <c r="U15" s="98">
        <f t="shared" si="3"/>
        <v>181740.48</v>
      </c>
      <c r="V15" s="98">
        <f t="shared" si="3"/>
        <v>0</v>
      </c>
      <c r="W15" s="98">
        <f t="shared" si="3"/>
        <v>181740.48</v>
      </c>
      <c r="X15" s="101">
        <f t="shared" si="3"/>
        <v>34000</v>
      </c>
      <c r="Y15" s="101">
        <f t="shared" si="3"/>
        <v>0</v>
      </c>
      <c r="Z15" s="101">
        <f t="shared" si="3"/>
        <v>1940</v>
      </c>
      <c r="AA15" s="101">
        <f t="shared" si="3"/>
        <v>1788</v>
      </c>
      <c r="AB15" s="113">
        <f>W15/(D15+E15)</f>
        <v>13363.270588235293</v>
      </c>
      <c r="AC15" s="113">
        <f>W15/Z15</f>
        <v>93.680659793814442</v>
      </c>
      <c r="AD15" s="113"/>
      <c r="AE15" s="113"/>
    </row>
    <row r="16" spans="1:31" ht="31.2" x14ac:dyDescent="0.25">
      <c r="A16" s="146" t="s">
        <v>14</v>
      </c>
      <c r="B16" s="146" t="s">
        <v>15</v>
      </c>
      <c r="C16" s="146" t="s">
        <v>16</v>
      </c>
      <c r="D16" s="43" t="s">
        <v>526</v>
      </c>
      <c r="E16" s="43" t="s">
        <v>524</v>
      </c>
      <c r="F16" s="146" t="s">
        <v>2</v>
      </c>
      <c r="G16" s="146" t="s">
        <v>3</v>
      </c>
      <c r="H16" s="43" t="s">
        <v>31</v>
      </c>
      <c r="I16" s="43" t="s">
        <v>4</v>
      </c>
      <c r="J16" s="43" t="s">
        <v>5</v>
      </c>
      <c r="K16" s="43" t="s">
        <v>6</v>
      </c>
      <c r="L16" s="43" t="s">
        <v>773</v>
      </c>
      <c r="M16" s="43" t="s">
        <v>13</v>
      </c>
      <c r="N16" s="146" t="s">
        <v>17</v>
      </c>
      <c r="O16" s="146" t="s">
        <v>7</v>
      </c>
      <c r="P16" s="43" t="s">
        <v>8</v>
      </c>
      <c r="Q16" s="146" t="s">
        <v>9</v>
      </c>
      <c r="R16" s="43" t="s">
        <v>18</v>
      </c>
      <c r="S16" s="146" t="s">
        <v>10</v>
      </c>
      <c r="T16" s="146" t="s">
        <v>12</v>
      </c>
      <c r="U16" s="43" t="s">
        <v>169</v>
      </c>
      <c r="V16" s="43" t="s">
        <v>170</v>
      </c>
      <c r="W16" s="43" t="s">
        <v>171</v>
      </c>
      <c r="X16" s="43" t="s">
        <v>163</v>
      </c>
      <c r="Y16" s="43" t="s">
        <v>164</v>
      </c>
      <c r="Z16" s="43" t="s">
        <v>165</v>
      </c>
      <c r="AA16" s="43" t="s">
        <v>166</v>
      </c>
      <c r="AB16" s="146" t="s">
        <v>167</v>
      </c>
      <c r="AC16" s="146" t="s">
        <v>168</v>
      </c>
      <c r="AD16" s="146" t="s">
        <v>1405</v>
      </c>
      <c r="AE16" s="146" t="s">
        <v>1406</v>
      </c>
    </row>
    <row r="17" spans="1:31" x14ac:dyDescent="0.25">
      <c r="A17" s="100"/>
      <c r="B17" s="100"/>
      <c r="C17" s="100"/>
      <c r="D17" s="100"/>
      <c r="E17" s="100"/>
      <c r="F17" s="100"/>
      <c r="G17" s="100"/>
      <c r="H17" s="100"/>
      <c r="I17" s="100"/>
      <c r="J17" s="100"/>
      <c r="K17" s="100"/>
      <c r="L17" s="100"/>
      <c r="M17" s="100"/>
      <c r="N17" s="100"/>
      <c r="O17" s="100"/>
      <c r="P17" s="100"/>
      <c r="Q17" s="100"/>
      <c r="R17" s="100"/>
      <c r="S17" s="100"/>
      <c r="T17" s="100"/>
      <c r="U17" s="100"/>
      <c r="V17" s="100"/>
      <c r="W17" s="100"/>
      <c r="X17" s="100"/>
      <c r="Y17" s="100"/>
      <c r="Z17" s="100"/>
      <c r="AA17" s="100"/>
      <c r="AB17" s="100"/>
      <c r="AC17" s="100"/>
      <c r="AD17" s="100"/>
      <c r="AE17" s="100"/>
    </row>
    <row r="18" spans="1:31" s="227" customFormat="1" ht="36" x14ac:dyDescent="0.25">
      <c r="A18" s="304" t="s">
        <v>1251</v>
      </c>
      <c r="B18" s="304"/>
      <c r="C18" s="245" t="s">
        <v>30</v>
      </c>
      <c r="D18" s="245" t="s">
        <v>526</v>
      </c>
      <c r="E18" s="245" t="s">
        <v>524</v>
      </c>
      <c r="F18" s="246"/>
      <c r="G18" s="246"/>
      <c r="H18" s="245" t="s">
        <v>31</v>
      </c>
      <c r="I18" s="245" t="s">
        <v>4</v>
      </c>
      <c r="J18" s="245" t="s">
        <v>5</v>
      </c>
      <c r="K18" s="245" t="s">
        <v>6</v>
      </c>
      <c r="L18" s="245" t="s">
        <v>773</v>
      </c>
      <c r="M18" s="245" t="s">
        <v>13</v>
      </c>
      <c r="N18" s="246" t="s">
        <v>17</v>
      </c>
      <c r="O18" s="246" t="s">
        <v>7</v>
      </c>
      <c r="P18" s="245" t="s">
        <v>8</v>
      </c>
      <c r="Q18" s="246" t="s">
        <v>9</v>
      </c>
      <c r="R18" s="245" t="s">
        <v>18</v>
      </c>
      <c r="S18" s="246" t="s">
        <v>10</v>
      </c>
      <c r="T18" s="246" t="s">
        <v>12</v>
      </c>
      <c r="U18" s="245" t="s">
        <v>169</v>
      </c>
      <c r="V18" s="245" t="s">
        <v>170</v>
      </c>
      <c r="W18" s="245" t="s">
        <v>171</v>
      </c>
      <c r="X18" s="245" t="s">
        <v>163</v>
      </c>
      <c r="Y18" s="245" t="s">
        <v>164</v>
      </c>
      <c r="Z18" s="245" t="s">
        <v>165</v>
      </c>
      <c r="AA18" s="245" t="s">
        <v>166</v>
      </c>
      <c r="AB18" s="247" t="s">
        <v>167</v>
      </c>
      <c r="AC18" s="247" t="s">
        <v>168</v>
      </c>
      <c r="AD18" s="247"/>
      <c r="AE18" s="247"/>
    </row>
    <row r="19" spans="1:31" s="20" customFormat="1" ht="25.5" customHeight="1" x14ac:dyDescent="0.25">
      <c r="A19" s="303" t="s">
        <v>744</v>
      </c>
      <c r="B19" s="303"/>
      <c r="C19" s="95">
        <f>COUNT(D4:D5)</f>
        <v>2</v>
      </c>
      <c r="D19" s="95">
        <f>SUM(D4:D5)</f>
        <v>3.5</v>
      </c>
      <c r="E19" s="95">
        <f>SUM(E4:E5)</f>
        <v>0</v>
      </c>
      <c r="F19" s="95"/>
      <c r="G19" s="95"/>
      <c r="H19" s="95">
        <f>SUM(H4:H5)</f>
        <v>0</v>
      </c>
      <c r="I19" s="95">
        <f>SUM(I4:I5)</f>
        <v>40</v>
      </c>
      <c r="J19" s="95">
        <f>MAX(J4:J5)</f>
        <v>11</v>
      </c>
      <c r="K19" s="45">
        <f>SUM(K4:K5)</f>
        <v>27493.599999999999</v>
      </c>
      <c r="L19" s="45">
        <f t="shared" ref="L19:V19" si="4">SUM(L4:L5)</f>
        <v>0</v>
      </c>
      <c r="M19" s="45">
        <f t="shared" si="4"/>
        <v>5508.72</v>
      </c>
      <c r="N19" s="45">
        <f t="shared" si="4"/>
        <v>0</v>
      </c>
      <c r="O19" s="45">
        <f t="shared" si="4"/>
        <v>1867.6</v>
      </c>
      <c r="P19" s="45">
        <f t="shared" si="4"/>
        <v>58</v>
      </c>
      <c r="Q19" s="45">
        <f t="shared" si="4"/>
        <v>7289.6</v>
      </c>
      <c r="R19" s="45">
        <f t="shared" si="4"/>
        <v>1400</v>
      </c>
      <c r="S19" s="45">
        <f t="shared" si="4"/>
        <v>0</v>
      </c>
      <c r="T19" s="45">
        <f t="shared" si="4"/>
        <v>0</v>
      </c>
      <c r="U19" s="45">
        <f t="shared" si="4"/>
        <v>43667.519999999997</v>
      </c>
      <c r="V19" s="45">
        <f t="shared" si="4"/>
        <v>0</v>
      </c>
      <c r="W19" s="255">
        <f>U19+V19</f>
        <v>43667.519999999997</v>
      </c>
      <c r="X19" s="249">
        <f>SUM(X4:X5)</f>
        <v>8750</v>
      </c>
      <c r="Y19" s="249">
        <f>SUM(Y4:Y5)</f>
        <v>0</v>
      </c>
      <c r="Z19" s="249">
        <f>SUM(Z4:Z5)</f>
        <v>480</v>
      </c>
      <c r="AA19" s="249">
        <f>SUM(AA4:AA5)</f>
        <v>480</v>
      </c>
      <c r="AB19" s="62">
        <f>W19/(D19+E19)</f>
        <v>12476.434285714286</v>
      </c>
      <c r="AC19" s="62">
        <f>W19/Z19</f>
        <v>90.97399999999999</v>
      </c>
      <c r="AD19" s="62"/>
      <c r="AE19" s="62"/>
    </row>
    <row r="20" spans="1:31" s="20" customFormat="1" ht="25.5" customHeight="1" x14ac:dyDescent="0.25">
      <c r="A20" s="303" t="s">
        <v>684</v>
      </c>
      <c r="B20" s="303"/>
      <c r="C20" s="95">
        <f>COUNT(D6:D7)</f>
        <v>2</v>
      </c>
      <c r="D20" s="95">
        <f>SUM(D6:D7)</f>
        <v>7.8000000000000007</v>
      </c>
      <c r="E20" s="95">
        <f>SUM(E6:E7)</f>
        <v>0</v>
      </c>
      <c r="F20" s="95"/>
      <c r="G20" s="95"/>
      <c r="H20" s="95">
        <f>SUM(H6:H7)</f>
        <v>0</v>
      </c>
      <c r="I20" s="95">
        <f>SUM(I6:I7)</f>
        <v>40</v>
      </c>
      <c r="J20" s="95">
        <f>MAX(J6:J7)</f>
        <v>11</v>
      </c>
      <c r="K20" s="45">
        <f>SUM(K6:K7)</f>
        <v>27895.8</v>
      </c>
      <c r="L20" s="45">
        <f t="shared" ref="L20:V20" si="5">SUM(L6:L7)</f>
        <v>0</v>
      </c>
      <c r="M20" s="45">
        <f t="shared" si="5"/>
        <v>5579.16</v>
      </c>
      <c r="N20" s="45">
        <f t="shared" si="5"/>
        <v>0</v>
      </c>
      <c r="O20" s="45">
        <f t="shared" si="5"/>
        <v>1969.2</v>
      </c>
      <c r="P20" s="45">
        <f t="shared" si="5"/>
        <v>72</v>
      </c>
      <c r="Q20" s="45">
        <f t="shared" si="5"/>
        <v>7289.6</v>
      </c>
      <c r="R20" s="45">
        <f t="shared" si="5"/>
        <v>1400</v>
      </c>
      <c r="S20" s="45">
        <f t="shared" si="5"/>
        <v>0</v>
      </c>
      <c r="T20" s="45">
        <f t="shared" si="5"/>
        <v>0</v>
      </c>
      <c r="U20" s="45">
        <f t="shared" si="5"/>
        <v>44205.759999999995</v>
      </c>
      <c r="V20" s="45">
        <f t="shared" si="5"/>
        <v>0</v>
      </c>
      <c r="W20" s="255">
        <f>U20+V20</f>
        <v>44205.759999999995</v>
      </c>
      <c r="X20" s="249">
        <f>SUM(X6:X7)</f>
        <v>19500</v>
      </c>
      <c r="Y20" s="249">
        <f>SUM(Y6:Y7)</f>
        <v>0</v>
      </c>
      <c r="Z20" s="249">
        <f>SUM(Z6:Z7)</f>
        <v>484</v>
      </c>
      <c r="AA20" s="249">
        <f>SUM(AA6:AA7)</f>
        <v>472</v>
      </c>
      <c r="AB20" s="62">
        <f>W20/(D20+E20)</f>
        <v>5667.4051282051269</v>
      </c>
      <c r="AC20" s="62">
        <f>W20/Z20</f>
        <v>91.334214876033045</v>
      </c>
      <c r="AD20" s="62"/>
      <c r="AE20" s="62"/>
    </row>
    <row r="21" spans="1:31" s="20" customFormat="1" ht="25.5" customHeight="1" x14ac:dyDescent="0.25">
      <c r="A21" s="303" t="s">
        <v>685</v>
      </c>
      <c r="B21" s="303"/>
      <c r="C21" s="95">
        <f>COUNT(D8:D11)</f>
        <v>4</v>
      </c>
      <c r="D21" s="95">
        <f>SUM(D8:D11)</f>
        <v>2.2999999999999998</v>
      </c>
      <c r="E21" s="95">
        <f>SUM(E8:E11)</f>
        <v>0</v>
      </c>
      <c r="F21" s="95"/>
      <c r="G21" s="95"/>
      <c r="H21" s="95">
        <f>SUM(H8:H11)</f>
        <v>0</v>
      </c>
      <c r="I21" s="95">
        <f>SUM(I8:I11)</f>
        <v>80</v>
      </c>
      <c r="J21" s="95">
        <f>MAX(J8:J11)</f>
        <v>12</v>
      </c>
      <c r="K21" s="45">
        <f>SUM(K8:K11)</f>
        <v>56496</v>
      </c>
      <c r="L21" s="45">
        <f t="shared" ref="L21:V21" si="6">SUM(L8:L11)</f>
        <v>0</v>
      </c>
      <c r="M21" s="45">
        <f t="shared" si="6"/>
        <v>11299.2</v>
      </c>
      <c r="N21" s="45">
        <f t="shared" si="6"/>
        <v>0</v>
      </c>
      <c r="O21" s="45">
        <f t="shared" si="6"/>
        <v>3758.4</v>
      </c>
      <c r="P21" s="45">
        <f t="shared" si="6"/>
        <v>3772</v>
      </c>
      <c r="Q21" s="45">
        <f t="shared" si="6"/>
        <v>15741.599999999999</v>
      </c>
      <c r="R21" s="45">
        <f t="shared" si="6"/>
        <v>2800</v>
      </c>
      <c r="S21" s="45">
        <f t="shared" si="6"/>
        <v>0</v>
      </c>
      <c r="T21" s="45">
        <f t="shared" si="6"/>
        <v>0</v>
      </c>
      <c r="U21" s="45">
        <f t="shared" si="6"/>
        <v>93867.199999999997</v>
      </c>
      <c r="V21" s="45">
        <f t="shared" si="6"/>
        <v>0</v>
      </c>
      <c r="W21" s="255">
        <f>U21+V21</f>
        <v>93867.199999999997</v>
      </c>
      <c r="X21" s="249">
        <f>SUM(X8:X11)</f>
        <v>5750</v>
      </c>
      <c r="Y21" s="249">
        <f>SUM(Y8:Y11)</f>
        <v>0</v>
      </c>
      <c r="Z21" s="249">
        <f>SUM(Z8:Z11)</f>
        <v>976</v>
      </c>
      <c r="AA21" s="249">
        <f>SUM(AA8:AA11)</f>
        <v>836</v>
      </c>
      <c r="AB21" s="62">
        <f>W21/(D21+E21)</f>
        <v>40811.82608695652</v>
      </c>
      <c r="AC21" s="62">
        <f>W21/Z21</f>
        <v>96.175409836065569</v>
      </c>
      <c r="AD21" s="62"/>
      <c r="AE21" s="62"/>
    </row>
  </sheetData>
  <mergeCells count="4">
    <mergeCell ref="A19:B19"/>
    <mergeCell ref="A20:B20"/>
    <mergeCell ref="A21:B21"/>
    <mergeCell ref="A18:B18"/>
  </mergeCells>
  <pageMargins left="0.74803149606299213" right="0.74803149606299213" top="0.98425196850393704" bottom="0.98425196850393704" header="0.51181102362204722" footer="0.51181102362204722"/>
  <pageSetup paperSize="9" scale="93" fitToWidth="2" orientation="landscape"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pageSetUpPr fitToPage="1"/>
  </sheetPr>
  <dimension ref="A1:AE29"/>
  <sheetViews>
    <sheetView workbookViewId="0">
      <selection activeCell="A4" sqref="A4:AE19"/>
    </sheetView>
  </sheetViews>
  <sheetFormatPr defaultRowHeight="13.2" x14ac:dyDescent="0.25"/>
  <cols>
    <col min="1" max="1" width="15.88671875" customWidth="1"/>
    <col min="2" max="2" width="13.33203125" customWidth="1"/>
    <col min="3" max="3" width="11.88671875" customWidth="1"/>
    <col min="6" max="6" width="21.109375" customWidth="1"/>
    <col min="7" max="7" width="11.6640625" customWidth="1"/>
    <col min="8" max="10" width="9.33203125" bestFit="1" customWidth="1"/>
    <col min="11" max="11" width="12" bestFit="1" customWidth="1"/>
    <col min="12" max="12" width="6.44140625" bestFit="1" customWidth="1"/>
    <col min="13" max="13" width="11" bestFit="1" customWidth="1"/>
    <col min="14" max="14" width="8" bestFit="1" customWidth="1"/>
    <col min="15" max="16" width="10" bestFit="1" customWidth="1"/>
    <col min="17" max="17" width="11" bestFit="1" customWidth="1"/>
    <col min="18" max="18" width="10" bestFit="1" customWidth="1"/>
    <col min="19" max="19" width="7.44140625" bestFit="1" customWidth="1"/>
    <col min="20" max="20" width="10" bestFit="1" customWidth="1"/>
    <col min="21" max="21" width="12" bestFit="1" customWidth="1"/>
    <col min="22" max="22" width="9.33203125" bestFit="1" customWidth="1"/>
    <col min="23" max="23" width="12" bestFit="1" customWidth="1"/>
    <col min="26" max="27" width="9.33203125" bestFit="1" customWidth="1"/>
    <col min="28" max="28" width="11" bestFit="1" customWidth="1"/>
    <col min="29" max="29" width="9.44140625" bestFit="1" customWidth="1"/>
    <col min="30" max="30" width="16" customWidth="1"/>
    <col min="31" max="31" width="21.44140625" customWidth="1"/>
  </cols>
  <sheetData>
    <row r="1" spans="1:31" x14ac:dyDescent="0.25">
      <c r="A1" s="10" t="s">
        <v>398</v>
      </c>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31" s="115" customFormat="1" ht="10.199999999999999" x14ac:dyDescent="0.2">
      <c r="A4" s="21" t="s">
        <v>399</v>
      </c>
      <c r="B4" s="39" t="s">
        <v>255</v>
      </c>
      <c r="C4" s="21" t="s">
        <v>400</v>
      </c>
      <c r="D4" s="21">
        <v>0</v>
      </c>
      <c r="E4" s="21">
        <v>0</v>
      </c>
      <c r="F4" s="21" t="s">
        <v>424</v>
      </c>
      <c r="G4" s="21" t="s">
        <v>400</v>
      </c>
      <c r="H4" s="21">
        <v>0</v>
      </c>
      <c r="I4" s="21">
        <v>20</v>
      </c>
      <c r="J4" s="21">
        <v>11</v>
      </c>
      <c r="K4" s="114">
        <v>13309.8</v>
      </c>
      <c r="L4" s="114">
        <v>0</v>
      </c>
      <c r="M4" s="114">
        <v>2661.96</v>
      </c>
      <c r="N4" s="114">
        <v>0</v>
      </c>
      <c r="O4" s="114">
        <v>2934.8</v>
      </c>
      <c r="P4" s="23">
        <v>0</v>
      </c>
      <c r="Q4" s="114">
        <v>3644.8</v>
      </c>
      <c r="R4" s="23">
        <v>0</v>
      </c>
      <c r="S4" s="114">
        <v>0</v>
      </c>
      <c r="T4" s="23">
        <v>0</v>
      </c>
      <c r="U4" s="114">
        <v>22551.360000000001</v>
      </c>
      <c r="V4" s="23">
        <v>0</v>
      </c>
      <c r="W4" s="23">
        <f>U4+V4</f>
        <v>22551.360000000001</v>
      </c>
      <c r="X4" s="21">
        <v>0</v>
      </c>
      <c r="Y4" s="21">
        <v>0</v>
      </c>
      <c r="Z4" s="21">
        <v>240</v>
      </c>
      <c r="AA4" s="21">
        <v>240</v>
      </c>
      <c r="AB4" s="23" t="e">
        <f>W4/(D4+E4)</f>
        <v>#DIV/0!</v>
      </c>
      <c r="AC4" s="23">
        <f t="shared" ref="AC4:AC19" si="0">W4/Z4</f>
        <v>93.963999999999999</v>
      </c>
      <c r="AD4" s="23" t="s">
        <v>35</v>
      </c>
      <c r="AE4" s="284"/>
    </row>
    <row r="5" spans="1:31" s="115" customFormat="1" ht="10.199999999999999" x14ac:dyDescent="0.2">
      <c r="A5" s="21" t="s">
        <v>399</v>
      </c>
      <c r="B5" s="39" t="s">
        <v>218</v>
      </c>
      <c r="C5" s="21" t="s">
        <v>401</v>
      </c>
      <c r="D5" s="21">
        <v>0</v>
      </c>
      <c r="E5" s="21">
        <v>0</v>
      </c>
      <c r="F5" s="21" t="s">
        <v>426</v>
      </c>
      <c r="G5" s="21" t="s">
        <v>401</v>
      </c>
      <c r="H5" s="21">
        <v>0</v>
      </c>
      <c r="I5" s="21">
        <v>18</v>
      </c>
      <c r="J5" s="21">
        <v>10</v>
      </c>
      <c r="K5" s="114">
        <v>12432</v>
      </c>
      <c r="L5" s="114">
        <v>0</v>
      </c>
      <c r="M5" s="114">
        <v>2486.4</v>
      </c>
      <c r="N5" s="114">
        <v>0</v>
      </c>
      <c r="O5" s="114">
        <v>858</v>
      </c>
      <c r="P5" s="114">
        <v>29</v>
      </c>
      <c r="Q5" s="114">
        <v>4700</v>
      </c>
      <c r="R5" s="114">
        <v>700</v>
      </c>
      <c r="S5" s="114">
        <v>0</v>
      </c>
      <c r="T5" s="23">
        <v>0</v>
      </c>
      <c r="U5" s="114">
        <v>21205.4</v>
      </c>
      <c r="V5" s="23">
        <v>0</v>
      </c>
      <c r="W5" s="23">
        <f t="shared" ref="W5:W19" si="1">U5+V5</f>
        <v>21205.4</v>
      </c>
      <c r="X5" s="21">
        <v>0</v>
      </c>
      <c r="Y5" s="21">
        <v>0</v>
      </c>
      <c r="Z5" s="21">
        <v>198</v>
      </c>
      <c r="AA5" s="21">
        <v>190</v>
      </c>
      <c r="AB5" s="23" t="e">
        <f>W5/(D5+E5)</f>
        <v>#DIV/0!</v>
      </c>
      <c r="AC5" s="23">
        <f t="shared" si="0"/>
        <v>107.0979797979798</v>
      </c>
      <c r="AD5" s="23" t="s">
        <v>35</v>
      </c>
      <c r="AE5" s="284"/>
    </row>
    <row r="6" spans="1:31" s="115" customFormat="1" ht="10.199999999999999" x14ac:dyDescent="0.2">
      <c r="A6" s="21" t="s">
        <v>399</v>
      </c>
      <c r="B6" s="39" t="s">
        <v>219</v>
      </c>
      <c r="C6" s="21" t="s">
        <v>402</v>
      </c>
      <c r="D6" s="21">
        <v>5.7</v>
      </c>
      <c r="E6" s="21">
        <v>0</v>
      </c>
      <c r="F6" s="21" t="s">
        <v>425</v>
      </c>
      <c r="G6" s="21" t="s">
        <v>402</v>
      </c>
      <c r="H6" s="21">
        <v>0</v>
      </c>
      <c r="I6" s="21">
        <v>30</v>
      </c>
      <c r="J6" s="21">
        <v>11</v>
      </c>
      <c r="K6" s="114">
        <v>20657.7</v>
      </c>
      <c r="L6" s="114">
        <v>0</v>
      </c>
      <c r="M6" s="114">
        <v>4131.54</v>
      </c>
      <c r="N6" s="114">
        <v>0</v>
      </c>
      <c r="O6" s="114">
        <v>1415.7</v>
      </c>
      <c r="P6" s="114">
        <v>43.5</v>
      </c>
      <c r="Q6" s="114">
        <v>5467.2</v>
      </c>
      <c r="R6" s="114">
        <v>700</v>
      </c>
      <c r="S6" s="114">
        <v>0</v>
      </c>
      <c r="T6" s="23">
        <v>0</v>
      </c>
      <c r="U6" s="114">
        <v>32415.64</v>
      </c>
      <c r="V6" s="23">
        <v>0</v>
      </c>
      <c r="W6" s="23">
        <f t="shared" si="1"/>
        <v>32415.64</v>
      </c>
      <c r="X6" s="21">
        <v>14750</v>
      </c>
      <c r="Y6" s="21">
        <v>0</v>
      </c>
      <c r="Z6" s="21">
        <v>360</v>
      </c>
      <c r="AA6" s="21">
        <v>334</v>
      </c>
      <c r="AB6" s="23">
        <f>W6/(D6+E6)</f>
        <v>5686.954385964912</v>
      </c>
      <c r="AC6" s="23">
        <f t="shared" si="0"/>
        <v>90.043444444444447</v>
      </c>
      <c r="AD6" s="23" t="s">
        <v>35</v>
      </c>
      <c r="AE6" s="284"/>
    </row>
    <row r="7" spans="1:31" s="115" customFormat="1" ht="10.199999999999999" x14ac:dyDescent="0.2">
      <c r="A7" s="21" t="s">
        <v>399</v>
      </c>
      <c r="B7" s="38" t="s">
        <v>414</v>
      </c>
      <c r="C7" s="21" t="s">
        <v>403</v>
      </c>
      <c r="D7" s="21">
        <v>0</v>
      </c>
      <c r="E7" s="21">
        <v>0</v>
      </c>
      <c r="F7" s="21" t="s">
        <v>426</v>
      </c>
      <c r="G7" s="21" t="s">
        <v>403</v>
      </c>
      <c r="H7" s="21">
        <v>0</v>
      </c>
      <c r="I7" s="21">
        <v>20</v>
      </c>
      <c r="J7" s="21">
        <v>11</v>
      </c>
      <c r="K7" s="114">
        <v>13991.8</v>
      </c>
      <c r="L7" s="114">
        <v>0</v>
      </c>
      <c r="M7" s="114">
        <v>2798.36</v>
      </c>
      <c r="N7" s="114">
        <v>0</v>
      </c>
      <c r="O7" s="114">
        <v>943.8</v>
      </c>
      <c r="P7" s="114">
        <v>29</v>
      </c>
      <c r="Q7" s="114">
        <v>3644.8</v>
      </c>
      <c r="R7" s="114">
        <v>700</v>
      </c>
      <c r="S7" s="114">
        <v>0</v>
      </c>
      <c r="T7" s="23">
        <v>0</v>
      </c>
      <c r="U7" s="114">
        <v>22107.759999999998</v>
      </c>
      <c r="V7" s="23">
        <v>0</v>
      </c>
      <c r="W7" s="23">
        <f t="shared" si="1"/>
        <v>22107.759999999998</v>
      </c>
      <c r="X7" s="21">
        <v>0</v>
      </c>
      <c r="Y7" s="21">
        <v>0</v>
      </c>
      <c r="Z7" s="21">
        <v>240</v>
      </c>
      <c r="AA7" s="21">
        <v>229</v>
      </c>
      <c r="AB7" s="23" t="e">
        <f t="shared" ref="AB7:AB19" si="2">W7/(D7+E7)</f>
        <v>#DIV/0!</v>
      </c>
      <c r="AC7" s="23">
        <f t="shared" si="0"/>
        <v>92.115666666666655</v>
      </c>
      <c r="AD7" s="23" t="s">
        <v>35</v>
      </c>
      <c r="AE7" s="284"/>
    </row>
    <row r="8" spans="1:31" s="115" customFormat="1" ht="10.199999999999999" x14ac:dyDescent="0.2">
      <c r="A8" s="21" t="s">
        <v>399</v>
      </c>
      <c r="B8" s="39" t="s">
        <v>220</v>
      </c>
      <c r="C8" s="21" t="s">
        <v>404</v>
      </c>
      <c r="D8" s="21">
        <v>4.5</v>
      </c>
      <c r="E8" s="21">
        <v>0</v>
      </c>
      <c r="F8" s="21" t="s">
        <v>177</v>
      </c>
      <c r="G8" s="21" t="s">
        <v>404</v>
      </c>
      <c r="H8" s="21">
        <v>0</v>
      </c>
      <c r="I8" s="21">
        <v>20</v>
      </c>
      <c r="J8" s="21">
        <v>11</v>
      </c>
      <c r="K8" s="114">
        <v>13771.8</v>
      </c>
      <c r="L8" s="114">
        <v>0</v>
      </c>
      <c r="M8" s="114">
        <v>2754.36</v>
      </c>
      <c r="N8" s="114">
        <v>0</v>
      </c>
      <c r="O8" s="114">
        <v>923.8</v>
      </c>
      <c r="P8" s="114">
        <v>29</v>
      </c>
      <c r="Q8" s="114">
        <v>3655.8</v>
      </c>
      <c r="R8" s="114">
        <v>700</v>
      </c>
      <c r="S8" s="114">
        <v>0</v>
      </c>
      <c r="T8" s="23">
        <v>0</v>
      </c>
      <c r="U8" s="114">
        <v>21843.759999999998</v>
      </c>
      <c r="V8" s="23">
        <v>0</v>
      </c>
      <c r="W8" s="23">
        <f t="shared" si="1"/>
        <v>21843.759999999998</v>
      </c>
      <c r="X8" s="21">
        <v>11250</v>
      </c>
      <c r="Y8" s="21">
        <v>0</v>
      </c>
      <c r="Z8" s="21">
        <v>240</v>
      </c>
      <c r="AA8" s="21">
        <v>233</v>
      </c>
      <c r="AB8" s="23">
        <f t="shared" si="2"/>
        <v>4854.1688888888884</v>
      </c>
      <c r="AC8" s="23">
        <f t="shared" si="0"/>
        <v>91.015666666666661</v>
      </c>
      <c r="AD8" s="23" t="s">
        <v>1521</v>
      </c>
      <c r="AE8" s="284"/>
    </row>
    <row r="9" spans="1:31" s="115" customFormat="1" ht="10.199999999999999" x14ac:dyDescent="0.2">
      <c r="A9" s="21" t="s">
        <v>399</v>
      </c>
      <c r="B9" s="39" t="s">
        <v>221</v>
      </c>
      <c r="C9" s="21" t="s">
        <v>405</v>
      </c>
      <c r="D9" s="21">
        <v>4.8</v>
      </c>
      <c r="E9" s="21">
        <v>0</v>
      </c>
      <c r="F9" s="21" t="s">
        <v>177</v>
      </c>
      <c r="G9" s="21" t="s">
        <v>405</v>
      </c>
      <c r="H9" s="21">
        <v>0</v>
      </c>
      <c r="I9" s="21">
        <v>20</v>
      </c>
      <c r="J9" s="21">
        <v>11</v>
      </c>
      <c r="K9" s="114">
        <v>13771.8</v>
      </c>
      <c r="L9" s="114">
        <v>0</v>
      </c>
      <c r="M9" s="114">
        <v>2754.36</v>
      </c>
      <c r="N9" s="114">
        <v>0</v>
      </c>
      <c r="O9" s="114">
        <v>923.8</v>
      </c>
      <c r="P9" s="114">
        <v>29</v>
      </c>
      <c r="Q9" s="114">
        <v>3644.8</v>
      </c>
      <c r="R9" s="114">
        <v>700</v>
      </c>
      <c r="S9" s="114">
        <v>0</v>
      </c>
      <c r="T9" s="23">
        <v>0</v>
      </c>
      <c r="U9" s="114">
        <v>21823.759999999998</v>
      </c>
      <c r="V9" s="23">
        <v>0</v>
      </c>
      <c r="W9" s="23">
        <f t="shared" si="1"/>
        <v>21823.759999999998</v>
      </c>
      <c r="X9" s="21">
        <v>12000</v>
      </c>
      <c r="Y9" s="21">
        <v>0</v>
      </c>
      <c r="Z9" s="21">
        <v>252</v>
      </c>
      <c r="AA9" s="21">
        <v>203</v>
      </c>
      <c r="AB9" s="23">
        <f t="shared" si="2"/>
        <v>4546.6166666666668</v>
      </c>
      <c r="AC9" s="23">
        <f t="shared" si="0"/>
        <v>86.60222222222221</v>
      </c>
      <c r="AD9" s="23" t="s">
        <v>1522</v>
      </c>
      <c r="AE9" s="284"/>
    </row>
    <row r="10" spans="1:31" s="115" customFormat="1" ht="10.199999999999999" x14ac:dyDescent="0.2">
      <c r="A10" s="21" t="s">
        <v>399</v>
      </c>
      <c r="B10" s="39" t="s">
        <v>222</v>
      </c>
      <c r="C10" s="21" t="s">
        <v>406</v>
      </c>
      <c r="D10" s="21">
        <v>0</v>
      </c>
      <c r="E10" s="21">
        <v>0</v>
      </c>
      <c r="F10" s="21" t="s">
        <v>439</v>
      </c>
      <c r="G10" s="21" t="s">
        <v>406</v>
      </c>
      <c r="H10" s="21">
        <v>0</v>
      </c>
      <c r="I10" s="21">
        <v>20</v>
      </c>
      <c r="J10" s="21">
        <v>11</v>
      </c>
      <c r="K10" s="114">
        <v>14124</v>
      </c>
      <c r="L10" s="114">
        <v>0</v>
      </c>
      <c r="M10" s="114">
        <v>2824.8</v>
      </c>
      <c r="N10" s="114">
        <v>0</v>
      </c>
      <c r="O10" s="114">
        <v>1025.4000000000001</v>
      </c>
      <c r="P10" s="114">
        <v>43</v>
      </c>
      <c r="Q10" s="114">
        <v>3644.8</v>
      </c>
      <c r="R10" s="114">
        <v>700</v>
      </c>
      <c r="S10" s="114">
        <v>0</v>
      </c>
      <c r="T10" s="23">
        <v>0</v>
      </c>
      <c r="U10" s="114">
        <v>22362</v>
      </c>
      <c r="V10" s="23">
        <v>0</v>
      </c>
      <c r="W10" s="23">
        <f t="shared" si="1"/>
        <v>22362</v>
      </c>
      <c r="X10" s="21">
        <v>0</v>
      </c>
      <c r="Y10" s="21">
        <v>0</v>
      </c>
      <c r="Z10" s="21">
        <v>240</v>
      </c>
      <c r="AA10" s="21">
        <v>225</v>
      </c>
      <c r="AB10" s="23" t="e">
        <f t="shared" si="2"/>
        <v>#DIV/0!</v>
      </c>
      <c r="AC10" s="23">
        <f t="shared" si="0"/>
        <v>93.174999999999997</v>
      </c>
      <c r="AD10" s="23" t="s">
        <v>35</v>
      </c>
      <c r="AE10" s="284"/>
    </row>
    <row r="11" spans="1:31" s="115" customFormat="1" ht="10.199999999999999" x14ac:dyDescent="0.2">
      <c r="A11" s="21" t="s">
        <v>399</v>
      </c>
      <c r="B11" s="39" t="s">
        <v>223</v>
      </c>
      <c r="C11" s="21" t="s">
        <v>457</v>
      </c>
      <c r="D11" s="21">
        <v>0</v>
      </c>
      <c r="E11" s="21">
        <v>0</v>
      </c>
      <c r="F11" s="21" t="s">
        <v>456</v>
      </c>
      <c r="G11" s="21" t="s">
        <v>457</v>
      </c>
      <c r="H11" s="21">
        <v>0</v>
      </c>
      <c r="I11" s="21">
        <v>20</v>
      </c>
      <c r="J11" s="21">
        <v>11</v>
      </c>
      <c r="K11" s="114">
        <v>14124</v>
      </c>
      <c r="L11" s="114">
        <v>0</v>
      </c>
      <c r="M11" s="114">
        <v>2824.8</v>
      </c>
      <c r="N11" s="114">
        <v>0</v>
      </c>
      <c r="O11" s="114">
        <v>1025.4000000000001</v>
      </c>
      <c r="P11" s="114">
        <v>43</v>
      </c>
      <c r="Q11" s="114">
        <v>3644.8</v>
      </c>
      <c r="R11" s="114">
        <v>700</v>
      </c>
      <c r="S11" s="114">
        <v>0</v>
      </c>
      <c r="T11" s="23">
        <v>0</v>
      </c>
      <c r="U11" s="114">
        <v>22362</v>
      </c>
      <c r="V11" s="23">
        <v>0</v>
      </c>
      <c r="W11" s="23">
        <f t="shared" si="1"/>
        <v>22362</v>
      </c>
      <c r="X11" s="21">
        <v>0</v>
      </c>
      <c r="Y11" s="21">
        <v>0</v>
      </c>
      <c r="Z11" s="21">
        <v>220</v>
      </c>
      <c r="AA11" s="21">
        <v>220</v>
      </c>
      <c r="AB11" s="23" t="e">
        <f t="shared" si="2"/>
        <v>#DIV/0!</v>
      </c>
      <c r="AC11" s="23">
        <f t="shared" si="0"/>
        <v>101.64545454545454</v>
      </c>
      <c r="AD11" s="23" t="s">
        <v>35</v>
      </c>
      <c r="AE11" s="284"/>
    </row>
    <row r="12" spans="1:31" s="115" customFormat="1" ht="10.199999999999999" x14ac:dyDescent="0.2">
      <c r="A12" s="21" t="s">
        <v>399</v>
      </c>
      <c r="B12" s="39" t="s">
        <v>223</v>
      </c>
      <c r="C12" s="21" t="s">
        <v>407</v>
      </c>
      <c r="D12" s="21">
        <v>3.78</v>
      </c>
      <c r="E12" s="21">
        <v>0</v>
      </c>
      <c r="F12" s="21" t="s">
        <v>177</v>
      </c>
      <c r="G12" s="21" t="s">
        <v>407</v>
      </c>
      <c r="H12" s="21">
        <v>0</v>
      </c>
      <c r="I12" s="21">
        <v>5</v>
      </c>
      <c r="J12" s="21">
        <v>11</v>
      </c>
      <c r="K12" s="114">
        <v>3530.95</v>
      </c>
      <c r="L12" s="114">
        <v>0</v>
      </c>
      <c r="M12" s="114">
        <v>706.19</v>
      </c>
      <c r="N12" s="114">
        <v>0</v>
      </c>
      <c r="O12" s="114">
        <v>256.35000000000002</v>
      </c>
      <c r="P12" s="114">
        <v>14.25</v>
      </c>
      <c r="Q12" s="114">
        <v>911.2</v>
      </c>
      <c r="R12" s="114">
        <v>175</v>
      </c>
      <c r="S12" s="114">
        <v>0</v>
      </c>
      <c r="T12" s="23">
        <v>0</v>
      </c>
      <c r="U12" s="114">
        <v>5593.94</v>
      </c>
      <c r="V12" s="23">
        <v>0</v>
      </c>
      <c r="W12" s="23">
        <f t="shared" si="1"/>
        <v>5593.94</v>
      </c>
      <c r="X12" s="21">
        <v>9450</v>
      </c>
      <c r="Y12" s="21">
        <v>0</v>
      </c>
      <c r="Z12" s="21">
        <v>60</v>
      </c>
      <c r="AA12" s="21">
        <v>45</v>
      </c>
      <c r="AB12" s="23">
        <f t="shared" si="2"/>
        <v>1479.8783068783068</v>
      </c>
      <c r="AC12" s="23">
        <f t="shared" si="0"/>
        <v>93.23233333333333</v>
      </c>
      <c r="AD12" s="23" t="s">
        <v>1523</v>
      </c>
      <c r="AE12" s="284"/>
    </row>
    <row r="13" spans="1:31" s="115" customFormat="1" ht="10.199999999999999" x14ac:dyDescent="0.2">
      <c r="A13" s="21" t="s">
        <v>399</v>
      </c>
      <c r="B13" s="39" t="s">
        <v>224</v>
      </c>
      <c r="C13" s="21" t="s">
        <v>408</v>
      </c>
      <c r="D13" s="21">
        <v>0</v>
      </c>
      <c r="E13" s="21">
        <v>0</v>
      </c>
      <c r="F13" s="21" t="s">
        <v>423</v>
      </c>
      <c r="G13" s="21" t="s">
        <v>408</v>
      </c>
      <c r="H13" s="21">
        <v>0</v>
      </c>
      <c r="I13" s="21">
        <v>20</v>
      </c>
      <c r="J13" s="21">
        <v>11</v>
      </c>
      <c r="K13" s="114">
        <v>14124</v>
      </c>
      <c r="L13" s="114">
        <v>0</v>
      </c>
      <c r="M13" s="114">
        <v>2824.8</v>
      </c>
      <c r="N13" s="114">
        <v>0</v>
      </c>
      <c r="O13" s="114">
        <v>1025.4000000000001</v>
      </c>
      <c r="P13" s="114">
        <v>43</v>
      </c>
      <c r="Q13" s="114">
        <v>3644.8</v>
      </c>
      <c r="R13" s="114">
        <v>700</v>
      </c>
      <c r="S13" s="114">
        <v>0</v>
      </c>
      <c r="T13" s="23">
        <v>0</v>
      </c>
      <c r="U13" s="114">
        <v>22362</v>
      </c>
      <c r="V13" s="23">
        <v>0</v>
      </c>
      <c r="W13" s="23">
        <f t="shared" si="1"/>
        <v>22362</v>
      </c>
      <c r="X13" s="21">
        <v>0</v>
      </c>
      <c r="Y13" s="21">
        <v>0</v>
      </c>
      <c r="Z13" s="21">
        <v>240</v>
      </c>
      <c r="AA13" s="21">
        <v>236</v>
      </c>
      <c r="AB13" s="23" t="e">
        <f t="shared" si="2"/>
        <v>#DIV/0!</v>
      </c>
      <c r="AC13" s="23">
        <f t="shared" si="0"/>
        <v>93.174999999999997</v>
      </c>
      <c r="AD13" s="23" t="s">
        <v>35</v>
      </c>
      <c r="AE13" s="284"/>
    </row>
    <row r="14" spans="1:31" s="115" customFormat="1" ht="10.199999999999999" x14ac:dyDescent="0.2">
      <c r="A14" s="21" t="s">
        <v>399</v>
      </c>
      <c r="B14" s="39" t="s">
        <v>226</v>
      </c>
      <c r="C14" s="21" t="s">
        <v>409</v>
      </c>
      <c r="D14" s="21">
        <v>0</v>
      </c>
      <c r="E14" s="21">
        <v>0</v>
      </c>
      <c r="F14" s="21" t="s">
        <v>363</v>
      </c>
      <c r="G14" s="21" t="s">
        <v>409</v>
      </c>
      <c r="H14" s="21">
        <v>0</v>
      </c>
      <c r="I14" s="21">
        <v>20</v>
      </c>
      <c r="J14" s="21">
        <v>11</v>
      </c>
      <c r="K14" s="114">
        <v>14124</v>
      </c>
      <c r="L14" s="114">
        <v>0</v>
      </c>
      <c r="M14" s="114">
        <v>2824.8</v>
      </c>
      <c r="N14" s="114">
        <v>0</v>
      </c>
      <c r="O14" s="114">
        <v>1025.4000000000001</v>
      </c>
      <c r="P14" s="114">
        <v>43</v>
      </c>
      <c r="Q14" s="114">
        <v>4800</v>
      </c>
      <c r="R14" s="114">
        <v>700</v>
      </c>
      <c r="S14" s="114">
        <v>0</v>
      </c>
      <c r="T14" s="23">
        <v>0</v>
      </c>
      <c r="U14" s="114">
        <v>23527.200000000001</v>
      </c>
      <c r="V14" s="23">
        <v>0</v>
      </c>
      <c r="W14" s="23">
        <f t="shared" si="1"/>
        <v>23527.200000000001</v>
      </c>
      <c r="X14" s="21">
        <v>0</v>
      </c>
      <c r="Y14" s="21">
        <v>0</v>
      </c>
      <c r="Z14" s="21">
        <v>240</v>
      </c>
      <c r="AA14" s="21">
        <v>227</v>
      </c>
      <c r="AB14" s="23" t="e">
        <f t="shared" si="2"/>
        <v>#DIV/0!</v>
      </c>
      <c r="AC14" s="23">
        <f t="shared" si="0"/>
        <v>98.03</v>
      </c>
      <c r="AD14" s="23" t="s">
        <v>35</v>
      </c>
      <c r="AE14" s="284"/>
    </row>
    <row r="15" spans="1:31" s="115" customFormat="1" ht="10.199999999999999" x14ac:dyDescent="0.2">
      <c r="A15" s="21" t="s">
        <v>399</v>
      </c>
      <c r="B15" s="38" t="s">
        <v>256</v>
      </c>
      <c r="C15" s="21" t="s">
        <v>410</v>
      </c>
      <c r="D15" s="21">
        <v>0</v>
      </c>
      <c r="E15" s="21">
        <v>0</v>
      </c>
      <c r="F15" s="21" t="s">
        <v>363</v>
      </c>
      <c r="G15" s="21" t="s">
        <v>410</v>
      </c>
      <c r="H15" s="21">
        <v>0</v>
      </c>
      <c r="I15" s="21">
        <v>20</v>
      </c>
      <c r="J15" s="21">
        <v>11</v>
      </c>
      <c r="K15" s="114">
        <v>20988</v>
      </c>
      <c r="L15" s="114">
        <v>0</v>
      </c>
      <c r="M15" s="114">
        <v>4197.6000000000004</v>
      </c>
      <c r="N15" s="114">
        <v>0</v>
      </c>
      <c r="O15" s="114">
        <v>1025.4000000000001</v>
      </c>
      <c r="P15" s="114">
        <v>1843</v>
      </c>
      <c r="Q15" s="114">
        <v>3648.4</v>
      </c>
      <c r="R15" s="114">
        <v>700</v>
      </c>
      <c r="S15" s="114">
        <v>0</v>
      </c>
      <c r="T15" s="23">
        <v>0</v>
      </c>
      <c r="U15" s="114">
        <v>32402.400000000001</v>
      </c>
      <c r="V15" s="23">
        <v>0</v>
      </c>
      <c r="W15" s="23">
        <f t="shared" si="1"/>
        <v>32402.400000000001</v>
      </c>
      <c r="X15" s="21">
        <v>0</v>
      </c>
      <c r="Y15" s="21">
        <v>0</v>
      </c>
      <c r="Z15" s="21">
        <v>252</v>
      </c>
      <c r="AA15" s="21">
        <v>240</v>
      </c>
      <c r="AB15" s="23" t="e">
        <f t="shared" si="2"/>
        <v>#DIV/0!</v>
      </c>
      <c r="AC15" s="23">
        <f t="shared" si="0"/>
        <v>128.5809523809524</v>
      </c>
      <c r="AD15" s="23" t="s">
        <v>35</v>
      </c>
      <c r="AE15" s="284"/>
    </row>
    <row r="16" spans="1:31" s="115" customFormat="1" ht="10.199999999999999" x14ac:dyDescent="0.2">
      <c r="A16" s="21" t="s">
        <v>399</v>
      </c>
      <c r="B16" s="39" t="s">
        <v>257</v>
      </c>
      <c r="C16" s="21" t="s">
        <v>411</v>
      </c>
      <c r="D16" s="21">
        <v>0</v>
      </c>
      <c r="E16" s="21">
        <v>0</v>
      </c>
      <c r="F16" s="21" t="s">
        <v>363</v>
      </c>
      <c r="G16" s="21" t="s">
        <v>411</v>
      </c>
      <c r="H16" s="21">
        <v>0</v>
      </c>
      <c r="I16" s="21">
        <v>20</v>
      </c>
      <c r="J16" s="21">
        <v>12</v>
      </c>
      <c r="K16" s="114">
        <v>14124</v>
      </c>
      <c r="L16" s="114">
        <v>0</v>
      </c>
      <c r="M16" s="114">
        <v>2824.8</v>
      </c>
      <c r="N16" s="114">
        <v>0</v>
      </c>
      <c r="O16" s="114">
        <v>911</v>
      </c>
      <c r="P16" s="114">
        <v>950.6</v>
      </c>
      <c r="Q16" s="114">
        <v>4800</v>
      </c>
      <c r="R16" s="114">
        <v>700</v>
      </c>
      <c r="S16" s="114">
        <v>0</v>
      </c>
      <c r="T16" s="23">
        <v>0</v>
      </c>
      <c r="U16" s="114">
        <v>24310.400000000001</v>
      </c>
      <c r="V16" s="23">
        <v>0</v>
      </c>
      <c r="W16" s="23">
        <f t="shared" si="1"/>
        <v>24310.400000000001</v>
      </c>
      <c r="X16" s="21">
        <v>0</v>
      </c>
      <c r="Y16" s="21">
        <v>0</v>
      </c>
      <c r="Z16" s="21">
        <v>252</v>
      </c>
      <c r="AA16" s="21">
        <v>221</v>
      </c>
      <c r="AB16" s="23" t="e">
        <f t="shared" si="2"/>
        <v>#DIV/0!</v>
      </c>
      <c r="AC16" s="23">
        <f t="shared" si="0"/>
        <v>96.469841269841282</v>
      </c>
      <c r="AD16" s="23" t="s">
        <v>35</v>
      </c>
      <c r="AE16" s="284"/>
    </row>
    <row r="17" spans="1:31" s="115" customFormat="1" ht="10.199999999999999" x14ac:dyDescent="0.2">
      <c r="A17" s="21" t="s">
        <v>399</v>
      </c>
      <c r="B17" s="39" t="s">
        <v>257</v>
      </c>
      <c r="C17" s="21" t="s">
        <v>412</v>
      </c>
      <c r="D17" s="21">
        <v>0</v>
      </c>
      <c r="E17" s="21">
        <v>0</v>
      </c>
      <c r="F17" s="21" t="s">
        <v>363</v>
      </c>
      <c r="G17" s="21" t="s">
        <v>412</v>
      </c>
      <c r="H17" s="21">
        <v>0</v>
      </c>
      <c r="I17" s="21">
        <v>20</v>
      </c>
      <c r="J17" s="21">
        <v>12</v>
      </c>
      <c r="K17" s="114">
        <v>14124</v>
      </c>
      <c r="L17" s="114">
        <v>0</v>
      </c>
      <c r="M17" s="114">
        <v>2824.8</v>
      </c>
      <c r="N17" s="114">
        <v>0</v>
      </c>
      <c r="O17" s="114">
        <v>911</v>
      </c>
      <c r="P17" s="114">
        <v>43</v>
      </c>
      <c r="Q17" s="114">
        <v>4800</v>
      </c>
      <c r="R17" s="114">
        <v>700</v>
      </c>
      <c r="S17" s="114">
        <v>0</v>
      </c>
      <c r="T17" s="23">
        <v>1040</v>
      </c>
      <c r="U17" s="114">
        <v>24442.799999999999</v>
      </c>
      <c r="V17" s="23">
        <v>0</v>
      </c>
      <c r="W17" s="23">
        <f t="shared" si="1"/>
        <v>24442.799999999999</v>
      </c>
      <c r="X17" s="21">
        <v>0</v>
      </c>
      <c r="Y17" s="21">
        <v>0</v>
      </c>
      <c r="Z17" s="21">
        <v>240</v>
      </c>
      <c r="AA17" s="21">
        <v>223</v>
      </c>
      <c r="AB17" s="23" t="e">
        <f t="shared" si="2"/>
        <v>#DIV/0!</v>
      </c>
      <c r="AC17" s="23">
        <f t="shared" si="0"/>
        <v>101.845</v>
      </c>
      <c r="AD17" s="23" t="s">
        <v>35</v>
      </c>
      <c r="AE17" s="284"/>
    </row>
    <row r="18" spans="1:31" s="115" customFormat="1" ht="10.199999999999999" x14ac:dyDescent="0.2">
      <c r="A18" s="21" t="s">
        <v>399</v>
      </c>
      <c r="B18" s="39" t="s">
        <v>257</v>
      </c>
      <c r="C18" s="21" t="s">
        <v>412</v>
      </c>
      <c r="D18" s="21">
        <v>5.4</v>
      </c>
      <c r="E18" s="21">
        <v>0</v>
      </c>
      <c r="F18" s="21" t="s">
        <v>177</v>
      </c>
      <c r="G18" s="21" t="s">
        <v>412</v>
      </c>
      <c r="H18" s="21">
        <v>0</v>
      </c>
      <c r="I18" s="21">
        <v>20</v>
      </c>
      <c r="J18" s="21">
        <v>11</v>
      </c>
      <c r="K18" s="114">
        <v>15268</v>
      </c>
      <c r="L18" s="114">
        <v>0</v>
      </c>
      <c r="M18" s="114">
        <v>3053.6</v>
      </c>
      <c r="N18" s="114">
        <v>0</v>
      </c>
      <c r="O18" s="114">
        <v>911</v>
      </c>
      <c r="P18" s="114">
        <v>43</v>
      </c>
      <c r="Q18" s="114">
        <v>4800</v>
      </c>
      <c r="R18" s="114">
        <v>700</v>
      </c>
      <c r="S18" s="114">
        <v>0</v>
      </c>
      <c r="T18" s="23">
        <v>0</v>
      </c>
      <c r="U18" s="114">
        <v>24775.599999999999</v>
      </c>
      <c r="V18" s="23">
        <v>0</v>
      </c>
      <c r="W18" s="23">
        <f t="shared" si="1"/>
        <v>24775.599999999999</v>
      </c>
      <c r="X18" s="21">
        <v>13500</v>
      </c>
      <c r="Y18" s="21">
        <v>0</v>
      </c>
      <c r="Z18" s="21">
        <v>220</v>
      </c>
      <c r="AA18" s="21">
        <v>216</v>
      </c>
      <c r="AB18" s="23">
        <f t="shared" si="2"/>
        <v>4588.0740740740739</v>
      </c>
      <c r="AC18" s="23">
        <f t="shared" si="0"/>
        <v>112.61636363636363</v>
      </c>
      <c r="AD18" s="23" t="s">
        <v>637</v>
      </c>
      <c r="AE18" s="284"/>
    </row>
    <row r="19" spans="1:31" s="115" customFormat="1" ht="10.199999999999999" x14ac:dyDescent="0.2">
      <c r="A19" s="21" t="s">
        <v>399</v>
      </c>
      <c r="B19" s="39" t="s">
        <v>258</v>
      </c>
      <c r="C19" s="21" t="s">
        <v>413</v>
      </c>
      <c r="D19" s="21">
        <v>0</v>
      </c>
      <c r="E19" s="21">
        <v>0</v>
      </c>
      <c r="F19" s="21" t="s">
        <v>363</v>
      </c>
      <c r="G19" s="21" t="s">
        <v>413</v>
      </c>
      <c r="H19" s="21">
        <v>0</v>
      </c>
      <c r="I19" s="21">
        <v>33</v>
      </c>
      <c r="J19" s="21">
        <v>12</v>
      </c>
      <c r="K19" s="114">
        <v>14124</v>
      </c>
      <c r="L19" s="114">
        <v>0</v>
      </c>
      <c r="M19" s="114">
        <v>2824.8</v>
      </c>
      <c r="N19" s="114">
        <v>0</v>
      </c>
      <c r="O19" s="114">
        <v>911</v>
      </c>
      <c r="P19" s="114">
        <v>57</v>
      </c>
      <c r="Q19" s="114">
        <v>4800</v>
      </c>
      <c r="R19" s="114">
        <v>700</v>
      </c>
      <c r="S19" s="114">
        <v>0</v>
      </c>
      <c r="T19" s="23">
        <v>0</v>
      </c>
      <c r="U19" s="114">
        <v>23416.799999999999</v>
      </c>
      <c r="V19" s="23">
        <v>0</v>
      </c>
      <c r="W19" s="23">
        <f t="shared" si="1"/>
        <v>23416.799999999999</v>
      </c>
      <c r="X19" s="21">
        <v>0</v>
      </c>
      <c r="Y19" s="21">
        <v>0</v>
      </c>
      <c r="Z19" s="21">
        <v>396</v>
      </c>
      <c r="AA19" s="21">
        <v>311</v>
      </c>
      <c r="AB19" s="23" t="e">
        <f t="shared" si="2"/>
        <v>#DIV/0!</v>
      </c>
      <c r="AC19" s="23">
        <f t="shared" si="0"/>
        <v>59.133333333333333</v>
      </c>
      <c r="AD19" s="23" t="s">
        <v>35</v>
      </c>
      <c r="AE19" s="284"/>
    </row>
    <row r="20" spans="1:31" s="5" customFormat="1" ht="10.199999999999999" x14ac:dyDescent="0.2">
      <c r="A20" s="1"/>
      <c r="B20" s="1"/>
      <c r="C20" s="1"/>
      <c r="D20" s="1"/>
      <c r="E20" s="1"/>
      <c r="F20" s="1"/>
      <c r="G20" s="1"/>
      <c r="H20" s="1"/>
      <c r="I20" s="1"/>
      <c r="J20" s="1"/>
      <c r="K20" s="1"/>
      <c r="L20" s="1"/>
      <c r="M20" s="1"/>
      <c r="N20" s="1"/>
      <c r="O20" s="1"/>
      <c r="P20" s="1"/>
      <c r="Q20" s="1"/>
      <c r="R20" s="1"/>
      <c r="S20" s="1"/>
      <c r="T20" s="13"/>
      <c r="U20" s="1"/>
      <c r="V20" s="13"/>
      <c r="W20" s="13"/>
      <c r="X20" s="1"/>
      <c r="Y20" s="1"/>
      <c r="Z20" s="1"/>
      <c r="AA20" s="1"/>
      <c r="AB20" s="13"/>
      <c r="AC20" s="13"/>
      <c r="AD20" s="13"/>
      <c r="AE20" s="285"/>
    </row>
    <row r="21" spans="1:31" s="5" customFormat="1" ht="10.199999999999999" x14ac:dyDescent="0.2">
      <c r="A21" s="1"/>
      <c r="B21" s="1"/>
      <c r="C21" s="1"/>
      <c r="D21" s="1"/>
      <c r="E21" s="1"/>
      <c r="F21" s="1"/>
      <c r="G21" s="1"/>
      <c r="H21" s="1"/>
      <c r="I21" s="1"/>
      <c r="J21" s="1"/>
      <c r="K21" s="1"/>
      <c r="L21" s="1"/>
      <c r="M21" s="1"/>
      <c r="N21" s="1"/>
      <c r="O21" s="1"/>
      <c r="P21" s="1"/>
      <c r="Q21" s="1"/>
      <c r="R21" s="1"/>
      <c r="S21" s="1"/>
      <c r="T21" s="13"/>
      <c r="U21" s="1"/>
      <c r="V21" s="13"/>
      <c r="W21" s="13"/>
      <c r="X21" s="1"/>
      <c r="Y21" s="1"/>
      <c r="Z21" s="1"/>
      <c r="AA21" s="1"/>
      <c r="AB21" s="13"/>
      <c r="AC21" s="13"/>
      <c r="AD21" s="13"/>
      <c r="AE21" s="285"/>
    </row>
    <row r="22" spans="1:31" s="5" customFormat="1" ht="10.199999999999999" x14ac:dyDescent="0.2">
      <c r="A22" s="1"/>
      <c r="B22" s="1"/>
      <c r="C22" s="1"/>
      <c r="D22" s="1"/>
      <c r="E22" s="1"/>
      <c r="F22" s="1"/>
      <c r="G22" s="1"/>
      <c r="H22" s="1"/>
      <c r="I22" s="1"/>
      <c r="J22" s="1"/>
      <c r="K22" s="1"/>
      <c r="L22" s="1"/>
      <c r="M22" s="1"/>
      <c r="N22" s="1"/>
      <c r="O22" s="1"/>
      <c r="P22" s="1"/>
      <c r="Q22" s="1"/>
      <c r="R22" s="1"/>
      <c r="S22" s="1"/>
      <c r="T22" s="13"/>
      <c r="U22" s="1"/>
      <c r="V22" s="13"/>
      <c r="W22" s="13"/>
      <c r="X22" s="1"/>
      <c r="Y22" s="1"/>
      <c r="Z22" s="1"/>
      <c r="AA22" s="1"/>
      <c r="AB22" s="13"/>
      <c r="AC22" s="13"/>
      <c r="AD22" s="13"/>
      <c r="AE22" s="285"/>
    </row>
    <row r="23" spans="1:31" x14ac:dyDescent="0.25">
      <c r="A23" s="97"/>
      <c r="B23" s="97" t="s">
        <v>28</v>
      </c>
      <c r="C23" s="97">
        <f>COUNT(D4:D22)</f>
        <v>16</v>
      </c>
      <c r="D23" s="97">
        <f>SUM(D4:D22)</f>
        <v>24.18</v>
      </c>
      <c r="E23" s="97">
        <f>SUM(E4:E22)</f>
        <v>0</v>
      </c>
      <c r="F23" s="97"/>
      <c r="G23" s="97"/>
      <c r="H23" s="97">
        <f>SUM(H4:H22)</f>
        <v>0</v>
      </c>
      <c r="I23" s="97">
        <f>SUM(I4:I22)</f>
        <v>326</v>
      </c>
      <c r="J23" s="97">
        <f>MAX(J4:J22)</f>
        <v>12</v>
      </c>
      <c r="K23" s="98">
        <f>SUM(K4:K22)</f>
        <v>226589.85</v>
      </c>
      <c r="L23" s="98">
        <f>SUM(L4:L22)</f>
        <v>0</v>
      </c>
      <c r="M23" s="98">
        <f t="shared" ref="M23:V23" si="3">SUM(M4:M22)</f>
        <v>45317.970000000008</v>
      </c>
      <c r="N23" s="98">
        <f t="shared" si="3"/>
        <v>0</v>
      </c>
      <c r="O23" s="98">
        <f t="shared" si="3"/>
        <v>17027.25</v>
      </c>
      <c r="P23" s="98">
        <f t="shared" si="3"/>
        <v>3282.35</v>
      </c>
      <c r="Q23" s="98">
        <f t="shared" si="3"/>
        <v>64251.4</v>
      </c>
      <c r="R23" s="98">
        <f t="shared" si="3"/>
        <v>9975</v>
      </c>
      <c r="S23" s="98">
        <f t="shared" si="3"/>
        <v>0</v>
      </c>
      <c r="T23" s="98">
        <f t="shared" si="3"/>
        <v>1040</v>
      </c>
      <c r="U23" s="98">
        <f t="shared" si="3"/>
        <v>367502.82</v>
      </c>
      <c r="V23" s="98">
        <f t="shared" si="3"/>
        <v>0</v>
      </c>
      <c r="W23" s="98">
        <f>SUM(W4:W22)</f>
        <v>367502.82</v>
      </c>
      <c r="X23" s="101">
        <f>SUM(X4:X22)</f>
        <v>60950</v>
      </c>
      <c r="Y23" s="101">
        <f>SUM(Y4:Y22)</f>
        <v>0</v>
      </c>
      <c r="Z23" s="101">
        <f>SUM(Z4:Z22)</f>
        <v>3890</v>
      </c>
      <c r="AA23" s="101">
        <f>SUM(AA4:AA22)</f>
        <v>3593</v>
      </c>
      <c r="AB23" s="113">
        <f>W23/(D23+E23)</f>
        <v>15198.627791563276</v>
      </c>
      <c r="AC23" s="113">
        <f>W23/Z23</f>
        <v>94.473732647814913</v>
      </c>
      <c r="AD23" s="113"/>
      <c r="AE23" s="113"/>
    </row>
    <row r="24" spans="1:31" ht="31.2" x14ac:dyDescent="0.25">
      <c r="A24" s="146" t="s">
        <v>14</v>
      </c>
      <c r="B24" s="146" t="s">
        <v>15</v>
      </c>
      <c r="C24" s="146" t="s">
        <v>16</v>
      </c>
      <c r="D24" s="43" t="s">
        <v>526</v>
      </c>
      <c r="E24" s="43" t="s">
        <v>524</v>
      </c>
      <c r="F24" s="146" t="s">
        <v>2</v>
      </c>
      <c r="G24" s="146" t="s">
        <v>3</v>
      </c>
      <c r="H24" s="43" t="s">
        <v>31</v>
      </c>
      <c r="I24" s="43" t="s">
        <v>4</v>
      </c>
      <c r="J24" s="43" t="s">
        <v>5</v>
      </c>
      <c r="K24" s="43" t="s">
        <v>6</v>
      </c>
      <c r="L24" s="43" t="s">
        <v>773</v>
      </c>
      <c r="M24" s="43" t="s">
        <v>13</v>
      </c>
      <c r="N24" s="146" t="s">
        <v>17</v>
      </c>
      <c r="O24" s="146" t="s">
        <v>7</v>
      </c>
      <c r="P24" s="43" t="s">
        <v>8</v>
      </c>
      <c r="Q24" s="146" t="s">
        <v>9</v>
      </c>
      <c r="R24" s="43" t="s">
        <v>18</v>
      </c>
      <c r="S24" s="146" t="s">
        <v>10</v>
      </c>
      <c r="T24" s="146" t="s">
        <v>12</v>
      </c>
      <c r="U24" s="43" t="s">
        <v>169</v>
      </c>
      <c r="V24" s="43" t="s">
        <v>170</v>
      </c>
      <c r="W24" s="43" t="s">
        <v>171</v>
      </c>
      <c r="X24" s="43" t="s">
        <v>163</v>
      </c>
      <c r="Y24" s="43" t="s">
        <v>164</v>
      </c>
      <c r="Z24" s="43" t="s">
        <v>165</v>
      </c>
      <c r="AA24" s="43" t="s">
        <v>166</v>
      </c>
      <c r="AB24" s="146" t="s">
        <v>167</v>
      </c>
      <c r="AC24" s="146" t="s">
        <v>168</v>
      </c>
      <c r="AD24" s="146" t="s">
        <v>1405</v>
      </c>
      <c r="AE24" s="146" t="s">
        <v>1406</v>
      </c>
    </row>
    <row r="25" spans="1:31" x14ac:dyDescent="0.25">
      <c r="A25" s="100"/>
      <c r="B25" s="100"/>
      <c r="C25" s="100"/>
      <c r="D25" s="100"/>
      <c r="E25" s="100"/>
      <c r="F25" s="100"/>
      <c r="G25" s="100"/>
      <c r="H25" s="100"/>
      <c r="I25" s="100"/>
      <c r="J25" s="100"/>
      <c r="K25" s="100"/>
      <c r="L25" s="100"/>
      <c r="M25" s="100"/>
      <c r="N25" s="100"/>
      <c r="O25" s="100"/>
      <c r="P25" s="100"/>
      <c r="Q25" s="100"/>
      <c r="R25" s="100"/>
      <c r="S25" s="100"/>
      <c r="T25" s="100"/>
      <c r="U25" s="100"/>
      <c r="V25" s="100"/>
      <c r="W25" s="100"/>
      <c r="X25" s="100"/>
      <c r="Y25" s="100"/>
      <c r="Z25" s="100"/>
      <c r="AA25" s="100"/>
      <c r="AB25" s="100"/>
      <c r="AC25" s="100"/>
      <c r="AD25" s="100"/>
      <c r="AE25" s="100"/>
    </row>
    <row r="26" spans="1:31" s="227" customFormat="1" ht="36" x14ac:dyDescent="0.25">
      <c r="A26" s="304" t="s">
        <v>1251</v>
      </c>
      <c r="B26" s="304"/>
      <c r="C26" s="245" t="s">
        <v>30</v>
      </c>
      <c r="D26" s="245" t="s">
        <v>526</v>
      </c>
      <c r="E26" s="245" t="s">
        <v>524</v>
      </c>
      <c r="F26" s="246"/>
      <c r="G26" s="246"/>
      <c r="H26" s="245" t="s">
        <v>31</v>
      </c>
      <c r="I26" s="245" t="s">
        <v>4</v>
      </c>
      <c r="J26" s="245" t="s">
        <v>5</v>
      </c>
      <c r="K26" s="245" t="s">
        <v>6</v>
      </c>
      <c r="L26" s="245" t="s">
        <v>773</v>
      </c>
      <c r="M26" s="245" t="s">
        <v>13</v>
      </c>
      <c r="N26" s="246" t="s">
        <v>17</v>
      </c>
      <c r="O26" s="246" t="s">
        <v>7</v>
      </c>
      <c r="P26" s="245" t="s">
        <v>8</v>
      </c>
      <c r="Q26" s="246" t="s">
        <v>9</v>
      </c>
      <c r="R26" s="245" t="s">
        <v>18</v>
      </c>
      <c r="S26" s="246" t="s">
        <v>10</v>
      </c>
      <c r="T26" s="246" t="s">
        <v>12</v>
      </c>
      <c r="U26" s="245" t="s">
        <v>169</v>
      </c>
      <c r="V26" s="245" t="s">
        <v>170</v>
      </c>
      <c r="W26" s="245" t="s">
        <v>171</v>
      </c>
      <c r="X26" s="245" t="s">
        <v>163</v>
      </c>
      <c r="Y26" s="245" t="s">
        <v>164</v>
      </c>
      <c r="Z26" s="245" t="s">
        <v>165</v>
      </c>
      <c r="AA26" s="245" t="s">
        <v>166</v>
      </c>
      <c r="AB26" s="247" t="s">
        <v>167</v>
      </c>
      <c r="AC26" s="247" t="s">
        <v>168</v>
      </c>
      <c r="AD26" s="247"/>
      <c r="AE26" s="247"/>
    </row>
    <row r="27" spans="1:31" s="20" customFormat="1" ht="25.5" customHeight="1" x14ac:dyDescent="0.25">
      <c r="A27" s="303" t="s">
        <v>744</v>
      </c>
      <c r="B27" s="303"/>
      <c r="C27" s="95">
        <f>COUNT(D4)</f>
        <v>1</v>
      </c>
      <c r="D27" s="95">
        <f>SUM(D4)</f>
        <v>0</v>
      </c>
      <c r="E27" s="95">
        <f>SUM(E4)</f>
        <v>0</v>
      </c>
      <c r="F27" s="95"/>
      <c r="G27" s="95"/>
      <c r="H27" s="95">
        <f>SUM(H4)</f>
        <v>0</v>
      </c>
      <c r="I27" s="95">
        <f>SUM(I4)</f>
        <v>20</v>
      </c>
      <c r="J27" s="95">
        <f>MAX(J4)</f>
        <v>11</v>
      </c>
      <c r="K27" s="45">
        <f>SUM(K4)</f>
        <v>13309.8</v>
      </c>
      <c r="L27" s="45">
        <f t="shared" ref="L27:V27" si="4">SUM(L4)</f>
        <v>0</v>
      </c>
      <c r="M27" s="45">
        <f t="shared" si="4"/>
        <v>2661.96</v>
      </c>
      <c r="N27" s="45">
        <f t="shared" si="4"/>
        <v>0</v>
      </c>
      <c r="O27" s="45">
        <f t="shared" si="4"/>
        <v>2934.8</v>
      </c>
      <c r="P27" s="45">
        <f t="shared" si="4"/>
        <v>0</v>
      </c>
      <c r="Q27" s="45">
        <f t="shared" si="4"/>
        <v>3644.8</v>
      </c>
      <c r="R27" s="45">
        <f t="shared" si="4"/>
        <v>0</v>
      </c>
      <c r="S27" s="45">
        <f t="shared" si="4"/>
        <v>0</v>
      </c>
      <c r="T27" s="45">
        <f t="shared" si="4"/>
        <v>0</v>
      </c>
      <c r="U27" s="45">
        <f t="shared" si="4"/>
        <v>22551.360000000001</v>
      </c>
      <c r="V27" s="45">
        <f t="shared" si="4"/>
        <v>0</v>
      </c>
      <c r="W27" s="62">
        <f>U27+V27</f>
        <v>22551.360000000001</v>
      </c>
      <c r="X27" s="249">
        <f>SUM(X4)</f>
        <v>0</v>
      </c>
      <c r="Y27" s="249">
        <f>SUM(Y4)</f>
        <v>0</v>
      </c>
      <c r="Z27" s="249">
        <f>SUM(Z4)</f>
        <v>240</v>
      </c>
      <c r="AA27" s="249">
        <f>SUM(AA4)</f>
        <v>240</v>
      </c>
      <c r="AB27" s="62" t="e">
        <f>W27/(D27+E27)</f>
        <v>#DIV/0!</v>
      </c>
      <c r="AC27" s="62">
        <f>W27/Z27</f>
        <v>93.963999999999999</v>
      </c>
      <c r="AD27" s="62"/>
      <c r="AE27" s="62"/>
    </row>
    <row r="28" spans="1:31" s="20" customFormat="1" ht="25.5" customHeight="1" x14ac:dyDescent="0.25">
      <c r="A28" s="303" t="s">
        <v>684</v>
      </c>
      <c r="B28" s="303"/>
      <c r="C28" s="95">
        <f>COUNT(D5:D10)</f>
        <v>6</v>
      </c>
      <c r="D28" s="95">
        <f>SUM(D5:D10)</f>
        <v>15</v>
      </c>
      <c r="E28" s="95">
        <f>SUM(E5:E10)</f>
        <v>0</v>
      </c>
      <c r="F28" s="95"/>
      <c r="G28" s="95"/>
      <c r="H28" s="95">
        <f>SUM(H5:H10)</f>
        <v>0</v>
      </c>
      <c r="I28" s="95">
        <f>SUM(I5:I10)</f>
        <v>128</v>
      </c>
      <c r="J28" s="95">
        <f>MAX(J5:J10)</f>
        <v>11</v>
      </c>
      <c r="K28" s="45">
        <f>SUM(K5:K10)</f>
        <v>88749.1</v>
      </c>
      <c r="L28" s="45">
        <f t="shared" ref="L28:V28" si="5">SUM(L5:L10)</f>
        <v>0</v>
      </c>
      <c r="M28" s="45">
        <f t="shared" si="5"/>
        <v>17749.820000000003</v>
      </c>
      <c r="N28" s="45">
        <f t="shared" si="5"/>
        <v>0</v>
      </c>
      <c r="O28" s="45">
        <f t="shared" si="5"/>
        <v>6090.5</v>
      </c>
      <c r="P28" s="45">
        <f t="shared" si="5"/>
        <v>202.5</v>
      </c>
      <c r="Q28" s="45">
        <f t="shared" si="5"/>
        <v>24757.399999999998</v>
      </c>
      <c r="R28" s="45">
        <f t="shared" si="5"/>
        <v>4200</v>
      </c>
      <c r="S28" s="45">
        <f t="shared" si="5"/>
        <v>0</v>
      </c>
      <c r="T28" s="45">
        <f t="shared" si="5"/>
        <v>0</v>
      </c>
      <c r="U28" s="45">
        <f t="shared" si="5"/>
        <v>141758.32</v>
      </c>
      <c r="V28" s="45">
        <f t="shared" si="5"/>
        <v>0</v>
      </c>
      <c r="W28" s="62">
        <f>U28+V28</f>
        <v>141758.32</v>
      </c>
      <c r="X28" s="249">
        <f>SUM(X5:X10)</f>
        <v>38000</v>
      </c>
      <c r="Y28" s="249">
        <f>SUM(Y5:Y10)</f>
        <v>0</v>
      </c>
      <c r="Z28" s="249">
        <f>SUM(Z5:Z10)</f>
        <v>1530</v>
      </c>
      <c r="AA28" s="249">
        <f>SUM(AA5:AA10)</f>
        <v>1414</v>
      </c>
      <c r="AB28" s="62">
        <f>W28/(D28+E28)</f>
        <v>9450.5546666666669</v>
      </c>
      <c r="AC28" s="62">
        <f>W28/Z28</f>
        <v>92.652496732026151</v>
      </c>
      <c r="AD28" s="62"/>
      <c r="AE28" s="62"/>
    </row>
    <row r="29" spans="1:31" s="20" customFormat="1" ht="25.5" customHeight="1" x14ac:dyDescent="0.25">
      <c r="A29" s="303" t="s">
        <v>685</v>
      </c>
      <c r="B29" s="303"/>
      <c r="C29" s="95">
        <f>COUNT(D11:D19)</f>
        <v>9</v>
      </c>
      <c r="D29" s="95">
        <f>SUM(D11:D19)</f>
        <v>9.18</v>
      </c>
      <c r="E29" s="95">
        <f>SUM(E11:E19)</f>
        <v>0</v>
      </c>
      <c r="F29" s="95"/>
      <c r="G29" s="95"/>
      <c r="H29" s="95">
        <f>SUM(H11:H19)</f>
        <v>0</v>
      </c>
      <c r="I29" s="95">
        <f>SUM(I11:I19)</f>
        <v>178</v>
      </c>
      <c r="J29" s="95">
        <f>MAX(J11:J19)</f>
        <v>12</v>
      </c>
      <c r="K29" s="45">
        <f>SUM(K11:K19)</f>
        <v>124530.95</v>
      </c>
      <c r="L29" s="45">
        <f t="shared" ref="L29:V29" si="6">SUM(L11:L19)</f>
        <v>0</v>
      </c>
      <c r="M29" s="45">
        <f t="shared" si="6"/>
        <v>24906.19</v>
      </c>
      <c r="N29" s="45">
        <f t="shared" si="6"/>
        <v>0</v>
      </c>
      <c r="O29" s="45">
        <f t="shared" si="6"/>
        <v>8001.9500000000007</v>
      </c>
      <c r="P29" s="45">
        <f t="shared" si="6"/>
        <v>3079.85</v>
      </c>
      <c r="Q29" s="45">
        <f t="shared" si="6"/>
        <v>35849.199999999997</v>
      </c>
      <c r="R29" s="45">
        <f t="shared" si="6"/>
        <v>5775</v>
      </c>
      <c r="S29" s="45">
        <f t="shared" si="6"/>
        <v>0</v>
      </c>
      <c r="T29" s="45">
        <f t="shared" si="6"/>
        <v>1040</v>
      </c>
      <c r="U29" s="45">
        <f t="shared" si="6"/>
        <v>203193.13999999998</v>
      </c>
      <c r="V29" s="45">
        <f t="shared" si="6"/>
        <v>0</v>
      </c>
      <c r="W29" s="62">
        <f>U29+V29</f>
        <v>203193.13999999998</v>
      </c>
      <c r="X29" s="249">
        <f>SUM(X11:X19)</f>
        <v>22950</v>
      </c>
      <c r="Y29" s="249">
        <f>SUM(Y11:Y19)</f>
        <v>0</v>
      </c>
      <c r="Z29" s="249">
        <f>SUM(Z11:Z19)</f>
        <v>2120</v>
      </c>
      <c r="AA29" s="249">
        <f>SUM(AA11:AA19)</f>
        <v>1939</v>
      </c>
      <c r="AB29" s="62">
        <f>W29/(D29+E29)</f>
        <v>22134.328976034856</v>
      </c>
      <c r="AC29" s="62">
        <f>W29/Z29</f>
        <v>95.845820754716968</v>
      </c>
      <c r="AD29" s="62"/>
      <c r="AE29" s="62"/>
    </row>
  </sheetData>
  <mergeCells count="4">
    <mergeCell ref="A27:B27"/>
    <mergeCell ref="A28:B28"/>
    <mergeCell ref="A29:B29"/>
    <mergeCell ref="A26:B26"/>
  </mergeCells>
  <pageMargins left="0.74803149606299213" right="0.74803149606299213" top="0.98425196850393704" bottom="0.98425196850393704" header="0.51181102362204722" footer="0.51181102362204722"/>
  <pageSetup paperSize="9" scale="46" orientation="landscape" r:id="rId1"/>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pageSetUpPr fitToPage="1"/>
  </sheetPr>
  <dimension ref="A1:AE12"/>
  <sheetViews>
    <sheetView workbookViewId="0">
      <selection activeCell="A4" sqref="A4:AE4"/>
    </sheetView>
  </sheetViews>
  <sheetFormatPr defaultRowHeight="13.2" x14ac:dyDescent="0.25"/>
  <cols>
    <col min="1" max="1" width="11.33203125" customWidth="1"/>
    <col min="2" max="2" width="12" customWidth="1"/>
    <col min="3" max="3" width="10.6640625" customWidth="1"/>
    <col min="6" max="7" width="21.5546875" customWidth="1"/>
    <col min="8" max="10" width="9.33203125" bestFit="1" customWidth="1"/>
    <col min="11" max="11" width="11" bestFit="1" customWidth="1"/>
    <col min="12" max="12" width="9.33203125" customWidth="1"/>
    <col min="13" max="13" width="10" bestFit="1" customWidth="1"/>
    <col min="14" max="14" width="8.33203125" bestFit="1" customWidth="1"/>
    <col min="15" max="15" width="10" bestFit="1" customWidth="1"/>
    <col min="16" max="16" width="9" bestFit="1" customWidth="1"/>
    <col min="17" max="17" width="10" bestFit="1" customWidth="1"/>
    <col min="19" max="19" width="7.5546875" bestFit="1" customWidth="1"/>
    <col min="20" max="20" width="8.109375" bestFit="1" customWidth="1"/>
    <col min="21" max="21" width="11" bestFit="1" customWidth="1"/>
    <col min="23" max="23" width="11" bestFit="1" customWidth="1"/>
    <col min="26" max="26" width="9.33203125" bestFit="1" customWidth="1"/>
    <col min="30" max="30" width="16.6640625" customWidth="1"/>
    <col min="31" max="31" width="21.33203125" customWidth="1"/>
  </cols>
  <sheetData>
    <row r="1" spans="1:31" x14ac:dyDescent="0.25">
      <c r="A1" s="10" t="s">
        <v>415</v>
      </c>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31" s="115" customFormat="1" ht="10.199999999999999" x14ac:dyDescent="0.2">
      <c r="A4" s="21" t="s">
        <v>416</v>
      </c>
      <c r="B4" s="39" t="s">
        <v>255</v>
      </c>
      <c r="C4" s="21" t="s">
        <v>417</v>
      </c>
      <c r="D4" s="21">
        <v>0</v>
      </c>
      <c r="E4" s="21">
        <v>0</v>
      </c>
      <c r="F4" s="21" t="s">
        <v>425</v>
      </c>
      <c r="G4" s="21" t="s">
        <v>417</v>
      </c>
      <c r="H4" s="21">
        <v>0</v>
      </c>
      <c r="I4" s="21">
        <v>20</v>
      </c>
      <c r="J4" s="21">
        <v>9</v>
      </c>
      <c r="K4" s="114">
        <v>13309.8</v>
      </c>
      <c r="L4" s="114">
        <v>0</v>
      </c>
      <c r="M4" s="114">
        <v>2661.96</v>
      </c>
      <c r="N4" s="114">
        <v>0</v>
      </c>
      <c r="O4" s="114">
        <v>2934.8</v>
      </c>
      <c r="P4" s="23">
        <v>0</v>
      </c>
      <c r="Q4" s="114">
        <v>3644.8</v>
      </c>
      <c r="R4" s="23">
        <v>0</v>
      </c>
      <c r="S4" s="114">
        <v>0</v>
      </c>
      <c r="T4" s="23">
        <v>0</v>
      </c>
      <c r="U4" s="114">
        <v>22551.360000000001</v>
      </c>
      <c r="V4" s="23">
        <v>0</v>
      </c>
      <c r="W4" s="114">
        <f>U4+V4</f>
        <v>22551.360000000001</v>
      </c>
      <c r="X4" s="21">
        <v>0</v>
      </c>
      <c r="Y4" s="21">
        <v>0</v>
      </c>
      <c r="Z4" s="21">
        <v>200</v>
      </c>
      <c r="AA4" s="21">
        <v>200</v>
      </c>
      <c r="AB4" s="23" t="e">
        <f>W4/(D4+E4)</f>
        <v>#DIV/0!</v>
      </c>
      <c r="AC4" s="114">
        <f>W4/Z4</f>
        <v>112.7568</v>
      </c>
      <c r="AD4" s="114" t="s">
        <v>35</v>
      </c>
      <c r="AE4" s="284"/>
    </row>
    <row r="5" spans="1:31" s="5" customFormat="1" ht="10.199999999999999" x14ac:dyDescent="0.2">
      <c r="A5" s="1"/>
      <c r="B5" s="1"/>
      <c r="C5" s="1"/>
      <c r="D5" s="1"/>
      <c r="E5" s="1"/>
      <c r="F5" s="1"/>
      <c r="G5" s="1"/>
      <c r="H5" s="1"/>
      <c r="I5" s="1"/>
      <c r="J5" s="1"/>
      <c r="K5" s="1"/>
      <c r="L5" s="1"/>
      <c r="M5" s="1"/>
      <c r="N5" s="1"/>
      <c r="O5" s="1"/>
      <c r="P5" s="1"/>
      <c r="Q5" s="1"/>
      <c r="R5" s="1"/>
      <c r="S5" s="1"/>
      <c r="T5" s="1"/>
      <c r="U5" s="1"/>
      <c r="V5" s="13"/>
      <c r="W5" s="1"/>
      <c r="X5" s="1"/>
      <c r="Y5" s="1"/>
      <c r="Z5" s="1"/>
      <c r="AA5" s="1"/>
      <c r="AB5" s="13"/>
      <c r="AC5" s="96"/>
      <c r="AD5" s="96"/>
      <c r="AE5" s="285"/>
    </row>
    <row r="6" spans="1:31" s="5" customFormat="1" ht="10.199999999999999" x14ac:dyDescent="0.2">
      <c r="A6" s="1"/>
      <c r="B6" s="1"/>
      <c r="C6" s="1"/>
      <c r="D6" s="1"/>
      <c r="E6" s="1"/>
      <c r="F6" s="1"/>
      <c r="G6" s="1"/>
      <c r="H6" s="1"/>
      <c r="I6" s="1"/>
      <c r="J6" s="1"/>
      <c r="K6" s="1"/>
      <c r="L6" s="1"/>
      <c r="M6" s="1"/>
      <c r="N6" s="1"/>
      <c r="O6" s="1"/>
      <c r="P6" s="1"/>
      <c r="Q6" s="1"/>
      <c r="R6" s="1"/>
      <c r="S6" s="1"/>
      <c r="T6" s="1"/>
      <c r="U6" s="1"/>
      <c r="V6" s="13"/>
      <c r="W6" s="1"/>
      <c r="X6" s="1"/>
      <c r="Y6" s="1"/>
      <c r="Z6" s="1"/>
      <c r="AA6" s="1"/>
      <c r="AB6" s="13"/>
      <c r="AC6" s="96"/>
      <c r="AD6" s="96"/>
      <c r="AE6" s="285"/>
    </row>
    <row r="7" spans="1:31" s="5" customFormat="1" ht="10.199999999999999" x14ac:dyDescent="0.2">
      <c r="A7" s="1"/>
      <c r="B7" s="1"/>
      <c r="C7" s="1"/>
      <c r="D7" s="1"/>
      <c r="E7" s="1"/>
      <c r="F7" s="1"/>
      <c r="G7" s="1"/>
      <c r="H7" s="1"/>
      <c r="I7" s="1"/>
      <c r="J7" s="1"/>
      <c r="K7" s="1"/>
      <c r="L7" s="1"/>
      <c r="M7" s="1"/>
      <c r="N7" s="1"/>
      <c r="O7" s="1"/>
      <c r="P7" s="1"/>
      <c r="Q7" s="1"/>
      <c r="R7" s="1"/>
      <c r="S7" s="1"/>
      <c r="T7" s="1"/>
      <c r="U7" s="1"/>
      <c r="V7" s="1"/>
      <c r="W7" s="1"/>
      <c r="X7" s="1"/>
      <c r="Y7" s="1"/>
      <c r="Z7" s="1"/>
      <c r="AA7" s="1"/>
      <c r="AB7" s="13"/>
      <c r="AC7" s="96"/>
      <c r="AD7" s="96"/>
      <c r="AE7" s="285"/>
    </row>
    <row r="8" spans="1:31" x14ac:dyDescent="0.25">
      <c r="A8" s="97"/>
      <c r="B8" s="97" t="s">
        <v>28</v>
      </c>
      <c r="C8" s="97">
        <f>COUNT(D4:D7)</f>
        <v>1</v>
      </c>
      <c r="D8" s="97">
        <f>SUM(D4:D7)</f>
        <v>0</v>
      </c>
      <c r="E8" s="97">
        <f>SUM(E4:E7)</f>
        <v>0</v>
      </c>
      <c r="F8" s="97"/>
      <c r="G8" s="97"/>
      <c r="H8" s="97">
        <f>SUM(H4:H7)</f>
        <v>0</v>
      </c>
      <c r="I8" s="97">
        <f>SUM(I4:I7)</f>
        <v>20</v>
      </c>
      <c r="J8" s="97">
        <f>MAX(J4:J7)</f>
        <v>9</v>
      </c>
      <c r="K8" s="98">
        <f>SUM(K4:K7)</f>
        <v>13309.8</v>
      </c>
      <c r="L8" s="98">
        <f>SUM(L4:L7)</f>
        <v>0</v>
      </c>
      <c r="M8" s="98">
        <f t="shared" ref="M8:AA8" si="0">SUM(M4:M7)</f>
        <v>2661.96</v>
      </c>
      <c r="N8" s="98">
        <f t="shared" si="0"/>
        <v>0</v>
      </c>
      <c r="O8" s="98">
        <f t="shared" si="0"/>
        <v>2934.8</v>
      </c>
      <c r="P8" s="98">
        <f t="shared" si="0"/>
        <v>0</v>
      </c>
      <c r="Q8" s="98">
        <f t="shared" si="0"/>
        <v>3644.8</v>
      </c>
      <c r="R8" s="98">
        <f t="shared" si="0"/>
        <v>0</v>
      </c>
      <c r="S8" s="98">
        <f t="shared" si="0"/>
        <v>0</v>
      </c>
      <c r="T8" s="98">
        <f t="shared" si="0"/>
        <v>0</v>
      </c>
      <c r="U8" s="98">
        <f t="shared" si="0"/>
        <v>22551.360000000001</v>
      </c>
      <c r="V8" s="98">
        <f t="shared" si="0"/>
        <v>0</v>
      </c>
      <c r="W8" s="98">
        <f t="shared" si="0"/>
        <v>22551.360000000001</v>
      </c>
      <c r="X8" s="101">
        <f t="shared" si="0"/>
        <v>0</v>
      </c>
      <c r="Y8" s="101">
        <f t="shared" si="0"/>
        <v>0</v>
      </c>
      <c r="Z8" s="101">
        <f t="shared" si="0"/>
        <v>200</v>
      </c>
      <c r="AA8" s="101">
        <f t="shared" si="0"/>
        <v>200</v>
      </c>
      <c r="AB8" s="113" t="e">
        <f>W8/(D8+E8)</f>
        <v>#DIV/0!</v>
      </c>
      <c r="AC8" s="113">
        <f>W8/Z8</f>
        <v>112.7568</v>
      </c>
      <c r="AD8" s="113"/>
      <c r="AE8" s="113"/>
    </row>
    <row r="9" spans="1:31" ht="31.2" x14ac:dyDescent="0.25">
      <c r="A9" s="146" t="s">
        <v>14</v>
      </c>
      <c r="B9" s="146" t="s">
        <v>15</v>
      </c>
      <c r="C9" s="146" t="s">
        <v>16</v>
      </c>
      <c r="D9" s="43" t="s">
        <v>526</v>
      </c>
      <c r="E9" s="43" t="s">
        <v>524</v>
      </c>
      <c r="F9" s="146" t="s">
        <v>2</v>
      </c>
      <c r="G9" s="146" t="s">
        <v>3</v>
      </c>
      <c r="H9" s="43" t="s">
        <v>31</v>
      </c>
      <c r="I9" s="43" t="s">
        <v>4</v>
      </c>
      <c r="J9" s="43" t="s">
        <v>5</v>
      </c>
      <c r="K9" s="43" t="s">
        <v>6</v>
      </c>
      <c r="L9" s="43" t="s">
        <v>773</v>
      </c>
      <c r="M9" s="43" t="s">
        <v>13</v>
      </c>
      <c r="N9" s="146" t="s">
        <v>17</v>
      </c>
      <c r="O9" s="146" t="s">
        <v>7</v>
      </c>
      <c r="P9" s="43" t="s">
        <v>8</v>
      </c>
      <c r="Q9" s="146" t="s">
        <v>9</v>
      </c>
      <c r="R9" s="43" t="s">
        <v>18</v>
      </c>
      <c r="S9" s="146" t="s">
        <v>10</v>
      </c>
      <c r="T9" s="146" t="s">
        <v>12</v>
      </c>
      <c r="U9" s="43" t="s">
        <v>169</v>
      </c>
      <c r="V9" s="43" t="s">
        <v>170</v>
      </c>
      <c r="W9" s="43" t="s">
        <v>171</v>
      </c>
      <c r="X9" s="43" t="s">
        <v>163</v>
      </c>
      <c r="Y9" s="43" t="s">
        <v>164</v>
      </c>
      <c r="Z9" s="43" t="s">
        <v>165</v>
      </c>
      <c r="AA9" s="43" t="s">
        <v>166</v>
      </c>
      <c r="AB9" s="146" t="s">
        <v>167</v>
      </c>
      <c r="AC9" s="146" t="s">
        <v>168</v>
      </c>
      <c r="AD9" s="146" t="s">
        <v>1405</v>
      </c>
      <c r="AE9" s="146" t="s">
        <v>1406</v>
      </c>
    </row>
    <row r="10" spans="1:31" x14ac:dyDescent="0.25">
      <c r="A10" s="100"/>
      <c r="B10" s="100"/>
      <c r="C10" s="100"/>
      <c r="D10" s="100"/>
      <c r="E10" s="100"/>
      <c r="F10" s="100"/>
      <c r="G10" s="100"/>
      <c r="H10" s="100"/>
      <c r="I10" s="100"/>
      <c r="J10" s="100"/>
      <c r="K10" s="100"/>
      <c r="L10" s="100"/>
      <c r="M10" s="100"/>
      <c r="N10" s="100"/>
      <c r="O10" s="100"/>
      <c r="P10" s="100"/>
      <c r="Q10" s="100"/>
      <c r="R10" s="100"/>
      <c r="S10" s="100"/>
      <c r="T10" s="100"/>
      <c r="U10" s="100"/>
      <c r="V10" s="100"/>
      <c r="W10" s="100"/>
      <c r="X10" s="100"/>
      <c r="Y10" s="100"/>
      <c r="Z10" s="100"/>
      <c r="AA10" s="100"/>
      <c r="AB10" s="100"/>
      <c r="AC10" s="100"/>
      <c r="AD10" s="100"/>
      <c r="AE10" s="100"/>
    </row>
    <row r="11" spans="1:31" s="227" customFormat="1" ht="48" x14ac:dyDescent="0.25">
      <c r="A11" s="304" t="s">
        <v>1251</v>
      </c>
      <c r="B11" s="304"/>
      <c r="C11" s="245" t="s">
        <v>30</v>
      </c>
      <c r="D11" s="245" t="s">
        <v>526</v>
      </c>
      <c r="E11" s="245" t="s">
        <v>524</v>
      </c>
      <c r="F11" s="246"/>
      <c r="G11" s="246"/>
      <c r="H11" s="245" t="s">
        <v>31</v>
      </c>
      <c r="I11" s="245" t="s">
        <v>4</v>
      </c>
      <c r="J11" s="245" t="s">
        <v>5</v>
      </c>
      <c r="K11" s="245" t="s">
        <v>6</v>
      </c>
      <c r="L11" s="245" t="s">
        <v>773</v>
      </c>
      <c r="M11" s="245" t="s">
        <v>13</v>
      </c>
      <c r="N11" s="246" t="s">
        <v>17</v>
      </c>
      <c r="O11" s="246" t="s">
        <v>7</v>
      </c>
      <c r="P11" s="245" t="s">
        <v>8</v>
      </c>
      <c r="Q11" s="246" t="s">
        <v>9</v>
      </c>
      <c r="R11" s="245" t="s">
        <v>18</v>
      </c>
      <c r="S11" s="246" t="s">
        <v>10</v>
      </c>
      <c r="T11" s="246" t="s">
        <v>12</v>
      </c>
      <c r="U11" s="245" t="s">
        <v>169</v>
      </c>
      <c r="V11" s="245" t="s">
        <v>170</v>
      </c>
      <c r="W11" s="245" t="s">
        <v>171</v>
      </c>
      <c r="X11" s="245" t="s">
        <v>163</v>
      </c>
      <c r="Y11" s="245" t="s">
        <v>164</v>
      </c>
      <c r="Z11" s="245" t="s">
        <v>165</v>
      </c>
      <c r="AA11" s="245" t="s">
        <v>166</v>
      </c>
      <c r="AB11" s="247" t="s">
        <v>167</v>
      </c>
      <c r="AC11" s="247" t="s">
        <v>168</v>
      </c>
      <c r="AD11" s="247"/>
      <c r="AE11" s="247"/>
    </row>
    <row r="12" spans="1:31" s="20" customFormat="1" ht="25.5" customHeight="1" x14ac:dyDescent="0.25">
      <c r="A12" s="303" t="s">
        <v>744</v>
      </c>
      <c r="B12" s="303"/>
      <c r="C12" s="95">
        <f>COUNT(D4)</f>
        <v>1</v>
      </c>
      <c r="D12" s="95">
        <f>SUM(D4)</f>
        <v>0</v>
      </c>
      <c r="E12" s="95">
        <f>SUM(E4)</f>
        <v>0</v>
      </c>
      <c r="F12" s="95"/>
      <c r="G12" s="95"/>
      <c r="H12" s="95">
        <f>SUM(H4)</f>
        <v>0</v>
      </c>
      <c r="I12" s="95">
        <f>SUM(I4)</f>
        <v>20</v>
      </c>
      <c r="J12" s="95">
        <f>MAX(J4)</f>
        <v>9</v>
      </c>
      <c r="K12" s="45">
        <f>SUM(K4)</f>
        <v>13309.8</v>
      </c>
      <c r="L12" s="45">
        <f t="shared" ref="L12:V12" si="1">SUM(L4)</f>
        <v>0</v>
      </c>
      <c r="M12" s="45">
        <f t="shared" si="1"/>
        <v>2661.96</v>
      </c>
      <c r="N12" s="45">
        <f t="shared" si="1"/>
        <v>0</v>
      </c>
      <c r="O12" s="45">
        <f t="shared" si="1"/>
        <v>2934.8</v>
      </c>
      <c r="P12" s="45">
        <f t="shared" si="1"/>
        <v>0</v>
      </c>
      <c r="Q12" s="45">
        <f t="shared" si="1"/>
        <v>3644.8</v>
      </c>
      <c r="R12" s="45">
        <f t="shared" si="1"/>
        <v>0</v>
      </c>
      <c r="S12" s="45">
        <f t="shared" si="1"/>
        <v>0</v>
      </c>
      <c r="T12" s="45">
        <f t="shared" si="1"/>
        <v>0</v>
      </c>
      <c r="U12" s="45">
        <f t="shared" si="1"/>
        <v>22551.360000000001</v>
      </c>
      <c r="V12" s="45">
        <f t="shared" si="1"/>
        <v>0</v>
      </c>
      <c r="W12" s="255">
        <f>U12+V12</f>
        <v>22551.360000000001</v>
      </c>
      <c r="X12" s="249">
        <f>SUM(X4)</f>
        <v>0</v>
      </c>
      <c r="Y12" s="249">
        <f>SUM(Y4)</f>
        <v>0</v>
      </c>
      <c r="Z12" s="249">
        <f>SUM(Z4)</f>
        <v>200</v>
      </c>
      <c r="AA12" s="249">
        <f>SUM(AA4)</f>
        <v>200</v>
      </c>
      <c r="AB12" s="62" t="e">
        <f>W12/(D12+E12)</f>
        <v>#DIV/0!</v>
      </c>
      <c r="AC12" s="255">
        <f>W12/Z12</f>
        <v>112.7568</v>
      </c>
      <c r="AD12" s="255"/>
      <c r="AE12" s="255"/>
    </row>
  </sheetData>
  <mergeCells count="2">
    <mergeCell ref="A12:B12"/>
    <mergeCell ref="A11:B11"/>
  </mergeCells>
  <pageMargins left="0.74803149606299213" right="0.74803149606299213" top="0.98425196850393704" bottom="0.98425196850393704" header="0.51181102362204722" footer="0.51181102362204722"/>
  <pageSetup paperSize="9" scale="46" orientation="landscape" r:id="rId1"/>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pageSetUpPr fitToPage="1"/>
  </sheetPr>
  <dimension ref="A1:AV22"/>
  <sheetViews>
    <sheetView workbookViewId="0">
      <selection activeCell="A4" sqref="A4:AE13"/>
    </sheetView>
  </sheetViews>
  <sheetFormatPr defaultRowHeight="13.2" x14ac:dyDescent="0.25"/>
  <cols>
    <col min="1" max="1" width="15.6640625" customWidth="1"/>
    <col min="2" max="3" width="12.88671875" customWidth="1"/>
    <col min="6" max="6" width="15.88671875" customWidth="1"/>
    <col min="7" max="7" width="11.5546875" customWidth="1"/>
    <col min="11" max="11" width="11" bestFit="1" customWidth="1"/>
    <col min="12" max="12" width="6.44140625" bestFit="1" customWidth="1"/>
    <col min="13" max="13" width="11" bestFit="1" customWidth="1"/>
    <col min="14" max="14" width="8" bestFit="1" customWidth="1"/>
    <col min="15" max="15" width="10" bestFit="1" customWidth="1"/>
    <col min="16" max="16" width="8.88671875" bestFit="1" customWidth="1"/>
    <col min="17" max="17" width="11" bestFit="1" customWidth="1"/>
    <col min="18" max="18" width="10" bestFit="1" customWidth="1"/>
    <col min="19" max="19" width="7.44140625" bestFit="1" customWidth="1"/>
    <col min="20" max="20" width="8" bestFit="1" customWidth="1"/>
    <col min="21" max="21" width="12" customWidth="1"/>
    <col min="22" max="22" width="7.109375" bestFit="1" customWidth="1"/>
    <col min="23" max="23" width="12" bestFit="1" customWidth="1"/>
    <col min="24" max="24" width="6.88671875" bestFit="1" customWidth="1"/>
    <col min="25" max="25" width="8" bestFit="1" customWidth="1"/>
    <col min="26" max="27" width="10" bestFit="1" customWidth="1"/>
    <col min="30" max="30" width="16" customWidth="1"/>
    <col min="31" max="31" width="23.6640625" customWidth="1"/>
  </cols>
  <sheetData>
    <row r="1" spans="1:48" x14ac:dyDescent="0.25">
      <c r="A1" s="10" t="s">
        <v>207</v>
      </c>
      <c r="B1" s="5"/>
      <c r="C1" s="5"/>
      <c r="D1" s="5"/>
      <c r="E1" s="5"/>
      <c r="F1" s="5"/>
      <c r="G1" s="5"/>
      <c r="H1" s="5"/>
      <c r="I1" s="5"/>
      <c r="J1" s="5"/>
      <c r="K1" s="5"/>
      <c r="L1" s="5"/>
      <c r="M1" s="5"/>
      <c r="N1" s="5"/>
      <c r="O1" s="5"/>
      <c r="P1" s="5"/>
      <c r="Q1" s="5"/>
      <c r="R1" s="5"/>
      <c r="S1" s="5"/>
      <c r="T1" s="5"/>
      <c r="U1" s="5"/>
      <c r="V1" s="5"/>
      <c r="W1" s="5"/>
    </row>
    <row r="2" spans="1:48" x14ac:dyDescent="0.25">
      <c r="A2" s="5"/>
      <c r="B2" s="5"/>
      <c r="C2" s="5"/>
      <c r="D2" s="5"/>
      <c r="E2" s="5"/>
      <c r="F2" s="5"/>
      <c r="G2" s="5"/>
      <c r="H2" s="5"/>
      <c r="I2" s="5"/>
      <c r="J2" s="5"/>
      <c r="K2" s="5"/>
      <c r="L2" s="5"/>
      <c r="M2" s="5"/>
      <c r="N2" s="5"/>
      <c r="O2" s="5"/>
      <c r="P2" s="5"/>
      <c r="Q2" s="5"/>
      <c r="R2" s="5"/>
      <c r="S2" s="5"/>
      <c r="T2" s="5"/>
      <c r="U2" s="5"/>
      <c r="V2" s="5"/>
      <c r="W2" s="5"/>
    </row>
    <row r="3" spans="1:48" ht="54" customHeight="1"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48" s="20" customFormat="1" x14ac:dyDescent="0.25">
      <c r="A4" s="21" t="s">
        <v>208</v>
      </c>
      <c r="B4" s="32" t="s">
        <v>218</v>
      </c>
      <c r="C4" s="21" t="s">
        <v>427</v>
      </c>
      <c r="D4" s="21">
        <v>0</v>
      </c>
      <c r="E4" s="21">
        <v>0</v>
      </c>
      <c r="F4" s="21" t="s">
        <v>363</v>
      </c>
      <c r="G4" s="21" t="s">
        <v>427</v>
      </c>
      <c r="H4" s="21">
        <v>0</v>
      </c>
      <c r="I4" s="33">
        <v>15</v>
      </c>
      <c r="J4" s="33">
        <v>10</v>
      </c>
      <c r="K4" s="34">
        <v>9322.5</v>
      </c>
      <c r="L4" s="34">
        <v>0</v>
      </c>
      <c r="M4" s="34">
        <v>1864.5</v>
      </c>
      <c r="N4" s="23">
        <v>0</v>
      </c>
      <c r="O4" s="23">
        <v>707.85</v>
      </c>
      <c r="P4" s="34">
        <v>21.75</v>
      </c>
      <c r="Q4" s="23">
        <v>3648.6</v>
      </c>
      <c r="R4" s="34">
        <v>700</v>
      </c>
      <c r="S4" s="23">
        <v>0</v>
      </c>
      <c r="T4" s="23">
        <v>0</v>
      </c>
      <c r="U4" s="23">
        <v>16265.2</v>
      </c>
      <c r="V4" s="23">
        <v>0</v>
      </c>
      <c r="W4" s="23">
        <f>U4+V4</f>
        <v>16265.2</v>
      </c>
      <c r="X4" s="52">
        <v>0</v>
      </c>
      <c r="Y4" s="52">
        <v>0</v>
      </c>
      <c r="Z4" s="52">
        <v>165</v>
      </c>
      <c r="AA4" s="52">
        <v>157</v>
      </c>
      <c r="AB4" s="23" t="e">
        <f>W4/(D4+E4)</f>
        <v>#DIV/0!</v>
      </c>
      <c r="AC4" s="23">
        <f t="shared" ref="AC4:AC13" si="0">W4/Z4</f>
        <v>98.576969696969698</v>
      </c>
      <c r="AD4" s="23" t="s">
        <v>35</v>
      </c>
      <c r="AE4" s="284"/>
      <c r="AF4" s="35"/>
      <c r="AG4" s="35"/>
      <c r="AH4" s="35"/>
      <c r="AI4" s="35"/>
      <c r="AJ4" s="35"/>
      <c r="AK4" s="35"/>
      <c r="AL4" s="35"/>
      <c r="AM4" s="35"/>
      <c r="AN4" s="35"/>
      <c r="AO4" s="35"/>
      <c r="AP4" s="35"/>
      <c r="AQ4" s="35"/>
      <c r="AR4" s="35"/>
      <c r="AS4" s="35"/>
      <c r="AT4" s="35"/>
      <c r="AU4" s="35"/>
      <c r="AV4" s="35"/>
    </row>
    <row r="5" spans="1:48" s="20" customFormat="1" x14ac:dyDescent="0.25">
      <c r="A5" s="21" t="s">
        <v>208</v>
      </c>
      <c r="B5" s="32" t="s">
        <v>219</v>
      </c>
      <c r="C5" s="21" t="s">
        <v>209</v>
      </c>
      <c r="D5" s="33">
        <v>0</v>
      </c>
      <c r="E5" s="33">
        <v>0</v>
      </c>
      <c r="F5" s="21" t="s">
        <v>363</v>
      </c>
      <c r="G5" s="21" t="s">
        <v>209</v>
      </c>
      <c r="H5" s="21">
        <v>0</v>
      </c>
      <c r="I5" s="33">
        <v>20</v>
      </c>
      <c r="J5" s="33">
        <v>11</v>
      </c>
      <c r="K5" s="34">
        <v>12430</v>
      </c>
      <c r="L5" s="34">
        <v>0</v>
      </c>
      <c r="M5" s="34">
        <v>2486</v>
      </c>
      <c r="N5" s="23">
        <v>0</v>
      </c>
      <c r="O5" s="23">
        <v>943.8</v>
      </c>
      <c r="P5" s="34">
        <v>29</v>
      </c>
      <c r="Q5" s="23">
        <v>4864.8</v>
      </c>
      <c r="R5" s="34">
        <v>700</v>
      </c>
      <c r="S5" s="23">
        <v>0</v>
      </c>
      <c r="T5" s="23">
        <v>0</v>
      </c>
      <c r="U5" s="23">
        <v>21453.599999999999</v>
      </c>
      <c r="V5" s="23">
        <v>0</v>
      </c>
      <c r="W5" s="23">
        <f t="shared" ref="W5:W13" si="1">U5+V5</f>
        <v>21453.599999999999</v>
      </c>
      <c r="X5" s="52">
        <v>0</v>
      </c>
      <c r="Y5" s="52">
        <v>0</v>
      </c>
      <c r="Z5" s="52">
        <v>250</v>
      </c>
      <c r="AA5" s="52">
        <v>250</v>
      </c>
      <c r="AB5" s="23" t="e">
        <f t="shared" ref="AB5:AB13" si="2">W5/(D5+E5)</f>
        <v>#DIV/0!</v>
      </c>
      <c r="AC5" s="23">
        <f t="shared" si="0"/>
        <v>85.814399999999992</v>
      </c>
      <c r="AD5" s="23" t="s">
        <v>35</v>
      </c>
      <c r="AE5" s="284"/>
      <c r="AF5" s="35"/>
      <c r="AG5" s="35"/>
      <c r="AH5" s="35"/>
      <c r="AI5" s="35"/>
      <c r="AJ5" s="35"/>
      <c r="AK5" s="35"/>
      <c r="AL5" s="35"/>
      <c r="AM5" s="35"/>
      <c r="AN5" s="35"/>
      <c r="AO5" s="35"/>
      <c r="AP5" s="35"/>
      <c r="AQ5" s="35"/>
      <c r="AR5" s="35"/>
      <c r="AS5" s="35"/>
      <c r="AT5" s="35"/>
      <c r="AU5" s="35"/>
      <c r="AV5" s="35"/>
    </row>
    <row r="6" spans="1:48" s="20" customFormat="1" x14ac:dyDescent="0.25">
      <c r="A6" s="21" t="s">
        <v>208</v>
      </c>
      <c r="B6" s="32" t="s">
        <v>219</v>
      </c>
      <c r="C6" s="21" t="s">
        <v>441</v>
      </c>
      <c r="D6" s="21">
        <v>0</v>
      </c>
      <c r="E6" s="21">
        <v>0</v>
      </c>
      <c r="F6" s="21" t="s">
        <v>363</v>
      </c>
      <c r="G6" s="21" t="s">
        <v>441</v>
      </c>
      <c r="H6" s="21">
        <v>0</v>
      </c>
      <c r="I6" s="33">
        <v>20</v>
      </c>
      <c r="J6" s="33">
        <v>10</v>
      </c>
      <c r="K6" s="34">
        <v>12430</v>
      </c>
      <c r="L6" s="34">
        <v>0</v>
      </c>
      <c r="M6" s="34">
        <v>2486</v>
      </c>
      <c r="N6" s="23">
        <v>0</v>
      </c>
      <c r="O6" s="23">
        <v>943.8</v>
      </c>
      <c r="P6" s="34">
        <v>29</v>
      </c>
      <c r="Q6" s="23">
        <v>4864.8</v>
      </c>
      <c r="R6" s="34">
        <v>700</v>
      </c>
      <c r="S6" s="23">
        <v>0</v>
      </c>
      <c r="T6" s="23">
        <v>0</v>
      </c>
      <c r="U6" s="23">
        <v>21453.599999999999</v>
      </c>
      <c r="V6" s="23">
        <v>0</v>
      </c>
      <c r="W6" s="23">
        <f t="shared" si="1"/>
        <v>21453.599999999999</v>
      </c>
      <c r="X6" s="52">
        <v>0</v>
      </c>
      <c r="Y6" s="52">
        <v>0</v>
      </c>
      <c r="Z6" s="52">
        <v>220</v>
      </c>
      <c r="AA6" s="52">
        <v>208</v>
      </c>
      <c r="AB6" s="23" t="e">
        <f t="shared" si="2"/>
        <v>#DIV/0!</v>
      </c>
      <c r="AC6" s="23">
        <f t="shared" si="0"/>
        <v>97.516363636363636</v>
      </c>
      <c r="AD6" s="23" t="s">
        <v>35</v>
      </c>
      <c r="AE6" s="284"/>
      <c r="AF6" s="35"/>
      <c r="AG6" s="35"/>
      <c r="AH6" s="35"/>
      <c r="AI6" s="35"/>
      <c r="AJ6" s="35"/>
      <c r="AK6" s="35"/>
      <c r="AL6" s="35"/>
      <c r="AM6" s="35"/>
      <c r="AN6" s="35"/>
      <c r="AO6" s="35"/>
      <c r="AP6" s="35"/>
      <c r="AQ6" s="35"/>
      <c r="AR6" s="35"/>
      <c r="AS6" s="35"/>
      <c r="AT6" s="35"/>
      <c r="AU6" s="35"/>
      <c r="AV6" s="35"/>
    </row>
    <row r="7" spans="1:48" s="20" customFormat="1" x14ac:dyDescent="0.25">
      <c r="A7" s="21" t="s">
        <v>208</v>
      </c>
      <c r="B7" s="32" t="s">
        <v>220</v>
      </c>
      <c r="C7" s="21" t="s">
        <v>211</v>
      </c>
      <c r="D7" s="21">
        <v>0</v>
      </c>
      <c r="E7" s="21">
        <v>0</v>
      </c>
      <c r="F7" s="21" t="s">
        <v>363</v>
      </c>
      <c r="G7" s="21" t="s">
        <v>211</v>
      </c>
      <c r="H7" s="21">
        <v>0</v>
      </c>
      <c r="I7" s="33">
        <v>20</v>
      </c>
      <c r="J7" s="33">
        <v>11</v>
      </c>
      <c r="K7" s="34">
        <v>12430</v>
      </c>
      <c r="L7" s="34">
        <v>0</v>
      </c>
      <c r="M7" s="34">
        <v>2486</v>
      </c>
      <c r="N7" s="23">
        <v>0</v>
      </c>
      <c r="O7" s="23">
        <v>943.8</v>
      </c>
      <c r="P7" s="34">
        <v>29</v>
      </c>
      <c r="Q7" s="23">
        <v>4864.8</v>
      </c>
      <c r="R7" s="34">
        <v>700</v>
      </c>
      <c r="S7" s="23">
        <v>0</v>
      </c>
      <c r="T7" s="23">
        <v>0</v>
      </c>
      <c r="U7" s="23">
        <v>21453.599999999999</v>
      </c>
      <c r="V7" s="23">
        <v>0</v>
      </c>
      <c r="W7" s="23">
        <f t="shared" si="1"/>
        <v>21453.599999999999</v>
      </c>
      <c r="X7" s="52">
        <v>0</v>
      </c>
      <c r="Y7" s="52">
        <v>9</v>
      </c>
      <c r="Z7" s="52">
        <v>240</v>
      </c>
      <c r="AA7" s="52">
        <v>210</v>
      </c>
      <c r="AB7" s="23" t="e">
        <f t="shared" si="2"/>
        <v>#DIV/0!</v>
      </c>
      <c r="AC7" s="23">
        <f t="shared" si="0"/>
        <v>89.39</v>
      </c>
      <c r="AD7" s="23" t="s">
        <v>35</v>
      </c>
      <c r="AE7" s="284"/>
      <c r="AF7" s="35"/>
      <c r="AG7" s="35"/>
      <c r="AH7" s="35"/>
      <c r="AI7" s="35"/>
      <c r="AJ7" s="35"/>
      <c r="AK7" s="35"/>
      <c r="AL7" s="35"/>
      <c r="AM7" s="35"/>
      <c r="AN7" s="35"/>
      <c r="AO7" s="35"/>
      <c r="AP7" s="35"/>
      <c r="AQ7" s="35"/>
      <c r="AR7" s="35"/>
      <c r="AS7" s="35"/>
      <c r="AT7" s="35"/>
      <c r="AU7" s="35"/>
      <c r="AV7" s="35"/>
    </row>
    <row r="8" spans="1:48" s="20" customFormat="1" x14ac:dyDescent="0.25">
      <c r="A8" s="21" t="s">
        <v>208</v>
      </c>
      <c r="B8" s="32" t="s">
        <v>221</v>
      </c>
      <c r="C8" s="21" t="s">
        <v>451</v>
      </c>
      <c r="D8" s="21">
        <v>0</v>
      </c>
      <c r="E8" s="21">
        <v>0</v>
      </c>
      <c r="F8" s="21" t="s">
        <v>363</v>
      </c>
      <c r="G8" s="21" t="s">
        <v>451</v>
      </c>
      <c r="H8" s="21">
        <v>0</v>
      </c>
      <c r="I8" s="33">
        <v>20</v>
      </c>
      <c r="J8" s="33">
        <v>11</v>
      </c>
      <c r="K8" s="34">
        <v>12430</v>
      </c>
      <c r="L8" s="34">
        <v>0</v>
      </c>
      <c r="M8" s="34">
        <v>2486</v>
      </c>
      <c r="N8" s="23">
        <v>0</v>
      </c>
      <c r="O8" s="23">
        <v>943.8</v>
      </c>
      <c r="P8" s="34">
        <v>29</v>
      </c>
      <c r="Q8" s="23">
        <v>4864.8</v>
      </c>
      <c r="R8" s="34">
        <v>700</v>
      </c>
      <c r="S8" s="23">
        <v>0</v>
      </c>
      <c r="T8" s="23">
        <v>0</v>
      </c>
      <c r="U8" s="23">
        <v>21453.599999999999</v>
      </c>
      <c r="V8" s="23">
        <v>0</v>
      </c>
      <c r="W8" s="23">
        <f t="shared" si="1"/>
        <v>21453.599999999999</v>
      </c>
      <c r="X8" s="52">
        <v>0</v>
      </c>
      <c r="Y8" s="52">
        <v>0</v>
      </c>
      <c r="Z8" s="52">
        <v>220</v>
      </c>
      <c r="AA8" s="52">
        <v>220</v>
      </c>
      <c r="AB8" s="23" t="e">
        <f t="shared" si="2"/>
        <v>#DIV/0!</v>
      </c>
      <c r="AC8" s="23">
        <f t="shared" si="0"/>
        <v>97.516363636363636</v>
      </c>
      <c r="AD8" s="23" t="s">
        <v>35</v>
      </c>
      <c r="AE8" s="284"/>
      <c r="AF8" s="35"/>
      <c r="AG8" s="35"/>
      <c r="AH8" s="35"/>
      <c r="AI8" s="35"/>
      <c r="AJ8" s="35"/>
      <c r="AK8" s="35"/>
      <c r="AL8" s="35"/>
      <c r="AM8" s="35"/>
      <c r="AN8" s="35"/>
      <c r="AO8" s="35"/>
      <c r="AP8" s="35"/>
      <c r="AQ8" s="35"/>
      <c r="AR8" s="35"/>
      <c r="AS8" s="35"/>
      <c r="AT8" s="35"/>
      <c r="AU8" s="35"/>
      <c r="AV8" s="35"/>
    </row>
    <row r="9" spans="1:48" s="20" customFormat="1" x14ac:dyDescent="0.25">
      <c r="A9" s="21" t="s">
        <v>208</v>
      </c>
      <c r="B9" s="32" t="s">
        <v>222</v>
      </c>
      <c r="C9" s="21" t="s">
        <v>213</v>
      </c>
      <c r="D9" s="21">
        <v>0</v>
      </c>
      <c r="E9" s="21">
        <v>0</v>
      </c>
      <c r="F9" s="21" t="s">
        <v>363</v>
      </c>
      <c r="G9" s="21" t="s">
        <v>213</v>
      </c>
      <c r="H9" s="21">
        <v>0</v>
      </c>
      <c r="I9" s="33">
        <v>20</v>
      </c>
      <c r="J9" s="33">
        <v>11</v>
      </c>
      <c r="K9" s="34">
        <v>7920</v>
      </c>
      <c r="L9" s="34">
        <v>0</v>
      </c>
      <c r="M9" s="34">
        <v>1584</v>
      </c>
      <c r="N9" s="23">
        <v>0</v>
      </c>
      <c r="O9" s="23">
        <v>514.79999999999995</v>
      </c>
      <c r="P9" s="34">
        <v>29</v>
      </c>
      <c r="Q9" s="23">
        <v>4864.8</v>
      </c>
      <c r="R9" s="34">
        <v>700</v>
      </c>
      <c r="S9" s="23">
        <v>0</v>
      </c>
      <c r="T9" s="23">
        <v>0</v>
      </c>
      <c r="U9" s="23">
        <v>15612.6</v>
      </c>
      <c r="V9" s="23">
        <v>0</v>
      </c>
      <c r="W9" s="23">
        <f t="shared" si="1"/>
        <v>15612.6</v>
      </c>
      <c r="X9" s="52">
        <v>0</v>
      </c>
      <c r="Y9" s="52">
        <v>0</v>
      </c>
      <c r="Z9" s="52">
        <v>220</v>
      </c>
      <c r="AA9" s="52">
        <v>220</v>
      </c>
      <c r="AB9" s="23" t="e">
        <f t="shared" si="2"/>
        <v>#DIV/0!</v>
      </c>
      <c r="AC9" s="23">
        <f t="shared" si="0"/>
        <v>70.966363636363639</v>
      </c>
      <c r="AD9" s="23" t="s">
        <v>35</v>
      </c>
      <c r="AE9" s="284"/>
      <c r="AF9" s="35"/>
      <c r="AG9" s="35"/>
      <c r="AH9" s="35"/>
      <c r="AI9" s="35"/>
      <c r="AJ9" s="35"/>
      <c r="AK9" s="35"/>
      <c r="AL9" s="35"/>
      <c r="AM9" s="35"/>
      <c r="AN9" s="35"/>
      <c r="AO9" s="35"/>
      <c r="AP9" s="35"/>
      <c r="AQ9" s="35"/>
      <c r="AR9" s="35"/>
      <c r="AS9" s="35"/>
      <c r="AT9" s="35"/>
      <c r="AU9" s="35"/>
      <c r="AV9" s="35"/>
    </row>
    <row r="10" spans="1:48" s="20" customFormat="1" x14ac:dyDescent="0.25">
      <c r="A10" s="21" t="s">
        <v>208</v>
      </c>
      <c r="B10" s="32" t="s">
        <v>223</v>
      </c>
      <c r="C10" s="21" t="s">
        <v>214</v>
      </c>
      <c r="D10" s="21">
        <v>0</v>
      </c>
      <c r="E10" s="21">
        <v>0</v>
      </c>
      <c r="F10" s="21" t="s">
        <v>363</v>
      </c>
      <c r="G10" s="21" t="s">
        <v>214</v>
      </c>
      <c r="H10" s="21">
        <v>0</v>
      </c>
      <c r="I10" s="33">
        <v>20</v>
      </c>
      <c r="J10" s="33">
        <v>11</v>
      </c>
      <c r="K10" s="34">
        <v>7986</v>
      </c>
      <c r="L10" s="34">
        <v>0</v>
      </c>
      <c r="M10" s="34">
        <v>1597.2</v>
      </c>
      <c r="N10" s="23">
        <v>0</v>
      </c>
      <c r="O10" s="23">
        <v>555.6</v>
      </c>
      <c r="P10" s="34">
        <v>43</v>
      </c>
      <c r="Q10" s="23">
        <v>4864.8</v>
      </c>
      <c r="R10" s="34">
        <v>700</v>
      </c>
      <c r="S10" s="23">
        <v>0</v>
      </c>
      <c r="T10" s="23">
        <v>0</v>
      </c>
      <c r="U10" s="23">
        <v>15746.6</v>
      </c>
      <c r="V10" s="23">
        <v>0</v>
      </c>
      <c r="W10" s="23">
        <f t="shared" si="1"/>
        <v>15746.6</v>
      </c>
      <c r="X10" s="52">
        <v>0</v>
      </c>
      <c r="Y10" s="52">
        <v>0</v>
      </c>
      <c r="Z10" s="52">
        <v>220</v>
      </c>
      <c r="AA10" s="52">
        <v>220</v>
      </c>
      <c r="AB10" s="23" t="e">
        <f t="shared" si="2"/>
        <v>#DIV/0!</v>
      </c>
      <c r="AC10" s="23">
        <f t="shared" si="0"/>
        <v>71.575454545454548</v>
      </c>
      <c r="AD10" s="23" t="s">
        <v>35</v>
      </c>
      <c r="AE10" s="284"/>
      <c r="AF10" s="35"/>
      <c r="AG10" s="35"/>
      <c r="AH10" s="35"/>
      <c r="AI10" s="35"/>
      <c r="AJ10" s="35"/>
      <c r="AK10" s="35"/>
      <c r="AL10" s="35"/>
      <c r="AM10" s="35"/>
      <c r="AN10" s="35"/>
      <c r="AO10" s="35"/>
      <c r="AP10" s="35"/>
      <c r="AQ10" s="35"/>
      <c r="AR10" s="35"/>
      <c r="AS10" s="35"/>
      <c r="AT10" s="35"/>
      <c r="AU10" s="35"/>
      <c r="AV10" s="35"/>
    </row>
    <row r="11" spans="1:48" x14ac:dyDescent="0.25">
      <c r="A11" s="21" t="s">
        <v>208</v>
      </c>
      <c r="B11" s="32" t="s">
        <v>224</v>
      </c>
      <c r="C11" s="21" t="s">
        <v>215</v>
      </c>
      <c r="D11" s="21">
        <v>0</v>
      </c>
      <c r="E11" s="21">
        <v>0</v>
      </c>
      <c r="F11" s="21" t="s">
        <v>363</v>
      </c>
      <c r="G11" s="21" t="s">
        <v>215</v>
      </c>
      <c r="H11" s="21">
        <v>0</v>
      </c>
      <c r="I11" s="33">
        <v>20</v>
      </c>
      <c r="J11" s="33">
        <v>11</v>
      </c>
      <c r="K11" s="34">
        <v>7986</v>
      </c>
      <c r="L11" s="34">
        <v>0</v>
      </c>
      <c r="M11" s="34">
        <v>1597.2</v>
      </c>
      <c r="N11" s="23">
        <v>0</v>
      </c>
      <c r="O11" s="23">
        <v>555.6</v>
      </c>
      <c r="P11" s="34">
        <v>43</v>
      </c>
      <c r="Q11" s="23">
        <v>4864.8</v>
      </c>
      <c r="R11" s="34">
        <v>700</v>
      </c>
      <c r="S11" s="23">
        <v>0</v>
      </c>
      <c r="T11" s="23">
        <v>0</v>
      </c>
      <c r="U11" s="23">
        <v>15746.6</v>
      </c>
      <c r="V11" s="23">
        <v>0</v>
      </c>
      <c r="W11" s="23">
        <f t="shared" si="1"/>
        <v>15746.6</v>
      </c>
      <c r="X11" s="52">
        <v>0</v>
      </c>
      <c r="Y11" s="52">
        <v>0</v>
      </c>
      <c r="Z11" s="52">
        <v>220</v>
      </c>
      <c r="AA11" s="52">
        <v>220</v>
      </c>
      <c r="AB11" s="23" t="e">
        <f t="shared" si="2"/>
        <v>#DIV/0!</v>
      </c>
      <c r="AC11" s="23">
        <f t="shared" si="0"/>
        <v>71.575454545454548</v>
      </c>
      <c r="AD11" s="23" t="s">
        <v>35</v>
      </c>
      <c r="AE11" s="284"/>
      <c r="AF11" s="35"/>
      <c r="AG11" s="35"/>
      <c r="AH11" s="35"/>
      <c r="AI11" s="35"/>
      <c r="AJ11" s="35"/>
      <c r="AK11" s="35"/>
      <c r="AL11" s="35"/>
      <c r="AM11" s="35"/>
      <c r="AN11" s="35"/>
      <c r="AO11" s="35"/>
      <c r="AP11" s="35"/>
      <c r="AQ11" s="35"/>
      <c r="AR11" s="35"/>
      <c r="AS11" s="35"/>
      <c r="AT11" s="35"/>
      <c r="AU11" s="35"/>
      <c r="AV11" s="35"/>
    </row>
    <row r="12" spans="1:48" x14ac:dyDescent="0.25">
      <c r="A12" s="21" t="s">
        <v>208</v>
      </c>
      <c r="B12" s="32" t="s">
        <v>225</v>
      </c>
      <c r="C12" s="21" t="s">
        <v>216</v>
      </c>
      <c r="D12" s="21">
        <v>0</v>
      </c>
      <c r="E12" s="21">
        <v>0</v>
      </c>
      <c r="F12" s="21" t="s">
        <v>363</v>
      </c>
      <c r="G12" s="21" t="s">
        <v>216</v>
      </c>
      <c r="H12" s="21">
        <v>0</v>
      </c>
      <c r="I12" s="33">
        <v>20</v>
      </c>
      <c r="J12" s="33">
        <v>11</v>
      </c>
      <c r="K12" s="34">
        <v>7986</v>
      </c>
      <c r="L12" s="34">
        <v>0</v>
      </c>
      <c r="M12" s="34">
        <v>1597.2</v>
      </c>
      <c r="N12" s="23">
        <v>0</v>
      </c>
      <c r="O12" s="23">
        <v>555.6</v>
      </c>
      <c r="P12" s="34">
        <v>43</v>
      </c>
      <c r="Q12" s="23">
        <v>4864.8</v>
      </c>
      <c r="R12" s="34">
        <v>700</v>
      </c>
      <c r="S12" s="23">
        <v>0</v>
      </c>
      <c r="T12" s="23">
        <v>0</v>
      </c>
      <c r="U12" s="23">
        <v>15746.6</v>
      </c>
      <c r="V12" s="23">
        <v>0</v>
      </c>
      <c r="W12" s="23">
        <f t="shared" si="1"/>
        <v>15746.6</v>
      </c>
      <c r="X12" s="52">
        <v>0</v>
      </c>
      <c r="Y12" s="52">
        <v>0</v>
      </c>
      <c r="Z12" s="52">
        <v>220</v>
      </c>
      <c r="AA12" s="52">
        <v>220</v>
      </c>
      <c r="AB12" s="23" t="e">
        <f t="shared" si="2"/>
        <v>#DIV/0!</v>
      </c>
      <c r="AC12" s="23">
        <f t="shared" si="0"/>
        <v>71.575454545454548</v>
      </c>
      <c r="AD12" s="23" t="s">
        <v>35</v>
      </c>
      <c r="AE12" s="284"/>
      <c r="AF12" s="35"/>
      <c r="AG12" s="35"/>
      <c r="AH12" s="35"/>
      <c r="AI12" s="35"/>
      <c r="AJ12" s="35"/>
      <c r="AK12" s="35"/>
      <c r="AL12" s="35"/>
      <c r="AM12" s="35"/>
      <c r="AN12" s="35"/>
      <c r="AO12" s="35"/>
      <c r="AP12" s="35"/>
      <c r="AQ12" s="35"/>
      <c r="AR12" s="35"/>
      <c r="AS12" s="35"/>
      <c r="AT12" s="35"/>
      <c r="AU12" s="35"/>
      <c r="AV12" s="35"/>
    </row>
    <row r="13" spans="1:48" x14ac:dyDescent="0.25">
      <c r="A13" s="21" t="s">
        <v>208</v>
      </c>
      <c r="B13" s="32" t="s">
        <v>226</v>
      </c>
      <c r="C13" s="21" t="s">
        <v>217</v>
      </c>
      <c r="D13" s="21">
        <v>0</v>
      </c>
      <c r="E13" s="21">
        <v>0</v>
      </c>
      <c r="F13" s="21" t="s">
        <v>363</v>
      </c>
      <c r="G13" s="21" t="s">
        <v>217</v>
      </c>
      <c r="H13" s="21">
        <v>0</v>
      </c>
      <c r="I13" s="33">
        <v>5</v>
      </c>
      <c r="J13" s="33">
        <v>5</v>
      </c>
      <c r="K13" s="34">
        <v>1006.5</v>
      </c>
      <c r="L13" s="34">
        <v>0</v>
      </c>
      <c r="M13" s="34">
        <v>399.3</v>
      </c>
      <c r="N13" s="23">
        <v>0</v>
      </c>
      <c r="O13" s="23">
        <v>138.9</v>
      </c>
      <c r="P13" s="34">
        <v>10.75</v>
      </c>
      <c r="Q13" s="23">
        <v>912.1</v>
      </c>
      <c r="R13" s="34">
        <v>700</v>
      </c>
      <c r="S13" s="23">
        <v>0</v>
      </c>
      <c r="T13" s="23">
        <v>0</v>
      </c>
      <c r="U13" s="23">
        <v>4147.55</v>
      </c>
      <c r="V13" s="23">
        <v>0</v>
      </c>
      <c r="W13" s="23">
        <f t="shared" si="1"/>
        <v>4147.55</v>
      </c>
      <c r="X13" s="52">
        <v>0</v>
      </c>
      <c r="Y13" s="52">
        <v>0</v>
      </c>
      <c r="Z13" s="52">
        <v>30</v>
      </c>
      <c r="AA13" s="52">
        <v>30</v>
      </c>
      <c r="AB13" s="23" t="e">
        <f t="shared" si="2"/>
        <v>#DIV/0!</v>
      </c>
      <c r="AC13" s="23">
        <f t="shared" si="0"/>
        <v>138.25166666666667</v>
      </c>
      <c r="AD13" s="23" t="s">
        <v>35</v>
      </c>
      <c r="AE13" s="284"/>
      <c r="AF13" s="35"/>
      <c r="AG13" s="35"/>
      <c r="AH13" s="35"/>
      <c r="AI13" s="35"/>
      <c r="AJ13" s="35"/>
      <c r="AK13" s="35"/>
      <c r="AL13" s="35"/>
      <c r="AM13" s="35"/>
      <c r="AN13" s="35"/>
      <c r="AO13" s="35"/>
      <c r="AP13" s="35"/>
      <c r="AQ13" s="35"/>
      <c r="AR13" s="35"/>
      <c r="AS13" s="35"/>
      <c r="AT13" s="35"/>
      <c r="AU13" s="35"/>
      <c r="AV13" s="35"/>
    </row>
    <row r="14" spans="1:48" x14ac:dyDescent="0.25">
      <c r="A14" s="14"/>
      <c r="B14" s="15"/>
      <c r="C14" s="14"/>
      <c r="D14" s="14"/>
      <c r="E14" s="14"/>
      <c r="F14" s="14"/>
      <c r="G14" s="14"/>
      <c r="H14" s="14"/>
      <c r="I14" s="14"/>
      <c r="J14" s="14"/>
      <c r="K14" s="16"/>
      <c r="L14" s="16"/>
      <c r="M14" s="16"/>
      <c r="N14" s="16"/>
      <c r="O14" s="16"/>
      <c r="P14" s="16"/>
      <c r="Q14" s="16"/>
      <c r="R14" s="16"/>
      <c r="S14" s="16"/>
      <c r="T14" s="16"/>
      <c r="U14" s="16"/>
      <c r="V14" s="16"/>
      <c r="W14" s="16"/>
      <c r="X14" s="55"/>
      <c r="Y14" s="52"/>
      <c r="Z14" s="52"/>
      <c r="AA14" s="52"/>
      <c r="AB14" s="23"/>
      <c r="AC14" s="23"/>
      <c r="AD14" s="23"/>
      <c r="AE14" s="284"/>
      <c r="AF14" s="19"/>
      <c r="AG14" s="19"/>
      <c r="AH14" s="19"/>
      <c r="AI14" s="19"/>
      <c r="AJ14" s="19"/>
      <c r="AK14" s="19"/>
      <c r="AL14" s="19"/>
      <c r="AM14" s="19"/>
      <c r="AN14" s="19"/>
      <c r="AO14" s="19"/>
      <c r="AP14" s="19"/>
      <c r="AQ14" s="19"/>
      <c r="AR14" s="19"/>
      <c r="AS14" s="19"/>
      <c r="AT14" s="19"/>
      <c r="AU14" s="19"/>
      <c r="AV14" s="19"/>
    </row>
    <row r="15" spans="1:48" x14ac:dyDescent="0.25">
      <c r="A15" s="14"/>
      <c r="B15" s="15"/>
      <c r="C15" s="14"/>
      <c r="D15" s="14"/>
      <c r="E15" s="14"/>
      <c r="F15" s="14"/>
      <c r="G15" s="14"/>
      <c r="H15" s="14"/>
      <c r="I15" s="14"/>
      <c r="J15" s="14"/>
      <c r="K15" s="16"/>
      <c r="L15" s="16"/>
      <c r="M15" s="16"/>
      <c r="N15" s="16"/>
      <c r="O15" s="16"/>
      <c r="P15" s="16"/>
      <c r="Q15" s="16"/>
      <c r="R15" s="16"/>
      <c r="S15" s="16"/>
      <c r="T15" s="16"/>
      <c r="U15" s="16"/>
      <c r="V15" s="16"/>
      <c r="W15" s="16"/>
      <c r="X15" s="55"/>
      <c r="Y15" s="52"/>
      <c r="Z15" s="52"/>
      <c r="AA15" s="52"/>
      <c r="AB15" s="23"/>
      <c r="AC15" s="23"/>
      <c r="AD15" s="23"/>
      <c r="AE15" s="284"/>
      <c r="AF15" s="19"/>
      <c r="AG15" s="19"/>
      <c r="AH15" s="19"/>
      <c r="AI15" s="19"/>
      <c r="AJ15" s="19"/>
      <c r="AK15" s="19"/>
      <c r="AL15" s="19"/>
      <c r="AM15" s="19"/>
      <c r="AN15" s="19"/>
      <c r="AO15" s="19"/>
      <c r="AP15" s="19"/>
      <c r="AQ15" s="19"/>
      <c r="AR15" s="19"/>
      <c r="AS15" s="19"/>
      <c r="AT15" s="19"/>
      <c r="AU15" s="19"/>
      <c r="AV15" s="19"/>
    </row>
    <row r="16" spans="1:48" x14ac:dyDescent="0.25">
      <c r="A16" s="3"/>
      <c r="B16" s="9"/>
      <c r="C16" s="3"/>
      <c r="D16" s="3"/>
      <c r="E16" s="3"/>
      <c r="F16" s="3"/>
      <c r="G16" s="3"/>
      <c r="H16" s="3"/>
      <c r="I16" s="3"/>
      <c r="J16" s="3"/>
      <c r="K16" s="7"/>
      <c r="L16" s="7"/>
      <c r="M16" s="7"/>
      <c r="N16" s="7"/>
      <c r="O16" s="7"/>
      <c r="P16" s="7"/>
      <c r="Q16" s="7"/>
      <c r="R16" s="7"/>
      <c r="S16" s="7"/>
      <c r="T16" s="7"/>
      <c r="U16" s="7"/>
      <c r="V16" s="7"/>
      <c r="W16" s="7"/>
      <c r="X16" s="56"/>
      <c r="Y16" s="57"/>
      <c r="Z16" s="57"/>
      <c r="AA16" s="57"/>
      <c r="AB16" s="23"/>
      <c r="AC16" s="23"/>
      <c r="AD16" s="23"/>
      <c r="AE16" s="284"/>
      <c r="AF16" s="12"/>
      <c r="AG16" s="12"/>
      <c r="AH16" s="12"/>
      <c r="AI16" s="12"/>
      <c r="AJ16" s="12"/>
      <c r="AK16" s="12"/>
      <c r="AL16" s="12"/>
      <c r="AM16" s="12"/>
      <c r="AN16" s="12"/>
      <c r="AO16" s="12"/>
      <c r="AP16" s="12"/>
      <c r="AQ16" s="12"/>
      <c r="AR16" s="12"/>
      <c r="AS16" s="12"/>
      <c r="AT16" s="12"/>
      <c r="AU16" s="12"/>
      <c r="AV16" s="12"/>
    </row>
    <row r="17" spans="1:48" x14ac:dyDescent="0.25">
      <c r="A17" s="97"/>
      <c r="B17" s="97" t="s">
        <v>28</v>
      </c>
      <c r="C17" s="97">
        <f>COUNT(D4:D16)</f>
        <v>10</v>
      </c>
      <c r="D17" s="97">
        <f>SUM(D4:D16)</f>
        <v>0</v>
      </c>
      <c r="E17" s="97">
        <f>SUM(E4:E16)</f>
        <v>0</v>
      </c>
      <c r="F17" s="97"/>
      <c r="G17" s="97"/>
      <c r="H17" s="97">
        <f>SUM(H4:H16)</f>
        <v>0</v>
      </c>
      <c r="I17" s="97">
        <f>SUM(I4:I16)</f>
        <v>180</v>
      </c>
      <c r="J17" s="97">
        <f>MAX(J4:J16)</f>
        <v>11</v>
      </c>
      <c r="K17" s="98">
        <f>SUM(K4:K16)</f>
        <v>91927</v>
      </c>
      <c r="L17" s="98">
        <f>SUM(L4:L16)</f>
        <v>0</v>
      </c>
      <c r="M17" s="98">
        <f t="shared" ref="M17:AA17" si="3">SUM(M4:M16)</f>
        <v>18583.400000000001</v>
      </c>
      <c r="N17" s="98">
        <f t="shared" si="3"/>
        <v>0</v>
      </c>
      <c r="O17" s="98">
        <f t="shared" si="3"/>
        <v>6803.5500000000011</v>
      </c>
      <c r="P17" s="98">
        <f t="shared" si="3"/>
        <v>306.5</v>
      </c>
      <c r="Q17" s="98">
        <f t="shared" si="3"/>
        <v>43479.100000000006</v>
      </c>
      <c r="R17" s="98">
        <f t="shared" si="3"/>
        <v>7000</v>
      </c>
      <c r="S17" s="98">
        <f t="shared" si="3"/>
        <v>0</v>
      </c>
      <c r="T17" s="98">
        <f t="shared" si="3"/>
        <v>0</v>
      </c>
      <c r="U17" s="98">
        <f t="shared" si="3"/>
        <v>169079.55000000002</v>
      </c>
      <c r="V17" s="98">
        <f t="shared" si="3"/>
        <v>0</v>
      </c>
      <c r="W17" s="98">
        <f t="shared" si="3"/>
        <v>169079.55000000002</v>
      </c>
      <c r="X17" s="101">
        <f t="shared" si="3"/>
        <v>0</v>
      </c>
      <c r="Y17" s="101">
        <f t="shared" si="3"/>
        <v>9</v>
      </c>
      <c r="Z17" s="101">
        <f t="shared" si="3"/>
        <v>2005</v>
      </c>
      <c r="AA17" s="101">
        <f t="shared" si="3"/>
        <v>1955</v>
      </c>
      <c r="AB17" s="113" t="e">
        <f>W17/(D17+E17)</f>
        <v>#DIV/0!</v>
      </c>
      <c r="AC17" s="113">
        <f>W17/Z17</f>
        <v>84.328952618453869</v>
      </c>
      <c r="AD17" s="113"/>
      <c r="AE17" s="113"/>
      <c r="AF17" s="12"/>
      <c r="AG17" s="12"/>
      <c r="AH17" s="12"/>
      <c r="AI17" s="12"/>
      <c r="AJ17" s="12"/>
      <c r="AK17" s="12"/>
      <c r="AL17" s="12"/>
      <c r="AM17" s="12"/>
      <c r="AN17" s="12"/>
      <c r="AO17" s="12"/>
      <c r="AP17" s="12"/>
      <c r="AQ17" s="12"/>
      <c r="AR17" s="12"/>
      <c r="AS17" s="12"/>
      <c r="AT17" s="12"/>
      <c r="AU17" s="12"/>
      <c r="AV17" s="12"/>
    </row>
    <row r="18" spans="1:48" ht="31.2" x14ac:dyDescent="0.25">
      <c r="A18" s="146" t="s">
        <v>14</v>
      </c>
      <c r="B18" s="146" t="s">
        <v>15</v>
      </c>
      <c r="C18" s="146" t="s">
        <v>16</v>
      </c>
      <c r="D18" s="43" t="s">
        <v>526</v>
      </c>
      <c r="E18" s="43" t="s">
        <v>524</v>
      </c>
      <c r="F18" s="146" t="s">
        <v>2</v>
      </c>
      <c r="G18" s="146" t="s">
        <v>3</v>
      </c>
      <c r="H18" s="43" t="s">
        <v>31</v>
      </c>
      <c r="I18" s="43" t="s">
        <v>4</v>
      </c>
      <c r="J18" s="43" t="s">
        <v>5</v>
      </c>
      <c r="K18" s="43" t="s">
        <v>6</v>
      </c>
      <c r="L18" s="43" t="s">
        <v>773</v>
      </c>
      <c r="M18" s="43" t="s">
        <v>13</v>
      </c>
      <c r="N18" s="146" t="s">
        <v>17</v>
      </c>
      <c r="O18" s="146" t="s">
        <v>7</v>
      </c>
      <c r="P18" s="43" t="s">
        <v>8</v>
      </c>
      <c r="Q18" s="146" t="s">
        <v>9</v>
      </c>
      <c r="R18" s="43" t="s">
        <v>18</v>
      </c>
      <c r="S18" s="146" t="s">
        <v>10</v>
      </c>
      <c r="T18" s="146" t="s">
        <v>12</v>
      </c>
      <c r="U18" s="43" t="s">
        <v>169</v>
      </c>
      <c r="V18" s="43" t="s">
        <v>170</v>
      </c>
      <c r="W18" s="43" t="s">
        <v>171</v>
      </c>
      <c r="X18" s="43" t="s">
        <v>163</v>
      </c>
      <c r="Y18" s="43" t="s">
        <v>164</v>
      </c>
      <c r="Z18" s="43" t="s">
        <v>165</v>
      </c>
      <c r="AA18" s="43" t="s">
        <v>166</v>
      </c>
      <c r="AB18" s="146" t="s">
        <v>167</v>
      </c>
      <c r="AC18" s="146" t="s">
        <v>168</v>
      </c>
      <c r="AD18" s="146" t="s">
        <v>1405</v>
      </c>
      <c r="AE18" s="146" t="s">
        <v>1406</v>
      </c>
    </row>
    <row r="19" spans="1:48" x14ac:dyDescent="0.25">
      <c r="A19" s="100"/>
      <c r="B19" s="100"/>
      <c r="C19" s="100"/>
      <c r="D19" s="100"/>
      <c r="E19" s="100"/>
      <c r="F19" s="100"/>
      <c r="G19" s="100"/>
      <c r="H19" s="100"/>
      <c r="I19" s="100"/>
      <c r="J19" s="100"/>
      <c r="K19" s="100"/>
      <c r="L19" s="100"/>
      <c r="M19" s="100"/>
      <c r="N19" s="100"/>
      <c r="O19" s="100"/>
      <c r="P19" s="100"/>
      <c r="Q19" s="100"/>
      <c r="R19" s="100"/>
      <c r="S19" s="100"/>
      <c r="T19" s="100"/>
      <c r="U19" s="100"/>
      <c r="V19" s="100"/>
      <c r="W19" s="100"/>
      <c r="X19" s="100"/>
      <c r="Y19" s="100"/>
      <c r="Z19" s="100"/>
      <c r="AA19" s="100"/>
      <c r="AB19" s="100"/>
      <c r="AC19" s="100"/>
      <c r="AD19" s="100"/>
      <c r="AE19" s="100"/>
    </row>
    <row r="20" spans="1:48" s="227" customFormat="1" ht="36" x14ac:dyDescent="0.25">
      <c r="A20" s="304" t="s">
        <v>1251</v>
      </c>
      <c r="B20" s="304"/>
      <c r="C20" s="245" t="s">
        <v>30</v>
      </c>
      <c r="D20" s="245" t="s">
        <v>526</v>
      </c>
      <c r="E20" s="245" t="s">
        <v>524</v>
      </c>
      <c r="F20" s="246"/>
      <c r="G20" s="246"/>
      <c r="H20" s="245" t="s">
        <v>31</v>
      </c>
      <c r="I20" s="245" t="s">
        <v>4</v>
      </c>
      <c r="J20" s="245" t="s">
        <v>5</v>
      </c>
      <c r="K20" s="245" t="s">
        <v>6</v>
      </c>
      <c r="L20" s="245" t="s">
        <v>773</v>
      </c>
      <c r="M20" s="245" t="s">
        <v>13</v>
      </c>
      <c r="N20" s="246" t="s">
        <v>17</v>
      </c>
      <c r="O20" s="246" t="s">
        <v>7</v>
      </c>
      <c r="P20" s="245" t="s">
        <v>8</v>
      </c>
      <c r="Q20" s="246" t="s">
        <v>9</v>
      </c>
      <c r="R20" s="245" t="s">
        <v>18</v>
      </c>
      <c r="S20" s="246" t="s">
        <v>10</v>
      </c>
      <c r="T20" s="246" t="s">
        <v>12</v>
      </c>
      <c r="U20" s="245" t="s">
        <v>169</v>
      </c>
      <c r="V20" s="245" t="s">
        <v>170</v>
      </c>
      <c r="W20" s="245" t="s">
        <v>171</v>
      </c>
      <c r="X20" s="245" t="s">
        <v>163</v>
      </c>
      <c r="Y20" s="245" t="s">
        <v>164</v>
      </c>
      <c r="Z20" s="245" t="s">
        <v>165</v>
      </c>
      <c r="AA20" s="245" t="s">
        <v>166</v>
      </c>
      <c r="AB20" s="247" t="s">
        <v>167</v>
      </c>
      <c r="AC20" s="247" t="s">
        <v>168</v>
      </c>
      <c r="AD20" s="247"/>
      <c r="AE20" s="247"/>
    </row>
    <row r="21" spans="1:48" s="20" customFormat="1" ht="25.5" customHeight="1" x14ac:dyDescent="0.25">
      <c r="A21" s="303" t="s">
        <v>684</v>
      </c>
      <c r="B21" s="303"/>
      <c r="C21" s="95">
        <f>COUNT(D4:D9)</f>
        <v>6</v>
      </c>
      <c r="D21" s="95">
        <f>SUM(D4:D9)</f>
        <v>0</v>
      </c>
      <c r="E21" s="95">
        <f>SUM(E4:E9)</f>
        <v>0</v>
      </c>
      <c r="F21" s="95"/>
      <c r="G21" s="95"/>
      <c r="H21" s="95">
        <f>SUM(H4:H9)</f>
        <v>0</v>
      </c>
      <c r="I21" s="95">
        <f>SUM(I4:I9)</f>
        <v>115</v>
      </c>
      <c r="J21" s="95">
        <f>MAX(J4:J9)</f>
        <v>11</v>
      </c>
      <c r="K21" s="45">
        <f t="shared" ref="K21:V21" si="4">SUM(K4:K9)</f>
        <v>66962.5</v>
      </c>
      <c r="L21" s="45">
        <f t="shared" si="4"/>
        <v>0</v>
      </c>
      <c r="M21" s="45">
        <f t="shared" si="4"/>
        <v>13392.5</v>
      </c>
      <c r="N21" s="45">
        <f t="shared" si="4"/>
        <v>0</v>
      </c>
      <c r="O21" s="45">
        <f t="shared" si="4"/>
        <v>4997.8500000000004</v>
      </c>
      <c r="P21" s="45">
        <f t="shared" si="4"/>
        <v>166.75</v>
      </c>
      <c r="Q21" s="45">
        <f t="shared" si="4"/>
        <v>27972.6</v>
      </c>
      <c r="R21" s="45">
        <f t="shared" si="4"/>
        <v>4200</v>
      </c>
      <c r="S21" s="45">
        <f t="shared" si="4"/>
        <v>0</v>
      </c>
      <c r="T21" s="45">
        <f t="shared" si="4"/>
        <v>0</v>
      </c>
      <c r="U21" s="45">
        <f t="shared" si="4"/>
        <v>117692.20000000001</v>
      </c>
      <c r="V21" s="45">
        <f t="shared" si="4"/>
        <v>0</v>
      </c>
      <c r="W21" s="62">
        <f>U21+V21</f>
        <v>117692.20000000001</v>
      </c>
      <c r="X21" s="249">
        <f>SUM(X4:X9)</f>
        <v>0</v>
      </c>
      <c r="Y21" s="249">
        <f>SUM(Y4:Y9)</f>
        <v>9</v>
      </c>
      <c r="Z21" s="249">
        <f>SUM(Z4:Z9)</f>
        <v>1315</v>
      </c>
      <c r="AA21" s="249">
        <f>SUM(AA4:AA9)</f>
        <v>1265</v>
      </c>
      <c r="AB21" s="72" t="e">
        <f>W21/(D21+E21)</f>
        <v>#DIV/0!</v>
      </c>
      <c r="AC21" s="62">
        <f>W21/Z21</f>
        <v>89.499771863117886</v>
      </c>
      <c r="AD21" s="62"/>
      <c r="AE21" s="62"/>
    </row>
    <row r="22" spans="1:48" s="20" customFormat="1" ht="25.5" customHeight="1" x14ac:dyDescent="0.25">
      <c r="A22" s="303" t="s">
        <v>685</v>
      </c>
      <c r="B22" s="303"/>
      <c r="C22" s="95">
        <f>COUNT(D10:D13)</f>
        <v>4</v>
      </c>
      <c r="D22" s="95">
        <f>SUM(D10:D13)</f>
        <v>0</v>
      </c>
      <c r="E22" s="95">
        <f>SUM(E10:E13)</f>
        <v>0</v>
      </c>
      <c r="F22" s="95"/>
      <c r="G22" s="95"/>
      <c r="H22" s="95">
        <f>SUM(H10:H13)</f>
        <v>0</v>
      </c>
      <c r="I22" s="95">
        <f>SUM(I10:I13)</f>
        <v>65</v>
      </c>
      <c r="J22" s="95">
        <f>MAX(J10:J13)</f>
        <v>11</v>
      </c>
      <c r="K22" s="45">
        <f>SUM(K10:K13)</f>
        <v>24964.5</v>
      </c>
      <c r="L22" s="45">
        <f t="shared" ref="L22:AA22" si="5">SUM(L10:L13)</f>
        <v>0</v>
      </c>
      <c r="M22" s="45">
        <f t="shared" si="5"/>
        <v>5190.9000000000005</v>
      </c>
      <c r="N22" s="45">
        <f t="shared" si="5"/>
        <v>0</v>
      </c>
      <c r="O22" s="45">
        <f t="shared" si="5"/>
        <v>1805.7000000000003</v>
      </c>
      <c r="P22" s="45">
        <f t="shared" si="5"/>
        <v>139.75</v>
      </c>
      <c r="Q22" s="45">
        <f t="shared" si="5"/>
        <v>15506.500000000002</v>
      </c>
      <c r="R22" s="45">
        <f t="shared" si="5"/>
        <v>2800</v>
      </c>
      <c r="S22" s="45">
        <f t="shared" si="5"/>
        <v>0</v>
      </c>
      <c r="T22" s="45">
        <f t="shared" si="5"/>
        <v>0</v>
      </c>
      <c r="U22" s="45">
        <f t="shared" si="5"/>
        <v>51387.350000000006</v>
      </c>
      <c r="V22" s="45">
        <f t="shared" si="5"/>
        <v>0</v>
      </c>
      <c r="W22" s="62">
        <f>U22+V22</f>
        <v>51387.350000000006</v>
      </c>
      <c r="X22" s="249">
        <f t="shared" si="5"/>
        <v>0</v>
      </c>
      <c r="Y22" s="249">
        <f>SUM(Y10:Y13)</f>
        <v>0</v>
      </c>
      <c r="Z22" s="249">
        <f t="shared" si="5"/>
        <v>690</v>
      </c>
      <c r="AA22" s="249">
        <f t="shared" si="5"/>
        <v>690</v>
      </c>
      <c r="AB22" s="72" t="e">
        <f>W22/(D22+E22)</f>
        <v>#DIV/0!</v>
      </c>
      <c r="AC22" s="62">
        <f>W22/Z22</f>
        <v>74.474420289855075</v>
      </c>
      <c r="AD22" s="62"/>
      <c r="AE22" s="62"/>
    </row>
  </sheetData>
  <mergeCells count="3">
    <mergeCell ref="A21:B21"/>
    <mergeCell ref="A22:B22"/>
    <mergeCell ref="A20:B20"/>
  </mergeCells>
  <pageMargins left="0.74803149606299213" right="0.74803149606299213" top="0.98425196850393704" bottom="0.98425196850393704" header="0.51181102362204722" footer="0.51181102362204722"/>
  <pageSetup paperSize="9" scale="46" orientation="landscape" r:id="rId1"/>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pageSetUpPr fitToPage="1"/>
  </sheetPr>
  <dimension ref="A1:AE31"/>
  <sheetViews>
    <sheetView workbookViewId="0">
      <selection activeCell="A4" sqref="A4:AE20"/>
    </sheetView>
  </sheetViews>
  <sheetFormatPr defaultRowHeight="13.2" x14ac:dyDescent="0.25"/>
  <cols>
    <col min="1" max="1" width="12.6640625" customWidth="1"/>
    <col min="2" max="2" width="15.109375" customWidth="1"/>
    <col min="3" max="3" width="12.6640625" customWidth="1"/>
    <col min="6" max="6" width="20.6640625" customWidth="1"/>
    <col min="7" max="7" width="12.44140625" customWidth="1"/>
    <col min="8" max="10" width="9.33203125" bestFit="1" customWidth="1"/>
    <col min="11" max="12" width="12.44140625" customWidth="1"/>
    <col min="13" max="13" width="11" bestFit="1" customWidth="1"/>
    <col min="14" max="14" width="8" bestFit="1" customWidth="1"/>
    <col min="15" max="15" width="11" bestFit="1" customWidth="1"/>
    <col min="16" max="16" width="8.88671875" bestFit="1" customWidth="1"/>
    <col min="17" max="17" width="11" bestFit="1" customWidth="1"/>
    <col min="18" max="18" width="10" bestFit="1" customWidth="1"/>
    <col min="19" max="19" width="7.44140625" bestFit="1" customWidth="1"/>
    <col min="20" max="20" width="10" bestFit="1" customWidth="1"/>
    <col min="21" max="21" width="12" bestFit="1" customWidth="1"/>
    <col min="22" max="22" width="7.109375" bestFit="1" customWidth="1"/>
    <col min="23" max="23" width="12" bestFit="1" customWidth="1"/>
    <col min="24" max="24" width="11" bestFit="1" customWidth="1"/>
    <col min="25" max="25" width="8" bestFit="1" customWidth="1"/>
    <col min="26" max="27" width="10" bestFit="1" customWidth="1"/>
    <col min="28" max="28" width="11" bestFit="1" customWidth="1"/>
    <col min="29" max="29" width="9.44140625" bestFit="1" customWidth="1"/>
    <col min="30" max="30" width="16.6640625" customWidth="1"/>
    <col min="31" max="31" width="21" customWidth="1"/>
  </cols>
  <sheetData>
    <row r="1" spans="1:31" x14ac:dyDescent="0.25">
      <c r="A1" s="10" t="s">
        <v>237</v>
      </c>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31" s="115" customFormat="1" ht="10.199999999999999" x14ac:dyDescent="0.2">
      <c r="A4" s="21" t="s">
        <v>238</v>
      </c>
      <c r="B4" s="39" t="s">
        <v>255</v>
      </c>
      <c r="C4" s="21" t="s">
        <v>239</v>
      </c>
      <c r="D4" s="21">
        <v>0</v>
      </c>
      <c r="E4" s="21">
        <v>0</v>
      </c>
      <c r="F4" s="21" t="s">
        <v>425</v>
      </c>
      <c r="G4" s="21" t="s">
        <v>239</v>
      </c>
      <c r="H4" s="21">
        <v>0</v>
      </c>
      <c r="I4" s="21">
        <v>20</v>
      </c>
      <c r="J4" s="21">
        <v>12</v>
      </c>
      <c r="K4" s="23">
        <v>13309.8</v>
      </c>
      <c r="L4" s="23">
        <v>0</v>
      </c>
      <c r="M4" s="114">
        <v>2661.96</v>
      </c>
      <c r="N4" s="114">
        <v>0</v>
      </c>
      <c r="O4" s="114">
        <v>2934.8</v>
      </c>
      <c r="P4" s="23">
        <v>0</v>
      </c>
      <c r="Q4" s="114">
        <v>3644.8</v>
      </c>
      <c r="R4" s="23">
        <v>0</v>
      </c>
      <c r="S4" s="114">
        <v>0</v>
      </c>
      <c r="T4" s="23">
        <v>0</v>
      </c>
      <c r="U4" s="114">
        <v>22551.360000000001</v>
      </c>
      <c r="V4" s="23">
        <v>0</v>
      </c>
      <c r="W4" s="23">
        <f>U4+V4</f>
        <v>22551.360000000001</v>
      </c>
      <c r="X4" s="21">
        <v>0</v>
      </c>
      <c r="Y4" s="21">
        <v>0</v>
      </c>
      <c r="Z4" s="21">
        <v>240</v>
      </c>
      <c r="AA4" s="21">
        <v>240</v>
      </c>
      <c r="AB4" s="23" t="e">
        <f t="shared" ref="AB4:AB11" si="0">W4/(D4+E4)</f>
        <v>#DIV/0!</v>
      </c>
      <c r="AC4" s="23">
        <f t="shared" ref="AC4:AC20" si="1">W4/Z4</f>
        <v>93.963999999999999</v>
      </c>
      <c r="AD4" s="23" t="s">
        <v>35</v>
      </c>
      <c r="AE4" s="284"/>
    </row>
    <row r="5" spans="1:31" s="115" customFormat="1" ht="10.199999999999999" x14ac:dyDescent="0.2">
      <c r="A5" s="21" t="s">
        <v>238</v>
      </c>
      <c r="B5" s="39" t="s">
        <v>220</v>
      </c>
      <c r="C5" s="21" t="s">
        <v>240</v>
      </c>
      <c r="D5" s="21">
        <v>0</v>
      </c>
      <c r="E5" s="21">
        <v>0</v>
      </c>
      <c r="F5" s="21" t="s">
        <v>425</v>
      </c>
      <c r="G5" s="21" t="s">
        <v>240</v>
      </c>
      <c r="H5" s="21">
        <v>0</v>
      </c>
      <c r="I5" s="21">
        <v>20</v>
      </c>
      <c r="J5" s="21">
        <v>10</v>
      </c>
      <c r="K5" s="23">
        <v>13771.8</v>
      </c>
      <c r="L5" s="23">
        <v>0</v>
      </c>
      <c r="M5" s="114">
        <v>2754.36</v>
      </c>
      <c r="N5" s="114">
        <v>0</v>
      </c>
      <c r="O5" s="114">
        <v>923.8</v>
      </c>
      <c r="P5" s="114">
        <v>29</v>
      </c>
      <c r="Q5" s="114">
        <v>3644.8</v>
      </c>
      <c r="R5" s="23">
        <v>0</v>
      </c>
      <c r="S5" s="114">
        <v>0</v>
      </c>
      <c r="T5" s="23">
        <v>0</v>
      </c>
      <c r="U5" s="114">
        <v>21823.759999999998</v>
      </c>
      <c r="V5" s="23">
        <v>0</v>
      </c>
      <c r="W5" s="23">
        <f t="shared" ref="W5:W19" si="2">U5+V5</f>
        <v>21823.759999999998</v>
      </c>
      <c r="X5" s="21">
        <v>0</v>
      </c>
      <c r="Y5" s="21">
        <v>0</v>
      </c>
      <c r="Z5" s="21">
        <v>220</v>
      </c>
      <c r="AA5" s="21">
        <v>220</v>
      </c>
      <c r="AB5" s="23" t="e">
        <f t="shared" si="0"/>
        <v>#DIV/0!</v>
      </c>
      <c r="AC5" s="23">
        <f t="shared" si="1"/>
        <v>99.198909090909083</v>
      </c>
      <c r="AD5" s="23" t="s">
        <v>35</v>
      </c>
      <c r="AE5" s="284"/>
    </row>
    <row r="6" spans="1:31" s="115" customFormat="1" ht="10.199999999999999" x14ac:dyDescent="0.2">
      <c r="A6" s="21" t="s">
        <v>238</v>
      </c>
      <c r="B6" s="39" t="s">
        <v>221</v>
      </c>
      <c r="C6" s="21" t="s">
        <v>241</v>
      </c>
      <c r="D6" s="21">
        <v>0</v>
      </c>
      <c r="E6" s="21">
        <v>0</v>
      </c>
      <c r="F6" s="21" t="s">
        <v>425</v>
      </c>
      <c r="G6" s="21" t="s">
        <v>241</v>
      </c>
      <c r="H6" s="21">
        <v>0</v>
      </c>
      <c r="I6" s="21">
        <v>20</v>
      </c>
      <c r="J6" s="21">
        <v>12</v>
      </c>
      <c r="K6" s="23">
        <v>13771.8</v>
      </c>
      <c r="L6" s="23">
        <v>0</v>
      </c>
      <c r="M6" s="114">
        <v>2754.36</v>
      </c>
      <c r="N6" s="114">
        <v>0</v>
      </c>
      <c r="O6" s="114">
        <v>943.8</v>
      </c>
      <c r="P6" s="114">
        <v>29</v>
      </c>
      <c r="Q6" s="114">
        <v>3644.8</v>
      </c>
      <c r="R6" s="114">
        <v>700</v>
      </c>
      <c r="S6" s="114">
        <v>0</v>
      </c>
      <c r="T6" s="23">
        <v>0</v>
      </c>
      <c r="U6" s="114">
        <v>21843.759999999998</v>
      </c>
      <c r="V6" s="23">
        <v>0</v>
      </c>
      <c r="W6" s="23">
        <f t="shared" si="2"/>
        <v>21843.759999999998</v>
      </c>
      <c r="X6" s="21">
        <v>0</v>
      </c>
      <c r="Y6" s="21">
        <v>0</v>
      </c>
      <c r="Z6" s="21">
        <v>240</v>
      </c>
      <c r="AA6" s="21">
        <v>240</v>
      </c>
      <c r="AB6" s="23" t="e">
        <f t="shared" si="0"/>
        <v>#DIV/0!</v>
      </c>
      <c r="AC6" s="23">
        <f t="shared" si="1"/>
        <v>91.015666666666661</v>
      </c>
      <c r="AD6" s="23" t="s">
        <v>35</v>
      </c>
      <c r="AE6" s="284"/>
    </row>
    <row r="7" spans="1:31" s="115" customFormat="1" ht="10.199999999999999" x14ac:dyDescent="0.2">
      <c r="A7" s="21" t="s">
        <v>238</v>
      </c>
      <c r="B7" s="39" t="s">
        <v>222</v>
      </c>
      <c r="C7" s="21" t="s">
        <v>242</v>
      </c>
      <c r="D7" s="21">
        <v>0</v>
      </c>
      <c r="E7" s="21">
        <v>0</v>
      </c>
      <c r="F7" s="21" t="s">
        <v>425</v>
      </c>
      <c r="G7" s="21" t="s">
        <v>242</v>
      </c>
      <c r="H7" s="21">
        <v>0</v>
      </c>
      <c r="I7" s="21">
        <v>20</v>
      </c>
      <c r="J7" s="21">
        <v>12</v>
      </c>
      <c r="K7" s="23">
        <v>13771.8</v>
      </c>
      <c r="L7" s="23">
        <v>0</v>
      </c>
      <c r="M7" s="114">
        <v>2754.36</v>
      </c>
      <c r="N7" s="114">
        <v>0</v>
      </c>
      <c r="O7" s="114">
        <v>943.8</v>
      </c>
      <c r="P7" s="114">
        <v>29</v>
      </c>
      <c r="Q7" s="114">
        <v>3644.8</v>
      </c>
      <c r="R7" s="114">
        <v>700</v>
      </c>
      <c r="S7" s="114">
        <v>0</v>
      </c>
      <c r="T7" s="23">
        <v>0</v>
      </c>
      <c r="U7" s="114">
        <v>21843.759999999998</v>
      </c>
      <c r="V7" s="23">
        <v>0</v>
      </c>
      <c r="W7" s="23">
        <f t="shared" si="2"/>
        <v>21843.759999999998</v>
      </c>
      <c r="X7" s="21">
        <v>0</v>
      </c>
      <c r="Y7" s="21">
        <v>0</v>
      </c>
      <c r="Z7" s="21">
        <v>240</v>
      </c>
      <c r="AA7" s="21">
        <v>240</v>
      </c>
      <c r="AB7" s="23" t="e">
        <f t="shared" si="0"/>
        <v>#DIV/0!</v>
      </c>
      <c r="AC7" s="23">
        <f t="shared" si="1"/>
        <v>91.015666666666661</v>
      </c>
      <c r="AD7" s="23" t="s">
        <v>35</v>
      </c>
      <c r="AE7" s="284"/>
    </row>
    <row r="8" spans="1:31" s="115" customFormat="1" ht="10.199999999999999" x14ac:dyDescent="0.2">
      <c r="A8" s="21" t="s">
        <v>238</v>
      </c>
      <c r="B8" s="39" t="s">
        <v>222</v>
      </c>
      <c r="C8" s="21" t="s">
        <v>243</v>
      </c>
      <c r="D8" s="21">
        <v>0</v>
      </c>
      <c r="E8" s="21">
        <v>0</v>
      </c>
      <c r="F8" s="21" t="s">
        <v>425</v>
      </c>
      <c r="G8" s="21" t="s">
        <v>243</v>
      </c>
      <c r="H8" s="21">
        <v>0</v>
      </c>
      <c r="I8" s="21">
        <v>20</v>
      </c>
      <c r="J8" s="21">
        <v>12</v>
      </c>
      <c r="K8" s="23">
        <v>17489.75</v>
      </c>
      <c r="L8" s="23">
        <v>0</v>
      </c>
      <c r="M8" s="114">
        <v>3497.95</v>
      </c>
      <c r="N8" s="114">
        <v>0</v>
      </c>
      <c r="O8" s="114">
        <v>1036.75</v>
      </c>
      <c r="P8" s="114">
        <v>36.25</v>
      </c>
      <c r="Q8" s="114">
        <v>4556</v>
      </c>
      <c r="R8" s="114">
        <v>700</v>
      </c>
      <c r="S8" s="114">
        <v>0</v>
      </c>
      <c r="T8" s="23">
        <v>0</v>
      </c>
      <c r="U8" s="114">
        <v>27316.7</v>
      </c>
      <c r="V8" s="23">
        <v>0</v>
      </c>
      <c r="W8" s="23">
        <f t="shared" si="2"/>
        <v>27316.7</v>
      </c>
      <c r="X8" s="21">
        <v>0</v>
      </c>
      <c r="Y8" s="21">
        <v>0</v>
      </c>
      <c r="Z8" s="21">
        <v>300</v>
      </c>
      <c r="AA8" s="21">
        <v>300</v>
      </c>
      <c r="AB8" s="23" t="e">
        <f t="shared" si="0"/>
        <v>#DIV/0!</v>
      </c>
      <c r="AC8" s="23">
        <f t="shared" si="1"/>
        <v>91.055666666666667</v>
      </c>
      <c r="AD8" s="23" t="s">
        <v>35</v>
      </c>
      <c r="AE8" s="284"/>
    </row>
    <row r="9" spans="1:31" s="115" customFormat="1" ht="10.199999999999999" x14ac:dyDescent="0.2">
      <c r="A9" s="21" t="s">
        <v>238</v>
      </c>
      <c r="B9" s="39" t="s">
        <v>224</v>
      </c>
      <c r="C9" s="21" t="s">
        <v>244</v>
      </c>
      <c r="D9" s="21">
        <v>0</v>
      </c>
      <c r="E9" s="21">
        <v>0</v>
      </c>
      <c r="F9" s="21" t="s">
        <v>425</v>
      </c>
      <c r="G9" s="21" t="s">
        <v>244</v>
      </c>
      <c r="H9" s="21">
        <v>0</v>
      </c>
      <c r="I9" s="21">
        <v>20</v>
      </c>
      <c r="J9" s="21">
        <v>12</v>
      </c>
      <c r="K9" s="23">
        <v>14124</v>
      </c>
      <c r="L9" s="23">
        <v>0</v>
      </c>
      <c r="M9" s="114">
        <v>2824.8</v>
      </c>
      <c r="N9" s="114">
        <v>0</v>
      </c>
      <c r="O9" s="114">
        <v>1025.4000000000001</v>
      </c>
      <c r="P9" s="114">
        <v>43</v>
      </c>
      <c r="Q9" s="114">
        <v>3644.8</v>
      </c>
      <c r="R9" s="114">
        <v>700</v>
      </c>
      <c r="S9" s="114">
        <v>0</v>
      </c>
      <c r="T9" s="23">
        <v>0</v>
      </c>
      <c r="U9" s="114">
        <v>22362</v>
      </c>
      <c r="V9" s="23">
        <v>0</v>
      </c>
      <c r="W9" s="23">
        <f t="shared" si="2"/>
        <v>22362</v>
      </c>
      <c r="X9" s="21">
        <v>0</v>
      </c>
      <c r="Y9" s="21">
        <v>0</v>
      </c>
      <c r="Z9" s="21">
        <v>240</v>
      </c>
      <c r="AA9" s="21">
        <v>240</v>
      </c>
      <c r="AB9" s="23" t="e">
        <f t="shared" si="0"/>
        <v>#DIV/0!</v>
      </c>
      <c r="AC9" s="23">
        <f t="shared" si="1"/>
        <v>93.174999999999997</v>
      </c>
      <c r="AD9" s="23" t="s">
        <v>35</v>
      </c>
      <c r="AE9" s="284"/>
    </row>
    <row r="10" spans="1:31" s="115" customFormat="1" ht="10.199999999999999" x14ac:dyDescent="0.2">
      <c r="A10" s="21" t="s">
        <v>238</v>
      </c>
      <c r="B10" s="39" t="s">
        <v>225</v>
      </c>
      <c r="C10" s="21" t="s">
        <v>245</v>
      </c>
      <c r="D10" s="21">
        <v>0</v>
      </c>
      <c r="E10" s="21">
        <v>0</v>
      </c>
      <c r="F10" s="21" t="s">
        <v>425</v>
      </c>
      <c r="G10" s="21" t="s">
        <v>245</v>
      </c>
      <c r="H10" s="21">
        <v>0</v>
      </c>
      <c r="I10" s="21">
        <v>20</v>
      </c>
      <c r="J10" s="21">
        <v>12</v>
      </c>
      <c r="K10" s="23">
        <v>14124</v>
      </c>
      <c r="L10" s="23">
        <v>0</v>
      </c>
      <c r="M10" s="114">
        <v>2824.8</v>
      </c>
      <c r="N10" s="114">
        <v>0</v>
      </c>
      <c r="O10" s="114">
        <v>1025.4000000000001</v>
      </c>
      <c r="P10" s="114">
        <v>43</v>
      </c>
      <c r="Q10" s="114">
        <v>4800</v>
      </c>
      <c r="R10" s="114">
        <v>700</v>
      </c>
      <c r="S10" s="114">
        <v>0</v>
      </c>
      <c r="T10" s="23">
        <v>0</v>
      </c>
      <c r="U10" s="114">
        <v>23517.200000000001</v>
      </c>
      <c r="V10" s="23">
        <v>0</v>
      </c>
      <c r="W10" s="23">
        <f t="shared" si="2"/>
        <v>23517.200000000001</v>
      </c>
      <c r="X10" s="21">
        <v>0</v>
      </c>
      <c r="Y10" s="21">
        <v>0</v>
      </c>
      <c r="Z10" s="21">
        <v>240</v>
      </c>
      <c r="AA10" s="21">
        <v>240</v>
      </c>
      <c r="AB10" s="23" t="e">
        <f t="shared" si="0"/>
        <v>#DIV/0!</v>
      </c>
      <c r="AC10" s="23">
        <f t="shared" si="1"/>
        <v>97.98833333333333</v>
      </c>
      <c r="AD10" s="23" t="s">
        <v>35</v>
      </c>
      <c r="AE10" s="284"/>
    </row>
    <row r="11" spans="1:31" s="115" customFormat="1" ht="10.199999999999999" x14ac:dyDescent="0.2">
      <c r="A11" s="21" t="s">
        <v>238</v>
      </c>
      <c r="B11" s="39" t="s">
        <v>226</v>
      </c>
      <c r="C11" s="21" t="s">
        <v>246</v>
      </c>
      <c r="D11" s="21">
        <v>0</v>
      </c>
      <c r="E11" s="21">
        <v>0</v>
      </c>
      <c r="F11" s="21" t="s">
        <v>425</v>
      </c>
      <c r="G11" s="21" t="s">
        <v>246</v>
      </c>
      <c r="H11" s="21">
        <v>0</v>
      </c>
      <c r="I11" s="21">
        <v>20</v>
      </c>
      <c r="J11" s="21">
        <v>12</v>
      </c>
      <c r="K11" s="23">
        <v>14124</v>
      </c>
      <c r="L11" s="23">
        <v>0</v>
      </c>
      <c r="M11" s="114">
        <v>2824.8</v>
      </c>
      <c r="N11" s="114">
        <v>0</v>
      </c>
      <c r="O11" s="114">
        <v>922.6</v>
      </c>
      <c r="P11" s="114">
        <v>43</v>
      </c>
      <c r="Q11" s="114">
        <v>4648.3999999999996</v>
      </c>
      <c r="R11" s="114">
        <v>700</v>
      </c>
      <c r="S11" s="114">
        <v>0</v>
      </c>
      <c r="T11" s="23">
        <v>0</v>
      </c>
      <c r="U11" s="114">
        <v>24552.799999999999</v>
      </c>
      <c r="V11" s="23">
        <v>0</v>
      </c>
      <c r="W11" s="23">
        <f t="shared" si="2"/>
        <v>24552.799999999999</v>
      </c>
      <c r="X11" s="21">
        <v>0</v>
      </c>
      <c r="Y11" s="21">
        <v>0</v>
      </c>
      <c r="Z11" s="21">
        <v>240</v>
      </c>
      <c r="AA11" s="21">
        <v>240</v>
      </c>
      <c r="AB11" s="23" t="e">
        <f t="shared" si="0"/>
        <v>#DIV/0!</v>
      </c>
      <c r="AC11" s="23">
        <f t="shared" si="1"/>
        <v>102.30333333333333</v>
      </c>
      <c r="AD11" s="23" t="s">
        <v>35</v>
      </c>
      <c r="AE11" s="284"/>
    </row>
    <row r="12" spans="1:31" s="115" customFormat="1" ht="10.199999999999999" x14ac:dyDescent="0.2">
      <c r="A12" s="21" t="s">
        <v>238</v>
      </c>
      <c r="B12" s="39" t="s">
        <v>256</v>
      </c>
      <c r="C12" s="21" t="s">
        <v>247</v>
      </c>
      <c r="D12" s="21">
        <v>13.8</v>
      </c>
      <c r="E12" s="21">
        <v>0</v>
      </c>
      <c r="F12" s="21" t="s">
        <v>177</v>
      </c>
      <c r="G12" s="21" t="s">
        <v>247</v>
      </c>
      <c r="H12" s="21">
        <v>0</v>
      </c>
      <c r="I12" s="21">
        <v>20</v>
      </c>
      <c r="J12" s="21">
        <v>12</v>
      </c>
      <c r="K12" s="23">
        <v>14124</v>
      </c>
      <c r="L12" s="23">
        <v>0</v>
      </c>
      <c r="M12" s="114">
        <v>2824.8</v>
      </c>
      <c r="N12" s="114">
        <v>0</v>
      </c>
      <c r="O12" s="114">
        <v>1025.4000000000001</v>
      </c>
      <c r="P12" s="114">
        <v>43</v>
      </c>
      <c r="Q12" s="114">
        <v>4648.3999999999996</v>
      </c>
      <c r="R12" s="114">
        <v>700</v>
      </c>
      <c r="S12" s="114">
        <v>0</v>
      </c>
      <c r="T12" s="23">
        <v>0</v>
      </c>
      <c r="U12" s="114">
        <v>24655.599999999999</v>
      </c>
      <c r="V12" s="23">
        <v>0</v>
      </c>
      <c r="W12" s="23">
        <f t="shared" si="2"/>
        <v>24655.599999999999</v>
      </c>
      <c r="X12" s="21">
        <v>34500</v>
      </c>
      <c r="Y12" s="21">
        <v>0</v>
      </c>
      <c r="Z12" s="21">
        <v>240</v>
      </c>
      <c r="AA12" s="21">
        <v>225</v>
      </c>
      <c r="AB12" s="23">
        <f>W12/(D12+E12)</f>
        <v>1786.63768115942</v>
      </c>
      <c r="AC12" s="23">
        <f t="shared" si="1"/>
        <v>102.73166666666665</v>
      </c>
      <c r="AD12" s="23" t="s">
        <v>1524</v>
      </c>
      <c r="AE12" s="284"/>
    </row>
    <row r="13" spans="1:31" s="115" customFormat="1" ht="10.199999999999999" x14ac:dyDescent="0.2">
      <c r="A13" s="21" t="s">
        <v>238</v>
      </c>
      <c r="B13" s="39" t="s">
        <v>257</v>
      </c>
      <c r="C13" s="21" t="s">
        <v>248</v>
      </c>
      <c r="D13" s="21">
        <v>4.5</v>
      </c>
      <c r="E13" s="21">
        <v>0</v>
      </c>
      <c r="F13" s="21" t="s">
        <v>456</v>
      </c>
      <c r="G13" s="21" t="s">
        <v>248</v>
      </c>
      <c r="H13" s="21">
        <v>0</v>
      </c>
      <c r="I13" s="21">
        <v>20</v>
      </c>
      <c r="J13" s="21">
        <v>12</v>
      </c>
      <c r="K13" s="23">
        <v>14124</v>
      </c>
      <c r="L13" s="23">
        <v>0</v>
      </c>
      <c r="M13" s="114">
        <v>2824.8</v>
      </c>
      <c r="N13" s="114">
        <v>0</v>
      </c>
      <c r="O13" s="114">
        <v>911</v>
      </c>
      <c r="P13" s="114">
        <v>43</v>
      </c>
      <c r="Q13" s="114">
        <v>3648.4</v>
      </c>
      <c r="R13" s="114">
        <v>700</v>
      </c>
      <c r="S13" s="114">
        <v>0</v>
      </c>
      <c r="T13" s="23">
        <v>0</v>
      </c>
      <c r="U13" s="114">
        <v>23541.200000000001</v>
      </c>
      <c r="V13" s="23">
        <v>0</v>
      </c>
      <c r="W13" s="23">
        <f t="shared" si="2"/>
        <v>23541.200000000001</v>
      </c>
      <c r="X13" s="21">
        <v>11250</v>
      </c>
      <c r="Y13" s="21">
        <v>0</v>
      </c>
      <c r="Z13" s="21">
        <v>288</v>
      </c>
      <c r="AA13" s="21">
        <v>266</v>
      </c>
      <c r="AB13" s="23">
        <f t="shared" ref="AB13:AB20" si="3">W13/(D13+E13)</f>
        <v>5231.3777777777777</v>
      </c>
      <c r="AC13" s="23">
        <f t="shared" si="1"/>
        <v>81.740277777777777</v>
      </c>
      <c r="AD13" s="23" t="s">
        <v>35</v>
      </c>
      <c r="AE13" s="284"/>
    </row>
    <row r="14" spans="1:31" s="115" customFormat="1" ht="10.199999999999999" x14ac:dyDescent="0.2">
      <c r="A14" s="21" t="s">
        <v>238</v>
      </c>
      <c r="B14" s="39" t="s">
        <v>257</v>
      </c>
      <c r="C14" s="21" t="s">
        <v>249</v>
      </c>
      <c r="D14" s="21">
        <v>0</v>
      </c>
      <c r="E14" s="21">
        <v>0</v>
      </c>
      <c r="F14" s="21" t="s">
        <v>432</v>
      </c>
      <c r="G14" s="21" t="s">
        <v>249</v>
      </c>
      <c r="H14" s="21">
        <v>0</v>
      </c>
      <c r="I14" s="21">
        <v>20</v>
      </c>
      <c r="J14" s="21">
        <v>12</v>
      </c>
      <c r="K14" s="23">
        <v>14124</v>
      </c>
      <c r="L14" s="23">
        <v>0</v>
      </c>
      <c r="M14" s="114">
        <v>2824.8</v>
      </c>
      <c r="N14" s="114">
        <v>0</v>
      </c>
      <c r="O14" s="114">
        <v>911</v>
      </c>
      <c r="P14" s="114">
        <v>43</v>
      </c>
      <c r="Q14" s="114">
        <v>3648.4</v>
      </c>
      <c r="R14" s="114">
        <v>700</v>
      </c>
      <c r="S14" s="114">
        <v>0</v>
      </c>
      <c r="T14" s="23">
        <v>0</v>
      </c>
      <c r="U14" s="114">
        <v>23541.200000000001</v>
      </c>
      <c r="V14" s="23">
        <v>0</v>
      </c>
      <c r="W14" s="23">
        <f t="shared" si="2"/>
        <v>23541.200000000001</v>
      </c>
      <c r="X14" s="21">
        <v>0</v>
      </c>
      <c r="Y14" s="21">
        <v>0</v>
      </c>
      <c r="Z14" s="21">
        <v>240</v>
      </c>
      <c r="AA14" s="21">
        <v>219</v>
      </c>
      <c r="AB14" s="23" t="e">
        <f t="shared" si="3"/>
        <v>#DIV/0!</v>
      </c>
      <c r="AC14" s="23">
        <f t="shared" si="1"/>
        <v>98.088333333333338</v>
      </c>
      <c r="AD14" s="23" t="s">
        <v>35</v>
      </c>
      <c r="AE14" s="284"/>
    </row>
    <row r="15" spans="1:31" s="115" customFormat="1" ht="10.199999999999999" x14ac:dyDescent="0.2">
      <c r="A15" s="21" t="s">
        <v>238</v>
      </c>
      <c r="B15" s="39" t="s">
        <v>258</v>
      </c>
      <c r="C15" s="21" t="s">
        <v>250</v>
      </c>
      <c r="D15" s="21">
        <v>0</v>
      </c>
      <c r="E15" s="21">
        <v>0</v>
      </c>
      <c r="F15" s="21" t="s">
        <v>432</v>
      </c>
      <c r="G15" s="21" t="s">
        <v>250</v>
      </c>
      <c r="H15" s="21">
        <v>0</v>
      </c>
      <c r="I15" s="21">
        <v>20</v>
      </c>
      <c r="J15" s="21">
        <v>12</v>
      </c>
      <c r="K15" s="23">
        <v>14124</v>
      </c>
      <c r="L15" s="23">
        <v>0</v>
      </c>
      <c r="M15" s="114">
        <v>2824.8</v>
      </c>
      <c r="N15" s="114">
        <v>0</v>
      </c>
      <c r="O15" s="114">
        <v>911</v>
      </c>
      <c r="P15" s="114">
        <v>43</v>
      </c>
      <c r="Q15" s="114">
        <v>3648.4</v>
      </c>
      <c r="R15" s="114">
        <v>700</v>
      </c>
      <c r="S15" s="114">
        <v>0</v>
      </c>
      <c r="T15" s="23">
        <v>0</v>
      </c>
      <c r="U15" s="114">
        <v>22251.200000000001</v>
      </c>
      <c r="V15" s="23">
        <v>0</v>
      </c>
      <c r="W15" s="23">
        <f t="shared" si="2"/>
        <v>22251.200000000001</v>
      </c>
      <c r="X15" s="21">
        <v>0</v>
      </c>
      <c r="Y15" s="21">
        <v>0</v>
      </c>
      <c r="Z15" s="21">
        <v>240</v>
      </c>
      <c r="AA15" s="21">
        <v>218</v>
      </c>
      <c r="AB15" s="23" t="e">
        <f t="shared" si="3"/>
        <v>#DIV/0!</v>
      </c>
      <c r="AC15" s="23">
        <f t="shared" si="1"/>
        <v>92.713333333333338</v>
      </c>
      <c r="AD15" s="23" t="s">
        <v>35</v>
      </c>
      <c r="AE15" s="284"/>
    </row>
    <row r="16" spans="1:31" s="115" customFormat="1" ht="10.199999999999999" x14ac:dyDescent="0.2">
      <c r="A16" s="21" t="s">
        <v>238</v>
      </c>
      <c r="B16" s="39" t="s">
        <v>454</v>
      </c>
      <c r="C16" s="21" t="s">
        <v>455</v>
      </c>
      <c r="D16" s="21">
        <v>0</v>
      </c>
      <c r="E16" s="21">
        <v>0</v>
      </c>
      <c r="F16" s="21" t="s">
        <v>432</v>
      </c>
      <c r="G16" s="21" t="s">
        <v>455</v>
      </c>
      <c r="H16" s="21">
        <v>0</v>
      </c>
      <c r="I16" s="21">
        <v>20</v>
      </c>
      <c r="J16" s="21">
        <v>11</v>
      </c>
      <c r="K16" s="23">
        <v>14124</v>
      </c>
      <c r="L16" s="23">
        <v>0</v>
      </c>
      <c r="M16" s="114">
        <v>2824.8</v>
      </c>
      <c r="N16" s="114">
        <v>0</v>
      </c>
      <c r="O16" s="114">
        <v>911</v>
      </c>
      <c r="P16" s="114">
        <v>43</v>
      </c>
      <c r="Q16" s="114">
        <v>3648.4</v>
      </c>
      <c r="R16" s="114">
        <v>700</v>
      </c>
      <c r="S16" s="114">
        <v>0</v>
      </c>
      <c r="T16" s="23">
        <v>0</v>
      </c>
      <c r="U16" s="114">
        <v>22251.200000000001</v>
      </c>
      <c r="V16" s="23">
        <v>0</v>
      </c>
      <c r="W16" s="23">
        <f t="shared" si="2"/>
        <v>22251.200000000001</v>
      </c>
      <c r="X16" s="21">
        <v>0</v>
      </c>
      <c r="Y16" s="21">
        <v>0</v>
      </c>
      <c r="Z16" s="21">
        <v>220</v>
      </c>
      <c r="AA16" s="21">
        <v>220</v>
      </c>
      <c r="AB16" s="23" t="e">
        <f t="shared" si="3"/>
        <v>#DIV/0!</v>
      </c>
      <c r="AC16" s="23">
        <f t="shared" si="1"/>
        <v>101.14181818181818</v>
      </c>
      <c r="AD16" s="23" t="s">
        <v>35</v>
      </c>
      <c r="AE16" s="284"/>
    </row>
    <row r="17" spans="1:31" s="115" customFormat="1" ht="10.199999999999999" x14ac:dyDescent="0.2">
      <c r="A17" s="21" t="s">
        <v>238</v>
      </c>
      <c r="B17" s="39" t="s">
        <v>259</v>
      </c>
      <c r="C17" s="21" t="s">
        <v>251</v>
      </c>
      <c r="D17" s="21">
        <v>0</v>
      </c>
      <c r="E17" s="21">
        <v>0</v>
      </c>
      <c r="F17" s="21" t="s">
        <v>432</v>
      </c>
      <c r="G17" s="21" t="s">
        <v>251</v>
      </c>
      <c r="H17" s="21">
        <v>0</v>
      </c>
      <c r="I17" s="21">
        <v>20</v>
      </c>
      <c r="J17" s="21">
        <v>12</v>
      </c>
      <c r="K17" s="23">
        <v>16016</v>
      </c>
      <c r="L17" s="23">
        <v>0</v>
      </c>
      <c r="M17" s="114">
        <v>3203.2</v>
      </c>
      <c r="N17" s="114">
        <v>0</v>
      </c>
      <c r="O17" s="114">
        <v>1061.8</v>
      </c>
      <c r="P17" s="114">
        <v>43</v>
      </c>
      <c r="Q17" s="114">
        <v>3648.4</v>
      </c>
      <c r="R17" s="114">
        <v>700</v>
      </c>
      <c r="S17" s="114">
        <v>0</v>
      </c>
      <c r="T17" s="114">
        <v>2080</v>
      </c>
      <c r="U17" s="114">
        <v>26752.400000000001</v>
      </c>
      <c r="V17" s="23">
        <v>0</v>
      </c>
      <c r="W17" s="23">
        <f t="shared" si="2"/>
        <v>26752.400000000001</v>
      </c>
      <c r="X17" s="21">
        <v>0</v>
      </c>
      <c r="Y17" s="21">
        <v>0</v>
      </c>
      <c r="Z17" s="21">
        <v>260</v>
      </c>
      <c r="AA17" s="21">
        <v>238</v>
      </c>
      <c r="AB17" s="23" t="e">
        <f t="shared" si="3"/>
        <v>#DIV/0!</v>
      </c>
      <c r="AC17" s="23">
        <f t="shared" si="1"/>
        <v>102.89384615384616</v>
      </c>
      <c r="AD17" s="23" t="s">
        <v>35</v>
      </c>
      <c r="AE17" s="284"/>
    </row>
    <row r="18" spans="1:31" s="115" customFormat="1" ht="10.199999999999999" x14ac:dyDescent="0.2">
      <c r="A18" s="21" t="s">
        <v>238</v>
      </c>
      <c r="B18" s="39" t="s">
        <v>260</v>
      </c>
      <c r="C18" s="21" t="s">
        <v>252</v>
      </c>
      <c r="D18" s="21">
        <v>4.4000000000000004</v>
      </c>
      <c r="E18" s="21">
        <v>0</v>
      </c>
      <c r="F18" s="21" t="s">
        <v>177</v>
      </c>
      <c r="G18" s="21" t="s">
        <v>252</v>
      </c>
      <c r="H18" s="21">
        <v>0</v>
      </c>
      <c r="I18" s="21">
        <v>20</v>
      </c>
      <c r="J18" s="21">
        <v>12</v>
      </c>
      <c r="K18" s="23">
        <v>16016</v>
      </c>
      <c r="L18" s="23">
        <v>0</v>
      </c>
      <c r="M18" s="114">
        <v>3203.2</v>
      </c>
      <c r="N18" s="114">
        <v>0</v>
      </c>
      <c r="O18" s="114">
        <v>1061.8</v>
      </c>
      <c r="P18" s="114">
        <v>43</v>
      </c>
      <c r="Q18" s="114">
        <v>3648.4</v>
      </c>
      <c r="R18" s="114">
        <v>700</v>
      </c>
      <c r="S18" s="114">
        <v>0</v>
      </c>
      <c r="T18" s="114">
        <v>1040</v>
      </c>
      <c r="U18" s="114">
        <v>25712</v>
      </c>
      <c r="V18" s="23">
        <v>0</v>
      </c>
      <c r="W18" s="23">
        <f t="shared" si="2"/>
        <v>25712</v>
      </c>
      <c r="X18" s="21">
        <v>11000</v>
      </c>
      <c r="Y18" s="21">
        <v>0</v>
      </c>
      <c r="Z18" s="21">
        <v>260</v>
      </c>
      <c r="AA18" s="21">
        <v>241</v>
      </c>
      <c r="AB18" s="23">
        <f t="shared" si="3"/>
        <v>5843.6363636363631</v>
      </c>
      <c r="AC18" s="23">
        <f t="shared" si="1"/>
        <v>98.892307692307696</v>
      </c>
      <c r="AD18" s="23" t="s">
        <v>1525</v>
      </c>
      <c r="AE18" s="284"/>
    </row>
    <row r="19" spans="1:31" s="115" customFormat="1" ht="10.199999999999999" x14ac:dyDescent="0.2">
      <c r="A19" s="21" t="s">
        <v>238</v>
      </c>
      <c r="B19" s="39" t="s">
        <v>261</v>
      </c>
      <c r="C19" s="21" t="s">
        <v>253</v>
      </c>
      <c r="D19" s="21">
        <v>0</v>
      </c>
      <c r="E19" s="21">
        <v>0</v>
      </c>
      <c r="F19" s="21" t="s">
        <v>433</v>
      </c>
      <c r="G19" s="21" t="s">
        <v>253</v>
      </c>
      <c r="H19" s="21">
        <v>0</v>
      </c>
      <c r="I19" s="21">
        <v>20</v>
      </c>
      <c r="J19" s="21">
        <v>12</v>
      </c>
      <c r="K19" s="23">
        <v>16148</v>
      </c>
      <c r="L19" s="23">
        <v>0</v>
      </c>
      <c r="M19" s="114">
        <v>3229.6</v>
      </c>
      <c r="N19" s="114">
        <v>0</v>
      </c>
      <c r="O19" s="114">
        <v>1061.8</v>
      </c>
      <c r="P19" s="114">
        <v>43</v>
      </c>
      <c r="Q19" s="114">
        <v>4800</v>
      </c>
      <c r="R19" s="114">
        <v>700</v>
      </c>
      <c r="S19" s="114">
        <v>0</v>
      </c>
      <c r="T19" s="114">
        <v>1040</v>
      </c>
      <c r="U19" s="114">
        <v>27022.400000000001</v>
      </c>
      <c r="V19" s="23">
        <v>0</v>
      </c>
      <c r="W19" s="23">
        <f t="shared" si="2"/>
        <v>27022.400000000001</v>
      </c>
      <c r="X19" s="21">
        <v>0</v>
      </c>
      <c r="Y19" s="21">
        <v>0</v>
      </c>
      <c r="Z19" s="21">
        <v>260</v>
      </c>
      <c r="AA19" s="21">
        <v>211</v>
      </c>
      <c r="AB19" s="23" t="e">
        <f t="shared" si="3"/>
        <v>#DIV/0!</v>
      </c>
      <c r="AC19" s="23">
        <f t="shared" si="1"/>
        <v>103.9323076923077</v>
      </c>
      <c r="AD19" s="23" t="s">
        <v>35</v>
      </c>
      <c r="AE19" s="284"/>
    </row>
    <row r="20" spans="1:31" s="115" customFormat="1" ht="10.199999999999999" x14ac:dyDescent="0.2">
      <c r="A20" s="21" t="s">
        <v>238</v>
      </c>
      <c r="B20" s="39" t="s">
        <v>262</v>
      </c>
      <c r="C20" s="21" t="s">
        <v>254</v>
      </c>
      <c r="D20" s="21">
        <v>0</v>
      </c>
      <c r="E20" s="21">
        <v>0</v>
      </c>
      <c r="F20" s="21" t="s">
        <v>428</v>
      </c>
      <c r="G20" s="21" t="s">
        <v>254</v>
      </c>
      <c r="H20" s="21">
        <v>0</v>
      </c>
      <c r="I20" s="21">
        <v>20</v>
      </c>
      <c r="J20" s="21">
        <v>11</v>
      </c>
      <c r="K20" s="23">
        <v>14124</v>
      </c>
      <c r="L20" s="23">
        <v>0</v>
      </c>
      <c r="M20" s="114">
        <v>2824.8</v>
      </c>
      <c r="N20" s="114">
        <v>0</v>
      </c>
      <c r="O20" s="114">
        <v>911</v>
      </c>
      <c r="P20" s="114">
        <v>43</v>
      </c>
      <c r="Q20" s="114">
        <v>4800</v>
      </c>
      <c r="R20" s="114">
        <v>700</v>
      </c>
      <c r="S20" s="114">
        <v>0</v>
      </c>
      <c r="T20" s="114">
        <v>6240</v>
      </c>
      <c r="U20" s="114">
        <v>29642.799999999999</v>
      </c>
      <c r="V20" s="23">
        <v>0</v>
      </c>
      <c r="W20" s="23">
        <f>U20+V20</f>
        <v>29642.799999999999</v>
      </c>
      <c r="X20" s="21">
        <v>0</v>
      </c>
      <c r="Y20" s="21">
        <v>0</v>
      </c>
      <c r="Z20" s="21">
        <v>216</v>
      </c>
      <c r="AA20" s="21">
        <v>180</v>
      </c>
      <c r="AB20" s="23" t="e">
        <f t="shared" si="3"/>
        <v>#DIV/0!</v>
      </c>
      <c r="AC20" s="23">
        <f t="shared" si="1"/>
        <v>137.23518518518517</v>
      </c>
      <c r="AD20" s="23" t="s">
        <v>35</v>
      </c>
      <c r="AE20" s="284"/>
    </row>
    <row r="21" spans="1:31" s="5" customFormat="1" ht="10.199999999999999" x14ac:dyDescent="0.2">
      <c r="A21" s="1"/>
      <c r="B21" s="1"/>
      <c r="C21" s="1"/>
      <c r="D21" s="1"/>
      <c r="E21" s="1"/>
      <c r="F21" s="1"/>
      <c r="G21" s="1"/>
      <c r="H21" s="1"/>
      <c r="I21" s="1"/>
      <c r="J21" s="1"/>
      <c r="K21" s="13"/>
      <c r="L21" s="13"/>
      <c r="M21" s="1"/>
      <c r="N21" s="1"/>
      <c r="O21" s="1"/>
      <c r="P21" s="1"/>
      <c r="Q21" s="1"/>
      <c r="R21" s="1"/>
      <c r="S21" s="1"/>
      <c r="T21" s="1"/>
      <c r="U21" s="1"/>
      <c r="V21" s="13"/>
      <c r="W21" s="13"/>
      <c r="X21" s="1"/>
      <c r="Y21" s="1"/>
      <c r="Z21" s="1"/>
      <c r="AA21" s="1"/>
      <c r="AB21" s="13"/>
      <c r="AC21" s="13"/>
      <c r="AD21" s="13"/>
      <c r="AE21" s="285"/>
    </row>
    <row r="22" spans="1:31" s="5" customFormat="1" ht="10.199999999999999" x14ac:dyDescent="0.2">
      <c r="A22" s="1"/>
      <c r="B22" s="1"/>
      <c r="C22" s="1"/>
      <c r="D22" s="1"/>
      <c r="E22" s="1"/>
      <c r="F22" s="1"/>
      <c r="G22" s="1"/>
      <c r="H22" s="1"/>
      <c r="I22" s="1"/>
      <c r="J22" s="1"/>
      <c r="K22" s="13"/>
      <c r="L22" s="13"/>
      <c r="M22" s="1"/>
      <c r="N22" s="1"/>
      <c r="O22" s="1"/>
      <c r="P22" s="1"/>
      <c r="Q22" s="1"/>
      <c r="R22" s="1"/>
      <c r="S22" s="1"/>
      <c r="T22" s="1"/>
      <c r="U22" s="1"/>
      <c r="V22" s="13"/>
      <c r="W22" s="13"/>
      <c r="X22" s="1"/>
      <c r="Y22" s="1"/>
      <c r="Z22" s="1"/>
      <c r="AA22" s="1"/>
      <c r="AB22" s="13"/>
      <c r="AC22" s="13"/>
      <c r="AD22" s="13"/>
      <c r="AE22" s="285"/>
    </row>
    <row r="23" spans="1:31" s="5" customFormat="1" ht="10.199999999999999" x14ac:dyDescent="0.2">
      <c r="A23" s="1"/>
      <c r="B23" s="1"/>
      <c r="C23" s="1"/>
      <c r="D23" s="1"/>
      <c r="E23" s="1"/>
      <c r="F23" s="1"/>
      <c r="G23" s="1"/>
      <c r="H23" s="1"/>
      <c r="I23" s="1"/>
      <c r="J23" s="1"/>
      <c r="K23" s="13"/>
      <c r="L23" s="13"/>
      <c r="M23" s="1"/>
      <c r="N23" s="1"/>
      <c r="O23" s="1"/>
      <c r="P23" s="1"/>
      <c r="Q23" s="1"/>
      <c r="R23" s="1"/>
      <c r="S23" s="1"/>
      <c r="T23" s="1"/>
      <c r="U23" s="1"/>
      <c r="V23" s="13"/>
      <c r="W23" s="13"/>
      <c r="X23" s="1"/>
      <c r="Y23" s="1"/>
      <c r="Z23" s="1"/>
      <c r="AA23" s="1"/>
      <c r="AB23" s="13"/>
      <c r="AC23" s="13"/>
      <c r="AD23" s="13"/>
      <c r="AE23" s="285"/>
    </row>
    <row r="24" spans="1:31" x14ac:dyDescent="0.25">
      <c r="A24" s="97"/>
      <c r="B24" s="97" t="s">
        <v>28</v>
      </c>
      <c r="C24" s="97">
        <f>COUNT(D4:D23)</f>
        <v>17</v>
      </c>
      <c r="D24" s="97">
        <f>SUM(D7:D23)</f>
        <v>22.700000000000003</v>
      </c>
      <c r="E24" s="97">
        <f>SUM(E4:E23)</f>
        <v>0</v>
      </c>
      <c r="F24" s="97"/>
      <c r="G24" s="97"/>
      <c r="H24" s="97">
        <f>SUM(H4:H23)</f>
        <v>0</v>
      </c>
      <c r="I24" s="97">
        <f>SUM(I4:I23)</f>
        <v>340</v>
      </c>
      <c r="J24" s="97">
        <f>MAX(J4:J23)</f>
        <v>12</v>
      </c>
      <c r="K24" s="98">
        <f t="shared" ref="K24:U24" si="4">SUM(K4:K23)</f>
        <v>247410.95</v>
      </c>
      <c r="L24" s="98">
        <f t="shared" si="4"/>
        <v>0</v>
      </c>
      <c r="M24" s="98">
        <f t="shared" si="4"/>
        <v>49482.189999999995</v>
      </c>
      <c r="N24" s="98">
        <f t="shared" si="4"/>
        <v>0</v>
      </c>
      <c r="O24" s="98">
        <f t="shared" si="4"/>
        <v>18522.149999999998</v>
      </c>
      <c r="P24" s="98">
        <f t="shared" si="4"/>
        <v>639.25</v>
      </c>
      <c r="Q24" s="98">
        <f t="shared" si="4"/>
        <v>68367.200000000012</v>
      </c>
      <c r="R24" s="98">
        <f t="shared" si="4"/>
        <v>10500</v>
      </c>
      <c r="S24" s="98">
        <f t="shared" si="4"/>
        <v>0</v>
      </c>
      <c r="T24" s="98">
        <f t="shared" si="4"/>
        <v>10400</v>
      </c>
      <c r="U24" s="98">
        <f t="shared" si="4"/>
        <v>411181.34</v>
      </c>
      <c r="V24" s="98">
        <f t="shared" ref="V24:AA24" si="5">SUM(V4:V23)</f>
        <v>0</v>
      </c>
      <c r="W24" s="98">
        <f t="shared" si="5"/>
        <v>411181.34</v>
      </c>
      <c r="X24" s="101">
        <f t="shared" si="5"/>
        <v>56750</v>
      </c>
      <c r="Y24" s="101">
        <f t="shared" si="5"/>
        <v>0</v>
      </c>
      <c r="Z24" s="101">
        <f t="shared" si="5"/>
        <v>4184</v>
      </c>
      <c r="AA24" s="101">
        <f t="shared" si="5"/>
        <v>3978</v>
      </c>
      <c r="AB24" s="113">
        <f>W24/(D24+E24)</f>
        <v>18113.715418502201</v>
      </c>
      <c r="AC24" s="113">
        <f>W24/Z24</f>
        <v>98.274698852772474</v>
      </c>
      <c r="AD24" s="113"/>
      <c r="AE24" s="113"/>
    </row>
    <row r="25" spans="1:31" ht="31.2" x14ac:dyDescent="0.25">
      <c r="A25" s="146" t="s">
        <v>14</v>
      </c>
      <c r="B25" s="146" t="s">
        <v>15</v>
      </c>
      <c r="C25" s="146" t="s">
        <v>16</v>
      </c>
      <c r="D25" s="43" t="s">
        <v>526</v>
      </c>
      <c r="E25" s="43" t="s">
        <v>524</v>
      </c>
      <c r="F25" s="146" t="s">
        <v>2</v>
      </c>
      <c r="G25" s="146" t="s">
        <v>3</v>
      </c>
      <c r="H25" s="43" t="s">
        <v>31</v>
      </c>
      <c r="I25" s="43" t="s">
        <v>4</v>
      </c>
      <c r="J25" s="43" t="s">
        <v>5</v>
      </c>
      <c r="K25" s="43" t="s">
        <v>6</v>
      </c>
      <c r="L25" s="43" t="s">
        <v>773</v>
      </c>
      <c r="M25" s="43" t="s">
        <v>13</v>
      </c>
      <c r="N25" s="146" t="s">
        <v>17</v>
      </c>
      <c r="O25" s="146" t="s">
        <v>7</v>
      </c>
      <c r="P25" s="43" t="s">
        <v>8</v>
      </c>
      <c r="Q25" s="146" t="s">
        <v>9</v>
      </c>
      <c r="R25" s="43" t="s">
        <v>18</v>
      </c>
      <c r="S25" s="146" t="s">
        <v>10</v>
      </c>
      <c r="T25" s="146" t="s">
        <v>12</v>
      </c>
      <c r="U25" s="43" t="s">
        <v>169</v>
      </c>
      <c r="V25" s="43" t="s">
        <v>170</v>
      </c>
      <c r="W25" s="43" t="s">
        <v>171</v>
      </c>
      <c r="X25" s="43" t="s">
        <v>163</v>
      </c>
      <c r="Y25" s="43" t="s">
        <v>164</v>
      </c>
      <c r="Z25" s="43" t="s">
        <v>165</v>
      </c>
      <c r="AA25" s="43" t="s">
        <v>166</v>
      </c>
      <c r="AB25" s="146" t="s">
        <v>167</v>
      </c>
      <c r="AC25" s="146" t="s">
        <v>168</v>
      </c>
      <c r="AD25" s="146" t="s">
        <v>1405</v>
      </c>
      <c r="AE25" s="146" t="s">
        <v>1406</v>
      </c>
    </row>
    <row r="26" spans="1:31" x14ac:dyDescent="0.25">
      <c r="A26" s="100"/>
      <c r="B26" s="100"/>
      <c r="C26" s="100"/>
      <c r="D26" s="100"/>
      <c r="E26" s="100"/>
      <c r="F26" s="100"/>
      <c r="G26" s="100"/>
      <c r="H26" s="100"/>
      <c r="I26" s="100"/>
      <c r="J26" s="100"/>
      <c r="K26" s="100"/>
      <c r="L26" s="100"/>
      <c r="M26" s="100"/>
      <c r="N26" s="100"/>
      <c r="O26" s="100"/>
      <c r="P26" s="100"/>
      <c r="Q26" s="100"/>
      <c r="R26" s="100"/>
      <c r="S26" s="100"/>
      <c r="T26" s="100"/>
      <c r="U26" s="100"/>
      <c r="V26" s="100"/>
      <c r="W26" s="100"/>
      <c r="X26" s="100"/>
      <c r="Y26" s="100"/>
      <c r="Z26" s="100"/>
      <c r="AA26" s="100"/>
      <c r="AB26" s="100"/>
      <c r="AC26" s="100"/>
      <c r="AD26" s="100"/>
      <c r="AE26" s="100"/>
    </row>
    <row r="27" spans="1:31" s="227" customFormat="1" ht="36" x14ac:dyDescent="0.25">
      <c r="A27" s="304" t="s">
        <v>1251</v>
      </c>
      <c r="B27" s="304"/>
      <c r="C27" s="245" t="s">
        <v>30</v>
      </c>
      <c r="D27" s="245" t="s">
        <v>526</v>
      </c>
      <c r="E27" s="245" t="s">
        <v>524</v>
      </c>
      <c r="F27" s="246"/>
      <c r="G27" s="246"/>
      <c r="H27" s="245" t="s">
        <v>31</v>
      </c>
      <c r="I27" s="245" t="s">
        <v>4</v>
      </c>
      <c r="J27" s="245" t="s">
        <v>5</v>
      </c>
      <c r="K27" s="245" t="s">
        <v>6</v>
      </c>
      <c r="L27" s="245" t="s">
        <v>773</v>
      </c>
      <c r="M27" s="245" t="s">
        <v>13</v>
      </c>
      <c r="N27" s="246" t="s">
        <v>17</v>
      </c>
      <c r="O27" s="246" t="s">
        <v>7</v>
      </c>
      <c r="P27" s="245" t="s">
        <v>8</v>
      </c>
      <c r="Q27" s="246" t="s">
        <v>9</v>
      </c>
      <c r="R27" s="245" t="s">
        <v>18</v>
      </c>
      <c r="S27" s="246" t="s">
        <v>10</v>
      </c>
      <c r="T27" s="246" t="s">
        <v>12</v>
      </c>
      <c r="U27" s="245" t="s">
        <v>169</v>
      </c>
      <c r="V27" s="245" t="s">
        <v>170</v>
      </c>
      <c r="W27" s="245" t="s">
        <v>171</v>
      </c>
      <c r="X27" s="245" t="s">
        <v>163</v>
      </c>
      <c r="Y27" s="245" t="s">
        <v>164</v>
      </c>
      <c r="Z27" s="245" t="s">
        <v>165</v>
      </c>
      <c r="AA27" s="245" t="s">
        <v>166</v>
      </c>
      <c r="AB27" s="247" t="s">
        <v>167</v>
      </c>
      <c r="AC27" s="247" t="s">
        <v>168</v>
      </c>
      <c r="AD27" s="247"/>
      <c r="AE27" s="247"/>
    </row>
    <row r="28" spans="1:31" s="20" customFormat="1" ht="25.5" customHeight="1" x14ac:dyDescent="0.25">
      <c r="A28" s="303" t="s">
        <v>684</v>
      </c>
      <c r="B28" s="303"/>
      <c r="C28" s="95">
        <f>COUNT(D4)</f>
        <v>1</v>
      </c>
      <c r="D28" s="95">
        <f>SUM(D4)</f>
        <v>0</v>
      </c>
      <c r="E28" s="95">
        <f>SUM(E4)</f>
        <v>0</v>
      </c>
      <c r="F28" s="95"/>
      <c r="G28" s="95"/>
      <c r="H28" s="95">
        <f>SUM(H4)</f>
        <v>0</v>
      </c>
      <c r="I28" s="95">
        <f>SUM(I4)</f>
        <v>20</v>
      </c>
      <c r="J28" s="95">
        <f>MAX(J4)</f>
        <v>12</v>
      </c>
      <c r="K28" s="45">
        <f t="shared" ref="K28:V28" si="6">SUM(K4)</f>
        <v>13309.8</v>
      </c>
      <c r="L28" s="45">
        <f t="shared" si="6"/>
        <v>0</v>
      </c>
      <c r="M28" s="45">
        <f t="shared" si="6"/>
        <v>2661.96</v>
      </c>
      <c r="N28" s="45">
        <f t="shared" si="6"/>
        <v>0</v>
      </c>
      <c r="O28" s="45">
        <f t="shared" si="6"/>
        <v>2934.8</v>
      </c>
      <c r="P28" s="45">
        <f t="shared" si="6"/>
        <v>0</v>
      </c>
      <c r="Q28" s="45">
        <f t="shared" si="6"/>
        <v>3644.8</v>
      </c>
      <c r="R28" s="45">
        <f t="shared" si="6"/>
        <v>0</v>
      </c>
      <c r="S28" s="45">
        <f t="shared" si="6"/>
        <v>0</v>
      </c>
      <c r="T28" s="45">
        <f t="shared" si="6"/>
        <v>0</v>
      </c>
      <c r="U28" s="45">
        <f t="shared" si="6"/>
        <v>22551.360000000001</v>
      </c>
      <c r="V28" s="45">
        <f t="shared" si="6"/>
        <v>0</v>
      </c>
      <c r="W28" s="62">
        <f>U28+V28</f>
        <v>22551.360000000001</v>
      </c>
      <c r="X28" s="249">
        <f>SUM(X4)</f>
        <v>0</v>
      </c>
      <c r="Y28" s="249">
        <f>SUM(Y4)</f>
        <v>0</v>
      </c>
      <c r="Z28" s="249">
        <f>SUM(Z4)</f>
        <v>240</v>
      </c>
      <c r="AA28" s="249">
        <f>SUM(AA4)</f>
        <v>240</v>
      </c>
      <c r="AB28" s="62" t="e">
        <f>W28/(D28+E28)</f>
        <v>#DIV/0!</v>
      </c>
      <c r="AC28" s="62">
        <f>W28/Z28</f>
        <v>93.963999999999999</v>
      </c>
      <c r="AD28" s="62"/>
      <c r="AE28" s="62"/>
    </row>
    <row r="29" spans="1:31" s="20" customFormat="1" ht="25.5" customHeight="1" x14ac:dyDescent="0.25">
      <c r="A29" s="303" t="s">
        <v>685</v>
      </c>
      <c r="B29" s="303"/>
      <c r="C29" s="95">
        <f>COUNT(D5:D8)</f>
        <v>4</v>
      </c>
      <c r="D29" s="95">
        <f>SUM(D5:D8)</f>
        <v>0</v>
      </c>
      <c r="E29" s="95">
        <f>SUM(E5:E8)</f>
        <v>0</v>
      </c>
      <c r="F29" s="95"/>
      <c r="G29" s="95"/>
      <c r="H29" s="95">
        <f>SUM(H5:H8)</f>
        <v>0</v>
      </c>
      <c r="I29" s="95">
        <f>SUM(I5:I8)</f>
        <v>80</v>
      </c>
      <c r="J29" s="95">
        <f>MAX(J5:J8)</f>
        <v>12</v>
      </c>
      <c r="K29" s="45">
        <f t="shared" ref="K29:V29" si="7">SUM(K5:K8)</f>
        <v>58805.149999999994</v>
      </c>
      <c r="L29" s="45">
        <f t="shared" si="7"/>
        <v>0</v>
      </c>
      <c r="M29" s="45">
        <f t="shared" si="7"/>
        <v>11761.029999999999</v>
      </c>
      <c r="N29" s="45">
        <f t="shared" si="7"/>
        <v>0</v>
      </c>
      <c r="O29" s="45">
        <f t="shared" si="7"/>
        <v>3848.1499999999996</v>
      </c>
      <c r="P29" s="45">
        <f t="shared" si="7"/>
        <v>123.25</v>
      </c>
      <c r="Q29" s="45">
        <f t="shared" si="7"/>
        <v>15490.400000000001</v>
      </c>
      <c r="R29" s="45">
        <f t="shared" si="7"/>
        <v>2100</v>
      </c>
      <c r="S29" s="45">
        <f t="shared" si="7"/>
        <v>0</v>
      </c>
      <c r="T29" s="45">
        <f t="shared" si="7"/>
        <v>0</v>
      </c>
      <c r="U29" s="45">
        <f t="shared" si="7"/>
        <v>92827.98</v>
      </c>
      <c r="V29" s="45">
        <f t="shared" si="7"/>
        <v>0</v>
      </c>
      <c r="W29" s="62">
        <f>U29+V29</f>
        <v>92827.98</v>
      </c>
      <c r="X29" s="249">
        <f>SUM(X5:X8)</f>
        <v>0</v>
      </c>
      <c r="Y29" s="249">
        <f>SUM(Y5:Y8)</f>
        <v>0</v>
      </c>
      <c r="Z29" s="249">
        <f>SUM(Z5:Z8)</f>
        <v>1000</v>
      </c>
      <c r="AA29" s="249">
        <f>SUM(AA5:AA8)</f>
        <v>1000</v>
      </c>
      <c r="AB29" s="62" t="e">
        <f>W29/(D29+E29)</f>
        <v>#DIV/0!</v>
      </c>
      <c r="AC29" s="62">
        <f>W29/Z29</f>
        <v>92.827979999999997</v>
      </c>
      <c r="AD29" s="62"/>
      <c r="AE29" s="62"/>
    </row>
    <row r="30" spans="1:31" s="20" customFormat="1" ht="25.5" customHeight="1" x14ac:dyDescent="0.25">
      <c r="A30" s="303" t="s">
        <v>686</v>
      </c>
      <c r="B30" s="303"/>
      <c r="C30" s="95">
        <f>COUNT(D9:D19)</f>
        <v>11</v>
      </c>
      <c r="D30" s="95">
        <f>SUM(D9:D19)</f>
        <v>22.700000000000003</v>
      </c>
      <c r="E30" s="95">
        <f>SUM(E9:E19)</f>
        <v>0</v>
      </c>
      <c r="F30" s="95"/>
      <c r="G30" s="95"/>
      <c r="H30" s="95">
        <f>SUM(H9:H19)</f>
        <v>0</v>
      </c>
      <c r="I30" s="95">
        <f>SUM(I9:I19)</f>
        <v>220</v>
      </c>
      <c r="J30" s="95">
        <f>MAX(J9:J19)</f>
        <v>12</v>
      </c>
      <c r="K30" s="45">
        <f t="shared" ref="K30:V30" si="8">SUM(K9:K19)</f>
        <v>161172</v>
      </c>
      <c r="L30" s="45">
        <f t="shared" si="8"/>
        <v>0</v>
      </c>
      <c r="M30" s="45">
        <f t="shared" si="8"/>
        <v>32234.399999999998</v>
      </c>
      <c r="N30" s="45">
        <f t="shared" si="8"/>
        <v>0</v>
      </c>
      <c r="O30" s="45">
        <f t="shared" si="8"/>
        <v>10828.199999999999</v>
      </c>
      <c r="P30" s="45">
        <f t="shared" si="8"/>
        <v>473</v>
      </c>
      <c r="Q30" s="45">
        <f t="shared" si="8"/>
        <v>44432.000000000007</v>
      </c>
      <c r="R30" s="45">
        <f t="shared" si="8"/>
        <v>7700</v>
      </c>
      <c r="S30" s="45">
        <f t="shared" si="8"/>
        <v>0</v>
      </c>
      <c r="T30" s="45">
        <f t="shared" si="8"/>
        <v>4160</v>
      </c>
      <c r="U30" s="45">
        <f t="shared" si="8"/>
        <v>266159.2</v>
      </c>
      <c r="V30" s="45">
        <f t="shared" si="8"/>
        <v>0</v>
      </c>
      <c r="W30" s="62">
        <f>U30+V30</f>
        <v>266159.2</v>
      </c>
      <c r="X30" s="249">
        <f>SUM(X9:X19)</f>
        <v>56750</v>
      </c>
      <c r="Y30" s="249">
        <f>SUM(Y9:Y19)</f>
        <v>0</v>
      </c>
      <c r="Z30" s="249">
        <f>SUM(Z9:Z19)</f>
        <v>2728</v>
      </c>
      <c r="AA30" s="249">
        <f>SUM(AA9:AA19)</f>
        <v>2558</v>
      </c>
      <c r="AB30" s="62">
        <f>W30/(D30+E30)</f>
        <v>11725.074889867841</v>
      </c>
      <c r="AC30" s="62">
        <f>W30/Z30</f>
        <v>97.565689149560129</v>
      </c>
      <c r="AD30" s="62"/>
      <c r="AE30" s="62"/>
    </row>
    <row r="31" spans="1:31" s="20" customFormat="1" ht="25.5" customHeight="1" x14ac:dyDescent="0.25">
      <c r="A31" s="303" t="s">
        <v>694</v>
      </c>
      <c r="B31" s="303"/>
      <c r="C31" s="95">
        <f>COUNT(D20)</f>
        <v>1</v>
      </c>
      <c r="D31" s="95">
        <f>SUM(D20)</f>
        <v>0</v>
      </c>
      <c r="E31" s="95">
        <f>SUM(E20)</f>
        <v>0</v>
      </c>
      <c r="F31" s="95"/>
      <c r="G31" s="95"/>
      <c r="H31" s="95">
        <f>SUM(H20)</f>
        <v>0</v>
      </c>
      <c r="I31" s="95">
        <f>SUM(I20)</f>
        <v>20</v>
      </c>
      <c r="J31" s="95">
        <f>MAX(J20)</f>
        <v>11</v>
      </c>
      <c r="K31" s="45">
        <f>SUM(K20)</f>
        <v>14124</v>
      </c>
      <c r="L31" s="45">
        <f t="shared" ref="L31:AA31" si="9">SUM(L20)</f>
        <v>0</v>
      </c>
      <c r="M31" s="45">
        <f t="shared" si="9"/>
        <v>2824.8</v>
      </c>
      <c r="N31" s="45">
        <f t="shared" si="9"/>
        <v>0</v>
      </c>
      <c r="O31" s="45">
        <f t="shared" si="9"/>
        <v>911</v>
      </c>
      <c r="P31" s="45">
        <f t="shared" si="9"/>
        <v>43</v>
      </c>
      <c r="Q31" s="45">
        <f t="shared" si="9"/>
        <v>4800</v>
      </c>
      <c r="R31" s="45">
        <f t="shared" si="9"/>
        <v>700</v>
      </c>
      <c r="S31" s="45">
        <f t="shared" si="9"/>
        <v>0</v>
      </c>
      <c r="T31" s="45">
        <f t="shared" si="9"/>
        <v>6240</v>
      </c>
      <c r="U31" s="45">
        <f t="shared" si="9"/>
        <v>29642.799999999999</v>
      </c>
      <c r="V31" s="45">
        <f t="shared" si="9"/>
        <v>0</v>
      </c>
      <c r="W31" s="62">
        <f>U31+V31</f>
        <v>29642.799999999999</v>
      </c>
      <c r="X31" s="249">
        <f t="shared" si="9"/>
        <v>0</v>
      </c>
      <c r="Y31" s="249">
        <f t="shared" si="9"/>
        <v>0</v>
      </c>
      <c r="Z31" s="249">
        <f t="shared" si="9"/>
        <v>216</v>
      </c>
      <c r="AA31" s="249">
        <f t="shared" si="9"/>
        <v>180</v>
      </c>
      <c r="AB31" s="62" t="e">
        <f>W31/(D31+E31)</f>
        <v>#DIV/0!</v>
      </c>
      <c r="AC31" s="62">
        <f>W31/Z31</f>
        <v>137.23518518518517</v>
      </c>
      <c r="AD31" s="62"/>
      <c r="AE31" s="62"/>
    </row>
  </sheetData>
  <mergeCells count="5">
    <mergeCell ref="A28:B28"/>
    <mergeCell ref="A29:B29"/>
    <mergeCell ref="A30:B30"/>
    <mergeCell ref="A31:B31"/>
    <mergeCell ref="A27:B27"/>
  </mergeCells>
  <pageMargins left="0.74803149606299213" right="0.74803149606299213" top="0.98425196850393704" bottom="0.98425196850393704" header="0.51181102362204722" footer="0.51181102362204722"/>
  <pageSetup paperSize="9" scale="90" fitToWidth="2" orientation="landscape" r:id="rId1"/>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pageSetUpPr fitToPage="1"/>
  </sheetPr>
  <dimension ref="A1:AE35"/>
  <sheetViews>
    <sheetView workbookViewId="0">
      <selection activeCell="A4" sqref="A4:AE24"/>
    </sheetView>
  </sheetViews>
  <sheetFormatPr defaultRowHeight="13.2" x14ac:dyDescent="0.25"/>
  <cols>
    <col min="1" max="1" width="17" customWidth="1"/>
    <col min="2" max="2" width="13.6640625" customWidth="1"/>
    <col min="3" max="3" width="13" customWidth="1"/>
    <col min="6" max="6" width="20.5546875" customWidth="1"/>
    <col min="7" max="7" width="12" customWidth="1"/>
    <col min="8" max="10" width="9.33203125" bestFit="1" customWidth="1"/>
    <col min="11" max="11" width="12" bestFit="1" customWidth="1"/>
    <col min="12" max="12" width="6.44140625" bestFit="1" customWidth="1"/>
    <col min="13" max="13" width="11" bestFit="1" customWidth="1"/>
    <col min="14" max="14" width="8" bestFit="1" customWidth="1"/>
    <col min="15" max="16" width="10" bestFit="1" customWidth="1"/>
    <col min="17" max="17" width="11" bestFit="1" customWidth="1"/>
    <col min="18" max="18" width="10" bestFit="1" customWidth="1"/>
    <col min="19" max="19" width="7.44140625" bestFit="1" customWidth="1"/>
    <col min="20" max="20" width="11" bestFit="1" customWidth="1"/>
    <col min="21" max="21" width="12" customWidth="1"/>
    <col min="22" max="22" width="7.109375" bestFit="1" customWidth="1"/>
    <col min="23" max="24" width="12" bestFit="1" customWidth="1"/>
    <col min="25" max="25" width="8" bestFit="1" customWidth="1"/>
    <col min="26" max="27" width="10" bestFit="1" customWidth="1"/>
    <col min="28" max="28" width="11" bestFit="1" customWidth="1"/>
    <col min="29" max="29" width="9.44140625" bestFit="1" customWidth="1"/>
    <col min="30" max="30" width="14.109375" customWidth="1"/>
    <col min="31" max="31" width="17.6640625" customWidth="1"/>
  </cols>
  <sheetData>
    <row r="1" spans="1:31" x14ac:dyDescent="0.25">
      <c r="A1" s="10" t="s">
        <v>267</v>
      </c>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31" s="115" customFormat="1" ht="10.199999999999999" x14ac:dyDescent="0.2">
      <c r="A4" s="21" t="s">
        <v>268</v>
      </c>
      <c r="B4" s="39" t="s">
        <v>219</v>
      </c>
      <c r="C4" s="21" t="s">
        <v>209</v>
      </c>
      <c r="D4" s="21">
        <v>0</v>
      </c>
      <c r="E4" s="21">
        <v>0</v>
      </c>
      <c r="F4" s="21" t="s">
        <v>428</v>
      </c>
      <c r="G4" s="21" t="s">
        <v>209</v>
      </c>
      <c r="H4" s="21">
        <v>0</v>
      </c>
      <c r="I4" s="21">
        <v>20</v>
      </c>
      <c r="J4" s="21">
        <v>11</v>
      </c>
      <c r="K4" s="114">
        <v>13771.8</v>
      </c>
      <c r="L4" s="114">
        <v>0</v>
      </c>
      <c r="M4" s="114">
        <v>2754.36</v>
      </c>
      <c r="N4" s="114">
        <v>0</v>
      </c>
      <c r="O4" s="114">
        <v>923.8</v>
      </c>
      <c r="P4" s="114">
        <v>29</v>
      </c>
      <c r="Q4" s="114">
        <v>3644.8</v>
      </c>
      <c r="R4" s="114">
        <v>700</v>
      </c>
      <c r="S4" s="114">
        <v>0</v>
      </c>
      <c r="T4" s="23">
        <v>0</v>
      </c>
      <c r="U4" s="114">
        <v>21823.759999999998</v>
      </c>
      <c r="V4" s="23">
        <v>0</v>
      </c>
      <c r="W4" s="23">
        <f>U4+V4</f>
        <v>21823.759999999998</v>
      </c>
      <c r="X4" s="21">
        <v>0</v>
      </c>
      <c r="Y4" s="21">
        <v>0</v>
      </c>
      <c r="Z4" s="21">
        <v>240</v>
      </c>
      <c r="AA4" s="21">
        <v>232</v>
      </c>
      <c r="AB4" s="23" t="e">
        <f>W4/(D4+E4)</f>
        <v>#DIV/0!</v>
      </c>
      <c r="AC4" s="23">
        <f t="shared" ref="AC4:AC24" si="0">W4/Z4</f>
        <v>90.932333333333332</v>
      </c>
      <c r="AD4" s="23" t="s">
        <v>35</v>
      </c>
      <c r="AE4" s="284"/>
    </row>
    <row r="5" spans="1:31" s="115" customFormat="1" ht="10.199999999999999" x14ac:dyDescent="0.2">
      <c r="A5" s="21" t="s">
        <v>268</v>
      </c>
      <c r="B5" s="39" t="s">
        <v>220</v>
      </c>
      <c r="C5" s="21" t="s">
        <v>430</v>
      </c>
      <c r="D5" s="21">
        <v>2.8</v>
      </c>
      <c r="E5" s="21">
        <v>0</v>
      </c>
      <c r="F5" s="21" t="s">
        <v>177</v>
      </c>
      <c r="G5" s="21" t="s">
        <v>430</v>
      </c>
      <c r="H5" s="21">
        <v>0</v>
      </c>
      <c r="I5" s="21">
        <v>20</v>
      </c>
      <c r="J5" s="21">
        <v>11</v>
      </c>
      <c r="K5" s="114">
        <v>13771.8</v>
      </c>
      <c r="L5" s="114">
        <v>0</v>
      </c>
      <c r="M5" s="114">
        <v>2754.36</v>
      </c>
      <c r="N5" s="114">
        <v>0</v>
      </c>
      <c r="O5" s="114">
        <v>943.8</v>
      </c>
      <c r="P5" s="114">
        <v>29</v>
      </c>
      <c r="Q5" s="114">
        <v>3644.8</v>
      </c>
      <c r="R5" s="114">
        <v>700</v>
      </c>
      <c r="S5" s="114">
        <v>0</v>
      </c>
      <c r="T5" s="23">
        <v>0</v>
      </c>
      <c r="U5" s="114">
        <v>21843.7</v>
      </c>
      <c r="V5" s="23">
        <v>0</v>
      </c>
      <c r="W5" s="23">
        <f t="shared" ref="W5:W24" si="1">U5+V5</f>
        <v>21843.7</v>
      </c>
      <c r="X5" s="21">
        <v>7000</v>
      </c>
      <c r="Y5" s="21">
        <v>0</v>
      </c>
      <c r="Z5" s="21">
        <v>240</v>
      </c>
      <c r="AA5" s="21">
        <v>240</v>
      </c>
      <c r="AB5" s="23">
        <f>W5/(D5+E5)</f>
        <v>7801.3214285714294</v>
      </c>
      <c r="AC5" s="23">
        <f t="shared" si="0"/>
        <v>91.015416666666667</v>
      </c>
      <c r="AD5" s="23" t="s">
        <v>1526</v>
      </c>
      <c r="AE5" s="284"/>
    </row>
    <row r="6" spans="1:31" s="115" customFormat="1" ht="10.199999999999999" x14ac:dyDescent="0.2">
      <c r="A6" s="21" t="s">
        <v>268</v>
      </c>
      <c r="B6" s="39" t="s">
        <v>222</v>
      </c>
      <c r="C6" s="21" t="s">
        <v>269</v>
      </c>
      <c r="D6" s="21">
        <v>3.5</v>
      </c>
      <c r="E6" s="21">
        <v>0</v>
      </c>
      <c r="F6" s="21" t="s">
        <v>177</v>
      </c>
      <c r="G6" s="21" t="s">
        <v>269</v>
      </c>
      <c r="H6" s="21">
        <v>0</v>
      </c>
      <c r="I6" s="21">
        <v>20</v>
      </c>
      <c r="J6" s="21">
        <v>11</v>
      </c>
      <c r="K6" s="114">
        <v>13552</v>
      </c>
      <c r="L6" s="114">
        <v>0</v>
      </c>
      <c r="M6" s="114">
        <v>2688.4</v>
      </c>
      <c r="N6" s="114">
        <v>0</v>
      </c>
      <c r="O6" s="114">
        <v>860.2</v>
      </c>
      <c r="P6" s="114">
        <v>29</v>
      </c>
      <c r="Q6" s="114">
        <v>3644.8</v>
      </c>
      <c r="R6" s="114">
        <v>700</v>
      </c>
      <c r="S6" s="114">
        <v>0</v>
      </c>
      <c r="T6" s="23">
        <v>0</v>
      </c>
      <c r="U6" s="114">
        <v>21364.400000000001</v>
      </c>
      <c r="V6" s="23">
        <v>0</v>
      </c>
      <c r="W6" s="23">
        <f t="shared" si="1"/>
        <v>21364.400000000001</v>
      </c>
      <c r="X6" s="21">
        <v>8750</v>
      </c>
      <c r="Y6" s="21">
        <v>0</v>
      </c>
      <c r="Z6" s="21">
        <v>240</v>
      </c>
      <c r="AA6" s="21">
        <v>240</v>
      </c>
      <c r="AB6" s="23">
        <f t="shared" ref="AB6:AB24" si="2">W6/(D6+E6)</f>
        <v>6104.1142857142859</v>
      </c>
      <c r="AC6" s="23">
        <f t="shared" si="0"/>
        <v>89.018333333333345</v>
      </c>
      <c r="AD6" s="23" t="s">
        <v>1527</v>
      </c>
      <c r="AE6" s="284"/>
    </row>
    <row r="7" spans="1:31" s="115" customFormat="1" ht="10.199999999999999" x14ac:dyDescent="0.2">
      <c r="A7" s="21" t="s">
        <v>268</v>
      </c>
      <c r="B7" s="39" t="s">
        <v>224</v>
      </c>
      <c r="C7" s="21" t="s">
        <v>270</v>
      </c>
      <c r="D7" s="21">
        <v>2.8</v>
      </c>
      <c r="E7" s="21">
        <v>0</v>
      </c>
      <c r="F7" s="21" t="s">
        <v>177</v>
      </c>
      <c r="G7" s="21" t="s">
        <v>270</v>
      </c>
      <c r="H7" s="21">
        <v>0</v>
      </c>
      <c r="I7" s="21">
        <v>20</v>
      </c>
      <c r="J7" s="21">
        <v>11</v>
      </c>
      <c r="K7" s="114">
        <v>14124</v>
      </c>
      <c r="L7" s="114">
        <v>0</v>
      </c>
      <c r="M7" s="114">
        <v>2824.8</v>
      </c>
      <c r="N7" s="114">
        <v>0</v>
      </c>
      <c r="O7" s="114">
        <v>1025.4000000000001</v>
      </c>
      <c r="P7" s="114">
        <v>43</v>
      </c>
      <c r="Q7" s="114">
        <v>3644.8</v>
      </c>
      <c r="R7" s="114">
        <v>700</v>
      </c>
      <c r="S7" s="114">
        <v>0</v>
      </c>
      <c r="T7" s="23">
        <v>0</v>
      </c>
      <c r="U7" s="114">
        <v>22362</v>
      </c>
      <c r="V7" s="23">
        <v>0</v>
      </c>
      <c r="W7" s="23">
        <f t="shared" si="1"/>
        <v>22362</v>
      </c>
      <c r="X7" s="21">
        <v>7000</v>
      </c>
      <c r="Y7" s="21">
        <v>0</v>
      </c>
      <c r="Z7" s="21">
        <v>240</v>
      </c>
      <c r="AA7" s="21">
        <v>240</v>
      </c>
      <c r="AB7" s="23">
        <f t="shared" si="2"/>
        <v>7986.4285714285716</v>
      </c>
      <c r="AC7" s="23">
        <f t="shared" si="0"/>
        <v>93.174999999999997</v>
      </c>
      <c r="AD7" s="23" t="s">
        <v>1528</v>
      </c>
      <c r="AE7" s="284"/>
    </row>
    <row r="8" spans="1:31" s="115" customFormat="1" ht="10.199999999999999" x14ac:dyDescent="0.2">
      <c r="A8" s="21" t="s">
        <v>268</v>
      </c>
      <c r="B8" s="39" t="s">
        <v>224</v>
      </c>
      <c r="C8" s="21" t="s">
        <v>285</v>
      </c>
      <c r="D8" s="21">
        <v>14.2</v>
      </c>
      <c r="E8" s="21">
        <v>0</v>
      </c>
      <c r="F8" s="21" t="s">
        <v>177</v>
      </c>
      <c r="G8" s="21" t="s">
        <v>285</v>
      </c>
      <c r="H8" s="21">
        <v>0</v>
      </c>
      <c r="I8" s="21">
        <v>20</v>
      </c>
      <c r="J8" s="21">
        <v>11</v>
      </c>
      <c r="K8" s="114">
        <v>14124</v>
      </c>
      <c r="L8" s="114">
        <v>0</v>
      </c>
      <c r="M8" s="114">
        <v>2824.8</v>
      </c>
      <c r="N8" s="114">
        <v>0</v>
      </c>
      <c r="O8" s="114">
        <v>1025.4000000000001</v>
      </c>
      <c r="P8" s="114">
        <v>43</v>
      </c>
      <c r="Q8" s="114">
        <v>4800</v>
      </c>
      <c r="R8" s="114">
        <v>700</v>
      </c>
      <c r="S8" s="114">
        <v>0</v>
      </c>
      <c r="T8" s="23">
        <v>0</v>
      </c>
      <c r="U8" s="114">
        <v>23517.200000000001</v>
      </c>
      <c r="V8" s="23">
        <v>0</v>
      </c>
      <c r="W8" s="23">
        <f t="shared" si="1"/>
        <v>23517.200000000001</v>
      </c>
      <c r="X8" s="21">
        <v>35500</v>
      </c>
      <c r="Y8" s="21">
        <v>0</v>
      </c>
      <c r="Z8" s="21">
        <v>220</v>
      </c>
      <c r="AA8" s="21">
        <v>220</v>
      </c>
      <c r="AB8" s="23">
        <f t="shared" si="2"/>
        <v>1656.1408450704228</v>
      </c>
      <c r="AC8" s="23">
        <f t="shared" si="0"/>
        <v>106.89636363636365</v>
      </c>
      <c r="AD8" s="23" t="s">
        <v>1529</v>
      </c>
      <c r="AE8" s="284"/>
    </row>
    <row r="9" spans="1:31" s="115" customFormat="1" ht="10.199999999999999" x14ac:dyDescent="0.2">
      <c r="A9" s="21" t="s">
        <v>268</v>
      </c>
      <c r="B9" s="39" t="s">
        <v>226</v>
      </c>
      <c r="C9" s="21" t="s">
        <v>271</v>
      </c>
      <c r="D9" s="21">
        <v>10.7</v>
      </c>
      <c r="E9" s="21">
        <v>0</v>
      </c>
      <c r="F9" s="21" t="s">
        <v>177</v>
      </c>
      <c r="G9" s="21" t="s">
        <v>271</v>
      </c>
      <c r="H9" s="21">
        <v>0</v>
      </c>
      <c r="I9" s="21">
        <v>20</v>
      </c>
      <c r="J9" s="21">
        <v>11</v>
      </c>
      <c r="K9" s="114">
        <v>14124</v>
      </c>
      <c r="L9" s="114">
        <v>0</v>
      </c>
      <c r="M9" s="114">
        <v>2824.8</v>
      </c>
      <c r="N9" s="114">
        <v>0</v>
      </c>
      <c r="O9" s="114">
        <v>1042</v>
      </c>
      <c r="P9" s="114">
        <v>43</v>
      </c>
      <c r="Q9" s="114">
        <v>4800</v>
      </c>
      <c r="R9" s="114">
        <v>700</v>
      </c>
      <c r="S9" s="114">
        <v>0</v>
      </c>
      <c r="T9" s="23">
        <v>0</v>
      </c>
      <c r="U9" s="114">
        <v>23533.8</v>
      </c>
      <c r="V9" s="23">
        <v>0</v>
      </c>
      <c r="W9" s="23">
        <f t="shared" si="1"/>
        <v>23533.8</v>
      </c>
      <c r="X9" s="21">
        <v>26750</v>
      </c>
      <c r="Y9" s="21">
        <v>0</v>
      </c>
      <c r="Z9" s="21">
        <v>240</v>
      </c>
      <c r="AA9" s="21">
        <v>240</v>
      </c>
      <c r="AB9" s="23">
        <f t="shared" si="2"/>
        <v>2199.4205607476638</v>
      </c>
      <c r="AC9" s="23">
        <f t="shared" si="0"/>
        <v>98.05749999999999</v>
      </c>
      <c r="AD9" s="23" t="s">
        <v>1530</v>
      </c>
      <c r="AE9" s="284"/>
    </row>
    <row r="10" spans="1:31" s="115" customFormat="1" ht="10.199999999999999" x14ac:dyDescent="0.2">
      <c r="A10" s="21" t="s">
        <v>268</v>
      </c>
      <c r="B10" s="39" t="s">
        <v>256</v>
      </c>
      <c r="C10" s="21" t="s">
        <v>272</v>
      </c>
      <c r="D10" s="21">
        <v>9.5</v>
      </c>
      <c r="E10" s="21">
        <v>0</v>
      </c>
      <c r="F10" s="21" t="s">
        <v>177</v>
      </c>
      <c r="G10" s="21" t="s">
        <v>272</v>
      </c>
      <c r="H10" s="21">
        <v>0</v>
      </c>
      <c r="I10" s="21">
        <v>20</v>
      </c>
      <c r="J10" s="21">
        <v>11</v>
      </c>
      <c r="K10" s="114">
        <v>14124</v>
      </c>
      <c r="L10" s="114">
        <v>0</v>
      </c>
      <c r="M10" s="114">
        <v>2824.8</v>
      </c>
      <c r="N10" s="114">
        <v>0</v>
      </c>
      <c r="O10" s="114">
        <v>1042</v>
      </c>
      <c r="P10" s="114">
        <v>43</v>
      </c>
      <c r="Q10" s="114">
        <v>4800</v>
      </c>
      <c r="R10" s="114">
        <v>700</v>
      </c>
      <c r="S10" s="114">
        <v>0</v>
      </c>
      <c r="T10" s="23">
        <v>0</v>
      </c>
      <c r="U10" s="114">
        <v>23533.8</v>
      </c>
      <c r="V10" s="23">
        <v>0</v>
      </c>
      <c r="W10" s="23">
        <f t="shared" si="1"/>
        <v>23533.8</v>
      </c>
      <c r="X10" s="21">
        <v>23750</v>
      </c>
      <c r="Y10" s="21">
        <v>0</v>
      </c>
      <c r="Z10" s="21">
        <v>240</v>
      </c>
      <c r="AA10" s="21">
        <v>240</v>
      </c>
      <c r="AB10" s="23">
        <f t="shared" si="2"/>
        <v>2477.242105263158</v>
      </c>
      <c r="AC10" s="23">
        <f t="shared" si="0"/>
        <v>98.05749999999999</v>
      </c>
      <c r="AD10" s="23" t="s">
        <v>1531</v>
      </c>
      <c r="AE10" s="284"/>
    </row>
    <row r="11" spans="1:31" s="115" customFormat="1" ht="10.199999999999999" x14ac:dyDescent="0.2">
      <c r="A11" s="21" t="s">
        <v>268</v>
      </c>
      <c r="B11" s="39" t="s">
        <v>257</v>
      </c>
      <c r="C11" s="21" t="s">
        <v>273</v>
      </c>
      <c r="D11" s="21">
        <v>5.4</v>
      </c>
      <c r="E11" s="21">
        <v>0</v>
      </c>
      <c r="F11" s="21" t="s">
        <v>177</v>
      </c>
      <c r="G11" s="21" t="s">
        <v>273</v>
      </c>
      <c r="H11" s="21">
        <v>0</v>
      </c>
      <c r="I11" s="21">
        <v>20</v>
      </c>
      <c r="J11" s="21">
        <v>11</v>
      </c>
      <c r="K11" s="114">
        <v>14124</v>
      </c>
      <c r="L11" s="114">
        <v>0</v>
      </c>
      <c r="M11" s="114">
        <v>2824.8</v>
      </c>
      <c r="N11" s="114">
        <v>0</v>
      </c>
      <c r="O11" s="114">
        <v>911</v>
      </c>
      <c r="P11" s="114">
        <v>43</v>
      </c>
      <c r="Q11" s="114">
        <v>3644.8</v>
      </c>
      <c r="R11" s="114">
        <v>700</v>
      </c>
      <c r="S11" s="114">
        <v>0</v>
      </c>
      <c r="T11" s="23">
        <v>0</v>
      </c>
      <c r="U11" s="114">
        <v>22247.599999999999</v>
      </c>
      <c r="V11" s="23">
        <v>0</v>
      </c>
      <c r="W11" s="23">
        <f t="shared" si="1"/>
        <v>22247.599999999999</v>
      </c>
      <c r="X11" s="21">
        <v>13500</v>
      </c>
      <c r="Y11" s="21">
        <v>0</v>
      </c>
      <c r="Z11" s="21">
        <v>252</v>
      </c>
      <c r="AA11" s="21">
        <v>216</v>
      </c>
      <c r="AB11" s="23">
        <f t="shared" si="2"/>
        <v>4119.9259259259252</v>
      </c>
      <c r="AC11" s="23">
        <f t="shared" si="0"/>
        <v>88.284126984126985</v>
      </c>
      <c r="AD11" s="23" t="s">
        <v>1532</v>
      </c>
      <c r="AE11" s="284"/>
    </row>
    <row r="12" spans="1:31" s="115" customFormat="1" ht="10.199999999999999" x14ac:dyDescent="0.2">
      <c r="A12" s="21" t="s">
        <v>268</v>
      </c>
      <c r="B12" s="39" t="s">
        <v>258</v>
      </c>
      <c r="C12" s="21" t="s">
        <v>453</v>
      </c>
      <c r="D12" s="21">
        <v>3.4</v>
      </c>
      <c r="E12" s="21">
        <v>0</v>
      </c>
      <c r="F12" s="21" t="s">
        <v>177</v>
      </c>
      <c r="G12" s="21" t="s">
        <v>453</v>
      </c>
      <c r="H12" s="21">
        <v>0</v>
      </c>
      <c r="I12" s="21">
        <v>20</v>
      </c>
      <c r="J12" s="21">
        <v>11</v>
      </c>
      <c r="K12" s="114">
        <v>14124</v>
      </c>
      <c r="L12" s="114">
        <v>0</v>
      </c>
      <c r="M12" s="114">
        <v>2824.8</v>
      </c>
      <c r="N12" s="114">
        <v>0</v>
      </c>
      <c r="O12" s="114">
        <v>911</v>
      </c>
      <c r="P12" s="114">
        <v>43</v>
      </c>
      <c r="Q12" s="114">
        <v>3648.4</v>
      </c>
      <c r="R12" s="114">
        <v>700</v>
      </c>
      <c r="S12" s="114">
        <v>0</v>
      </c>
      <c r="T12" s="23">
        <v>0</v>
      </c>
      <c r="U12" s="114">
        <v>22251.200000000001</v>
      </c>
      <c r="V12" s="23">
        <v>0</v>
      </c>
      <c r="W12" s="23">
        <f t="shared" si="1"/>
        <v>22251.200000000001</v>
      </c>
      <c r="X12" s="21">
        <v>8500</v>
      </c>
      <c r="Y12" s="21">
        <v>0</v>
      </c>
      <c r="Z12" s="21">
        <v>220</v>
      </c>
      <c r="AA12" s="21">
        <v>220</v>
      </c>
      <c r="AB12" s="23">
        <f t="shared" si="2"/>
        <v>6544.4705882352946</v>
      </c>
      <c r="AC12" s="23">
        <f t="shared" si="0"/>
        <v>101.14181818181818</v>
      </c>
      <c r="AD12" s="23" t="s">
        <v>1533</v>
      </c>
      <c r="AE12" s="284"/>
    </row>
    <row r="13" spans="1:31" s="115" customFormat="1" ht="10.199999999999999" x14ac:dyDescent="0.2">
      <c r="A13" s="21" t="s">
        <v>268</v>
      </c>
      <c r="B13" s="39" t="s">
        <v>397</v>
      </c>
      <c r="C13" s="21" t="s">
        <v>458</v>
      </c>
      <c r="D13" s="21">
        <v>5.4</v>
      </c>
      <c r="E13" s="21">
        <v>0</v>
      </c>
      <c r="F13" s="21" t="s">
        <v>177</v>
      </c>
      <c r="G13" s="21" t="s">
        <v>458</v>
      </c>
      <c r="H13" s="21">
        <v>0</v>
      </c>
      <c r="I13" s="21">
        <v>20</v>
      </c>
      <c r="J13" s="21">
        <v>11</v>
      </c>
      <c r="K13" s="114">
        <v>14124</v>
      </c>
      <c r="L13" s="114">
        <v>0</v>
      </c>
      <c r="M13" s="114">
        <v>2824.8</v>
      </c>
      <c r="N13" s="114">
        <v>0</v>
      </c>
      <c r="O13" s="114">
        <v>911</v>
      </c>
      <c r="P13" s="114">
        <v>43</v>
      </c>
      <c r="Q13" s="114">
        <v>3648.4</v>
      </c>
      <c r="R13" s="114">
        <v>700</v>
      </c>
      <c r="S13" s="114">
        <v>0</v>
      </c>
      <c r="T13" s="23">
        <v>0</v>
      </c>
      <c r="U13" s="114">
        <v>22251.200000000001</v>
      </c>
      <c r="V13" s="23">
        <v>0</v>
      </c>
      <c r="W13" s="23">
        <f t="shared" si="1"/>
        <v>22251.200000000001</v>
      </c>
      <c r="X13" s="21">
        <v>13500</v>
      </c>
      <c r="Y13" s="21">
        <v>0</v>
      </c>
      <c r="Z13" s="21">
        <v>220</v>
      </c>
      <c r="AA13" s="21">
        <v>220</v>
      </c>
      <c r="AB13" s="23">
        <f t="shared" si="2"/>
        <v>4120.5925925925922</v>
      </c>
      <c r="AC13" s="23">
        <f t="shared" si="0"/>
        <v>101.14181818181818</v>
      </c>
      <c r="AD13" s="23" t="s">
        <v>1534</v>
      </c>
      <c r="AE13" s="284"/>
    </row>
    <row r="14" spans="1:31" s="115" customFormat="1" ht="10.199999999999999" x14ac:dyDescent="0.2">
      <c r="A14" s="21" t="s">
        <v>268</v>
      </c>
      <c r="B14" s="39" t="s">
        <v>260</v>
      </c>
      <c r="C14" s="21" t="s">
        <v>459</v>
      </c>
      <c r="D14" s="21">
        <v>4.4000000000000004</v>
      </c>
      <c r="E14" s="21">
        <v>0</v>
      </c>
      <c r="F14" s="21" t="s">
        <v>177</v>
      </c>
      <c r="G14" s="21" t="s">
        <v>459</v>
      </c>
      <c r="H14" s="21">
        <v>0</v>
      </c>
      <c r="I14" s="21">
        <v>20</v>
      </c>
      <c r="J14" s="21">
        <v>11</v>
      </c>
      <c r="K14" s="114">
        <v>14124</v>
      </c>
      <c r="L14" s="114">
        <v>0</v>
      </c>
      <c r="M14" s="114">
        <v>2824.8</v>
      </c>
      <c r="N14" s="114">
        <v>0</v>
      </c>
      <c r="O14" s="114">
        <v>911</v>
      </c>
      <c r="P14" s="114">
        <v>43</v>
      </c>
      <c r="Q14" s="114">
        <v>3648.4</v>
      </c>
      <c r="R14" s="114">
        <v>700</v>
      </c>
      <c r="S14" s="114">
        <v>0</v>
      </c>
      <c r="T14" s="23">
        <v>0</v>
      </c>
      <c r="U14" s="114">
        <v>22251.200000000001</v>
      </c>
      <c r="V14" s="23">
        <v>0</v>
      </c>
      <c r="W14" s="23">
        <f t="shared" si="1"/>
        <v>22251.200000000001</v>
      </c>
      <c r="X14" s="21">
        <v>11000</v>
      </c>
      <c r="Y14" s="21">
        <v>0</v>
      </c>
      <c r="Z14" s="21">
        <v>220</v>
      </c>
      <c r="AA14" s="21">
        <v>220</v>
      </c>
      <c r="AB14" s="23">
        <f t="shared" si="2"/>
        <v>5057.090909090909</v>
      </c>
      <c r="AC14" s="23">
        <f t="shared" si="0"/>
        <v>101.14181818181818</v>
      </c>
      <c r="AD14" s="23" t="s">
        <v>1526</v>
      </c>
      <c r="AE14" s="284"/>
    </row>
    <row r="15" spans="1:31" s="115" customFormat="1" ht="10.199999999999999" x14ac:dyDescent="0.2">
      <c r="A15" s="21" t="s">
        <v>268</v>
      </c>
      <c r="B15" s="39" t="s">
        <v>261</v>
      </c>
      <c r="C15" s="21" t="s">
        <v>274</v>
      </c>
      <c r="D15" s="21">
        <v>5.5</v>
      </c>
      <c r="E15" s="21">
        <v>0</v>
      </c>
      <c r="F15" s="21" t="s">
        <v>177</v>
      </c>
      <c r="G15" s="21" t="s">
        <v>274</v>
      </c>
      <c r="H15" s="21">
        <v>0</v>
      </c>
      <c r="I15" s="21">
        <v>20</v>
      </c>
      <c r="J15" s="21">
        <v>11</v>
      </c>
      <c r="K15" s="114">
        <v>14124</v>
      </c>
      <c r="L15" s="114">
        <v>0</v>
      </c>
      <c r="M15" s="114">
        <v>2824.8</v>
      </c>
      <c r="N15" s="114">
        <v>0</v>
      </c>
      <c r="O15" s="114">
        <v>911</v>
      </c>
      <c r="P15" s="114">
        <v>43</v>
      </c>
      <c r="Q15" s="114">
        <v>3648.4</v>
      </c>
      <c r="R15" s="114">
        <v>700</v>
      </c>
      <c r="S15" s="114">
        <v>0</v>
      </c>
      <c r="T15" s="23">
        <v>0</v>
      </c>
      <c r="U15" s="114">
        <v>22251.200000000001</v>
      </c>
      <c r="V15" s="23">
        <v>0</v>
      </c>
      <c r="W15" s="23">
        <f t="shared" si="1"/>
        <v>22251.200000000001</v>
      </c>
      <c r="X15" s="21">
        <v>13750</v>
      </c>
      <c r="Y15" s="21">
        <v>0</v>
      </c>
      <c r="Z15" s="21">
        <v>234</v>
      </c>
      <c r="AA15" s="21">
        <v>224</v>
      </c>
      <c r="AB15" s="23">
        <f t="shared" si="2"/>
        <v>4045.6727272727276</v>
      </c>
      <c r="AC15" s="23">
        <f t="shared" si="0"/>
        <v>95.090598290598294</v>
      </c>
      <c r="AD15" s="23" t="s">
        <v>1535</v>
      </c>
      <c r="AE15" s="284"/>
    </row>
    <row r="16" spans="1:31" s="115" customFormat="1" ht="10.199999999999999" x14ac:dyDescent="0.2">
      <c r="A16" s="21" t="s">
        <v>268</v>
      </c>
      <c r="B16" s="39" t="s">
        <v>460</v>
      </c>
      <c r="C16" s="21" t="s">
        <v>461</v>
      </c>
      <c r="D16" s="21">
        <v>5</v>
      </c>
      <c r="E16" s="21">
        <v>0</v>
      </c>
      <c r="F16" s="21" t="s">
        <v>177</v>
      </c>
      <c r="G16" s="21" t="s">
        <v>461</v>
      </c>
      <c r="H16" s="21">
        <v>0</v>
      </c>
      <c r="I16" s="21">
        <v>20</v>
      </c>
      <c r="J16" s="21">
        <v>11</v>
      </c>
      <c r="K16" s="114">
        <v>14124</v>
      </c>
      <c r="L16" s="114">
        <v>0</v>
      </c>
      <c r="M16" s="114">
        <v>2824.8</v>
      </c>
      <c r="N16" s="114">
        <v>0</v>
      </c>
      <c r="O16" s="114">
        <v>911</v>
      </c>
      <c r="P16" s="114">
        <v>43</v>
      </c>
      <c r="Q16" s="114">
        <v>4800</v>
      </c>
      <c r="R16" s="114">
        <v>700</v>
      </c>
      <c r="S16" s="114">
        <v>0</v>
      </c>
      <c r="T16" s="23">
        <v>0</v>
      </c>
      <c r="U16" s="114">
        <v>23402.799999999999</v>
      </c>
      <c r="V16" s="23">
        <v>0</v>
      </c>
      <c r="W16" s="23">
        <f t="shared" si="1"/>
        <v>23402.799999999999</v>
      </c>
      <c r="X16" s="21">
        <v>12500</v>
      </c>
      <c r="Y16" s="21">
        <v>0</v>
      </c>
      <c r="Z16" s="21">
        <v>220</v>
      </c>
      <c r="AA16" s="21">
        <v>220</v>
      </c>
      <c r="AB16" s="23">
        <f t="shared" si="2"/>
        <v>4680.5599999999995</v>
      </c>
      <c r="AC16" s="23">
        <f t="shared" si="0"/>
        <v>106.37636363636364</v>
      </c>
      <c r="AD16" s="23" t="s">
        <v>1536</v>
      </c>
      <c r="AE16" s="284"/>
    </row>
    <row r="17" spans="1:31" s="115" customFormat="1" ht="10.199999999999999" x14ac:dyDescent="0.2">
      <c r="A17" s="21" t="s">
        <v>268</v>
      </c>
      <c r="B17" s="39" t="s">
        <v>263</v>
      </c>
      <c r="C17" s="21" t="s">
        <v>275</v>
      </c>
      <c r="D17" s="21">
        <v>0</v>
      </c>
      <c r="E17" s="21">
        <v>0</v>
      </c>
      <c r="F17" s="21" t="s">
        <v>637</v>
      </c>
      <c r="G17" s="21" t="s">
        <v>275</v>
      </c>
      <c r="H17" s="21">
        <v>0</v>
      </c>
      <c r="I17" s="21">
        <v>20</v>
      </c>
      <c r="J17" s="21">
        <v>11</v>
      </c>
      <c r="K17" s="114">
        <v>14124</v>
      </c>
      <c r="L17" s="114">
        <v>0</v>
      </c>
      <c r="M17" s="114">
        <v>2824</v>
      </c>
      <c r="N17" s="114">
        <v>0</v>
      </c>
      <c r="O17" s="114">
        <v>911</v>
      </c>
      <c r="P17" s="114">
        <v>43</v>
      </c>
      <c r="Q17" s="114">
        <v>4800</v>
      </c>
      <c r="R17" s="114">
        <v>700</v>
      </c>
      <c r="S17" s="114">
        <v>0</v>
      </c>
      <c r="T17" s="114">
        <v>6240</v>
      </c>
      <c r="U17" s="114">
        <v>29642.799999999999</v>
      </c>
      <c r="V17" s="23">
        <v>0</v>
      </c>
      <c r="W17" s="23">
        <f t="shared" si="1"/>
        <v>29642.799999999999</v>
      </c>
      <c r="X17" s="21">
        <v>17250</v>
      </c>
      <c r="Y17" s="21">
        <v>20</v>
      </c>
      <c r="Z17" s="21">
        <v>220</v>
      </c>
      <c r="AA17" s="21">
        <v>220</v>
      </c>
      <c r="AB17" s="23" t="e">
        <f t="shared" si="2"/>
        <v>#DIV/0!</v>
      </c>
      <c r="AC17" s="23">
        <f t="shared" si="0"/>
        <v>134.74</v>
      </c>
      <c r="AD17" s="23" t="s">
        <v>637</v>
      </c>
      <c r="AE17" s="284"/>
    </row>
    <row r="18" spans="1:31" s="115" customFormat="1" ht="10.199999999999999" x14ac:dyDescent="0.2">
      <c r="A18" s="21" t="s">
        <v>268</v>
      </c>
      <c r="B18" s="39" t="s">
        <v>265</v>
      </c>
      <c r="C18" s="21" t="s">
        <v>276</v>
      </c>
      <c r="D18" s="21">
        <v>0</v>
      </c>
      <c r="E18" s="21">
        <v>0</v>
      </c>
      <c r="F18" s="21" t="s">
        <v>435</v>
      </c>
      <c r="G18" s="21" t="s">
        <v>276</v>
      </c>
      <c r="H18" s="21">
        <v>0</v>
      </c>
      <c r="I18" s="21">
        <v>20</v>
      </c>
      <c r="J18" s="21">
        <v>12</v>
      </c>
      <c r="K18" s="114">
        <v>14338.4</v>
      </c>
      <c r="L18" s="114">
        <v>0</v>
      </c>
      <c r="M18" s="114">
        <v>2867.68</v>
      </c>
      <c r="N18" s="114">
        <v>0</v>
      </c>
      <c r="O18" s="114">
        <v>911</v>
      </c>
      <c r="P18" s="114">
        <v>1438.4</v>
      </c>
      <c r="Q18" s="114">
        <v>3648.4</v>
      </c>
      <c r="R18" s="114">
        <v>700</v>
      </c>
      <c r="S18" s="114">
        <v>0</v>
      </c>
      <c r="T18" s="114">
        <v>6240</v>
      </c>
      <c r="U18" s="114">
        <v>30143.88</v>
      </c>
      <c r="V18" s="23">
        <v>0</v>
      </c>
      <c r="W18" s="23">
        <f t="shared" si="1"/>
        <v>30143.88</v>
      </c>
      <c r="X18" s="21">
        <v>0</v>
      </c>
      <c r="Y18" s="21">
        <v>0</v>
      </c>
      <c r="Z18" s="21">
        <v>240</v>
      </c>
      <c r="AA18" s="21">
        <v>220</v>
      </c>
      <c r="AB18" s="23" t="e">
        <f t="shared" si="2"/>
        <v>#DIV/0!</v>
      </c>
      <c r="AC18" s="23">
        <f t="shared" si="0"/>
        <v>125.59950000000001</v>
      </c>
      <c r="AD18" s="23" t="s">
        <v>35</v>
      </c>
      <c r="AE18" s="284"/>
    </row>
    <row r="19" spans="1:31" s="115" customFormat="1" ht="10.199999999999999" x14ac:dyDescent="0.2">
      <c r="A19" s="21" t="s">
        <v>268</v>
      </c>
      <c r="B19" s="39" t="s">
        <v>266</v>
      </c>
      <c r="C19" s="21" t="s">
        <v>277</v>
      </c>
      <c r="D19" s="21">
        <v>6.2</v>
      </c>
      <c r="E19" s="21">
        <v>0</v>
      </c>
      <c r="F19" s="21" t="s">
        <v>177</v>
      </c>
      <c r="G19" s="21" t="s">
        <v>277</v>
      </c>
      <c r="H19" s="21">
        <v>0</v>
      </c>
      <c r="I19" s="21">
        <v>20</v>
      </c>
      <c r="J19" s="21">
        <v>12</v>
      </c>
      <c r="K19" s="114">
        <v>15288</v>
      </c>
      <c r="L19" s="114">
        <v>0</v>
      </c>
      <c r="M19" s="114">
        <v>3057.6</v>
      </c>
      <c r="N19" s="114">
        <v>0</v>
      </c>
      <c r="O19" s="114">
        <v>986.4</v>
      </c>
      <c r="P19" s="114">
        <v>508.2</v>
      </c>
      <c r="Q19" s="114">
        <v>3648.4</v>
      </c>
      <c r="R19" s="114">
        <v>700</v>
      </c>
      <c r="S19" s="114">
        <v>0</v>
      </c>
      <c r="T19" s="114">
        <v>6760</v>
      </c>
      <c r="U19" s="114">
        <v>30948.6</v>
      </c>
      <c r="V19" s="23">
        <v>0</v>
      </c>
      <c r="W19" s="23">
        <f t="shared" si="1"/>
        <v>30948.6</v>
      </c>
      <c r="X19" s="21">
        <v>15500</v>
      </c>
      <c r="Y19" s="21">
        <v>0</v>
      </c>
      <c r="Z19" s="21">
        <v>240</v>
      </c>
      <c r="AA19" s="21">
        <v>220</v>
      </c>
      <c r="AB19" s="23">
        <f t="shared" si="2"/>
        <v>4991.7096774193542</v>
      </c>
      <c r="AC19" s="23">
        <f t="shared" si="0"/>
        <v>128.95249999999999</v>
      </c>
      <c r="AD19" s="23" t="s">
        <v>1537</v>
      </c>
      <c r="AE19" s="284"/>
    </row>
    <row r="20" spans="1:31" s="115" customFormat="1" ht="10.199999999999999" x14ac:dyDescent="0.2">
      <c r="A20" s="21" t="s">
        <v>268</v>
      </c>
      <c r="B20" s="39" t="s">
        <v>233</v>
      </c>
      <c r="C20" s="21" t="s">
        <v>278</v>
      </c>
      <c r="D20" s="21">
        <v>0</v>
      </c>
      <c r="E20" s="21">
        <v>0</v>
      </c>
      <c r="F20" s="21" t="s">
        <v>436</v>
      </c>
      <c r="G20" s="21" t="s">
        <v>278</v>
      </c>
      <c r="H20" s="21">
        <v>0</v>
      </c>
      <c r="I20" s="21">
        <v>20</v>
      </c>
      <c r="J20" s="21">
        <v>12</v>
      </c>
      <c r="K20" s="114">
        <v>14338.4</v>
      </c>
      <c r="L20" s="114">
        <v>0</v>
      </c>
      <c r="M20" s="114">
        <v>2867.68</v>
      </c>
      <c r="N20" s="114">
        <v>0</v>
      </c>
      <c r="O20" s="114">
        <v>1015.4</v>
      </c>
      <c r="P20" s="114">
        <v>43</v>
      </c>
      <c r="Q20" s="114">
        <v>4800</v>
      </c>
      <c r="R20" s="114">
        <v>700</v>
      </c>
      <c r="S20" s="114">
        <v>0</v>
      </c>
      <c r="T20" s="23">
        <v>0</v>
      </c>
      <c r="U20" s="114">
        <v>23764.48</v>
      </c>
      <c r="V20" s="23">
        <v>0</v>
      </c>
      <c r="W20" s="23">
        <f t="shared" si="1"/>
        <v>23764.48</v>
      </c>
      <c r="X20" s="21">
        <v>0</v>
      </c>
      <c r="Y20" s="21">
        <v>0</v>
      </c>
      <c r="Z20" s="21">
        <v>260</v>
      </c>
      <c r="AA20" s="21">
        <v>187</v>
      </c>
      <c r="AB20" s="23" t="e">
        <f t="shared" si="2"/>
        <v>#DIV/0!</v>
      </c>
      <c r="AC20" s="23">
        <f t="shared" si="0"/>
        <v>91.401846153846151</v>
      </c>
      <c r="AD20" s="23" t="s">
        <v>35</v>
      </c>
      <c r="AE20" s="284"/>
    </row>
    <row r="21" spans="1:31" s="115" customFormat="1" ht="10.199999999999999" x14ac:dyDescent="0.2">
      <c r="A21" s="21" t="s">
        <v>268</v>
      </c>
      <c r="B21" s="39" t="s">
        <v>234</v>
      </c>
      <c r="C21" s="21" t="s">
        <v>279</v>
      </c>
      <c r="D21" s="21">
        <v>0</v>
      </c>
      <c r="E21" s="21">
        <v>0</v>
      </c>
      <c r="F21" s="21" t="s">
        <v>439</v>
      </c>
      <c r="G21" s="21" t="s">
        <v>279</v>
      </c>
      <c r="H21" s="21">
        <v>0</v>
      </c>
      <c r="I21" s="21">
        <v>20</v>
      </c>
      <c r="J21" s="21">
        <v>11</v>
      </c>
      <c r="K21" s="114">
        <v>14338.4</v>
      </c>
      <c r="L21" s="114">
        <v>0</v>
      </c>
      <c r="M21" s="114">
        <v>2867.68</v>
      </c>
      <c r="N21" s="114">
        <v>0</v>
      </c>
      <c r="O21" s="114">
        <v>1015.4</v>
      </c>
      <c r="P21" s="114">
        <v>43</v>
      </c>
      <c r="Q21" s="114">
        <v>4800</v>
      </c>
      <c r="R21" s="114">
        <v>700</v>
      </c>
      <c r="S21" s="114">
        <v>0</v>
      </c>
      <c r="T21" s="23">
        <v>0</v>
      </c>
      <c r="U21" s="114">
        <v>23764.48</v>
      </c>
      <c r="V21" s="23">
        <v>0</v>
      </c>
      <c r="W21" s="23">
        <f t="shared" si="1"/>
        <v>23764.48</v>
      </c>
      <c r="X21" s="21">
        <v>0</v>
      </c>
      <c r="Y21" s="21">
        <v>0</v>
      </c>
      <c r="Z21" s="21">
        <v>240</v>
      </c>
      <c r="AA21" s="21">
        <v>213</v>
      </c>
      <c r="AB21" s="23" t="e">
        <f t="shared" si="2"/>
        <v>#DIV/0!</v>
      </c>
      <c r="AC21" s="23">
        <f t="shared" si="0"/>
        <v>99.018666666666661</v>
      </c>
      <c r="AD21" s="23" t="s">
        <v>35</v>
      </c>
      <c r="AE21" s="284"/>
    </row>
    <row r="22" spans="1:31" s="115" customFormat="1" ht="10.199999999999999" x14ac:dyDescent="0.2">
      <c r="A22" s="21" t="s">
        <v>268</v>
      </c>
      <c r="B22" s="39" t="s">
        <v>235</v>
      </c>
      <c r="C22" s="21" t="s">
        <v>280</v>
      </c>
      <c r="D22" s="21">
        <v>0</v>
      </c>
      <c r="E22" s="21">
        <v>0</v>
      </c>
      <c r="F22" s="21" t="s">
        <v>439</v>
      </c>
      <c r="G22" s="21" t="s">
        <v>280</v>
      </c>
      <c r="H22" s="21">
        <v>0</v>
      </c>
      <c r="I22" s="21">
        <v>20</v>
      </c>
      <c r="J22" s="21">
        <v>11</v>
      </c>
      <c r="K22" s="114">
        <v>14338.4</v>
      </c>
      <c r="L22" s="114">
        <v>0</v>
      </c>
      <c r="M22" s="114">
        <v>2867.68</v>
      </c>
      <c r="N22" s="114">
        <v>0</v>
      </c>
      <c r="O22" s="114">
        <v>1015.4</v>
      </c>
      <c r="P22" s="114">
        <v>43</v>
      </c>
      <c r="Q22" s="114">
        <v>4800</v>
      </c>
      <c r="R22" s="114">
        <v>700</v>
      </c>
      <c r="S22" s="114">
        <v>0</v>
      </c>
      <c r="T22" s="23">
        <v>0</v>
      </c>
      <c r="U22" s="114">
        <v>23764.48</v>
      </c>
      <c r="V22" s="23">
        <v>0</v>
      </c>
      <c r="W22" s="23">
        <f t="shared" si="1"/>
        <v>23764.48</v>
      </c>
      <c r="X22" s="21">
        <v>0</v>
      </c>
      <c r="Y22" s="21">
        <v>0</v>
      </c>
      <c r="Z22" s="21">
        <v>240</v>
      </c>
      <c r="AA22" s="21">
        <v>240</v>
      </c>
      <c r="AB22" s="23" t="e">
        <f t="shared" si="2"/>
        <v>#DIV/0!</v>
      </c>
      <c r="AC22" s="23">
        <f t="shared" si="0"/>
        <v>99.018666666666661</v>
      </c>
      <c r="AD22" s="23" t="s">
        <v>35</v>
      </c>
      <c r="AE22" s="284"/>
    </row>
    <row r="23" spans="1:31" s="115" customFormat="1" ht="10.199999999999999" x14ac:dyDescent="0.2">
      <c r="A23" s="21" t="s">
        <v>268</v>
      </c>
      <c r="B23" s="39" t="s">
        <v>283</v>
      </c>
      <c r="C23" s="21" t="s">
        <v>281</v>
      </c>
      <c r="D23" s="21">
        <v>0</v>
      </c>
      <c r="E23" s="21">
        <v>0</v>
      </c>
      <c r="F23" s="21" t="s">
        <v>375</v>
      </c>
      <c r="G23" s="21" t="s">
        <v>281</v>
      </c>
      <c r="H23" s="21">
        <v>0</v>
      </c>
      <c r="I23" s="21">
        <v>20</v>
      </c>
      <c r="J23" s="21">
        <v>11</v>
      </c>
      <c r="K23" s="114">
        <v>15046.6</v>
      </c>
      <c r="L23" s="114">
        <v>0</v>
      </c>
      <c r="M23" s="114">
        <v>3009.32</v>
      </c>
      <c r="N23" s="114">
        <v>0</v>
      </c>
      <c r="O23" s="114">
        <v>957</v>
      </c>
      <c r="P23" s="114">
        <v>499.8</v>
      </c>
      <c r="Q23" s="114">
        <v>6708</v>
      </c>
      <c r="R23" s="114">
        <v>700</v>
      </c>
      <c r="S23" s="114">
        <v>0</v>
      </c>
      <c r="T23" s="114">
        <v>6240</v>
      </c>
      <c r="U23" s="114">
        <v>33160.720000000001</v>
      </c>
      <c r="V23" s="23">
        <v>0</v>
      </c>
      <c r="W23" s="23">
        <f t="shared" si="1"/>
        <v>33160.720000000001</v>
      </c>
      <c r="X23" s="21">
        <v>0</v>
      </c>
      <c r="Y23" s="21">
        <v>0</v>
      </c>
      <c r="Z23" s="21">
        <v>240</v>
      </c>
      <c r="AA23" s="21">
        <v>223</v>
      </c>
      <c r="AB23" s="23" t="e">
        <f t="shared" si="2"/>
        <v>#DIV/0!</v>
      </c>
      <c r="AC23" s="23">
        <f t="shared" si="0"/>
        <v>138.16966666666667</v>
      </c>
      <c r="AD23" s="23" t="s">
        <v>35</v>
      </c>
      <c r="AE23" s="284"/>
    </row>
    <row r="24" spans="1:31" s="115" customFormat="1" ht="10.199999999999999" x14ac:dyDescent="0.2">
      <c r="A24" s="21" t="s">
        <v>268</v>
      </c>
      <c r="B24" s="39" t="s">
        <v>284</v>
      </c>
      <c r="C24" s="21" t="s">
        <v>282</v>
      </c>
      <c r="D24" s="21">
        <v>0</v>
      </c>
      <c r="E24" s="21">
        <v>0</v>
      </c>
      <c r="F24" s="21" t="s">
        <v>375</v>
      </c>
      <c r="G24" s="21" t="s">
        <v>282</v>
      </c>
      <c r="H24" s="21">
        <v>0</v>
      </c>
      <c r="I24" s="21">
        <v>20</v>
      </c>
      <c r="J24" s="21">
        <v>11</v>
      </c>
      <c r="K24" s="114">
        <v>15046.6</v>
      </c>
      <c r="L24" s="114">
        <v>0</v>
      </c>
      <c r="M24" s="114">
        <v>3009.32</v>
      </c>
      <c r="N24" s="114">
        <v>0</v>
      </c>
      <c r="O24" s="114">
        <v>957</v>
      </c>
      <c r="P24" s="114">
        <v>499.8</v>
      </c>
      <c r="Q24" s="114">
        <v>6708</v>
      </c>
      <c r="R24" s="114">
        <v>700</v>
      </c>
      <c r="S24" s="114">
        <v>0</v>
      </c>
      <c r="T24" s="114">
        <v>6240</v>
      </c>
      <c r="U24" s="114">
        <v>33160.720000000001</v>
      </c>
      <c r="V24" s="23">
        <v>0</v>
      </c>
      <c r="W24" s="23">
        <f t="shared" si="1"/>
        <v>33160.720000000001</v>
      </c>
      <c r="X24" s="21">
        <v>0</v>
      </c>
      <c r="Y24" s="21">
        <v>0</v>
      </c>
      <c r="Z24" s="21">
        <v>220</v>
      </c>
      <c r="AA24" s="21">
        <v>220</v>
      </c>
      <c r="AB24" s="23" t="e">
        <f t="shared" si="2"/>
        <v>#DIV/0!</v>
      </c>
      <c r="AC24" s="23">
        <f t="shared" si="0"/>
        <v>150.73054545454545</v>
      </c>
      <c r="AD24" s="23" t="s">
        <v>35</v>
      </c>
      <c r="AE24" s="284"/>
    </row>
    <row r="25" spans="1:31" x14ac:dyDescent="0.25">
      <c r="A25" s="100"/>
      <c r="B25" s="100"/>
      <c r="C25" s="100"/>
      <c r="D25" s="100"/>
      <c r="E25" s="100"/>
      <c r="F25" s="100"/>
      <c r="G25" s="100"/>
      <c r="H25" s="100"/>
      <c r="I25" s="100"/>
      <c r="J25" s="100"/>
      <c r="K25" s="100"/>
      <c r="L25" s="100"/>
      <c r="M25" s="100"/>
      <c r="N25" s="100"/>
      <c r="O25" s="100"/>
      <c r="P25" s="100"/>
      <c r="Q25" s="100"/>
      <c r="R25" s="100"/>
      <c r="S25" s="100"/>
      <c r="T25" s="100"/>
      <c r="U25" s="100"/>
      <c r="V25" s="46"/>
      <c r="W25" s="46"/>
      <c r="X25" s="100"/>
      <c r="Y25" s="100"/>
      <c r="Z25" s="100"/>
      <c r="AA25" s="100"/>
      <c r="AB25" s="13"/>
      <c r="AC25" s="13"/>
      <c r="AD25" s="13"/>
      <c r="AE25" s="285"/>
    </row>
    <row r="26" spans="1:31" x14ac:dyDescent="0.25">
      <c r="A26" s="100"/>
      <c r="B26" s="100"/>
      <c r="C26" s="100"/>
      <c r="D26" s="100"/>
      <c r="E26" s="100"/>
      <c r="F26" s="100"/>
      <c r="G26" s="100"/>
      <c r="H26" s="100"/>
      <c r="I26" s="100"/>
      <c r="J26" s="100"/>
      <c r="K26" s="100"/>
      <c r="L26" s="100"/>
      <c r="M26" s="100"/>
      <c r="N26" s="100"/>
      <c r="O26" s="100"/>
      <c r="P26" s="100"/>
      <c r="Q26" s="100"/>
      <c r="R26" s="100"/>
      <c r="S26" s="100"/>
      <c r="T26" s="100"/>
      <c r="U26" s="100"/>
      <c r="V26" s="46"/>
      <c r="W26" s="46"/>
      <c r="X26" s="100"/>
      <c r="Y26" s="100"/>
      <c r="Z26" s="100"/>
      <c r="AA26" s="100"/>
      <c r="AB26" s="13"/>
      <c r="AC26" s="13"/>
      <c r="AD26" s="13"/>
      <c r="AE26" s="285"/>
    </row>
    <row r="27" spans="1:31" x14ac:dyDescent="0.25">
      <c r="A27" s="100"/>
      <c r="B27" s="100"/>
      <c r="C27" s="100"/>
      <c r="D27" s="100"/>
      <c r="E27" s="100"/>
      <c r="F27" s="100"/>
      <c r="G27" s="100"/>
      <c r="H27" s="100"/>
      <c r="I27" s="100"/>
      <c r="J27" s="100"/>
      <c r="K27" s="100"/>
      <c r="L27" s="100"/>
      <c r="M27" s="100"/>
      <c r="N27" s="100"/>
      <c r="O27" s="100"/>
      <c r="P27" s="100"/>
      <c r="Q27" s="100"/>
      <c r="R27" s="100"/>
      <c r="S27" s="100"/>
      <c r="T27" s="100"/>
      <c r="U27" s="100"/>
      <c r="V27" s="46"/>
      <c r="W27" s="46"/>
      <c r="X27" s="100"/>
      <c r="Y27" s="100"/>
      <c r="Z27" s="100"/>
      <c r="AA27" s="100"/>
      <c r="AB27" s="13"/>
      <c r="AC27" s="13"/>
      <c r="AD27" s="13"/>
      <c r="AE27" s="285"/>
    </row>
    <row r="28" spans="1:31" x14ac:dyDescent="0.25">
      <c r="A28" s="97"/>
      <c r="B28" s="97" t="s">
        <v>28</v>
      </c>
      <c r="C28" s="97">
        <f>COUNT(D4:D27)</f>
        <v>21</v>
      </c>
      <c r="D28" s="97">
        <f>SUM(D4:D27)</f>
        <v>78.8</v>
      </c>
      <c r="E28" s="97">
        <f>SUM(E4:E27)</f>
        <v>0</v>
      </c>
      <c r="F28" s="97"/>
      <c r="G28" s="97"/>
      <c r="H28" s="97">
        <f>SUM(H15:H27)</f>
        <v>0</v>
      </c>
      <c r="I28" s="97">
        <f>SUM(I4:I27)</f>
        <v>420</v>
      </c>
      <c r="J28" s="97">
        <f>MAX(J4:J27)</f>
        <v>12</v>
      </c>
      <c r="K28" s="98">
        <f>SUM(K4:K27)</f>
        <v>299194.39999999997</v>
      </c>
      <c r="L28" s="98">
        <f>SUM(L4:L27)</f>
        <v>0</v>
      </c>
      <c r="M28" s="98">
        <f t="shared" ref="M28:AA28" si="3">SUM(M4:M27)</f>
        <v>59816.08</v>
      </c>
      <c r="N28" s="98">
        <f t="shared" si="3"/>
        <v>0</v>
      </c>
      <c r="O28" s="98">
        <f t="shared" si="3"/>
        <v>20097.2</v>
      </c>
      <c r="P28" s="98">
        <f t="shared" si="3"/>
        <v>3635.2000000000003</v>
      </c>
      <c r="Q28" s="98">
        <f t="shared" si="3"/>
        <v>91930.400000000009</v>
      </c>
      <c r="R28" s="98">
        <f t="shared" si="3"/>
        <v>14700</v>
      </c>
      <c r="S28" s="98">
        <f t="shared" si="3"/>
        <v>0</v>
      </c>
      <c r="T28" s="98">
        <f t="shared" si="3"/>
        <v>31720</v>
      </c>
      <c r="U28" s="98">
        <f t="shared" si="3"/>
        <v>520984.0199999999</v>
      </c>
      <c r="V28" s="98">
        <f t="shared" si="3"/>
        <v>0</v>
      </c>
      <c r="W28" s="98">
        <f t="shared" si="3"/>
        <v>520984.0199999999</v>
      </c>
      <c r="X28" s="101">
        <f t="shared" si="3"/>
        <v>214250</v>
      </c>
      <c r="Y28" s="101">
        <f t="shared" si="3"/>
        <v>20</v>
      </c>
      <c r="Z28" s="101">
        <f t="shared" si="3"/>
        <v>4926</v>
      </c>
      <c r="AA28" s="101">
        <f t="shared" si="3"/>
        <v>4715</v>
      </c>
      <c r="AB28" s="113">
        <f>W28/(D28+E28)</f>
        <v>6611.4723350253798</v>
      </c>
      <c r="AC28" s="113">
        <f>W28/Z28</f>
        <v>105.76208282582215</v>
      </c>
      <c r="AD28" s="113"/>
      <c r="AE28" s="113"/>
    </row>
    <row r="29" spans="1:31" ht="31.2" x14ac:dyDescent="0.25">
      <c r="A29" s="146" t="s">
        <v>14</v>
      </c>
      <c r="B29" s="146" t="s">
        <v>15</v>
      </c>
      <c r="C29" s="146" t="s">
        <v>16</v>
      </c>
      <c r="D29" s="43" t="s">
        <v>526</v>
      </c>
      <c r="E29" s="43" t="s">
        <v>524</v>
      </c>
      <c r="F29" s="146" t="s">
        <v>2</v>
      </c>
      <c r="G29" s="146" t="s">
        <v>3</v>
      </c>
      <c r="H29" s="43" t="s">
        <v>31</v>
      </c>
      <c r="I29" s="43" t="s">
        <v>4</v>
      </c>
      <c r="J29" s="43" t="s">
        <v>5</v>
      </c>
      <c r="K29" s="43" t="s">
        <v>6</v>
      </c>
      <c r="L29" s="43" t="s">
        <v>773</v>
      </c>
      <c r="M29" s="43" t="s">
        <v>13</v>
      </c>
      <c r="N29" s="146" t="s">
        <v>17</v>
      </c>
      <c r="O29" s="146" t="s">
        <v>7</v>
      </c>
      <c r="P29" s="43" t="s">
        <v>8</v>
      </c>
      <c r="Q29" s="146" t="s">
        <v>9</v>
      </c>
      <c r="R29" s="43" t="s">
        <v>18</v>
      </c>
      <c r="S29" s="146" t="s">
        <v>10</v>
      </c>
      <c r="T29" s="146" t="s">
        <v>12</v>
      </c>
      <c r="U29" s="43" t="s">
        <v>169</v>
      </c>
      <c r="V29" s="43" t="s">
        <v>170</v>
      </c>
      <c r="W29" s="43" t="s">
        <v>171</v>
      </c>
      <c r="X29" s="43" t="s">
        <v>163</v>
      </c>
      <c r="Y29" s="43" t="s">
        <v>164</v>
      </c>
      <c r="Z29" s="43" t="s">
        <v>165</v>
      </c>
      <c r="AA29" s="43" t="s">
        <v>166</v>
      </c>
      <c r="AB29" s="146" t="s">
        <v>167</v>
      </c>
      <c r="AC29" s="146" t="s">
        <v>168</v>
      </c>
      <c r="AD29" s="146" t="s">
        <v>1405</v>
      </c>
      <c r="AE29" s="146" t="s">
        <v>1406</v>
      </c>
    </row>
    <row r="30" spans="1:31" x14ac:dyDescent="0.25">
      <c r="A30" s="100"/>
      <c r="B30" s="100"/>
      <c r="C30" s="100"/>
      <c r="D30" s="100"/>
      <c r="E30" s="100"/>
      <c r="F30" s="100"/>
      <c r="G30" s="100"/>
      <c r="H30" s="100"/>
      <c r="I30" s="100"/>
      <c r="J30" s="100"/>
      <c r="K30" s="100"/>
      <c r="L30" s="100"/>
      <c r="M30" s="100"/>
      <c r="N30" s="100"/>
      <c r="O30" s="100"/>
      <c r="P30" s="100"/>
      <c r="Q30" s="100"/>
      <c r="R30" s="100"/>
      <c r="S30" s="100"/>
      <c r="T30" s="100"/>
      <c r="U30" s="100"/>
      <c r="V30" s="100"/>
      <c r="W30" s="100"/>
      <c r="X30" s="100"/>
      <c r="Y30" s="100"/>
      <c r="Z30" s="100"/>
      <c r="AA30" s="100"/>
      <c r="AB30" s="100"/>
      <c r="AC30" s="100"/>
      <c r="AD30" s="100"/>
      <c r="AE30" s="100"/>
    </row>
    <row r="31" spans="1:31" s="227" customFormat="1" ht="36" x14ac:dyDescent="0.25">
      <c r="A31" s="304" t="s">
        <v>1251</v>
      </c>
      <c r="B31" s="304"/>
      <c r="C31" s="245" t="s">
        <v>30</v>
      </c>
      <c r="D31" s="245" t="s">
        <v>526</v>
      </c>
      <c r="E31" s="245" t="s">
        <v>524</v>
      </c>
      <c r="F31" s="246"/>
      <c r="G31" s="246"/>
      <c r="H31" s="245" t="s">
        <v>31</v>
      </c>
      <c r="I31" s="245" t="s">
        <v>4</v>
      </c>
      <c r="J31" s="245" t="s">
        <v>5</v>
      </c>
      <c r="K31" s="245" t="s">
        <v>6</v>
      </c>
      <c r="L31" s="245" t="s">
        <v>773</v>
      </c>
      <c r="M31" s="245" t="s">
        <v>13</v>
      </c>
      <c r="N31" s="246" t="s">
        <v>17</v>
      </c>
      <c r="O31" s="246" t="s">
        <v>7</v>
      </c>
      <c r="P31" s="245" t="s">
        <v>8</v>
      </c>
      <c r="Q31" s="246" t="s">
        <v>9</v>
      </c>
      <c r="R31" s="245" t="s">
        <v>18</v>
      </c>
      <c r="S31" s="246" t="s">
        <v>10</v>
      </c>
      <c r="T31" s="246" t="s">
        <v>12</v>
      </c>
      <c r="U31" s="245" t="s">
        <v>169</v>
      </c>
      <c r="V31" s="245" t="s">
        <v>170</v>
      </c>
      <c r="W31" s="245" t="s">
        <v>171</v>
      </c>
      <c r="X31" s="245" t="s">
        <v>163</v>
      </c>
      <c r="Y31" s="245" t="s">
        <v>164</v>
      </c>
      <c r="Z31" s="245" t="s">
        <v>165</v>
      </c>
      <c r="AA31" s="245" t="s">
        <v>166</v>
      </c>
      <c r="AB31" s="247" t="s">
        <v>167</v>
      </c>
      <c r="AC31" s="247" t="s">
        <v>168</v>
      </c>
      <c r="AD31" s="247"/>
      <c r="AE31" s="247"/>
    </row>
    <row r="32" spans="1:31" s="20" customFormat="1" ht="25.5" customHeight="1" x14ac:dyDescent="0.25">
      <c r="A32" s="303" t="s">
        <v>684</v>
      </c>
      <c r="B32" s="303"/>
      <c r="C32" s="95">
        <f>COUNT(D4:D6)</f>
        <v>3</v>
      </c>
      <c r="D32" s="95">
        <f>SUM(D4:D6)</f>
        <v>6.3</v>
      </c>
      <c r="E32" s="95">
        <f>SUM(E4:E6)</f>
        <v>0</v>
      </c>
      <c r="F32" s="95"/>
      <c r="G32" s="95"/>
      <c r="H32" s="95">
        <f>SUM(H4:H6)</f>
        <v>0</v>
      </c>
      <c r="I32" s="95">
        <f>SUM(I4:I6)</f>
        <v>60</v>
      </c>
      <c r="J32" s="95">
        <f>MAX(J4:J6)</f>
        <v>11</v>
      </c>
      <c r="K32" s="45">
        <f t="shared" ref="K32:V32" si="4">SUM(K4:K6)</f>
        <v>41095.599999999999</v>
      </c>
      <c r="L32" s="45">
        <f t="shared" si="4"/>
        <v>0</v>
      </c>
      <c r="M32" s="45">
        <f t="shared" si="4"/>
        <v>8197.1200000000008</v>
      </c>
      <c r="N32" s="45">
        <f t="shared" si="4"/>
        <v>0</v>
      </c>
      <c r="O32" s="45">
        <f t="shared" si="4"/>
        <v>2727.8</v>
      </c>
      <c r="P32" s="45">
        <f t="shared" si="4"/>
        <v>87</v>
      </c>
      <c r="Q32" s="45">
        <f t="shared" si="4"/>
        <v>10934.400000000001</v>
      </c>
      <c r="R32" s="45">
        <f t="shared" si="4"/>
        <v>2100</v>
      </c>
      <c r="S32" s="45">
        <f t="shared" si="4"/>
        <v>0</v>
      </c>
      <c r="T32" s="45">
        <f t="shared" si="4"/>
        <v>0</v>
      </c>
      <c r="U32" s="45">
        <f t="shared" si="4"/>
        <v>65031.86</v>
      </c>
      <c r="V32" s="45">
        <f t="shared" si="4"/>
        <v>0</v>
      </c>
      <c r="W32" s="62">
        <f>U32+V32</f>
        <v>65031.86</v>
      </c>
      <c r="X32" s="249">
        <f>SUM(X4:X6)</f>
        <v>15750</v>
      </c>
      <c r="Y32" s="249">
        <f>SUM(Y4:Y6)</f>
        <v>0</v>
      </c>
      <c r="Z32" s="249">
        <f>SUM(Z4:Z6)</f>
        <v>720</v>
      </c>
      <c r="AA32" s="249">
        <f>SUM(AA4:AA6)</f>
        <v>712</v>
      </c>
      <c r="AB32" s="62">
        <f>W32/(D32+E32)</f>
        <v>10322.51746031746</v>
      </c>
      <c r="AC32" s="62">
        <f>W32/Z32</f>
        <v>90.322027777777777</v>
      </c>
      <c r="AD32" s="62"/>
      <c r="AE32" s="62"/>
    </row>
    <row r="33" spans="1:31" s="20" customFormat="1" ht="25.5" customHeight="1" x14ac:dyDescent="0.25">
      <c r="A33" s="303" t="s">
        <v>685</v>
      </c>
      <c r="B33" s="303"/>
      <c r="C33" s="95">
        <f>COUNT(D7:D15)</f>
        <v>9</v>
      </c>
      <c r="D33" s="95">
        <f>SUM(D7:D15)</f>
        <v>61.3</v>
      </c>
      <c r="E33" s="95">
        <f>SUM(E7:E15)</f>
        <v>0</v>
      </c>
      <c r="F33" s="95"/>
      <c r="G33" s="95"/>
      <c r="H33" s="95">
        <f>SUM(H7:H15)</f>
        <v>0</v>
      </c>
      <c r="I33" s="95">
        <f>SUM(I7:I15)</f>
        <v>180</v>
      </c>
      <c r="J33" s="95">
        <f>MAX(J7:J15)</f>
        <v>11</v>
      </c>
      <c r="K33" s="45">
        <f t="shared" ref="K33:V33" si="5">SUM(K7:K15)</f>
        <v>127116</v>
      </c>
      <c r="L33" s="45">
        <f t="shared" si="5"/>
        <v>0</v>
      </c>
      <c r="M33" s="45">
        <f t="shared" si="5"/>
        <v>25423.199999999997</v>
      </c>
      <c r="N33" s="45">
        <f t="shared" si="5"/>
        <v>0</v>
      </c>
      <c r="O33" s="45">
        <f t="shared" si="5"/>
        <v>8689.7999999999993</v>
      </c>
      <c r="P33" s="45">
        <f t="shared" si="5"/>
        <v>387</v>
      </c>
      <c r="Q33" s="45">
        <f t="shared" si="5"/>
        <v>36283.200000000004</v>
      </c>
      <c r="R33" s="45">
        <f t="shared" si="5"/>
        <v>6300</v>
      </c>
      <c r="S33" s="45">
        <f t="shared" si="5"/>
        <v>0</v>
      </c>
      <c r="T33" s="45">
        <f t="shared" si="5"/>
        <v>0</v>
      </c>
      <c r="U33" s="45">
        <f t="shared" si="5"/>
        <v>204199.20000000004</v>
      </c>
      <c r="V33" s="45">
        <f t="shared" si="5"/>
        <v>0</v>
      </c>
      <c r="W33" s="62">
        <f>U33+V33</f>
        <v>204199.20000000004</v>
      </c>
      <c r="X33" s="249">
        <f>SUM(X7:X15)</f>
        <v>153250</v>
      </c>
      <c r="Y33" s="249">
        <f>SUM(Y7:Y15)</f>
        <v>0</v>
      </c>
      <c r="Z33" s="249">
        <f>SUM(Z7:Z15)</f>
        <v>2086</v>
      </c>
      <c r="AA33" s="249">
        <f>SUM(AA7:AA15)</f>
        <v>2040</v>
      </c>
      <c r="AB33" s="62">
        <f>W33/(D33+E33)</f>
        <v>3331.1451876019582</v>
      </c>
      <c r="AC33" s="62">
        <f>W33/Z33</f>
        <v>97.890316395014395</v>
      </c>
      <c r="AD33" s="62"/>
      <c r="AE33" s="62"/>
    </row>
    <row r="34" spans="1:31" s="20" customFormat="1" ht="25.5" customHeight="1" x14ac:dyDescent="0.25">
      <c r="A34" s="303" t="s">
        <v>686</v>
      </c>
      <c r="B34" s="303"/>
      <c r="C34" s="95">
        <f>COUNT(D16:D22)</f>
        <v>7</v>
      </c>
      <c r="D34" s="95">
        <f>SUM(D16:D22)</f>
        <v>11.2</v>
      </c>
      <c r="E34" s="95">
        <f>SUM(E16:E22)</f>
        <v>0</v>
      </c>
      <c r="F34" s="95"/>
      <c r="G34" s="95"/>
      <c r="H34" s="95">
        <f>SUM(H16:H22)</f>
        <v>0</v>
      </c>
      <c r="I34" s="95">
        <f>SUM(I16:I22)</f>
        <v>140</v>
      </c>
      <c r="J34" s="95">
        <f>MAX(J16:J22)</f>
        <v>12</v>
      </c>
      <c r="K34" s="45">
        <f t="shared" ref="K34:V34" si="6">SUM(K16:K22)</f>
        <v>100889.59999999999</v>
      </c>
      <c r="L34" s="45">
        <f t="shared" si="6"/>
        <v>0</v>
      </c>
      <c r="M34" s="45">
        <f t="shared" si="6"/>
        <v>20177.12</v>
      </c>
      <c r="N34" s="45">
        <f t="shared" si="6"/>
        <v>0</v>
      </c>
      <c r="O34" s="45">
        <f t="shared" si="6"/>
        <v>6765.5999999999995</v>
      </c>
      <c r="P34" s="45">
        <f t="shared" si="6"/>
        <v>2161.6000000000004</v>
      </c>
      <c r="Q34" s="45">
        <f t="shared" si="6"/>
        <v>31296.799999999999</v>
      </c>
      <c r="R34" s="45">
        <f t="shared" si="6"/>
        <v>4900</v>
      </c>
      <c r="S34" s="45">
        <f t="shared" si="6"/>
        <v>0</v>
      </c>
      <c r="T34" s="45">
        <f t="shared" si="6"/>
        <v>19240</v>
      </c>
      <c r="U34" s="45">
        <f t="shared" si="6"/>
        <v>185431.52000000002</v>
      </c>
      <c r="V34" s="45">
        <f t="shared" si="6"/>
        <v>0</v>
      </c>
      <c r="W34" s="62">
        <f>U34+V34</f>
        <v>185431.52000000002</v>
      </c>
      <c r="X34" s="249">
        <f>SUM(X16:X22)</f>
        <v>45250</v>
      </c>
      <c r="Y34" s="249">
        <f>SUM(Y16:Y22)</f>
        <v>20</v>
      </c>
      <c r="Z34" s="249">
        <f>SUM(Z16:Z22)</f>
        <v>1660</v>
      </c>
      <c r="AA34" s="249">
        <f>SUM(AA16:AA22)</f>
        <v>1520</v>
      </c>
      <c r="AB34" s="62">
        <f>W34/(D34+E34)</f>
        <v>16556.385714285716</v>
      </c>
      <c r="AC34" s="62">
        <f>W34/Z34</f>
        <v>111.70573493975905</v>
      </c>
      <c r="AD34" s="62"/>
      <c r="AE34" s="62"/>
    </row>
    <row r="35" spans="1:31" s="20" customFormat="1" ht="25.5" customHeight="1" x14ac:dyDescent="0.25">
      <c r="A35" s="303" t="s">
        <v>694</v>
      </c>
      <c r="B35" s="303"/>
      <c r="C35" s="95">
        <f>COUNT(D23:D24)</f>
        <v>2</v>
      </c>
      <c r="D35" s="95">
        <f>SUM(D23:D24)</f>
        <v>0</v>
      </c>
      <c r="E35" s="95">
        <f>SUM(E23:E24)</f>
        <v>0</v>
      </c>
      <c r="F35" s="95"/>
      <c r="G35" s="95"/>
      <c r="H35" s="95">
        <f>SUM(H23:H24)</f>
        <v>0</v>
      </c>
      <c r="I35" s="95">
        <f>SUM(I23:I24)</f>
        <v>40</v>
      </c>
      <c r="J35" s="95">
        <f>MAX(J23:J24)</f>
        <v>11</v>
      </c>
      <c r="K35" s="45">
        <f>SUM(K23:K24)</f>
        <v>30093.200000000001</v>
      </c>
      <c r="L35" s="45">
        <f t="shared" ref="L35:AA35" si="7">SUM(L23:L24)</f>
        <v>0</v>
      </c>
      <c r="M35" s="45">
        <f t="shared" si="7"/>
        <v>6018.64</v>
      </c>
      <c r="N35" s="45">
        <f t="shared" si="7"/>
        <v>0</v>
      </c>
      <c r="O35" s="45">
        <f t="shared" si="7"/>
        <v>1914</v>
      </c>
      <c r="P35" s="45">
        <f t="shared" si="7"/>
        <v>999.6</v>
      </c>
      <c r="Q35" s="45">
        <f t="shared" si="7"/>
        <v>13416</v>
      </c>
      <c r="R35" s="45">
        <f t="shared" si="7"/>
        <v>1400</v>
      </c>
      <c r="S35" s="45">
        <f t="shared" si="7"/>
        <v>0</v>
      </c>
      <c r="T35" s="45">
        <f t="shared" si="7"/>
        <v>12480</v>
      </c>
      <c r="U35" s="45">
        <f t="shared" si="7"/>
        <v>66321.440000000002</v>
      </c>
      <c r="V35" s="45">
        <f t="shared" si="7"/>
        <v>0</v>
      </c>
      <c r="W35" s="62">
        <f>U35+V35</f>
        <v>66321.440000000002</v>
      </c>
      <c r="X35" s="249">
        <f t="shared" si="7"/>
        <v>0</v>
      </c>
      <c r="Y35" s="249">
        <f t="shared" si="7"/>
        <v>0</v>
      </c>
      <c r="Z35" s="249">
        <f t="shared" si="7"/>
        <v>460</v>
      </c>
      <c r="AA35" s="249">
        <f t="shared" si="7"/>
        <v>443</v>
      </c>
      <c r="AB35" s="62" t="e">
        <f>W35/(D35+E35)</f>
        <v>#DIV/0!</v>
      </c>
      <c r="AC35" s="62">
        <f>W35/Z35</f>
        <v>144.17704347826088</v>
      </c>
      <c r="AD35" s="62"/>
      <c r="AE35" s="62"/>
    </row>
  </sheetData>
  <mergeCells count="5">
    <mergeCell ref="A32:B32"/>
    <mergeCell ref="A33:B33"/>
    <mergeCell ref="A34:B34"/>
    <mergeCell ref="A35:B35"/>
    <mergeCell ref="A31:B31"/>
  </mergeCells>
  <pageMargins left="0.74803149606299213" right="0.74803149606299213" top="0.98425196850393704" bottom="0.98425196850393704" header="0.51181102362204722" footer="0.51181102362204722"/>
  <pageSetup paperSize="9" scale="45" orientation="landscape" r:id="rId1"/>
  <headerFooter alignWithMargins="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pageSetUpPr fitToPage="1"/>
  </sheetPr>
  <dimension ref="A1:CP943"/>
  <sheetViews>
    <sheetView workbookViewId="0">
      <selection activeCell="A4" sqref="A4:AE8"/>
    </sheetView>
  </sheetViews>
  <sheetFormatPr defaultRowHeight="13.2" x14ac:dyDescent="0.25"/>
  <cols>
    <col min="1" max="1" width="16.44140625" customWidth="1"/>
    <col min="2" max="2" width="13.44140625" customWidth="1"/>
    <col min="3" max="3" width="12.88671875" customWidth="1"/>
    <col min="6" max="6" width="15.6640625" customWidth="1"/>
    <col min="7" max="7" width="10.6640625" customWidth="1"/>
    <col min="11" max="11" width="11" bestFit="1" customWidth="1"/>
    <col min="12" max="12" width="6.44140625" bestFit="1" customWidth="1"/>
    <col min="13" max="13" width="11" bestFit="1" customWidth="1"/>
    <col min="14" max="14" width="8" bestFit="1" customWidth="1"/>
    <col min="15" max="15" width="10" bestFit="1" customWidth="1"/>
    <col min="16" max="16" width="8.88671875" bestFit="1" customWidth="1"/>
    <col min="17" max="17" width="11" bestFit="1" customWidth="1"/>
    <col min="18" max="18" width="10" bestFit="1" customWidth="1"/>
    <col min="19" max="19" width="7.44140625" bestFit="1" customWidth="1"/>
    <col min="20" max="20" width="8" bestFit="1" customWidth="1"/>
    <col min="21" max="21" width="12" bestFit="1" customWidth="1"/>
    <col min="22" max="22" width="7.109375" bestFit="1" customWidth="1"/>
    <col min="23" max="23" width="12" bestFit="1" customWidth="1"/>
    <col min="24" max="24" width="6.88671875" bestFit="1" customWidth="1"/>
    <col min="25" max="25" width="8" bestFit="1" customWidth="1"/>
    <col min="26" max="27" width="10" bestFit="1" customWidth="1"/>
    <col min="30" max="30" width="16.6640625" customWidth="1"/>
    <col min="31" max="31" width="16.44140625" customWidth="1"/>
  </cols>
  <sheetData>
    <row r="1" spans="1:94" x14ac:dyDescent="0.25">
      <c r="A1" s="50" t="s">
        <v>227</v>
      </c>
      <c r="B1" s="50"/>
      <c r="C1" s="50"/>
      <c r="D1" s="28"/>
      <c r="E1" s="28"/>
      <c r="F1" s="28"/>
      <c r="G1" s="28"/>
      <c r="H1" s="28"/>
      <c r="I1" s="28"/>
      <c r="J1" s="28"/>
      <c r="K1" s="28"/>
      <c r="L1" s="28"/>
      <c r="M1" s="28"/>
      <c r="N1" s="28"/>
      <c r="O1" s="28"/>
      <c r="P1" s="28"/>
      <c r="Q1" s="28"/>
      <c r="R1" s="28"/>
      <c r="S1" s="28"/>
      <c r="T1" s="28"/>
      <c r="U1" s="28"/>
      <c r="V1" s="28"/>
      <c r="W1" s="28"/>
      <c r="X1" s="27"/>
      <c r="Y1" s="27"/>
      <c r="Z1" s="27"/>
      <c r="AA1" s="27"/>
      <c r="AB1" s="27"/>
      <c r="AC1" s="27"/>
      <c r="AD1" s="27"/>
      <c r="AE1" s="27"/>
      <c r="AF1" s="27"/>
      <c r="AG1" s="27"/>
      <c r="AH1" s="27"/>
      <c r="AI1" s="27"/>
      <c r="AJ1" s="27"/>
      <c r="AK1" s="27"/>
      <c r="AL1" s="27"/>
      <c r="AM1" s="27"/>
      <c r="AN1" s="27"/>
      <c r="AO1" s="27"/>
      <c r="AP1" s="27"/>
      <c r="AQ1" s="27"/>
      <c r="AR1" s="27"/>
      <c r="AS1" s="27"/>
      <c r="AT1" s="27"/>
      <c r="AU1" s="27"/>
      <c r="AV1" s="27"/>
      <c r="AW1" s="27"/>
      <c r="AX1" s="27"/>
      <c r="AY1" s="27"/>
      <c r="AZ1" s="27"/>
      <c r="BA1" s="27"/>
      <c r="BB1" s="27"/>
      <c r="BC1" s="27"/>
      <c r="BD1" s="27"/>
      <c r="BE1" s="27"/>
      <c r="BF1" s="27"/>
      <c r="BG1" s="27"/>
      <c r="BH1" s="27"/>
      <c r="BI1" s="27"/>
      <c r="BJ1" s="27"/>
      <c r="BK1" s="27"/>
      <c r="BL1" s="27"/>
      <c r="BM1" s="27"/>
      <c r="BN1" s="27"/>
      <c r="BO1" s="27"/>
      <c r="BP1" s="27"/>
      <c r="BQ1" s="27"/>
      <c r="BR1" s="27"/>
      <c r="BS1" s="27"/>
      <c r="BT1" s="27"/>
      <c r="BU1" s="27"/>
      <c r="BV1" s="27"/>
      <c r="BW1" s="27"/>
      <c r="BX1" s="27"/>
      <c r="BY1" s="27"/>
      <c r="BZ1" s="27"/>
      <c r="CA1" s="27"/>
      <c r="CB1" s="27"/>
      <c r="CC1" s="27"/>
      <c r="CD1" s="27"/>
      <c r="CE1" s="27"/>
      <c r="CF1" s="27"/>
      <c r="CG1" s="27"/>
      <c r="CH1" s="27"/>
      <c r="CI1" s="27"/>
      <c r="CJ1" s="27"/>
      <c r="CK1" s="27"/>
      <c r="CL1" s="27"/>
      <c r="CM1" s="27"/>
      <c r="CN1" s="27"/>
      <c r="CO1" s="27"/>
      <c r="CP1" s="27"/>
    </row>
    <row r="2" spans="1:94" x14ac:dyDescent="0.25">
      <c r="A2" s="28"/>
      <c r="B2" s="28"/>
      <c r="C2" s="28"/>
      <c r="D2" s="28"/>
      <c r="E2" s="28"/>
      <c r="F2" s="28"/>
      <c r="G2" s="28"/>
      <c r="H2" s="28"/>
      <c r="I2" s="28"/>
      <c r="J2" s="28"/>
      <c r="K2" s="28"/>
      <c r="L2" s="28"/>
      <c r="M2" s="28"/>
      <c r="N2" s="28"/>
      <c r="O2" s="28"/>
      <c r="P2" s="28"/>
      <c r="Q2" s="28"/>
      <c r="R2" s="28"/>
      <c r="S2" s="28"/>
      <c r="T2" s="28"/>
      <c r="U2" s="28"/>
      <c r="V2" s="28"/>
      <c r="W2" s="28"/>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c r="CD2" s="27"/>
      <c r="CE2" s="27"/>
      <c r="CF2" s="27"/>
      <c r="CG2" s="27"/>
      <c r="CH2" s="27"/>
      <c r="CI2" s="27"/>
      <c r="CJ2" s="27"/>
      <c r="CK2" s="27"/>
      <c r="CL2" s="27"/>
      <c r="CM2" s="27"/>
      <c r="CN2" s="27"/>
      <c r="CO2" s="27"/>
      <c r="CP2" s="27"/>
    </row>
    <row r="3" spans="1:94"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7"/>
      <c r="CG3" s="27"/>
      <c r="CH3" s="27"/>
      <c r="CI3" s="27"/>
      <c r="CJ3" s="27"/>
      <c r="CK3" s="27"/>
      <c r="CL3" s="27"/>
      <c r="CM3" s="27"/>
      <c r="CN3" s="27"/>
      <c r="CO3" s="27"/>
      <c r="CP3" s="27"/>
    </row>
    <row r="4" spans="1:94" s="36" customFormat="1" x14ac:dyDescent="0.25">
      <c r="A4" s="21" t="s">
        <v>228</v>
      </c>
      <c r="B4" s="32" t="s">
        <v>233</v>
      </c>
      <c r="C4" s="21" t="s">
        <v>229</v>
      </c>
      <c r="D4" s="21">
        <v>0</v>
      </c>
      <c r="E4" s="21">
        <v>0</v>
      </c>
      <c r="F4" s="21" t="s">
        <v>363</v>
      </c>
      <c r="G4" s="21" t="s">
        <v>229</v>
      </c>
      <c r="H4" s="21">
        <v>0</v>
      </c>
      <c r="I4" s="33">
        <v>15</v>
      </c>
      <c r="J4" s="33">
        <v>10</v>
      </c>
      <c r="K4" s="34">
        <v>10753.8</v>
      </c>
      <c r="L4" s="34">
        <v>0</v>
      </c>
      <c r="M4" s="34">
        <v>2150.7600000000002</v>
      </c>
      <c r="N4" s="23">
        <v>0</v>
      </c>
      <c r="O4" s="23">
        <v>717.75</v>
      </c>
      <c r="P4" s="34">
        <v>21.75</v>
      </c>
      <c r="Q4" s="23">
        <v>3600</v>
      </c>
      <c r="R4" s="34">
        <v>700</v>
      </c>
      <c r="S4" s="23">
        <v>0</v>
      </c>
      <c r="T4" s="23">
        <v>0</v>
      </c>
      <c r="U4" s="23">
        <v>17944.060000000001</v>
      </c>
      <c r="V4" s="23">
        <v>0</v>
      </c>
      <c r="W4" s="23">
        <f>U4+V4</f>
        <v>17944.060000000001</v>
      </c>
      <c r="X4" s="52">
        <v>0</v>
      </c>
      <c r="Y4" s="52">
        <v>0</v>
      </c>
      <c r="Z4" s="52">
        <v>165</v>
      </c>
      <c r="AA4" s="52">
        <v>158</v>
      </c>
      <c r="AB4" s="13" t="e">
        <f>W4/(D4+E4)</f>
        <v>#DIV/0!</v>
      </c>
      <c r="AC4" s="23">
        <f>W4/Z4</f>
        <v>108.75187878787879</v>
      </c>
      <c r="AD4" s="23" t="s">
        <v>35</v>
      </c>
      <c r="AE4" s="284"/>
      <c r="AF4" s="41"/>
      <c r="AG4" s="41"/>
      <c r="AH4" s="41"/>
      <c r="AI4" s="41"/>
      <c r="AJ4" s="41"/>
      <c r="AK4" s="41"/>
      <c r="AL4" s="41"/>
      <c r="AM4" s="41"/>
      <c r="AN4" s="41"/>
      <c r="AO4" s="41"/>
      <c r="AP4" s="41"/>
      <c r="AQ4" s="41"/>
      <c r="AR4" s="41"/>
      <c r="AS4" s="41"/>
      <c r="AT4" s="41"/>
      <c r="AU4" s="41"/>
      <c r="AV4" s="41"/>
      <c r="AW4" s="41"/>
      <c r="AX4" s="41"/>
      <c r="AY4" s="41"/>
      <c r="AZ4" s="41"/>
      <c r="BA4" s="41"/>
      <c r="BB4" s="41"/>
      <c r="BC4" s="41"/>
      <c r="BD4" s="41"/>
      <c r="BE4" s="41"/>
      <c r="BF4" s="41"/>
      <c r="BG4" s="41"/>
      <c r="BH4" s="41"/>
      <c r="BI4" s="41"/>
      <c r="BJ4" s="41"/>
      <c r="BK4" s="41"/>
      <c r="BL4" s="41"/>
      <c r="BM4" s="41"/>
      <c r="BN4" s="41"/>
      <c r="BO4" s="41"/>
      <c r="BP4" s="41"/>
      <c r="BQ4" s="41"/>
      <c r="BR4" s="41"/>
      <c r="BS4" s="41"/>
      <c r="BT4" s="41"/>
      <c r="BU4" s="41"/>
      <c r="BV4" s="41"/>
      <c r="BW4" s="41"/>
      <c r="BX4" s="41"/>
      <c r="BY4" s="41"/>
      <c r="BZ4" s="41"/>
      <c r="CA4" s="41"/>
      <c r="CB4" s="41"/>
      <c r="CC4" s="41"/>
      <c r="CD4" s="41"/>
      <c r="CE4" s="41"/>
      <c r="CF4" s="41"/>
      <c r="CG4" s="41"/>
      <c r="CH4" s="41"/>
      <c r="CI4" s="41"/>
      <c r="CJ4" s="41"/>
      <c r="CK4" s="41"/>
      <c r="CL4" s="41"/>
      <c r="CM4" s="41"/>
      <c r="CN4" s="41"/>
      <c r="CO4" s="41"/>
      <c r="CP4" s="41"/>
    </row>
    <row r="5" spans="1:94" s="36" customFormat="1" x14ac:dyDescent="0.25">
      <c r="A5" s="21" t="s">
        <v>228</v>
      </c>
      <c r="B5" s="32" t="s">
        <v>234</v>
      </c>
      <c r="C5" s="21" t="s">
        <v>230</v>
      </c>
      <c r="D5" s="33">
        <v>0</v>
      </c>
      <c r="E5" s="33">
        <v>0</v>
      </c>
      <c r="F5" s="21" t="s">
        <v>363</v>
      </c>
      <c r="G5" s="21" t="s">
        <v>230</v>
      </c>
      <c r="H5" s="21">
        <v>0</v>
      </c>
      <c r="I5" s="33">
        <v>21</v>
      </c>
      <c r="J5" s="33">
        <v>11</v>
      </c>
      <c r="K5" s="34">
        <v>14338.4</v>
      </c>
      <c r="L5" s="34">
        <v>0</v>
      </c>
      <c r="M5" s="34">
        <v>2867.68</v>
      </c>
      <c r="N5" s="23">
        <v>0</v>
      </c>
      <c r="O5" s="23">
        <v>957</v>
      </c>
      <c r="P5" s="34">
        <v>29</v>
      </c>
      <c r="Q5" s="23">
        <v>4800</v>
      </c>
      <c r="R5" s="34">
        <v>700</v>
      </c>
      <c r="S5" s="23">
        <v>0</v>
      </c>
      <c r="T5" s="23">
        <v>0</v>
      </c>
      <c r="U5" s="23">
        <v>23692.080000000002</v>
      </c>
      <c r="V5" s="23">
        <v>0</v>
      </c>
      <c r="W5" s="23">
        <f>U5+V5</f>
        <v>23692.080000000002</v>
      </c>
      <c r="X5" s="52">
        <v>0</v>
      </c>
      <c r="Y5" s="52">
        <v>0</v>
      </c>
      <c r="Z5" s="52">
        <v>252</v>
      </c>
      <c r="AA5" s="52">
        <v>229</v>
      </c>
      <c r="AB5" s="13" t="e">
        <f>W5/(D5+E5)</f>
        <v>#DIV/0!</v>
      </c>
      <c r="AC5" s="23">
        <f>W5/Z5</f>
        <v>94.016190476190488</v>
      </c>
      <c r="AD5" s="23" t="s">
        <v>35</v>
      </c>
      <c r="AE5" s="284"/>
      <c r="AF5" s="41"/>
      <c r="AG5" s="41"/>
      <c r="AH5" s="41"/>
      <c r="AI5" s="41"/>
      <c r="AJ5" s="41"/>
      <c r="AK5" s="41"/>
      <c r="AL5" s="41"/>
      <c r="AM5" s="41"/>
      <c r="AN5" s="41"/>
      <c r="AO5" s="41"/>
      <c r="AP5" s="41"/>
      <c r="AQ5" s="41"/>
      <c r="AR5" s="41"/>
      <c r="AS5" s="41"/>
      <c r="AT5" s="41"/>
      <c r="AU5" s="41"/>
      <c r="AV5" s="41"/>
      <c r="AW5" s="41"/>
      <c r="AX5" s="41"/>
      <c r="AY5" s="41"/>
      <c r="AZ5" s="41"/>
      <c r="BA5" s="41"/>
      <c r="BB5" s="41"/>
      <c r="BC5" s="41"/>
      <c r="BD5" s="41"/>
      <c r="BE5" s="41"/>
      <c r="BF5" s="41"/>
      <c r="BG5" s="41"/>
      <c r="BH5" s="41"/>
      <c r="BI5" s="41"/>
      <c r="BJ5" s="41"/>
      <c r="BK5" s="41"/>
      <c r="BL5" s="41"/>
      <c r="BM5" s="41"/>
      <c r="BN5" s="41"/>
      <c r="BO5" s="41"/>
      <c r="BP5" s="41"/>
      <c r="BQ5" s="41"/>
      <c r="BR5" s="41"/>
      <c r="BS5" s="41"/>
      <c r="BT5" s="41"/>
      <c r="BU5" s="41"/>
      <c r="BV5" s="41"/>
      <c r="BW5" s="41"/>
      <c r="BX5" s="41"/>
      <c r="BY5" s="41"/>
      <c r="BZ5" s="41"/>
      <c r="CA5" s="41"/>
      <c r="CB5" s="41"/>
      <c r="CC5" s="41"/>
      <c r="CD5" s="41"/>
      <c r="CE5" s="41"/>
      <c r="CF5" s="41"/>
      <c r="CG5" s="41"/>
      <c r="CH5" s="41"/>
      <c r="CI5" s="41"/>
      <c r="CJ5" s="41"/>
      <c r="CK5" s="41"/>
      <c r="CL5" s="41"/>
      <c r="CM5" s="41"/>
      <c r="CN5" s="41"/>
      <c r="CO5" s="41"/>
      <c r="CP5" s="41"/>
    </row>
    <row r="6" spans="1:94" s="36" customFormat="1" x14ac:dyDescent="0.25">
      <c r="A6" s="21" t="s">
        <v>228</v>
      </c>
      <c r="B6" s="32" t="s">
        <v>235</v>
      </c>
      <c r="C6" s="21" t="s">
        <v>231</v>
      </c>
      <c r="D6" s="21">
        <v>0</v>
      </c>
      <c r="E6" s="21">
        <v>0</v>
      </c>
      <c r="F6" s="21" t="s">
        <v>363</v>
      </c>
      <c r="G6" s="21" t="s">
        <v>231</v>
      </c>
      <c r="H6" s="21">
        <v>0</v>
      </c>
      <c r="I6" s="33">
        <v>21</v>
      </c>
      <c r="J6" s="33">
        <v>11</v>
      </c>
      <c r="K6" s="34">
        <v>20986</v>
      </c>
      <c r="L6" s="34">
        <v>0</v>
      </c>
      <c r="M6" s="34">
        <v>4197.2</v>
      </c>
      <c r="N6" s="23">
        <v>0</v>
      </c>
      <c r="O6" s="23">
        <v>1624.4</v>
      </c>
      <c r="P6" s="34">
        <v>57</v>
      </c>
      <c r="Q6" s="23">
        <v>7000</v>
      </c>
      <c r="R6" s="34">
        <v>700</v>
      </c>
      <c r="S6" s="23">
        <v>0</v>
      </c>
      <c r="T6" s="23">
        <v>0</v>
      </c>
      <c r="U6" s="23">
        <v>34564.6</v>
      </c>
      <c r="V6" s="23">
        <v>0</v>
      </c>
      <c r="W6" s="23">
        <f>U6+V6</f>
        <v>34564.6</v>
      </c>
      <c r="X6" s="52">
        <v>0</v>
      </c>
      <c r="Y6" s="52">
        <v>0</v>
      </c>
      <c r="Z6" s="52">
        <v>252</v>
      </c>
      <c r="AA6" s="52">
        <v>252</v>
      </c>
      <c r="AB6" s="13" t="e">
        <f>W6/(D6+E6)</f>
        <v>#DIV/0!</v>
      </c>
      <c r="AC6" s="23">
        <f>W6/Z6</f>
        <v>137.1611111111111</v>
      </c>
      <c r="AD6" s="23" t="s">
        <v>35</v>
      </c>
      <c r="AE6" s="284"/>
      <c r="AF6" s="41"/>
      <c r="AG6" s="41"/>
      <c r="AH6" s="41"/>
      <c r="AI6" s="41"/>
      <c r="AJ6" s="41"/>
      <c r="AK6" s="41"/>
      <c r="AL6" s="41"/>
      <c r="AM6" s="41"/>
      <c r="AN6" s="41"/>
      <c r="AO6" s="41"/>
      <c r="AP6" s="41"/>
      <c r="AQ6" s="41"/>
      <c r="AR6" s="41"/>
      <c r="AS6" s="41"/>
      <c r="AT6" s="41"/>
      <c r="AU6" s="41"/>
      <c r="AV6" s="41"/>
      <c r="AW6" s="41"/>
      <c r="AX6" s="41"/>
      <c r="AY6" s="41"/>
      <c r="AZ6" s="41"/>
      <c r="BA6" s="41"/>
      <c r="BB6" s="41"/>
      <c r="BC6" s="41"/>
      <c r="BD6" s="41"/>
      <c r="BE6" s="41"/>
      <c r="BF6" s="41"/>
      <c r="BG6" s="41"/>
      <c r="BH6" s="41"/>
      <c r="BI6" s="41"/>
      <c r="BJ6" s="41"/>
      <c r="BK6" s="41"/>
      <c r="BL6" s="41"/>
      <c r="BM6" s="41"/>
      <c r="BN6" s="41"/>
      <c r="BO6" s="41"/>
      <c r="BP6" s="41"/>
      <c r="BQ6" s="41"/>
      <c r="BR6" s="41"/>
      <c r="BS6" s="41"/>
      <c r="BT6" s="41"/>
      <c r="BU6" s="41"/>
      <c r="BV6" s="41"/>
      <c r="BW6" s="41"/>
      <c r="BX6" s="41"/>
      <c r="BY6" s="41"/>
      <c r="BZ6" s="41"/>
      <c r="CA6" s="41"/>
      <c r="CB6" s="41"/>
      <c r="CC6" s="41"/>
      <c r="CD6" s="41"/>
      <c r="CE6" s="41"/>
      <c r="CF6" s="41"/>
      <c r="CG6" s="41"/>
      <c r="CH6" s="41"/>
      <c r="CI6" s="41"/>
      <c r="CJ6" s="41"/>
      <c r="CK6" s="41"/>
      <c r="CL6" s="41"/>
      <c r="CM6" s="41"/>
      <c r="CN6" s="41"/>
      <c r="CO6" s="41"/>
      <c r="CP6" s="41"/>
    </row>
    <row r="7" spans="1:94" s="36" customFormat="1" x14ac:dyDescent="0.25">
      <c r="A7" s="21" t="s">
        <v>228</v>
      </c>
      <c r="B7" s="32" t="s">
        <v>235</v>
      </c>
      <c r="C7" s="21" t="s">
        <v>232</v>
      </c>
      <c r="D7" s="21">
        <v>0</v>
      </c>
      <c r="E7" s="21">
        <v>0</v>
      </c>
      <c r="F7" s="21" t="s">
        <v>363</v>
      </c>
      <c r="G7" s="21" t="s">
        <v>232</v>
      </c>
      <c r="H7" s="21">
        <v>0</v>
      </c>
      <c r="I7" s="33">
        <v>21</v>
      </c>
      <c r="J7" s="33">
        <v>11</v>
      </c>
      <c r="K7" s="34">
        <v>14338.4</v>
      </c>
      <c r="L7" s="34">
        <v>0</v>
      </c>
      <c r="M7" s="34">
        <v>2867.68</v>
      </c>
      <c r="N7" s="23">
        <v>0</v>
      </c>
      <c r="O7" s="23">
        <v>957</v>
      </c>
      <c r="P7" s="34">
        <v>29</v>
      </c>
      <c r="Q7" s="23">
        <v>4800</v>
      </c>
      <c r="R7" s="34">
        <v>700</v>
      </c>
      <c r="S7" s="23">
        <v>0</v>
      </c>
      <c r="T7" s="23">
        <v>0</v>
      </c>
      <c r="U7" s="23">
        <v>23692.080000000002</v>
      </c>
      <c r="V7" s="23">
        <v>0</v>
      </c>
      <c r="W7" s="23">
        <f>U7+V7</f>
        <v>23692.080000000002</v>
      </c>
      <c r="X7" s="52">
        <v>0</v>
      </c>
      <c r="Y7" s="52">
        <v>0</v>
      </c>
      <c r="Z7" s="52">
        <v>252</v>
      </c>
      <c r="AA7" s="52">
        <v>252</v>
      </c>
      <c r="AB7" s="13" t="e">
        <f>W7/(D7+E7)</f>
        <v>#DIV/0!</v>
      </c>
      <c r="AC7" s="23">
        <f>W7/Z7</f>
        <v>94.016190476190488</v>
      </c>
      <c r="AD7" s="23" t="s">
        <v>35</v>
      </c>
      <c r="AE7" s="284"/>
      <c r="AF7" s="41"/>
      <c r="AG7" s="41"/>
      <c r="AH7" s="41"/>
      <c r="AI7" s="41"/>
      <c r="AJ7" s="41"/>
      <c r="AK7" s="41"/>
      <c r="AL7" s="41"/>
      <c r="AM7" s="41"/>
      <c r="AN7" s="41"/>
      <c r="AO7" s="41"/>
      <c r="AP7" s="41"/>
      <c r="AQ7" s="41"/>
      <c r="AR7" s="41"/>
      <c r="AS7" s="41"/>
      <c r="AT7" s="41"/>
      <c r="AU7" s="41"/>
      <c r="AV7" s="41"/>
      <c r="AW7" s="41"/>
      <c r="AX7" s="41"/>
      <c r="AY7" s="41"/>
      <c r="AZ7" s="41"/>
      <c r="BA7" s="41"/>
      <c r="BB7" s="41"/>
      <c r="BC7" s="41"/>
      <c r="BD7" s="41"/>
      <c r="BE7" s="41"/>
      <c r="BF7" s="41"/>
      <c r="BG7" s="41"/>
      <c r="BH7" s="41"/>
      <c r="BI7" s="41"/>
      <c r="BJ7" s="41"/>
      <c r="BK7" s="41"/>
      <c r="BL7" s="41"/>
      <c r="BM7" s="41"/>
      <c r="BN7" s="41"/>
      <c r="BO7" s="41"/>
      <c r="BP7" s="41"/>
      <c r="BQ7" s="41"/>
      <c r="BR7" s="41"/>
      <c r="BS7" s="41"/>
      <c r="BT7" s="41"/>
      <c r="BU7" s="41"/>
      <c r="BV7" s="41"/>
      <c r="BW7" s="41"/>
      <c r="BX7" s="41"/>
      <c r="BY7" s="41"/>
      <c r="BZ7" s="41"/>
      <c r="CA7" s="41"/>
      <c r="CB7" s="41"/>
      <c r="CC7" s="41"/>
      <c r="CD7" s="41"/>
      <c r="CE7" s="41"/>
      <c r="CF7" s="41"/>
      <c r="CG7" s="41"/>
      <c r="CH7" s="41"/>
      <c r="CI7" s="41"/>
      <c r="CJ7" s="41"/>
      <c r="CK7" s="41"/>
      <c r="CL7" s="41"/>
      <c r="CM7" s="41"/>
      <c r="CN7" s="41"/>
      <c r="CO7" s="41"/>
      <c r="CP7" s="41"/>
    </row>
    <row r="8" spans="1:94" s="36" customFormat="1" x14ac:dyDescent="0.25">
      <c r="A8" s="21" t="s">
        <v>228</v>
      </c>
      <c r="B8" s="32" t="s">
        <v>236</v>
      </c>
      <c r="C8" s="21" t="s">
        <v>212</v>
      </c>
      <c r="D8" s="21">
        <v>0</v>
      </c>
      <c r="E8" s="21">
        <v>0</v>
      </c>
      <c r="F8" s="21" t="s">
        <v>363</v>
      </c>
      <c r="G8" s="21" t="s">
        <v>212</v>
      </c>
      <c r="H8" s="21">
        <v>0</v>
      </c>
      <c r="I8" s="33">
        <v>20</v>
      </c>
      <c r="J8" s="33">
        <v>10</v>
      </c>
      <c r="K8" s="34">
        <v>14338.4</v>
      </c>
      <c r="L8" s="34">
        <v>0</v>
      </c>
      <c r="M8" s="34">
        <v>2867.68</v>
      </c>
      <c r="N8" s="23">
        <v>0</v>
      </c>
      <c r="O8" s="23">
        <v>957</v>
      </c>
      <c r="P8" s="34">
        <v>29</v>
      </c>
      <c r="Q8" s="23">
        <v>4800</v>
      </c>
      <c r="R8" s="34">
        <v>700</v>
      </c>
      <c r="S8" s="23">
        <v>0</v>
      </c>
      <c r="T8" s="23">
        <v>0</v>
      </c>
      <c r="U8" s="23">
        <v>23692.080000000002</v>
      </c>
      <c r="V8" s="23">
        <v>0</v>
      </c>
      <c r="W8" s="23">
        <f>U8+V8</f>
        <v>23692.080000000002</v>
      </c>
      <c r="X8" s="52">
        <v>0</v>
      </c>
      <c r="Y8" s="52">
        <v>0</v>
      </c>
      <c r="Z8" s="52">
        <v>220</v>
      </c>
      <c r="AA8" s="52">
        <v>172</v>
      </c>
      <c r="AB8" s="13" t="e">
        <f>W8/(D8+E8)</f>
        <v>#DIV/0!</v>
      </c>
      <c r="AC8" s="23">
        <f>W8/Z8</f>
        <v>107.69127272727273</v>
      </c>
      <c r="AD8" s="23" t="s">
        <v>35</v>
      </c>
      <c r="AE8" s="284"/>
      <c r="AF8" s="41"/>
      <c r="AG8" s="41"/>
      <c r="AH8" s="41"/>
      <c r="AI8" s="41"/>
      <c r="AJ8" s="41"/>
      <c r="AK8" s="41"/>
      <c r="AL8" s="41"/>
      <c r="AM8" s="41"/>
      <c r="AN8" s="41"/>
      <c r="AO8" s="41"/>
      <c r="AP8" s="41"/>
      <c r="AQ8" s="41"/>
      <c r="AR8" s="41"/>
      <c r="AS8" s="41"/>
      <c r="AT8" s="41"/>
      <c r="AU8" s="41"/>
      <c r="AV8" s="41"/>
      <c r="AW8" s="41"/>
      <c r="AX8" s="41"/>
      <c r="AY8" s="41"/>
      <c r="AZ8" s="41"/>
      <c r="BA8" s="41"/>
      <c r="BB8" s="41"/>
      <c r="BC8" s="41"/>
      <c r="BD8" s="41"/>
      <c r="BE8" s="41"/>
      <c r="BF8" s="41"/>
      <c r="BG8" s="41"/>
      <c r="BH8" s="41"/>
      <c r="BI8" s="41"/>
      <c r="BJ8" s="41"/>
      <c r="BK8" s="41"/>
      <c r="BL8" s="41"/>
      <c r="BM8" s="41"/>
      <c r="BN8" s="41"/>
      <c r="BO8" s="41"/>
      <c r="BP8" s="41"/>
      <c r="BQ8" s="41"/>
      <c r="BR8" s="41"/>
      <c r="BS8" s="41"/>
      <c r="BT8" s="41"/>
      <c r="BU8" s="41"/>
      <c r="BV8" s="41"/>
      <c r="BW8" s="41"/>
      <c r="BX8" s="41"/>
      <c r="BY8" s="41"/>
      <c r="BZ8" s="41"/>
      <c r="CA8" s="41"/>
      <c r="CB8" s="41"/>
      <c r="CC8" s="41"/>
      <c r="CD8" s="41"/>
      <c r="CE8" s="41"/>
      <c r="CF8" s="41"/>
      <c r="CG8" s="41"/>
      <c r="CH8" s="41"/>
      <c r="CI8" s="41"/>
      <c r="CJ8" s="41"/>
      <c r="CK8" s="41"/>
      <c r="CL8" s="41"/>
      <c r="CM8" s="41"/>
      <c r="CN8" s="41"/>
      <c r="CO8" s="41"/>
      <c r="CP8" s="41"/>
    </row>
    <row r="9" spans="1:94" x14ac:dyDescent="0.25">
      <c r="A9" s="22"/>
      <c r="B9" s="22"/>
      <c r="C9" s="22"/>
      <c r="D9" s="22"/>
      <c r="E9" s="22"/>
      <c r="F9" s="22"/>
      <c r="G9" s="22"/>
      <c r="H9" s="22"/>
      <c r="I9" s="22"/>
      <c r="J9" s="22"/>
      <c r="K9" s="94"/>
      <c r="L9" s="94"/>
      <c r="M9" s="94"/>
      <c r="N9" s="94"/>
      <c r="O9" s="94"/>
      <c r="P9" s="94"/>
      <c r="Q9" s="94"/>
      <c r="R9" s="94"/>
      <c r="S9" s="94"/>
      <c r="T9" s="94"/>
      <c r="U9" s="94"/>
      <c r="V9" s="94"/>
      <c r="W9" s="23"/>
      <c r="X9" s="63"/>
      <c r="Y9" s="45"/>
      <c r="Z9" s="45"/>
      <c r="AA9" s="45"/>
      <c r="AB9" s="45"/>
      <c r="AC9" s="45"/>
      <c r="AD9" s="45"/>
      <c r="AE9" s="290"/>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row>
    <row r="10" spans="1:94" x14ac:dyDescent="0.25">
      <c r="A10" s="14"/>
      <c r="B10" s="14"/>
      <c r="C10" s="14"/>
      <c r="D10" s="14"/>
      <c r="E10" s="14"/>
      <c r="F10" s="14"/>
      <c r="G10" s="14"/>
      <c r="H10" s="25"/>
      <c r="I10" s="25"/>
      <c r="J10" s="25"/>
      <c r="K10" s="25"/>
      <c r="L10" s="25"/>
      <c r="M10" s="25"/>
      <c r="N10" s="14"/>
      <c r="O10" s="14"/>
      <c r="P10" s="25"/>
      <c r="Q10" s="14"/>
      <c r="R10" s="25"/>
      <c r="S10" s="14"/>
      <c r="T10" s="14"/>
      <c r="U10" s="25"/>
      <c r="V10" s="25"/>
      <c r="W10" s="23"/>
      <c r="X10" s="102"/>
      <c r="Y10" s="25"/>
      <c r="Z10" s="25"/>
      <c r="AA10" s="25"/>
      <c r="AB10" s="14"/>
      <c r="AC10" s="14"/>
      <c r="AD10" s="14"/>
      <c r="AE10" s="291"/>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row>
    <row r="11" spans="1:94" x14ac:dyDescent="0.25">
      <c r="A11" s="95"/>
      <c r="B11" s="95"/>
      <c r="C11" s="95"/>
      <c r="D11" s="95"/>
      <c r="E11" s="95"/>
      <c r="F11" s="95"/>
      <c r="G11" s="95"/>
      <c r="H11" s="95"/>
      <c r="I11" s="95"/>
      <c r="J11" s="95"/>
      <c r="K11" s="95"/>
      <c r="L11" s="95"/>
      <c r="M11" s="95"/>
      <c r="N11" s="95"/>
      <c r="O11" s="95"/>
      <c r="P11" s="95"/>
      <c r="Q11" s="95"/>
      <c r="R11" s="95"/>
      <c r="S11" s="95"/>
      <c r="T11" s="95"/>
      <c r="U11" s="95"/>
      <c r="V11" s="95"/>
      <c r="W11" s="23"/>
      <c r="X11" s="63"/>
      <c r="Y11" s="95"/>
      <c r="Z11" s="95"/>
      <c r="AA11" s="95"/>
      <c r="AB11" s="95"/>
      <c r="AC11" s="95"/>
      <c r="AD11" s="95"/>
      <c r="AE11" s="290"/>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row>
    <row r="12" spans="1:94" x14ac:dyDescent="0.25">
      <c r="A12" s="97"/>
      <c r="B12" s="97" t="s">
        <v>28</v>
      </c>
      <c r="C12" s="97">
        <f>COUNT(D4:D11)</f>
        <v>5</v>
      </c>
      <c r="D12" s="97">
        <f>SUM(D7:D11)</f>
        <v>0</v>
      </c>
      <c r="E12" s="97">
        <f>SUM(E4:E11)</f>
        <v>0</v>
      </c>
      <c r="F12" s="97"/>
      <c r="G12" s="97"/>
      <c r="H12" s="97">
        <f>SUM(H4:H11)</f>
        <v>0</v>
      </c>
      <c r="I12" s="97">
        <f>SUM(I4:I11)</f>
        <v>98</v>
      </c>
      <c r="J12" s="97">
        <f>MAX(J4:J11)</f>
        <v>11</v>
      </c>
      <c r="K12" s="98">
        <f>SUM(K4:K11)</f>
        <v>74755</v>
      </c>
      <c r="L12" s="98">
        <f>SUM(L4:L11)</f>
        <v>0</v>
      </c>
      <c r="M12" s="98">
        <f t="shared" ref="M12:W12" si="0">SUM(M4:M11)</f>
        <v>14951</v>
      </c>
      <c r="N12" s="98">
        <f t="shared" si="0"/>
        <v>0</v>
      </c>
      <c r="O12" s="98">
        <f t="shared" si="0"/>
        <v>5213.1499999999996</v>
      </c>
      <c r="P12" s="98">
        <f t="shared" si="0"/>
        <v>165.75</v>
      </c>
      <c r="Q12" s="98">
        <f t="shared" si="0"/>
        <v>25000</v>
      </c>
      <c r="R12" s="98">
        <f t="shared" si="0"/>
        <v>3500</v>
      </c>
      <c r="S12" s="98">
        <f t="shared" si="0"/>
        <v>0</v>
      </c>
      <c r="T12" s="98">
        <f t="shared" si="0"/>
        <v>0</v>
      </c>
      <c r="U12" s="98">
        <f t="shared" si="0"/>
        <v>123584.9</v>
      </c>
      <c r="V12" s="98">
        <f t="shared" si="0"/>
        <v>0</v>
      </c>
      <c r="W12" s="98">
        <f t="shared" si="0"/>
        <v>123584.9</v>
      </c>
      <c r="X12" s="101">
        <f>SUM(X4:X11)</f>
        <v>0</v>
      </c>
      <c r="Y12" s="101">
        <f>SUM(Y4:Y11)</f>
        <v>0</v>
      </c>
      <c r="Z12" s="101">
        <f>SUM(Z4:Z11)</f>
        <v>1141</v>
      </c>
      <c r="AA12" s="101">
        <f>SUM(AA4:AA11)</f>
        <v>1063</v>
      </c>
      <c r="AB12" s="113" t="e">
        <f>W12/(D12+E12)</f>
        <v>#DIV/0!</v>
      </c>
      <c r="AC12" s="113">
        <f>W12/Z12</f>
        <v>108.31279579316389</v>
      </c>
      <c r="AD12" s="113"/>
      <c r="AE12" s="113"/>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row>
    <row r="13" spans="1:94" ht="31.2" x14ac:dyDescent="0.25">
      <c r="A13" s="146" t="s">
        <v>14</v>
      </c>
      <c r="B13" s="146" t="s">
        <v>15</v>
      </c>
      <c r="C13" s="146" t="s">
        <v>16</v>
      </c>
      <c r="D13" s="43" t="s">
        <v>526</v>
      </c>
      <c r="E13" s="43" t="s">
        <v>524</v>
      </c>
      <c r="F13" s="146" t="s">
        <v>2</v>
      </c>
      <c r="G13" s="146" t="s">
        <v>3</v>
      </c>
      <c r="H13" s="43" t="s">
        <v>31</v>
      </c>
      <c r="I13" s="43" t="s">
        <v>4</v>
      </c>
      <c r="J13" s="43" t="s">
        <v>5</v>
      </c>
      <c r="K13" s="43" t="s">
        <v>6</v>
      </c>
      <c r="L13" s="43" t="s">
        <v>773</v>
      </c>
      <c r="M13" s="43" t="s">
        <v>13</v>
      </c>
      <c r="N13" s="146" t="s">
        <v>17</v>
      </c>
      <c r="O13" s="146" t="s">
        <v>7</v>
      </c>
      <c r="P13" s="43" t="s">
        <v>8</v>
      </c>
      <c r="Q13" s="146" t="s">
        <v>9</v>
      </c>
      <c r="R13" s="43" t="s">
        <v>18</v>
      </c>
      <c r="S13" s="146" t="s">
        <v>10</v>
      </c>
      <c r="T13" s="146" t="s">
        <v>12</v>
      </c>
      <c r="U13" s="43" t="s">
        <v>169</v>
      </c>
      <c r="V13" s="43" t="s">
        <v>170</v>
      </c>
      <c r="W13" s="43" t="s">
        <v>171</v>
      </c>
      <c r="X13" s="43" t="s">
        <v>163</v>
      </c>
      <c r="Y13" s="43" t="s">
        <v>164</v>
      </c>
      <c r="Z13" s="43" t="s">
        <v>165</v>
      </c>
      <c r="AA13" s="43" t="s">
        <v>166</v>
      </c>
      <c r="AB13" s="146" t="s">
        <v>167</v>
      </c>
      <c r="AC13" s="146" t="s">
        <v>168</v>
      </c>
      <c r="AD13" s="146" t="s">
        <v>1405</v>
      </c>
      <c r="AE13" s="146" t="s">
        <v>1406</v>
      </c>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row>
    <row r="14" spans="1:94" x14ac:dyDescent="0.25">
      <c r="A14" s="95"/>
      <c r="B14" s="95"/>
      <c r="C14" s="95"/>
      <c r="D14" s="95"/>
      <c r="E14" s="95"/>
      <c r="F14" s="95"/>
      <c r="G14" s="95"/>
      <c r="H14" s="95"/>
      <c r="I14" s="95"/>
      <c r="J14" s="95"/>
      <c r="K14" s="95"/>
      <c r="L14" s="95"/>
      <c r="M14" s="95"/>
      <c r="N14" s="95"/>
      <c r="O14" s="95"/>
      <c r="P14" s="95"/>
      <c r="Q14" s="95"/>
      <c r="R14" s="95"/>
      <c r="S14" s="95"/>
      <c r="T14" s="95"/>
      <c r="U14" s="95"/>
      <c r="V14" s="95"/>
      <c r="W14" s="95"/>
      <c r="X14" s="95"/>
      <c r="Y14" s="95"/>
      <c r="Z14" s="95"/>
      <c r="AA14" s="95"/>
      <c r="AB14" s="95"/>
      <c r="AC14" s="95"/>
      <c r="AD14" s="95"/>
      <c r="AE14" s="95"/>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row>
    <row r="15" spans="1:94" s="227" customFormat="1" ht="36" x14ac:dyDescent="0.25">
      <c r="A15" s="304" t="s">
        <v>1251</v>
      </c>
      <c r="B15" s="304"/>
      <c r="C15" s="245" t="s">
        <v>30</v>
      </c>
      <c r="D15" s="245" t="s">
        <v>526</v>
      </c>
      <c r="E15" s="245" t="s">
        <v>524</v>
      </c>
      <c r="F15" s="246"/>
      <c r="G15" s="246"/>
      <c r="H15" s="245" t="s">
        <v>31</v>
      </c>
      <c r="I15" s="245" t="s">
        <v>4</v>
      </c>
      <c r="J15" s="245" t="s">
        <v>5</v>
      </c>
      <c r="K15" s="245" t="s">
        <v>6</v>
      </c>
      <c r="L15" s="245" t="s">
        <v>773</v>
      </c>
      <c r="M15" s="245" t="s">
        <v>13</v>
      </c>
      <c r="N15" s="246" t="s">
        <v>17</v>
      </c>
      <c r="O15" s="246" t="s">
        <v>7</v>
      </c>
      <c r="P15" s="245" t="s">
        <v>8</v>
      </c>
      <c r="Q15" s="246" t="s">
        <v>9</v>
      </c>
      <c r="R15" s="245" t="s">
        <v>18</v>
      </c>
      <c r="S15" s="246" t="s">
        <v>10</v>
      </c>
      <c r="T15" s="246" t="s">
        <v>12</v>
      </c>
      <c r="U15" s="245" t="s">
        <v>169</v>
      </c>
      <c r="V15" s="245" t="s">
        <v>170</v>
      </c>
      <c r="W15" s="245" t="s">
        <v>171</v>
      </c>
      <c r="X15" s="245" t="s">
        <v>163</v>
      </c>
      <c r="Y15" s="245" t="s">
        <v>164</v>
      </c>
      <c r="Z15" s="245" t="s">
        <v>165</v>
      </c>
      <c r="AA15" s="245" t="s">
        <v>166</v>
      </c>
      <c r="AB15" s="247" t="s">
        <v>167</v>
      </c>
      <c r="AC15" s="247" t="s">
        <v>168</v>
      </c>
      <c r="AD15" s="247"/>
      <c r="AE15" s="247"/>
    </row>
    <row r="16" spans="1:94" s="20" customFormat="1" ht="25.5" customHeight="1" x14ac:dyDescent="0.25">
      <c r="A16" s="303" t="s">
        <v>686</v>
      </c>
      <c r="B16" s="303"/>
      <c r="C16" s="95">
        <f>COUNT(D4:D8)</f>
        <v>5</v>
      </c>
      <c r="D16" s="95">
        <f>SUM(D4:D8)</f>
        <v>0</v>
      </c>
      <c r="E16" s="95">
        <f>SUM(E4:E8)</f>
        <v>0</v>
      </c>
      <c r="F16" s="95"/>
      <c r="G16" s="95"/>
      <c r="H16" s="95">
        <f>SUM(H4:H8)</f>
        <v>0</v>
      </c>
      <c r="I16" s="95">
        <f>SUM(I4:I8)</f>
        <v>98</v>
      </c>
      <c r="J16" s="95">
        <f>MAX(J4:J8)</f>
        <v>11</v>
      </c>
      <c r="K16" s="45">
        <f>SUM(K4:K8)</f>
        <v>74755</v>
      </c>
      <c r="L16" s="45">
        <f t="shared" ref="L16:AA16" si="1">SUM(L4:L8)</f>
        <v>0</v>
      </c>
      <c r="M16" s="45">
        <f t="shared" si="1"/>
        <v>14951</v>
      </c>
      <c r="N16" s="45">
        <f t="shared" si="1"/>
        <v>0</v>
      </c>
      <c r="O16" s="45">
        <f t="shared" si="1"/>
        <v>5213.1499999999996</v>
      </c>
      <c r="P16" s="45">
        <f t="shared" si="1"/>
        <v>165.75</v>
      </c>
      <c r="Q16" s="45">
        <f t="shared" si="1"/>
        <v>25000</v>
      </c>
      <c r="R16" s="45">
        <f t="shared" si="1"/>
        <v>3500</v>
      </c>
      <c r="S16" s="45">
        <f t="shared" si="1"/>
        <v>0</v>
      </c>
      <c r="T16" s="45">
        <f t="shared" si="1"/>
        <v>0</v>
      </c>
      <c r="U16" s="45">
        <f t="shared" si="1"/>
        <v>123584.9</v>
      </c>
      <c r="V16" s="45">
        <f t="shared" si="1"/>
        <v>0</v>
      </c>
      <c r="W16" s="62">
        <f>U16+V16</f>
        <v>123584.9</v>
      </c>
      <c r="X16" s="249">
        <f t="shared" si="1"/>
        <v>0</v>
      </c>
      <c r="Y16" s="249">
        <f t="shared" si="1"/>
        <v>0</v>
      </c>
      <c r="Z16" s="249">
        <f t="shared" si="1"/>
        <v>1141</v>
      </c>
      <c r="AA16" s="249">
        <f t="shared" si="1"/>
        <v>1063</v>
      </c>
      <c r="AB16" s="72" t="e">
        <f>W16/(D16+E16)</f>
        <v>#DIV/0!</v>
      </c>
      <c r="AC16" s="62">
        <f>W16/Z16</f>
        <v>108.31279579316389</v>
      </c>
      <c r="AD16" s="62"/>
      <c r="AE16" s="62"/>
    </row>
    <row r="17" spans="1:94" x14ac:dyDescent="0.25">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c r="CN17" s="27"/>
      <c r="CO17" s="27"/>
      <c r="CP17" s="27"/>
    </row>
    <row r="18" spans="1:94" x14ac:dyDescent="0.25">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row>
    <row r="19" spans="1:94" x14ac:dyDescent="0.25">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row>
    <row r="20" spans="1:94" x14ac:dyDescent="0.25">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c r="CD20" s="27"/>
      <c r="CE20" s="27"/>
      <c r="CF20" s="27"/>
      <c r="CG20" s="27"/>
      <c r="CH20" s="27"/>
      <c r="CI20" s="27"/>
      <c r="CJ20" s="27"/>
      <c r="CK20" s="27"/>
      <c r="CL20" s="27"/>
      <c r="CM20" s="27"/>
      <c r="CN20" s="27"/>
      <c r="CO20" s="27"/>
      <c r="CP20" s="27"/>
    </row>
    <row r="21" spans="1:94" x14ac:dyDescent="0.25">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row>
    <row r="22" spans="1:94" x14ac:dyDescent="0.25">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7"/>
      <c r="CK22" s="27"/>
      <c r="CL22" s="27"/>
      <c r="CM22" s="27"/>
      <c r="CN22" s="27"/>
      <c r="CO22" s="27"/>
      <c r="CP22" s="27"/>
    </row>
    <row r="23" spans="1:94" x14ac:dyDescent="0.25">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7"/>
      <c r="CK23" s="27"/>
      <c r="CL23" s="27"/>
      <c r="CM23" s="27"/>
      <c r="CN23" s="27"/>
      <c r="CO23" s="27"/>
      <c r="CP23" s="27"/>
    </row>
    <row r="24" spans="1:94" x14ac:dyDescent="0.25">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row>
    <row r="25" spans="1:94" x14ac:dyDescent="0.25">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7"/>
      <c r="CK25" s="27"/>
      <c r="CL25" s="27"/>
      <c r="CM25" s="27"/>
      <c r="CN25" s="27"/>
      <c r="CO25" s="27"/>
      <c r="CP25" s="27"/>
    </row>
    <row r="26" spans="1:94" x14ac:dyDescent="0.25">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7"/>
      <c r="CG26" s="27"/>
      <c r="CH26" s="27"/>
      <c r="CI26" s="27"/>
      <c r="CJ26" s="27"/>
      <c r="CK26" s="27"/>
      <c r="CL26" s="27"/>
      <c r="CM26" s="27"/>
      <c r="CN26" s="27"/>
      <c r="CO26" s="27"/>
      <c r="CP26" s="27"/>
    </row>
    <row r="27" spans="1:94" x14ac:dyDescent="0.25">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row>
    <row r="28" spans="1:94" x14ac:dyDescent="0.25">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7"/>
      <c r="CG28" s="27"/>
      <c r="CH28" s="27"/>
      <c r="CI28" s="27"/>
      <c r="CJ28" s="27"/>
      <c r="CK28" s="27"/>
      <c r="CL28" s="27"/>
      <c r="CM28" s="27"/>
      <c r="CN28" s="27"/>
      <c r="CO28" s="27"/>
      <c r="CP28" s="27"/>
    </row>
    <row r="29" spans="1:94" x14ac:dyDescent="0.25">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7"/>
      <c r="CK29" s="27"/>
      <c r="CL29" s="27"/>
      <c r="CM29" s="27"/>
      <c r="CN29" s="27"/>
      <c r="CO29" s="27"/>
      <c r="CP29" s="27"/>
    </row>
    <row r="30" spans="1:94" x14ac:dyDescent="0.25">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row>
    <row r="31" spans="1:94" x14ac:dyDescent="0.25">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7"/>
      <c r="CK31" s="27"/>
      <c r="CL31" s="27"/>
      <c r="CM31" s="27"/>
      <c r="CN31" s="27"/>
      <c r="CO31" s="27"/>
      <c r="CP31" s="27"/>
    </row>
    <row r="32" spans="1:94" x14ac:dyDescent="0.25">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7"/>
      <c r="CK32" s="27"/>
      <c r="CL32" s="27"/>
      <c r="CM32" s="27"/>
      <c r="CN32" s="27"/>
      <c r="CO32" s="27"/>
      <c r="CP32" s="27"/>
    </row>
    <row r="33" spans="1:94" x14ac:dyDescent="0.25">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row>
    <row r="34" spans="1:94" x14ac:dyDescent="0.25">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7"/>
      <c r="CK34" s="27"/>
      <c r="CL34" s="27"/>
      <c r="CM34" s="27"/>
      <c r="CN34" s="27"/>
      <c r="CO34" s="27"/>
      <c r="CP34" s="27"/>
    </row>
    <row r="35" spans="1:94" x14ac:dyDescent="0.2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7"/>
      <c r="CK35" s="27"/>
      <c r="CL35" s="27"/>
      <c r="CM35" s="27"/>
      <c r="CN35" s="27"/>
      <c r="CO35" s="27"/>
      <c r="CP35" s="27"/>
    </row>
    <row r="36" spans="1:94" x14ac:dyDescent="0.25">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row>
    <row r="37" spans="1:94" x14ac:dyDescent="0.25">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row>
    <row r="38" spans="1:94" x14ac:dyDescent="0.25">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7"/>
      <c r="CK38" s="27"/>
      <c r="CL38" s="27"/>
      <c r="CM38" s="27"/>
      <c r="CN38" s="27"/>
      <c r="CO38" s="27"/>
      <c r="CP38" s="27"/>
    </row>
    <row r="39" spans="1:94" x14ac:dyDescent="0.25">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row>
    <row r="40" spans="1:94" x14ac:dyDescent="0.25">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7"/>
      <c r="CK40" s="27"/>
      <c r="CL40" s="27"/>
      <c r="CM40" s="27"/>
      <c r="CN40" s="27"/>
      <c r="CO40" s="27"/>
      <c r="CP40" s="27"/>
    </row>
    <row r="41" spans="1:94" x14ac:dyDescent="0.25">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7"/>
      <c r="CK41" s="27"/>
      <c r="CL41" s="27"/>
      <c r="CM41" s="27"/>
      <c r="CN41" s="27"/>
      <c r="CO41" s="27"/>
      <c r="CP41" s="27"/>
    </row>
    <row r="42" spans="1:94" x14ac:dyDescent="0.25">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row>
    <row r="43" spans="1:94" x14ac:dyDescent="0.25">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7"/>
      <c r="CG43" s="27"/>
      <c r="CH43" s="27"/>
      <c r="CI43" s="27"/>
      <c r="CJ43" s="27"/>
      <c r="CK43" s="27"/>
      <c r="CL43" s="27"/>
      <c r="CM43" s="27"/>
      <c r="CN43" s="27"/>
      <c r="CO43" s="27"/>
      <c r="CP43" s="27"/>
    </row>
    <row r="44" spans="1:94" x14ac:dyDescent="0.25">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c r="CJ44" s="27"/>
      <c r="CK44" s="27"/>
      <c r="CL44" s="27"/>
      <c r="CM44" s="27"/>
      <c r="CN44" s="27"/>
      <c r="CO44" s="27"/>
      <c r="CP44" s="27"/>
    </row>
    <row r="45" spans="1:94" x14ac:dyDescent="0.2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7"/>
      <c r="CK45" s="27"/>
      <c r="CL45" s="27"/>
      <c r="CM45" s="27"/>
      <c r="CN45" s="27"/>
      <c r="CO45" s="27"/>
      <c r="CP45" s="27"/>
    </row>
    <row r="46" spans="1:94" x14ac:dyDescent="0.25">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7"/>
      <c r="CG46" s="27"/>
      <c r="CH46" s="27"/>
      <c r="CI46" s="27"/>
      <c r="CJ46" s="27"/>
      <c r="CK46" s="27"/>
      <c r="CL46" s="27"/>
      <c r="CM46" s="27"/>
      <c r="CN46" s="27"/>
      <c r="CO46" s="27"/>
      <c r="CP46" s="27"/>
    </row>
    <row r="47" spans="1:94" x14ac:dyDescent="0.25">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c r="CD47" s="27"/>
      <c r="CE47" s="27"/>
      <c r="CF47" s="27"/>
      <c r="CG47" s="27"/>
      <c r="CH47" s="27"/>
      <c r="CI47" s="27"/>
      <c r="CJ47" s="27"/>
      <c r="CK47" s="27"/>
      <c r="CL47" s="27"/>
      <c r="CM47" s="27"/>
      <c r="CN47" s="27"/>
      <c r="CO47" s="27"/>
      <c r="CP47" s="27"/>
    </row>
    <row r="48" spans="1:94" x14ac:dyDescent="0.25">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7"/>
      <c r="CK48" s="27"/>
      <c r="CL48" s="27"/>
      <c r="CM48" s="27"/>
      <c r="CN48" s="27"/>
      <c r="CO48" s="27"/>
      <c r="CP48" s="27"/>
    </row>
    <row r="49" spans="1:94" x14ac:dyDescent="0.25">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row>
    <row r="50" spans="1:94" x14ac:dyDescent="0.25">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row>
    <row r="51" spans="1:94" x14ac:dyDescent="0.25">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7"/>
      <c r="CK51" s="27"/>
      <c r="CL51" s="27"/>
      <c r="CM51" s="27"/>
      <c r="CN51" s="27"/>
      <c r="CO51" s="27"/>
      <c r="CP51" s="27"/>
    </row>
    <row r="52" spans="1:94" x14ac:dyDescent="0.25">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7"/>
      <c r="CK52" s="27"/>
      <c r="CL52" s="27"/>
      <c r="CM52" s="27"/>
      <c r="CN52" s="27"/>
      <c r="CO52" s="27"/>
      <c r="CP52" s="27"/>
    </row>
    <row r="53" spans="1:94" x14ac:dyDescent="0.25">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7"/>
      <c r="CK53" s="27"/>
      <c r="CL53" s="27"/>
      <c r="CM53" s="27"/>
      <c r="CN53" s="27"/>
      <c r="CO53" s="27"/>
      <c r="CP53" s="27"/>
    </row>
    <row r="54" spans="1:94" x14ac:dyDescent="0.25">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c r="CJ54" s="27"/>
      <c r="CK54" s="27"/>
      <c r="CL54" s="27"/>
      <c r="CM54" s="27"/>
      <c r="CN54" s="27"/>
      <c r="CO54" s="27"/>
      <c r="CP54" s="27"/>
    </row>
    <row r="55" spans="1:94" x14ac:dyDescent="0.2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c r="CJ55" s="27"/>
      <c r="CK55" s="27"/>
      <c r="CL55" s="27"/>
      <c r="CM55" s="27"/>
      <c r="CN55" s="27"/>
      <c r="CO55" s="27"/>
      <c r="CP55" s="27"/>
    </row>
    <row r="56" spans="1:94" x14ac:dyDescent="0.25">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c r="CD56" s="27"/>
      <c r="CE56" s="27"/>
      <c r="CF56" s="27"/>
      <c r="CG56" s="27"/>
      <c r="CH56" s="27"/>
      <c r="CI56" s="27"/>
      <c r="CJ56" s="27"/>
      <c r="CK56" s="27"/>
      <c r="CL56" s="27"/>
      <c r="CM56" s="27"/>
      <c r="CN56" s="27"/>
      <c r="CO56" s="27"/>
      <c r="CP56" s="27"/>
    </row>
    <row r="57" spans="1:94" x14ac:dyDescent="0.25">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7"/>
      <c r="CK57" s="27"/>
      <c r="CL57" s="27"/>
      <c r="CM57" s="27"/>
      <c r="CN57" s="27"/>
      <c r="CO57" s="27"/>
      <c r="CP57" s="27"/>
    </row>
    <row r="58" spans="1:94" x14ac:dyDescent="0.25">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c r="CD58" s="27"/>
      <c r="CE58" s="27"/>
      <c r="CF58" s="27"/>
      <c r="CG58" s="27"/>
      <c r="CH58" s="27"/>
      <c r="CI58" s="27"/>
      <c r="CJ58" s="27"/>
      <c r="CK58" s="27"/>
      <c r="CL58" s="27"/>
      <c r="CM58" s="27"/>
      <c r="CN58" s="27"/>
      <c r="CO58" s="27"/>
      <c r="CP58" s="27"/>
    </row>
    <row r="59" spans="1:94" x14ac:dyDescent="0.25">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c r="CD59" s="27"/>
      <c r="CE59" s="27"/>
      <c r="CF59" s="27"/>
      <c r="CG59" s="27"/>
      <c r="CH59" s="27"/>
      <c r="CI59" s="27"/>
      <c r="CJ59" s="27"/>
      <c r="CK59" s="27"/>
      <c r="CL59" s="27"/>
      <c r="CM59" s="27"/>
      <c r="CN59" s="27"/>
      <c r="CO59" s="27"/>
      <c r="CP59" s="27"/>
    </row>
    <row r="60" spans="1:94" x14ac:dyDescent="0.25">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c r="CD60" s="27"/>
      <c r="CE60" s="27"/>
      <c r="CF60" s="27"/>
      <c r="CG60" s="27"/>
      <c r="CH60" s="27"/>
      <c r="CI60" s="27"/>
      <c r="CJ60" s="27"/>
      <c r="CK60" s="27"/>
      <c r="CL60" s="27"/>
      <c r="CM60" s="27"/>
      <c r="CN60" s="27"/>
      <c r="CO60" s="27"/>
      <c r="CP60" s="27"/>
    </row>
    <row r="61" spans="1:94" x14ac:dyDescent="0.25">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c r="CD61" s="27"/>
      <c r="CE61" s="27"/>
      <c r="CF61" s="27"/>
      <c r="CG61" s="27"/>
      <c r="CH61" s="27"/>
      <c r="CI61" s="27"/>
      <c r="CJ61" s="27"/>
      <c r="CK61" s="27"/>
      <c r="CL61" s="27"/>
      <c r="CM61" s="27"/>
      <c r="CN61" s="27"/>
      <c r="CO61" s="27"/>
      <c r="CP61" s="27"/>
    </row>
    <row r="62" spans="1:94" x14ac:dyDescent="0.25">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c r="CD62" s="27"/>
      <c r="CE62" s="27"/>
      <c r="CF62" s="27"/>
      <c r="CG62" s="27"/>
      <c r="CH62" s="27"/>
      <c r="CI62" s="27"/>
      <c r="CJ62" s="27"/>
      <c r="CK62" s="27"/>
      <c r="CL62" s="27"/>
      <c r="CM62" s="27"/>
      <c r="CN62" s="27"/>
      <c r="CO62" s="27"/>
      <c r="CP62" s="27"/>
    </row>
    <row r="63" spans="1:94" x14ac:dyDescent="0.25">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7"/>
      <c r="BV63" s="27"/>
      <c r="BW63" s="27"/>
      <c r="BX63" s="27"/>
      <c r="BY63" s="27"/>
      <c r="BZ63" s="27"/>
      <c r="CA63" s="27"/>
      <c r="CB63" s="27"/>
      <c r="CC63" s="27"/>
      <c r="CD63" s="27"/>
      <c r="CE63" s="27"/>
      <c r="CF63" s="27"/>
      <c r="CG63" s="27"/>
      <c r="CH63" s="27"/>
      <c r="CI63" s="27"/>
      <c r="CJ63" s="27"/>
      <c r="CK63" s="27"/>
      <c r="CL63" s="27"/>
      <c r="CM63" s="27"/>
      <c r="CN63" s="27"/>
      <c r="CO63" s="27"/>
      <c r="CP63" s="27"/>
    </row>
    <row r="64" spans="1:94" x14ac:dyDescent="0.25">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c r="CD64" s="27"/>
      <c r="CE64" s="27"/>
      <c r="CF64" s="27"/>
      <c r="CG64" s="27"/>
      <c r="CH64" s="27"/>
      <c r="CI64" s="27"/>
      <c r="CJ64" s="27"/>
      <c r="CK64" s="27"/>
      <c r="CL64" s="27"/>
      <c r="CM64" s="27"/>
      <c r="CN64" s="27"/>
      <c r="CO64" s="27"/>
      <c r="CP64" s="27"/>
    </row>
    <row r="65" spans="1:94" x14ac:dyDescent="0.2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c r="CD65" s="27"/>
      <c r="CE65" s="27"/>
      <c r="CF65" s="27"/>
      <c r="CG65" s="27"/>
      <c r="CH65" s="27"/>
      <c r="CI65" s="27"/>
      <c r="CJ65" s="27"/>
      <c r="CK65" s="27"/>
      <c r="CL65" s="27"/>
      <c r="CM65" s="27"/>
      <c r="CN65" s="27"/>
      <c r="CO65" s="27"/>
      <c r="CP65" s="27"/>
    </row>
    <row r="66" spans="1:94" x14ac:dyDescent="0.25">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c r="CD66" s="27"/>
      <c r="CE66" s="27"/>
      <c r="CF66" s="27"/>
      <c r="CG66" s="27"/>
      <c r="CH66" s="27"/>
      <c r="CI66" s="27"/>
      <c r="CJ66" s="27"/>
      <c r="CK66" s="27"/>
      <c r="CL66" s="27"/>
      <c r="CM66" s="27"/>
      <c r="CN66" s="27"/>
      <c r="CO66" s="27"/>
      <c r="CP66" s="27"/>
    </row>
    <row r="67" spans="1:94" x14ac:dyDescent="0.25">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c r="CD67" s="27"/>
      <c r="CE67" s="27"/>
      <c r="CF67" s="27"/>
      <c r="CG67" s="27"/>
      <c r="CH67" s="27"/>
      <c r="CI67" s="27"/>
      <c r="CJ67" s="27"/>
      <c r="CK67" s="27"/>
      <c r="CL67" s="27"/>
      <c r="CM67" s="27"/>
      <c r="CN67" s="27"/>
      <c r="CO67" s="27"/>
      <c r="CP67" s="27"/>
    </row>
    <row r="68" spans="1:94" x14ac:dyDescent="0.25">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c r="CD68" s="27"/>
      <c r="CE68" s="27"/>
      <c r="CF68" s="27"/>
      <c r="CG68" s="27"/>
      <c r="CH68" s="27"/>
      <c r="CI68" s="27"/>
      <c r="CJ68" s="27"/>
      <c r="CK68" s="27"/>
      <c r="CL68" s="27"/>
      <c r="CM68" s="27"/>
      <c r="CN68" s="27"/>
      <c r="CO68" s="27"/>
      <c r="CP68" s="27"/>
    </row>
    <row r="69" spans="1:94" x14ac:dyDescent="0.25">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7"/>
      <c r="CG69" s="27"/>
      <c r="CH69" s="27"/>
      <c r="CI69" s="27"/>
      <c r="CJ69" s="27"/>
      <c r="CK69" s="27"/>
      <c r="CL69" s="27"/>
      <c r="CM69" s="27"/>
      <c r="CN69" s="27"/>
      <c r="CO69" s="27"/>
      <c r="CP69" s="27"/>
    </row>
    <row r="70" spans="1:94" x14ac:dyDescent="0.25">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c r="CD70" s="27"/>
      <c r="CE70" s="27"/>
      <c r="CF70" s="27"/>
      <c r="CG70" s="27"/>
      <c r="CH70" s="27"/>
      <c r="CI70" s="27"/>
      <c r="CJ70" s="27"/>
      <c r="CK70" s="27"/>
      <c r="CL70" s="27"/>
      <c r="CM70" s="27"/>
      <c r="CN70" s="27"/>
      <c r="CO70" s="27"/>
      <c r="CP70" s="27"/>
    </row>
    <row r="71" spans="1:94" x14ac:dyDescent="0.25">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c r="CD71" s="27"/>
      <c r="CE71" s="27"/>
      <c r="CF71" s="27"/>
      <c r="CG71" s="27"/>
      <c r="CH71" s="27"/>
      <c r="CI71" s="27"/>
      <c r="CJ71" s="27"/>
      <c r="CK71" s="27"/>
      <c r="CL71" s="27"/>
      <c r="CM71" s="27"/>
      <c r="CN71" s="27"/>
      <c r="CO71" s="27"/>
      <c r="CP71" s="27"/>
    </row>
    <row r="72" spans="1:94" x14ac:dyDescent="0.25">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c r="CD72" s="27"/>
      <c r="CE72" s="27"/>
      <c r="CF72" s="27"/>
      <c r="CG72" s="27"/>
      <c r="CH72" s="27"/>
      <c r="CI72" s="27"/>
      <c r="CJ72" s="27"/>
      <c r="CK72" s="27"/>
      <c r="CL72" s="27"/>
      <c r="CM72" s="27"/>
      <c r="CN72" s="27"/>
      <c r="CO72" s="27"/>
      <c r="CP72" s="27"/>
    </row>
    <row r="73" spans="1:94" x14ac:dyDescent="0.25">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c r="CD73" s="27"/>
      <c r="CE73" s="27"/>
      <c r="CF73" s="27"/>
      <c r="CG73" s="27"/>
      <c r="CH73" s="27"/>
      <c r="CI73" s="27"/>
      <c r="CJ73" s="27"/>
      <c r="CK73" s="27"/>
      <c r="CL73" s="27"/>
      <c r="CM73" s="27"/>
      <c r="CN73" s="27"/>
      <c r="CO73" s="27"/>
      <c r="CP73" s="27"/>
    </row>
    <row r="74" spans="1:94" x14ac:dyDescent="0.25">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c r="CD74" s="27"/>
      <c r="CE74" s="27"/>
      <c r="CF74" s="27"/>
      <c r="CG74" s="27"/>
      <c r="CH74" s="27"/>
      <c r="CI74" s="27"/>
      <c r="CJ74" s="27"/>
      <c r="CK74" s="27"/>
      <c r="CL74" s="27"/>
      <c r="CM74" s="27"/>
      <c r="CN74" s="27"/>
      <c r="CO74" s="27"/>
      <c r="CP74" s="27"/>
    </row>
    <row r="75" spans="1:94" x14ac:dyDescent="0.2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c r="CD75" s="27"/>
      <c r="CE75" s="27"/>
      <c r="CF75" s="27"/>
      <c r="CG75" s="27"/>
      <c r="CH75" s="27"/>
      <c r="CI75" s="27"/>
      <c r="CJ75" s="27"/>
      <c r="CK75" s="27"/>
      <c r="CL75" s="27"/>
      <c r="CM75" s="27"/>
      <c r="CN75" s="27"/>
      <c r="CO75" s="27"/>
      <c r="CP75" s="27"/>
    </row>
    <row r="76" spans="1:94" x14ac:dyDescent="0.25">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c r="CD76" s="27"/>
      <c r="CE76" s="27"/>
      <c r="CF76" s="27"/>
      <c r="CG76" s="27"/>
      <c r="CH76" s="27"/>
      <c r="CI76" s="27"/>
      <c r="CJ76" s="27"/>
      <c r="CK76" s="27"/>
      <c r="CL76" s="27"/>
      <c r="CM76" s="27"/>
      <c r="CN76" s="27"/>
      <c r="CO76" s="27"/>
      <c r="CP76" s="27"/>
    </row>
    <row r="77" spans="1:94" x14ac:dyDescent="0.25">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c r="CD77" s="27"/>
      <c r="CE77" s="27"/>
      <c r="CF77" s="27"/>
      <c r="CG77" s="27"/>
      <c r="CH77" s="27"/>
      <c r="CI77" s="27"/>
      <c r="CJ77" s="27"/>
      <c r="CK77" s="27"/>
      <c r="CL77" s="27"/>
      <c r="CM77" s="27"/>
      <c r="CN77" s="27"/>
      <c r="CO77" s="27"/>
      <c r="CP77" s="27"/>
    </row>
    <row r="78" spans="1:94" x14ac:dyDescent="0.25">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c r="CD78" s="27"/>
      <c r="CE78" s="27"/>
      <c r="CF78" s="27"/>
      <c r="CG78" s="27"/>
      <c r="CH78" s="27"/>
      <c r="CI78" s="27"/>
      <c r="CJ78" s="27"/>
      <c r="CK78" s="27"/>
      <c r="CL78" s="27"/>
      <c r="CM78" s="27"/>
      <c r="CN78" s="27"/>
      <c r="CO78" s="27"/>
      <c r="CP78" s="27"/>
    </row>
    <row r="79" spans="1:94" x14ac:dyDescent="0.25">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c r="CD79" s="27"/>
      <c r="CE79" s="27"/>
      <c r="CF79" s="27"/>
      <c r="CG79" s="27"/>
      <c r="CH79" s="27"/>
      <c r="CI79" s="27"/>
      <c r="CJ79" s="27"/>
      <c r="CK79" s="27"/>
      <c r="CL79" s="27"/>
      <c r="CM79" s="27"/>
      <c r="CN79" s="27"/>
      <c r="CO79" s="27"/>
      <c r="CP79" s="27"/>
    </row>
    <row r="80" spans="1:94" x14ac:dyDescent="0.25">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c r="CD80" s="27"/>
      <c r="CE80" s="27"/>
      <c r="CF80" s="27"/>
      <c r="CG80" s="27"/>
      <c r="CH80" s="27"/>
      <c r="CI80" s="27"/>
      <c r="CJ80" s="27"/>
      <c r="CK80" s="27"/>
      <c r="CL80" s="27"/>
      <c r="CM80" s="27"/>
      <c r="CN80" s="27"/>
      <c r="CO80" s="27"/>
      <c r="CP80" s="27"/>
    </row>
    <row r="81" spans="1:94" x14ac:dyDescent="0.25">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c r="CD81" s="27"/>
      <c r="CE81" s="27"/>
      <c r="CF81" s="27"/>
      <c r="CG81" s="27"/>
      <c r="CH81" s="27"/>
      <c r="CI81" s="27"/>
      <c r="CJ81" s="27"/>
      <c r="CK81" s="27"/>
      <c r="CL81" s="27"/>
      <c r="CM81" s="27"/>
      <c r="CN81" s="27"/>
      <c r="CO81" s="27"/>
      <c r="CP81" s="27"/>
    </row>
    <row r="82" spans="1:94" x14ac:dyDescent="0.25">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c r="CD82" s="27"/>
      <c r="CE82" s="27"/>
      <c r="CF82" s="27"/>
      <c r="CG82" s="27"/>
      <c r="CH82" s="27"/>
      <c r="CI82" s="27"/>
      <c r="CJ82" s="27"/>
      <c r="CK82" s="27"/>
      <c r="CL82" s="27"/>
      <c r="CM82" s="27"/>
      <c r="CN82" s="27"/>
      <c r="CO82" s="27"/>
      <c r="CP82" s="27"/>
    </row>
    <row r="83" spans="1:94" x14ac:dyDescent="0.25">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c r="CD83" s="27"/>
      <c r="CE83" s="27"/>
      <c r="CF83" s="27"/>
      <c r="CG83" s="27"/>
      <c r="CH83" s="27"/>
      <c r="CI83" s="27"/>
      <c r="CJ83" s="27"/>
      <c r="CK83" s="27"/>
      <c r="CL83" s="27"/>
      <c r="CM83" s="27"/>
      <c r="CN83" s="27"/>
      <c r="CO83" s="27"/>
      <c r="CP83" s="27"/>
    </row>
    <row r="84" spans="1:94" x14ac:dyDescent="0.25">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c r="CD84" s="27"/>
      <c r="CE84" s="27"/>
      <c r="CF84" s="27"/>
      <c r="CG84" s="27"/>
      <c r="CH84" s="27"/>
      <c r="CI84" s="27"/>
      <c r="CJ84" s="27"/>
      <c r="CK84" s="27"/>
      <c r="CL84" s="27"/>
      <c r="CM84" s="27"/>
      <c r="CN84" s="27"/>
      <c r="CO84" s="27"/>
      <c r="CP84" s="27"/>
    </row>
    <row r="85" spans="1:94" x14ac:dyDescent="0.2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c r="CD85" s="27"/>
      <c r="CE85" s="27"/>
      <c r="CF85" s="27"/>
      <c r="CG85" s="27"/>
      <c r="CH85" s="27"/>
      <c r="CI85" s="27"/>
      <c r="CJ85" s="27"/>
      <c r="CK85" s="27"/>
      <c r="CL85" s="27"/>
      <c r="CM85" s="27"/>
      <c r="CN85" s="27"/>
      <c r="CO85" s="27"/>
      <c r="CP85" s="27"/>
    </row>
    <row r="86" spans="1:94" x14ac:dyDescent="0.25">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c r="CD86" s="27"/>
      <c r="CE86" s="27"/>
      <c r="CF86" s="27"/>
      <c r="CG86" s="27"/>
      <c r="CH86" s="27"/>
      <c r="CI86" s="27"/>
      <c r="CJ86" s="27"/>
      <c r="CK86" s="27"/>
      <c r="CL86" s="27"/>
      <c r="CM86" s="27"/>
      <c r="CN86" s="27"/>
      <c r="CO86" s="27"/>
      <c r="CP86" s="27"/>
    </row>
    <row r="87" spans="1:94" x14ac:dyDescent="0.25">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c r="BU87" s="27"/>
      <c r="BV87" s="27"/>
      <c r="BW87" s="27"/>
      <c r="BX87" s="27"/>
      <c r="BY87" s="27"/>
      <c r="BZ87" s="27"/>
      <c r="CA87" s="27"/>
      <c r="CB87" s="27"/>
      <c r="CC87" s="27"/>
      <c r="CD87" s="27"/>
      <c r="CE87" s="27"/>
      <c r="CF87" s="27"/>
      <c r="CG87" s="27"/>
      <c r="CH87" s="27"/>
      <c r="CI87" s="27"/>
      <c r="CJ87" s="27"/>
      <c r="CK87" s="27"/>
      <c r="CL87" s="27"/>
      <c r="CM87" s="27"/>
      <c r="CN87" s="27"/>
      <c r="CO87" s="27"/>
      <c r="CP87" s="27"/>
    </row>
    <row r="88" spans="1:94" x14ac:dyDescent="0.25">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7"/>
      <c r="CG88" s="27"/>
      <c r="CH88" s="27"/>
      <c r="CI88" s="27"/>
      <c r="CJ88" s="27"/>
      <c r="CK88" s="27"/>
      <c r="CL88" s="27"/>
      <c r="CM88" s="27"/>
      <c r="CN88" s="27"/>
      <c r="CO88" s="27"/>
      <c r="CP88" s="27"/>
    </row>
    <row r="89" spans="1:94" x14ac:dyDescent="0.25">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7"/>
      <c r="CG89" s="27"/>
      <c r="CH89" s="27"/>
      <c r="CI89" s="27"/>
      <c r="CJ89" s="27"/>
      <c r="CK89" s="27"/>
      <c r="CL89" s="27"/>
      <c r="CM89" s="27"/>
      <c r="CN89" s="27"/>
      <c r="CO89" s="27"/>
      <c r="CP89" s="27"/>
    </row>
    <row r="90" spans="1:94" x14ac:dyDescent="0.25">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c r="CD90" s="27"/>
      <c r="CE90" s="27"/>
      <c r="CF90" s="27"/>
      <c r="CG90" s="27"/>
      <c r="CH90" s="27"/>
      <c r="CI90" s="27"/>
      <c r="CJ90" s="27"/>
      <c r="CK90" s="27"/>
      <c r="CL90" s="27"/>
      <c r="CM90" s="27"/>
      <c r="CN90" s="27"/>
      <c r="CO90" s="27"/>
      <c r="CP90" s="27"/>
    </row>
    <row r="91" spans="1:94" x14ac:dyDescent="0.25">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c r="CD91" s="27"/>
      <c r="CE91" s="27"/>
      <c r="CF91" s="27"/>
      <c r="CG91" s="27"/>
      <c r="CH91" s="27"/>
      <c r="CI91" s="27"/>
      <c r="CJ91" s="27"/>
      <c r="CK91" s="27"/>
      <c r="CL91" s="27"/>
      <c r="CM91" s="27"/>
      <c r="CN91" s="27"/>
      <c r="CO91" s="27"/>
      <c r="CP91" s="27"/>
    </row>
    <row r="92" spans="1:94" x14ac:dyDescent="0.25">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c r="CD92" s="27"/>
      <c r="CE92" s="27"/>
      <c r="CF92" s="27"/>
      <c r="CG92" s="27"/>
      <c r="CH92" s="27"/>
      <c r="CI92" s="27"/>
      <c r="CJ92" s="27"/>
      <c r="CK92" s="27"/>
      <c r="CL92" s="27"/>
      <c r="CM92" s="27"/>
      <c r="CN92" s="27"/>
      <c r="CO92" s="27"/>
      <c r="CP92" s="27"/>
    </row>
    <row r="93" spans="1:94" x14ac:dyDescent="0.25">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c r="CD93" s="27"/>
      <c r="CE93" s="27"/>
      <c r="CF93" s="27"/>
      <c r="CG93" s="27"/>
      <c r="CH93" s="27"/>
      <c r="CI93" s="27"/>
      <c r="CJ93" s="27"/>
      <c r="CK93" s="27"/>
      <c r="CL93" s="27"/>
      <c r="CM93" s="27"/>
      <c r="CN93" s="27"/>
      <c r="CO93" s="27"/>
      <c r="CP93" s="27"/>
    </row>
    <row r="94" spans="1:94" x14ac:dyDescent="0.25">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7"/>
      <c r="CG94" s="27"/>
      <c r="CH94" s="27"/>
      <c r="CI94" s="27"/>
      <c r="CJ94" s="27"/>
      <c r="CK94" s="27"/>
      <c r="CL94" s="27"/>
      <c r="CM94" s="27"/>
      <c r="CN94" s="27"/>
      <c r="CO94" s="27"/>
      <c r="CP94" s="27"/>
    </row>
    <row r="95" spans="1:94" x14ac:dyDescent="0.2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7"/>
      <c r="CK95" s="27"/>
      <c r="CL95" s="27"/>
      <c r="CM95" s="27"/>
      <c r="CN95" s="27"/>
      <c r="CO95" s="27"/>
      <c r="CP95" s="27"/>
    </row>
    <row r="96" spans="1:94" x14ac:dyDescent="0.25">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7"/>
      <c r="CG96" s="27"/>
      <c r="CH96" s="27"/>
      <c r="CI96" s="27"/>
      <c r="CJ96" s="27"/>
      <c r="CK96" s="27"/>
      <c r="CL96" s="27"/>
      <c r="CM96" s="27"/>
      <c r="CN96" s="27"/>
      <c r="CO96" s="27"/>
      <c r="CP96" s="27"/>
    </row>
    <row r="97" spans="1:94" x14ac:dyDescent="0.25">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7"/>
      <c r="CG97" s="27"/>
      <c r="CH97" s="27"/>
      <c r="CI97" s="27"/>
      <c r="CJ97" s="27"/>
      <c r="CK97" s="27"/>
      <c r="CL97" s="27"/>
      <c r="CM97" s="27"/>
      <c r="CN97" s="27"/>
      <c r="CO97" s="27"/>
      <c r="CP97" s="27"/>
    </row>
    <row r="98" spans="1:94" x14ac:dyDescent="0.25">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c r="CD98" s="27"/>
      <c r="CE98" s="27"/>
      <c r="CF98" s="27"/>
      <c r="CG98" s="27"/>
      <c r="CH98" s="27"/>
      <c r="CI98" s="27"/>
      <c r="CJ98" s="27"/>
      <c r="CK98" s="27"/>
      <c r="CL98" s="27"/>
      <c r="CM98" s="27"/>
      <c r="CN98" s="27"/>
      <c r="CO98" s="27"/>
      <c r="CP98" s="27"/>
    </row>
    <row r="99" spans="1:94" x14ac:dyDescent="0.25">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c r="CD99" s="27"/>
      <c r="CE99" s="27"/>
      <c r="CF99" s="27"/>
      <c r="CG99" s="27"/>
      <c r="CH99" s="27"/>
      <c r="CI99" s="27"/>
      <c r="CJ99" s="27"/>
      <c r="CK99" s="27"/>
      <c r="CL99" s="27"/>
      <c r="CM99" s="27"/>
      <c r="CN99" s="27"/>
      <c r="CO99" s="27"/>
      <c r="CP99" s="27"/>
    </row>
    <row r="100" spans="1:94" x14ac:dyDescent="0.25">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c r="CD100" s="27"/>
      <c r="CE100" s="27"/>
      <c r="CF100" s="27"/>
      <c r="CG100" s="27"/>
      <c r="CH100" s="27"/>
      <c r="CI100" s="27"/>
      <c r="CJ100" s="27"/>
      <c r="CK100" s="27"/>
      <c r="CL100" s="27"/>
      <c r="CM100" s="27"/>
      <c r="CN100" s="27"/>
      <c r="CO100" s="27"/>
      <c r="CP100" s="27"/>
    </row>
    <row r="101" spans="1:94" x14ac:dyDescent="0.25">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c r="BU101" s="27"/>
      <c r="BV101" s="27"/>
      <c r="BW101" s="27"/>
      <c r="BX101" s="27"/>
      <c r="BY101" s="27"/>
      <c r="BZ101" s="27"/>
      <c r="CA101" s="27"/>
      <c r="CB101" s="27"/>
      <c r="CC101" s="27"/>
      <c r="CD101" s="27"/>
      <c r="CE101" s="27"/>
      <c r="CF101" s="27"/>
      <c r="CG101" s="27"/>
      <c r="CH101" s="27"/>
      <c r="CI101" s="27"/>
      <c r="CJ101" s="27"/>
      <c r="CK101" s="27"/>
      <c r="CL101" s="27"/>
      <c r="CM101" s="27"/>
      <c r="CN101" s="27"/>
      <c r="CO101" s="27"/>
      <c r="CP101" s="27"/>
    </row>
    <row r="102" spans="1:94" x14ac:dyDescent="0.25">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27"/>
      <c r="BR102" s="27"/>
      <c r="BS102" s="27"/>
      <c r="BT102" s="27"/>
      <c r="BU102" s="27"/>
      <c r="BV102" s="27"/>
      <c r="BW102" s="27"/>
      <c r="BX102" s="27"/>
      <c r="BY102" s="27"/>
      <c r="BZ102" s="27"/>
      <c r="CA102" s="27"/>
      <c r="CB102" s="27"/>
      <c r="CC102" s="27"/>
      <c r="CD102" s="27"/>
      <c r="CE102" s="27"/>
      <c r="CF102" s="27"/>
      <c r="CG102" s="27"/>
      <c r="CH102" s="27"/>
      <c r="CI102" s="27"/>
      <c r="CJ102" s="27"/>
      <c r="CK102" s="27"/>
      <c r="CL102" s="27"/>
      <c r="CM102" s="27"/>
      <c r="CN102" s="27"/>
      <c r="CO102" s="27"/>
      <c r="CP102" s="27"/>
    </row>
    <row r="103" spans="1:94" x14ac:dyDescent="0.25">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c r="CD103" s="27"/>
      <c r="CE103" s="27"/>
      <c r="CF103" s="27"/>
      <c r="CG103" s="27"/>
      <c r="CH103" s="27"/>
      <c r="CI103" s="27"/>
      <c r="CJ103" s="27"/>
      <c r="CK103" s="27"/>
      <c r="CL103" s="27"/>
      <c r="CM103" s="27"/>
      <c r="CN103" s="27"/>
      <c r="CO103" s="27"/>
      <c r="CP103" s="27"/>
    </row>
    <row r="104" spans="1:94" x14ac:dyDescent="0.25">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7"/>
      <c r="CG104" s="27"/>
      <c r="CH104" s="27"/>
      <c r="CI104" s="27"/>
      <c r="CJ104" s="27"/>
      <c r="CK104" s="27"/>
      <c r="CL104" s="27"/>
      <c r="CM104" s="27"/>
      <c r="CN104" s="27"/>
      <c r="CO104" s="27"/>
      <c r="CP104" s="27"/>
    </row>
    <row r="105" spans="1:94" x14ac:dyDescent="0.2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7"/>
      <c r="CG105" s="27"/>
      <c r="CH105" s="27"/>
      <c r="CI105" s="27"/>
      <c r="CJ105" s="27"/>
      <c r="CK105" s="27"/>
      <c r="CL105" s="27"/>
      <c r="CM105" s="27"/>
      <c r="CN105" s="27"/>
      <c r="CO105" s="27"/>
      <c r="CP105" s="27"/>
    </row>
    <row r="106" spans="1:94" x14ac:dyDescent="0.25">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7"/>
      <c r="CG106" s="27"/>
      <c r="CH106" s="27"/>
      <c r="CI106" s="27"/>
      <c r="CJ106" s="27"/>
      <c r="CK106" s="27"/>
      <c r="CL106" s="27"/>
      <c r="CM106" s="27"/>
      <c r="CN106" s="27"/>
      <c r="CO106" s="27"/>
      <c r="CP106" s="27"/>
    </row>
    <row r="107" spans="1:94" x14ac:dyDescent="0.25">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7"/>
      <c r="CG107" s="27"/>
      <c r="CH107" s="27"/>
      <c r="CI107" s="27"/>
      <c r="CJ107" s="27"/>
      <c r="CK107" s="27"/>
      <c r="CL107" s="27"/>
      <c r="CM107" s="27"/>
      <c r="CN107" s="27"/>
      <c r="CO107" s="27"/>
      <c r="CP107" s="27"/>
    </row>
    <row r="108" spans="1:94" x14ac:dyDescent="0.25">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7"/>
      <c r="CG108" s="27"/>
      <c r="CH108" s="27"/>
      <c r="CI108" s="27"/>
      <c r="CJ108" s="27"/>
      <c r="CK108" s="27"/>
      <c r="CL108" s="27"/>
      <c r="CM108" s="27"/>
      <c r="CN108" s="27"/>
      <c r="CO108" s="27"/>
      <c r="CP108" s="27"/>
    </row>
    <row r="109" spans="1:94" x14ac:dyDescent="0.25">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7"/>
      <c r="CK109" s="27"/>
      <c r="CL109" s="27"/>
      <c r="CM109" s="27"/>
      <c r="CN109" s="27"/>
      <c r="CO109" s="27"/>
      <c r="CP109" s="27"/>
    </row>
    <row r="110" spans="1:94" x14ac:dyDescent="0.25">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7"/>
      <c r="CG110" s="27"/>
      <c r="CH110" s="27"/>
      <c r="CI110" s="27"/>
      <c r="CJ110" s="27"/>
      <c r="CK110" s="27"/>
      <c r="CL110" s="27"/>
      <c r="CM110" s="27"/>
      <c r="CN110" s="27"/>
      <c r="CO110" s="27"/>
      <c r="CP110" s="27"/>
    </row>
    <row r="111" spans="1:94" x14ac:dyDescent="0.25">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7"/>
      <c r="CG111" s="27"/>
      <c r="CH111" s="27"/>
      <c r="CI111" s="27"/>
      <c r="CJ111" s="27"/>
      <c r="CK111" s="27"/>
      <c r="CL111" s="27"/>
      <c r="CM111" s="27"/>
      <c r="CN111" s="27"/>
      <c r="CO111" s="27"/>
      <c r="CP111" s="27"/>
    </row>
    <row r="112" spans="1:94" x14ac:dyDescent="0.25">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7"/>
      <c r="CK112" s="27"/>
      <c r="CL112" s="27"/>
      <c r="CM112" s="27"/>
      <c r="CN112" s="27"/>
      <c r="CO112" s="27"/>
      <c r="CP112" s="27"/>
    </row>
    <row r="113" spans="1:94" x14ac:dyDescent="0.25">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c r="CD113" s="27"/>
      <c r="CE113" s="27"/>
      <c r="CF113" s="27"/>
      <c r="CG113" s="27"/>
      <c r="CH113" s="27"/>
      <c r="CI113" s="27"/>
      <c r="CJ113" s="27"/>
      <c r="CK113" s="27"/>
      <c r="CL113" s="27"/>
      <c r="CM113" s="27"/>
      <c r="CN113" s="27"/>
      <c r="CO113" s="27"/>
      <c r="CP113" s="27"/>
    </row>
    <row r="114" spans="1:94" x14ac:dyDescent="0.25">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c r="CD114" s="27"/>
      <c r="CE114" s="27"/>
      <c r="CF114" s="27"/>
      <c r="CG114" s="27"/>
      <c r="CH114" s="27"/>
      <c r="CI114" s="27"/>
      <c r="CJ114" s="27"/>
      <c r="CK114" s="27"/>
      <c r="CL114" s="27"/>
      <c r="CM114" s="27"/>
      <c r="CN114" s="27"/>
      <c r="CO114" s="27"/>
      <c r="CP114" s="27"/>
    </row>
    <row r="115" spans="1:94" x14ac:dyDescent="0.2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c r="CD115" s="27"/>
      <c r="CE115" s="27"/>
      <c r="CF115" s="27"/>
      <c r="CG115" s="27"/>
      <c r="CH115" s="27"/>
      <c r="CI115" s="27"/>
      <c r="CJ115" s="27"/>
      <c r="CK115" s="27"/>
      <c r="CL115" s="27"/>
      <c r="CM115" s="27"/>
      <c r="CN115" s="27"/>
      <c r="CO115" s="27"/>
      <c r="CP115" s="27"/>
    </row>
    <row r="116" spans="1:94" x14ac:dyDescent="0.25">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7"/>
      <c r="CG116" s="27"/>
      <c r="CH116" s="27"/>
      <c r="CI116" s="27"/>
      <c r="CJ116" s="27"/>
      <c r="CK116" s="27"/>
      <c r="CL116" s="27"/>
      <c r="CM116" s="27"/>
      <c r="CN116" s="27"/>
      <c r="CO116" s="27"/>
      <c r="CP116" s="27"/>
    </row>
    <row r="117" spans="1:94" x14ac:dyDescent="0.25">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7"/>
      <c r="CG117" s="27"/>
      <c r="CH117" s="27"/>
      <c r="CI117" s="27"/>
      <c r="CJ117" s="27"/>
      <c r="CK117" s="27"/>
      <c r="CL117" s="27"/>
      <c r="CM117" s="27"/>
      <c r="CN117" s="27"/>
      <c r="CO117" s="27"/>
      <c r="CP117" s="27"/>
    </row>
    <row r="118" spans="1:94" x14ac:dyDescent="0.25">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7"/>
      <c r="CG118" s="27"/>
      <c r="CH118" s="27"/>
      <c r="CI118" s="27"/>
      <c r="CJ118" s="27"/>
      <c r="CK118" s="27"/>
      <c r="CL118" s="27"/>
      <c r="CM118" s="27"/>
      <c r="CN118" s="27"/>
      <c r="CO118" s="27"/>
      <c r="CP118" s="27"/>
    </row>
    <row r="119" spans="1:94" x14ac:dyDescent="0.25">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7"/>
      <c r="CG119" s="27"/>
      <c r="CH119" s="27"/>
      <c r="CI119" s="27"/>
      <c r="CJ119" s="27"/>
      <c r="CK119" s="27"/>
      <c r="CL119" s="27"/>
      <c r="CM119" s="27"/>
      <c r="CN119" s="27"/>
      <c r="CO119" s="27"/>
      <c r="CP119" s="27"/>
    </row>
    <row r="120" spans="1:94" x14ac:dyDescent="0.25">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7"/>
      <c r="CG120" s="27"/>
      <c r="CH120" s="27"/>
      <c r="CI120" s="27"/>
      <c r="CJ120" s="27"/>
      <c r="CK120" s="27"/>
      <c r="CL120" s="27"/>
      <c r="CM120" s="27"/>
      <c r="CN120" s="27"/>
      <c r="CO120" s="27"/>
      <c r="CP120" s="27"/>
    </row>
    <row r="121" spans="1:94" x14ac:dyDescent="0.25">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7"/>
      <c r="CG121" s="27"/>
      <c r="CH121" s="27"/>
      <c r="CI121" s="27"/>
      <c r="CJ121" s="27"/>
      <c r="CK121" s="27"/>
      <c r="CL121" s="27"/>
      <c r="CM121" s="27"/>
      <c r="CN121" s="27"/>
      <c r="CO121" s="27"/>
      <c r="CP121" s="27"/>
    </row>
    <row r="122" spans="1:94" x14ac:dyDescent="0.25">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7"/>
      <c r="BV122" s="27"/>
      <c r="BW122" s="27"/>
      <c r="BX122" s="27"/>
      <c r="BY122" s="27"/>
      <c r="BZ122" s="27"/>
      <c r="CA122" s="27"/>
      <c r="CB122" s="27"/>
      <c r="CC122" s="27"/>
      <c r="CD122" s="27"/>
      <c r="CE122" s="27"/>
      <c r="CF122" s="27"/>
      <c r="CG122" s="27"/>
      <c r="CH122" s="27"/>
      <c r="CI122" s="27"/>
      <c r="CJ122" s="27"/>
      <c r="CK122" s="27"/>
      <c r="CL122" s="27"/>
      <c r="CM122" s="27"/>
      <c r="CN122" s="27"/>
      <c r="CO122" s="27"/>
      <c r="CP122" s="27"/>
    </row>
    <row r="123" spans="1:94" x14ac:dyDescent="0.25">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7"/>
      <c r="BV123" s="27"/>
      <c r="BW123" s="27"/>
      <c r="BX123" s="27"/>
      <c r="BY123" s="27"/>
      <c r="BZ123" s="27"/>
      <c r="CA123" s="27"/>
      <c r="CB123" s="27"/>
      <c r="CC123" s="27"/>
      <c r="CD123" s="27"/>
      <c r="CE123" s="27"/>
      <c r="CF123" s="27"/>
      <c r="CG123" s="27"/>
      <c r="CH123" s="27"/>
      <c r="CI123" s="27"/>
      <c r="CJ123" s="27"/>
      <c r="CK123" s="27"/>
      <c r="CL123" s="27"/>
      <c r="CM123" s="27"/>
      <c r="CN123" s="27"/>
      <c r="CO123" s="27"/>
      <c r="CP123" s="27"/>
    </row>
    <row r="124" spans="1:94" x14ac:dyDescent="0.25">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7"/>
      <c r="BR124" s="27"/>
      <c r="BS124" s="27"/>
      <c r="BT124" s="27"/>
      <c r="BU124" s="27"/>
      <c r="BV124" s="27"/>
      <c r="BW124" s="27"/>
      <c r="BX124" s="27"/>
      <c r="BY124" s="27"/>
      <c r="BZ124" s="27"/>
      <c r="CA124" s="27"/>
      <c r="CB124" s="27"/>
      <c r="CC124" s="27"/>
      <c r="CD124" s="27"/>
      <c r="CE124" s="27"/>
      <c r="CF124" s="27"/>
      <c r="CG124" s="27"/>
      <c r="CH124" s="27"/>
      <c r="CI124" s="27"/>
      <c r="CJ124" s="27"/>
      <c r="CK124" s="27"/>
      <c r="CL124" s="27"/>
      <c r="CM124" s="27"/>
      <c r="CN124" s="27"/>
      <c r="CO124" s="27"/>
      <c r="CP124" s="27"/>
    </row>
    <row r="125" spans="1:94" x14ac:dyDescent="0.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7"/>
      <c r="BR125" s="27"/>
      <c r="BS125" s="27"/>
      <c r="BT125" s="27"/>
      <c r="BU125" s="27"/>
      <c r="BV125" s="27"/>
      <c r="BW125" s="27"/>
      <c r="BX125" s="27"/>
      <c r="BY125" s="27"/>
      <c r="BZ125" s="27"/>
      <c r="CA125" s="27"/>
      <c r="CB125" s="27"/>
      <c r="CC125" s="27"/>
      <c r="CD125" s="27"/>
      <c r="CE125" s="27"/>
      <c r="CF125" s="27"/>
      <c r="CG125" s="27"/>
      <c r="CH125" s="27"/>
      <c r="CI125" s="27"/>
      <c r="CJ125" s="27"/>
      <c r="CK125" s="27"/>
      <c r="CL125" s="27"/>
      <c r="CM125" s="27"/>
      <c r="CN125" s="27"/>
      <c r="CO125" s="27"/>
      <c r="CP125" s="27"/>
    </row>
    <row r="126" spans="1:94" x14ac:dyDescent="0.25">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7"/>
      <c r="CG126" s="27"/>
      <c r="CH126" s="27"/>
      <c r="CI126" s="27"/>
      <c r="CJ126" s="27"/>
      <c r="CK126" s="27"/>
      <c r="CL126" s="27"/>
      <c r="CM126" s="27"/>
      <c r="CN126" s="27"/>
      <c r="CO126" s="27"/>
      <c r="CP126" s="27"/>
    </row>
    <row r="127" spans="1:94" x14ac:dyDescent="0.25">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c r="CD127" s="27"/>
      <c r="CE127" s="27"/>
      <c r="CF127" s="27"/>
      <c r="CG127" s="27"/>
      <c r="CH127" s="27"/>
      <c r="CI127" s="27"/>
      <c r="CJ127" s="27"/>
      <c r="CK127" s="27"/>
      <c r="CL127" s="27"/>
      <c r="CM127" s="27"/>
      <c r="CN127" s="27"/>
      <c r="CO127" s="27"/>
      <c r="CP127" s="27"/>
    </row>
    <row r="128" spans="1:94" x14ac:dyDescent="0.25">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c r="CB128" s="27"/>
      <c r="CC128" s="27"/>
      <c r="CD128" s="27"/>
      <c r="CE128" s="27"/>
      <c r="CF128" s="27"/>
      <c r="CG128" s="27"/>
      <c r="CH128" s="27"/>
      <c r="CI128" s="27"/>
      <c r="CJ128" s="27"/>
      <c r="CK128" s="27"/>
      <c r="CL128" s="27"/>
      <c r="CM128" s="27"/>
      <c r="CN128" s="27"/>
      <c r="CO128" s="27"/>
      <c r="CP128" s="27"/>
    </row>
    <row r="129" spans="1:94" x14ac:dyDescent="0.25">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c r="CD129" s="27"/>
      <c r="CE129" s="27"/>
      <c r="CF129" s="27"/>
      <c r="CG129" s="27"/>
      <c r="CH129" s="27"/>
      <c r="CI129" s="27"/>
      <c r="CJ129" s="27"/>
      <c r="CK129" s="27"/>
      <c r="CL129" s="27"/>
      <c r="CM129" s="27"/>
      <c r="CN129" s="27"/>
      <c r="CO129" s="27"/>
      <c r="CP129" s="27"/>
    </row>
    <row r="130" spans="1:94" x14ac:dyDescent="0.25">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c r="CD130" s="27"/>
      <c r="CE130" s="27"/>
      <c r="CF130" s="27"/>
      <c r="CG130" s="27"/>
      <c r="CH130" s="27"/>
      <c r="CI130" s="27"/>
      <c r="CJ130" s="27"/>
      <c r="CK130" s="27"/>
      <c r="CL130" s="27"/>
      <c r="CM130" s="27"/>
      <c r="CN130" s="27"/>
      <c r="CO130" s="27"/>
      <c r="CP130" s="27"/>
    </row>
    <row r="131" spans="1:94" x14ac:dyDescent="0.25">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7"/>
      <c r="CG131" s="27"/>
      <c r="CH131" s="27"/>
      <c r="CI131" s="27"/>
      <c r="CJ131" s="27"/>
      <c r="CK131" s="27"/>
      <c r="CL131" s="27"/>
      <c r="CM131" s="27"/>
      <c r="CN131" s="27"/>
      <c r="CO131" s="27"/>
      <c r="CP131" s="27"/>
    </row>
    <row r="132" spans="1:94" x14ac:dyDescent="0.25">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7"/>
      <c r="CG132" s="27"/>
      <c r="CH132" s="27"/>
      <c r="CI132" s="27"/>
      <c r="CJ132" s="27"/>
      <c r="CK132" s="27"/>
      <c r="CL132" s="27"/>
      <c r="CM132" s="27"/>
      <c r="CN132" s="27"/>
      <c r="CO132" s="27"/>
      <c r="CP132" s="27"/>
    </row>
    <row r="133" spans="1:94" x14ac:dyDescent="0.25">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c r="CD133" s="27"/>
      <c r="CE133" s="27"/>
      <c r="CF133" s="27"/>
      <c r="CG133" s="27"/>
      <c r="CH133" s="27"/>
      <c r="CI133" s="27"/>
      <c r="CJ133" s="27"/>
      <c r="CK133" s="27"/>
      <c r="CL133" s="27"/>
      <c r="CM133" s="27"/>
      <c r="CN133" s="27"/>
      <c r="CO133" s="27"/>
      <c r="CP133" s="27"/>
    </row>
    <row r="134" spans="1:94" x14ac:dyDescent="0.25">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c r="CD134" s="27"/>
      <c r="CE134" s="27"/>
      <c r="CF134" s="27"/>
      <c r="CG134" s="27"/>
      <c r="CH134" s="27"/>
      <c r="CI134" s="27"/>
      <c r="CJ134" s="27"/>
      <c r="CK134" s="27"/>
      <c r="CL134" s="27"/>
      <c r="CM134" s="27"/>
      <c r="CN134" s="27"/>
      <c r="CO134" s="27"/>
      <c r="CP134" s="27"/>
    </row>
    <row r="135" spans="1:94" x14ac:dyDescent="0.2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7"/>
      <c r="CG135" s="27"/>
      <c r="CH135" s="27"/>
      <c r="CI135" s="27"/>
      <c r="CJ135" s="27"/>
      <c r="CK135" s="27"/>
      <c r="CL135" s="27"/>
      <c r="CM135" s="27"/>
      <c r="CN135" s="27"/>
      <c r="CO135" s="27"/>
      <c r="CP135" s="27"/>
    </row>
    <row r="136" spans="1:94" x14ac:dyDescent="0.25">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c r="CD136" s="27"/>
      <c r="CE136" s="27"/>
      <c r="CF136" s="27"/>
      <c r="CG136" s="27"/>
      <c r="CH136" s="27"/>
      <c r="CI136" s="27"/>
      <c r="CJ136" s="27"/>
      <c r="CK136" s="27"/>
      <c r="CL136" s="27"/>
      <c r="CM136" s="27"/>
      <c r="CN136" s="27"/>
      <c r="CO136" s="27"/>
      <c r="CP136" s="27"/>
    </row>
    <row r="137" spans="1:94" x14ac:dyDescent="0.25">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7"/>
      <c r="BR137" s="27"/>
      <c r="BS137" s="27"/>
      <c r="BT137" s="27"/>
      <c r="BU137" s="27"/>
      <c r="BV137" s="27"/>
      <c r="BW137" s="27"/>
      <c r="BX137" s="27"/>
      <c r="BY137" s="27"/>
      <c r="BZ137" s="27"/>
      <c r="CA137" s="27"/>
      <c r="CB137" s="27"/>
      <c r="CC137" s="27"/>
      <c r="CD137" s="27"/>
      <c r="CE137" s="27"/>
      <c r="CF137" s="27"/>
      <c r="CG137" s="27"/>
      <c r="CH137" s="27"/>
      <c r="CI137" s="27"/>
      <c r="CJ137" s="27"/>
      <c r="CK137" s="27"/>
      <c r="CL137" s="27"/>
      <c r="CM137" s="27"/>
      <c r="CN137" s="27"/>
      <c r="CO137" s="27"/>
      <c r="CP137" s="27"/>
    </row>
    <row r="138" spans="1:94" x14ac:dyDescent="0.25">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c r="CD138" s="27"/>
      <c r="CE138" s="27"/>
      <c r="CF138" s="27"/>
      <c r="CG138" s="27"/>
      <c r="CH138" s="27"/>
      <c r="CI138" s="27"/>
      <c r="CJ138" s="27"/>
      <c r="CK138" s="27"/>
      <c r="CL138" s="27"/>
      <c r="CM138" s="27"/>
      <c r="CN138" s="27"/>
      <c r="CO138" s="27"/>
      <c r="CP138" s="27"/>
    </row>
    <row r="139" spans="1:94" x14ac:dyDescent="0.25">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c r="CD139" s="27"/>
      <c r="CE139" s="27"/>
      <c r="CF139" s="27"/>
      <c r="CG139" s="27"/>
      <c r="CH139" s="27"/>
      <c r="CI139" s="27"/>
      <c r="CJ139" s="27"/>
      <c r="CK139" s="27"/>
      <c r="CL139" s="27"/>
      <c r="CM139" s="27"/>
      <c r="CN139" s="27"/>
      <c r="CO139" s="27"/>
      <c r="CP139" s="27"/>
    </row>
    <row r="140" spans="1:94" x14ac:dyDescent="0.25">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c r="CD140" s="27"/>
      <c r="CE140" s="27"/>
      <c r="CF140" s="27"/>
      <c r="CG140" s="27"/>
      <c r="CH140" s="27"/>
      <c r="CI140" s="27"/>
      <c r="CJ140" s="27"/>
      <c r="CK140" s="27"/>
      <c r="CL140" s="27"/>
      <c r="CM140" s="27"/>
      <c r="CN140" s="27"/>
      <c r="CO140" s="27"/>
      <c r="CP140" s="27"/>
    </row>
    <row r="141" spans="1:94" x14ac:dyDescent="0.25">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7"/>
      <c r="BR141" s="27"/>
      <c r="BS141" s="27"/>
      <c r="BT141" s="27"/>
      <c r="BU141" s="27"/>
      <c r="BV141" s="27"/>
      <c r="BW141" s="27"/>
      <c r="BX141" s="27"/>
      <c r="BY141" s="27"/>
      <c r="BZ141" s="27"/>
      <c r="CA141" s="27"/>
      <c r="CB141" s="27"/>
      <c r="CC141" s="27"/>
      <c r="CD141" s="27"/>
      <c r="CE141" s="27"/>
      <c r="CF141" s="27"/>
      <c r="CG141" s="27"/>
      <c r="CH141" s="27"/>
      <c r="CI141" s="27"/>
      <c r="CJ141" s="27"/>
      <c r="CK141" s="27"/>
      <c r="CL141" s="27"/>
      <c r="CM141" s="27"/>
      <c r="CN141" s="27"/>
      <c r="CO141" s="27"/>
      <c r="CP141" s="27"/>
    </row>
    <row r="142" spans="1:94" x14ac:dyDescent="0.25">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7"/>
      <c r="BR142" s="27"/>
      <c r="BS142" s="27"/>
      <c r="BT142" s="27"/>
      <c r="BU142" s="27"/>
      <c r="BV142" s="27"/>
      <c r="BW142" s="27"/>
      <c r="BX142" s="27"/>
      <c r="BY142" s="27"/>
      <c r="BZ142" s="27"/>
      <c r="CA142" s="27"/>
      <c r="CB142" s="27"/>
      <c r="CC142" s="27"/>
      <c r="CD142" s="27"/>
      <c r="CE142" s="27"/>
      <c r="CF142" s="27"/>
      <c r="CG142" s="27"/>
      <c r="CH142" s="27"/>
      <c r="CI142" s="27"/>
      <c r="CJ142" s="27"/>
      <c r="CK142" s="27"/>
      <c r="CL142" s="27"/>
      <c r="CM142" s="27"/>
      <c r="CN142" s="27"/>
      <c r="CO142" s="27"/>
      <c r="CP142" s="27"/>
    </row>
    <row r="143" spans="1:94" x14ac:dyDescent="0.25">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c r="BU143" s="27"/>
      <c r="BV143" s="27"/>
      <c r="BW143" s="27"/>
      <c r="BX143" s="27"/>
      <c r="BY143" s="27"/>
      <c r="BZ143" s="27"/>
      <c r="CA143" s="27"/>
      <c r="CB143" s="27"/>
      <c r="CC143" s="27"/>
      <c r="CD143" s="27"/>
      <c r="CE143" s="27"/>
      <c r="CF143" s="27"/>
      <c r="CG143" s="27"/>
      <c r="CH143" s="27"/>
      <c r="CI143" s="27"/>
      <c r="CJ143" s="27"/>
      <c r="CK143" s="27"/>
      <c r="CL143" s="27"/>
      <c r="CM143" s="27"/>
      <c r="CN143" s="27"/>
      <c r="CO143" s="27"/>
      <c r="CP143" s="27"/>
    </row>
    <row r="144" spans="1:94" x14ac:dyDescent="0.25">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c r="CD144" s="27"/>
      <c r="CE144" s="27"/>
      <c r="CF144" s="27"/>
      <c r="CG144" s="27"/>
      <c r="CH144" s="27"/>
      <c r="CI144" s="27"/>
      <c r="CJ144" s="27"/>
      <c r="CK144" s="27"/>
      <c r="CL144" s="27"/>
      <c r="CM144" s="27"/>
      <c r="CN144" s="27"/>
      <c r="CO144" s="27"/>
      <c r="CP144" s="27"/>
    </row>
    <row r="145" spans="1:94" x14ac:dyDescent="0.2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c r="CB145" s="27"/>
      <c r="CC145" s="27"/>
      <c r="CD145" s="27"/>
      <c r="CE145" s="27"/>
      <c r="CF145" s="27"/>
      <c r="CG145" s="27"/>
      <c r="CH145" s="27"/>
      <c r="CI145" s="27"/>
      <c r="CJ145" s="27"/>
      <c r="CK145" s="27"/>
      <c r="CL145" s="27"/>
      <c r="CM145" s="27"/>
      <c r="CN145" s="27"/>
      <c r="CO145" s="27"/>
      <c r="CP145" s="27"/>
    </row>
    <row r="146" spans="1:94" x14ac:dyDescent="0.25">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7"/>
      <c r="BR146" s="27"/>
      <c r="BS146" s="27"/>
      <c r="BT146" s="27"/>
      <c r="BU146" s="27"/>
      <c r="BV146" s="27"/>
      <c r="BW146" s="27"/>
      <c r="BX146" s="27"/>
      <c r="BY146" s="27"/>
      <c r="BZ146" s="27"/>
      <c r="CA146" s="27"/>
      <c r="CB146" s="27"/>
      <c r="CC146" s="27"/>
      <c r="CD146" s="27"/>
      <c r="CE146" s="27"/>
      <c r="CF146" s="27"/>
      <c r="CG146" s="27"/>
      <c r="CH146" s="27"/>
      <c r="CI146" s="27"/>
      <c r="CJ146" s="27"/>
      <c r="CK146" s="27"/>
      <c r="CL146" s="27"/>
      <c r="CM146" s="27"/>
      <c r="CN146" s="27"/>
      <c r="CO146" s="27"/>
      <c r="CP146" s="27"/>
    </row>
    <row r="147" spans="1:94" x14ac:dyDescent="0.25">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7"/>
      <c r="BV147" s="27"/>
      <c r="BW147" s="27"/>
      <c r="BX147" s="27"/>
      <c r="BY147" s="27"/>
      <c r="BZ147" s="27"/>
      <c r="CA147" s="27"/>
      <c r="CB147" s="27"/>
      <c r="CC147" s="27"/>
      <c r="CD147" s="27"/>
      <c r="CE147" s="27"/>
      <c r="CF147" s="27"/>
      <c r="CG147" s="27"/>
      <c r="CH147" s="27"/>
      <c r="CI147" s="27"/>
      <c r="CJ147" s="27"/>
      <c r="CK147" s="27"/>
      <c r="CL147" s="27"/>
      <c r="CM147" s="27"/>
      <c r="CN147" s="27"/>
      <c r="CO147" s="27"/>
      <c r="CP147" s="27"/>
    </row>
    <row r="148" spans="1:94" x14ac:dyDescent="0.25">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c r="CD148" s="27"/>
      <c r="CE148" s="27"/>
      <c r="CF148" s="27"/>
      <c r="CG148" s="27"/>
      <c r="CH148" s="27"/>
      <c r="CI148" s="27"/>
      <c r="CJ148" s="27"/>
      <c r="CK148" s="27"/>
      <c r="CL148" s="27"/>
      <c r="CM148" s="27"/>
      <c r="CN148" s="27"/>
      <c r="CO148" s="27"/>
      <c r="CP148" s="27"/>
    </row>
    <row r="149" spans="1:94" x14ac:dyDescent="0.25">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c r="CD149" s="27"/>
      <c r="CE149" s="27"/>
      <c r="CF149" s="27"/>
      <c r="CG149" s="27"/>
      <c r="CH149" s="27"/>
      <c r="CI149" s="27"/>
      <c r="CJ149" s="27"/>
      <c r="CK149" s="27"/>
      <c r="CL149" s="27"/>
      <c r="CM149" s="27"/>
      <c r="CN149" s="27"/>
      <c r="CO149" s="27"/>
      <c r="CP149" s="27"/>
    </row>
    <row r="150" spans="1:94" x14ac:dyDescent="0.25">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7"/>
      <c r="CG150" s="27"/>
      <c r="CH150" s="27"/>
      <c r="CI150" s="27"/>
      <c r="CJ150" s="27"/>
      <c r="CK150" s="27"/>
      <c r="CL150" s="27"/>
      <c r="CM150" s="27"/>
      <c r="CN150" s="27"/>
      <c r="CO150" s="27"/>
      <c r="CP150" s="27"/>
    </row>
    <row r="151" spans="1:94" x14ac:dyDescent="0.25">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7"/>
      <c r="CG151" s="27"/>
      <c r="CH151" s="27"/>
      <c r="CI151" s="27"/>
      <c r="CJ151" s="27"/>
      <c r="CK151" s="27"/>
      <c r="CL151" s="27"/>
      <c r="CM151" s="27"/>
      <c r="CN151" s="27"/>
      <c r="CO151" s="27"/>
      <c r="CP151" s="27"/>
    </row>
    <row r="152" spans="1:94" x14ac:dyDescent="0.25">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27"/>
      <c r="BR152" s="27"/>
      <c r="BS152" s="27"/>
      <c r="BT152" s="27"/>
      <c r="BU152" s="27"/>
      <c r="BV152" s="27"/>
      <c r="BW152" s="27"/>
      <c r="BX152" s="27"/>
      <c r="BY152" s="27"/>
      <c r="BZ152" s="27"/>
      <c r="CA152" s="27"/>
      <c r="CB152" s="27"/>
      <c r="CC152" s="27"/>
      <c r="CD152" s="27"/>
      <c r="CE152" s="27"/>
      <c r="CF152" s="27"/>
      <c r="CG152" s="27"/>
      <c r="CH152" s="27"/>
      <c r="CI152" s="27"/>
      <c r="CJ152" s="27"/>
      <c r="CK152" s="27"/>
      <c r="CL152" s="27"/>
      <c r="CM152" s="27"/>
      <c r="CN152" s="27"/>
      <c r="CO152" s="27"/>
      <c r="CP152" s="27"/>
    </row>
    <row r="153" spans="1:94" x14ac:dyDescent="0.25">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27"/>
      <c r="BR153" s="27"/>
      <c r="BS153" s="27"/>
      <c r="BT153" s="27"/>
      <c r="BU153" s="27"/>
      <c r="BV153" s="27"/>
      <c r="BW153" s="27"/>
      <c r="BX153" s="27"/>
      <c r="BY153" s="27"/>
      <c r="BZ153" s="27"/>
      <c r="CA153" s="27"/>
      <c r="CB153" s="27"/>
      <c r="CC153" s="27"/>
      <c r="CD153" s="27"/>
      <c r="CE153" s="27"/>
      <c r="CF153" s="27"/>
      <c r="CG153" s="27"/>
      <c r="CH153" s="27"/>
      <c r="CI153" s="27"/>
      <c r="CJ153" s="27"/>
      <c r="CK153" s="27"/>
      <c r="CL153" s="27"/>
      <c r="CM153" s="27"/>
      <c r="CN153" s="27"/>
      <c r="CO153" s="27"/>
      <c r="CP153" s="27"/>
    </row>
    <row r="154" spans="1:94" x14ac:dyDescent="0.25">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c r="BQ154" s="27"/>
      <c r="BR154" s="27"/>
      <c r="BS154" s="27"/>
      <c r="BT154" s="27"/>
      <c r="BU154" s="27"/>
      <c r="BV154" s="27"/>
      <c r="BW154" s="27"/>
      <c r="BX154" s="27"/>
      <c r="BY154" s="27"/>
      <c r="BZ154" s="27"/>
      <c r="CA154" s="27"/>
      <c r="CB154" s="27"/>
      <c r="CC154" s="27"/>
      <c r="CD154" s="27"/>
      <c r="CE154" s="27"/>
      <c r="CF154" s="27"/>
      <c r="CG154" s="27"/>
      <c r="CH154" s="27"/>
      <c r="CI154" s="27"/>
      <c r="CJ154" s="27"/>
      <c r="CK154" s="27"/>
      <c r="CL154" s="27"/>
      <c r="CM154" s="27"/>
      <c r="CN154" s="27"/>
      <c r="CO154" s="27"/>
      <c r="CP154" s="27"/>
    </row>
    <row r="155" spans="1:94" x14ac:dyDescent="0.2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c r="BO155" s="27"/>
      <c r="BP155" s="27"/>
      <c r="BQ155" s="27"/>
      <c r="BR155" s="27"/>
      <c r="BS155" s="27"/>
      <c r="BT155" s="27"/>
      <c r="BU155" s="27"/>
      <c r="BV155" s="27"/>
      <c r="BW155" s="27"/>
      <c r="BX155" s="27"/>
      <c r="BY155" s="27"/>
      <c r="BZ155" s="27"/>
      <c r="CA155" s="27"/>
      <c r="CB155" s="27"/>
      <c r="CC155" s="27"/>
      <c r="CD155" s="27"/>
      <c r="CE155" s="27"/>
      <c r="CF155" s="27"/>
      <c r="CG155" s="27"/>
      <c r="CH155" s="27"/>
      <c r="CI155" s="27"/>
      <c r="CJ155" s="27"/>
      <c r="CK155" s="27"/>
      <c r="CL155" s="27"/>
      <c r="CM155" s="27"/>
      <c r="CN155" s="27"/>
      <c r="CO155" s="27"/>
      <c r="CP155" s="27"/>
    </row>
    <row r="156" spans="1:94" x14ac:dyDescent="0.25">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c r="BJ156" s="27"/>
      <c r="BK156" s="27"/>
      <c r="BL156" s="27"/>
      <c r="BM156" s="27"/>
      <c r="BN156" s="27"/>
      <c r="BO156" s="27"/>
      <c r="BP156" s="27"/>
      <c r="BQ156" s="27"/>
      <c r="BR156" s="27"/>
      <c r="BS156" s="27"/>
      <c r="BT156" s="27"/>
      <c r="BU156" s="27"/>
      <c r="BV156" s="27"/>
      <c r="BW156" s="27"/>
      <c r="BX156" s="27"/>
      <c r="BY156" s="27"/>
      <c r="BZ156" s="27"/>
      <c r="CA156" s="27"/>
      <c r="CB156" s="27"/>
      <c r="CC156" s="27"/>
      <c r="CD156" s="27"/>
      <c r="CE156" s="27"/>
      <c r="CF156" s="27"/>
      <c r="CG156" s="27"/>
      <c r="CH156" s="27"/>
      <c r="CI156" s="27"/>
      <c r="CJ156" s="27"/>
      <c r="CK156" s="27"/>
      <c r="CL156" s="27"/>
      <c r="CM156" s="27"/>
      <c r="CN156" s="27"/>
      <c r="CO156" s="27"/>
      <c r="CP156" s="27"/>
    </row>
    <row r="157" spans="1:94" x14ac:dyDescent="0.25">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c r="BF157" s="27"/>
      <c r="BG157" s="27"/>
      <c r="BH157" s="27"/>
      <c r="BI157" s="27"/>
      <c r="BJ157" s="27"/>
      <c r="BK157" s="27"/>
      <c r="BL157" s="27"/>
      <c r="BM157" s="27"/>
      <c r="BN157" s="27"/>
      <c r="BO157" s="27"/>
      <c r="BP157" s="27"/>
      <c r="BQ157" s="27"/>
      <c r="BR157" s="27"/>
      <c r="BS157" s="27"/>
      <c r="BT157" s="27"/>
      <c r="BU157" s="27"/>
      <c r="BV157" s="27"/>
      <c r="BW157" s="27"/>
      <c r="BX157" s="27"/>
      <c r="BY157" s="27"/>
      <c r="BZ157" s="27"/>
      <c r="CA157" s="27"/>
      <c r="CB157" s="27"/>
      <c r="CC157" s="27"/>
      <c r="CD157" s="27"/>
      <c r="CE157" s="27"/>
      <c r="CF157" s="27"/>
      <c r="CG157" s="27"/>
      <c r="CH157" s="27"/>
      <c r="CI157" s="27"/>
      <c r="CJ157" s="27"/>
      <c r="CK157" s="27"/>
      <c r="CL157" s="27"/>
      <c r="CM157" s="27"/>
      <c r="CN157" s="27"/>
      <c r="CO157" s="27"/>
      <c r="CP157" s="27"/>
    </row>
    <row r="158" spans="1:94" x14ac:dyDescent="0.25">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c r="BG158" s="27"/>
      <c r="BH158" s="27"/>
      <c r="BI158" s="27"/>
      <c r="BJ158" s="27"/>
      <c r="BK158" s="27"/>
      <c r="BL158" s="27"/>
      <c r="BM158" s="27"/>
      <c r="BN158" s="27"/>
      <c r="BO158" s="27"/>
      <c r="BP158" s="27"/>
      <c r="BQ158" s="27"/>
      <c r="BR158" s="27"/>
      <c r="BS158" s="27"/>
      <c r="BT158" s="27"/>
      <c r="BU158" s="27"/>
      <c r="BV158" s="27"/>
      <c r="BW158" s="27"/>
      <c r="BX158" s="27"/>
      <c r="BY158" s="27"/>
      <c r="BZ158" s="27"/>
      <c r="CA158" s="27"/>
      <c r="CB158" s="27"/>
      <c r="CC158" s="27"/>
      <c r="CD158" s="27"/>
      <c r="CE158" s="27"/>
      <c r="CF158" s="27"/>
      <c r="CG158" s="27"/>
      <c r="CH158" s="27"/>
      <c r="CI158" s="27"/>
      <c r="CJ158" s="27"/>
      <c r="CK158" s="27"/>
      <c r="CL158" s="27"/>
      <c r="CM158" s="27"/>
      <c r="CN158" s="27"/>
      <c r="CO158" s="27"/>
      <c r="CP158" s="27"/>
    </row>
    <row r="159" spans="1:94" x14ac:dyDescent="0.25">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c r="BE159" s="27"/>
      <c r="BF159" s="27"/>
      <c r="BG159" s="27"/>
      <c r="BH159" s="27"/>
      <c r="BI159" s="27"/>
      <c r="BJ159" s="27"/>
      <c r="BK159" s="27"/>
      <c r="BL159" s="27"/>
      <c r="BM159" s="27"/>
      <c r="BN159" s="27"/>
      <c r="BO159" s="27"/>
      <c r="BP159" s="27"/>
      <c r="BQ159" s="27"/>
      <c r="BR159" s="27"/>
      <c r="BS159" s="27"/>
      <c r="BT159" s="27"/>
      <c r="BU159" s="27"/>
      <c r="BV159" s="27"/>
      <c r="BW159" s="27"/>
      <c r="BX159" s="27"/>
      <c r="BY159" s="27"/>
      <c r="BZ159" s="27"/>
      <c r="CA159" s="27"/>
      <c r="CB159" s="27"/>
      <c r="CC159" s="27"/>
      <c r="CD159" s="27"/>
      <c r="CE159" s="27"/>
      <c r="CF159" s="27"/>
      <c r="CG159" s="27"/>
      <c r="CH159" s="27"/>
      <c r="CI159" s="27"/>
      <c r="CJ159" s="27"/>
      <c r="CK159" s="27"/>
      <c r="CL159" s="27"/>
      <c r="CM159" s="27"/>
      <c r="CN159" s="27"/>
      <c r="CO159" s="27"/>
      <c r="CP159" s="27"/>
    </row>
    <row r="160" spans="1:94" x14ac:dyDescent="0.25">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c r="BK160" s="27"/>
      <c r="BL160" s="27"/>
      <c r="BM160" s="27"/>
      <c r="BN160" s="27"/>
      <c r="BO160" s="27"/>
      <c r="BP160" s="27"/>
      <c r="BQ160" s="27"/>
      <c r="BR160" s="27"/>
      <c r="BS160" s="27"/>
      <c r="BT160" s="27"/>
      <c r="BU160" s="27"/>
      <c r="BV160" s="27"/>
      <c r="BW160" s="27"/>
      <c r="BX160" s="27"/>
      <c r="BY160" s="27"/>
      <c r="BZ160" s="27"/>
      <c r="CA160" s="27"/>
      <c r="CB160" s="27"/>
      <c r="CC160" s="27"/>
      <c r="CD160" s="27"/>
      <c r="CE160" s="27"/>
      <c r="CF160" s="27"/>
      <c r="CG160" s="27"/>
      <c r="CH160" s="27"/>
      <c r="CI160" s="27"/>
      <c r="CJ160" s="27"/>
      <c r="CK160" s="27"/>
      <c r="CL160" s="27"/>
      <c r="CM160" s="27"/>
      <c r="CN160" s="27"/>
      <c r="CO160" s="27"/>
      <c r="CP160" s="27"/>
    </row>
    <row r="161" spans="1:94" x14ac:dyDescent="0.25">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c r="BK161" s="27"/>
      <c r="BL161" s="27"/>
      <c r="BM161" s="27"/>
      <c r="BN161" s="27"/>
      <c r="BO161" s="27"/>
      <c r="BP161" s="27"/>
      <c r="BQ161" s="27"/>
      <c r="BR161" s="27"/>
      <c r="BS161" s="27"/>
      <c r="BT161" s="27"/>
      <c r="BU161" s="27"/>
      <c r="BV161" s="27"/>
      <c r="BW161" s="27"/>
      <c r="BX161" s="27"/>
      <c r="BY161" s="27"/>
      <c r="BZ161" s="27"/>
      <c r="CA161" s="27"/>
      <c r="CB161" s="27"/>
      <c r="CC161" s="27"/>
      <c r="CD161" s="27"/>
      <c r="CE161" s="27"/>
      <c r="CF161" s="27"/>
      <c r="CG161" s="27"/>
      <c r="CH161" s="27"/>
      <c r="CI161" s="27"/>
      <c r="CJ161" s="27"/>
      <c r="CK161" s="27"/>
      <c r="CL161" s="27"/>
      <c r="CM161" s="27"/>
      <c r="CN161" s="27"/>
      <c r="CO161" s="27"/>
      <c r="CP161" s="27"/>
    </row>
    <row r="162" spans="1:94" x14ac:dyDescent="0.25">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c r="BE162" s="27"/>
      <c r="BF162" s="27"/>
      <c r="BG162" s="27"/>
      <c r="BH162" s="27"/>
      <c r="BI162" s="27"/>
      <c r="BJ162" s="27"/>
      <c r="BK162" s="27"/>
      <c r="BL162" s="27"/>
      <c r="BM162" s="27"/>
      <c r="BN162" s="27"/>
      <c r="BO162" s="27"/>
      <c r="BP162" s="27"/>
      <c r="BQ162" s="27"/>
      <c r="BR162" s="27"/>
      <c r="BS162" s="27"/>
      <c r="BT162" s="27"/>
      <c r="BU162" s="27"/>
      <c r="BV162" s="27"/>
      <c r="BW162" s="27"/>
      <c r="BX162" s="27"/>
      <c r="BY162" s="27"/>
      <c r="BZ162" s="27"/>
      <c r="CA162" s="27"/>
      <c r="CB162" s="27"/>
      <c r="CC162" s="27"/>
      <c r="CD162" s="27"/>
      <c r="CE162" s="27"/>
      <c r="CF162" s="27"/>
      <c r="CG162" s="27"/>
      <c r="CH162" s="27"/>
      <c r="CI162" s="27"/>
      <c r="CJ162" s="27"/>
      <c r="CK162" s="27"/>
      <c r="CL162" s="27"/>
      <c r="CM162" s="27"/>
      <c r="CN162" s="27"/>
      <c r="CO162" s="27"/>
      <c r="CP162" s="27"/>
    </row>
    <row r="163" spans="1:94" x14ac:dyDescent="0.25">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c r="BG163" s="27"/>
      <c r="BH163" s="27"/>
      <c r="BI163" s="27"/>
      <c r="BJ163" s="27"/>
      <c r="BK163" s="27"/>
      <c r="BL163" s="27"/>
      <c r="BM163" s="27"/>
      <c r="BN163" s="27"/>
      <c r="BO163" s="27"/>
      <c r="BP163" s="27"/>
      <c r="BQ163" s="27"/>
      <c r="BR163" s="27"/>
      <c r="BS163" s="27"/>
      <c r="BT163" s="27"/>
      <c r="BU163" s="27"/>
      <c r="BV163" s="27"/>
      <c r="BW163" s="27"/>
      <c r="BX163" s="27"/>
      <c r="BY163" s="27"/>
      <c r="BZ163" s="27"/>
      <c r="CA163" s="27"/>
      <c r="CB163" s="27"/>
      <c r="CC163" s="27"/>
      <c r="CD163" s="27"/>
      <c r="CE163" s="27"/>
      <c r="CF163" s="27"/>
      <c r="CG163" s="27"/>
      <c r="CH163" s="27"/>
      <c r="CI163" s="27"/>
      <c r="CJ163" s="27"/>
      <c r="CK163" s="27"/>
      <c r="CL163" s="27"/>
      <c r="CM163" s="27"/>
      <c r="CN163" s="27"/>
      <c r="CO163" s="27"/>
      <c r="CP163" s="27"/>
    </row>
    <row r="164" spans="1:94" x14ac:dyDescent="0.25">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c r="BK164" s="27"/>
      <c r="BL164" s="27"/>
      <c r="BM164" s="27"/>
      <c r="BN164" s="27"/>
      <c r="BO164" s="27"/>
      <c r="BP164" s="27"/>
      <c r="BQ164" s="27"/>
      <c r="BR164" s="27"/>
      <c r="BS164" s="27"/>
      <c r="BT164" s="27"/>
      <c r="BU164" s="27"/>
      <c r="BV164" s="27"/>
      <c r="BW164" s="27"/>
      <c r="BX164" s="27"/>
      <c r="BY164" s="27"/>
      <c r="BZ164" s="27"/>
      <c r="CA164" s="27"/>
      <c r="CB164" s="27"/>
      <c r="CC164" s="27"/>
      <c r="CD164" s="27"/>
      <c r="CE164" s="27"/>
      <c r="CF164" s="27"/>
      <c r="CG164" s="27"/>
      <c r="CH164" s="27"/>
      <c r="CI164" s="27"/>
      <c r="CJ164" s="27"/>
      <c r="CK164" s="27"/>
      <c r="CL164" s="27"/>
      <c r="CM164" s="27"/>
      <c r="CN164" s="27"/>
      <c r="CO164" s="27"/>
      <c r="CP164" s="27"/>
    </row>
    <row r="165" spans="1:94" x14ac:dyDescent="0.2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c r="BK165" s="27"/>
      <c r="BL165" s="27"/>
      <c r="BM165" s="27"/>
      <c r="BN165" s="27"/>
      <c r="BO165" s="27"/>
      <c r="BP165" s="27"/>
      <c r="BQ165" s="27"/>
      <c r="BR165" s="27"/>
      <c r="BS165" s="27"/>
      <c r="BT165" s="27"/>
      <c r="BU165" s="27"/>
      <c r="BV165" s="27"/>
      <c r="BW165" s="27"/>
      <c r="BX165" s="27"/>
      <c r="BY165" s="27"/>
      <c r="BZ165" s="27"/>
      <c r="CA165" s="27"/>
      <c r="CB165" s="27"/>
      <c r="CC165" s="27"/>
      <c r="CD165" s="27"/>
      <c r="CE165" s="27"/>
      <c r="CF165" s="27"/>
      <c r="CG165" s="27"/>
      <c r="CH165" s="27"/>
      <c r="CI165" s="27"/>
      <c r="CJ165" s="27"/>
      <c r="CK165" s="27"/>
      <c r="CL165" s="27"/>
      <c r="CM165" s="27"/>
      <c r="CN165" s="27"/>
      <c r="CO165" s="27"/>
      <c r="CP165" s="27"/>
    </row>
    <row r="166" spans="1:94" x14ac:dyDescent="0.25">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c r="BQ166" s="27"/>
      <c r="BR166" s="27"/>
      <c r="BS166" s="27"/>
      <c r="BT166" s="27"/>
      <c r="BU166" s="27"/>
      <c r="BV166" s="27"/>
      <c r="BW166" s="27"/>
      <c r="BX166" s="27"/>
      <c r="BY166" s="27"/>
      <c r="BZ166" s="27"/>
      <c r="CA166" s="27"/>
      <c r="CB166" s="27"/>
      <c r="CC166" s="27"/>
      <c r="CD166" s="27"/>
      <c r="CE166" s="27"/>
      <c r="CF166" s="27"/>
      <c r="CG166" s="27"/>
      <c r="CH166" s="27"/>
      <c r="CI166" s="27"/>
      <c r="CJ166" s="27"/>
      <c r="CK166" s="27"/>
      <c r="CL166" s="27"/>
      <c r="CM166" s="27"/>
      <c r="CN166" s="27"/>
      <c r="CO166" s="27"/>
      <c r="CP166" s="27"/>
    </row>
    <row r="167" spans="1:94" x14ac:dyDescent="0.25">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c r="BN167" s="27"/>
      <c r="BO167" s="27"/>
      <c r="BP167" s="27"/>
      <c r="BQ167" s="27"/>
      <c r="BR167" s="27"/>
      <c r="BS167" s="27"/>
      <c r="BT167" s="27"/>
      <c r="BU167" s="27"/>
      <c r="BV167" s="27"/>
      <c r="BW167" s="27"/>
      <c r="BX167" s="27"/>
      <c r="BY167" s="27"/>
      <c r="BZ167" s="27"/>
      <c r="CA167" s="27"/>
      <c r="CB167" s="27"/>
      <c r="CC167" s="27"/>
      <c r="CD167" s="27"/>
      <c r="CE167" s="27"/>
      <c r="CF167" s="27"/>
      <c r="CG167" s="27"/>
      <c r="CH167" s="27"/>
      <c r="CI167" s="27"/>
      <c r="CJ167" s="27"/>
      <c r="CK167" s="27"/>
      <c r="CL167" s="27"/>
      <c r="CM167" s="27"/>
      <c r="CN167" s="27"/>
      <c r="CO167" s="27"/>
      <c r="CP167" s="27"/>
    </row>
    <row r="168" spans="1:94" x14ac:dyDescent="0.25">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27"/>
      <c r="BR168" s="27"/>
      <c r="BS168" s="27"/>
      <c r="BT168" s="27"/>
      <c r="BU168" s="27"/>
      <c r="BV168" s="27"/>
      <c r="BW168" s="27"/>
      <c r="BX168" s="27"/>
      <c r="BY168" s="27"/>
      <c r="BZ168" s="27"/>
      <c r="CA168" s="27"/>
      <c r="CB168" s="27"/>
      <c r="CC168" s="27"/>
      <c r="CD168" s="27"/>
      <c r="CE168" s="27"/>
      <c r="CF168" s="27"/>
      <c r="CG168" s="27"/>
      <c r="CH168" s="27"/>
      <c r="CI168" s="27"/>
      <c r="CJ168" s="27"/>
      <c r="CK168" s="27"/>
      <c r="CL168" s="27"/>
      <c r="CM168" s="27"/>
      <c r="CN168" s="27"/>
      <c r="CO168" s="27"/>
      <c r="CP168" s="27"/>
    </row>
    <row r="169" spans="1:94" x14ac:dyDescent="0.25">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c r="BK169" s="27"/>
      <c r="BL169" s="27"/>
      <c r="BM169" s="27"/>
      <c r="BN169" s="27"/>
      <c r="BO169" s="27"/>
      <c r="BP169" s="27"/>
      <c r="BQ169" s="27"/>
      <c r="BR169" s="27"/>
      <c r="BS169" s="27"/>
      <c r="BT169" s="27"/>
      <c r="BU169" s="27"/>
      <c r="BV169" s="27"/>
      <c r="BW169" s="27"/>
      <c r="BX169" s="27"/>
      <c r="BY169" s="27"/>
      <c r="BZ169" s="27"/>
      <c r="CA169" s="27"/>
      <c r="CB169" s="27"/>
      <c r="CC169" s="27"/>
      <c r="CD169" s="27"/>
      <c r="CE169" s="27"/>
      <c r="CF169" s="27"/>
      <c r="CG169" s="27"/>
      <c r="CH169" s="27"/>
      <c r="CI169" s="27"/>
      <c r="CJ169" s="27"/>
      <c r="CK169" s="27"/>
      <c r="CL169" s="27"/>
      <c r="CM169" s="27"/>
      <c r="CN169" s="27"/>
      <c r="CO169" s="27"/>
      <c r="CP169" s="27"/>
    </row>
    <row r="170" spans="1:94" x14ac:dyDescent="0.25">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27"/>
      <c r="BR170" s="27"/>
      <c r="BS170" s="27"/>
      <c r="BT170" s="27"/>
      <c r="BU170" s="27"/>
      <c r="BV170" s="27"/>
      <c r="BW170" s="27"/>
      <c r="BX170" s="27"/>
      <c r="BY170" s="27"/>
      <c r="BZ170" s="27"/>
      <c r="CA170" s="27"/>
      <c r="CB170" s="27"/>
      <c r="CC170" s="27"/>
      <c r="CD170" s="27"/>
      <c r="CE170" s="27"/>
      <c r="CF170" s="27"/>
      <c r="CG170" s="27"/>
      <c r="CH170" s="27"/>
      <c r="CI170" s="27"/>
      <c r="CJ170" s="27"/>
      <c r="CK170" s="27"/>
      <c r="CL170" s="27"/>
      <c r="CM170" s="27"/>
      <c r="CN170" s="27"/>
      <c r="CO170" s="27"/>
      <c r="CP170" s="27"/>
    </row>
    <row r="171" spans="1:94" x14ac:dyDescent="0.25">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c r="BQ171" s="27"/>
      <c r="BR171" s="27"/>
      <c r="BS171" s="27"/>
      <c r="BT171" s="27"/>
      <c r="BU171" s="27"/>
      <c r="BV171" s="27"/>
      <c r="BW171" s="27"/>
      <c r="BX171" s="27"/>
      <c r="BY171" s="27"/>
      <c r="BZ171" s="27"/>
      <c r="CA171" s="27"/>
      <c r="CB171" s="27"/>
      <c r="CC171" s="27"/>
      <c r="CD171" s="27"/>
      <c r="CE171" s="27"/>
      <c r="CF171" s="27"/>
      <c r="CG171" s="27"/>
      <c r="CH171" s="27"/>
      <c r="CI171" s="27"/>
      <c r="CJ171" s="27"/>
      <c r="CK171" s="27"/>
      <c r="CL171" s="27"/>
      <c r="CM171" s="27"/>
      <c r="CN171" s="27"/>
      <c r="CO171" s="27"/>
      <c r="CP171" s="27"/>
    </row>
    <row r="172" spans="1:94" x14ac:dyDescent="0.25">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c r="BQ172" s="27"/>
      <c r="BR172" s="27"/>
      <c r="BS172" s="27"/>
      <c r="BT172" s="27"/>
      <c r="BU172" s="27"/>
      <c r="BV172" s="27"/>
      <c r="BW172" s="27"/>
      <c r="BX172" s="27"/>
      <c r="BY172" s="27"/>
      <c r="BZ172" s="27"/>
      <c r="CA172" s="27"/>
      <c r="CB172" s="27"/>
      <c r="CC172" s="27"/>
      <c r="CD172" s="27"/>
      <c r="CE172" s="27"/>
      <c r="CF172" s="27"/>
      <c r="CG172" s="27"/>
      <c r="CH172" s="27"/>
      <c r="CI172" s="27"/>
      <c r="CJ172" s="27"/>
      <c r="CK172" s="27"/>
      <c r="CL172" s="27"/>
      <c r="CM172" s="27"/>
      <c r="CN172" s="27"/>
      <c r="CO172" s="27"/>
      <c r="CP172" s="27"/>
    </row>
    <row r="173" spans="1:94" x14ac:dyDescent="0.25">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27"/>
      <c r="BR173" s="27"/>
      <c r="BS173" s="27"/>
      <c r="BT173" s="27"/>
      <c r="BU173" s="27"/>
      <c r="BV173" s="27"/>
      <c r="BW173" s="27"/>
      <c r="BX173" s="27"/>
      <c r="BY173" s="27"/>
      <c r="BZ173" s="27"/>
      <c r="CA173" s="27"/>
      <c r="CB173" s="27"/>
      <c r="CC173" s="27"/>
      <c r="CD173" s="27"/>
      <c r="CE173" s="27"/>
      <c r="CF173" s="27"/>
      <c r="CG173" s="27"/>
      <c r="CH173" s="27"/>
      <c r="CI173" s="27"/>
      <c r="CJ173" s="27"/>
      <c r="CK173" s="27"/>
      <c r="CL173" s="27"/>
      <c r="CM173" s="27"/>
      <c r="CN173" s="27"/>
      <c r="CO173" s="27"/>
      <c r="CP173" s="27"/>
    </row>
    <row r="174" spans="1:94" x14ac:dyDescent="0.25">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c r="BN174" s="27"/>
      <c r="BO174" s="27"/>
      <c r="BP174" s="27"/>
      <c r="BQ174" s="27"/>
      <c r="BR174" s="27"/>
      <c r="BS174" s="27"/>
      <c r="BT174" s="27"/>
      <c r="BU174" s="27"/>
      <c r="BV174" s="27"/>
      <c r="BW174" s="27"/>
      <c r="BX174" s="27"/>
      <c r="BY174" s="27"/>
      <c r="BZ174" s="27"/>
      <c r="CA174" s="27"/>
      <c r="CB174" s="27"/>
      <c r="CC174" s="27"/>
      <c r="CD174" s="27"/>
      <c r="CE174" s="27"/>
      <c r="CF174" s="27"/>
      <c r="CG174" s="27"/>
      <c r="CH174" s="27"/>
      <c r="CI174" s="27"/>
      <c r="CJ174" s="27"/>
      <c r="CK174" s="27"/>
      <c r="CL174" s="27"/>
      <c r="CM174" s="27"/>
      <c r="CN174" s="27"/>
      <c r="CO174" s="27"/>
      <c r="CP174" s="27"/>
    </row>
    <row r="175" spans="1:94" x14ac:dyDescent="0.2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c r="BQ175" s="27"/>
      <c r="BR175" s="27"/>
      <c r="BS175" s="27"/>
      <c r="BT175" s="27"/>
      <c r="BU175" s="27"/>
      <c r="BV175" s="27"/>
      <c r="BW175" s="27"/>
      <c r="BX175" s="27"/>
      <c r="BY175" s="27"/>
      <c r="BZ175" s="27"/>
      <c r="CA175" s="27"/>
      <c r="CB175" s="27"/>
      <c r="CC175" s="27"/>
      <c r="CD175" s="27"/>
      <c r="CE175" s="27"/>
      <c r="CF175" s="27"/>
      <c r="CG175" s="27"/>
      <c r="CH175" s="27"/>
      <c r="CI175" s="27"/>
      <c r="CJ175" s="27"/>
      <c r="CK175" s="27"/>
      <c r="CL175" s="27"/>
      <c r="CM175" s="27"/>
      <c r="CN175" s="27"/>
      <c r="CO175" s="27"/>
      <c r="CP175" s="27"/>
    </row>
    <row r="176" spans="1:94" x14ac:dyDescent="0.25">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c r="BE176" s="27"/>
      <c r="BF176" s="27"/>
      <c r="BG176" s="27"/>
      <c r="BH176" s="27"/>
      <c r="BI176" s="27"/>
      <c r="BJ176" s="27"/>
      <c r="BK176" s="27"/>
      <c r="BL176" s="27"/>
      <c r="BM176" s="27"/>
      <c r="BN176" s="27"/>
      <c r="BO176" s="27"/>
      <c r="BP176" s="27"/>
      <c r="BQ176" s="27"/>
      <c r="BR176" s="27"/>
      <c r="BS176" s="27"/>
      <c r="BT176" s="27"/>
      <c r="BU176" s="27"/>
      <c r="BV176" s="27"/>
      <c r="BW176" s="27"/>
      <c r="BX176" s="27"/>
      <c r="BY176" s="27"/>
      <c r="BZ176" s="27"/>
      <c r="CA176" s="27"/>
      <c r="CB176" s="27"/>
      <c r="CC176" s="27"/>
      <c r="CD176" s="27"/>
      <c r="CE176" s="27"/>
      <c r="CF176" s="27"/>
      <c r="CG176" s="27"/>
      <c r="CH176" s="27"/>
      <c r="CI176" s="27"/>
      <c r="CJ176" s="27"/>
      <c r="CK176" s="27"/>
      <c r="CL176" s="27"/>
      <c r="CM176" s="27"/>
      <c r="CN176" s="27"/>
      <c r="CO176" s="27"/>
      <c r="CP176" s="27"/>
    </row>
    <row r="177" spans="1:94" x14ac:dyDescent="0.25">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27"/>
      <c r="BR177" s="27"/>
      <c r="BS177" s="27"/>
      <c r="BT177" s="27"/>
      <c r="BU177" s="27"/>
      <c r="BV177" s="27"/>
      <c r="BW177" s="27"/>
      <c r="BX177" s="27"/>
      <c r="BY177" s="27"/>
      <c r="BZ177" s="27"/>
      <c r="CA177" s="27"/>
      <c r="CB177" s="27"/>
      <c r="CC177" s="27"/>
      <c r="CD177" s="27"/>
      <c r="CE177" s="27"/>
      <c r="CF177" s="27"/>
      <c r="CG177" s="27"/>
      <c r="CH177" s="27"/>
      <c r="CI177" s="27"/>
      <c r="CJ177" s="27"/>
      <c r="CK177" s="27"/>
      <c r="CL177" s="27"/>
      <c r="CM177" s="27"/>
      <c r="CN177" s="27"/>
      <c r="CO177" s="27"/>
      <c r="CP177" s="27"/>
    </row>
    <row r="178" spans="1:94" x14ac:dyDescent="0.25">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27"/>
      <c r="BR178" s="27"/>
      <c r="BS178" s="27"/>
      <c r="BT178" s="27"/>
      <c r="BU178" s="27"/>
      <c r="BV178" s="27"/>
      <c r="BW178" s="27"/>
      <c r="BX178" s="27"/>
      <c r="BY178" s="27"/>
      <c r="BZ178" s="27"/>
      <c r="CA178" s="27"/>
      <c r="CB178" s="27"/>
      <c r="CC178" s="27"/>
      <c r="CD178" s="27"/>
      <c r="CE178" s="27"/>
      <c r="CF178" s="27"/>
      <c r="CG178" s="27"/>
      <c r="CH178" s="27"/>
      <c r="CI178" s="27"/>
      <c r="CJ178" s="27"/>
      <c r="CK178" s="27"/>
      <c r="CL178" s="27"/>
      <c r="CM178" s="27"/>
      <c r="CN178" s="27"/>
      <c r="CO178" s="27"/>
      <c r="CP178" s="27"/>
    </row>
    <row r="179" spans="1:94" x14ac:dyDescent="0.25">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27"/>
      <c r="BR179" s="27"/>
      <c r="BS179" s="27"/>
      <c r="BT179" s="27"/>
      <c r="BU179" s="27"/>
      <c r="BV179" s="27"/>
      <c r="BW179" s="27"/>
      <c r="BX179" s="27"/>
      <c r="BY179" s="27"/>
      <c r="BZ179" s="27"/>
      <c r="CA179" s="27"/>
      <c r="CB179" s="27"/>
      <c r="CC179" s="27"/>
      <c r="CD179" s="27"/>
      <c r="CE179" s="27"/>
      <c r="CF179" s="27"/>
      <c r="CG179" s="27"/>
      <c r="CH179" s="27"/>
      <c r="CI179" s="27"/>
      <c r="CJ179" s="27"/>
      <c r="CK179" s="27"/>
      <c r="CL179" s="27"/>
      <c r="CM179" s="27"/>
      <c r="CN179" s="27"/>
      <c r="CO179" s="27"/>
      <c r="CP179" s="27"/>
    </row>
    <row r="180" spans="1:94" x14ac:dyDescent="0.25">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c r="BQ180" s="27"/>
      <c r="BR180" s="27"/>
      <c r="BS180" s="27"/>
      <c r="BT180" s="27"/>
      <c r="BU180" s="27"/>
      <c r="BV180" s="27"/>
      <c r="BW180" s="27"/>
      <c r="BX180" s="27"/>
      <c r="BY180" s="27"/>
      <c r="BZ180" s="27"/>
      <c r="CA180" s="27"/>
      <c r="CB180" s="27"/>
      <c r="CC180" s="27"/>
      <c r="CD180" s="27"/>
      <c r="CE180" s="27"/>
      <c r="CF180" s="27"/>
      <c r="CG180" s="27"/>
      <c r="CH180" s="27"/>
      <c r="CI180" s="27"/>
      <c r="CJ180" s="27"/>
      <c r="CK180" s="27"/>
      <c r="CL180" s="27"/>
      <c r="CM180" s="27"/>
      <c r="CN180" s="27"/>
      <c r="CO180" s="27"/>
      <c r="CP180" s="27"/>
    </row>
    <row r="181" spans="1:94" x14ac:dyDescent="0.25">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c r="BK181" s="27"/>
      <c r="BL181" s="27"/>
      <c r="BM181" s="27"/>
      <c r="BN181" s="27"/>
      <c r="BO181" s="27"/>
      <c r="BP181" s="27"/>
      <c r="BQ181" s="27"/>
      <c r="BR181" s="27"/>
      <c r="BS181" s="27"/>
      <c r="BT181" s="27"/>
      <c r="BU181" s="27"/>
      <c r="BV181" s="27"/>
      <c r="BW181" s="27"/>
      <c r="BX181" s="27"/>
      <c r="BY181" s="27"/>
      <c r="BZ181" s="27"/>
      <c r="CA181" s="27"/>
      <c r="CB181" s="27"/>
      <c r="CC181" s="27"/>
      <c r="CD181" s="27"/>
      <c r="CE181" s="27"/>
      <c r="CF181" s="27"/>
      <c r="CG181" s="27"/>
      <c r="CH181" s="27"/>
      <c r="CI181" s="27"/>
      <c r="CJ181" s="27"/>
      <c r="CK181" s="27"/>
      <c r="CL181" s="27"/>
      <c r="CM181" s="27"/>
      <c r="CN181" s="27"/>
      <c r="CO181" s="27"/>
      <c r="CP181" s="27"/>
    </row>
    <row r="182" spans="1:94" x14ac:dyDescent="0.25">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c r="BQ182" s="27"/>
      <c r="BR182" s="27"/>
      <c r="BS182" s="27"/>
      <c r="BT182" s="27"/>
      <c r="BU182" s="27"/>
      <c r="BV182" s="27"/>
      <c r="BW182" s="27"/>
      <c r="BX182" s="27"/>
      <c r="BY182" s="27"/>
      <c r="BZ182" s="27"/>
      <c r="CA182" s="27"/>
      <c r="CB182" s="27"/>
      <c r="CC182" s="27"/>
      <c r="CD182" s="27"/>
      <c r="CE182" s="27"/>
      <c r="CF182" s="27"/>
      <c r="CG182" s="27"/>
      <c r="CH182" s="27"/>
      <c r="CI182" s="27"/>
      <c r="CJ182" s="27"/>
      <c r="CK182" s="27"/>
      <c r="CL182" s="27"/>
      <c r="CM182" s="27"/>
      <c r="CN182" s="27"/>
      <c r="CO182" s="27"/>
      <c r="CP182" s="27"/>
    </row>
    <row r="183" spans="1:94" x14ac:dyDescent="0.25">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27"/>
      <c r="BR183" s="27"/>
      <c r="BS183" s="27"/>
      <c r="BT183" s="27"/>
      <c r="BU183" s="27"/>
      <c r="BV183" s="27"/>
      <c r="BW183" s="27"/>
      <c r="BX183" s="27"/>
      <c r="BY183" s="27"/>
      <c r="BZ183" s="27"/>
      <c r="CA183" s="27"/>
      <c r="CB183" s="27"/>
      <c r="CC183" s="27"/>
      <c r="CD183" s="27"/>
      <c r="CE183" s="27"/>
      <c r="CF183" s="27"/>
      <c r="CG183" s="27"/>
      <c r="CH183" s="27"/>
      <c r="CI183" s="27"/>
      <c r="CJ183" s="27"/>
      <c r="CK183" s="27"/>
      <c r="CL183" s="27"/>
      <c r="CM183" s="27"/>
      <c r="CN183" s="27"/>
      <c r="CO183" s="27"/>
      <c r="CP183" s="27"/>
    </row>
    <row r="184" spans="1:94" x14ac:dyDescent="0.25">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c r="BE184" s="27"/>
      <c r="BF184" s="27"/>
      <c r="BG184" s="27"/>
      <c r="BH184" s="27"/>
      <c r="BI184" s="27"/>
      <c r="BJ184" s="27"/>
      <c r="BK184" s="27"/>
      <c r="BL184" s="27"/>
      <c r="BM184" s="27"/>
      <c r="BN184" s="27"/>
      <c r="BO184" s="27"/>
      <c r="BP184" s="27"/>
      <c r="BQ184" s="27"/>
      <c r="BR184" s="27"/>
      <c r="BS184" s="27"/>
      <c r="BT184" s="27"/>
      <c r="BU184" s="27"/>
      <c r="BV184" s="27"/>
      <c r="BW184" s="27"/>
      <c r="BX184" s="27"/>
      <c r="BY184" s="27"/>
      <c r="BZ184" s="27"/>
      <c r="CA184" s="27"/>
      <c r="CB184" s="27"/>
      <c r="CC184" s="27"/>
      <c r="CD184" s="27"/>
      <c r="CE184" s="27"/>
      <c r="CF184" s="27"/>
      <c r="CG184" s="27"/>
      <c r="CH184" s="27"/>
      <c r="CI184" s="27"/>
      <c r="CJ184" s="27"/>
      <c r="CK184" s="27"/>
      <c r="CL184" s="27"/>
      <c r="CM184" s="27"/>
      <c r="CN184" s="27"/>
      <c r="CO184" s="27"/>
      <c r="CP184" s="27"/>
    </row>
    <row r="185" spans="1:94" x14ac:dyDescent="0.2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c r="BK185" s="27"/>
      <c r="BL185" s="27"/>
      <c r="BM185" s="27"/>
      <c r="BN185" s="27"/>
      <c r="BO185" s="27"/>
      <c r="BP185" s="27"/>
      <c r="BQ185" s="27"/>
      <c r="BR185" s="27"/>
      <c r="BS185" s="27"/>
      <c r="BT185" s="27"/>
      <c r="BU185" s="27"/>
      <c r="BV185" s="27"/>
      <c r="BW185" s="27"/>
      <c r="BX185" s="27"/>
      <c r="BY185" s="27"/>
      <c r="BZ185" s="27"/>
      <c r="CA185" s="27"/>
      <c r="CB185" s="27"/>
      <c r="CC185" s="27"/>
      <c r="CD185" s="27"/>
      <c r="CE185" s="27"/>
      <c r="CF185" s="27"/>
      <c r="CG185" s="27"/>
      <c r="CH185" s="27"/>
      <c r="CI185" s="27"/>
      <c r="CJ185" s="27"/>
      <c r="CK185" s="27"/>
      <c r="CL185" s="27"/>
      <c r="CM185" s="27"/>
      <c r="CN185" s="27"/>
      <c r="CO185" s="27"/>
      <c r="CP185" s="27"/>
    </row>
    <row r="186" spans="1:94" x14ac:dyDescent="0.25">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c r="BH186" s="27"/>
      <c r="BI186" s="27"/>
      <c r="BJ186" s="27"/>
      <c r="BK186" s="27"/>
      <c r="BL186" s="27"/>
      <c r="BM186" s="27"/>
      <c r="BN186" s="27"/>
      <c r="BO186" s="27"/>
      <c r="BP186" s="27"/>
      <c r="BQ186" s="27"/>
      <c r="BR186" s="27"/>
      <c r="BS186" s="27"/>
      <c r="BT186" s="27"/>
      <c r="BU186" s="27"/>
      <c r="BV186" s="27"/>
      <c r="BW186" s="27"/>
      <c r="BX186" s="27"/>
      <c r="BY186" s="27"/>
      <c r="BZ186" s="27"/>
      <c r="CA186" s="27"/>
      <c r="CB186" s="27"/>
      <c r="CC186" s="27"/>
      <c r="CD186" s="27"/>
      <c r="CE186" s="27"/>
      <c r="CF186" s="27"/>
      <c r="CG186" s="27"/>
      <c r="CH186" s="27"/>
      <c r="CI186" s="27"/>
      <c r="CJ186" s="27"/>
      <c r="CK186" s="27"/>
      <c r="CL186" s="27"/>
      <c r="CM186" s="27"/>
      <c r="CN186" s="27"/>
      <c r="CO186" s="27"/>
      <c r="CP186" s="27"/>
    </row>
    <row r="187" spans="1:94" x14ac:dyDescent="0.25">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27"/>
      <c r="BR187" s="27"/>
      <c r="BS187" s="27"/>
      <c r="BT187" s="27"/>
      <c r="BU187" s="27"/>
      <c r="BV187" s="27"/>
      <c r="BW187" s="27"/>
      <c r="BX187" s="27"/>
      <c r="BY187" s="27"/>
      <c r="BZ187" s="27"/>
      <c r="CA187" s="27"/>
      <c r="CB187" s="27"/>
      <c r="CC187" s="27"/>
      <c r="CD187" s="27"/>
      <c r="CE187" s="27"/>
      <c r="CF187" s="27"/>
      <c r="CG187" s="27"/>
      <c r="CH187" s="27"/>
      <c r="CI187" s="27"/>
      <c r="CJ187" s="27"/>
      <c r="CK187" s="27"/>
      <c r="CL187" s="27"/>
      <c r="CM187" s="27"/>
      <c r="CN187" s="27"/>
      <c r="CO187" s="27"/>
      <c r="CP187" s="27"/>
    </row>
    <row r="188" spans="1:94" x14ac:dyDescent="0.25">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c r="BK188" s="27"/>
      <c r="BL188" s="27"/>
      <c r="BM188" s="27"/>
      <c r="BN188" s="27"/>
      <c r="BO188" s="27"/>
      <c r="BP188" s="27"/>
      <c r="BQ188" s="27"/>
      <c r="BR188" s="27"/>
      <c r="BS188" s="27"/>
      <c r="BT188" s="27"/>
      <c r="BU188" s="27"/>
      <c r="BV188" s="27"/>
      <c r="BW188" s="27"/>
      <c r="BX188" s="27"/>
      <c r="BY188" s="27"/>
      <c r="BZ188" s="27"/>
      <c r="CA188" s="27"/>
      <c r="CB188" s="27"/>
      <c r="CC188" s="27"/>
      <c r="CD188" s="27"/>
      <c r="CE188" s="27"/>
      <c r="CF188" s="27"/>
      <c r="CG188" s="27"/>
      <c r="CH188" s="27"/>
      <c r="CI188" s="27"/>
      <c r="CJ188" s="27"/>
      <c r="CK188" s="27"/>
      <c r="CL188" s="27"/>
      <c r="CM188" s="27"/>
      <c r="CN188" s="27"/>
      <c r="CO188" s="27"/>
      <c r="CP188" s="27"/>
    </row>
    <row r="189" spans="1:94" x14ac:dyDescent="0.25">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c r="BK189" s="27"/>
      <c r="BL189" s="27"/>
      <c r="BM189" s="27"/>
      <c r="BN189" s="27"/>
      <c r="BO189" s="27"/>
      <c r="BP189" s="27"/>
      <c r="BQ189" s="27"/>
      <c r="BR189" s="27"/>
      <c r="BS189" s="27"/>
      <c r="BT189" s="27"/>
      <c r="BU189" s="27"/>
      <c r="BV189" s="27"/>
      <c r="BW189" s="27"/>
      <c r="BX189" s="27"/>
      <c r="BY189" s="27"/>
      <c r="BZ189" s="27"/>
      <c r="CA189" s="27"/>
      <c r="CB189" s="27"/>
      <c r="CC189" s="27"/>
      <c r="CD189" s="27"/>
      <c r="CE189" s="27"/>
      <c r="CF189" s="27"/>
      <c r="CG189" s="27"/>
      <c r="CH189" s="27"/>
      <c r="CI189" s="27"/>
      <c r="CJ189" s="27"/>
      <c r="CK189" s="27"/>
      <c r="CL189" s="27"/>
      <c r="CM189" s="27"/>
      <c r="CN189" s="27"/>
      <c r="CO189" s="27"/>
      <c r="CP189" s="27"/>
    </row>
    <row r="190" spans="1:94" x14ac:dyDescent="0.25">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c r="BK190" s="27"/>
      <c r="BL190" s="27"/>
      <c r="BM190" s="27"/>
      <c r="BN190" s="27"/>
      <c r="BO190" s="27"/>
      <c r="BP190" s="27"/>
      <c r="BQ190" s="27"/>
      <c r="BR190" s="27"/>
      <c r="BS190" s="27"/>
      <c r="BT190" s="27"/>
      <c r="BU190" s="27"/>
      <c r="BV190" s="27"/>
      <c r="BW190" s="27"/>
      <c r="BX190" s="27"/>
      <c r="BY190" s="27"/>
      <c r="BZ190" s="27"/>
      <c r="CA190" s="27"/>
      <c r="CB190" s="27"/>
      <c r="CC190" s="27"/>
      <c r="CD190" s="27"/>
      <c r="CE190" s="27"/>
      <c r="CF190" s="27"/>
      <c r="CG190" s="27"/>
      <c r="CH190" s="27"/>
      <c r="CI190" s="27"/>
      <c r="CJ190" s="27"/>
      <c r="CK190" s="27"/>
      <c r="CL190" s="27"/>
      <c r="CM190" s="27"/>
      <c r="CN190" s="27"/>
      <c r="CO190" s="27"/>
      <c r="CP190" s="27"/>
    </row>
    <row r="191" spans="1:94" x14ac:dyDescent="0.25">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27"/>
      <c r="BR191" s="27"/>
      <c r="BS191" s="27"/>
      <c r="BT191" s="27"/>
      <c r="BU191" s="27"/>
      <c r="BV191" s="27"/>
      <c r="BW191" s="27"/>
      <c r="BX191" s="27"/>
      <c r="BY191" s="27"/>
      <c r="BZ191" s="27"/>
      <c r="CA191" s="27"/>
      <c r="CB191" s="27"/>
      <c r="CC191" s="27"/>
      <c r="CD191" s="27"/>
      <c r="CE191" s="27"/>
      <c r="CF191" s="27"/>
      <c r="CG191" s="27"/>
      <c r="CH191" s="27"/>
      <c r="CI191" s="27"/>
      <c r="CJ191" s="27"/>
      <c r="CK191" s="27"/>
      <c r="CL191" s="27"/>
      <c r="CM191" s="27"/>
      <c r="CN191" s="27"/>
      <c r="CO191" s="27"/>
      <c r="CP191" s="27"/>
    </row>
    <row r="192" spans="1:94" x14ac:dyDescent="0.25">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c r="BK192" s="27"/>
      <c r="BL192" s="27"/>
      <c r="BM192" s="27"/>
      <c r="BN192" s="27"/>
      <c r="BO192" s="27"/>
      <c r="BP192" s="27"/>
      <c r="BQ192" s="27"/>
      <c r="BR192" s="27"/>
      <c r="BS192" s="27"/>
      <c r="BT192" s="27"/>
      <c r="BU192" s="27"/>
      <c r="BV192" s="27"/>
      <c r="BW192" s="27"/>
      <c r="BX192" s="27"/>
      <c r="BY192" s="27"/>
      <c r="BZ192" s="27"/>
      <c r="CA192" s="27"/>
      <c r="CB192" s="27"/>
      <c r="CC192" s="27"/>
      <c r="CD192" s="27"/>
      <c r="CE192" s="27"/>
      <c r="CF192" s="27"/>
      <c r="CG192" s="27"/>
      <c r="CH192" s="27"/>
      <c r="CI192" s="27"/>
      <c r="CJ192" s="27"/>
      <c r="CK192" s="27"/>
      <c r="CL192" s="27"/>
      <c r="CM192" s="27"/>
      <c r="CN192" s="27"/>
      <c r="CO192" s="27"/>
      <c r="CP192" s="27"/>
    </row>
    <row r="193" spans="1:94" x14ac:dyDescent="0.25">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c r="BG193" s="27"/>
      <c r="BH193" s="27"/>
      <c r="BI193" s="27"/>
      <c r="BJ193" s="27"/>
      <c r="BK193" s="27"/>
      <c r="BL193" s="27"/>
      <c r="BM193" s="27"/>
      <c r="BN193" s="27"/>
      <c r="BO193" s="27"/>
      <c r="BP193" s="27"/>
      <c r="BQ193" s="27"/>
      <c r="BR193" s="27"/>
      <c r="BS193" s="27"/>
      <c r="BT193" s="27"/>
      <c r="BU193" s="27"/>
      <c r="BV193" s="27"/>
      <c r="BW193" s="27"/>
      <c r="BX193" s="27"/>
      <c r="BY193" s="27"/>
      <c r="BZ193" s="27"/>
      <c r="CA193" s="27"/>
      <c r="CB193" s="27"/>
      <c r="CC193" s="27"/>
      <c r="CD193" s="27"/>
      <c r="CE193" s="27"/>
      <c r="CF193" s="27"/>
      <c r="CG193" s="27"/>
      <c r="CH193" s="27"/>
      <c r="CI193" s="27"/>
      <c r="CJ193" s="27"/>
      <c r="CK193" s="27"/>
      <c r="CL193" s="27"/>
      <c r="CM193" s="27"/>
      <c r="CN193" s="27"/>
      <c r="CO193" s="27"/>
      <c r="CP193" s="27"/>
    </row>
    <row r="194" spans="1:94" x14ac:dyDescent="0.25">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c r="BE194" s="27"/>
      <c r="BF194" s="27"/>
      <c r="BG194" s="27"/>
      <c r="BH194" s="27"/>
      <c r="BI194" s="27"/>
      <c r="BJ194" s="27"/>
      <c r="BK194" s="27"/>
      <c r="BL194" s="27"/>
      <c r="BM194" s="27"/>
      <c r="BN194" s="27"/>
      <c r="BO194" s="27"/>
      <c r="BP194" s="27"/>
      <c r="BQ194" s="27"/>
      <c r="BR194" s="27"/>
      <c r="BS194" s="27"/>
      <c r="BT194" s="27"/>
      <c r="BU194" s="27"/>
      <c r="BV194" s="27"/>
      <c r="BW194" s="27"/>
      <c r="BX194" s="27"/>
      <c r="BY194" s="27"/>
      <c r="BZ194" s="27"/>
      <c r="CA194" s="27"/>
      <c r="CB194" s="27"/>
      <c r="CC194" s="27"/>
      <c r="CD194" s="27"/>
      <c r="CE194" s="27"/>
      <c r="CF194" s="27"/>
      <c r="CG194" s="27"/>
      <c r="CH194" s="27"/>
      <c r="CI194" s="27"/>
      <c r="CJ194" s="27"/>
      <c r="CK194" s="27"/>
      <c r="CL194" s="27"/>
      <c r="CM194" s="27"/>
      <c r="CN194" s="27"/>
      <c r="CO194" s="27"/>
      <c r="CP194" s="27"/>
    </row>
    <row r="195" spans="1:94" x14ac:dyDescent="0.2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c r="BK195" s="27"/>
      <c r="BL195" s="27"/>
      <c r="BM195" s="27"/>
      <c r="BN195" s="27"/>
      <c r="BO195" s="27"/>
      <c r="BP195" s="27"/>
      <c r="BQ195" s="27"/>
      <c r="BR195" s="27"/>
      <c r="BS195" s="27"/>
      <c r="BT195" s="27"/>
      <c r="BU195" s="27"/>
      <c r="BV195" s="27"/>
      <c r="BW195" s="27"/>
      <c r="BX195" s="27"/>
      <c r="BY195" s="27"/>
      <c r="BZ195" s="27"/>
      <c r="CA195" s="27"/>
      <c r="CB195" s="27"/>
      <c r="CC195" s="27"/>
      <c r="CD195" s="27"/>
      <c r="CE195" s="27"/>
      <c r="CF195" s="27"/>
      <c r="CG195" s="27"/>
      <c r="CH195" s="27"/>
      <c r="CI195" s="27"/>
      <c r="CJ195" s="27"/>
      <c r="CK195" s="27"/>
      <c r="CL195" s="27"/>
      <c r="CM195" s="27"/>
      <c r="CN195" s="27"/>
      <c r="CO195" s="27"/>
      <c r="CP195" s="27"/>
    </row>
    <row r="196" spans="1:94" x14ac:dyDescent="0.25">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c r="BK196" s="27"/>
      <c r="BL196" s="27"/>
      <c r="BM196" s="27"/>
      <c r="BN196" s="27"/>
      <c r="BO196" s="27"/>
      <c r="BP196" s="27"/>
      <c r="BQ196" s="27"/>
      <c r="BR196" s="27"/>
      <c r="BS196" s="27"/>
      <c r="BT196" s="27"/>
      <c r="BU196" s="27"/>
      <c r="BV196" s="27"/>
      <c r="BW196" s="27"/>
      <c r="BX196" s="27"/>
      <c r="BY196" s="27"/>
      <c r="BZ196" s="27"/>
      <c r="CA196" s="27"/>
      <c r="CB196" s="27"/>
      <c r="CC196" s="27"/>
      <c r="CD196" s="27"/>
      <c r="CE196" s="27"/>
      <c r="CF196" s="27"/>
      <c r="CG196" s="27"/>
      <c r="CH196" s="27"/>
      <c r="CI196" s="27"/>
      <c r="CJ196" s="27"/>
      <c r="CK196" s="27"/>
      <c r="CL196" s="27"/>
      <c r="CM196" s="27"/>
      <c r="CN196" s="27"/>
      <c r="CO196" s="27"/>
      <c r="CP196" s="27"/>
    </row>
    <row r="197" spans="1:94" x14ac:dyDescent="0.25">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c r="BK197" s="27"/>
      <c r="BL197" s="27"/>
      <c r="BM197" s="27"/>
      <c r="BN197" s="27"/>
      <c r="BO197" s="27"/>
      <c r="BP197" s="27"/>
      <c r="BQ197" s="27"/>
      <c r="BR197" s="27"/>
      <c r="BS197" s="27"/>
      <c r="BT197" s="27"/>
      <c r="BU197" s="27"/>
      <c r="BV197" s="27"/>
      <c r="BW197" s="27"/>
      <c r="BX197" s="27"/>
      <c r="BY197" s="27"/>
      <c r="BZ197" s="27"/>
      <c r="CA197" s="27"/>
      <c r="CB197" s="27"/>
      <c r="CC197" s="27"/>
      <c r="CD197" s="27"/>
      <c r="CE197" s="27"/>
      <c r="CF197" s="27"/>
      <c r="CG197" s="27"/>
      <c r="CH197" s="27"/>
      <c r="CI197" s="27"/>
      <c r="CJ197" s="27"/>
      <c r="CK197" s="27"/>
      <c r="CL197" s="27"/>
      <c r="CM197" s="27"/>
      <c r="CN197" s="27"/>
      <c r="CO197" s="27"/>
      <c r="CP197" s="27"/>
    </row>
    <row r="198" spans="1:94" x14ac:dyDescent="0.25">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27"/>
      <c r="BR198" s="27"/>
      <c r="BS198" s="27"/>
      <c r="BT198" s="27"/>
      <c r="BU198" s="27"/>
      <c r="BV198" s="27"/>
      <c r="BW198" s="27"/>
      <c r="BX198" s="27"/>
      <c r="BY198" s="27"/>
      <c r="BZ198" s="27"/>
      <c r="CA198" s="27"/>
      <c r="CB198" s="27"/>
      <c r="CC198" s="27"/>
      <c r="CD198" s="27"/>
      <c r="CE198" s="27"/>
      <c r="CF198" s="27"/>
      <c r="CG198" s="27"/>
      <c r="CH198" s="27"/>
      <c r="CI198" s="27"/>
      <c r="CJ198" s="27"/>
      <c r="CK198" s="27"/>
      <c r="CL198" s="27"/>
      <c r="CM198" s="27"/>
      <c r="CN198" s="27"/>
      <c r="CO198" s="27"/>
      <c r="CP198" s="27"/>
    </row>
    <row r="199" spans="1:94" x14ac:dyDescent="0.25">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c r="BE199" s="27"/>
      <c r="BF199" s="27"/>
      <c r="BG199" s="27"/>
      <c r="BH199" s="27"/>
      <c r="BI199" s="27"/>
      <c r="BJ199" s="27"/>
      <c r="BK199" s="27"/>
      <c r="BL199" s="27"/>
      <c r="BM199" s="27"/>
      <c r="BN199" s="27"/>
      <c r="BO199" s="27"/>
      <c r="BP199" s="27"/>
      <c r="BQ199" s="27"/>
      <c r="BR199" s="27"/>
      <c r="BS199" s="27"/>
      <c r="BT199" s="27"/>
      <c r="BU199" s="27"/>
      <c r="BV199" s="27"/>
      <c r="BW199" s="27"/>
      <c r="BX199" s="27"/>
      <c r="BY199" s="27"/>
      <c r="BZ199" s="27"/>
      <c r="CA199" s="27"/>
      <c r="CB199" s="27"/>
      <c r="CC199" s="27"/>
      <c r="CD199" s="27"/>
      <c r="CE199" s="27"/>
      <c r="CF199" s="27"/>
      <c r="CG199" s="27"/>
      <c r="CH199" s="27"/>
      <c r="CI199" s="27"/>
      <c r="CJ199" s="27"/>
      <c r="CK199" s="27"/>
      <c r="CL199" s="27"/>
      <c r="CM199" s="27"/>
      <c r="CN199" s="27"/>
      <c r="CO199" s="27"/>
      <c r="CP199" s="27"/>
    </row>
    <row r="200" spans="1:94" x14ac:dyDescent="0.25">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27"/>
      <c r="BR200" s="27"/>
      <c r="BS200" s="27"/>
      <c r="BT200" s="27"/>
      <c r="BU200" s="27"/>
      <c r="BV200" s="27"/>
      <c r="BW200" s="27"/>
      <c r="BX200" s="27"/>
      <c r="BY200" s="27"/>
      <c r="BZ200" s="27"/>
      <c r="CA200" s="27"/>
      <c r="CB200" s="27"/>
      <c r="CC200" s="27"/>
      <c r="CD200" s="27"/>
      <c r="CE200" s="27"/>
      <c r="CF200" s="27"/>
      <c r="CG200" s="27"/>
      <c r="CH200" s="27"/>
      <c r="CI200" s="27"/>
      <c r="CJ200" s="27"/>
      <c r="CK200" s="27"/>
      <c r="CL200" s="27"/>
      <c r="CM200" s="27"/>
      <c r="CN200" s="27"/>
      <c r="CO200" s="27"/>
      <c r="CP200" s="27"/>
    </row>
    <row r="201" spans="1:94" x14ac:dyDescent="0.25">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27"/>
      <c r="BR201" s="27"/>
      <c r="BS201" s="27"/>
      <c r="BT201" s="27"/>
      <c r="BU201" s="27"/>
      <c r="BV201" s="27"/>
      <c r="BW201" s="27"/>
      <c r="BX201" s="27"/>
      <c r="BY201" s="27"/>
      <c r="BZ201" s="27"/>
      <c r="CA201" s="27"/>
      <c r="CB201" s="27"/>
      <c r="CC201" s="27"/>
      <c r="CD201" s="27"/>
      <c r="CE201" s="27"/>
      <c r="CF201" s="27"/>
      <c r="CG201" s="27"/>
      <c r="CH201" s="27"/>
      <c r="CI201" s="27"/>
      <c r="CJ201" s="27"/>
      <c r="CK201" s="27"/>
      <c r="CL201" s="27"/>
      <c r="CM201" s="27"/>
      <c r="CN201" s="27"/>
      <c r="CO201" s="27"/>
      <c r="CP201" s="27"/>
    </row>
    <row r="202" spans="1:94" x14ac:dyDescent="0.25">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27"/>
      <c r="BR202" s="27"/>
      <c r="BS202" s="27"/>
      <c r="BT202" s="27"/>
      <c r="BU202" s="27"/>
      <c r="BV202" s="27"/>
      <c r="BW202" s="27"/>
      <c r="BX202" s="27"/>
      <c r="BY202" s="27"/>
      <c r="BZ202" s="27"/>
      <c r="CA202" s="27"/>
      <c r="CB202" s="27"/>
      <c r="CC202" s="27"/>
      <c r="CD202" s="27"/>
      <c r="CE202" s="27"/>
      <c r="CF202" s="27"/>
      <c r="CG202" s="27"/>
      <c r="CH202" s="27"/>
      <c r="CI202" s="27"/>
      <c r="CJ202" s="27"/>
      <c r="CK202" s="27"/>
      <c r="CL202" s="27"/>
      <c r="CM202" s="27"/>
      <c r="CN202" s="27"/>
      <c r="CO202" s="27"/>
      <c r="CP202" s="27"/>
    </row>
    <row r="203" spans="1:94" x14ac:dyDescent="0.25">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27"/>
      <c r="BR203" s="27"/>
      <c r="BS203" s="27"/>
      <c r="BT203" s="27"/>
      <c r="BU203" s="27"/>
      <c r="BV203" s="27"/>
      <c r="BW203" s="27"/>
      <c r="BX203" s="27"/>
      <c r="BY203" s="27"/>
      <c r="BZ203" s="27"/>
      <c r="CA203" s="27"/>
      <c r="CB203" s="27"/>
      <c r="CC203" s="27"/>
      <c r="CD203" s="27"/>
      <c r="CE203" s="27"/>
      <c r="CF203" s="27"/>
      <c r="CG203" s="27"/>
      <c r="CH203" s="27"/>
      <c r="CI203" s="27"/>
      <c r="CJ203" s="27"/>
      <c r="CK203" s="27"/>
      <c r="CL203" s="27"/>
      <c r="CM203" s="27"/>
      <c r="CN203" s="27"/>
      <c r="CO203" s="27"/>
      <c r="CP203" s="27"/>
    </row>
    <row r="204" spans="1:94" x14ac:dyDescent="0.25">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27"/>
      <c r="BR204" s="27"/>
      <c r="BS204" s="27"/>
      <c r="BT204" s="27"/>
      <c r="BU204" s="27"/>
      <c r="BV204" s="27"/>
      <c r="BW204" s="27"/>
      <c r="BX204" s="27"/>
      <c r="BY204" s="27"/>
      <c r="BZ204" s="27"/>
      <c r="CA204" s="27"/>
      <c r="CB204" s="27"/>
      <c r="CC204" s="27"/>
      <c r="CD204" s="27"/>
      <c r="CE204" s="27"/>
      <c r="CF204" s="27"/>
      <c r="CG204" s="27"/>
      <c r="CH204" s="27"/>
      <c r="CI204" s="27"/>
      <c r="CJ204" s="27"/>
      <c r="CK204" s="27"/>
      <c r="CL204" s="27"/>
      <c r="CM204" s="27"/>
      <c r="CN204" s="27"/>
      <c r="CO204" s="27"/>
      <c r="CP204" s="27"/>
    </row>
    <row r="205" spans="1:94" x14ac:dyDescent="0.25">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27"/>
      <c r="BR205" s="27"/>
      <c r="BS205" s="27"/>
      <c r="BT205" s="27"/>
      <c r="BU205" s="27"/>
      <c r="BV205" s="27"/>
      <c r="BW205" s="27"/>
      <c r="BX205" s="27"/>
      <c r="BY205" s="27"/>
      <c r="BZ205" s="27"/>
      <c r="CA205" s="27"/>
      <c r="CB205" s="27"/>
      <c r="CC205" s="27"/>
      <c r="CD205" s="27"/>
      <c r="CE205" s="27"/>
      <c r="CF205" s="27"/>
      <c r="CG205" s="27"/>
      <c r="CH205" s="27"/>
      <c r="CI205" s="27"/>
      <c r="CJ205" s="27"/>
      <c r="CK205" s="27"/>
      <c r="CL205" s="27"/>
      <c r="CM205" s="27"/>
      <c r="CN205" s="27"/>
      <c r="CO205" s="27"/>
      <c r="CP205" s="27"/>
    </row>
    <row r="206" spans="1:94" x14ac:dyDescent="0.25">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27"/>
      <c r="BR206" s="27"/>
      <c r="BS206" s="27"/>
      <c r="BT206" s="27"/>
      <c r="BU206" s="27"/>
      <c r="BV206" s="27"/>
      <c r="BW206" s="27"/>
      <c r="BX206" s="27"/>
      <c r="BY206" s="27"/>
      <c r="BZ206" s="27"/>
      <c r="CA206" s="27"/>
      <c r="CB206" s="27"/>
      <c r="CC206" s="27"/>
      <c r="CD206" s="27"/>
      <c r="CE206" s="27"/>
      <c r="CF206" s="27"/>
      <c r="CG206" s="27"/>
      <c r="CH206" s="27"/>
      <c r="CI206" s="27"/>
      <c r="CJ206" s="27"/>
      <c r="CK206" s="27"/>
      <c r="CL206" s="27"/>
      <c r="CM206" s="27"/>
      <c r="CN206" s="27"/>
      <c r="CO206" s="27"/>
      <c r="CP206" s="27"/>
    </row>
    <row r="207" spans="1:94" x14ac:dyDescent="0.25">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27"/>
      <c r="BR207" s="27"/>
      <c r="BS207" s="27"/>
      <c r="BT207" s="27"/>
      <c r="BU207" s="27"/>
      <c r="BV207" s="27"/>
      <c r="BW207" s="27"/>
      <c r="BX207" s="27"/>
      <c r="BY207" s="27"/>
      <c r="BZ207" s="27"/>
      <c r="CA207" s="27"/>
      <c r="CB207" s="27"/>
      <c r="CC207" s="27"/>
      <c r="CD207" s="27"/>
      <c r="CE207" s="27"/>
      <c r="CF207" s="27"/>
      <c r="CG207" s="27"/>
      <c r="CH207" s="27"/>
      <c r="CI207" s="27"/>
      <c r="CJ207" s="27"/>
      <c r="CK207" s="27"/>
      <c r="CL207" s="27"/>
      <c r="CM207" s="27"/>
      <c r="CN207" s="27"/>
      <c r="CO207" s="27"/>
      <c r="CP207" s="27"/>
    </row>
    <row r="208" spans="1:94" x14ac:dyDescent="0.25">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c r="BQ208" s="27"/>
      <c r="BR208" s="27"/>
      <c r="BS208" s="27"/>
      <c r="BT208" s="27"/>
      <c r="BU208" s="27"/>
      <c r="BV208" s="27"/>
      <c r="BW208" s="27"/>
      <c r="BX208" s="27"/>
      <c r="BY208" s="27"/>
      <c r="BZ208" s="27"/>
      <c r="CA208" s="27"/>
      <c r="CB208" s="27"/>
      <c r="CC208" s="27"/>
      <c r="CD208" s="27"/>
      <c r="CE208" s="27"/>
      <c r="CF208" s="27"/>
      <c r="CG208" s="27"/>
      <c r="CH208" s="27"/>
      <c r="CI208" s="27"/>
      <c r="CJ208" s="27"/>
      <c r="CK208" s="27"/>
      <c r="CL208" s="27"/>
      <c r="CM208" s="27"/>
      <c r="CN208" s="27"/>
      <c r="CO208" s="27"/>
      <c r="CP208" s="27"/>
    </row>
    <row r="209" spans="1:94" x14ac:dyDescent="0.25">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c r="BK209" s="27"/>
      <c r="BL209" s="27"/>
      <c r="BM209" s="27"/>
      <c r="BN209" s="27"/>
      <c r="BO209" s="27"/>
      <c r="BP209" s="27"/>
      <c r="BQ209" s="27"/>
      <c r="BR209" s="27"/>
      <c r="BS209" s="27"/>
      <c r="BT209" s="27"/>
      <c r="BU209" s="27"/>
      <c r="BV209" s="27"/>
      <c r="BW209" s="27"/>
      <c r="BX209" s="27"/>
      <c r="BY209" s="27"/>
      <c r="BZ209" s="27"/>
      <c r="CA209" s="27"/>
      <c r="CB209" s="27"/>
      <c r="CC209" s="27"/>
      <c r="CD209" s="27"/>
      <c r="CE209" s="27"/>
      <c r="CF209" s="27"/>
      <c r="CG209" s="27"/>
      <c r="CH209" s="27"/>
      <c r="CI209" s="27"/>
      <c r="CJ209" s="27"/>
      <c r="CK209" s="27"/>
      <c r="CL209" s="27"/>
      <c r="CM209" s="27"/>
      <c r="CN209" s="27"/>
      <c r="CO209" s="27"/>
      <c r="CP209" s="27"/>
    </row>
    <row r="210" spans="1:94" x14ac:dyDescent="0.25">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c r="BK210" s="27"/>
      <c r="BL210" s="27"/>
      <c r="BM210" s="27"/>
      <c r="BN210" s="27"/>
      <c r="BO210" s="27"/>
      <c r="BP210" s="27"/>
      <c r="BQ210" s="27"/>
      <c r="BR210" s="27"/>
      <c r="BS210" s="27"/>
      <c r="BT210" s="27"/>
      <c r="BU210" s="27"/>
      <c r="BV210" s="27"/>
      <c r="BW210" s="27"/>
      <c r="BX210" s="27"/>
      <c r="BY210" s="27"/>
      <c r="BZ210" s="27"/>
      <c r="CA210" s="27"/>
      <c r="CB210" s="27"/>
      <c r="CC210" s="27"/>
      <c r="CD210" s="27"/>
      <c r="CE210" s="27"/>
      <c r="CF210" s="27"/>
      <c r="CG210" s="27"/>
      <c r="CH210" s="27"/>
      <c r="CI210" s="27"/>
      <c r="CJ210" s="27"/>
      <c r="CK210" s="27"/>
      <c r="CL210" s="27"/>
      <c r="CM210" s="27"/>
      <c r="CN210" s="27"/>
      <c r="CO210" s="27"/>
      <c r="CP210" s="27"/>
    </row>
    <row r="211" spans="1:94" x14ac:dyDescent="0.25">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c r="BK211" s="27"/>
      <c r="BL211" s="27"/>
      <c r="BM211" s="27"/>
      <c r="BN211" s="27"/>
      <c r="BO211" s="27"/>
      <c r="BP211" s="27"/>
      <c r="BQ211" s="27"/>
      <c r="BR211" s="27"/>
      <c r="BS211" s="27"/>
      <c r="BT211" s="27"/>
      <c r="BU211" s="27"/>
      <c r="BV211" s="27"/>
      <c r="BW211" s="27"/>
      <c r="BX211" s="27"/>
      <c r="BY211" s="27"/>
      <c r="BZ211" s="27"/>
      <c r="CA211" s="27"/>
      <c r="CB211" s="27"/>
      <c r="CC211" s="27"/>
      <c r="CD211" s="27"/>
      <c r="CE211" s="27"/>
      <c r="CF211" s="27"/>
      <c r="CG211" s="27"/>
      <c r="CH211" s="27"/>
      <c r="CI211" s="27"/>
      <c r="CJ211" s="27"/>
      <c r="CK211" s="27"/>
      <c r="CL211" s="27"/>
      <c r="CM211" s="27"/>
      <c r="CN211" s="27"/>
      <c r="CO211" s="27"/>
      <c r="CP211" s="27"/>
    </row>
    <row r="212" spans="1:94" x14ac:dyDescent="0.25">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27"/>
      <c r="BR212" s="27"/>
      <c r="BS212" s="27"/>
      <c r="BT212" s="27"/>
      <c r="BU212" s="27"/>
      <c r="BV212" s="27"/>
      <c r="BW212" s="27"/>
      <c r="BX212" s="27"/>
      <c r="BY212" s="27"/>
      <c r="BZ212" s="27"/>
      <c r="CA212" s="27"/>
      <c r="CB212" s="27"/>
      <c r="CC212" s="27"/>
      <c r="CD212" s="27"/>
      <c r="CE212" s="27"/>
      <c r="CF212" s="27"/>
      <c r="CG212" s="27"/>
      <c r="CH212" s="27"/>
      <c r="CI212" s="27"/>
      <c r="CJ212" s="27"/>
      <c r="CK212" s="27"/>
      <c r="CL212" s="27"/>
      <c r="CM212" s="27"/>
      <c r="CN212" s="27"/>
      <c r="CO212" s="27"/>
      <c r="CP212" s="27"/>
    </row>
    <row r="213" spans="1:94" x14ac:dyDescent="0.25">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27"/>
      <c r="BR213" s="27"/>
      <c r="BS213" s="27"/>
      <c r="BT213" s="27"/>
      <c r="BU213" s="27"/>
      <c r="BV213" s="27"/>
      <c r="BW213" s="27"/>
      <c r="BX213" s="27"/>
      <c r="BY213" s="27"/>
      <c r="BZ213" s="27"/>
      <c r="CA213" s="27"/>
      <c r="CB213" s="27"/>
      <c r="CC213" s="27"/>
      <c r="CD213" s="27"/>
      <c r="CE213" s="27"/>
      <c r="CF213" s="27"/>
      <c r="CG213" s="27"/>
      <c r="CH213" s="27"/>
      <c r="CI213" s="27"/>
      <c r="CJ213" s="27"/>
      <c r="CK213" s="27"/>
      <c r="CL213" s="27"/>
      <c r="CM213" s="27"/>
      <c r="CN213" s="27"/>
      <c r="CO213" s="27"/>
      <c r="CP213" s="27"/>
    </row>
    <row r="214" spans="1:94" x14ac:dyDescent="0.25">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c r="BK214" s="27"/>
      <c r="BL214" s="27"/>
      <c r="BM214" s="27"/>
      <c r="BN214" s="27"/>
      <c r="BO214" s="27"/>
      <c r="BP214" s="27"/>
      <c r="BQ214" s="27"/>
      <c r="BR214" s="27"/>
      <c r="BS214" s="27"/>
      <c r="BT214" s="27"/>
      <c r="BU214" s="27"/>
      <c r="BV214" s="27"/>
      <c r="BW214" s="27"/>
      <c r="BX214" s="27"/>
      <c r="BY214" s="27"/>
      <c r="BZ214" s="27"/>
      <c r="CA214" s="27"/>
      <c r="CB214" s="27"/>
      <c r="CC214" s="27"/>
      <c r="CD214" s="27"/>
      <c r="CE214" s="27"/>
      <c r="CF214" s="27"/>
      <c r="CG214" s="27"/>
      <c r="CH214" s="27"/>
      <c r="CI214" s="27"/>
      <c r="CJ214" s="27"/>
      <c r="CK214" s="27"/>
      <c r="CL214" s="27"/>
      <c r="CM214" s="27"/>
      <c r="CN214" s="27"/>
      <c r="CO214" s="27"/>
      <c r="CP214" s="27"/>
    </row>
    <row r="215" spans="1:94" x14ac:dyDescent="0.25">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27"/>
      <c r="BR215" s="27"/>
      <c r="BS215" s="27"/>
      <c r="BT215" s="27"/>
      <c r="BU215" s="27"/>
      <c r="BV215" s="27"/>
      <c r="BW215" s="27"/>
      <c r="BX215" s="27"/>
      <c r="BY215" s="27"/>
      <c r="BZ215" s="27"/>
      <c r="CA215" s="27"/>
      <c r="CB215" s="27"/>
      <c r="CC215" s="27"/>
      <c r="CD215" s="27"/>
      <c r="CE215" s="27"/>
      <c r="CF215" s="27"/>
      <c r="CG215" s="27"/>
      <c r="CH215" s="27"/>
      <c r="CI215" s="27"/>
      <c r="CJ215" s="27"/>
      <c r="CK215" s="27"/>
      <c r="CL215" s="27"/>
      <c r="CM215" s="27"/>
      <c r="CN215" s="27"/>
      <c r="CO215" s="27"/>
      <c r="CP215" s="27"/>
    </row>
    <row r="216" spans="1:94" x14ac:dyDescent="0.25">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c r="BK216" s="27"/>
      <c r="BL216" s="27"/>
      <c r="BM216" s="27"/>
      <c r="BN216" s="27"/>
      <c r="BO216" s="27"/>
      <c r="BP216" s="27"/>
      <c r="BQ216" s="27"/>
      <c r="BR216" s="27"/>
      <c r="BS216" s="27"/>
      <c r="BT216" s="27"/>
      <c r="BU216" s="27"/>
      <c r="BV216" s="27"/>
      <c r="BW216" s="27"/>
      <c r="BX216" s="27"/>
      <c r="BY216" s="27"/>
      <c r="BZ216" s="27"/>
      <c r="CA216" s="27"/>
      <c r="CB216" s="27"/>
      <c r="CC216" s="27"/>
      <c r="CD216" s="27"/>
      <c r="CE216" s="27"/>
      <c r="CF216" s="27"/>
      <c r="CG216" s="27"/>
      <c r="CH216" s="27"/>
      <c r="CI216" s="27"/>
      <c r="CJ216" s="27"/>
      <c r="CK216" s="27"/>
      <c r="CL216" s="27"/>
      <c r="CM216" s="27"/>
      <c r="CN216" s="27"/>
      <c r="CO216" s="27"/>
      <c r="CP216" s="27"/>
    </row>
    <row r="217" spans="1:94" x14ac:dyDescent="0.25">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row>
    <row r="218" spans="1:94" x14ac:dyDescent="0.25">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7"/>
      <c r="BK218" s="27"/>
      <c r="BL218" s="27"/>
      <c r="BM218" s="27"/>
      <c r="BN218" s="27"/>
      <c r="BO218" s="27"/>
      <c r="BP218" s="27"/>
      <c r="BQ218" s="27"/>
      <c r="BR218" s="27"/>
      <c r="BS218" s="27"/>
      <c r="BT218" s="27"/>
      <c r="BU218" s="27"/>
      <c r="BV218" s="27"/>
      <c r="BW218" s="27"/>
      <c r="BX218" s="27"/>
      <c r="BY218" s="27"/>
      <c r="BZ218" s="27"/>
      <c r="CA218" s="27"/>
      <c r="CB218" s="27"/>
      <c r="CC218" s="27"/>
      <c r="CD218" s="27"/>
      <c r="CE218" s="27"/>
      <c r="CF218" s="27"/>
      <c r="CG218" s="27"/>
      <c r="CH218" s="27"/>
      <c r="CI218" s="27"/>
      <c r="CJ218" s="27"/>
      <c r="CK218" s="27"/>
      <c r="CL218" s="27"/>
      <c r="CM218" s="27"/>
      <c r="CN218" s="27"/>
      <c r="CO218" s="27"/>
      <c r="CP218" s="27"/>
    </row>
    <row r="219" spans="1:94" x14ac:dyDescent="0.25">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row>
    <row r="220" spans="1:94" x14ac:dyDescent="0.25">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7"/>
      <c r="BK220" s="27"/>
      <c r="BL220" s="27"/>
      <c r="BM220" s="27"/>
      <c r="BN220" s="27"/>
      <c r="BO220" s="27"/>
      <c r="BP220" s="27"/>
      <c r="BQ220" s="27"/>
      <c r="BR220" s="27"/>
      <c r="BS220" s="27"/>
      <c r="BT220" s="27"/>
      <c r="BU220" s="27"/>
      <c r="BV220" s="27"/>
      <c r="BW220" s="27"/>
      <c r="BX220" s="27"/>
      <c r="BY220" s="27"/>
      <c r="BZ220" s="27"/>
      <c r="CA220" s="27"/>
      <c r="CB220" s="27"/>
      <c r="CC220" s="27"/>
      <c r="CD220" s="27"/>
      <c r="CE220" s="27"/>
      <c r="CF220" s="27"/>
      <c r="CG220" s="27"/>
      <c r="CH220" s="27"/>
      <c r="CI220" s="27"/>
      <c r="CJ220" s="27"/>
      <c r="CK220" s="27"/>
      <c r="CL220" s="27"/>
      <c r="CM220" s="27"/>
      <c r="CN220" s="27"/>
      <c r="CO220" s="27"/>
      <c r="CP220" s="27"/>
    </row>
    <row r="221" spans="1:94" x14ac:dyDescent="0.25">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7"/>
      <c r="BK221" s="27"/>
      <c r="BL221" s="27"/>
      <c r="BM221" s="27"/>
      <c r="BN221" s="27"/>
      <c r="BO221" s="27"/>
      <c r="BP221" s="27"/>
      <c r="BQ221" s="27"/>
      <c r="BR221" s="27"/>
      <c r="BS221" s="27"/>
      <c r="BT221" s="27"/>
      <c r="BU221" s="27"/>
      <c r="BV221" s="27"/>
      <c r="BW221" s="27"/>
      <c r="BX221" s="27"/>
      <c r="BY221" s="27"/>
      <c r="BZ221" s="27"/>
      <c r="CA221" s="27"/>
      <c r="CB221" s="27"/>
      <c r="CC221" s="27"/>
      <c r="CD221" s="27"/>
      <c r="CE221" s="27"/>
      <c r="CF221" s="27"/>
      <c r="CG221" s="27"/>
      <c r="CH221" s="27"/>
      <c r="CI221" s="27"/>
      <c r="CJ221" s="27"/>
      <c r="CK221" s="27"/>
      <c r="CL221" s="27"/>
      <c r="CM221" s="27"/>
      <c r="CN221" s="27"/>
      <c r="CO221" s="27"/>
      <c r="CP221" s="27"/>
    </row>
    <row r="222" spans="1:94" x14ac:dyDescent="0.25">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7"/>
      <c r="BK222" s="27"/>
      <c r="BL222" s="27"/>
      <c r="BM222" s="27"/>
      <c r="BN222" s="27"/>
      <c r="BO222" s="27"/>
      <c r="BP222" s="27"/>
      <c r="BQ222" s="27"/>
      <c r="BR222" s="27"/>
      <c r="BS222" s="27"/>
      <c r="BT222" s="27"/>
      <c r="BU222" s="27"/>
      <c r="BV222" s="27"/>
      <c r="BW222" s="27"/>
      <c r="BX222" s="27"/>
      <c r="BY222" s="27"/>
      <c r="BZ222" s="27"/>
      <c r="CA222" s="27"/>
      <c r="CB222" s="27"/>
      <c r="CC222" s="27"/>
      <c r="CD222" s="27"/>
      <c r="CE222" s="27"/>
      <c r="CF222" s="27"/>
      <c r="CG222" s="27"/>
      <c r="CH222" s="27"/>
      <c r="CI222" s="27"/>
      <c r="CJ222" s="27"/>
      <c r="CK222" s="27"/>
      <c r="CL222" s="27"/>
      <c r="CM222" s="27"/>
      <c r="CN222" s="27"/>
      <c r="CO222" s="27"/>
      <c r="CP222" s="27"/>
    </row>
    <row r="223" spans="1:94" x14ac:dyDescent="0.25">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c r="BE223" s="27"/>
      <c r="BF223" s="27"/>
      <c r="BG223" s="27"/>
      <c r="BH223" s="27"/>
      <c r="BI223" s="27"/>
      <c r="BJ223" s="27"/>
      <c r="BK223" s="27"/>
      <c r="BL223" s="27"/>
      <c r="BM223" s="27"/>
      <c r="BN223" s="27"/>
      <c r="BO223" s="27"/>
      <c r="BP223" s="27"/>
      <c r="BQ223" s="27"/>
      <c r="BR223" s="27"/>
      <c r="BS223" s="27"/>
      <c r="BT223" s="27"/>
      <c r="BU223" s="27"/>
      <c r="BV223" s="27"/>
      <c r="BW223" s="27"/>
      <c r="BX223" s="27"/>
      <c r="BY223" s="27"/>
      <c r="BZ223" s="27"/>
      <c r="CA223" s="27"/>
      <c r="CB223" s="27"/>
      <c r="CC223" s="27"/>
      <c r="CD223" s="27"/>
      <c r="CE223" s="27"/>
      <c r="CF223" s="27"/>
      <c r="CG223" s="27"/>
      <c r="CH223" s="27"/>
      <c r="CI223" s="27"/>
      <c r="CJ223" s="27"/>
      <c r="CK223" s="27"/>
      <c r="CL223" s="27"/>
      <c r="CM223" s="27"/>
      <c r="CN223" s="27"/>
      <c r="CO223" s="27"/>
      <c r="CP223" s="27"/>
    </row>
    <row r="224" spans="1:94" x14ac:dyDescent="0.25">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c r="BE224" s="27"/>
      <c r="BF224" s="27"/>
      <c r="BG224" s="27"/>
      <c r="BH224" s="27"/>
      <c r="BI224" s="27"/>
      <c r="BJ224" s="27"/>
      <c r="BK224" s="27"/>
      <c r="BL224" s="27"/>
      <c r="BM224" s="27"/>
      <c r="BN224" s="27"/>
      <c r="BO224" s="27"/>
      <c r="BP224" s="27"/>
      <c r="BQ224" s="27"/>
      <c r="BR224" s="27"/>
      <c r="BS224" s="27"/>
      <c r="BT224" s="27"/>
      <c r="BU224" s="27"/>
      <c r="BV224" s="27"/>
      <c r="BW224" s="27"/>
      <c r="BX224" s="27"/>
      <c r="BY224" s="27"/>
      <c r="BZ224" s="27"/>
      <c r="CA224" s="27"/>
      <c r="CB224" s="27"/>
      <c r="CC224" s="27"/>
      <c r="CD224" s="27"/>
      <c r="CE224" s="27"/>
      <c r="CF224" s="27"/>
      <c r="CG224" s="27"/>
      <c r="CH224" s="27"/>
      <c r="CI224" s="27"/>
      <c r="CJ224" s="27"/>
      <c r="CK224" s="27"/>
      <c r="CL224" s="27"/>
      <c r="CM224" s="27"/>
      <c r="CN224" s="27"/>
      <c r="CO224" s="27"/>
      <c r="CP224" s="27"/>
    </row>
    <row r="225" spans="1:94" x14ac:dyDescent="0.25">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c r="BE225" s="27"/>
      <c r="BF225" s="27"/>
      <c r="BG225" s="27"/>
      <c r="BH225" s="27"/>
      <c r="BI225" s="27"/>
      <c r="BJ225" s="27"/>
      <c r="BK225" s="27"/>
      <c r="BL225" s="27"/>
      <c r="BM225" s="27"/>
      <c r="BN225" s="27"/>
      <c r="BO225" s="27"/>
      <c r="BP225" s="27"/>
      <c r="BQ225" s="27"/>
      <c r="BR225" s="27"/>
      <c r="BS225" s="27"/>
      <c r="BT225" s="27"/>
      <c r="BU225" s="27"/>
      <c r="BV225" s="27"/>
      <c r="BW225" s="27"/>
      <c r="BX225" s="27"/>
      <c r="BY225" s="27"/>
      <c r="BZ225" s="27"/>
      <c r="CA225" s="27"/>
      <c r="CB225" s="27"/>
      <c r="CC225" s="27"/>
      <c r="CD225" s="27"/>
      <c r="CE225" s="27"/>
      <c r="CF225" s="27"/>
      <c r="CG225" s="27"/>
      <c r="CH225" s="27"/>
      <c r="CI225" s="27"/>
      <c r="CJ225" s="27"/>
      <c r="CK225" s="27"/>
      <c r="CL225" s="27"/>
      <c r="CM225" s="27"/>
      <c r="CN225" s="27"/>
      <c r="CO225" s="27"/>
      <c r="CP225" s="27"/>
    </row>
    <row r="226" spans="1:94" x14ac:dyDescent="0.25">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7"/>
      <c r="BF226" s="27"/>
      <c r="BG226" s="27"/>
      <c r="BH226" s="27"/>
      <c r="BI226" s="27"/>
      <c r="BJ226" s="27"/>
      <c r="BK226" s="27"/>
      <c r="BL226" s="27"/>
      <c r="BM226" s="27"/>
      <c r="BN226" s="27"/>
      <c r="BO226" s="27"/>
      <c r="BP226" s="27"/>
      <c r="BQ226" s="27"/>
      <c r="BR226" s="27"/>
      <c r="BS226" s="27"/>
      <c r="BT226" s="27"/>
      <c r="BU226" s="27"/>
      <c r="BV226" s="27"/>
      <c r="BW226" s="27"/>
      <c r="BX226" s="27"/>
      <c r="BY226" s="27"/>
      <c r="BZ226" s="27"/>
      <c r="CA226" s="27"/>
      <c r="CB226" s="27"/>
      <c r="CC226" s="27"/>
      <c r="CD226" s="27"/>
      <c r="CE226" s="27"/>
      <c r="CF226" s="27"/>
      <c r="CG226" s="27"/>
      <c r="CH226" s="27"/>
      <c r="CI226" s="27"/>
      <c r="CJ226" s="27"/>
      <c r="CK226" s="27"/>
      <c r="CL226" s="27"/>
      <c r="CM226" s="27"/>
      <c r="CN226" s="27"/>
      <c r="CO226" s="27"/>
      <c r="CP226" s="27"/>
    </row>
    <row r="227" spans="1:94" x14ac:dyDescent="0.25">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c r="BK227" s="27"/>
      <c r="BL227" s="27"/>
      <c r="BM227" s="27"/>
      <c r="BN227" s="27"/>
      <c r="BO227" s="27"/>
      <c r="BP227" s="27"/>
      <c r="BQ227" s="27"/>
      <c r="BR227" s="27"/>
      <c r="BS227" s="27"/>
      <c r="BT227" s="27"/>
      <c r="BU227" s="27"/>
      <c r="BV227" s="27"/>
      <c r="BW227" s="27"/>
      <c r="BX227" s="27"/>
      <c r="BY227" s="27"/>
      <c r="BZ227" s="27"/>
      <c r="CA227" s="27"/>
      <c r="CB227" s="27"/>
      <c r="CC227" s="27"/>
      <c r="CD227" s="27"/>
      <c r="CE227" s="27"/>
      <c r="CF227" s="27"/>
      <c r="CG227" s="27"/>
      <c r="CH227" s="27"/>
      <c r="CI227" s="27"/>
      <c r="CJ227" s="27"/>
      <c r="CK227" s="27"/>
      <c r="CL227" s="27"/>
      <c r="CM227" s="27"/>
      <c r="CN227" s="27"/>
      <c r="CO227" s="27"/>
      <c r="CP227" s="27"/>
    </row>
    <row r="228" spans="1:94" x14ac:dyDescent="0.25">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c r="BE228" s="27"/>
      <c r="BF228" s="27"/>
      <c r="BG228" s="27"/>
      <c r="BH228" s="27"/>
      <c r="BI228" s="27"/>
      <c r="BJ228" s="27"/>
      <c r="BK228" s="27"/>
      <c r="BL228" s="27"/>
      <c r="BM228" s="27"/>
      <c r="BN228" s="27"/>
      <c r="BO228" s="27"/>
      <c r="BP228" s="27"/>
      <c r="BQ228" s="27"/>
      <c r="BR228" s="27"/>
      <c r="BS228" s="27"/>
      <c r="BT228" s="27"/>
      <c r="BU228" s="27"/>
      <c r="BV228" s="27"/>
      <c r="BW228" s="27"/>
      <c r="BX228" s="27"/>
      <c r="BY228" s="27"/>
      <c r="BZ228" s="27"/>
      <c r="CA228" s="27"/>
      <c r="CB228" s="27"/>
      <c r="CC228" s="27"/>
      <c r="CD228" s="27"/>
      <c r="CE228" s="27"/>
      <c r="CF228" s="27"/>
      <c r="CG228" s="27"/>
      <c r="CH228" s="27"/>
      <c r="CI228" s="27"/>
      <c r="CJ228" s="27"/>
      <c r="CK228" s="27"/>
      <c r="CL228" s="27"/>
      <c r="CM228" s="27"/>
      <c r="CN228" s="27"/>
      <c r="CO228" s="27"/>
      <c r="CP228" s="27"/>
    </row>
    <row r="229" spans="1:94" x14ac:dyDescent="0.25">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c r="BE229" s="27"/>
      <c r="BF229" s="27"/>
      <c r="BG229" s="27"/>
      <c r="BH229" s="27"/>
      <c r="BI229" s="27"/>
      <c r="BJ229" s="27"/>
      <c r="BK229" s="27"/>
      <c r="BL229" s="27"/>
      <c r="BM229" s="27"/>
      <c r="BN229" s="27"/>
      <c r="BO229" s="27"/>
      <c r="BP229" s="27"/>
      <c r="BQ229" s="27"/>
      <c r="BR229" s="27"/>
      <c r="BS229" s="27"/>
      <c r="BT229" s="27"/>
      <c r="BU229" s="27"/>
      <c r="BV229" s="27"/>
      <c r="BW229" s="27"/>
      <c r="BX229" s="27"/>
      <c r="BY229" s="27"/>
      <c r="BZ229" s="27"/>
      <c r="CA229" s="27"/>
      <c r="CB229" s="27"/>
      <c r="CC229" s="27"/>
      <c r="CD229" s="27"/>
      <c r="CE229" s="27"/>
      <c r="CF229" s="27"/>
      <c r="CG229" s="27"/>
      <c r="CH229" s="27"/>
      <c r="CI229" s="27"/>
      <c r="CJ229" s="27"/>
      <c r="CK229" s="27"/>
      <c r="CL229" s="27"/>
      <c r="CM229" s="27"/>
      <c r="CN229" s="27"/>
      <c r="CO229" s="27"/>
      <c r="CP229" s="27"/>
    </row>
    <row r="230" spans="1:94" x14ac:dyDescent="0.25">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c r="BK230" s="27"/>
      <c r="BL230" s="27"/>
      <c r="BM230" s="27"/>
      <c r="BN230" s="27"/>
      <c r="BO230" s="27"/>
      <c r="BP230" s="27"/>
      <c r="BQ230" s="27"/>
      <c r="BR230" s="27"/>
      <c r="BS230" s="27"/>
      <c r="BT230" s="27"/>
      <c r="BU230" s="27"/>
      <c r="BV230" s="27"/>
      <c r="BW230" s="27"/>
      <c r="BX230" s="27"/>
      <c r="BY230" s="27"/>
      <c r="BZ230" s="27"/>
      <c r="CA230" s="27"/>
      <c r="CB230" s="27"/>
      <c r="CC230" s="27"/>
      <c r="CD230" s="27"/>
      <c r="CE230" s="27"/>
      <c r="CF230" s="27"/>
      <c r="CG230" s="27"/>
      <c r="CH230" s="27"/>
      <c r="CI230" s="27"/>
      <c r="CJ230" s="27"/>
      <c r="CK230" s="27"/>
      <c r="CL230" s="27"/>
      <c r="CM230" s="27"/>
      <c r="CN230" s="27"/>
      <c r="CO230" s="27"/>
      <c r="CP230" s="27"/>
    </row>
    <row r="231" spans="1:94" x14ac:dyDescent="0.25">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c r="BK231" s="27"/>
      <c r="BL231" s="27"/>
      <c r="BM231" s="27"/>
      <c r="BN231" s="27"/>
      <c r="BO231" s="27"/>
      <c r="BP231" s="27"/>
      <c r="BQ231" s="27"/>
      <c r="BR231" s="27"/>
      <c r="BS231" s="27"/>
      <c r="BT231" s="27"/>
      <c r="BU231" s="27"/>
      <c r="BV231" s="27"/>
      <c r="BW231" s="27"/>
      <c r="BX231" s="27"/>
      <c r="BY231" s="27"/>
      <c r="BZ231" s="27"/>
      <c r="CA231" s="27"/>
      <c r="CB231" s="27"/>
      <c r="CC231" s="27"/>
      <c r="CD231" s="27"/>
      <c r="CE231" s="27"/>
      <c r="CF231" s="27"/>
      <c r="CG231" s="27"/>
      <c r="CH231" s="27"/>
      <c r="CI231" s="27"/>
      <c r="CJ231" s="27"/>
      <c r="CK231" s="27"/>
      <c r="CL231" s="27"/>
      <c r="CM231" s="27"/>
      <c r="CN231" s="27"/>
      <c r="CO231" s="27"/>
      <c r="CP231" s="27"/>
    </row>
    <row r="232" spans="1:94" x14ac:dyDescent="0.25">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7"/>
      <c r="BK232" s="27"/>
      <c r="BL232" s="27"/>
      <c r="BM232" s="27"/>
      <c r="BN232" s="27"/>
      <c r="BO232" s="27"/>
      <c r="BP232" s="27"/>
      <c r="BQ232" s="27"/>
      <c r="BR232" s="27"/>
      <c r="BS232" s="27"/>
      <c r="BT232" s="27"/>
      <c r="BU232" s="27"/>
      <c r="BV232" s="27"/>
      <c r="BW232" s="27"/>
      <c r="BX232" s="27"/>
      <c r="BY232" s="27"/>
      <c r="BZ232" s="27"/>
      <c r="CA232" s="27"/>
      <c r="CB232" s="27"/>
      <c r="CC232" s="27"/>
      <c r="CD232" s="27"/>
      <c r="CE232" s="27"/>
      <c r="CF232" s="27"/>
      <c r="CG232" s="27"/>
      <c r="CH232" s="27"/>
      <c r="CI232" s="27"/>
      <c r="CJ232" s="27"/>
      <c r="CK232" s="27"/>
      <c r="CL232" s="27"/>
      <c r="CM232" s="27"/>
      <c r="CN232" s="27"/>
      <c r="CO232" s="27"/>
      <c r="CP232" s="27"/>
    </row>
    <row r="233" spans="1:94" x14ac:dyDescent="0.25">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7"/>
      <c r="BK233" s="27"/>
      <c r="BL233" s="27"/>
      <c r="BM233" s="27"/>
      <c r="BN233" s="27"/>
      <c r="BO233" s="27"/>
      <c r="BP233" s="27"/>
      <c r="BQ233" s="27"/>
      <c r="BR233" s="27"/>
      <c r="BS233" s="27"/>
      <c r="BT233" s="27"/>
      <c r="BU233" s="27"/>
      <c r="BV233" s="27"/>
      <c r="BW233" s="27"/>
      <c r="BX233" s="27"/>
      <c r="BY233" s="27"/>
      <c r="BZ233" s="27"/>
      <c r="CA233" s="27"/>
      <c r="CB233" s="27"/>
      <c r="CC233" s="27"/>
      <c r="CD233" s="27"/>
      <c r="CE233" s="27"/>
      <c r="CF233" s="27"/>
      <c r="CG233" s="27"/>
      <c r="CH233" s="27"/>
      <c r="CI233" s="27"/>
      <c r="CJ233" s="27"/>
      <c r="CK233" s="27"/>
      <c r="CL233" s="27"/>
      <c r="CM233" s="27"/>
      <c r="CN233" s="27"/>
      <c r="CO233" s="27"/>
      <c r="CP233" s="27"/>
    </row>
    <row r="234" spans="1:94" x14ac:dyDescent="0.25">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Y234" s="27"/>
      <c r="AZ234" s="27"/>
      <c r="BA234" s="27"/>
      <c r="BB234" s="27"/>
      <c r="BC234" s="27"/>
      <c r="BD234" s="27"/>
      <c r="BE234" s="27"/>
      <c r="BF234" s="27"/>
      <c r="BG234" s="27"/>
      <c r="BH234" s="27"/>
      <c r="BI234" s="27"/>
      <c r="BJ234" s="27"/>
      <c r="BK234" s="27"/>
      <c r="BL234" s="27"/>
      <c r="BM234" s="27"/>
      <c r="BN234" s="27"/>
      <c r="BO234" s="27"/>
      <c r="BP234" s="27"/>
      <c r="BQ234" s="27"/>
      <c r="BR234" s="27"/>
      <c r="BS234" s="27"/>
      <c r="BT234" s="27"/>
      <c r="BU234" s="27"/>
      <c r="BV234" s="27"/>
      <c r="BW234" s="27"/>
      <c r="BX234" s="27"/>
      <c r="BY234" s="27"/>
      <c r="BZ234" s="27"/>
      <c r="CA234" s="27"/>
      <c r="CB234" s="27"/>
      <c r="CC234" s="27"/>
      <c r="CD234" s="27"/>
      <c r="CE234" s="27"/>
      <c r="CF234" s="27"/>
      <c r="CG234" s="27"/>
      <c r="CH234" s="27"/>
      <c r="CI234" s="27"/>
      <c r="CJ234" s="27"/>
      <c r="CK234" s="27"/>
      <c r="CL234" s="27"/>
      <c r="CM234" s="27"/>
      <c r="CN234" s="27"/>
      <c r="CO234" s="27"/>
      <c r="CP234" s="27"/>
    </row>
    <row r="235" spans="1:94" x14ac:dyDescent="0.25">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c r="AY235" s="27"/>
      <c r="AZ235" s="27"/>
      <c r="BA235" s="27"/>
      <c r="BB235" s="27"/>
      <c r="BC235" s="27"/>
      <c r="BD235" s="27"/>
      <c r="BE235" s="27"/>
      <c r="BF235" s="27"/>
      <c r="BG235" s="27"/>
      <c r="BH235" s="27"/>
      <c r="BI235" s="27"/>
      <c r="BJ235" s="27"/>
      <c r="BK235" s="27"/>
      <c r="BL235" s="27"/>
      <c r="BM235" s="27"/>
      <c r="BN235" s="27"/>
      <c r="BO235" s="27"/>
      <c r="BP235" s="27"/>
      <c r="BQ235" s="27"/>
      <c r="BR235" s="27"/>
      <c r="BS235" s="27"/>
      <c r="BT235" s="27"/>
      <c r="BU235" s="27"/>
      <c r="BV235" s="27"/>
      <c r="BW235" s="27"/>
      <c r="BX235" s="27"/>
      <c r="BY235" s="27"/>
      <c r="BZ235" s="27"/>
      <c r="CA235" s="27"/>
      <c r="CB235" s="27"/>
      <c r="CC235" s="27"/>
      <c r="CD235" s="27"/>
      <c r="CE235" s="27"/>
      <c r="CF235" s="27"/>
      <c r="CG235" s="27"/>
      <c r="CH235" s="27"/>
      <c r="CI235" s="27"/>
      <c r="CJ235" s="27"/>
      <c r="CK235" s="27"/>
      <c r="CL235" s="27"/>
      <c r="CM235" s="27"/>
      <c r="CN235" s="27"/>
      <c r="CO235" s="27"/>
      <c r="CP235" s="27"/>
    </row>
    <row r="236" spans="1:94" x14ac:dyDescent="0.25">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27"/>
      <c r="BR236" s="27"/>
      <c r="BS236" s="27"/>
      <c r="BT236" s="27"/>
      <c r="BU236" s="27"/>
      <c r="BV236" s="27"/>
      <c r="BW236" s="27"/>
      <c r="BX236" s="27"/>
      <c r="BY236" s="27"/>
      <c r="BZ236" s="27"/>
      <c r="CA236" s="27"/>
      <c r="CB236" s="27"/>
      <c r="CC236" s="27"/>
      <c r="CD236" s="27"/>
      <c r="CE236" s="27"/>
      <c r="CF236" s="27"/>
      <c r="CG236" s="27"/>
      <c r="CH236" s="27"/>
      <c r="CI236" s="27"/>
      <c r="CJ236" s="27"/>
      <c r="CK236" s="27"/>
      <c r="CL236" s="27"/>
      <c r="CM236" s="27"/>
      <c r="CN236" s="27"/>
      <c r="CO236" s="27"/>
      <c r="CP236" s="27"/>
    </row>
    <row r="237" spans="1:94" x14ac:dyDescent="0.25">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27"/>
      <c r="BR237" s="27"/>
      <c r="BS237" s="27"/>
      <c r="BT237" s="27"/>
      <c r="BU237" s="27"/>
      <c r="BV237" s="27"/>
      <c r="BW237" s="27"/>
      <c r="BX237" s="27"/>
      <c r="BY237" s="27"/>
      <c r="BZ237" s="27"/>
      <c r="CA237" s="27"/>
      <c r="CB237" s="27"/>
      <c r="CC237" s="27"/>
      <c r="CD237" s="27"/>
      <c r="CE237" s="27"/>
      <c r="CF237" s="27"/>
      <c r="CG237" s="27"/>
      <c r="CH237" s="27"/>
      <c r="CI237" s="27"/>
      <c r="CJ237" s="27"/>
      <c r="CK237" s="27"/>
      <c r="CL237" s="27"/>
      <c r="CM237" s="27"/>
      <c r="CN237" s="27"/>
      <c r="CO237" s="27"/>
      <c r="CP237" s="27"/>
    </row>
    <row r="238" spans="1:94" x14ac:dyDescent="0.25">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7"/>
      <c r="BK238" s="27"/>
      <c r="BL238" s="27"/>
      <c r="BM238" s="27"/>
      <c r="BN238" s="27"/>
      <c r="BO238" s="27"/>
      <c r="BP238" s="27"/>
      <c r="BQ238" s="27"/>
      <c r="BR238" s="27"/>
      <c r="BS238" s="27"/>
      <c r="BT238" s="27"/>
      <c r="BU238" s="27"/>
      <c r="BV238" s="27"/>
      <c r="BW238" s="27"/>
      <c r="BX238" s="27"/>
      <c r="BY238" s="27"/>
      <c r="BZ238" s="27"/>
      <c r="CA238" s="27"/>
      <c r="CB238" s="27"/>
      <c r="CC238" s="27"/>
      <c r="CD238" s="27"/>
      <c r="CE238" s="27"/>
      <c r="CF238" s="27"/>
      <c r="CG238" s="27"/>
      <c r="CH238" s="27"/>
      <c r="CI238" s="27"/>
      <c r="CJ238" s="27"/>
      <c r="CK238" s="27"/>
      <c r="CL238" s="27"/>
      <c r="CM238" s="27"/>
      <c r="CN238" s="27"/>
      <c r="CO238" s="27"/>
      <c r="CP238" s="27"/>
    </row>
    <row r="239" spans="1:94" x14ac:dyDescent="0.25">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c r="BQ239" s="27"/>
      <c r="BR239" s="27"/>
      <c r="BS239" s="27"/>
      <c r="BT239" s="27"/>
      <c r="BU239" s="27"/>
      <c r="BV239" s="27"/>
      <c r="BW239" s="27"/>
      <c r="BX239" s="27"/>
      <c r="BY239" s="27"/>
      <c r="BZ239" s="27"/>
      <c r="CA239" s="27"/>
      <c r="CB239" s="27"/>
      <c r="CC239" s="27"/>
      <c r="CD239" s="27"/>
      <c r="CE239" s="27"/>
      <c r="CF239" s="27"/>
      <c r="CG239" s="27"/>
      <c r="CH239" s="27"/>
      <c r="CI239" s="27"/>
      <c r="CJ239" s="27"/>
      <c r="CK239" s="27"/>
      <c r="CL239" s="27"/>
      <c r="CM239" s="27"/>
      <c r="CN239" s="27"/>
      <c r="CO239" s="27"/>
      <c r="CP239" s="27"/>
    </row>
    <row r="240" spans="1:94" x14ac:dyDescent="0.25">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c r="BQ240" s="27"/>
      <c r="BR240" s="27"/>
      <c r="BS240" s="27"/>
      <c r="BT240" s="27"/>
      <c r="BU240" s="27"/>
      <c r="BV240" s="27"/>
      <c r="BW240" s="27"/>
      <c r="BX240" s="27"/>
      <c r="BY240" s="27"/>
      <c r="BZ240" s="27"/>
      <c r="CA240" s="27"/>
      <c r="CB240" s="27"/>
      <c r="CC240" s="27"/>
      <c r="CD240" s="27"/>
      <c r="CE240" s="27"/>
      <c r="CF240" s="27"/>
      <c r="CG240" s="27"/>
      <c r="CH240" s="27"/>
      <c r="CI240" s="27"/>
      <c r="CJ240" s="27"/>
      <c r="CK240" s="27"/>
      <c r="CL240" s="27"/>
      <c r="CM240" s="27"/>
      <c r="CN240" s="27"/>
      <c r="CO240" s="27"/>
      <c r="CP240" s="27"/>
    </row>
    <row r="241" spans="1:94" x14ac:dyDescent="0.25">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c r="BK241" s="27"/>
      <c r="BL241" s="27"/>
      <c r="BM241" s="27"/>
      <c r="BN241" s="27"/>
      <c r="BO241" s="27"/>
      <c r="BP241" s="27"/>
      <c r="BQ241" s="27"/>
      <c r="BR241" s="27"/>
      <c r="BS241" s="27"/>
      <c r="BT241" s="27"/>
      <c r="BU241" s="27"/>
      <c r="BV241" s="27"/>
      <c r="BW241" s="27"/>
      <c r="BX241" s="27"/>
      <c r="BY241" s="27"/>
      <c r="BZ241" s="27"/>
      <c r="CA241" s="27"/>
      <c r="CB241" s="27"/>
      <c r="CC241" s="27"/>
      <c r="CD241" s="27"/>
      <c r="CE241" s="27"/>
      <c r="CF241" s="27"/>
      <c r="CG241" s="27"/>
      <c r="CH241" s="27"/>
      <c r="CI241" s="27"/>
      <c r="CJ241" s="27"/>
      <c r="CK241" s="27"/>
      <c r="CL241" s="27"/>
      <c r="CM241" s="27"/>
      <c r="CN241" s="27"/>
      <c r="CO241" s="27"/>
      <c r="CP241" s="27"/>
    </row>
    <row r="242" spans="1:94" x14ac:dyDescent="0.25">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c r="BQ242" s="27"/>
      <c r="BR242" s="27"/>
      <c r="BS242" s="27"/>
      <c r="BT242" s="27"/>
      <c r="BU242" s="27"/>
      <c r="BV242" s="27"/>
      <c r="BW242" s="27"/>
      <c r="BX242" s="27"/>
      <c r="BY242" s="27"/>
      <c r="BZ242" s="27"/>
      <c r="CA242" s="27"/>
      <c r="CB242" s="27"/>
      <c r="CC242" s="27"/>
      <c r="CD242" s="27"/>
      <c r="CE242" s="27"/>
      <c r="CF242" s="27"/>
      <c r="CG242" s="27"/>
      <c r="CH242" s="27"/>
      <c r="CI242" s="27"/>
      <c r="CJ242" s="27"/>
      <c r="CK242" s="27"/>
      <c r="CL242" s="27"/>
      <c r="CM242" s="27"/>
      <c r="CN242" s="27"/>
      <c r="CO242" s="27"/>
      <c r="CP242" s="27"/>
    </row>
    <row r="243" spans="1:94" x14ac:dyDescent="0.25">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c r="BQ243" s="27"/>
      <c r="BR243" s="27"/>
      <c r="BS243" s="27"/>
      <c r="BT243" s="27"/>
      <c r="BU243" s="27"/>
      <c r="BV243" s="27"/>
      <c r="BW243" s="27"/>
      <c r="BX243" s="27"/>
      <c r="BY243" s="27"/>
      <c r="BZ243" s="27"/>
      <c r="CA243" s="27"/>
      <c r="CB243" s="27"/>
      <c r="CC243" s="27"/>
      <c r="CD243" s="27"/>
      <c r="CE243" s="27"/>
      <c r="CF243" s="27"/>
      <c r="CG243" s="27"/>
      <c r="CH243" s="27"/>
      <c r="CI243" s="27"/>
      <c r="CJ243" s="27"/>
      <c r="CK243" s="27"/>
      <c r="CL243" s="27"/>
      <c r="CM243" s="27"/>
      <c r="CN243" s="27"/>
      <c r="CO243" s="27"/>
      <c r="CP243" s="27"/>
    </row>
    <row r="244" spans="1:94" x14ac:dyDescent="0.25">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c r="BK244" s="27"/>
      <c r="BL244" s="27"/>
      <c r="BM244" s="27"/>
      <c r="BN244" s="27"/>
      <c r="BO244" s="27"/>
      <c r="BP244" s="27"/>
      <c r="BQ244" s="27"/>
      <c r="BR244" s="27"/>
      <c r="BS244" s="27"/>
      <c r="BT244" s="27"/>
      <c r="BU244" s="27"/>
      <c r="BV244" s="27"/>
      <c r="BW244" s="27"/>
      <c r="BX244" s="27"/>
      <c r="BY244" s="27"/>
      <c r="BZ244" s="27"/>
      <c r="CA244" s="27"/>
      <c r="CB244" s="27"/>
      <c r="CC244" s="27"/>
      <c r="CD244" s="27"/>
      <c r="CE244" s="27"/>
      <c r="CF244" s="27"/>
      <c r="CG244" s="27"/>
      <c r="CH244" s="27"/>
      <c r="CI244" s="27"/>
      <c r="CJ244" s="27"/>
      <c r="CK244" s="27"/>
      <c r="CL244" s="27"/>
      <c r="CM244" s="27"/>
      <c r="CN244" s="27"/>
      <c r="CO244" s="27"/>
      <c r="CP244" s="27"/>
    </row>
    <row r="245" spans="1:94" x14ac:dyDescent="0.25">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c r="AY245" s="27"/>
      <c r="AZ245" s="27"/>
      <c r="BA245" s="27"/>
      <c r="BB245" s="27"/>
      <c r="BC245" s="27"/>
      <c r="BD245" s="27"/>
      <c r="BE245" s="27"/>
      <c r="BF245" s="27"/>
      <c r="BG245" s="27"/>
      <c r="BH245" s="27"/>
      <c r="BI245" s="27"/>
      <c r="BJ245" s="27"/>
      <c r="BK245" s="27"/>
      <c r="BL245" s="27"/>
      <c r="BM245" s="27"/>
      <c r="BN245" s="27"/>
      <c r="BO245" s="27"/>
      <c r="BP245" s="27"/>
      <c r="BQ245" s="27"/>
      <c r="BR245" s="27"/>
      <c r="BS245" s="27"/>
      <c r="BT245" s="27"/>
      <c r="BU245" s="27"/>
      <c r="BV245" s="27"/>
      <c r="BW245" s="27"/>
      <c r="BX245" s="27"/>
      <c r="BY245" s="27"/>
      <c r="BZ245" s="27"/>
      <c r="CA245" s="27"/>
      <c r="CB245" s="27"/>
      <c r="CC245" s="27"/>
      <c r="CD245" s="27"/>
      <c r="CE245" s="27"/>
      <c r="CF245" s="27"/>
      <c r="CG245" s="27"/>
      <c r="CH245" s="27"/>
      <c r="CI245" s="27"/>
      <c r="CJ245" s="27"/>
      <c r="CK245" s="27"/>
      <c r="CL245" s="27"/>
      <c r="CM245" s="27"/>
      <c r="CN245" s="27"/>
      <c r="CO245" s="27"/>
      <c r="CP245" s="27"/>
    </row>
    <row r="246" spans="1:94" x14ac:dyDescent="0.25">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c r="AY246" s="27"/>
      <c r="AZ246" s="27"/>
      <c r="BA246" s="27"/>
      <c r="BB246" s="27"/>
      <c r="BC246" s="27"/>
      <c r="BD246" s="27"/>
      <c r="BE246" s="27"/>
      <c r="BF246" s="27"/>
      <c r="BG246" s="27"/>
      <c r="BH246" s="27"/>
      <c r="BI246" s="27"/>
      <c r="BJ246" s="27"/>
      <c r="BK246" s="27"/>
      <c r="BL246" s="27"/>
      <c r="BM246" s="27"/>
      <c r="BN246" s="27"/>
      <c r="BO246" s="27"/>
      <c r="BP246" s="27"/>
      <c r="BQ246" s="27"/>
      <c r="BR246" s="27"/>
      <c r="BS246" s="27"/>
      <c r="BT246" s="27"/>
      <c r="BU246" s="27"/>
      <c r="BV246" s="27"/>
      <c r="BW246" s="27"/>
      <c r="BX246" s="27"/>
      <c r="BY246" s="27"/>
      <c r="BZ246" s="27"/>
      <c r="CA246" s="27"/>
      <c r="CB246" s="27"/>
      <c r="CC246" s="27"/>
      <c r="CD246" s="27"/>
      <c r="CE246" s="27"/>
      <c r="CF246" s="27"/>
      <c r="CG246" s="27"/>
      <c r="CH246" s="27"/>
      <c r="CI246" s="27"/>
      <c r="CJ246" s="27"/>
      <c r="CK246" s="27"/>
      <c r="CL246" s="27"/>
      <c r="CM246" s="27"/>
      <c r="CN246" s="27"/>
      <c r="CO246" s="27"/>
      <c r="CP246" s="27"/>
    </row>
    <row r="247" spans="1:94" x14ac:dyDescent="0.25">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7"/>
      <c r="BK247" s="27"/>
      <c r="BL247" s="27"/>
      <c r="BM247" s="27"/>
      <c r="BN247" s="27"/>
      <c r="BO247" s="27"/>
      <c r="BP247" s="27"/>
      <c r="BQ247" s="27"/>
      <c r="BR247" s="27"/>
      <c r="BS247" s="27"/>
      <c r="BT247" s="27"/>
      <c r="BU247" s="27"/>
      <c r="BV247" s="27"/>
      <c r="BW247" s="27"/>
      <c r="BX247" s="27"/>
      <c r="BY247" s="27"/>
      <c r="BZ247" s="27"/>
      <c r="CA247" s="27"/>
      <c r="CB247" s="27"/>
      <c r="CC247" s="27"/>
      <c r="CD247" s="27"/>
      <c r="CE247" s="27"/>
      <c r="CF247" s="27"/>
      <c r="CG247" s="27"/>
      <c r="CH247" s="27"/>
      <c r="CI247" s="27"/>
      <c r="CJ247" s="27"/>
      <c r="CK247" s="27"/>
      <c r="CL247" s="27"/>
      <c r="CM247" s="27"/>
      <c r="CN247" s="27"/>
      <c r="CO247" s="27"/>
      <c r="CP247" s="27"/>
    </row>
    <row r="248" spans="1:94" x14ac:dyDescent="0.25">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c r="AW248" s="27"/>
      <c r="AX248" s="27"/>
      <c r="AY248" s="27"/>
      <c r="AZ248" s="27"/>
      <c r="BA248" s="27"/>
      <c r="BB248" s="27"/>
      <c r="BC248" s="27"/>
      <c r="BD248" s="27"/>
      <c r="BE248" s="27"/>
      <c r="BF248" s="27"/>
      <c r="BG248" s="27"/>
      <c r="BH248" s="27"/>
      <c r="BI248" s="27"/>
      <c r="BJ248" s="27"/>
      <c r="BK248" s="27"/>
      <c r="BL248" s="27"/>
      <c r="BM248" s="27"/>
      <c r="BN248" s="27"/>
      <c r="BO248" s="27"/>
      <c r="BP248" s="27"/>
      <c r="BQ248" s="27"/>
      <c r="BR248" s="27"/>
      <c r="BS248" s="27"/>
      <c r="BT248" s="27"/>
      <c r="BU248" s="27"/>
      <c r="BV248" s="27"/>
      <c r="BW248" s="27"/>
      <c r="BX248" s="27"/>
      <c r="BY248" s="27"/>
      <c r="BZ248" s="27"/>
      <c r="CA248" s="27"/>
      <c r="CB248" s="27"/>
      <c r="CC248" s="27"/>
      <c r="CD248" s="27"/>
      <c r="CE248" s="27"/>
      <c r="CF248" s="27"/>
      <c r="CG248" s="27"/>
      <c r="CH248" s="27"/>
      <c r="CI248" s="27"/>
      <c r="CJ248" s="27"/>
      <c r="CK248" s="27"/>
      <c r="CL248" s="27"/>
      <c r="CM248" s="27"/>
      <c r="CN248" s="27"/>
      <c r="CO248" s="27"/>
      <c r="CP248" s="27"/>
    </row>
    <row r="249" spans="1:94" x14ac:dyDescent="0.25">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c r="AY249" s="27"/>
      <c r="AZ249" s="27"/>
      <c r="BA249" s="27"/>
      <c r="BB249" s="27"/>
      <c r="BC249" s="27"/>
      <c r="BD249" s="27"/>
      <c r="BE249" s="27"/>
      <c r="BF249" s="27"/>
      <c r="BG249" s="27"/>
      <c r="BH249" s="27"/>
      <c r="BI249" s="27"/>
      <c r="BJ249" s="27"/>
      <c r="BK249" s="27"/>
      <c r="BL249" s="27"/>
      <c r="BM249" s="27"/>
      <c r="BN249" s="27"/>
      <c r="BO249" s="27"/>
      <c r="BP249" s="27"/>
      <c r="BQ249" s="27"/>
      <c r="BR249" s="27"/>
      <c r="BS249" s="27"/>
      <c r="BT249" s="27"/>
      <c r="BU249" s="27"/>
      <c r="BV249" s="27"/>
      <c r="BW249" s="27"/>
      <c r="BX249" s="27"/>
      <c r="BY249" s="27"/>
      <c r="BZ249" s="27"/>
      <c r="CA249" s="27"/>
      <c r="CB249" s="27"/>
      <c r="CC249" s="27"/>
      <c r="CD249" s="27"/>
      <c r="CE249" s="27"/>
      <c r="CF249" s="27"/>
      <c r="CG249" s="27"/>
      <c r="CH249" s="27"/>
      <c r="CI249" s="27"/>
      <c r="CJ249" s="27"/>
      <c r="CK249" s="27"/>
      <c r="CL249" s="27"/>
      <c r="CM249" s="27"/>
      <c r="CN249" s="27"/>
      <c r="CO249" s="27"/>
      <c r="CP249" s="27"/>
    </row>
    <row r="250" spans="1:94" x14ac:dyDescent="0.25">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c r="AR250" s="27"/>
      <c r="AS250" s="27"/>
      <c r="AT250" s="27"/>
      <c r="AU250" s="27"/>
      <c r="AV250" s="27"/>
      <c r="AW250" s="27"/>
      <c r="AX250" s="27"/>
      <c r="AY250" s="27"/>
      <c r="AZ250" s="27"/>
      <c r="BA250" s="27"/>
      <c r="BB250" s="27"/>
      <c r="BC250" s="27"/>
      <c r="BD250" s="27"/>
      <c r="BE250" s="27"/>
      <c r="BF250" s="27"/>
      <c r="BG250" s="27"/>
      <c r="BH250" s="27"/>
      <c r="BI250" s="27"/>
      <c r="BJ250" s="27"/>
      <c r="BK250" s="27"/>
      <c r="BL250" s="27"/>
      <c r="BM250" s="27"/>
      <c r="BN250" s="27"/>
      <c r="BO250" s="27"/>
      <c r="BP250" s="27"/>
      <c r="BQ250" s="27"/>
      <c r="BR250" s="27"/>
      <c r="BS250" s="27"/>
      <c r="BT250" s="27"/>
      <c r="BU250" s="27"/>
      <c r="BV250" s="27"/>
      <c r="BW250" s="27"/>
      <c r="BX250" s="27"/>
      <c r="BY250" s="27"/>
      <c r="BZ250" s="27"/>
      <c r="CA250" s="27"/>
      <c r="CB250" s="27"/>
      <c r="CC250" s="27"/>
      <c r="CD250" s="27"/>
      <c r="CE250" s="27"/>
      <c r="CF250" s="27"/>
      <c r="CG250" s="27"/>
      <c r="CH250" s="27"/>
      <c r="CI250" s="27"/>
      <c r="CJ250" s="27"/>
      <c r="CK250" s="27"/>
      <c r="CL250" s="27"/>
      <c r="CM250" s="27"/>
      <c r="CN250" s="27"/>
      <c r="CO250" s="27"/>
      <c r="CP250" s="27"/>
    </row>
    <row r="251" spans="1:94" x14ac:dyDescent="0.25">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c r="AR251" s="27"/>
      <c r="AS251" s="27"/>
      <c r="AT251" s="27"/>
      <c r="AU251" s="27"/>
      <c r="AV251" s="27"/>
      <c r="AW251" s="27"/>
      <c r="AX251" s="27"/>
      <c r="AY251" s="27"/>
      <c r="AZ251" s="27"/>
      <c r="BA251" s="27"/>
      <c r="BB251" s="27"/>
      <c r="BC251" s="27"/>
      <c r="BD251" s="27"/>
      <c r="BE251" s="27"/>
      <c r="BF251" s="27"/>
      <c r="BG251" s="27"/>
      <c r="BH251" s="27"/>
      <c r="BI251" s="27"/>
      <c r="BJ251" s="27"/>
      <c r="BK251" s="27"/>
      <c r="BL251" s="27"/>
      <c r="BM251" s="27"/>
      <c r="BN251" s="27"/>
      <c r="BO251" s="27"/>
      <c r="BP251" s="27"/>
      <c r="BQ251" s="27"/>
      <c r="BR251" s="27"/>
      <c r="BS251" s="27"/>
      <c r="BT251" s="27"/>
      <c r="BU251" s="27"/>
      <c r="BV251" s="27"/>
      <c r="BW251" s="27"/>
      <c r="BX251" s="27"/>
      <c r="BY251" s="27"/>
      <c r="BZ251" s="27"/>
      <c r="CA251" s="27"/>
      <c r="CB251" s="27"/>
      <c r="CC251" s="27"/>
      <c r="CD251" s="27"/>
      <c r="CE251" s="27"/>
      <c r="CF251" s="27"/>
      <c r="CG251" s="27"/>
      <c r="CH251" s="27"/>
      <c r="CI251" s="27"/>
      <c r="CJ251" s="27"/>
      <c r="CK251" s="27"/>
      <c r="CL251" s="27"/>
      <c r="CM251" s="27"/>
      <c r="CN251" s="27"/>
      <c r="CO251" s="27"/>
      <c r="CP251" s="27"/>
    </row>
    <row r="252" spans="1:94" x14ac:dyDescent="0.25">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c r="AR252" s="27"/>
      <c r="AS252" s="27"/>
      <c r="AT252" s="27"/>
      <c r="AU252" s="27"/>
      <c r="AV252" s="27"/>
      <c r="AW252" s="27"/>
      <c r="AX252" s="27"/>
      <c r="AY252" s="27"/>
      <c r="AZ252" s="27"/>
      <c r="BA252" s="27"/>
      <c r="BB252" s="27"/>
      <c r="BC252" s="27"/>
      <c r="BD252" s="27"/>
      <c r="BE252" s="27"/>
      <c r="BF252" s="27"/>
      <c r="BG252" s="27"/>
      <c r="BH252" s="27"/>
      <c r="BI252" s="27"/>
      <c r="BJ252" s="27"/>
      <c r="BK252" s="27"/>
      <c r="BL252" s="27"/>
      <c r="BM252" s="27"/>
      <c r="BN252" s="27"/>
      <c r="BO252" s="27"/>
      <c r="BP252" s="27"/>
      <c r="BQ252" s="27"/>
      <c r="BR252" s="27"/>
      <c r="BS252" s="27"/>
      <c r="BT252" s="27"/>
      <c r="BU252" s="27"/>
      <c r="BV252" s="27"/>
      <c r="BW252" s="27"/>
      <c r="BX252" s="27"/>
      <c r="BY252" s="27"/>
      <c r="BZ252" s="27"/>
      <c r="CA252" s="27"/>
      <c r="CB252" s="27"/>
      <c r="CC252" s="27"/>
      <c r="CD252" s="27"/>
      <c r="CE252" s="27"/>
      <c r="CF252" s="27"/>
      <c r="CG252" s="27"/>
      <c r="CH252" s="27"/>
      <c r="CI252" s="27"/>
      <c r="CJ252" s="27"/>
      <c r="CK252" s="27"/>
      <c r="CL252" s="27"/>
      <c r="CM252" s="27"/>
      <c r="CN252" s="27"/>
      <c r="CO252" s="27"/>
      <c r="CP252" s="27"/>
    </row>
    <row r="253" spans="1:94" x14ac:dyDescent="0.25">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c r="AR253" s="27"/>
      <c r="AS253" s="27"/>
      <c r="AT253" s="27"/>
      <c r="AU253" s="27"/>
      <c r="AV253" s="27"/>
      <c r="AW253" s="27"/>
      <c r="AX253" s="27"/>
      <c r="AY253" s="27"/>
      <c r="AZ253" s="27"/>
      <c r="BA253" s="27"/>
      <c r="BB253" s="27"/>
      <c r="BC253" s="27"/>
      <c r="BD253" s="27"/>
      <c r="BE253" s="27"/>
      <c r="BF253" s="27"/>
      <c r="BG253" s="27"/>
      <c r="BH253" s="27"/>
      <c r="BI253" s="27"/>
      <c r="BJ253" s="27"/>
      <c r="BK253" s="27"/>
      <c r="BL253" s="27"/>
      <c r="BM253" s="27"/>
      <c r="BN253" s="27"/>
      <c r="BO253" s="27"/>
      <c r="BP253" s="27"/>
      <c r="BQ253" s="27"/>
      <c r="BR253" s="27"/>
      <c r="BS253" s="27"/>
      <c r="BT253" s="27"/>
      <c r="BU253" s="27"/>
      <c r="BV253" s="27"/>
      <c r="BW253" s="27"/>
      <c r="BX253" s="27"/>
      <c r="BY253" s="27"/>
      <c r="BZ253" s="27"/>
      <c r="CA253" s="27"/>
      <c r="CB253" s="27"/>
      <c r="CC253" s="27"/>
      <c r="CD253" s="27"/>
      <c r="CE253" s="27"/>
      <c r="CF253" s="27"/>
      <c r="CG253" s="27"/>
      <c r="CH253" s="27"/>
      <c r="CI253" s="27"/>
      <c r="CJ253" s="27"/>
      <c r="CK253" s="27"/>
      <c r="CL253" s="27"/>
      <c r="CM253" s="27"/>
      <c r="CN253" s="27"/>
      <c r="CO253" s="27"/>
      <c r="CP253" s="27"/>
    </row>
    <row r="254" spans="1:94" x14ac:dyDescent="0.25">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c r="AR254" s="27"/>
      <c r="AS254" s="27"/>
      <c r="AT254" s="27"/>
      <c r="AU254" s="27"/>
      <c r="AV254" s="27"/>
      <c r="AW254" s="27"/>
      <c r="AX254" s="27"/>
      <c r="AY254" s="27"/>
      <c r="AZ254" s="27"/>
      <c r="BA254" s="27"/>
      <c r="BB254" s="27"/>
      <c r="BC254" s="27"/>
      <c r="BD254" s="27"/>
      <c r="BE254" s="27"/>
      <c r="BF254" s="27"/>
      <c r="BG254" s="27"/>
      <c r="BH254" s="27"/>
      <c r="BI254" s="27"/>
      <c r="BJ254" s="27"/>
      <c r="BK254" s="27"/>
      <c r="BL254" s="27"/>
      <c r="BM254" s="27"/>
      <c r="BN254" s="27"/>
      <c r="BO254" s="27"/>
      <c r="BP254" s="27"/>
      <c r="BQ254" s="27"/>
      <c r="BR254" s="27"/>
      <c r="BS254" s="27"/>
      <c r="BT254" s="27"/>
      <c r="BU254" s="27"/>
      <c r="BV254" s="27"/>
      <c r="BW254" s="27"/>
      <c r="BX254" s="27"/>
      <c r="BY254" s="27"/>
      <c r="BZ254" s="27"/>
      <c r="CA254" s="27"/>
      <c r="CB254" s="27"/>
      <c r="CC254" s="27"/>
      <c r="CD254" s="27"/>
      <c r="CE254" s="27"/>
      <c r="CF254" s="27"/>
      <c r="CG254" s="27"/>
      <c r="CH254" s="27"/>
      <c r="CI254" s="27"/>
      <c r="CJ254" s="27"/>
      <c r="CK254" s="27"/>
      <c r="CL254" s="27"/>
      <c r="CM254" s="27"/>
      <c r="CN254" s="27"/>
      <c r="CO254" s="27"/>
      <c r="CP254" s="27"/>
    </row>
    <row r="255" spans="1:94" x14ac:dyDescent="0.25">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c r="AR255" s="27"/>
      <c r="AS255" s="27"/>
      <c r="AT255" s="27"/>
      <c r="AU255" s="27"/>
      <c r="AV255" s="27"/>
      <c r="AW255" s="27"/>
      <c r="AX255" s="27"/>
      <c r="AY255" s="27"/>
      <c r="AZ255" s="27"/>
      <c r="BA255" s="27"/>
      <c r="BB255" s="27"/>
      <c r="BC255" s="27"/>
      <c r="BD255" s="27"/>
      <c r="BE255" s="27"/>
      <c r="BF255" s="27"/>
      <c r="BG255" s="27"/>
      <c r="BH255" s="27"/>
      <c r="BI255" s="27"/>
      <c r="BJ255" s="27"/>
      <c r="BK255" s="27"/>
      <c r="BL255" s="27"/>
      <c r="BM255" s="27"/>
      <c r="BN255" s="27"/>
      <c r="BO255" s="27"/>
      <c r="BP255" s="27"/>
      <c r="BQ255" s="27"/>
      <c r="BR255" s="27"/>
      <c r="BS255" s="27"/>
      <c r="BT255" s="27"/>
      <c r="BU255" s="27"/>
      <c r="BV255" s="27"/>
      <c r="BW255" s="27"/>
      <c r="BX255" s="27"/>
      <c r="BY255" s="27"/>
      <c r="BZ255" s="27"/>
      <c r="CA255" s="27"/>
      <c r="CB255" s="27"/>
      <c r="CC255" s="27"/>
      <c r="CD255" s="27"/>
      <c r="CE255" s="27"/>
      <c r="CF255" s="27"/>
      <c r="CG255" s="27"/>
      <c r="CH255" s="27"/>
      <c r="CI255" s="27"/>
      <c r="CJ255" s="27"/>
      <c r="CK255" s="27"/>
      <c r="CL255" s="27"/>
      <c r="CM255" s="27"/>
      <c r="CN255" s="27"/>
      <c r="CO255" s="27"/>
      <c r="CP255" s="27"/>
    </row>
    <row r="256" spans="1:94" x14ac:dyDescent="0.25">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c r="AR256" s="27"/>
      <c r="AS256" s="27"/>
      <c r="AT256" s="27"/>
      <c r="AU256" s="27"/>
      <c r="AV256" s="27"/>
      <c r="AW256" s="27"/>
      <c r="AX256" s="27"/>
      <c r="AY256" s="27"/>
      <c r="AZ256" s="27"/>
      <c r="BA256" s="27"/>
      <c r="BB256" s="27"/>
      <c r="BC256" s="27"/>
      <c r="BD256" s="27"/>
      <c r="BE256" s="27"/>
      <c r="BF256" s="27"/>
      <c r="BG256" s="27"/>
      <c r="BH256" s="27"/>
      <c r="BI256" s="27"/>
      <c r="BJ256" s="27"/>
      <c r="BK256" s="27"/>
      <c r="BL256" s="27"/>
      <c r="BM256" s="27"/>
      <c r="BN256" s="27"/>
      <c r="BO256" s="27"/>
      <c r="BP256" s="27"/>
      <c r="BQ256" s="27"/>
      <c r="BR256" s="27"/>
      <c r="BS256" s="27"/>
      <c r="BT256" s="27"/>
      <c r="BU256" s="27"/>
      <c r="BV256" s="27"/>
      <c r="BW256" s="27"/>
      <c r="BX256" s="27"/>
      <c r="BY256" s="27"/>
      <c r="BZ256" s="27"/>
      <c r="CA256" s="27"/>
      <c r="CB256" s="27"/>
      <c r="CC256" s="27"/>
      <c r="CD256" s="27"/>
      <c r="CE256" s="27"/>
      <c r="CF256" s="27"/>
      <c r="CG256" s="27"/>
      <c r="CH256" s="27"/>
      <c r="CI256" s="27"/>
      <c r="CJ256" s="27"/>
      <c r="CK256" s="27"/>
      <c r="CL256" s="27"/>
      <c r="CM256" s="27"/>
      <c r="CN256" s="27"/>
      <c r="CO256" s="27"/>
      <c r="CP256" s="27"/>
    </row>
    <row r="257" spans="1:94" x14ac:dyDescent="0.25">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c r="AR257" s="27"/>
      <c r="AS257" s="27"/>
      <c r="AT257" s="27"/>
      <c r="AU257" s="27"/>
      <c r="AV257" s="27"/>
      <c r="AW257" s="27"/>
      <c r="AX257" s="27"/>
      <c r="AY257" s="27"/>
      <c r="AZ257" s="27"/>
      <c r="BA257" s="27"/>
      <c r="BB257" s="27"/>
      <c r="BC257" s="27"/>
      <c r="BD257" s="27"/>
      <c r="BE257" s="27"/>
      <c r="BF257" s="27"/>
      <c r="BG257" s="27"/>
      <c r="BH257" s="27"/>
      <c r="BI257" s="27"/>
      <c r="BJ257" s="27"/>
      <c r="BK257" s="27"/>
      <c r="BL257" s="27"/>
      <c r="BM257" s="27"/>
      <c r="BN257" s="27"/>
      <c r="BO257" s="27"/>
      <c r="BP257" s="27"/>
      <c r="BQ257" s="27"/>
      <c r="BR257" s="27"/>
      <c r="BS257" s="27"/>
      <c r="BT257" s="27"/>
      <c r="BU257" s="27"/>
      <c r="BV257" s="27"/>
      <c r="BW257" s="27"/>
      <c r="BX257" s="27"/>
      <c r="BY257" s="27"/>
      <c r="BZ257" s="27"/>
      <c r="CA257" s="27"/>
      <c r="CB257" s="27"/>
      <c r="CC257" s="27"/>
      <c r="CD257" s="27"/>
      <c r="CE257" s="27"/>
      <c r="CF257" s="27"/>
      <c r="CG257" s="27"/>
      <c r="CH257" s="27"/>
      <c r="CI257" s="27"/>
      <c r="CJ257" s="27"/>
      <c r="CK257" s="27"/>
      <c r="CL257" s="27"/>
      <c r="CM257" s="27"/>
      <c r="CN257" s="27"/>
      <c r="CO257" s="27"/>
      <c r="CP257" s="27"/>
    </row>
    <row r="258" spans="1:94" x14ac:dyDescent="0.25">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c r="AR258" s="27"/>
      <c r="AS258" s="27"/>
      <c r="AT258" s="27"/>
      <c r="AU258" s="27"/>
      <c r="AV258" s="27"/>
      <c r="AW258" s="27"/>
      <c r="AX258" s="27"/>
      <c r="AY258" s="27"/>
      <c r="AZ258" s="27"/>
      <c r="BA258" s="27"/>
      <c r="BB258" s="27"/>
      <c r="BC258" s="27"/>
      <c r="BD258" s="27"/>
      <c r="BE258" s="27"/>
      <c r="BF258" s="27"/>
      <c r="BG258" s="27"/>
      <c r="BH258" s="27"/>
      <c r="BI258" s="27"/>
      <c r="BJ258" s="27"/>
      <c r="BK258" s="27"/>
      <c r="BL258" s="27"/>
      <c r="BM258" s="27"/>
      <c r="BN258" s="27"/>
      <c r="BO258" s="27"/>
      <c r="BP258" s="27"/>
      <c r="BQ258" s="27"/>
      <c r="BR258" s="27"/>
      <c r="BS258" s="27"/>
      <c r="BT258" s="27"/>
      <c r="BU258" s="27"/>
      <c r="BV258" s="27"/>
      <c r="BW258" s="27"/>
      <c r="BX258" s="27"/>
      <c r="BY258" s="27"/>
      <c r="BZ258" s="27"/>
      <c r="CA258" s="27"/>
      <c r="CB258" s="27"/>
      <c r="CC258" s="27"/>
      <c r="CD258" s="27"/>
      <c r="CE258" s="27"/>
      <c r="CF258" s="27"/>
      <c r="CG258" s="27"/>
      <c r="CH258" s="27"/>
      <c r="CI258" s="27"/>
      <c r="CJ258" s="27"/>
      <c r="CK258" s="27"/>
      <c r="CL258" s="27"/>
      <c r="CM258" s="27"/>
      <c r="CN258" s="27"/>
      <c r="CO258" s="27"/>
      <c r="CP258" s="27"/>
    </row>
    <row r="259" spans="1:94" x14ac:dyDescent="0.25">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c r="AR259" s="27"/>
      <c r="AS259" s="27"/>
      <c r="AT259" s="27"/>
      <c r="AU259" s="27"/>
      <c r="AV259" s="27"/>
      <c r="AW259" s="27"/>
      <c r="AX259" s="27"/>
      <c r="AY259" s="27"/>
      <c r="AZ259" s="27"/>
      <c r="BA259" s="27"/>
      <c r="BB259" s="27"/>
      <c r="BC259" s="27"/>
      <c r="BD259" s="27"/>
      <c r="BE259" s="27"/>
      <c r="BF259" s="27"/>
      <c r="BG259" s="27"/>
      <c r="BH259" s="27"/>
      <c r="BI259" s="27"/>
      <c r="BJ259" s="27"/>
      <c r="BK259" s="27"/>
      <c r="BL259" s="27"/>
      <c r="BM259" s="27"/>
      <c r="BN259" s="27"/>
      <c r="BO259" s="27"/>
      <c r="BP259" s="27"/>
      <c r="BQ259" s="27"/>
      <c r="BR259" s="27"/>
      <c r="BS259" s="27"/>
      <c r="BT259" s="27"/>
      <c r="BU259" s="27"/>
      <c r="BV259" s="27"/>
      <c r="BW259" s="27"/>
      <c r="BX259" s="27"/>
      <c r="BY259" s="27"/>
      <c r="BZ259" s="27"/>
      <c r="CA259" s="27"/>
      <c r="CB259" s="27"/>
      <c r="CC259" s="27"/>
      <c r="CD259" s="27"/>
      <c r="CE259" s="27"/>
      <c r="CF259" s="27"/>
      <c r="CG259" s="27"/>
      <c r="CH259" s="27"/>
      <c r="CI259" s="27"/>
      <c r="CJ259" s="27"/>
      <c r="CK259" s="27"/>
      <c r="CL259" s="27"/>
      <c r="CM259" s="27"/>
      <c r="CN259" s="27"/>
      <c r="CO259" s="27"/>
      <c r="CP259" s="27"/>
    </row>
    <row r="260" spans="1:94" x14ac:dyDescent="0.25">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c r="AO260" s="27"/>
      <c r="AP260" s="27"/>
      <c r="AQ260" s="27"/>
      <c r="AR260" s="27"/>
      <c r="AS260" s="27"/>
      <c r="AT260" s="27"/>
      <c r="AU260" s="27"/>
      <c r="AV260" s="27"/>
      <c r="AW260" s="27"/>
      <c r="AX260" s="27"/>
      <c r="AY260" s="27"/>
      <c r="AZ260" s="27"/>
      <c r="BA260" s="27"/>
      <c r="BB260" s="27"/>
      <c r="BC260" s="27"/>
      <c r="BD260" s="27"/>
      <c r="BE260" s="27"/>
      <c r="BF260" s="27"/>
      <c r="BG260" s="27"/>
      <c r="BH260" s="27"/>
      <c r="BI260" s="27"/>
      <c r="BJ260" s="27"/>
      <c r="BK260" s="27"/>
      <c r="BL260" s="27"/>
      <c r="BM260" s="27"/>
      <c r="BN260" s="27"/>
      <c r="BO260" s="27"/>
      <c r="BP260" s="27"/>
      <c r="BQ260" s="27"/>
      <c r="BR260" s="27"/>
      <c r="BS260" s="27"/>
      <c r="BT260" s="27"/>
      <c r="BU260" s="27"/>
      <c r="BV260" s="27"/>
      <c r="BW260" s="27"/>
      <c r="BX260" s="27"/>
      <c r="BY260" s="27"/>
      <c r="BZ260" s="27"/>
      <c r="CA260" s="27"/>
      <c r="CB260" s="27"/>
      <c r="CC260" s="27"/>
      <c r="CD260" s="27"/>
      <c r="CE260" s="27"/>
      <c r="CF260" s="27"/>
      <c r="CG260" s="27"/>
      <c r="CH260" s="27"/>
      <c r="CI260" s="27"/>
      <c r="CJ260" s="27"/>
      <c r="CK260" s="27"/>
      <c r="CL260" s="27"/>
      <c r="CM260" s="27"/>
      <c r="CN260" s="27"/>
      <c r="CO260" s="27"/>
      <c r="CP260" s="27"/>
    </row>
    <row r="261" spans="1:94" x14ac:dyDescent="0.25">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c r="AO261" s="27"/>
      <c r="AP261" s="27"/>
      <c r="AQ261" s="27"/>
      <c r="AR261" s="27"/>
      <c r="AS261" s="27"/>
      <c r="AT261" s="27"/>
      <c r="AU261" s="27"/>
      <c r="AV261" s="27"/>
      <c r="AW261" s="27"/>
      <c r="AX261" s="27"/>
      <c r="AY261" s="27"/>
      <c r="AZ261" s="27"/>
      <c r="BA261" s="27"/>
      <c r="BB261" s="27"/>
      <c r="BC261" s="27"/>
      <c r="BD261" s="27"/>
      <c r="BE261" s="27"/>
      <c r="BF261" s="27"/>
      <c r="BG261" s="27"/>
      <c r="BH261" s="27"/>
      <c r="BI261" s="27"/>
      <c r="BJ261" s="27"/>
      <c r="BK261" s="27"/>
      <c r="BL261" s="27"/>
      <c r="BM261" s="27"/>
      <c r="BN261" s="27"/>
      <c r="BO261" s="27"/>
      <c r="BP261" s="27"/>
      <c r="BQ261" s="27"/>
      <c r="BR261" s="27"/>
      <c r="BS261" s="27"/>
      <c r="BT261" s="27"/>
      <c r="BU261" s="27"/>
      <c r="BV261" s="27"/>
      <c r="BW261" s="27"/>
      <c r="BX261" s="27"/>
      <c r="BY261" s="27"/>
      <c r="BZ261" s="27"/>
      <c r="CA261" s="27"/>
      <c r="CB261" s="27"/>
      <c r="CC261" s="27"/>
      <c r="CD261" s="27"/>
      <c r="CE261" s="27"/>
      <c r="CF261" s="27"/>
      <c r="CG261" s="27"/>
      <c r="CH261" s="27"/>
      <c r="CI261" s="27"/>
      <c r="CJ261" s="27"/>
      <c r="CK261" s="27"/>
      <c r="CL261" s="27"/>
      <c r="CM261" s="27"/>
      <c r="CN261" s="27"/>
      <c r="CO261" s="27"/>
      <c r="CP261" s="27"/>
    </row>
    <row r="262" spans="1:94" x14ac:dyDescent="0.25">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c r="AR262" s="27"/>
      <c r="AS262" s="27"/>
      <c r="AT262" s="27"/>
      <c r="AU262" s="27"/>
      <c r="AV262" s="27"/>
      <c r="AW262" s="27"/>
      <c r="AX262" s="27"/>
      <c r="AY262" s="27"/>
      <c r="AZ262" s="27"/>
      <c r="BA262" s="27"/>
      <c r="BB262" s="27"/>
      <c r="BC262" s="27"/>
      <c r="BD262" s="27"/>
      <c r="BE262" s="27"/>
      <c r="BF262" s="27"/>
      <c r="BG262" s="27"/>
      <c r="BH262" s="27"/>
      <c r="BI262" s="27"/>
      <c r="BJ262" s="27"/>
      <c r="BK262" s="27"/>
      <c r="BL262" s="27"/>
      <c r="BM262" s="27"/>
      <c r="BN262" s="27"/>
      <c r="BO262" s="27"/>
      <c r="BP262" s="27"/>
      <c r="BQ262" s="27"/>
      <c r="BR262" s="27"/>
      <c r="BS262" s="27"/>
      <c r="BT262" s="27"/>
      <c r="BU262" s="27"/>
      <c r="BV262" s="27"/>
      <c r="BW262" s="27"/>
      <c r="BX262" s="27"/>
      <c r="BY262" s="27"/>
      <c r="BZ262" s="27"/>
      <c r="CA262" s="27"/>
      <c r="CB262" s="27"/>
      <c r="CC262" s="27"/>
      <c r="CD262" s="27"/>
      <c r="CE262" s="27"/>
      <c r="CF262" s="27"/>
      <c r="CG262" s="27"/>
      <c r="CH262" s="27"/>
      <c r="CI262" s="27"/>
      <c r="CJ262" s="27"/>
      <c r="CK262" s="27"/>
      <c r="CL262" s="27"/>
      <c r="CM262" s="27"/>
      <c r="CN262" s="27"/>
      <c r="CO262" s="27"/>
      <c r="CP262" s="27"/>
    </row>
    <row r="263" spans="1:94" x14ac:dyDescent="0.25">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c r="AO263" s="27"/>
      <c r="AP263" s="27"/>
      <c r="AQ263" s="27"/>
      <c r="AR263" s="27"/>
      <c r="AS263" s="27"/>
      <c r="AT263" s="27"/>
      <c r="AU263" s="27"/>
      <c r="AV263" s="27"/>
      <c r="AW263" s="27"/>
      <c r="AX263" s="27"/>
      <c r="AY263" s="27"/>
      <c r="AZ263" s="27"/>
      <c r="BA263" s="27"/>
      <c r="BB263" s="27"/>
      <c r="BC263" s="27"/>
      <c r="BD263" s="27"/>
      <c r="BE263" s="27"/>
      <c r="BF263" s="27"/>
      <c r="BG263" s="27"/>
      <c r="BH263" s="27"/>
      <c r="BI263" s="27"/>
      <c r="BJ263" s="27"/>
      <c r="BK263" s="27"/>
      <c r="BL263" s="27"/>
      <c r="BM263" s="27"/>
      <c r="BN263" s="27"/>
      <c r="BO263" s="27"/>
      <c r="BP263" s="27"/>
      <c r="BQ263" s="27"/>
      <c r="BR263" s="27"/>
      <c r="BS263" s="27"/>
      <c r="BT263" s="27"/>
      <c r="BU263" s="27"/>
      <c r="BV263" s="27"/>
      <c r="BW263" s="27"/>
      <c r="BX263" s="27"/>
      <c r="BY263" s="27"/>
      <c r="BZ263" s="27"/>
      <c r="CA263" s="27"/>
      <c r="CB263" s="27"/>
      <c r="CC263" s="27"/>
      <c r="CD263" s="27"/>
      <c r="CE263" s="27"/>
      <c r="CF263" s="27"/>
      <c r="CG263" s="27"/>
      <c r="CH263" s="27"/>
      <c r="CI263" s="27"/>
      <c r="CJ263" s="27"/>
      <c r="CK263" s="27"/>
      <c r="CL263" s="27"/>
      <c r="CM263" s="27"/>
      <c r="CN263" s="27"/>
      <c r="CO263" s="27"/>
      <c r="CP263" s="27"/>
    </row>
    <row r="264" spans="1:94" x14ac:dyDescent="0.25">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c r="AO264" s="27"/>
      <c r="AP264" s="27"/>
      <c r="AQ264" s="27"/>
      <c r="AR264" s="27"/>
      <c r="AS264" s="27"/>
      <c r="AT264" s="27"/>
      <c r="AU264" s="27"/>
      <c r="AV264" s="27"/>
      <c r="AW264" s="27"/>
      <c r="AX264" s="27"/>
      <c r="AY264" s="27"/>
      <c r="AZ264" s="27"/>
      <c r="BA264" s="27"/>
      <c r="BB264" s="27"/>
      <c r="BC264" s="27"/>
      <c r="BD264" s="27"/>
      <c r="BE264" s="27"/>
      <c r="BF264" s="27"/>
      <c r="BG264" s="27"/>
      <c r="BH264" s="27"/>
      <c r="BI264" s="27"/>
      <c r="BJ264" s="27"/>
      <c r="BK264" s="27"/>
      <c r="BL264" s="27"/>
      <c r="BM264" s="27"/>
      <c r="BN264" s="27"/>
      <c r="BO264" s="27"/>
      <c r="BP264" s="27"/>
      <c r="BQ264" s="27"/>
      <c r="BR264" s="27"/>
      <c r="BS264" s="27"/>
      <c r="BT264" s="27"/>
      <c r="BU264" s="27"/>
      <c r="BV264" s="27"/>
      <c r="BW264" s="27"/>
      <c r="BX264" s="27"/>
      <c r="BY264" s="27"/>
      <c r="BZ264" s="27"/>
      <c r="CA264" s="27"/>
      <c r="CB264" s="27"/>
      <c r="CC264" s="27"/>
      <c r="CD264" s="27"/>
      <c r="CE264" s="27"/>
      <c r="CF264" s="27"/>
      <c r="CG264" s="27"/>
      <c r="CH264" s="27"/>
      <c r="CI264" s="27"/>
      <c r="CJ264" s="27"/>
      <c r="CK264" s="27"/>
      <c r="CL264" s="27"/>
      <c r="CM264" s="27"/>
      <c r="CN264" s="27"/>
      <c r="CO264" s="27"/>
      <c r="CP264" s="27"/>
    </row>
    <row r="265" spans="1:94" x14ac:dyDescent="0.25">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c r="AR265" s="27"/>
      <c r="AS265" s="27"/>
      <c r="AT265" s="27"/>
      <c r="AU265" s="27"/>
      <c r="AV265" s="27"/>
      <c r="AW265" s="27"/>
      <c r="AX265" s="27"/>
      <c r="AY265" s="27"/>
      <c r="AZ265" s="27"/>
      <c r="BA265" s="27"/>
      <c r="BB265" s="27"/>
      <c r="BC265" s="27"/>
      <c r="BD265" s="27"/>
      <c r="BE265" s="27"/>
      <c r="BF265" s="27"/>
      <c r="BG265" s="27"/>
      <c r="BH265" s="27"/>
      <c r="BI265" s="27"/>
      <c r="BJ265" s="27"/>
      <c r="BK265" s="27"/>
      <c r="BL265" s="27"/>
      <c r="BM265" s="27"/>
      <c r="BN265" s="27"/>
      <c r="BO265" s="27"/>
      <c r="BP265" s="27"/>
      <c r="BQ265" s="27"/>
      <c r="BR265" s="27"/>
      <c r="BS265" s="27"/>
      <c r="BT265" s="27"/>
      <c r="BU265" s="27"/>
      <c r="BV265" s="27"/>
      <c r="BW265" s="27"/>
      <c r="BX265" s="27"/>
      <c r="BY265" s="27"/>
      <c r="BZ265" s="27"/>
      <c r="CA265" s="27"/>
      <c r="CB265" s="27"/>
      <c r="CC265" s="27"/>
      <c r="CD265" s="27"/>
      <c r="CE265" s="27"/>
      <c r="CF265" s="27"/>
      <c r="CG265" s="27"/>
      <c r="CH265" s="27"/>
      <c r="CI265" s="27"/>
      <c r="CJ265" s="27"/>
      <c r="CK265" s="27"/>
      <c r="CL265" s="27"/>
      <c r="CM265" s="27"/>
      <c r="CN265" s="27"/>
      <c r="CO265" s="27"/>
      <c r="CP265" s="27"/>
    </row>
    <row r="266" spans="1:94" x14ac:dyDescent="0.25">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c r="AW266" s="27"/>
      <c r="AX266" s="27"/>
      <c r="AY266" s="27"/>
      <c r="AZ266" s="27"/>
      <c r="BA266" s="27"/>
      <c r="BB266" s="27"/>
      <c r="BC266" s="27"/>
      <c r="BD266" s="27"/>
      <c r="BE266" s="27"/>
      <c r="BF266" s="27"/>
      <c r="BG266" s="27"/>
      <c r="BH266" s="27"/>
      <c r="BI266" s="27"/>
      <c r="BJ266" s="27"/>
      <c r="BK266" s="27"/>
      <c r="BL266" s="27"/>
      <c r="BM266" s="27"/>
      <c r="BN266" s="27"/>
      <c r="BO266" s="27"/>
      <c r="BP266" s="27"/>
      <c r="BQ266" s="27"/>
      <c r="BR266" s="27"/>
      <c r="BS266" s="27"/>
      <c r="BT266" s="27"/>
      <c r="BU266" s="27"/>
      <c r="BV266" s="27"/>
      <c r="BW266" s="27"/>
      <c r="BX266" s="27"/>
      <c r="BY266" s="27"/>
      <c r="BZ266" s="27"/>
      <c r="CA266" s="27"/>
      <c r="CB266" s="27"/>
      <c r="CC266" s="27"/>
      <c r="CD266" s="27"/>
      <c r="CE266" s="27"/>
      <c r="CF266" s="27"/>
      <c r="CG266" s="27"/>
      <c r="CH266" s="27"/>
      <c r="CI266" s="27"/>
      <c r="CJ266" s="27"/>
      <c r="CK266" s="27"/>
      <c r="CL266" s="27"/>
      <c r="CM266" s="27"/>
      <c r="CN266" s="27"/>
      <c r="CO266" s="27"/>
      <c r="CP266" s="27"/>
    </row>
    <row r="267" spans="1:94" x14ac:dyDescent="0.25">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c r="AW267" s="27"/>
      <c r="AX267" s="27"/>
      <c r="AY267" s="27"/>
      <c r="AZ267" s="27"/>
      <c r="BA267" s="27"/>
      <c r="BB267" s="27"/>
      <c r="BC267" s="27"/>
      <c r="BD267" s="27"/>
      <c r="BE267" s="27"/>
      <c r="BF267" s="27"/>
      <c r="BG267" s="27"/>
      <c r="BH267" s="27"/>
      <c r="BI267" s="27"/>
      <c r="BJ267" s="27"/>
      <c r="BK267" s="27"/>
      <c r="BL267" s="27"/>
      <c r="BM267" s="27"/>
      <c r="BN267" s="27"/>
      <c r="BO267" s="27"/>
      <c r="BP267" s="27"/>
      <c r="BQ267" s="27"/>
      <c r="BR267" s="27"/>
      <c r="BS267" s="27"/>
      <c r="BT267" s="27"/>
      <c r="BU267" s="27"/>
      <c r="BV267" s="27"/>
      <c r="BW267" s="27"/>
      <c r="BX267" s="27"/>
      <c r="BY267" s="27"/>
      <c r="BZ267" s="27"/>
      <c r="CA267" s="27"/>
      <c r="CB267" s="27"/>
      <c r="CC267" s="27"/>
      <c r="CD267" s="27"/>
      <c r="CE267" s="27"/>
      <c r="CF267" s="27"/>
      <c r="CG267" s="27"/>
      <c r="CH267" s="27"/>
      <c r="CI267" s="27"/>
      <c r="CJ267" s="27"/>
      <c r="CK267" s="27"/>
      <c r="CL267" s="27"/>
      <c r="CM267" s="27"/>
      <c r="CN267" s="27"/>
      <c r="CO267" s="27"/>
      <c r="CP267" s="27"/>
    </row>
    <row r="268" spans="1:94" x14ac:dyDescent="0.25">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c r="AW268" s="27"/>
      <c r="AX268" s="27"/>
      <c r="AY268" s="27"/>
      <c r="AZ268" s="27"/>
      <c r="BA268" s="27"/>
      <c r="BB268" s="27"/>
      <c r="BC268" s="27"/>
      <c r="BD268" s="27"/>
      <c r="BE268" s="27"/>
      <c r="BF268" s="27"/>
      <c r="BG268" s="27"/>
      <c r="BH268" s="27"/>
      <c r="BI268" s="27"/>
      <c r="BJ268" s="27"/>
      <c r="BK268" s="27"/>
      <c r="BL268" s="27"/>
      <c r="BM268" s="27"/>
      <c r="BN268" s="27"/>
      <c r="BO268" s="27"/>
      <c r="BP268" s="27"/>
      <c r="BQ268" s="27"/>
      <c r="BR268" s="27"/>
      <c r="BS268" s="27"/>
      <c r="BT268" s="27"/>
      <c r="BU268" s="27"/>
      <c r="BV268" s="27"/>
      <c r="BW268" s="27"/>
      <c r="BX268" s="27"/>
      <c r="BY268" s="27"/>
      <c r="BZ268" s="27"/>
      <c r="CA268" s="27"/>
      <c r="CB268" s="27"/>
      <c r="CC268" s="27"/>
      <c r="CD268" s="27"/>
      <c r="CE268" s="27"/>
      <c r="CF268" s="27"/>
      <c r="CG268" s="27"/>
      <c r="CH268" s="27"/>
      <c r="CI268" s="27"/>
      <c r="CJ268" s="27"/>
      <c r="CK268" s="27"/>
      <c r="CL268" s="27"/>
      <c r="CM268" s="27"/>
      <c r="CN268" s="27"/>
      <c r="CO268" s="27"/>
      <c r="CP268" s="27"/>
    </row>
    <row r="269" spans="1:94" x14ac:dyDescent="0.25">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c r="AR269" s="27"/>
      <c r="AS269" s="27"/>
      <c r="AT269" s="27"/>
      <c r="AU269" s="27"/>
      <c r="AV269" s="27"/>
      <c r="AW269" s="27"/>
      <c r="AX269" s="27"/>
      <c r="AY269" s="27"/>
      <c r="AZ269" s="27"/>
      <c r="BA269" s="27"/>
      <c r="BB269" s="27"/>
      <c r="BC269" s="27"/>
      <c r="BD269" s="27"/>
      <c r="BE269" s="27"/>
      <c r="BF269" s="27"/>
      <c r="BG269" s="27"/>
      <c r="BH269" s="27"/>
      <c r="BI269" s="27"/>
      <c r="BJ269" s="27"/>
      <c r="BK269" s="27"/>
      <c r="BL269" s="27"/>
      <c r="BM269" s="27"/>
      <c r="BN269" s="27"/>
      <c r="BO269" s="27"/>
      <c r="BP269" s="27"/>
      <c r="BQ269" s="27"/>
      <c r="BR269" s="27"/>
      <c r="BS269" s="27"/>
      <c r="BT269" s="27"/>
      <c r="BU269" s="27"/>
      <c r="BV269" s="27"/>
      <c r="BW269" s="27"/>
      <c r="BX269" s="27"/>
      <c r="BY269" s="27"/>
      <c r="BZ269" s="27"/>
      <c r="CA269" s="27"/>
      <c r="CB269" s="27"/>
      <c r="CC269" s="27"/>
      <c r="CD269" s="27"/>
      <c r="CE269" s="27"/>
      <c r="CF269" s="27"/>
      <c r="CG269" s="27"/>
      <c r="CH269" s="27"/>
      <c r="CI269" s="27"/>
      <c r="CJ269" s="27"/>
      <c r="CK269" s="27"/>
      <c r="CL269" s="27"/>
      <c r="CM269" s="27"/>
      <c r="CN269" s="27"/>
      <c r="CO269" s="27"/>
      <c r="CP269" s="27"/>
    </row>
    <row r="270" spans="1:94" x14ac:dyDescent="0.25">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c r="AR270" s="27"/>
      <c r="AS270" s="27"/>
      <c r="AT270" s="27"/>
      <c r="AU270" s="27"/>
      <c r="AV270" s="27"/>
      <c r="AW270" s="27"/>
      <c r="AX270" s="27"/>
      <c r="AY270" s="27"/>
      <c r="AZ270" s="27"/>
      <c r="BA270" s="27"/>
      <c r="BB270" s="27"/>
      <c r="BC270" s="27"/>
      <c r="BD270" s="27"/>
      <c r="BE270" s="27"/>
      <c r="BF270" s="27"/>
      <c r="BG270" s="27"/>
      <c r="BH270" s="27"/>
      <c r="BI270" s="27"/>
      <c r="BJ270" s="27"/>
      <c r="BK270" s="27"/>
      <c r="BL270" s="27"/>
      <c r="BM270" s="27"/>
      <c r="BN270" s="27"/>
      <c r="BO270" s="27"/>
      <c r="BP270" s="27"/>
      <c r="BQ270" s="27"/>
      <c r="BR270" s="27"/>
      <c r="BS270" s="27"/>
      <c r="BT270" s="27"/>
      <c r="BU270" s="27"/>
      <c r="BV270" s="27"/>
      <c r="BW270" s="27"/>
      <c r="BX270" s="27"/>
      <c r="BY270" s="27"/>
      <c r="BZ270" s="27"/>
      <c r="CA270" s="27"/>
      <c r="CB270" s="27"/>
      <c r="CC270" s="27"/>
      <c r="CD270" s="27"/>
      <c r="CE270" s="27"/>
      <c r="CF270" s="27"/>
      <c r="CG270" s="27"/>
      <c r="CH270" s="27"/>
      <c r="CI270" s="27"/>
      <c r="CJ270" s="27"/>
      <c r="CK270" s="27"/>
      <c r="CL270" s="27"/>
      <c r="CM270" s="27"/>
      <c r="CN270" s="27"/>
      <c r="CO270" s="27"/>
      <c r="CP270" s="27"/>
    </row>
    <row r="271" spans="1:94" x14ac:dyDescent="0.25">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c r="AR271" s="27"/>
      <c r="AS271" s="27"/>
      <c r="AT271" s="27"/>
      <c r="AU271" s="27"/>
      <c r="AV271" s="27"/>
      <c r="AW271" s="27"/>
      <c r="AX271" s="27"/>
      <c r="AY271" s="27"/>
      <c r="AZ271" s="27"/>
      <c r="BA271" s="27"/>
      <c r="BB271" s="27"/>
      <c r="BC271" s="27"/>
      <c r="BD271" s="27"/>
      <c r="BE271" s="27"/>
      <c r="BF271" s="27"/>
      <c r="BG271" s="27"/>
      <c r="BH271" s="27"/>
      <c r="BI271" s="27"/>
      <c r="BJ271" s="27"/>
      <c r="BK271" s="27"/>
      <c r="BL271" s="27"/>
      <c r="BM271" s="27"/>
      <c r="BN271" s="27"/>
      <c r="BO271" s="27"/>
      <c r="BP271" s="27"/>
      <c r="BQ271" s="27"/>
      <c r="BR271" s="27"/>
      <c r="BS271" s="27"/>
      <c r="BT271" s="27"/>
      <c r="BU271" s="27"/>
      <c r="BV271" s="27"/>
      <c r="BW271" s="27"/>
      <c r="BX271" s="27"/>
      <c r="BY271" s="27"/>
      <c r="BZ271" s="27"/>
      <c r="CA271" s="27"/>
      <c r="CB271" s="27"/>
      <c r="CC271" s="27"/>
      <c r="CD271" s="27"/>
      <c r="CE271" s="27"/>
      <c r="CF271" s="27"/>
      <c r="CG271" s="27"/>
      <c r="CH271" s="27"/>
      <c r="CI271" s="27"/>
      <c r="CJ271" s="27"/>
      <c r="CK271" s="27"/>
      <c r="CL271" s="27"/>
      <c r="CM271" s="27"/>
      <c r="CN271" s="27"/>
      <c r="CO271" s="27"/>
      <c r="CP271" s="27"/>
    </row>
    <row r="272" spans="1:94" x14ac:dyDescent="0.25">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c r="AR272" s="27"/>
      <c r="AS272" s="27"/>
      <c r="AT272" s="27"/>
      <c r="AU272" s="27"/>
      <c r="AV272" s="27"/>
      <c r="AW272" s="27"/>
      <c r="AX272" s="27"/>
      <c r="AY272" s="27"/>
      <c r="AZ272" s="27"/>
      <c r="BA272" s="27"/>
      <c r="BB272" s="27"/>
      <c r="BC272" s="27"/>
      <c r="BD272" s="27"/>
      <c r="BE272" s="27"/>
      <c r="BF272" s="27"/>
      <c r="BG272" s="27"/>
      <c r="BH272" s="27"/>
      <c r="BI272" s="27"/>
      <c r="BJ272" s="27"/>
      <c r="BK272" s="27"/>
      <c r="BL272" s="27"/>
      <c r="BM272" s="27"/>
      <c r="BN272" s="27"/>
      <c r="BO272" s="27"/>
      <c r="BP272" s="27"/>
      <c r="BQ272" s="27"/>
      <c r="BR272" s="27"/>
      <c r="BS272" s="27"/>
      <c r="BT272" s="27"/>
      <c r="BU272" s="27"/>
      <c r="BV272" s="27"/>
      <c r="BW272" s="27"/>
      <c r="BX272" s="27"/>
      <c r="BY272" s="27"/>
      <c r="BZ272" s="27"/>
      <c r="CA272" s="27"/>
      <c r="CB272" s="27"/>
      <c r="CC272" s="27"/>
      <c r="CD272" s="27"/>
      <c r="CE272" s="27"/>
      <c r="CF272" s="27"/>
      <c r="CG272" s="27"/>
      <c r="CH272" s="27"/>
      <c r="CI272" s="27"/>
      <c r="CJ272" s="27"/>
      <c r="CK272" s="27"/>
      <c r="CL272" s="27"/>
      <c r="CM272" s="27"/>
      <c r="CN272" s="27"/>
      <c r="CO272" s="27"/>
      <c r="CP272" s="27"/>
    </row>
    <row r="273" spans="1:94" x14ac:dyDescent="0.25">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c r="AR273" s="27"/>
      <c r="AS273" s="27"/>
      <c r="AT273" s="27"/>
      <c r="AU273" s="27"/>
      <c r="AV273" s="27"/>
      <c r="AW273" s="27"/>
      <c r="AX273" s="27"/>
      <c r="AY273" s="27"/>
      <c r="AZ273" s="27"/>
      <c r="BA273" s="27"/>
      <c r="BB273" s="27"/>
      <c r="BC273" s="27"/>
      <c r="BD273" s="27"/>
      <c r="BE273" s="27"/>
      <c r="BF273" s="27"/>
      <c r="BG273" s="27"/>
      <c r="BH273" s="27"/>
      <c r="BI273" s="27"/>
      <c r="BJ273" s="27"/>
      <c r="BK273" s="27"/>
      <c r="BL273" s="27"/>
      <c r="BM273" s="27"/>
      <c r="BN273" s="27"/>
      <c r="BO273" s="27"/>
      <c r="BP273" s="27"/>
      <c r="BQ273" s="27"/>
      <c r="BR273" s="27"/>
      <c r="BS273" s="27"/>
      <c r="BT273" s="27"/>
      <c r="BU273" s="27"/>
      <c r="BV273" s="27"/>
      <c r="BW273" s="27"/>
      <c r="BX273" s="27"/>
      <c r="BY273" s="27"/>
      <c r="BZ273" s="27"/>
      <c r="CA273" s="27"/>
      <c r="CB273" s="27"/>
      <c r="CC273" s="27"/>
      <c r="CD273" s="27"/>
      <c r="CE273" s="27"/>
      <c r="CF273" s="27"/>
      <c r="CG273" s="27"/>
      <c r="CH273" s="27"/>
      <c r="CI273" s="27"/>
      <c r="CJ273" s="27"/>
      <c r="CK273" s="27"/>
      <c r="CL273" s="27"/>
      <c r="CM273" s="27"/>
      <c r="CN273" s="27"/>
      <c r="CO273" s="27"/>
      <c r="CP273" s="27"/>
    </row>
    <row r="274" spans="1:94" x14ac:dyDescent="0.25">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c r="AW274" s="27"/>
      <c r="AX274" s="27"/>
      <c r="AY274" s="27"/>
      <c r="AZ274" s="27"/>
      <c r="BA274" s="27"/>
      <c r="BB274" s="27"/>
      <c r="BC274" s="27"/>
      <c r="BD274" s="27"/>
      <c r="BE274" s="27"/>
      <c r="BF274" s="27"/>
      <c r="BG274" s="27"/>
      <c r="BH274" s="27"/>
      <c r="BI274" s="27"/>
      <c r="BJ274" s="27"/>
      <c r="BK274" s="27"/>
      <c r="BL274" s="27"/>
      <c r="BM274" s="27"/>
      <c r="BN274" s="27"/>
      <c r="BO274" s="27"/>
      <c r="BP274" s="27"/>
      <c r="BQ274" s="27"/>
      <c r="BR274" s="27"/>
      <c r="BS274" s="27"/>
      <c r="BT274" s="27"/>
      <c r="BU274" s="27"/>
      <c r="BV274" s="27"/>
      <c r="BW274" s="27"/>
      <c r="BX274" s="27"/>
      <c r="BY274" s="27"/>
      <c r="BZ274" s="27"/>
      <c r="CA274" s="27"/>
      <c r="CB274" s="27"/>
      <c r="CC274" s="27"/>
      <c r="CD274" s="27"/>
      <c r="CE274" s="27"/>
      <c r="CF274" s="27"/>
      <c r="CG274" s="27"/>
      <c r="CH274" s="27"/>
      <c r="CI274" s="27"/>
      <c r="CJ274" s="27"/>
      <c r="CK274" s="27"/>
      <c r="CL274" s="27"/>
      <c r="CM274" s="27"/>
      <c r="CN274" s="27"/>
      <c r="CO274" s="27"/>
      <c r="CP274" s="27"/>
    </row>
    <row r="275" spans="1:94" x14ac:dyDescent="0.25">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c r="AW275" s="27"/>
      <c r="AX275" s="27"/>
      <c r="AY275" s="27"/>
      <c r="AZ275" s="27"/>
      <c r="BA275" s="27"/>
      <c r="BB275" s="27"/>
      <c r="BC275" s="27"/>
      <c r="BD275" s="27"/>
      <c r="BE275" s="27"/>
      <c r="BF275" s="27"/>
      <c r="BG275" s="27"/>
      <c r="BH275" s="27"/>
      <c r="BI275" s="27"/>
      <c r="BJ275" s="27"/>
      <c r="BK275" s="27"/>
      <c r="BL275" s="27"/>
      <c r="BM275" s="27"/>
      <c r="BN275" s="27"/>
      <c r="BO275" s="27"/>
      <c r="BP275" s="27"/>
      <c r="BQ275" s="27"/>
      <c r="BR275" s="27"/>
      <c r="BS275" s="27"/>
      <c r="BT275" s="27"/>
      <c r="BU275" s="27"/>
      <c r="BV275" s="27"/>
      <c r="BW275" s="27"/>
      <c r="BX275" s="27"/>
      <c r="BY275" s="27"/>
      <c r="BZ275" s="27"/>
      <c r="CA275" s="27"/>
      <c r="CB275" s="27"/>
      <c r="CC275" s="27"/>
      <c r="CD275" s="27"/>
      <c r="CE275" s="27"/>
      <c r="CF275" s="27"/>
      <c r="CG275" s="27"/>
      <c r="CH275" s="27"/>
      <c r="CI275" s="27"/>
      <c r="CJ275" s="27"/>
      <c r="CK275" s="27"/>
      <c r="CL275" s="27"/>
      <c r="CM275" s="27"/>
      <c r="CN275" s="27"/>
      <c r="CO275" s="27"/>
      <c r="CP275" s="27"/>
    </row>
    <row r="276" spans="1:94" x14ac:dyDescent="0.25">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c r="AW276" s="27"/>
      <c r="AX276" s="27"/>
      <c r="AY276" s="27"/>
      <c r="AZ276" s="27"/>
      <c r="BA276" s="27"/>
      <c r="BB276" s="27"/>
      <c r="BC276" s="27"/>
      <c r="BD276" s="27"/>
      <c r="BE276" s="27"/>
      <c r="BF276" s="27"/>
      <c r="BG276" s="27"/>
      <c r="BH276" s="27"/>
      <c r="BI276" s="27"/>
      <c r="BJ276" s="27"/>
      <c r="BK276" s="27"/>
      <c r="BL276" s="27"/>
      <c r="BM276" s="27"/>
      <c r="BN276" s="27"/>
      <c r="BO276" s="27"/>
      <c r="BP276" s="27"/>
      <c r="BQ276" s="27"/>
      <c r="BR276" s="27"/>
      <c r="BS276" s="27"/>
      <c r="BT276" s="27"/>
      <c r="BU276" s="27"/>
      <c r="BV276" s="27"/>
      <c r="BW276" s="27"/>
      <c r="BX276" s="27"/>
      <c r="BY276" s="27"/>
      <c r="BZ276" s="27"/>
      <c r="CA276" s="27"/>
      <c r="CB276" s="27"/>
      <c r="CC276" s="27"/>
      <c r="CD276" s="27"/>
      <c r="CE276" s="27"/>
      <c r="CF276" s="27"/>
      <c r="CG276" s="27"/>
      <c r="CH276" s="27"/>
      <c r="CI276" s="27"/>
      <c r="CJ276" s="27"/>
      <c r="CK276" s="27"/>
      <c r="CL276" s="27"/>
      <c r="CM276" s="27"/>
      <c r="CN276" s="27"/>
      <c r="CO276" s="27"/>
      <c r="CP276" s="27"/>
    </row>
    <row r="277" spans="1:94" x14ac:dyDescent="0.25">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c r="AX277" s="27"/>
      <c r="AY277" s="27"/>
      <c r="AZ277" s="27"/>
      <c r="BA277" s="27"/>
      <c r="BB277" s="27"/>
      <c r="BC277" s="27"/>
      <c r="BD277" s="27"/>
      <c r="BE277" s="27"/>
      <c r="BF277" s="27"/>
      <c r="BG277" s="27"/>
      <c r="BH277" s="27"/>
      <c r="BI277" s="27"/>
      <c r="BJ277" s="27"/>
      <c r="BK277" s="27"/>
      <c r="BL277" s="27"/>
      <c r="BM277" s="27"/>
      <c r="BN277" s="27"/>
      <c r="BO277" s="27"/>
      <c r="BP277" s="27"/>
      <c r="BQ277" s="27"/>
      <c r="BR277" s="27"/>
      <c r="BS277" s="27"/>
      <c r="BT277" s="27"/>
      <c r="BU277" s="27"/>
      <c r="BV277" s="27"/>
      <c r="BW277" s="27"/>
      <c r="BX277" s="27"/>
      <c r="BY277" s="27"/>
      <c r="BZ277" s="27"/>
      <c r="CA277" s="27"/>
      <c r="CB277" s="27"/>
      <c r="CC277" s="27"/>
      <c r="CD277" s="27"/>
      <c r="CE277" s="27"/>
      <c r="CF277" s="27"/>
      <c r="CG277" s="27"/>
      <c r="CH277" s="27"/>
      <c r="CI277" s="27"/>
      <c r="CJ277" s="27"/>
      <c r="CK277" s="27"/>
      <c r="CL277" s="27"/>
      <c r="CM277" s="27"/>
      <c r="CN277" s="27"/>
      <c r="CO277" s="27"/>
      <c r="CP277" s="27"/>
    </row>
    <row r="278" spans="1:94" x14ac:dyDescent="0.25">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7"/>
      <c r="BK278" s="27"/>
      <c r="BL278" s="27"/>
      <c r="BM278" s="27"/>
      <c r="BN278" s="27"/>
      <c r="BO278" s="27"/>
      <c r="BP278" s="27"/>
      <c r="BQ278" s="27"/>
      <c r="BR278" s="27"/>
      <c r="BS278" s="27"/>
      <c r="BT278" s="27"/>
      <c r="BU278" s="27"/>
      <c r="BV278" s="27"/>
      <c r="BW278" s="27"/>
      <c r="BX278" s="27"/>
      <c r="BY278" s="27"/>
      <c r="BZ278" s="27"/>
      <c r="CA278" s="27"/>
      <c r="CB278" s="27"/>
      <c r="CC278" s="27"/>
      <c r="CD278" s="27"/>
      <c r="CE278" s="27"/>
      <c r="CF278" s="27"/>
      <c r="CG278" s="27"/>
      <c r="CH278" s="27"/>
      <c r="CI278" s="27"/>
      <c r="CJ278" s="27"/>
      <c r="CK278" s="27"/>
      <c r="CL278" s="27"/>
      <c r="CM278" s="27"/>
      <c r="CN278" s="27"/>
      <c r="CO278" s="27"/>
      <c r="CP278" s="27"/>
    </row>
    <row r="279" spans="1:94" x14ac:dyDescent="0.25">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7"/>
      <c r="BK279" s="27"/>
      <c r="BL279" s="27"/>
      <c r="BM279" s="27"/>
      <c r="BN279" s="27"/>
      <c r="BO279" s="27"/>
      <c r="BP279" s="27"/>
      <c r="BQ279" s="27"/>
      <c r="BR279" s="27"/>
      <c r="BS279" s="27"/>
      <c r="BT279" s="27"/>
      <c r="BU279" s="27"/>
      <c r="BV279" s="27"/>
      <c r="BW279" s="27"/>
      <c r="BX279" s="27"/>
      <c r="BY279" s="27"/>
      <c r="BZ279" s="27"/>
      <c r="CA279" s="27"/>
      <c r="CB279" s="27"/>
      <c r="CC279" s="27"/>
      <c r="CD279" s="27"/>
      <c r="CE279" s="27"/>
      <c r="CF279" s="27"/>
      <c r="CG279" s="27"/>
      <c r="CH279" s="27"/>
      <c r="CI279" s="27"/>
      <c r="CJ279" s="27"/>
      <c r="CK279" s="27"/>
      <c r="CL279" s="27"/>
      <c r="CM279" s="27"/>
      <c r="CN279" s="27"/>
      <c r="CO279" s="27"/>
      <c r="CP279" s="27"/>
    </row>
    <row r="280" spans="1:94" x14ac:dyDescent="0.25">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c r="AW280" s="27"/>
      <c r="AX280" s="27"/>
      <c r="AY280" s="27"/>
      <c r="AZ280" s="27"/>
      <c r="BA280" s="27"/>
      <c r="BB280" s="27"/>
      <c r="BC280" s="27"/>
      <c r="BD280" s="27"/>
      <c r="BE280" s="27"/>
      <c r="BF280" s="27"/>
      <c r="BG280" s="27"/>
      <c r="BH280" s="27"/>
      <c r="BI280" s="27"/>
      <c r="BJ280" s="27"/>
      <c r="BK280" s="27"/>
      <c r="BL280" s="27"/>
      <c r="BM280" s="27"/>
      <c r="BN280" s="27"/>
      <c r="BO280" s="27"/>
      <c r="BP280" s="27"/>
      <c r="BQ280" s="27"/>
      <c r="BR280" s="27"/>
      <c r="BS280" s="27"/>
      <c r="BT280" s="27"/>
      <c r="BU280" s="27"/>
      <c r="BV280" s="27"/>
      <c r="BW280" s="27"/>
      <c r="BX280" s="27"/>
      <c r="BY280" s="27"/>
      <c r="BZ280" s="27"/>
      <c r="CA280" s="27"/>
      <c r="CB280" s="27"/>
      <c r="CC280" s="27"/>
      <c r="CD280" s="27"/>
      <c r="CE280" s="27"/>
      <c r="CF280" s="27"/>
      <c r="CG280" s="27"/>
      <c r="CH280" s="27"/>
      <c r="CI280" s="27"/>
      <c r="CJ280" s="27"/>
      <c r="CK280" s="27"/>
      <c r="CL280" s="27"/>
      <c r="CM280" s="27"/>
      <c r="CN280" s="27"/>
      <c r="CO280" s="27"/>
      <c r="CP280" s="27"/>
    </row>
    <row r="281" spans="1:94" x14ac:dyDescent="0.25">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c r="AY281" s="27"/>
      <c r="AZ281" s="27"/>
      <c r="BA281" s="27"/>
      <c r="BB281" s="27"/>
      <c r="BC281" s="27"/>
      <c r="BD281" s="27"/>
      <c r="BE281" s="27"/>
      <c r="BF281" s="27"/>
      <c r="BG281" s="27"/>
      <c r="BH281" s="27"/>
      <c r="BI281" s="27"/>
      <c r="BJ281" s="27"/>
      <c r="BK281" s="27"/>
      <c r="BL281" s="27"/>
      <c r="BM281" s="27"/>
      <c r="BN281" s="27"/>
      <c r="BO281" s="27"/>
      <c r="BP281" s="27"/>
      <c r="BQ281" s="27"/>
      <c r="BR281" s="27"/>
      <c r="BS281" s="27"/>
      <c r="BT281" s="27"/>
      <c r="BU281" s="27"/>
      <c r="BV281" s="27"/>
      <c r="BW281" s="27"/>
      <c r="BX281" s="27"/>
      <c r="BY281" s="27"/>
      <c r="BZ281" s="27"/>
      <c r="CA281" s="27"/>
      <c r="CB281" s="27"/>
      <c r="CC281" s="27"/>
      <c r="CD281" s="27"/>
      <c r="CE281" s="27"/>
      <c r="CF281" s="27"/>
      <c r="CG281" s="27"/>
      <c r="CH281" s="27"/>
      <c r="CI281" s="27"/>
      <c r="CJ281" s="27"/>
      <c r="CK281" s="27"/>
      <c r="CL281" s="27"/>
      <c r="CM281" s="27"/>
      <c r="CN281" s="27"/>
      <c r="CO281" s="27"/>
      <c r="CP281" s="27"/>
    </row>
    <row r="282" spans="1:94" x14ac:dyDescent="0.25">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c r="AW282" s="27"/>
      <c r="AX282" s="27"/>
      <c r="AY282" s="27"/>
      <c r="AZ282" s="27"/>
      <c r="BA282" s="27"/>
      <c r="BB282" s="27"/>
      <c r="BC282" s="27"/>
      <c r="BD282" s="27"/>
      <c r="BE282" s="27"/>
      <c r="BF282" s="27"/>
      <c r="BG282" s="27"/>
      <c r="BH282" s="27"/>
      <c r="BI282" s="27"/>
      <c r="BJ282" s="27"/>
      <c r="BK282" s="27"/>
      <c r="BL282" s="27"/>
      <c r="BM282" s="27"/>
      <c r="BN282" s="27"/>
      <c r="BO282" s="27"/>
      <c r="BP282" s="27"/>
      <c r="BQ282" s="27"/>
      <c r="BR282" s="27"/>
      <c r="BS282" s="27"/>
      <c r="BT282" s="27"/>
      <c r="BU282" s="27"/>
      <c r="BV282" s="27"/>
      <c r="BW282" s="27"/>
      <c r="BX282" s="27"/>
      <c r="BY282" s="27"/>
      <c r="BZ282" s="27"/>
      <c r="CA282" s="27"/>
      <c r="CB282" s="27"/>
      <c r="CC282" s="27"/>
      <c r="CD282" s="27"/>
      <c r="CE282" s="27"/>
      <c r="CF282" s="27"/>
      <c r="CG282" s="27"/>
      <c r="CH282" s="27"/>
      <c r="CI282" s="27"/>
      <c r="CJ282" s="27"/>
      <c r="CK282" s="27"/>
      <c r="CL282" s="27"/>
      <c r="CM282" s="27"/>
      <c r="CN282" s="27"/>
      <c r="CO282" s="27"/>
      <c r="CP282" s="27"/>
    </row>
    <row r="283" spans="1:94" x14ac:dyDescent="0.25">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c r="AX283" s="27"/>
      <c r="AY283" s="27"/>
      <c r="AZ283" s="27"/>
      <c r="BA283" s="27"/>
      <c r="BB283" s="27"/>
      <c r="BC283" s="27"/>
      <c r="BD283" s="27"/>
      <c r="BE283" s="27"/>
      <c r="BF283" s="27"/>
      <c r="BG283" s="27"/>
      <c r="BH283" s="27"/>
      <c r="BI283" s="27"/>
      <c r="BJ283" s="27"/>
      <c r="BK283" s="27"/>
      <c r="BL283" s="27"/>
      <c r="BM283" s="27"/>
      <c r="BN283" s="27"/>
      <c r="BO283" s="27"/>
      <c r="BP283" s="27"/>
      <c r="BQ283" s="27"/>
      <c r="BR283" s="27"/>
      <c r="BS283" s="27"/>
      <c r="BT283" s="27"/>
      <c r="BU283" s="27"/>
      <c r="BV283" s="27"/>
      <c r="BW283" s="27"/>
      <c r="BX283" s="27"/>
      <c r="BY283" s="27"/>
      <c r="BZ283" s="27"/>
      <c r="CA283" s="27"/>
      <c r="CB283" s="27"/>
      <c r="CC283" s="27"/>
      <c r="CD283" s="27"/>
      <c r="CE283" s="27"/>
      <c r="CF283" s="27"/>
      <c r="CG283" s="27"/>
      <c r="CH283" s="27"/>
      <c r="CI283" s="27"/>
      <c r="CJ283" s="27"/>
      <c r="CK283" s="27"/>
      <c r="CL283" s="27"/>
      <c r="CM283" s="27"/>
      <c r="CN283" s="27"/>
      <c r="CO283" s="27"/>
      <c r="CP283" s="27"/>
    </row>
    <row r="284" spans="1:94" x14ac:dyDescent="0.25">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c r="BK284" s="27"/>
      <c r="BL284" s="27"/>
      <c r="BM284" s="27"/>
      <c r="BN284" s="27"/>
      <c r="BO284" s="27"/>
      <c r="BP284" s="27"/>
      <c r="BQ284" s="27"/>
      <c r="BR284" s="27"/>
      <c r="BS284" s="27"/>
      <c r="BT284" s="27"/>
      <c r="BU284" s="27"/>
      <c r="BV284" s="27"/>
      <c r="BW284" s="27"/>
      <c r="BX284" s="27"/>
      <c r="BY284" s="27"/>
      <c r="BZ284" s="27"/>
      <c r="CA284" s="27"/>
      <c r="CB284" s="27"/>
      <c r="CC284" s="27"/>
      <c r="CD284" s="27"/>
      <c r="CE284" s="27"/>
      <c r="CF284" s="27"/>
      <c r="CG284" s="27"/>
      <c r="CH284" s="27"/>
      <c r="CI284" s="27"/>
      <c r="CJ284" s="27"/>
      <c r="CK284" s="27"/>
      <c r="CL284" s="27"/>
      <c r="CM284" s="27"/>
      <c r="CN284" s="27"/>
      <c r="CO284" s="27"/>
      <c r="CP284" s="27"/>
    </row>
    <row r="285" spans="1:94" x14ac:dyDescent="0.25">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c r="BK285" s="27"/>
      <c r="BL285" s="27"/>
      <c r="BM285" s="27"/>
      <c r="BN285" s="27"/>
      <c r="BO285" s="27"/>
      <c r="BP285" s="27"/>
      <c r="BQ285" s="27"/>
      <c r="BR285" s="27"/>
      <c r="BS285" s="27"/>
      <c r="BT285" s="27"/>
      <c r="BU285" s="27"/>
      <c r="BV285" s="27"/>
      <c r="BW285" s="27"/>
      <c r="BX285" s="27"/>
      <c r="BY285" s="27"/>
      <c r="BZ285" s="27"/>
      <c r="CA285" s="27"/>
      <c r="CB285" s="27"/>
      <c r="CC285" s="27"/>
      <c r="CD285" s="27"/>
      <c r="CE285" s="27"/>
      <c r="CF285" s="27"/>
      <c r="CG285" s="27"/>
      <c r="CH285" s="27"/>
      <c r="CI285" s="27"/>
      <c r="CJ285" s="27"/>
      <c r="CK285" s="27"/>
      <c r="CL285" s="27"/>
      <c r="CM285" s="27"/>
      <c r="CN285" s="27"/>
      <c r="CO285" s="27"/>
      <c r="CP285" s="27"/>
    </row>
    <row r="286" spans="1:94" x14ac:dyDescent="0.25">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c r="AW286" s="27"/>
      <c r="AX286" s="27"/>
      <c r="AY286" s="27"/>
      <c r="AZ286" s="27"/>
      <c r="BA286" s="27"/>
      <c r="BB286" s="27"/>
      <c r="BC286" s="27"/>
      <c r="BD286" s="27"/>
      <c r="BE286" s="27"/>
      <c r="BF286" s="27"/>
      <c r="BG286" s="27"/>
      <c r="BH286" s="27"/>
      <c r="BI286" s="27"/>
      <c r="BJ286" s="27"/>
      <c r="BK286" s="27"/>
      <c r="BL286" s="27"/>
      <c r="BM286" s="27"/>
      <c r="BN286" s="27"/>
      <c r="BO286" s="27"/>
      <c r="BP286" s="27"/>
      <c r="BQ286" s="27"/>
      <c r="BR286" s="27"/>
      <c r="BS286" s="27"/>
      <c r="BT286" s="27"/>
      <c r="BU286" s="27"/>
      <c r="BV286" s="27"/>
      <c r="BW286" s="27"/>
      <c r="BX286" s="27"/>
      <c r="BY286" s="27"/>
      <c r="BZ286" s="27"/>
      <c r="CA286" s="27"/>
      <c r="CB286" s="27"/>
      <c r="CC286" s="27"/>
      <c r="CD286" s="27"/>
      <c r="CE286" s="27"/>
      <c r="CF286" s="27"/>
      <c r="CG286" s="27"/>
      <c r="CH286" s="27"/>
      <c r="CI286" s="27"/>
      <c r="CJ286" s="27"/>
      <c r="CK286" s="27"/>
      <c r="CL286" s="27"/>
      <c r="CM286" s="27"/>
      <c r="CN286" s="27"/>
      <c r="CO286" s="27"/>
      <c r="CP286" s="27"/>
    </row>
    <row r="287" spans="1:94" x14ac:dyDescent="0.25">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c r="BK287" s="27"/>
      <c r="BL287" s="27"/>
      <c r="BM287" s="27"/>
      <c r="BN287" s="27"/>
      <c r="BO287" s="27"/>
      <c r="BP287" s="27"/>
      <c r="BQ287" s="27"/>
      <c r="BR287" s="27"/>
      <c r="BS287" s="27"/>
      <c r="BT287" s="27"/>
      <c r="BU287" s="27"/>
      <c r="BV287" s="27"/>
      <c r="BW287" s="27"/>
      <c r="BX287" s="27"/>
      <c r="BY287" s="27"/>
      <c r="BZ287" s="27"/>
      <c r="CA287" s="27"/>
      <c r="CB287" s="27"/>
      <c r="CC287" s="27"/>
      <c r="CD287" s="27"/>
      <c r="CE287" s="27"/>
      <c r="CF287" s="27"/>
      <c r="CG287" s="27"/>
      <c r="CH287" s="27"/>
      <c r="CI287" s="27"/>
      <c r="CJ287" s="27"/>
      <c r="CK287" s="27"/>
      <c r="CL287" s="27"/>
      <c r="CM287" s="27"/>
      <c r="CN287" s="27"/>
      <c r="CO287" s="27"/>
      <c r="CP287" s="27"/>
    </row>
    <row r="288" spans="1:94" x14ac:dyDescent="0.25">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7"/>
      <c r="BK288" s="27"/>
      <c r="BL288" s="27"/>
      <c r="BM288" s="27"/>
      <c r="BN288" s="27"/>
      <c r="BO288" s="27"/>
      <c r="BP288" s="27"/>
      <c r="BQ288" s="27"/>
      <c r="BR288" s="27"/>
      <c r="BS288" s="27"/>
      <c r="BT288" s="27"/>
      <c r="BU288" s="27"/>
      <c r="BV288" s="27"/>
      <c r="BW288" s="27"/>
      <c r="BX288" s="27"/>
      <c r="BY288" s="27"/>
      <c r="BZ288" s="27"/>
      <c r="CA288" s="27"/>
      <c r="CB288" s="27"/>
      <c r="CC288" s="27"/>
      <c r="CD288" s="27"/>
      <c r="CE288" s="27"/>
      <c r="CF288" s="27"/>
      <c r="CG288" s="27"/>
      <c r="CH288" s="27"/>
      <c r="CI288" s="27"/>
      <c r="CJ288" s="27"/>
      <c r="CK288" s="27"/>
      <c r="CL288" s="27"/>
      <c r="CM288" s="27"/>
      <c r="CN288" s="27"/>
      <c r="CO288" s="27"/>
      <c r="CP288" s="27"/>
    </row>
    <row r="289" spans="1:94" x14ac:dyDescent="0.25">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7"/>
      <c r="BK289" s="27"/>
      <c r="BL289" s="27"/>
      <c r="BM289" s="27"/>
      <c r="BN289" s="27"/>
      <c r="BO289" s="27"/>
      <c r="BP289" s="27"/>
      <c r="BQ289" s="27"/>
      <c r="BR289" s="27"/>
      <c r="BS289" s="27"/>
      <c r="BT289" s="27"/>
      <c r="BU289" s="27"/>
      <c r="BV289" s="27"/>
      <c r="BW289" s="27"/>
      <c r="BX289" s="27"/>
      <c r="BY289" s="27"/>
      <c r="BZ289" s="27"/>
      <c r="CA289" s="27"/>
      <c r="CB289" s="27"/>
      <c r="CC289" s="27"/>
      <c r="CD289" s="27"/>
      <c r="CE289" s="27"/>
      <c r="CF289" s="27"/>
      <c r="CG289" s="27"/>
      <c r="CH289" s="27"/>
      <c r="CI289" s="27"/>
      <c r="CJ289" s="27"/>
      <c r="CK289" s="27"/>
      <c r="CL289" s="27"/>
      <c r="CM289" s="27"/>
      <c r="CN289" s="27"/>
      <c r="CO289" s="27"/>
      <c r="CP289" s="27"/>
    </row>
    <row r="290" spans="1:94" x14ac:dyDescent="0.25">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7"/>
      <c r="BK290" s="27"/>
      <c r="BL290" s="27"/>
      <c r="BM290" s="27"/>
      <c r="BN290" s="27"/>
      <c r="BO290" s="27"/>
      <c r="BP290" s="27"/>
      <c r="BQ290" s="27"/>
      <c r="BR290" s="27"/>
      <c r="BS290" s="27"/>
      <c r="BT290" s="27"/>
      <c r="BU290" s="27"/>
      <c r="BV290" s="27"/>
      <c r="BW290" s="27"/>
      <c r="BX290" s="27"/>
      <c r="BY290" s="27"/>
      <c r="BZ290" s="27"/>
      <c r="CA290" s="27"/>
      <c r="CB290" s="27"/>
      <c r="CC290" s="27"/>
      <c r="CD290" s="27"/>
      <c r="CE290" s="27"/>
      <c r="CF290" s="27"/>
      <c r="CG290" s="27"/>
      <c r="CH290" s="27"/>
      <c r="CI290" s="27"/>
      <c r="CJ290" s="27"/>
      <c r="CK290" s="27"/>
      <c r="CL290" s="27"/>
      <c r="CM290" s="27"/>
      <c r="CN290" s="27"/>
      <c r="CO290" s="27"/>
      <c r="CP290" s="27"/>
    </row>
    <row r="291" spans="1:94" x14ac:dyDescent="0.25">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7"/>
      <c r="BK291" s="27"/>
      <c r="BL291" s="27"/>
      <c r="BM291" s="27"/>
      <c r="BN291" s="27"/>
      <c r="BO291" s="27"/>
      <c r="BP291" s="27"/>
      <c r="BQ291" s="27"/>
      <c r="BR291" s="27"/>
      <c r="BS291" s="27"/>
      <c r="BT291" s="27"/>
      <c r="BU291" s="27"/>
      <c r="BV291" s="27"/>
      <c r="BW291" s="27"/>
      <c r="BX291" s="27"/>
      <c r="BY291" s="27"/>
      <c r="BZ291" s="27"/>
      <c r="CA291" s="27"/>
      <c r="CB291" s="27"/>
      <c r="CC291" s="27"/>
      <c r="CD291" s="27"/>
      <c r="CE291" s="27"/>
      <c r="CF291" s="27"/>
      <c r="CG291" s="27"/>
      <c r="CH291" s="27"/>
      <c r="CI291" s="27"/>
      <c r="CJ291" s="27"/>
      <c r="CK291" s="27"/>
      <c r="CL291" s="27"/>
      <c r="CM291" s="27"/>
      <c r="CN291" s="27"/>
      <c r="CO291" s="27"/>
      <c r="CP291" s="27"/>
    </row>
    <row r="292" spans="1:94" x14ac:dyDescent="0.25">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7"/>
      <c r="BK292" s="27"/>
      <c r="BL292" s="27"/>
      <c r="BM292" s="27"/>
      <c r="BN292" s="27"/>
      <c r="BO292" s="27"/>
      <c r="BP292" s="27"/>
      <c r="BQ292" s="27"/>
      <c r="BR292" s="27"/>
      <c r="BS292" s="27"/>
      <c r="BT292" s="27"/>
      <c r="BU292" s="27"/>
      <c r="BV292" s="27"/>
      <c r="BW292" s="27"/>
      <c r="BX292" s="27"/>
      <c r="BY292" s="27"/>
      <c r="BZ292" s="27"/>
      <c r="CA292" s="27"/>
      <c r="CB292" s="27"/>
      <c r="CC292" s="27"/>
      <c r="CD292" s="27"/>
      <c r="CE292" s="27"/>
      <c r="CF292" s="27"/>
      <c r="CG292" s="27"/>
      <c r="CH292" s="27"/>
      <c r="CI292" s="27"/>
      <c r="CJ292" s="27"/>
      <c r="CK292" s="27"/>
      <c r="CL292" s="27"/>
      <c r="CM292" s="27"/>
      <c r="CN292" s="27"/>
      <c r="CO292" s="27"/>
      <c r="CP292" s="27"/>
    </row>
    <row r="293" spans="1:94" x14ac:dyDescent="0.25">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c r="BK293" s="27"/>
      <c r="BL293" s="27"/>
      <c r="BM293" s="27"/>
      <c r="BN293" s="27"/>
      <c r="BO293" s="27"/>
      <c r="BP293" s="27"/>
      <c r="BQ293" s="27"/>
      <c r="BR293" s="27"/>
      <c r="BS293" s="27"/>
      <c r="BT293" s="27"/>
      <c r="BU293" s="27"/>
      <c r="BV293" s="27"/>
      <c r="BW293" s="27"/>
      <c r="BX293" s="27"/>
      <c r="BY293" s="27"/>
      <c r="BZ293" s="27"/>
      <c r="CA293" s="27"/>
      <c r="CB293" s="27"/>
      <c r="CC293" s="27"/>
      <c r="CD293" s="27"/>
      <c r="CE293" s="27"/>
      <c r="CF293" s="27"/>
      <c r="CG293" s="27"/>
      <c r="CH293" s="27"/>
      <c r="CI293" s="27"/>
      <c r="CJ293" s="27"/>
      <c r="CK293" s="27"/>
      <c r="CL293" s="27"/>
      <c r="CM293" s="27"/>
      <c r="CN293" s="27"/>
      <c r="CO293" s="27"/>
      <c r="CP293" s="27"/>
    </row>
    <row r="294" spans="1:94" x14ac:dyDescent="0.25">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c r="AR294" s="27"/>
      <c r="AS294" s="27"/>
      <c r="AT294" s="27"/>
      <c r="AU294" s="27"/>
      <c r="AV294" s="27"/>
      <c r="AW294" s="27"/>
      <c r="AX294" s="27"/>
      <c r="AY294" s="27"/>
      <c r="AZ294" s="27"/>
      <c r="BA294" s="27"/>
      <c r="BB294" s="27"/>
      <c r="BC294" s="27"/>
      <c r="BD294" s="27"/>
      <c r="BE294" s="27"/>
      <c r="BF294" s="27"/>
      <c r="BG294" s="27"/>
      <c r="BH294" s="27"/>
      <c r="BI294" s="27"/>
      <c r="BJ294" s="27"/>
      <c r="BK294" s="27"/>
      <c r="BL294" s="27"/>
      <c r="BM294" s="27"/>
      <c r="BN294" s="27"/>
      <c r="BO294" s="27"/>
      <c r="BP294" s="27"/>
      <c r="BQ294" s="27"/>
      <c r="BR294" s="27"/>
      <c r="BS294" s="27"/>
      <c r="BT294" s="27"/>
      <c r="BU294" s="27"/>
      <c r="BV294" s="27"/>
      <c r="BW294" s="27"/>
      <c r="BX294" s="27"/>
      <c r="BY294" s="27"/>
      <c r="BZ294" s="27"/>
      <c r="CA294" s="27"/>
      <c r="CB294" s="27"/>
      <c r="CC294" s="27"/>
      <c r="CD294" s="27"/>
      <c r="CE294" s="27"/>
      <c r="CF294" s="27"/>
      <c r="CG294" s="27"/>
      <c r="CH294" s="27"/>
      <c r="CI294" s="27"/>
      <c r="CJ294" s="27"/>
      <c r="CK294" s="27"/>
      <c r="CL294" s="27"/>
      <c r="CM294" s="27"/>
      <c r="CN294" s="27"/>
      <c r="CO294" s="27"/>
      <c r="CP294" s="27"/>
    </row>
    <row r="295" spans="1:94" x14ac:dyDescent="0.25">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c r="BK295" s="27"/>
      <c r="BL295" s="27"/>
      <c r="BM295" s="27"/>
      <c r="BN295" s="27"/>
      <c r="BO295" s="27"/>
      <c r="BP295" s="27"/>
      <c r="BQ295" s="27"/>
      <c r="BR295" s="27"/>
      <c r="BS295" s="27"/>
      <c r="BT295" s="27"/>
      <c r="BU295" s="27"/>
      <c r="BV295" s="27"/>
      <c r="BW295" s="27"/>
      <c r="BX295" s="27"/>
      <c r="BY295" s="27"/>
      <c r="BZ295" s="27"/>
      <c r="CA295" s="27"/>
      <c r="CB295" s="27"/>
      <c r="CC295" s="27"/>
      <c r="CD295" s="27"/>
      <c r="CE295" s="27"/>
      <c r="CF295" s="27"/>
      <c r="CG295" s="27"/>
      <c r="CH295" s="27"/>
      <c r="CI295" s="27"/>
      <c r="CJ295" s="27"/>
      <c r="CK295" s="27"/>
      <c r="CL295" s="27"/>
      <c r="CM295" s="27"/>
      <c r="CN295" s="27"/>
      <c r="CO295" s="27"/>
      <c r="CP295" s="27"/>
    </row>
    <row r="296" spans="1:94" x14ac:dyDescent="0.25">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c r="AX296" s="27"/>
      <c r="AY296" s="27"/>
      <c r="AZ296" s="27"/>
      <c r="BA296" s="27"/>
      <c r="BB296" s="27"/>
      <c r="BC296" s="27"/>
      <c r="BD296" s="27"/>
      <c r="BE296" s="27"/>
      <c r="BF296" s="27"/>
      <c r="BG296" s="27"/>
      <c r="BH296" s="27"/>
      <c r="BI296" s="27"/>
      <c r="BJ296" s="27"/>
      <c r="BK296" s="27"/>
      <c r="BL296" s="27"/>
      <c r="BM296" s="27"/>
      <c r="BN296" s="27"/>
      <c r="BO296" s="27"/>
      <c r="BP296" s="27"/>
      <c r="BQ296" s="27"/>
      <c r="BR296" s="27"/>
      <c r="BS296" s="27"/>
      <c r="BT296" s="27"/>
      <c r="BU296" s="27"/>
      <c r="BV296" s="27"/>
      <c r="BW296" s="27"/>
      <c r="BX296" s="27"/>
      <c r="BY296" s="27"/>
      <c r="BZ296" s="27"/>
      <c r="CA296" s="27"/>
      <c r="CB296" s="27"/>
      <c r="CC296" s="27"/>
      <c r="CD296" s="27"/>
      <c r="CE296" s="27"/>
      <c r="CF296" s="27"/>
      <c r="CG296" s="27"/>
      <c r="CH296" s="27"/>
      <c r="CI296" s="27"/>
      <c r="CJ296" s="27"/>
      <c r="CK296" s="27"/>
      <c r="CL296" s="27"/>
      <c r="CM296" s="27"/>
      <c r="CN296" s="27"/>
      <c r="CO296" s="27"/>
      <c r="CP296" s="27"/>
    </row>
    <row r="297" spans="1:94" x14ac:dyDescent="0.25">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c r="AZ297" s="27"/>
      <c r="BA297" s="27"/>
      <c r="BB297" s="27"/>
      <c r="BC297" s="27"/>
      <c r="BD297" s="27"/>
      <c r="BE297" s="27"/>
      <c r="BF297" s="27"/>
      <c r="BG297" s="27"/>
      <c r="BH297" s="27"/>
      <c r="BI297" s="27"/>
      <c r="BJ297" s="27"/>
      <c r="BK297" s="27"/>
      <c r="BL297" s="27"/>
      <c r="BM297" s="27"/>
      <c r="BN297" s="27"/>
      <c r="BO297" s="27"/>
      <c r="BP297" s="27"/>
      <c r="BQ297" s="27"/>
      <c r="BR297" s="27"/>
      <c r="BS297" s="27"/>
      <c r="BT297" s="27"/>
      <c r="BU297" s="27"/>
      <c r="BV297" s="27"/>
      <c r="BW297" s="27"/>
      <c r="BX297" s="27"/>
      <c r="BY297" s="27"/>
      <c r="BZ297" s="27"/>
      <c r="CA297" s="27"/>
      <c r="CB297" s="27"/>
      <c r="CC297" s="27"/>
      <c r="CD297" s="27"/>
      <c r="CE297" s="27"/>
      <c r="CF297" s="27"/>
      <c r="CG297" s="27"/>
      <c r="CH297" s="27"/>
      <c r="CI297" s="27"/>
      <c r="CJ297" s="27"/>
      <c r="CK297" s="27"/>
      <c r="CL297" s="27"/>
      <c r="CM297" s="27"/>
      <c r="CN297" s="27"/>
      <c r="CO297" s="27"/>
      <c r="CP297" s="27"/>
    </row>
    <row r="298" spans="1:94" x14ac:dyDescent="0.25">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7"/>
      <c r="BK298" s="27"/>
      <c r="BL298" s="27"/>
      <c r="BM298" s="27"/>
      <c r="BN298" s="27"/>
      <c r="BO298" s="27"/>
      <c r="BP298" s="27"/>
      <c r="BQ298" s="27"/>
      <c r="BR298" s="27"/>
      <c r="BS298" s="27"/>
      <c r="BT298" s="27"/>
      <c r="BU298" s="27"/>
      <c r="BV298" s="27"/>
      <c r="BW298" s="27"/>
      <c r="BX298" s="27"/>
      <c r="BY298" s="27"/>
      <c r="BZ298" s="27"/>
      <c r="CA298" s="27"/>
      <c r="CB298" s="27"/>
      <c r="CC298" s="27"/>
      <c r="CD298" s="27"/>
      <c r="CE298" s="27"/>
      <c r="CF298" s="27"/>
      <c r="CG298" s="27"/>
      <c r="CH298" s="27"/>
      <c r="CI298" s="27"/>
      <c r="CJ298" s="27"/>
      <c r="CK298" s="27"/>
      <c r="CL298" s="27"/>
      <c r="CM298" s="27"/>
      <c r="CN298" s="27"/>
      <c r="CO298" s="27"/>
      <c r="CP298" s="27"/>
    </row>
    <row r="299" spans="1:94" x14ac:dyDescent="0.25">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c r="AX299" s="27"/>
      <c r="AY299" s="27"/>
      <c r="AZ299" s="27"/>
      <c r="BA299" s="27"/>
      <c r="BB299" s="27"/>
      <c r="BC299" s="27"/>
      <c r="BD299" s="27"/>
      <c r="BE299" s="27"/>
      <c r="BF299" s="27"/>
      <c r="BG299" s="27"/>
      <c r="BH299" s="27"/>
      <c r="BI299" s="27"/>
      <c r="BJ299" s="27"/>
      <c r="BK299" s="27"/>
      <c r="BL299" s="27"/>
      <c r="BM299" s="27"/>
      <c r="BN299" s="27"/>
      <c r="BO299" s="27"/>
      <c r="BP299" s="27"/>
      <c r="BQ299" s="27"/>
      <c r="BR299" s="27"/>
      <c r="BS299" s="27"/>
      <c r="BT299" s="27"/>
      <c r="BU299" s="27"/>
      <c r="BV299" s="27"/>
      <c r="BW299" s="27"/>
      <c r="BX299" s="27"/>
      <c r="BY299" s="27"/>
      <c r="BZ299" s="27"/>
      <c r="CA299" s="27"/>
      <c r="CB299" s="27"/>
      <c r="CC299" s="27"/>
      <c r="CD299" s="27"/>
      <c r="CE299" s="27"/>
      <c r="CF299" s="27"/>
      <c r="CG299" s="27"/>
      <c r="CH299" s="27"/>
      <c r="CI299" s="27"/>
      <c r="CJ299" s="27"/>
      <c r="CK299" s="27"/>
      <c r="CL299" s="27"/>
      <c r="CM299" s="27"/>
      <c r="CN299" s="27"/>
      <c r="CO299" s="27"/>
      <c r="CP299" s="27"/>
    </row>
    <row r="300" spans="1:94" x14ac:dyDescent="0.25">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7"/>
      <c r="BK300" s="27"/>
      <c r="BL300" s="27"/>
      <c r="BM300" s="27"/>
      <c r="BN300" s="27"/>
      <c r="BO300" s="27"/>
      <c r="BP300" s="27"/>
      <c r="BQ300" s="27"/>
      <c r="BR300" s="27"/>
      <c r="BS300" s="27"/>
      <c r="BT300" s="27"/>
      <c r="BU300" s="27"/>
      <c r="BV300" s="27"/>
      <c r="BW300" s="27"/>
      <c r="BX300" s="27"/>
      <c r="BY300" s="27"/>
      <c r="BZ300" s="27"/>
      <c r="CA300" s="27"/>
      <c r="CB300" s="27"/>
      <c r="CC300" s="27"/>
      <c r="CD300" s="27"/>
      <c r="CE300" s="27"/>
      <c r="CF300" s="27"/>
      <c r="CG300" s="27"/>
      <c r="CH300" s="27"/>
      <c r="CI300" s="27"/>
      <c r="CJ300" s="27"/>
      <c r="CK300" s="27"/>
      <c r="CL300" s="27"/>
      <c r="CM300" s="27"/>
      <c r="CN300" s="27"/>
      <c r="CO300" s="27"/>
      <c r="CP300" s="27"/>
    </row>
    <row r="301" spans="1:94" x14ac:dyDescent="0.25">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7"/>
      <c r="BK301" s="27"/>
      <c r="BL301" s="27"/>
      <c r="BM301" s="27"/>
      <c r="BN301" s="27"/>
      <c r="BO301" s="27"/>
      <c r="BP301" s="27"/>
      <c r="BQ301" s="27"/>
      <c r="BR301" s="27"/>
      <c r="BS301" s="27"/>
      <c r="BT301" s="27"/>
      <c r="BU301" s="27"/>
      <c r="BV301" s="27"/>
      <c r="BW301" s="27"/>
      <c r="BX301" s="27"/>
      <c r="BY301" s="27"/>
      <c r="BZ301" s="27"/>
      <c r="CA301" s="27"/>
      <c r="CB301" s="27"/>
      <c r="CC301" s="27"/>
      <c r="CD301" s="27"/>
      <c r="CE301" s="27"/>
      <c r="CF301" s="27"/>
      <c r="CG301" s="27"/>
      <c r="CH301" s="27"/>
      <c r="CI301" s="27"/>
      <c r="CJ301" s="27"/>
      <c r="CK301" s="27"/>
      <c r="CL301" s="27"/>
      <c r="CM301" s="27"/>
      <c r="CN301" s="27"/>
      <c r="CO301" s="27"/>
      <c r="CP301" s="27"/>
    </row>
    <row r="302" spans="1:94" x14ac:dyDescent="0.25">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c r="AY302" s="27"/>
      <c r="AZ302" s="27"/>
      <c r="BA302" s="27"/>
      <c r="BB302" s="27"/>
      <c r="BC302" s="27"/>
      <c r="BD302" s="27"/>
      <c r="BE302" s="27"/>
      <c r="BF302" s="27"/>
      <c r="BG302" s="27"/>
      <c r="BH302" s="27"/>
      <c r="BI302" s="27"/>
      <c r="BJ302" s="27"/>
      <c r="BK302" s="27"/>
      <c r="BL302" s="27"/>
      <c r="BM302" s="27"/>
      <c r="BN302" s="27"/>
      <c r="BO302" s="27"/>
      <c r="BP302" s="27"/>
      <c r="BQ302" s="27"/>
      <c r="BR302" s="27"/>
      <c r="BS302" s="27"/>
      <c r="BT302" s="27"/>
      <c r="BU302" s="27"/>
      <c r="BV302" s="27"/>
      <c r="BW302" s="27"/>
      <c r="BX302" s="27"/>
      <c r="BY302" s="27"/>
      <c r="BZ302" s="27"/>
      <c r="CA302" s="27"/>
      <c r="CB302" s="27"/>
      <c r="CC302" s="27"/>
      <c r="CD302" s="27"/>
      <c r="CE302" s="27"/>
      <c r="CF302" s="27"/>
      <c r="CG302" s="27"/>
      <c r="CH302" s="27"/>
      <c r="CI302" s="27"/>
      <c r="CJ302" s="27"/>
      <c r="CK302" s="27"/>
      <c r="CL302" s="27"/>
      <c r="CM302" s="27"/>
      <c r="CN302" s="27"/>
      <c r="CO302" s="27"/>
      <c r="CP302" s="27"/>
    </row>
    <row r="303" spans="1:94" x14ac:dyDescent="0.25">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c r="BK303" s="27"/>
      <c r="BL303" s="27"/>
      <c r="BM303" s="27"/>
      <c r="BN303" s="27"/>
      <c r="BO303" s="27"/>
      <c r="BP303" s="27"/>
      <c r="BQ303" s="27"/>
      <c r="BR303" s="27"/>
      <c r="BS303" s="27"/>
      <c r="BT303" s="27"/>
      <c r="BU303" s="27"/>
      <c r="BV303" s="27"/>
      <c r="BW303" s="27"/>
      <c r="BX303" s="27"/>
      <c r="BY303" s="27"/>
      <c r="BZ303" s="27"/>
      <c r="CA303" s="27"/>
      <c r="CB303" s="27"/>
      <c r="CC303" s="27"/>
      <c r="CD303" s="27"/>
      <c r="CE303" s="27"/>
      <c r="CF303" s="27"/>
      <c r="CG303" s="27"/>
      <c r="CH303" s="27"/>
      <c r="CI303" s="27"/>
      <c r="CJ303" s="27"/>
      <c r="CK303" s="27"/>
      <c r="CL303" s="27"/>
      <c r="CM303" s="27"/>
      <c r="CN303" s="27"/>
      <c r="CO303" s="27"/>
      <c r="CP303" s="27"/>
    </row>
    <row r="304" spans="1:94" x14ac:dyDescent="0.25">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c r="AR304" s="27"/>
      <c r="AS304" s="27"/>
      <c r="AT304" s="27"/>
      <c r="AU304" s="27"/>
      <c r="AV304" s="27"/>
      <c r="AW304" s="27"/>
      <c r="AX304" s="27"/>
      <c r="AY304" s="27"/>
      <c r="AZ304" s="27"/>
      <c r="BA304" s="27"/>
      <c r="BB304" s="27"/>
      <c r="BC304" s="27"/>
      <c r="BD304" s="27"/>
      <c r="BE304" s="27"/>
      <c r="BF304" s="27"/>
      <c r="BG304" s="27"/>
      <c r="BH304" s="27"/>
      <c r="BI304" s="27"/>
      <c r="BJ304" s="27"/>
      <c r="BK304" s="27"/>
      <c r="BL304" s="27"/>
      <c r="BM304" s="27"/>
      <c r="BN304" s="27"/>
      <c r="BO304" s="27"/>
      <c r="BP304" s="27"/>
      <c r="BQ304" s="27"/>
      <c r="BR304" s="27"/>
      <c r="BS304" s="27"/>
      <c r="BT304" s="27"/>
      <c r="BU304" s="27"/>
      <c r="BV304" s="27"/>
      <c r="BW304" s="27"/>
      <c r="BX304" s="27"/>
      <c r="BY304" s="27"/>
      <c r="BZ304" s="27"/>
      <c r="CA304" s="27"/>
      <c r="CB304" s="27"/>
      <c r="CC304" s="27"/>
      <c r="CD304" s="27"/>
      <c r="CE304" s="27"/>
      <c r="CF304" s="27"/>
      <c r="CG304" s="27"/>
      <c r="CH304" s="27"/>
      <c r="CI304" s="27"/>
      <c r="CJ304" s="27"/>
      <c r="CK304" s="27"/>
      <c r="CL304" s="27"/>
      <c r="CM304" s="27"/>
      <c r="CN304" s="27"/>
      <c r="CO304" s="27"/>
      <c r="CP304" s="27"/>
    </row>
    <row r="305" spans="1:94" x14ac:dyDescent="0.25">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7"/>
      <c r="BK305" s="27"/>
      <c r="BL305" s="27"/>
      <c r="BM305" s="27"/>
      <c r="BN305" s="27"/>
      <c r="BO305" s="27"/>
      <c r="BP305" s="27"/>
      <c r="BQ305" s="27"/>
      <c r="BR305" s="27"/>
      <c r="BS305" s="27"/>
      <c r="BT305" s="27"/>
      <c r="BU305" s="27"/>
      <c r="BV305" s="27"/>
      <c r="BW305" s="27"/>
      <c r="BX305" s="27"/>
      <c r="BY305" s="27"/>
      <c r="BZ305" s="27"/>
      <c r="CA305" s="27"/>
      <c r="CB305" s="27"/>
      <c r="CC305" s="27"/>
      <c r="CD305" s="27"/>
      <c r="CE305" s="27"/>
      <c r="CF305" s="27"/>
      <c r="CG305" s="27"/>
      <c r="CH305" s="27"/>
      <c r="CI305" s="27"/>
      <c r="CJ305" s="27"/>
      <c r="CK305" s="27"/>
      <c r="CL305" s="27"/>
      <c r="CM305" s="27"/>
      <c r="CN305" s="27"/>
      <c r="CO305" s="27"/>
      <c r="CP305" s="27"/>
    </row>
    <row r="306" spans="1:94" x14ac:dyDescent="0.25">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7"/>
      <c r="BK306" s="27"/>
      <c r="BL306" s="27"/>
      <c r="BM306" s="27"/>
      <c r="BN306" s="27"/>
      <c r="BO306" s="27"/>
      <c r="BP306" s="27"/>
      <c r="BQ306" s="27"/>
      <c r="BR306" s="27"/>
      <c r="BS306" s="27"/>
      <c r="BT306" s="27"/>
      <c r="BU306" s="27"/>
      <c r="BV306" s="27"/>
      <c r="BW306" s="27"/>
      <c r="BX306" s="27"/>
      <c r="BY306" s="27"/>
      <c r="BZ306" s="27"/>
      <c r="CA306" s="27"/>
      <c r="CB306" s="27"/>
      <c r="CC306" s="27"/>
      <c r="CD306" s="27"/>
      <c r="CE306" s="27"/>
      <c r="CF306" s="27"/>
      <c r="CG306" s="27"/>
      <c r="CH306" s="27"/>
      <c r="CI306" s="27"/>
      <c r="CJ306" s="27"/>
      <c r="CK306" s="27"/>
      <c r="CL306" s="27"/>
      <c r="CM306" s="27"/>
      <c r="CN306" s="27"/>
      <c r="CO306" s="27"/>
      <c r="CP306" s="27"/>
    </row>
    <row r="307" spans="1:94" x14ac:dyDescent="0.25">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c r="AR307" s="27"/>
      <c r="AS307" s="27"/>
      <c r="AT307" s="27"/>
      <c r="AU307" s="27"/>
      <c r="AV307" s="27"/>
      <c r="AW307" s="27"/>
      <c r="AX307" s="27"/>
      <c r="AY307" s="27"/>
      <c r="AZ307" s="27"/>
      <c r="BA307" s="27"/>
      <c r="BB307" s="27"/>
      <c r="BC307" s="27"/>
      <c r="BD307" s="27"/>
      <c r="BE307" s="27"/>
      <c r="BF307" s="27"/>
      <c r="BG307" s="27"/>
      <c r="BH307" s="27"/>
      <c r="BI307" s="27"/>
      <c r="BJ307" s="27"/>
      <c r="BK307" s="27"/>
      <c r="BL307" s="27"/>
      <c r="BM307" s="27"/>
      <c r="BN307" s="27"/>
      <c r="BO307" s="27"/>
      <c r="BP307" s="27"/>
      <c r="BQ307" s="27"/>
      <c r="BR307" s="27"/>
      <c r="BS307" s="27"/>
      <c r="BT307" s="27"/>
      <c r="BU307" s="27"/>
      <c r="BV307" s="27"/>
      <c r="BW307" s="27"/>
      <c r="BX307" s="27"/>
      <c r="BY307" s="27"/>
      <c r="BZ307" s="27"/>
      <c r="CA307" s="27"/>
      <c r="CB307" s="27"/>
      <c r="CC307" s="27"/>
      <c r="CD307" s="27"/>
      <c r="CE307" s="27"/>
      <c r="CF307" s="27"/>
      <c r="CG307" s="27"/>
      <c r="CH307" s="27"/>
      <c r="CI307" s="27"/>
      <c r="CJ307" s="27"/>
      <c r="CK307" s="27"/>
      <c r="CL307" s="27"/>
      <c r="CM307" s="27"/>
      <c r="CN307" s="27"/>
      <c r="CO307" s="27"/>
      <c r="CP307" s="27"/>
    </row>
    <row r="308" spans="1:94" x14ac:dyDescent="0.25">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c r="AY308" s="27"/>
      <c r="AZ308" s="27"/>
      <c r="BA308" s="27"/>
      <c r="BB308" s="27"/>
      <c r="BC308" s="27"/>
      <c r="BD308" s="27"/>
      <c r="BE308" s="27"/>
      <c r="BF308" s="27"/>
      <c r="BG308" s="27"/>
      <c r="BH308" s="27"/>
      <c r="BI308" s="27"/>
      <c r="BJ308" s="27"/>
      <c r="BK308" s="27"/>
      <c r="BL308" s="27"/>
      <c r="BM308" s="27"/>
      <c r="BN308" s="27"/>
      <c r="BO308" s="27"/>
      <c r="BP308" s="27"/>
      <c r="BQ308" s="27"/>
      <c r="BR308" s="27"/>
      <c r="BS308" s="27"/>
      <c r="BT308" s="27"/>
      <c r="BU308" s="27"/>
      <c r="BV308" s="27"/>
      <c r="BW308" s="27"/>
      <c r="BX308" s="27"/>
      <c r="BY308" s="27"/>
      <c r="BZ308" s="27"/>
      <c r="CA308" s="27"/>
      <c r="CB308" s="27"/>
      <c r="CC308" s="27"/>
      <c r="CD308" s="27"/>
      <c r="CE308" s="27"/>
      <c r="CF308" s="27"/>
      <c r="CG308" s="27"/>
      <c r="CH308" s="27"/>
      <c r="CI308" s="27"/>
      <c r="CJ308" s="27"/>
      <c r="CK308" s="27"/>
      <c r="CL308" s="27"/>
      <c r="CM308" s="27"/>
      <c r="CN308" s="27"/>
      <c r="CO308" s="27"/>
      <c r="CP308" s="27"/>
    </row>
    <row r="309" spans="1:94" x14ac:dyDescent="0.25">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c r="AW309" s="27"/>
      <c r="AX309" s="27"/>
      <c r="AY309" s="27"/>
      <c r="AZ309" s="27"/>
      <c r="BA309" s="27"/>
      <c r="BB309" s="27"/>
      <c r="BC309" s="27"/>
      <c r="BD309" s="27"/>
      <c r="BE309" s="27"/>
      <c r="BF309" s="27"/>
      <c r="BG309" s="27"/>
      <c r="BH309" s="27"/>
      <c r="BI309" s="27"/>
      <c r="BJ309" s="27"/>
      <c r="BK309" s="27"/>
      <c r="BL309" s="27"/>
      <c r="BM309" s="27"/>
      <c r="BN309" s="27"/>
      <c r="BO309" s="27"/>
      <c r="BP309" s="27"/>
      <c r="BQ309" s="27"/>
      <c r="BR309" s="27"/>
      <c r="BS309" s="27"/>
      <c r="BT309" s="27"/>
      <c r="BU309" s="27"/>
      <c r="BV309" s="27"/>
      <c r="BW309" s="27"/>
      <c r="BX309" s="27"/>
      <c r="BY309" s="27"/>
      <c r="BZ309" s="27"/>
      <c r="CA309" s="27"/>
      <c r="CB309" s="27"/>
      <c r="CC309" s="27"/>
      <c r="CD309" s="27"/>
      <c r="CE309" s="27"/>
      <c r="CF309" s="27"/>
      <c r="CG309" s="27"/>
      <c r="CH309" s="27"/>
      <c r="CI309" s="27"/>
      <c r="CJ309" s="27"/>
      <c r="CK309" s="27"/>
      <c r="CL309" s="27"/>
      <c r="CM309" s="27"/>
      <c r="CN309" s="27"/>
      <c r="CO309" s="27"/>
      <c r="CP309" s="27"/>
    </row>
    <row r="310" spans="1:94" x14ac:dyDescent="0.25">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7"/>
      <c r="BK310" s="27"/>
      <c r="BL310" s="27"/>
      <c r="BM310" s="27"/>
      <c r="BN310" s="27"/>
      <c r="BO310" s="27"/>
      <c r="BP310" s="27"/>
      <c r="BQ310" s="27"/>
      <c r="BR310" s="27"/>
      <c r="BS310" s="27"/>
      <c r="BT310" s="27"/>
      <c r="BU310" s="27"/>
      <c r="BV310" s="27"/>
      <c r="BW310" s="27"/>
      <c r="BX310" s="27"/>
      <c r="BY310" s="27"/>
      <c r="BZ310" s="27"/>
      <c r="CA310" s="27"/>
      <c r="CB310" s="27"/>
      <c r="CC310" s="27"/>
      <c r="CD310" s="27"/>
      <c r="CE310" s="27"/>
      <c r="CF310" s="27"/>
      <c r="CG310" s="27"/>
      <c r="CH310" s="27"/>
      <c r="CI310" s="27"/>
      <c r="CJ310" s="27"/>
      <c r="CK310" s="27"/>
      <c r="CL310" s="27"/>
      <c r="CM310" s="27"/>
      <c r="CN310" s="27"/>
      <c r="CO310" s="27"/>
      <c r="CP310" s="27"/>
    </row>
    <row r="311" spans="1:94" x14ac:dyDescent="0.25">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c r="AW311" s="27"/>
      <c r="AX311" s="27"/>
      <c r="AY311" s="27"/>
      <c r="AZ311" s="27"/>
      <c r="BA311" s="27"/>
      <c r="BB311" s="27"/>
      <c r="BC311" s="27"/>
      <c r="BD311" s="27"/>
      <c r="BE311" s="27"/>
      <c r="BF311" s="27"/>
      <c r="BG311" s="27"/>
      <c r="BH311" s="27"/>
      <c r="BI311" s="27"/>
      <c r="BJ311" s="27"/>
      <c r="BK311" s="27"/>
      <c r="BL311" s="27"/>
      <c r="BM311" s="27"/>
      <c r="BN311" s="27"/>
      <c r="BO311" s="27"/>
      <c r="BP311" s="27"/>
      <c r="BQ311" s="27"/>
      <c r="BR311" s="27"/>
      <c r="BS311" s="27"/>
      <c r="BT311" s="27"/>
      <c r="BU311" s="27"/>
      <c r="BV311" s="27"/>
      <c r="BW311" s="27"/>
      <c r="BX311" s="27"/>
      <c r="BY311" s="27"/>
      <c r="BZ311" s="27"/>
      <c r="CA311" s="27"/>
      <c r="CB311" s="27"/>
      <c r="CC311" s="27"/>
      <c r="CD311" s="27"/>
      <c r="CE311" s="27"/>
      <c r="CF311" s="27"/>
      <c r="CG311" s="27"/>
      <c r="CH311" s="27"/>
      <c r="CI311" s="27"/>
      <c r="CJ311" s="27"/>
      <c r="CK311" s="27"/>
      <c r="CL311" s="27"/>
      <c r="CM311" s="27"/>
      <c r="CN311" s="27"/>
      <c r="CO311" s="27"/>
      <c r="CP311" s="27"/>
    </row>
    <row r="312" spans="1:94" x14ac:dyDescent="0.25">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c r="AR312" s="27"/>
      <c r="AS312" s="27"/>
      <c r="AT312" s="27"/>
      <c r="AU312" s="27"/>
      <c r="AV312" s="27"/>
      <c r="AW312" s="27"/>
      <c r="AX312" s="27"/>
      <c r="AY312" s="27"/>
      <c r="AZ312" s="27"/>
      <c r="BA312" s="27"/>
      <c r="BB312" s="27"/>
      <c r="BC312" s="27"/>
      <c r="BD312" s="27"/>
      <c r="BE312" s="27"/>
      <c r="BF312" s="27"/>
      <c r="BG312" s="27"/>
      <c r="BH312" s="27"/>
      <c r="BI312" s="27"/>
      <c r="BJ312" s="27"/>
      <c r="BK312" s="27"/>
      <c r="BL312" s="27"/>
      <c r="BM312" s="27"/>
      <c r="BN312" s="27"/>
      <c r="BO312" s="27"/>
      <c r="BP312" s="27"/>
      <c r="BQ312" s="27"/>
      <c r="BR312" s="27"/>
      <c r="BS312" s="27"/>
      <c r="BT312" s="27"/>
      <c r="BU312" s="27"/>
      <c r="BV312" s="27"/>
      <c r="BW312" s="27"/>
      <c r="BX312" s="27"/>
      <c r="BY312" s="27"/>
      <c r="BZ312" s="27"/>
      <c r="CA312" s="27"/>
      <c r="CB312" s="27"/>
      <c r="CC312" s="27"/>
      <c r="CD312" s="27"/>
      <c r="CE312" s="27"/>
      <c r="CF312" s="27"/>
      <c r="CG312" s="27"/>
      <c r="CH312" s="27"/>
      <c r="CI312" s="27"/>
      <c r="CJ312" s="27"/>
      <c r="CK312" s="27"/>
      <c r="CL312" s="27"/>
      <c r="CM312" s="27"/>
      <c r="CN312" s="27"/>
      <c r="CO312" s="27"/>
      <c r="CP312" s="27"/>
    </row>
    <row r="313" spans="1:94" x14ac:dyDescent="0.25">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c r="AW313" s="27"/>
      <c r="AX313" s="27"/>
      <c r="AY313" s="27"/>
      <c r="AZ313" s="27"/>
      <c r="BA313" s="27"/>
      <c r="BB313" s="27"/>
      <c r="BC313" s="27"/>
      <c r="BD313" s="27"/>
      <c r="BE313" s="27"/>
      <c r="BF313" s="27"/>
      <c r="BG313" s="27"/>
      <c r="BH313" s="27"/>
      <c r="BI313" s="27"/>
      <c r="BJ313" s="27"/>
      <c r="BK313" s="27"/>
      <c r="BL313" s="27"/>
      <c r="BM313" s="27"/>
      <c r="BN313" s="27"/>
      <c r="BO313" s="27"/>
      <c r="BP313" s="27"/>
      <c r="BQ313" s="27"/>
      <c r="BR313" s="27"/>
      <c r="BS313" s="27"/>
      <c r="BT313" s="27"/>
      <c r="BU313" s="27"/>
      <c r="BV313" s="27"/>
      <c r="BW313" s="27"/>
      <c r="BX313" s="27"/>
      <c r="BY313" s="27"/>
      <c r="BZ313" s="27"/>
      <c r="CA313" s="27"/>
      <c r="CB313" s="27"/>
      <c r="CC313" s="27"/>
      <c r="CD313" s="27"/>
      <c r="CE313" s="27"/>
      <c r="CF313" s="27"/>
      <c r="CG313" s="27"/>
      <c r="CH313" s="27"/>
      <c r="CI313" s="27"/>
      <c r="CJ313" s="27"/>
      <c r="CK313" s="27"/>
      <c r="CL313" s="27"/>
      <c r="CM313" s="27"/>
      <c r="CN313" s="27"/>
      <c r="CO313" s="27"/>
      <c r="CP313" s="27"/>
    </row>
    <row r="314" spans="1:94" x14ac:dyDescent="0.25">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c r="AW314" s="27"/>
      <c r="AX314" s="27"/>
      <c r="AY314" s="27"/>
      <c r="AZ314" s="27"/>
      <c r="BA314" s="27"/>
      <c r="BB314" s="27"/>
      <c r="BC314" s="27"/>
      <c r="BD314" s="27"/>
      <c r="BE314" s="27"/>
      <c r="BF314" s="27"/>
      <c r="BG314" s="27"/>
      <c r="BH314" s="27"/>
      <c r="BI314" s="27"/>
      <c r="BJ314" s="27"/>
      <c r="BK314" s="27"/>
      <c r="BL314" s="27"/>
      <c r="BM314" s="27"/>
      <c r="BN314" s="27"/>
      <c r="BO314" s="27"/>
      <c r="BP314" s="27"/>
      <c r="BQ314" s="27"/>
      <c r="BR314" s="27"/>
      <c r="BS314" s="27"/>
      <c r="BT314" s="27"/>
      <c r="BU314" s="27"/>
      <c r="BV314" s="27"/>
      <c r="BW314" s="27"/>
      <c r="BX314" s="27"/>
      <c r="BY314" s="27"/>
      <c r="BZ314" s="27"/>
      <c r="CA314" s="27"/>
      <c r="CB314" s="27"/>
      <c r="CC314" s="27"/>
      <c r="CD314" s="27"/>
      <c r="CE314" s="27"/>
      <c r="CF314" s="27"/>
      <c r="CG314" s="27"/>
      <c r="CH314" s="27"/>
      <c r="CI314" s="27"/>
      <c r="CJ314" s="27"/>
      <c r="CK314" s="27"/>
      <c r="CL314" s="27"/>
      <c r="CM314" s="27"/>
      <c r="CN314" s="27"/>
      <c r="CO314" s="27"/>
      <c r="CP314" s="27"/>
    </row>
    <row r="315" spans="1:94" x14ac:dyDescent="0.25">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c r="AR315" s="27"/>
      <c r="AS315" s="27"/>
      <c r="AT315" s="27"/>
      <c r="AU315" s="27"/>
      <c r="AV315" s="27"/>
      <c r="AW315" s="27"/>
      <c r="AX315" s="27"/>
      <c r="AY315" s="27"/>
      <c r="AZ315" s="27"/>
      <c r="BA315" s="27"/>
      <c r="BB315" s="27"/>
      <c r="BC315" s="27"/>
      <c r="BD315" s="27"/>
      <c r="BE315" s="27"/>
      <c r="BF315" s="27"/>
      <c r="BG315" s="27"/>
      <c r="BH315" s="27"/>
      <c r="BI315" s="27"/>
      <c r="BJ315" s="27"/>
      <c r="BK315" s="27"/>
      <c r="BL315" s="27"/>
      <c r="BM315" s="27"/>
      <c r="BN315" s="27"/>
      <c r="BO315" s="27"/>
      <c r="BP315" s="27"/>
      <c r="BQ315" s="27"/>
      <c r="BR315" s="27"/>
      <c r="BS315" s="27"/>
      <c r="BT315" s="27"/>
      <c r="BU315" s="27"/>
      <c r="BV315" s="27"/>
      <c r="BW315" s="27"/>
      <c r="BX315" s="27"/>
      <c r="BY315" s="27"/>
      <c r="BZ315" s="27"/>
      <c r="CA315" s="27"/>
      <c r="CB315" s="27"/>
      <c r="CC315" s="27"/>
      <c r="CD315" s="27"/>
      <c r="CE315" s="27"/>
      <c r="CF315" s="27"/>
      <c r="CG315" s="27"/>
      <c r="CH315" s="27"/>
      <c r="CI315" s="27"/>
      <c r="CJ315" s="27"/>
      <c r="CK315" s="27"/>
      <c r="CL315" s="27"/>
      <c r="CM315" s="27"/>
      <c r="CN315" s="27"/>
      <c r="CO315" s="27"/>
      <c r="CP315" s="27"/>
    </row>
    <row r="316" spans="1:94" x14ac:dyDescent="0.25">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O316" s="27"/>
      <c r="AP316" s="27"/>
      <c r="AQ316" s="27"/>
      <c r="AR316" s="27"/>
      <c r="AS316" s="27"/>
      <c r="AT316" s="27"/>
      <c r="AU316" s="27"/>
      <c r="AV316" s="27"/>
      <c r="AW316" s="27"/>
      <c r="AX316" s="27"/>
      <c r="AY316" s="27"/>
      <c r="AZ316" s="27"/>
      <c r="BA316" s="27"/>
      <c r="BB316" s="27"/>
      <c r="BC316" s="27"/>
      <c r="BD316" s="27"/>
      <c r="BE316" s="27"/>
      <c r="BF316" s="27"/>
      <c r="BG316" s="27"/>
      <c r="BH316" s="27"/>
      <c r="BI316" s="27"/>
      <c r="BJ316" s="27"/>
      <c r="BK316" s="27"/>
      <c r="BL316" s="27"/>
      <c r="BM316" s="27"/>
      <c r="BN316" s="27"/>
      <c r="BO316" s="27"/>
      <c r="BP316" s="27"/>
      <c r="BQ316" s="27"/>
      <c r="BR316" s="27"/>
      <c r="BS316" s="27"/>
      <c r="BT316" s="27"/>
      <c r="BU316" s="27"/>
      <c r="BV316" s="27"/>
      <c r="BW316" s="27"/>
      <c r="BX316" s="27"/>
      <c r="BY316" s="27"/>
      <c r="BZ316" s="27"/>
      <c r="CA316" s="27"/>
      <c r="CB316" s="27"/>
      <c r="CC316" s="27"/>
      <c r="CD316" s="27"/>
      <c r="CE316" s="27"/>
      <c r="CF316" s="27"/>
      <c r="CG316" s="27"/>
      <c r="CH316" s="27"/>
      <c r="CI316" s="27"/>
      <c r="CJ316" s="27"/>
      <c r="CK316" s="27"/>
      <c r="CL316" s="27"/>
      <c r="CM316" s="27"/>
      <c r="CN316" s="27"/>
      <c r="CO316" s="27"/>
      <c r="CP316" s="27"/>
    </row>
    <row r="317" spans="1:94" x14ac:dyDescent="0.25">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c r="AR317" s="27"/>
      <c r="AS317" s="27"/>
      <c r="AT317" s="27"/>
      <c r="AU317" s="27"/>
      <c r="AV317" s="27"/>
      <c r="AW317" s="27"/>
      <c r="AX317" s="27"/>
      <c r="AY317" s="27"/>
      <c r="AZ317" s="27"/>
      <c r="BA317" s="27"/>
      <c r="BB317" s="27"/>
      <c r="BC317" s="27"/>
      <c r="BD317" s="27"/>
      <c r="BE317" s="27"/>
      <c r="BF317" s="27"/>
      <c r="BG317" s="27"/>
      <c r="BH317" s="27"/>
      <c r="BI317" s="27"/>
      <c r="BJ317" s="27"/>
      <c r="BK317" s="27"/>
      <c r="BL317" s="27"/>
      <c r="BM317" s="27"/>
      <c r="BN317" s="27"/>
      <c r="BO317" s="27"/>
      <c r="BP317" s="27"/>
      <c r="BQ317" s="27"/>
      <c r="BR317" s="27"/>
      <c r="BS317" s="27"/>
      <c r="BT317" s="27"/>
      <c r="BU317" s="27"/>
      <c r="BV317" s="27"/>
      <c r="BW317" s="27"/>
      <c r="BX317" s="27"/>
      <c r="BY317" s="27"/>
      <c r="BZ317" s="27"/>
      <c r="CA317" s="27"/>
      <c r="CB317" s="27"/>
      <c r="CC317" s="27"/>
      <c r="CD317" s="27"/>
      <c r="CE317" s="27"/>
      <c r="CF317" s="27"/>
      <c r="CG317" s="27"/>
      <c r="CH317" s="27"/>
      <c r="CI317" s="27"/>
      <c r="CJ317" s="27"/>
      <c r="CK317" s="27"/>
      <c r="CL317" s="27"/>
      <c r="CM317" s="27"/>
      <c r="CN317" s="27"/>
      <c r="CO317" s="27"/>
      <c r="CP317" s="27"/>
    </row>
    <row r="318" spans="1:94" x14ac:dyDescent="0.25">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c r="AR318" s="27"/>
      <c r="AS318" s="27"/>
      <c r="AT318" s="27"/>
      <c r="AU318" s="27"/>
      <c r="AV318" s="27"/>
      <c r="AW318" s="27"/>
      <c r="AX318" s="27"/>
      <c r="AY318" s="27"/>
      <c r="AZ318" s="27"/>
      <c r="BA318" s="27"/>
      <c r="BB318" s="27"/>
      <c r="BC318" s="27"/>
      <c r="BD318" s="27"/>
      <c r="BE318" s="27"/>
      <c r="BF318" s="27"/>
      <c r="BG318" s="27"/>
      <c r="BH318" s="27"/>
      <c r="BI318" s="27"/>
      <c r="BJ318" s="27"/>
      <c r="BK318" s="27"/>
      <c r="BL318" s="27"/>
      <c r="BM318" s="27"/>
      <c r="BN318" s="27"/>
      <c r="BO318" s="27"/>
      <c r="BP318" s="27"/>
      <c r="BQ318" s="27"/>
      <c r="BR318" s="27"/>
      <c r="BS318" s="27"/>
      <c r="BT318" s="27"/>
      <c r="BU318" s="27"/>
      <c r="BV318" s="27"/>
      <c r="BW318" s="27"/>
      <c r="BX318" s="27"/>
      <c r="BY318" s="27"/>
      <c r="BZ318" s="27"/>
      <c r="CA318" s="27"/>
      <c r="CB318" s="27"/>
      <c r="CC318" s="27"/>
      <c r="CD318" s="27"/>
      <c r="CE318" s="27"/>
      <c r="CF318" s="27"/>
      <c r="CG318" s="27"/>
      <c r="CH318" s="27"/>
      <c r="CI318" s="27"/>
      <c r="CJ318" s="27"/>
      <c r="CK318" s="27"/>
      <c r="CL318" s="27"/>
      <c r="CM318" s="27"/>
      <c r="CN318" s="27"/>
      <c r="CO318" s="27"/>
      <c r="CP318" s="27"/>
    </row>
    <row r="319" spans="1:94" x14ac:dyDescent="0.25">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c r="AR319" s="27"/>
      <c r="AS319" s="27"/>
      <c r="AT319" s="27"/>
      <c r="AU319" s="27"/>
      <c r="AV319" s="27"/>
      <c r="AW319" s="27"/>
      <c r="AX319" s="27"/>
      <c r="AY319" s="27"/>
      <c r="AZ319" s="27"/>
      <c r="BA319" s="27"/>
      <c r="BB319" s="27"/>
      <c r="BC319" s="27"/>
      <c r="BD319" s="27"/>
      <c r="BE319" s="27"/>
      <c r="BF319" s="27"/>
      <c r="BG319" s="27"/>
      <c r="BH319" s="27"/>
      <c r="BI319" s="27"/>
      <c r="BJ319" s="27"/>
      <c r="BK319" s="27"/>
      <c r="BL319" s="27"/>
      <c r="BM319" s="27"/>
      <c r="BN319" s="27"/>
      <c r="BO319" s="27"/>
      <c r="BP319" s="27"/>
      <c r="BQ319" s="27"/>
      <c r="BR319" s="27"/>
      <c r="BS319" s="27"/>
      <c r="BT319" s="27"/>
      <c r="BU319" s="27"/>
      <c r="BV319" s="27"/>
      <c r="BW319" s="27"/>
      <c r="BX319" s="27"/>
      <c r="BY319" s="27"/>
      <c r="BZ319" s="27"/>
      <c r="CA319" s="27"/>
      <c r="CB319" s="27"/>
      <c r="CC319" s="27"/>
      <c r="CD319" s="27"/>
      <c r="CE319" s="27"/>
      <c r="CF319" s="27"/>
      <c r="CG319" s="27"/>
      <c r="CH319" s="27"/>
      <c r="CI319" s="27"/>
      <c r="CJ319" s="27"/>
      <c r="CK319" s="27"/>
      <c r="CL319" s="27"/>
      <c r="CM319" s="27"/>
      <c r="CN319" s="27"/>
      <c r="CO319" s="27"/>
      <c r="CP319" s="27"/>
    </row>
    <row r="320" spans="1:94" x14ac:dyDescent="0.25">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c r="AR320" s="27"/>
      <c r="AS320" s="27"/>
      <c r="AT320" s="27"/>
      <c r="AU320" s="27"/>
      <c r="AV320" s="27"/>
      <c r="AW320" s="27"/>
      <c r="AX320" s="27"/>
      <c r="AY320" s="27"/>
      <c r="AZ320" s="27"/>
      <c r="BA320" s="27"/>
      <c r="BB320" s="27"/>
      <c r="BC320" s="27"/>
      <c r="BD320" s="27"/>
      <c r="BE320" s="27"/>
      <c r="BF320" s="27"/>
      <c r="BG320" s="27"/>
      <c r="BH320" s="27"/>
      <c r="BI320" s="27"/>
      <c r="BJ320" s="27"/>
      <c r="BK320" s="27"/>
      <c r="BL320" s="27"/>
      <c r="BM320" s="27"/>
      <c r="BN320" s="27"/>
      <c r="BO320" s="27"/>
      <c r="BP320" s="27"/>
      <c r="BQ320" s="27"/>
      <c r="BR320" s="27"/>
      <c r="BS320" s="27"/>
      <c r="BT320" s="27"/>
      <c r="BU320" s="27"/>
      <c r="BV320" s="27"/>
      <c r="BW320" s="27"/>
      <c r="BX320" s="27"/>
      <c r="BY320" s="27"/>
      <c r="BZ320" s="27"/>
      <c r="CA320" s="27"/>
      <c r="CB320" s="27"/>
      <c r="CC320" s="27"/>
      <c r="CD320" s="27"/>
      <c r="CE320" s="27"/>
      <c r="CF320" s="27"/>
      <c r="CG320" s="27"/>
      <c r="CH320" s="27"/>
      <c r="CI320" s="27"/>
      <c r="CJ320" s="27"/>
      <c r="CK320" s="27"/>
      <c r="CL320" s="27"/>
      <c r="CM320" s="27"/>
      <c r="CN320" s="27"/>
      <c r="CO320" s="27"/>
      <c r="CP320" s="27"/>
    </row>
    <row r="321" spans="1:94" x14ac:dyDescent="0.25">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c r="AO321" s="27"/>
      <c r="AP321" s="27"/>
      <c r="AQ321" s="27"/>
      <c r="AR321" s="27"/>
      <c r="AS321" s="27"/>
      <c r="AT321" s="27"/>
      <c r="AU321" s="27"/>
      <c r="AV321" s="27"/>
      <c r="AW321" s="27"/>
      <c r="AX321" s="27"/>
      <c r="AY321" s="27"/>
      <c r="AZ321" s="27"/>
      <c r="BA321" s="27"/>
      <c r="BB321" s="27"/>
      <c r="BC321" s="27"/>
      <c r="BD321" s="27"/>
      <c r="BE321" s="27"/>
      <c r="BF321" s="27"/>
      <c r="BG321" s="27"/>
      <c r="BH321" s="27"/>
      <c r="BI321" s="27"/>
      <c r="BJ321" s="27"/>
      <c r="BK321" s="27"/>
      <c r="BL321" s="27"/>
      <c r="BM321" s="27"/>
      <c r="BN321" s="27"/>
      <c r="BO321" s="27"/>
      <c r="BP321" s="27"/>
      <c r="BQ321" s="27"/>
      <c r="BR321" s="27"/>
      <c r="BS321" s="27"/>
      <c r="BT321" s="27"/>
      <c r="BU321" s="27"/>
      <c r="BV321" s="27"/>
      <c r="BW321" s="27"/>
      <c r="BX321" s="27"/>
      <c r="BY321" s="27"/>
      <c r="BZ321" s="27"/>
      <c r="CA321" s="27"/>
      <c r="CB321" s="27"/>
      <c r="CC321" s="27"/>
      <c r="CD321" s="27"/>
      <c r="CE321" s="27"/>
      <c r="CF321" s="27"/>
      <c r="CG321" s="27"/>
      <c r="CH321" s="27"/>
      <c r="CI321" s="27"/>
      <c r="CJ321" s="27"/>
      <c r="CK321" s="27"/>
      <c r="CL321" s="27"/>
      <c r="CM321" s="27"/>
      <c r="CN321" s="27"/>
      <c r="CO321" s="27"/>
      <c r="CP321" s="27"/>
    </row>
    <row r="322" spans="1:94" x14ac:dyDescent="0.25">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c r="AR322" s="27"/>
      <c r="AS322" s="27"/>
      <c r="AT322" s="27"/>
      <c r="AU322" s="27"/>
      <c r="AV322" s="27"/>
      <c r="AW322" s="27"/>
      <c r="AX322" s="27"/>
      <c r="AY322" s="27"/>
      <c r="AZ322" s="27"/>
      <c r="BA322" s="27"/>
      <c r="BB322" s="27"/>
      <c r="BC322" s="27"/>
      <c r="BD322" s="27"/>
      <c r="BE322" s="27"/>
      <c r="BF322" s="27"/>
      <c r="BG322" s="27"/>
      <c r="BH322" s="27"/>
      <c r="BI322" s="27"/>
      <c r="BJ322" s="27"/>
      <c r="BK322" s="27"/>
      <c r="BL322" s="27"/>
      <c r="BM322" s="27"/>
      <c r="BN322" s="27"/>
      <c r="BO322" s="27"/>
      <c r="BP322" s="27"/>
      <c r="BQ322" s="27"/>
      <c r="BR322" s="27"/>
      <c r="BS322" s="27"/>
      <c r="BT322" s="27"/>
      <c r="BU322" s="27"/>
      <c r="BV322" s="27"/>
      <c r="BW322" s="27"/>
      <c r="BX322" s="27"/>
      <c r="BY322" s="27"/>
      <c r="BZ322" s="27"/>
      <c r="CA322" s="27"/>
      <c r="CB322" s="27"/>
      <c r="CC322" s="27"/>
      <c r="CD322" s="27"/>
      <c r="CE322" s="27"/>
      <c r="CF322" s="27"/>
      <c r="CG322" s="27"/>
      <c r="CH322" s="27"/>
      <c r="CI322" s="27"/>
      <c r="CJ322" s="27"/>
      <c r="CK322" s="27"/>
      <c r="CL322" s="27"/>
      <c r="CM322" s="27"/>
      <c r="CN322" s="27"/>
      <c r="CO322" s="27"/>
      <c r="CP322" s="27"/>
    </row>
    <row r="323" spans="1:94" x14ac:dyDescent="0.25">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c r="AO323" s="27"/>
      <c r="AP323" s="27"/>
      <c r="AQ323" s="27"/>
      <c r="AR323" s="27"/>
      <c r="AS323" s="27"/>
      <c r="AT323" s="27"/>
      <c r="AU323" s="27"/>
      <c r="AV323" s="27"/>
      <c r="AW323" s="27"/>
      <c r="AX323" s="27"/>
      <c r="AY323" s="27"/>
      <c r="AZ323" s="27"/>
      <c r="BA323" s="27"/>
      <c r="BB323" s="27"/>
      <c r="BC323" s="27"/>
      <c r="BD323" s="27"/>
      <c r="BE323" s="27"/>
      <c r="BF323" s="27"/>
      <c r="BG323" s="27"/>
      <c r="BH323" s="27"/>
      <c r="BI323" s="27"/>
      <c r="BJ323" s="27"/>
      <c r="BK323" s="27"/>
      <c r="BL323" s="27"/>
      <c r="BM323" s="27"/>
      <c r="BN323" s="27"/>
      <c r="BO323" s="27"/>
      <c r="BP323" s="27"/>
      <c r="BQ323" s="27"/>
      <c r="BR323" s="27"/>
      <c r="BS323" s="27"/>
      <c r="BT323" s="27"/>
      <c r="BU323" s="27"/>
      <c r="BV323" s="27"/>
      <c r="BW323" s="27"/>
      <c r="BX323" s="27"/>
      <c r="BY323" s="27"/>
      <c r="BZ323" s="27"/>
      <c r="CA323" s="27"/>
      <c r="CB323" s="27"/>
      <c r="CC323" s="27"/>
      <c r="CD323" s="27"/>
      <c r="CE323" s="27"/>
      <c r="CF323" s="27"/>
      <c r="CG323" s="27"/>
      <c r="CH323" s="27"/>
      <c r="CI323" s="27"/>
      <c r="CJ323" s="27"/>
      <c r="CK323" s="27"/>
      <c r="CL323" s="27"/>
      <c r="CM323" s="27"/>
      <c r="CN323" s="27"/>
      <c r="CO323" s="27"/>
      <c r="CP323" s="27"/>
    </row>
    <row r="324" spans="1:94" x14ac:dyDescent="0.25">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c r="AR324" s="27"/>
      <c r="AS324" s="27"/>
      <c r="AT324" s="27"/>
      <c r="AU324" s="27"/>
      <c r="AV324" s="27"/>
      <c r="AW324" s="27"/>
      <c r="AX324" s="27"/>
      <c r="AY324" s="27"/>
      <c r="AZ324" s="27"/>
      <c r="BA324" s="27"/>
      <c r="BB324" s="27"/>
      <c r="BC324" s="27"/>
      <c r="BD324" s="27"/>
      <c r="BE324" s="27"/>
      <c r="BF324" s="27"/>
      <c r="BG324" s="27"/>
      <c r="BH324" s="27"/>
      <c r="BI324" s="27"/>
      <c r="BJ324" s="27"/>
      <c r="BK324" s="27"/>
      <c r="BL324" s="27"/>
      <c r="BM324" s="27"/>
      <c r="BN324" s="27"/>
      <c r="BO324" s="27"/>
      <c r="BP324" s="27"/>
      <c r="BQ324" s="27"/>
      <c r="BR324" s="27"/>
      <c r="BS324" s="27"/>
      <c r="BT324" s="27"/>
      <c r="BU324" s="27"/>
      <c r="BV324" s="27"/>
      <c r="BW324" s="27"/>
      <c r="BX324" s="27"/>
      <c r="BY324" s="27"/>
      <c r="BZ324" s="27"/>
      <c r="CA324" s="27"/>
      <c r="CB324" s="27"/>
      <c r="CC324" s="27"/>
      <c r="CD324" s="27"/>
      <c r="CE324" s="27"/>
      <c r="CF324" s="27"/>
      <c r="CG324" s="27"/>
      <c r="CH324" s="27"/>
      <c r="CI324" s="27"/>
      <c r="CJ324" s="27"/>
      <c r="CK324" s="27"/>
      <c r="CL324" s="27"/>
      <c r="CM324" s="27"/>
      <c r="CN324" s="27"/>
      <c r="CO324" s="27"/>
      <c r="CP324" s="27"/>
    </row>
    <row r="325" spans="1:94" x14ac:dyDescent="0.25">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c r="AR325" s="27"/>
      <c r="AS325" s="27"/>
      <c r="AT325" s="27"/>
      <c r="AU325" s="27"/>
      <c r="AV325" s="27"/>
      <c r="AW325" s="27"/>
      <c r="AX325" s="27"/>
      <c r="AY325" s="27"/>
      <c r="AZ325" s="27"/>
      <c r="BA325" s="27"/>
      <c r="BB325" s="27"/>
      <c r="BC325" s="27"/>
      <c r="BD325" s="27"/>
      <c r="BE325" s="27"/>
      <c r="BF325" s="27"/>
      <c r="BG325" s="27"/>
      <c r="BH325" s="27"/>
      <c r="BI325" s="27"/>
      <c r="BJ325" s="27"/>
      <c r="BK325" s="27"/>
      <c r="BL325" s="27"/>
      <c r="BM325" s="27"/>
      <c r="BN325" s="27"/>
      <c r="BO325" s="27"/>
      <c r="BP325" s="27"/>
      <c r="BQ325" s="27"/>
      <c r="BR325" s="27"/>
      <c r="BS325" s="27"/>
      <c r="BT325" s="27"/>
      <c r="BU325" s="27"/>
      <c r="BV325" s="27"/>
      <c r="BW325" s="27"/>
      <c r="BX325" s="27"/>
      <c r="BY325" s="27"/>
      <c r="BZ325" s="27"/>
      <c r="CA325" s="27"/>
      <c r="CB325" s="27"/>
      <c r="CC325" s="27"/>
      <c r="CD325" s="27"/>
      <c r="CE325" s="27"/>
      <c r="CF325" s="27"/>
      <c r="CG325" s="27"/>
      <c r="CH325" s="27"/>
      <c r="CI325" s="27"/>
      <c r="CJ325" s="27"/>
      <c r="CK325" s="27"/>
      <c r="CL325" s="27"/>
      <c r="CM325" s="27"/>
      <c r="CN325" s="27"/>
      <c r="CO325" s="27"/>
      <c r="CP325" s="27"/>
    </row>
    <row r="326" spans="1:94" x14ac:dyDescent="0.25">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c r="AR326" s="27"/>
      <c r="AS326" s="27"/>
      <c r="AT326" s="27"/>
      <c r="AU326" s="27"/>
      <c r="AV326" s="27"/>
      <c r="AW326" s="27"/>
      <c r="AX326" s="27"/>
      <c r="AY326" s="27"/>
      <c r="AZ326" s="27"/>
      <c r="BA326" s="27"/>
      <c r="BB326" s="27"/>
      <c r="BC326" s="27"/>
      <c r="BD326" s="27"/>
      <c r="BE326" s="27"/>
      <c r="BF326" s="27"/>
      <c r="BG326" s="27"/>
      <c r="BH326" s="27"/>
      <c r="BI326" s="27"/>
      <c r="BJ326" s="27"/>
      <c r="BK326" s="27"/>
      <c r="BL326" s="27"/>
      <c r="BM326" s="27"/>
      <c r="BN326" s="27"/>
      <c r="BO326" s="27"/>
      <c r="BP326" s="27"/>
      <c r="BQ326" s="27"/>
      <c r="BR326" s="27"/>
      <c r="BS326" s="27"/>
      <c r="BT326" s="27"/>
      <c r="BU326" s="27"/>
      <c r="BV326" s="27"/>
      <c r="BW326" s="27"/>
      <c r="BX326" s="27"/>
      <c r="BY326" s="27"/>
      <c r="BZ326" s="27"/>
      <c r="CA326" s="27"/>
      <c r="CB326" s="27"/>
      <c r="CC326" s="27"/>
      <c r="CD326" s="27"/>
      <c r="CE326" s="27"/>
      <c r="CF326" s="27"/>
      <c r="CG326" s="27"/>
      <c r="CH326" s="27"/>
      <c r="CI326" s="27"/>
      <c r="CJ326" s="27"/>
      <c r="CK326" s="27"/>
      <c r="CL326" s="27"/>
      <c r="CM326" s="27"/>
      <c r="CN326" s="27"/>
      <c r="CO326" s="27"/>
      <c r="CP326" s="27"/>
    </row>
    <row r="327" spans="1:94" x14ac:dyDescent="0.25">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c r="AR327" s="27"/>
      <c r="AS327" s="27"/>
      <c r="AT327" s="27"/>
      <c r="AU327" s="27"/>
      <c r="AV327" s="27"/>
      <c r="AW327" s="27"/>
      <c r="AX327" s="27"/>
      <c r="AY327" s="27"/>
      <c r="AZ327" s="27"/>
      <c r="BA327" s="27"/>
      <c r="BB327" s="27"/>
      <c r="BC327" s="27"/>
      <c r="BD327" s="27"/>
      <c r="BE327" s="27"/>
      <c r="BF327" s="27"/>
      <c r="BG327" s="27"/>
      <c r="BH327" s="27"/>
      <c r="BI327" s="27"/>
      <c r="BJ327" s="27"/>
      <c r="BK327" s="27"/>
      <c r="BL327" s="27"/>
      <c r="BM327" s="27"/>
      <c r="BN327" s="27"/>
      <c r="BO327" s="27"/>
      <c r="BP327" s="27"/>
      <c r="BQ327" s="27"/>
      <c r="BR327" s="27"/>
      <c r="BS327" s="27"/>
      <c r="BT327" s="27"/>
      <c r="BU327" s="27"/>
      <c r="BV327" s="27"/>
      <c r="BW327" s="27"/>
      <c r="BX327" s="27"/>
      <c r="BY327" s="27"/>
      <c r="BZ327" s="27"/>
      <c r="CA327" s="27"/>
      <c r="CB327" s="27"/>
      <c r="CC327" s="27"/>
      <c r="CD327" s="27"/>
      <c r="CE327" s="27"/>
      <c r="CF327" s="27"/>
      <c r="CG327" s="27"/>
      <c r="CH327" s="27"/>
      <c r="CI327" s="27"/>
      <c r="CJ327" s="27"/>
      <c r="CK327" s="27"/>
      <c r="CL327" s="27"/>
      <c r="CM327" s="27"/>
      <c r="CN327" s="27"/>
      <c r="CO327" s="27"/>
      <c r="CP327" s="27"/>
    </row>
    <row r="328" spans="1:94" x14ac:dyDescent="0.25">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c r="AO328" s="27"/>
      <c r="AP328" s="27"/>
      <c r="AQ328" s="27"/>
      <c r="AR328" s="27"/>
      <c r="AS328" s="27"/>
      <c r="AT328" s="27"/>
      <c r="AU328" s="27"/>
      <c r="AV328" s="27"/>
      <c r="AW328" s="27"/>
      <c r="AX328" s="27"/>
      <c r="AY328" s="27"/>
      <c r="AZ328" s="27"/>
      <c r="BA328" s="27"/>
      <c r="BB328" s="27"/>
      <c r="BC328" s="27"/>
      <c r="BD328" s="27"/>
      <c r="BE328" s="27"/>
      <c r="BF328" s="27"/>
      <c r="BG328" s="27"/>
      <c r="BH328" s="27"/>
      <c r="BI328" s="27"/>
      <c r="BJ328" s="27"/>
      <c r="BK328" s="27"/>
      <c r="BL328" s="27"/>
      <c r="BM328" s="27"/>
      <c r="BN328" s="27"/>
      <c r="BO328" s="27"/>
      <c r="BP328" s="27"/>
      <c r="BQ328" s="27"/>
      <c r="BR328" s="27"/>
      <c r="BS328" s="27"/>
      <c r="BT328" s="27"/>
      <c r="BU328" s="27"/>
      <c r="BV328" s="27"/>
      <c r="BW328" s="27"/>
      <c r="BX328" s="27"/>
      <c r="BY328" s="27"/>
      <c r="BZ328" s="27"/>
      <c r="CA328" s="27"/>
      <c r="CB328" s="27"/>
      <c r="CC328" s="27"/>
      <c r="CD328" s="27"/>
      <c r="CE328" s="27"/>
      <c r="CF328" s="27"/>
      <c r="CG328" s="27"/>
      <c r="CH328" s="27"/>
      <c r="CI328" s="27"/>
      <c r="CJ328" s="27"/>
      <c r="CK328" s="27"/>
      <c r="CL328" s="27"/>
      <c r="CM328" s="27"/>
      <c r="CN328" s="27"/>
      <c r="CO328" s="27"/>
      <c r="CP328" s="27"/>
    </row>
    <row r="329" spans="1:94" x14ac:dyDescent="0.25">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c r="AO329" s="27"/>
      <c r="AP329" s="27"/>
      <c r="AQ329" s="27"/>
      <c r="AR329" s="27"/>
      <c r="AS329" s="27"/>
      <c r="AT329" s="27"/>
      <c r="AU329" s="27"/>
      <c r="AV329" s="27"/>
      <c r="AW329" s="27"/>
      <c r="AX329" s="27"/>
      <c r="AY329" s="27"/>
      <c r="AZ329" s="27"/>
      <c r="BA329" s="27"/>
      <c r="BB329" s="27"/>
      <c r="BC329" s="27"/>
      <c r="BD329" s="27"/>
      <c r="BE329" s="27"/>
      <c r="BF329" s="27"/>
      <c r="BG329" s="27"/>
      <c r="BH329" s="27"/>
      <c r="BI329" s="27"/>
      <c r="BJ329" s="27"/>
      <c r="BK329" s="27"/>
      <c r="BL329" s="27"/>
      <c r="BM329" s="27"/>
      <c r="BN329" s="27"/>
      <c r="BO329" s="27"/>
      <c r="BP329" s="27"/>
      <c r="BQ329" s="27"/>
      <c r="BR329" s="27"/>
      <c r="BS329" s="27"/>
      <c r="BT329" s="27"/>
      <c r="BU329" s="27"/>
      <c r="BV329" s="27"/>
      <c r="BW329" s="27"/>
      <c r="BX329" s="27"/>
      <c r="BY329" s="27"/>
      <c r="BZ329" s="27"/>
      <c r="CA329" s="27"/>
      <c r="CB329" s="27"/>
      <c r="CC329" s="27"/>
      <c r="CD329" s="27"/>
      <c r="CE329" s="27"/>
      <c r="CF329" s="27"/>
      <c r="CG329" s="27"/>
      <c r="CH329" s="27"/>
      <c r="CI329" s="27"/>
      <c r="CJ329" s="27"/>
      <c r="CK329" s="27"/>
      <c r="CL329" s="27"/>
      <c r="CM329" s="27"/>
      <c r="CN329" s="27"/>
      <c r="CO329" s="27"/>
      <c r="CP329" s="27"/>
    </row>
    <row r="330" spans="1:94" x14ac:dyDescent="0.25">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c r="AO330" s="27"/>
      <c r="AP330" s="27"/>
      <c r="AQ330" s="27"/>
      <c r="AR330" s="27"/>
      <c r="AS330" s="27"/>
      <c r="AT330" s="27"/>
      <c r="AU330" s="27"/>
      <c r="AV330" s="27"/>
      <c r="AW330" s="27"/>
      <c r="AX330" s="27"/>
      <c r="AY330" s="27"/>
      <c r="AZ330" s="27"/>
      <c r="BA330" s="27"/>
      <c r="BB330" s="27"/>
      <c r="BC330" s="27"/>
      <c r="BD330" s="27"/>
      <c r="BE330" s="27"/>
      <c r="BF330" s="27"/>
      <c r="BG330" s="27"/>
      <c r="BH330" s="27"/>
      <c r="BI330" s="27"/>
      <c r="BJ330" s="27"/>
      <c r="BK330" s="27"/>
      <c r="BL330" s="27"/>
      <c r="BM330" s="27"/>
      <c r="BN330" s="27"/>
      <c r="BO330" s="27"/>
      <c r="BP330" s="27"/>
      <c r="BQ330" s="27"/>
      <c r="BR330" s="27"/>
      <c r="BS330" s="27"/>
      <c r="BT330" s="27"/>
      <c r="BU330" s="27"/>
      <c r="BV330" s="27"/>
      <c r="BW330" s="27"/>
      <c r="BX330" s="27"/>
      <c r="BY330" s="27"/>
      <c r="BZ330" s="27"/>
      <c r="CA330" s="27"/>
      <c r="CB330" s="27"/>
      <c r="CC330" s="27"/>
      <c r="CD330" s="27"/>
      <c r="CE330" s="27"/>
      <c r="CF330" s="27"/>
      <c r="CG330" s="27"/>
      <c r="CH330" s="27"/>
      <c r="CI330" s="27"/>
      <c r="CJ330" s="27"/>
      <c r="CK330" s="27"/>
      <c r="CL330" s="27"/>
      <c r="CM330" s="27"/>
      <c r="CN330" s="27"/>
      <c r="CO330" s="27"/>
      <c r="CP330" s="27"/>
    </row>
    <row r="331" spans="1:94" x14ac:dyDescent="0.25">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c r="AO331" s="27"/>
      <c r="AP331" s="27"/>
      <c r="AQ331" s="27"/>
      <c r="AR331" s="27"/>
      <c r="AS331" s="27"/>
      <c r="AT331" s="27"/>
      <c r="AU331" s="27"/>
      <c r="AV331" s="27"/>
      <c r="AW331" s="27"/>
      <c r="AX331" s="27"/>
      <c r="AY331" s="27"/>
      <c r="AZ331" s="27"/>
      <c r="BA331" s="27"/>
      <c r="BB331" s="27"/>
      <c r="BC331" s="27"/>
      <c r="BD331" s="27"/>
      <c r="BE331" s="27"/>
      <c r="BF331" s="27"/>
      <c r="BG331" s="27"/>
      <c r="BH331" s="27"/>
      <c r="BI331" s="27"/>
      <c r="BJ331" s="27"/>
      <c r="BK331" s="27"/>
      <c r="BL331" s="27"/>
      <c r="BM331" s="27"/>
      <c r="BN331" s="27"/>
      <c r="BO331" s="27"/>
      <c r="BP331" s="27"/>
      <c r="BQ331" s="27"/>
      <c r="BR331" s="27"/>
      <c r="BS331" s="27"/>
      <c r="BT331" s="27"/>
      <c r="BU331" s="27"/>
      <c r="BV331" s="27"/>
      <c r="BW331" s="27"/>
      <c r="BX331" s="27"/>
      <c r="BY331" s="27"/>
      <c r="BZ331" s="27"/>
      <c r="CA331" s="27"/>
      <c r="CB331" s="27"/>
      <c r="CC331" s="27"/>
      <c r="CD331" s="27"/>
      <c r="CE331" s="27"/>
      <c r="CF331" s="27"/>
      <c r="CG331" s="27"/>
      <c r="CH331" s="27"/>
      <c r="CI331" s="27"/>
      <c r="CJ331" s="27"/>
      <c r="CK331" s="27"/>
      <c r="CL331" s="27"/>
      <c r="CM331" s="27"/>
      <c r="CN331" s="27"/>
      <c r="CO331" s="27"/>
      <c r="CP331" s="27"/>
    </row>
    <row r="332" spans="1:94" x14ac:dyDescent="0.25">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c r="AO332" s="27"/>
      <c r="AP332" s="27"/>
      <c r="AQ332" s="27"/>
      <c r="AR332" s="27"/>
      <c r="AS332" s="27"/>
      <c r="AT332" s="27"/>
      <c r="AU332" s="27"/>
      <c r="AV332" s="27"/>
      <c r="AW332" s="27"/>
      <c r="AX332" s="27"/>
      <c r="AY332" s="27"/>
      <c r="AZ332" s="27"/>
      <c r="BA332" s="27"/>
      <c r="BB332" s="27"/>
      <c r="BC332" s="27"/>
      <c r="BD332" s="27"/>
      <c r="BE332" s="27"/>
      <c r="BF332" s="27"/>
      <c r="BG332" s="27"/>
      <c r="BH332" s="27"/>
      <c r="BI332" s="27"/>
      <c r="BJ332" s="27"/>
      <c r="BK332" s="27"/>
      <c r="BL332" s="27"/>
      <c r="BM332" s="27"/>
      <c r="BN332" s="27"/>
      <c r="BO332" s="27"/>
      <c r="BP332" s="27"/>
      <c r="BQ332" s="27"/>
      <c r="BR332" s="27"/>
      <c r="BS332" s="27"/>
      <c r="BT332" s="27"/>
      <c r="BU332" s="27"/>
      <c r="BV332" s="27"/>
      <c r="BW332" s="27"/>
      <c r="BX332" s="27"/>
      <c r="BY332" s="27"/>
      <c r="BZ332" s="27"/>
      <c r="CA332" s="27"/>
      <c r="CB332" s="27"/>
      <c r="CC332" s="27"/>
      <c r="CD332" s="27"/>
      <c r="CE332" s="27"/>
      <c r="CF332" s="27"/>
      <c r="CG332" s="27"/>
      <c r="CH332" s="27"/>
      <c r="CI332" s="27"/>
      <c r="CJ332" s="27"/>
      <c r="CK332" s="27"/>
      <c r="CL332" s="27"/>
      <c r="CM332" s="27"/>
      <c r="CN332" s="27"/>
      <c r="CO332" s="27"/>
      <c r="CP332" s="27"/>
    </row>
    <row r="333" spans="1:94" x14ac:dyDescent="0.25">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c r="AO333" s="27"/>
      <c r="AP333" s="27"/>
      <c r="AQ333" s="27"/>
      <c r="AR333" s="27"/>
      <c r="AS333" s="27"/>
      <c r="AT333" s="27"/>
      <c r="AU333" s="27"/>
      <c r="AV333" s="27"/>
      <c r="AW333" s="27"/>
      <c r="AX333" s="27"/>
      <c r="AY333" s="27"/>
      <c r="AZ333" s="27"/>
      <c r="BA333" s="27"/>
      <c r="BB333" s="27"/>
      <c r="BC333" s="27"/>
      <c r="BD333" s="27"/>
      <c r="BE333" s="27"/>
      <c r="BF333" s="27"/>
      <c r="BG333" s="27"/>
      <c r="BH333" s="27"/>
      <c r="BI333" s="27"/>
      <c r="BJ333" s="27"/>
      <c r="BK333" s="27"/>
      <c r="BL333" s="27"/>
      <c r="BM333" s="27"/>
      <c r="BN333" s="27"/>
      <c r="BO333" s="27"/>
      <c r="BP333" s="27"/>
      <c r="BQ333" s="27"/>
      <c r="BR333" s="27"/>
      <c r="BS333" s="27"/>
      <c r="BT333" s="27"/>
      <c r="BU333" s="27"/>
      <c r="BV333" s="27"/>
      <c r="BW333" s="27"/>
      <c r="BX333" s="27"/>
      <c r="BY333" s="27"/>
      <c r="BZ333" s="27"/>
      <c r="CA333" s="27"/>
      <c r="CB333" s="27"/>
      <c r="CC333" s="27"/>
      <c r="CD333" s="27"/>
      <c r="CE333" s="27"/>
      <c r="CF333" s="27"/>
      <c r="CG333" s="27"/>
      <c r="CH333" s="27"/>
      <c r="CI333" s="27"/>
      <c r="CJ333" s="27"/>
      <c r="CK333" s="27"/>
      <c r="CL333" s="27"/>
      <c r="CM333" s="27"/>
      <c r="CN333" s="27"/>
      <c r="CO333" s="27"/>
      <c r="CP333" s="27"/>
    </row>
    <row r="334" spans="1:94" x14ac:dyDescent="0.25">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c r="AO334" s="27"/>
      <c r="AP334" s="27"/>
      <c r="AQ334" s="27"/>
      <c r="AR334" s="27"/>
      <c r="AS334" s="27"/>
      <c r="AT334" s="27"/>
      <c r="AU334" s="27"/>
      <c r="AV334" s="27"/>
      <c r="AW334" s="27"/>
      <c r="AX334" s="27"/>
      <c r="AY334" s="27"/>
      <c r="AZ334" s="27"/>
      <c r="BA334" s="27"/>
      <c r="BB334" s="27"/>
      <c r="BC334" s="27"/>
      <c r="BD334" s="27"/>
      <c r="BE334" s="27"/>
      <c r="BF334" s="27"/>
      <c r="BG334" s="27"/>
      <c r="BH334" s="27"/>
      <c r="BI334" s="27"/>
      <c r="BJ334" s="27"/>
      <c r="BK334" s="27"/>
      <c r="BL334" s="27"/>
      <c r="BM334" s="27"/>
      <c r="BN334" s="27"/>
      <c r="BO334" s="27"/>
      <c r="BP334" s="27"/>
      <c r="BQ334" s="27"/>
      <c r="BR334" s="27"/>
      <c r="BS334" s="27"/>
      <c r="BT334" s="27"/>
      <c r="BU334" s="27"/>
      <c r="BV334" s="27"/>
      <c r="BW334" s="27"/>
      <c r="BX334" s="27"/>
      <c r="BY334" s="27"/>
      <c r="BZ334" s="27"/>
      <c r="CA334" s="27"/>
      <c r="CB334" s="27"/>
      <c r="CC334" s="27"/>
      <c r="CD334" s="27"/>
      <c r="CE334" s="27"/>
      <c r="CF334" s="27"/>
      <c r="CG334" s="27"/>
      <c r="CH334" s="27"/>
      <c r="CI334" s="27"/>
      <c r="CJ334" s="27"/>
      <c r="CK334" s="27"/>
      <c r="CL334" s="27"/>
      <c r="CM334" s="27"/>
      <c r="CN334" s="27"/>
      <c r="CO334" s="27"/>
      <c r="CP334" s="27"/>
    </row>
    <row r="335" spans="1:94" x14ac:dyDescent="0.25">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c r="AO335" s="27"/>
      <c r="AP335" s="27"/>
      <c r="AQ335" s="27"/>
      <c r="AR335" s="27"/>
      <c r="AS335" s="27"/>
      <c r="AT335" s="27"/>
      <c r="AU335" s="27"/>
      <c r="AV335" s="27"/>
      <c r="AW335" s="27"/>
      <c r="AX335" s="27"/>
      <c r="AY335" s="27"/>
      <c r="AZ335" s="27"/>
      <c r="BA335" s="27"/>
      <c r="BB335" s="27"/>
      <c r="BC335" s="27"/>
      <c r="BD335" s="27"/>
      <c r="BE335" s="27"/>
      <c r="BF335" s="27"/>
      <c r="BG335" s="27"/>
      <c r="BH335" s="27"/>
      <c r="BI335" s="27"/>
      <c r="BJ335" s="27"/>
      <c r="BK335" s="27"/>
      <c r="BL335" s="27"/>
      <c r="BM335" s="27"/>
      <c r="BN335" s="27"/>
      <c r="BO335" s="27"/>
      <c r="BP335" s="27"/>
      <c r="BQ335" s="27"/>
      <c r="BR335" s="27"/>
      <c r="BS335" s="27"/>
      <c r="BT335" s="27"/>
      <c r="BU335" s="27"/>
      <c r="BV335" s="27"/>
      <c r="BW335" s="27"/>
      <c r="BX335" s="27"/>
      <c r="BY335" s="27"/>
      <c r="BZ335" s="27"/>
      <c r="CA335" s="27"/>
      <c r="CB335" s="27"/>
      <c r="CC335" s="27"/>
      <c r="CD335" s="27"/>
      <c r="CE335" s="27"/>
      <c r="CF335" s="27"/>
      <c r="CG335" s="27"/>
      <c r="CH335" s="27"/>
      <c r="CI335" s="27"/>
      <c r="CJ335" s="27"/>
      <c r="CK335" s="27"/>
      <c r="CL335" s="27"/>
      <c r="CM335" s="27"/>
      <c r="CN335" s="27"/>
      <c r="CO335" s="27"/>
      <c r="CP335" s="27"/>
    </row>
    <row r="336" spans="1:94" x14ac:dyDescent="0.25">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c r="AO336" s="27"/>
      <c r="AP336" s="27"/>
      <c r="AQ336" s="27"/>
      <c r="AR336" s="27"/>
      <c r="AS336" s="27"/>
      <c r="AT336" s="27"/>
      <c r="AU336" s="27"/>
      <c r="AV336" s="27"/>
      <c r="AW336" s="27"/>
      <c r="AX336" s="27"/>
      <c r="AY336" s="27"/>
      <c r="AZ336" s="27"/>
      <c r="BA336" s="27"/>
      <c r="BB336" s="27"/>
      <c r="BC336" s="27"/>
      <c r="BD336" s="27"/>
      <c r="BE336" s="27"/>
      <c r="BF336" s="27"/>
      <c r="BG336" s="27"/>
      <c r="BH336" s="27"/>
      <c r="BI336" s="27"/>
      <c r="BJ336" s="27"/>
      <c r="BK336" s="27"/>
      <c r="BL336" s="27"/>
      <c r="BM336" s="27"/>
      <c r="BN336" s="27"/>
      <c r="BO336" s="27"/>
      <c r="BP336" s="27"/>
      <c r="BQ336" s="27"/>
      <c r="BR336" s="27"/>
      <c r="BS336" s="27"/>
      <c r="BT336" s="27"/>
      <c r="BU336" s="27"/>
      <c r="BV336" s="27"/>
      <c r="BW336" s="27"/>
      <c r="BX336" s="27"/>
      <c r="BY336" s="27"/>
      <c r="BZ336" s="27"/>
      <c r="CA336" s="27"/>
      <c r="CB336" s="27"/>
      <c r="CC336" s="27"/>
      <c r="CD336" s="27"/>
      <c r="CE336" s="27"/>
      <c r="CF336" s="27"/>
      <c r="CG336" s="27"/>
      <c r="CH336" s="27"/>
      <c r="CI336" s="27"/>
      <c r="CJ336" s="27"/>
      <c r="CK336" s="27"/>
      <c r="CL336" s="27"/>
      <c r="CM336" s="27"/>
      <c r="CN336" s="27"/>
      <c r="CO336" s="27"/>
      <c r="CP336" s="27"/>
    </row>
    <row r="337" spans="1:94" x14ac:dyDescent="0.25">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c r="AO337" s="27"/>
      <c r="AP337" s="27"/>
      <c r="AQ337" s="27"/>
      <c r="AR337" s="27"/>
      <c r="AS337" s="27"/>
      <c r="AT337" s="27"/>
      <c r="AU337" s="27"/>
      <c r="AV337" s="27"/>
      <c r="AW337" s="27"/>
      <c r="AX337" s="27"/>
      <c r="AY337" s="27"/>
      <c r="AZ337" s="27"/>
      <c r="BA337" s="27"/>
      <c r="BB337" s="27"/>
      <c r="BC337" s="27"/>
      <c r="BD337" s="27"/>
      <c r="BE337" s="27"/>
      <c r="BF337" s="27"/>
      <c r="BG337" s="27"/>
      <c r="BH337" s="27"/>
      <c r="BI337" s="27"/>
      <c r="BJ337" s="27"/>
      <c r="BK337" s="27"/>
      <c r="BL337" s="27"/>
      <c r="BM337" s="27"/>
      <c r="BN337" s="27"/>
      <c r="BO337" s="27"/>
      <c r="BP337" s="27"/>
      <c r="BQ337" s="27"/>
      <c r="BR337" s="27"/>
      <c r="BS337" s="27"/>
      <c r="BT337" s="27"/>
      <c r="BU337" s="27"/>
      <c r="BV337" s="27"/>
      <c r="BW337" s="27"/>
      <c r="BX337" s="27"/>
      <c r="BY337" s="27"/>
      <c r="BZ337" s="27"/>
      <c r="CA337" s="27"/>
      <c r="CB337" s="27"/>
      <c r="CC337" s="27"/>
      <c r="CD337" s="27"/>
      <c r="CE337" s="27"/>
      <c r="CF337" s="27"/>
      <c r="CG337" s="27"/>
      <c r="CH337" s="27"/>
      <c r="CI337" s="27"/>
      <c r="CJ337" s="27"/>
      <c r="CK337" s="27"/>
      <c r="CL337" s="27"/>
      <c r="CM337" s="27"/>
      <c r="CN337" s="27"/>
      <c r="CO337" s="27"/>
      <c r="CP337" s="27"/>
    </row>
    <row r="338" spans="1:94" x14ac:dyDescent="0.25">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c r="AO338" s="27"/>
      <c r="AP338" s="27"/>
      <c r="AQ338" s="27"/>
      <c r="AR338" s="27"/>
      <c r="AS338" s="27"/>
      <c r="AT338" s="27"/>
      <c r="AU338" s="27"/>
      <c r="AV338" s="27"/>
      <c r="AW338" s="27"/>
      <c r="AX338" s="27"/>
      <c r="AY338" s="27"/>
      <c r="AZ338" s="27"/>
      <c r="BA338" s="27"/>
      <c r="BB338" s="27"/>
      <c r="BC338" s="27"/>
      <c r="BD338" s="27"/>
      <c r="BE338" s="27"/>
      <c r="BF338" s="27"/>
      <c r="BG338" s="27"/>
      <c r="BH338" s="27"/>
      <c r="BI338" s="27"/>
      <c r="BJ338" s="27"/>
      <c r="BK338" s="27"/>
      <c r="BL338" s="27"/>
      <c r="BM338" s="27"/>
      <c r="BN338" s="27"/>
      <c r="BO338" s="27"/>
      <c r="BP338" s="27"/>
      <c r="BQ338" s="27"/>
      <c r="BR338" s="27"/>
      <c r="BS338" s="27"/>
      <c r="BT338" s="27"/>
      <c r="BU338" s="27"/>
      <c r="BV338" s="27"/>
      <c r="BW338" s="27"/>
      <c r="BX338" s="27"/>
      <c r="BY338" s="27"/>
      <c r="BZ338" s="27"/>
      <c r="CA338" s="27"/>
      <c r="CB338" s="27"/>
      <c r="CC338" s="27"/>
      <c r="CD338" s="27"/>
      <c r="CE338" s="27"/>
      <c r="CF338" s="27"/>
      <c r="CG338" s="27"/>
      <c r="CH338" s="27"/>
      <c r="CI338" s="27"/>
      <c r="CJ338" s="27"/>
      <c r="CK338" s="27"/>
      <c r="CL338" s="27"/>
      <c r="CM338" s="27"/>
      <c r="CN338" s="27"/>
      <c r="CO338" s="27"/>
      <c r="CP338" s="27"/>
    </row>
    <row r="339" spans="1:94" x14ac:dyDescent="0.25">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c r="AO339" s="27"/>
      <c r="AP339" s="27"/>
      <c r="AQ339" s="27"/>
      <c r="AR339" s="27"/>
      <c r="AS339" s="27"/>
      <c r="AT339" s="27"/>
      <c r="AU339" s="27"/>
      <c r="AV339" s="27"/>
      <c r="AW339" s="27"/>
      <c r="AX339" s="27"/>
      <c r="AY339" s="27"/>
      <c r="AZ339" s="27"/>
      <c r="BA339" s="27"/>
      <c r="BB339" s="27"/>
      <c r="BC339" s="27"/>
      <c r="BD339" s="27"/>
      <c r="BE339" s="27"/>
      <c r="BF339" s="27"/>
      <c r="BG339" s="27"/>
      <c r="BH339" s="27"/>
      <c r="BI339" s="27"/>
      <c r="BJ339" s="27"/>
      <c r="BK339" s="27"/>
      <c r="BL339" s="27"/>
      <c r="BM339" s="27"/>
      <c r="BN339" s="27"/>
      <c r="BO339" s="27"/>
      <c r="BP339" s="27"/>
      <c r="BQ339" s="27"/>
      <c r="BR339" s="27"/>
      <c r="BS339" s="27"/>
      <c r="BT339" s="27"/>
      <c r="BU339" s="27"/>
      <c r="BV339" s="27"/>
      <c r="BW339" s="27"/>
      <c r="BX339" s="27"/>
      <c r="BY339" s="27"/>
      <c r="BZ339" s="27"/>
      <c r="CA339" s="27"/>
      <c r="CB339" s="27"/>
      <c r="CC339" s="27"/>
      <c r="CD339" s="27"/>
      <c r="CE339" s="27"/>
      <c r="CF339" s="27"/>
      <c r="CG339" s="27"/>
      <c r="CH339" s="27"/>
      <c r="CI339" s="27"/>
      <c r="CJ339" s="27"/>
      <c r="CK339" s="27"/>
      <c r="CL339" s="27"/>
      <c r="CM339" s="27"/>
      <c r="CN339" s="27"/>
      <c r="CO339" s="27"/>
      <c r="CP339" s="27"/>
    </row>
    <row r="340" spans="1:94" x14ac:dyDescent="0.25">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c r="AO340" s="27"/>
      <c r="AP340" s="27"/>
      <c r="AQ340" s="27"/>
      <c r="AR340" s="27"/>
      <c r="AS340" s="27"/>
      <c r="AT340" s="27"/>
      <c r="AU340" s="27"/>
      <c r="AV340" s="27"/>
      <c r="AW340" s="27"/>
      <c r="AX340" s="27"/>
      <c r="AY340" s="27"/>
      <c r="AZ340" s="27"/>
      <c r="BA340" s="27"/>
      <c r="BB340" s="27"/>
      <c r="BC340" s="27"/>
      <c r="BD340" s="27"/>
      <c r="BE340" s="27"/>
      <c r="BF340" s="27"/>
      <c r="BG340" s="27"/>
      <c r="BH340" s="27"/>
      <c r="BI340" s="27"/>
      <c r="BJ340" s="27"/>
      <c r="BK340" s="27"/>
      <c r="BL340" s="27"/>
      <c r="BM340" s="27"/>
      <c r="BN340" s="27"/>
      <c r="BO340" s="27"/>
      <c r="BP340" s="27"/>
      <c r="BQ340" s="27"/>
      <c r="BR340" s="27"/>
      <c r="BS340" s="27"/>
      <c r="BT340" s="27"/>
      <c r="BU340" s="27"/>
      <c r="BV340" s="27"/>
      <c r="BW340" s="27"/>
      <c r="BX340" s="27"/>
      <c r="BY340" s="27"/>
      <c r="BZ340" s="27"/>
      <c r="CA340" s="27"/>
      <c r="CB340" s="27"/>
      <c r="CC340" s="27"/>
      <c r="CD340" s="27"/>
      <c r="CE340" s="27"/>
      <c r="CF340" s="27"/>
      <c r="CG340" s="27"/>
      <c r="CH340" s="27"/>
      <c r="CI340" s="27"/>
      <c r="CJ340" s="27"/>
      <c r="CK340" s="27"/>
      <c r="CL340" s="27"/>
      <c r="CM340" s="27"/>
      <c r="CN340" s="27"/>
      <c r="CO340" s="27"/>
      <c r="CP340" s="27"/>
    </row>
    <row r="341" spans="1:94" x14ac:dyDescent="0.25">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c r="AO341" s="27"/>
      <c r="AP341" s="27"/>
      <c r="AQ341" s="27"/>
      <c r="AR341" s="27"/>
      <c r="AS341" s="27"/>
      <c r="AT341" s="27"/>
      <c r="AU341" s="27"/>
      <c r="AV341" s="27"/>
      <c r="AW341" s="27"/>
      <c r="AX341" s="27"/>
      <c r="AY341" s="27"/>
      <c r="AZ341" s="27"/>
      <c r="BA341" s="27"/>
      <c r="BB341" s="27"/>
      <c r="BC341" s="27"/>
      <c r="BD341" s="27"/>
      <c r="BE341" s="27"/>
      <c r="BF341" s="27"/>
      <c r="BG341" s="27"/>
      <c r="BH341" s="27"/>
      <c r="BI341" s="27"/>
      <c r="BJ341" s="27"/>
      <c r="BK341" s="27"/>
      <c r="BL341" s="27"/>
      <c r="BM341" s="27"/>
      <c r="BN341" s="27"/>
      <c r="BO341" s="27"/>
      <c r="BP341" s="27"/>
      <c r="BQ341" s="27"/>
      <c r="BR341" s="27"/>
      <c r="BS341" s="27"/>
      <c r="BT341" s="27"/>
      <c r="BU341" s="27"/>
      <c r="BV341" s="27"/>
      <c r="BW341" s="27"/>
      <c r="BX341" s="27"/>
      <c r="BY341" s="27"/>
      <c r="BZ341" s="27"/>
      <c r="CA341" s="27"/>
      <c r="CB341" s="27"/>
      <c r="CC341" s="27"/>
      <c r="CD341" s="27"/>
      <c r="CE341" s="27"/>
      <c r="CF341" s="27"/>
      <c r="CG341" s="27"/>
      <c r="CH341" s="27"/>
      <c r="CI341" s="27"/>
      <c r="CJ341" s="27"/>
      <c r="CK341" s="27"/>
      <c r="CL341" s="27"/>
      <c r="CM341" s="27"/>
      <c r="CN341" s="27"/>
      <c r="CO341" s="27"/>
      <c r="CP341" s="27"/>
    </row>
    <row r="342" spans="1:94" x14ac:dyDescent="0.25">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c r="AO342" s="27"/>
      <c r="AP342" s="27"/>
      <c r="AQ342" s="27"/>
      <c r="AR342" s="27"/>
      <c r="AS342" s="27"/>
      <c r="AT342" s="27"/>
      <c r="AU342" s="27"/>
      <c r="AV342" s="27"/>
      <c r="AW342" s="27"/>
      <c r="AX342" s="27"/>
      <c r="AY342" s="27"/>
      <c r="AZ342" s="27"/>
      <c r="BA342" s="27"/>
      <c r="BB342" s="27"/>
      <c r="BC342" s="27"/>
      <c r="BD342" s="27"/>
      <c r="BE342" s="27"/>
      <c r="BF342" s="27"/>
      <c r="BG342" s="27"/>
      <c r="BH342" s="27"/>
      <c r="BI342" s="27"/>
      <c r="BJ342" s="27"/>
      <c r="BK342" s="27"/>
      <c r="BL342" s="27"/>
      <c r="BM342" s="27"/>
      <c r="BN342" s="27"/>
      <c r="BO342" s="27"/>
      <c r="BP342" s="27"/>
      <c r="BQ342" s="27"/>
      <c r="BR342" s="27"/>
      <c r="BS342" s="27"/>
      <c r="BT342" s="27"/>
      <c r="BU342" s="27"/>
      <c r="BV342" s="27"/>
      <c r="BW342" s="27"/>
      <c r="BX342" s="27"/>
      <c r="BY342" s="27"/>
      <c r="BZ342" s="27"/>
      <c r="CA342" s="27"/>
      <c r="CB342" s="27"/>
      <c r="CC342" s="27"/>
      <c r="CD342" s="27"/>
      <c r="CE342" s="27"/>
      <c r="CF342" s="27"/>
      <c r="CG342" s="27"/>
      <c r="CH342" s="27"/>
      <c r="CI342" s="27"/>
      <c r="CJ342" s="27"/>
      <c r="CK342" s="27"/>
      <c r="CL342" s="27"/>
      <c r="CM342" s="27"/>
      <c r="CN342" s="27"/>
      <c r="CO342" s="27"/>
      <c r="CP342" s="27"/>
    </row>
    <row r="343" spans="1:94" x14ac:dyDescent="0.25">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c r="AO343" s="27"/>
      <c r="AP343" s="27"/>
      <c r="AQ343" s="27"/>
      <c r="AR343" s="27"/>
      <c r="AS343" s="27"/>
      <c r="AT343" s="27"/>
      <c r="AU343" s="27"/>
      <c r="AV343" s="27"/>
      <c r="AW343" s="27"/>
      <c r="AX343" s="27"/>
      <c r="AY343" s="27"/>
      <c r="AZ343" s="27"/>
      <c r="BA343" s="27"/>
      <c r="BB343" s="27"/>
      <c r="BC343" s="27"/>
      <c r="BD343" s="27"/>
      <c r="BE343" s="27"/>
      <c r="BF343" s="27"/>
      <c r="BG343" s="27"/>
      <c r="BH343" s="27"/>
      <c r="BI343" s="27"/>
      <c r="BJ343" s="27"/>
      <c r="BK343" s="27"/>
      <c r="BL343" s="27"/>
      <c r="BM343" s="27"/>
      <c r="BN343" s="27"/>
      <c r="BO343" s="27"/>
      <c r="BP343" s="27"/>
      <c r="BQ343" s="27"/>
      <c r="BR343" s="27"/>
      <c r="BS343" s="27"/>
      <c r="BT343" s="27"/>
      <c r="BU343" s="27"/>
      <c r="BV343" s="27"/>
      <c r="BW343" s="27"/>
      <c r="BX343" s="27"/>
      <c r="BY343" s="27"/>
      <c r="BZ343" s="27"/>
      <c r="CA343" s="27"/>
      <c r="CB343" s="27"/>
      <c r="CC343" s="27"/>
      <c r="CD343" s="27"/>
      <c r="CE343" s="27"/>
      <c r="CF343" s="27"/>
      <c r="CG343" s="27"/>
      <c r="CH343" s="27"/>
      <c r="CI343" s="27"/>
      <c r="CJ343" s="27"/>
      <c r="CK343" s="27"/>
      <c r="CL343" s="27"/>
      <c r="CM343" s="27"/>
      <c r="CN343" s="27"/>
      <c r="CO343" s="27"/>
      <c r="CP343" s="27"/>
    </row>
    <row r="344" spans="1:94" x14ac:dyDescent="0.25">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c r="AO344" s="27"/>
      <c r="AP344" s="27"/>
      <c r="AQ344" s="27"/>
      <c r="AR344" s="27"/>
      <c r="AS344" s="27"/>
      <c r="AT344" s="27"/>
      <c r="AU344" s="27"/>
      <c r="AV344" s="27"/>
      <c r="AW344" s="27"/>
      <c r="AX344" s="27"/>
      <c r="AY344" s="27"/>
      <c r="AZ344" s="27"/>
      <c r="BA344" s="27"/>
      <c r="BB344" s="27"/>
      <c r="BC344" s="27"/>
      <c r="BD344" s="27"/>
      <c r="BE344" s="27"/>
      <c r="BF344" s="27"/>
      <c r="BG344" s="27"/>
      <c r="BH344" s="27"/>
      <c r="BI344" s="27"/>
      <c r="BJ344" s="27"/>
      <c r="BK344" s="27"/>
      <c r="BL344" s="27"/>
      <c r="BM344" s="27"/>
      <c r="BN344" s="27"/>
      <c r="BO344" s="27"/>
      <c r="BP344" s="27"/>
      <c r="BQ344" s="27"/>
      <c r="BR344" s="27"/>
      <c r="BS344" s="27"/>
      <c r="BT344" s="27"/>
      <c r="BU344" s="27"/>
      <c r="BV344" s="27"/>
      <c r="BW344" s="27"/>
      <c r="BX344" s="27"/>
      <c r="BY344" s="27"/>
      <c r="BZ344" s="27"/>
      <c r="CA344" s="27"/>
      <c r="CB344" s="27"/>
      <c r="CC344" s="27"/>
      <c r="CD344" s="27"/>
      <c r="CE344" s="27"/>
      <c r="CF344" s="27"/>
      <c r="CG344" s="27"/>
      <c r="CH344" s="27"/>
      <c r="CI344" s="27"/>
      <c r="CJ344" s="27"/>
      <c r="CK344" s="27"/>
      <c r="CL344" s="27"/>
      <c r="CM344" s="27"/>
      <c r="CN344" s="27"/>
      <c r="CO344" s="27"/>
      <c r="CP344" s="27"/>
    </row>
    <row r="345" spans="1:94" x14ac:dyDescent="0.25">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c r="AO345" s="27"/>
      <c r="AP345" s="27"/>
      <c r="AQ345" s="27"/>
      <c r="AR345" s="27"/>
      <c r="AS345" s="27"/>
      <c r="AT345" s="27"/>
      <c r="AU345" s="27"/>
      <c r="AV345" s="27"/>
      <c r="AW345" s="27"/>
      <c r="AX345" s="27"/>
      <c r="AY345" s="27"/>
      <c r="AZ345" s="27"/>
      <c r="BA345" s="27"/>
      <c r="BB345" s="27"/>
      <c r="BC345" s="27"/>
      <c r="BD345" s="27"/>
      <c r="BE345" s="27"/>
      <c r="BF345" s="27"/>
      <c r="BG345" s="27"/>
      <c r="BH345" s="27"/>
      <c r="BI345" s="27"/>
      <c r="BJ345" s="27"/>
      <c r="BK345" s="27"/>
      <c r="BL345" s="27"/>
      <c r="BM345" s="27"/>
      <c r="BN345" s="27"/>
      <c r="BO345" s="27"/>
      <c r="BP345" s="27"/>
      <c r="BQ345" s="27"/>
      <c r="BR345" s="27"/>
      <c r="BS345" s="27"/>
      <c r="BT345" s="27"/>
      <c r="BU345" s="27"/>
      <c r="BV345" s="27"/>
      <c r="BW345" s="27"/>
      <c r="BX345" s="27"/>
      <c r="BY345" s="27"/>
      <c r="BZ345" s="27"/>
      <c r="CA345" s="27"/>
      <c r="CB345" s="27"/>
      <c r="CC345" s="27"/>
      <c r="CD345" s="27"/>
      <c r="CE345" s="27"/>
      <c r="CF345" s="27"/>
      <c r="CG345" s="27"/>
      <c r="CH345" s="27"/>
      <c r="CI345" s="27"/>
      <c r="CJ345" s="27"/>
      <c r="CK345" s="27"/>
      <c r="CL345" s="27"/>
      <c r="CM345" s="27"/>
      <c r="CN345" s="27"/>
      <c r="CO345" s="27"/>
      <c r="CP345" s="27"/>
    </row>
    <row r="346" spans="1:94" x14ac:dyDescent="0.25">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c r="AO346" s="27"/>
      <c r="AP346" s="27"/>
      <c r="AQ346" s="27"/>
      <c r="AR346" s="27"/>
      <c r="AS346" s="27"/>
      <c r="AT346" s="27"/>
      <c r="AU346" s="27"/>
      <c r="AV346" s="27"/>
      <c r="AW346" s="27"/>
      <c r="AX346" s="27"/>
      <c r="AY346" s="27"/>
      <c r="AZ346" s="27"/>
      <c r="BA346" s="27"/>
      <c r="BB346" s="27"/>
      <c r="BC346" s="27"/>
      <c r="BD346" s="27"/>
      <c r="BE346" s="27"/>
      <c r="BF346" s="27"/>
      <c r="BG346" s="27"/>
      <c r="BH346" s="27"/>
      <c r="BI346" s="27"/>
      <c r="BJ346" s="27"/>
      <c r="BK346" s="27"/>
      <c r="BL346" s="27"/>
      <c r="BM346" s="27"/>
      <c r="BN346" s="27"/>
      <c r="BO346" s="27"/>
      <c r="BP346" s="27"/>
      <c r="BQ346" s="27"/>
      <c r="BR346" s="27"/>
      <c r="BS346" s="27"/>
      <c r="BT346" s="27"/>
      <c r="BU346" s="27"/>
      <c r="BV346" s="27"/>
      <c r="BW346" s="27"/>
      <c r="BX346" s="27"/>
      <c r="BY346" s="27"/>
      <c r="BZ346" s="27"/>
      <c r="CA346" s="27"/>
      <c r="CB346" s="27"/>
      <c r="CC346" s="27"/>
      <c r="CD346" s="27"/>
      <c r="CE346" s="27"/>
      <c r="CF346" s="27"/>
      <c r="CG346" s="27"/>
      <c r="CH346" s="27"/>
      <c r="CI346" s="27"/>
      <c r="CJ346" s="27"/>
      <c r="CK346" s="27"/>
      <c r="CL346" s="27"/>
      <c r="CM346" s="27"/>
      <c r="CN346" s="27"/>
      <c r="CO346" s="27"/>
      <c r="CP346" s="27"/>
    </row>
    <row r="347" spans="1:94" x14ac:dyDescent="0.25">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c r="AO347" s="27"/>
      <c r="AP347" s="27"/>
      <c r="AQ347" s="27"/>
      <c r="AR347" s="27"/>
      <c r="AS347" s="27"/>
      <c r="AT347" s="27"/>
      <c r="AU347" s="27"/>
      <c r="AV347" s="27"/>
      <c r="AW347" s="27"/>
      <c r="AX347" s="27"/>
      <c r="AY347" s="27"/>
      <c r="AZ347" s="27"/>
      <c r="BA347" s="27"/>
      <c r="BB347" s="27"/>
      <c r="BC347" s="27"/>
      <c r="BD347" s="27"/>
      <c r="BE347" s="27"/>
      <c r="BF347" s="27"/>
      <c r="BG347" s="27"/>
      <c r="BH347" s="27"/>
      <c r="BI347" s="27"/>
      <c r="BJ347" s="27"/>
      <c r="BK347" s="27"/>
      <c r="BL347" s="27"/>
      <c r="BM347" s="27"/>
      <c r="BN347" s="27"/>
      <c r="BO347" s="27"/>
      <c r="BP347" s="27"/>
      <c r="BQ347" s="27"/>
      <c r="BR347" s="27"/>
      <c r="BS347" s="27"/>
      <c r="BT347" s="27"/>
      <c r="BU347" s="27"/>
      <c r="BV347" s="27"/>
      <c r="BW347" s="27"/>
      <c r="BX347" s="27"/>
      <c r="BY347" s="27"/>
      <c r="BZ347" s="27"/>
      <c r="CA347" s="27"/>
      <c r="CB347" s="27"/>
      <c r="CC347" s="27"/>
      <c r="CD347" s="27"/>
      <c r="CE347" s="27"/>
      <c r="CF347" s="27"/>
      <c r="CG347" s="27"/>
      <c r="CH347" s="27"/>
      <c r="CI347" s="27"/>
      <c r="CJ347" s="27"/>
      <c r="CK347" s="27"/>
      <c r="CL347" s="27"/>
      <c r="CM347" s="27"/>
      <c r="CN347" s="27"/>
      <c r="CO347" s="27"/>
      <c r="CP347" s="27"/>
    </row>
    <row r="348" spans="1:94" x14ac:dyDescent="0.25">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c r="AO348" s="27"/>
      <c r="AP348" s="27"/>
      <c r="AQ348" s="27"/>
      <c r="AR348" s="27"/>
      <c r="AS348" s="27"/>
      <c r="AT348" s="27"/>
      <c r="AU348" s="27"/>
      <c r="AV348" s="27"/>
      <c r="AW348" s="27"/>
      <c r="AX348" s="27"/>
      <c r="AY348" s="27"/>
      <c r="AZ348" s="27"/>
      <c r="BA348" s="27"/>
      <c r="BB348" s="27"/>
      <c r="BC348" s="27"/>
      <c r="BD348" s="27"/>
      <c r="BE348" s="27"/>
      <c r="BF348" s="27"/>
      <c r="BG348" s="27"/>
      <c r="BH348" s="27"/>
      <c r="BI348" s="27"/>
      <c r="BJ348" s="27"/>
      <c r="BK348" s="27"/>
      <c r="BL348" s="27"/>
      <c r="BM348" s="27"/>
      <c r="BN348" s="27"/>
      <c r="BO348" s="27"/>
      <c r="BP348" s="27"/>
      <c r="BQ348" s="27"/>
      <c r="BR348" s="27"/>
      <c r="BS348" s="27"/>
      <c r="BT348" s="27"/>
      <c r="BU348" s="27"/>
      <c r="BV348" s="27"/>
      <c r="BW348" s="27"/>
      <c r="BX348" s="27"/>
      <c r="BY348" s="27"/>
      <c r="BZ348" s="27"/>
      <c r="CA348" s="27"/>
      <c r="CB348" s="27"/>
      <c r="CC348" s="27"/>
      <c r="CD348" s="27"/>
      <c r="CE348" s="27"/>
      <c r="CF348" s="27"/>
      <c r="CG348" s="27"/>
      <c r="CH348" s="27"/>
      <c r="CI348" s="27"/>
      <c r="CJ348" s="27"/>
      <c r="CK348" s="27"/>
      <c r="CL348" s="27"/>
      <c r="CM348" s="27"/>
      <c r="CN348" s="27"/>
      <c r="CO348" s="27"/>
      <c r="CP348" s="27"/>
    </row>
    <row r="349" spans="1:94" x14ac:dyDescent="0.25">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c r="AO349" s="27"/>
      <c r="AP349" s="27"/>
      <c r="AQ349" s="27"/>
      <c r="AR349" s="27"/>
      <c r="AS349" s="27"/>
      <c r="AT349" s="27"/>
      <c r="AU349" s="27"/>
      <c r="AV349" s="27"/>
      <c r="AW349" s="27"/>
      <c r="AX349" s="27"/>
      <c r="AY349" s="27"/>
      <c r="AZ349" s="27"/>
      <c r="BA349" s="27"/>
      <c r="BB349" s="27"/>
      <c r="BC349" s="27"/>
      <c r="BD349" s="27"/>
      <c r="BE349" s="27"/>
      <c r="BF349" s="27"/>
      <c r="BG349" s="27"/>
      <c r="BH349" s="27"/>
      <c r="BI349" s="27"/>
      <c r="BJ349" s="27"/>
      <c r="BK349" s="27"/>
      <c r="BL349" s="27"/>
      <c r="BM349" s="27"/>
      <c r="BN349" s="27"/>
      <c r="BO349" s="27"/>
      <c r="BP349" s="27"/>
      <c r="BQ349" s="27"/>
      <c r="BR349" s="27"/>
      <c r="BS349" s="27"/>
      <c r="BT349" s="27"/>
      <c r="BU349" s="27"/>
      <c r="BV349" s="27"/>
      <c r="BW349" s="27"/>
      <c r="BX349" s="27"/>
      <c r="BY349" s="27"/>
      <c r="BZ349" s="27"/>
      <c r="CA349" s="27"/>
      <c r="CB349" s="27"/>
      <c r="CC349" s="27"/>
      <c r="CD349" s="27"/>
      <c r="CE349" s="27"/>
      <c r="CF349" s="27"/>
      <c r="CG349" s="27"/>
      <c r="CH349" s="27"/>
      <c r="CI349" s="27"/>
      <c r="CJ349" s="27"/>
      <c r="CK349" s="27"/>
      <c r="CL349" s="27"/>
      <c r="CM349" s="27"/>
      <c r="CN349" s="27"/>
      <c r="CO349" s="27"/>
      <c r="CP349" s="27"/>
    </row>
    <row r="350" spans="1:94" x14ac:dyDescent="0.25">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c r="AO350" s="27"/>
      <c r="AP350" s="27"/>
      <c r="AQ350" s="27"/>
      <c r="AR350" s="27"/>
      <c r="AS350" s="27"/>
      <c r="AT350" s="27"/>
      <c r="AU350" s="27"/>
      <c r="AV350" s="27"/>
      <c r="AW350" s="27"/>
      <c r="AX350" s="27"/>
      <c r="AY350" s="27"/>
      <c r="AZ350" s="27"/>
      <c r="BA350" s="27"/>
      <c r="BB350" s="27"/>
      <c r="BC350" s="27"/>
      <c r="BD350" s="27"/>
      <c r="BE350" s="27"/>
      <c r="BF350" s="27"/>
      <c r="BG350" s="27"/>
      <c r="BH350" s="27"/>
      <c r="BI350" s="27"/>
      <c r="BJ350" s="27"/>
      <c r="BK350" s="27"/>
      <c r="BL350" s="27"/>
      <c r="BM350" s="27"/>
      <c r="BN350" s="27"/>
      <c r="BO350" s="27"/>
      <c r="BP350" s="27"/>
      <c r="BQ350" s="27"/>
      <c r="BR350" s="27"/>
      <c r="BS350" s="27"/>
      <c r="BT350" s="27"/>
      <c r="BU350" s="27"/>
      <c r="BV350" s="27"/>
      <c r="BW350" s="27"/>
      <c r="BX350" s="27"/>
      <c r="BY350" s="27"/>
      <c r="BZ350" s="27"/>
      <c r="CA350" s="27"/>
      <c r="CB350" s="27"/>
      <c r="CC350" s="27"/>
      <c r="CD350" s="27"/>
      <c r="CE350" s="27"/>
      <c r="CF350" s="27"/>
      <c r="CG350" s="27"/>
      <c r="CH350" s="27"/>
      <c r="CI350" s="27"/>
      <c r="CJ350" s="27"/>
      <c r="CK350" s="27"/>
      <c r="CL350" s="27"/>
      <c r="CM350" s="27"/>
      <c r="CN350" s="27"/>
      <c r="CO350" s="27"/>
      <c r="CP350" s="27"/>
    </row>
    <row r="351" spans="1:94" x14ac:dyDescent="0.25">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c r="AR351" s="27"/>
      <c r="AS351" s="27"/>
      <c r="AT351" s="27"/>
      <c r="AU351" s="27"/>
      <c r="AV351" s="27"/>
      <c r="AW351" s="27"/>
      <c r="AX351" s="27"/>
      <c r="AY351" s="27"/>
      <c r="AZ351" s="27"/>
      <c r="BA351" s="27"/>
      <c r="BB351" s="27"/>
      <c r="BC351" s="27"/>
      <c r="BD351" s="27"/>
      <c r="BE351" s="27"/>
      <c r="BF351" s="27"/>
      <c r="BG351" s="27"/>
      <c r="BH351" s="27"/>
      <c r="BI351" s="27"/>
      <c r="BJ351" s="27"/>
      <c r="BK351" s="27"/>
      <c r="BL351" s="27"/>
      <c r="BM351" s="27"/>
      <c r="BN351" s="27"/>
      <c r="BO351" s="27"/>
      <c r="BP351" s="27"/>
      <c r="BQ351" s="27"/>
      <c r="BR351" s="27"/>
      <c r="BS351" s="27"/>
      <c r="BT351" s="27"/>
      <c r="BU351" s="27"/>
      <c r="BV351" s="27"/>
      <c r="BW351" s="27"/>
      <c r="BX351" s="27"/>
      <c r="BY351" s="27"/>
      <c r="BZ351" s="27"/>
      <c r="CA351" s="27"/>
      <c r="CB351" s="27"/>
      <c r="CC351" s="27"/>
      <c r="CD351" s="27"/>
      <c r="CE351" s="27"/>
      <c r="CF351" s="27"/>
      <c r="CG351" s="27"/>
      <c r="CH351" s="27"/>
      <c r="CI351" s="27"/>
      <c r="CJ351" s="27"/>
      <c r="CK351" s="27"/>
      <c r="CL351" s="27"/>
      <c r="CM351" s="27"/>
      <c r="CN351" s="27"/>
      <c r="CO351" s="27"/>
      <c r="CP351" s="27"/>
    </row>
    <row r="352" spans="1:94" x14ac:dyDescent="0.25">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c r="AO352" s="27"/>
      <c r="AP352" s="27"/>
      <c r="AQ352" s="27"/>
      <c r="AR352" s="27"/>
      <c r="AS352" s="27"/>
      <c r="AT352" s="27"/>
      <c r="AU352" s="27"/>
      <c r="AV352" s="27"/>
      <c r="AW352" s="27"/>
      <c r="AX352" s="27"/>
      <c r="AY352" s="27"/>
      <c r="AZ352" s="27"/>
      <c r="BA352" s="27"/>
      <c r="BB352" s="27"/>
      <c r="BC352" s="27"/>
      <c r="BD352" s="27"/>
      <c r="BE352" s="27"/>
      <c r="BF352" s="27"/>
      <c r="BG352" s="27"/>
      <c r="BH352" s="27"/>
      <c r="BI352" s="27"/>
      <c r="BJ352" s="27"/>
      <c r="BK352" s="27"/>
      <c r="BL352" s="27"/>
      <c r="BM352" s="27"/>
      <c r="BN352" s="27"/>
      <c r="BO352" s="27"/>
      <c r="BP352" s="27"/>
      <c r="BQ352" s="27"/>
      <c r="BR352" s="27"/>
      <c r="BS352" s="27"/>
      <c r="BT352" s="27"/>
      <c r="BU352" s="27"/>
      <c r="BV352" s="27"/>
      <c r="BW352" s="27"/>
      <c r="BX352" s="27"/>
      <c r="BY352" s="27"/>
      <c r="BZ352" s="27"/>
      <c r="CA352" s="27"/>
      <c r="CB352" s="27"/>
      <c r="CC352" s="27"/>
      <c r="CD352" s="27"/>
      <c r="CE352" s="27"/>
      <c r="CF352" s="27"/>
      <c r="CG352" s="27"/>
      <c r="CH352" s="27"/>
      <c r="CI352" s="27"/>
      <c r="CJ352" s="27"/>
      <c r="CK352" s="27"/>
      <c r="CL352" s="27"/>
      <c r="CM352" s="27"/>
      <c r="CN352" s="27"/>
      <c r="CO352" s="27"/>
      <c r="CP352" s="27"/>
    </row>
    <row r="353" spans="1:94" x14ac:dyDescent="0.25">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c r="AO353" s="27"/>
      <c r="AP353" s="27"/>
      <c r="AQ353" s="27"/>
      <c r="AR353" s="27"/>
      <c r="AS353" s="27"/>
      <c r="AT353" s="27"/>
      <c r="AU353" s="27"/>
      <c r="AV353" s="27"/>
      <c r="AW353" s="27"/>
      <c r="AX353" s="27"/>
      <c r="AY353" s="27"/>
      <c r="AZ353" s="27"/>
      <c r="BA353" s="27"/>
      <c r="BB353" s="27"/>
      <c r="BC353" s="27"/>
      <c r="BD353" s="27"/>
      <c r="BE353" s="27"/>
      <c r="BF353" s="27"/>
      <c r="BG353" s="27"/>
      <c r="BH353" s="27"/>
      <c r="BI353" s="27"/>
      <c r="BJ353" s="27"/>
      <c r="BK353" s="27"/>
      <c r="BL353" s="27"/>
      <c r="BM353" s="27"/>
      <c r="BN353" s="27"/>
      <c r="BO353" s="27"/>
      <c r="BP353" s="27"/>
      <c r="BQ353" s="27"/>
      <c r="BR353" s="27"/>
      <c r="BS353" s="27"/>
      <c r="BT353" s="27"/>
      <c r="BU353" s="27"/>
      <c r="BV353" s="27"/>
      <c r="BW353" s="27"/>
      <c r="BX353" s="27"/>
      <c r="BY353" s="27"/>
      <c r="BZ353" s="27"/>
      <c r="CA353" s="27"/>
      <c r="CB353" s="27"/>
      <c r="CC353" s="27"/>
      <c r="CD353" s="27"/>
      <c r="CE353" s="27"/>
      <c r="CF353" s="27"/>
      <c r="CG353" s="27"/>
      <c r="CH353" s="27"/>
      <c r="CI353" s="27"/>
      <c r="CJ353" s="27"/>
      <c r="CK353" s="27"/>
      <c r="CL353" s="27"/>
      <c r="CM353" s="27"/>
      <c r="CN353" s="27"/>
      <c r="CO353" s="27"/>
      <c r="CP353" s="27"/>
    </row>
    <row r="354" spans="1:94" x14ac:dyDescent="0.25">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c r="AO354" s="27"/>
      <c r="AP354" s="27"/>
      <c r="AQ354" s="27"/>
      <c r="AR354" s="27"/>
      <c r="AS354" s="27"/>
      <c r="AT354" s="27"/>
      <c r="AU354" s="27"/>
      <c r="AV354" s="27"/>
      <c r="AW354" s="27"/>
      <c r="AX354" s="27"/>
      <c r="AY354" s="27"/>
      <c r="AZ354" s="27"/>
      <c r="BA354" s="27"/>
      <c r="BB354" s="27"/>
      <c r="BC354" s="27"/>
      <c r="BD354" s="27"/>
      <c r="BE354" s="27"/>
      <c r="BF354" s="27"/>
      <c r="BG354" s="27"/>
      <c r="BH354" s="27"/>
      <c r="BI354" s="27"/>
      <c r="BJ354" s="27"/>
      <c r="BK354" s="27"/>
      <c r="BL354" s="27"/>
      <c r="BM354" s="27"/>
      <c r="BN354" s="27"/>
      <c r="BO354" s="27"/>
      <c r="BP354" s="27"/>
      <c r="BQ354" s="27"/>
      <c r="BR354" s="27"/>
      <c r="BS354" s="27"/>
      <c r="BT354" s="27"/>
      <c r="BU354" s="27"/>
      <c r="BV354" s="27"/>
      <c r="BW354" s="27"/>
      <c r="BX354" s="27"/>
      <c r="BY354" s="27"/>
      <c r="BZ354" s="27"/>
      <c r="CA354" s="27"/>
      <c r="CB354" s="27"/>
      <c r="CC354" s="27"/>
      <c r="CD354" s="27"/>
      <c r="CE354" s="27"/>
      <c r="CF354" s="27"/>
      <c r="CG354" s="27"/>
      <c r="CH354" s="27"/>
      <c r="CI354" s="27"/>
      <c r="CJ354" s="27"/>
      <c r="CK354" s="27"/>
      <c r="CL354" s="27"/>
      <c r="CM354" s="27"/>
      <c r="CN354" s="27"/>
      <c r="CO354" s="27"/>
      <c r="CP354" s="27"/>
    </row>
    <row r="355" spans="1:94" x14ac:dyDescent="0.25">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c r="AO355" s="27"/>
      <c r="AP355" s="27"/>
      <c r="AQ355" s="27"/>
      <c r="AR355" s="27"/>
      <c r="AS355" s="27"/>
      <c r="AT355" s="27"/>
      <c r="AU355" s="27"/>
      <c r="AV355" s="27"/>
      <c r="AW355" s="27"/>
      <c r="AX355" s="27"/>
      <c r="AY355" s="27"/>
      <c r="AZ355" s="27"/>
      <c r="BA355" s="27"/>
      <c r="BB355" s="27"/>
      <c r="BC355" s="27"/>
      <c r="BD355" s="27"/>
      <c r="BE355" s="27"/>
      <c r="BF355" s="27"/>
      <c r="BG355" s="27"/>
      <c r="BH355" s="27"/>
      <c r="BI355" s="27"/>
      <c r="BJ355" s="27"/>
      <c r="BK355" s="27"/>
      <c r="BL355" s="27"/>
      <c r="BM355" s="27"/>
      <c r="BN355" s="27"/>
      <c r="BO355" s="27"/>
      <c r="BP355" s="27"/>
      <c r="BQ355" s="27"/>
      <c r="BR355" s="27"/>
      <c r="BS355" s="27"/>
      <c r="BT355" s="27"/>
      <c r="BU355" s="27"/>
      <c r="BV355" s="27"/>
      <c r="BW355" s="27"/>
      <c r="BX355" s="27"/>
      <c r="BY355" s="27"/>
      <c r="BZ355" s="27"/>
      <c r="CA355" s="27"/>
      <c r="CB355" s="27"/>
      <c r="CC355" s="27"/>
      <c r="CD355" s="27"/>
      <c r="CE355" s="27"/>
      <c r="CF355" s="27"/>
      <c r="CG355" s="27"/>
      <c r="CH355" s="27"/>
      <c r="CI355" s="27"/>
      <c r="CJ355" s="27"/>
      <c r="CK355" s="27"/>
      <c r="CL355" s="27"/>
      <c r="CM355" s="27"/>
      <c r="CN355" s="27"/>
      <c r="CO355" s="27"/>
      <c r="CP355" s="27"/>
    </row>
    <row r="356" spans="1:94" x14ac:dyDescent="0.25">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c r="AO356" s="27"/>
      <c r="AP356" s="27"/>
      <c r="AQ356" s="27"/>
      <c r="AR356" s="27"/>
      <c r="AS356" s="27"/>
      <c r="AT356" s="27"/>
      <c r="AU356" s="27"/>
      <c r="AV356" s="27"/>
      <c r="AW356" s="27"/>
      <c r="AX356" s="27"/>
      <c r="AY356" s="27"/>
      <c r="AZ356" s="27"/>
      <c r="BA356" s="27"/>
      <c r="BB356" s="27"/>
      <c r="BC356" s="27"/>
      <c r="BD356" s="27"/>
      <c r="BE356" s="27"/>
      <c r="BF356" s="27"/>
      <c r="BG356" s="27"/>
      <c r="BH356" s="27"/>
      <c r="BI356" s="27"/>
      <c r="BJ356" s="27"/>
      <c r="BK356" s="27"/>
      <c r="BL356" s="27"/>
      <c r="BM356" s="27"/>
      <c r="BN356" s="27"/>
      <c r="BO356" s="27"/>
      <c r="BP356" s="27"/>
      <c r="BQ356" s="27"/>
      <c r="BR356" s="27"/>
      <c r="BS356" s="27"/>
      <c r="BT356" s="27"/>
      <c r="BU356" s="27"/>
      <c r="BV356" s="27"/>
      <c r="BW356" s="27"/>
      <c r="BX356" s="27"/>
      <c r="BY356" s="27"/>
      <c r="BZ356" s="27"/>
      <c r="CA356" s="27"/>
      <c r="CB356" s="27"/>
      <c r="CC356" s="27"/>
      <c r="CD356" s="27"/>
      <c r="CE356" s="27"/>
      <c r="CF356" s="27"/>
      <c r="CG356" s="27"/>
      <c r="CH356" s="27"/>
      <c r="CI356" s="27"/>
      <c r="CJ356" s="27"/>
      <c r="CK356" s="27"/>
      <c r="CL356" s="27"/>
      <c r="CM356" s="27"/>
      <c r="CN356" s="27"/>
      <c r="CO356" s="27"/>
      <c r="CP356" s="27"/>
    </row>
    <row r="357" spans="1:94" x14ac:dyDescent="0.25">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c r="AO357" s="27"/>
      <c r="AP357" s="27"/>
      <c r="AQ357" s="27"/>
      <c r="AR357" s="27"/>
      <c r="AS357" s="27"/>
      <c r="AT357" s="27"/>
      <c r="AU357" s="27"/>
      <c r="AV357" s="27"/>
      <c r="AW357" s="27"/>
      <c r="AX357" s="27"/>
      <c r="AY357" s="27"/>
      <c r="AZ357" s="27"/>
      <c r="BA357" s="27"/>
      <c r="BB357" s="27"/>
      <c r="BC357" s="27"/>
      <c r="BD357" s="27"/>
      <c r="BE357" s="27"/>
      <c r="BF357" s="27"/>
      <c r="BG357" s="27"/>
      <c r="BH357" s="27"/>
      <c r="BI357" s="27"/>
      <c r="BJ357" s="27"/>
      <c r="BK357" s="27"/>
      <c r="BL357" s="27"/>
      <c r="BM357" s="27"/>
      <c r="BN357" s="27"/>
      <c r="BO357" s="27"/>
      <c r="BP357" s="27"/>
      <c r="BQ357" s="27"/>
      <c r="BR357" s="27"/>
      <c r="BS357" s="27"/>
      <c r="BT357" s="27"/>
      <c r="BU357" s="27"/>
      <c r="BV357" s="27"/>
      <c r="BW357" s="27"/>
      <c r="BX357" s="27"/>
      <c r="BY357" s="27"/>
      <c r="BZ357" s="27"/>
      <c r="CA357" s="27"/>
      <c r="CB357" s="27"/>
      <c r="CC357" s="27"/>
      <c r="CD357" s="27"/>
      <c r="CE357" s="27"/>
      <c r="CF357" s="27"/>
      <c r="CG357" s="27"/>
      <c r="CH357" s="27"/>
      <c r="CI357" s="27"/>
      <c r="CJ357" s="27"/>
      <c r="CK357" s="27"/>
      <c r="CL357" s="27"/>
      <c r="CM357" s="27"/>
      <c r="CN357" s="27"/>
      <c r="CO357" s="27"/>
      <c r="CP357" s="27"/>
    </row>
    <row r="358" spans="1:94" x14ac:dyDescent="0.25">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c r="AR358" s="27"/>
      <c r="AS358" s="27"/>
      <c r="AT358" s="27"/>
      <c r="AU358" s="27"/>
      <c r="AV358" s="27"/>
      <c r="AW358" s="27"/>
      <c r="AX358" s="27"/>
      <c r="AY358" s="27"/>
      <c r="AZ358" s="27"/>
      <c r="BA358" s="27"/>
      <c r="BB358" s="27"/>
      <c r="BC358" s="27"/>
      <c r="BD358" s="27"/>
      <c r="BE358" s="27"/>
      <c r="BF358" s="27"/>
      <c r="BG358" s="27"/>
      <c r="BH358" s="27"/>
      <c r="BI358" s="27"/>
      <c r="BJ358" s="27"/>
      <c r="BK358" s="27"/>
      <c r="BL358" s="27"/>
      <c r="BM358" s="27"/>
      <c r="BN358" s="27"/>
      <c r="BO358" s="27"/>
      <c r="BP358" s="27"/>
      <c r="BQ358" s="27"/>
      <c r="BR358" s="27"/>
      <c r="BS358" s="27"/>
      <c r="BT358" s="27"/>
      <c r="BU358" s="27"/>
      <c r="BV358" s="27"/>
      <c r="BW358" s="27"/>
      <c r="BX358" s="27"/>
      <c r="BY358" s="27"/>
      <c r="BZ358" s="27"/>
      <c r="CA358" s="27"/>
      <c r="CB358" s="27"/>
      <c r="CC358" s="27"/>
      <c r="CD358" s="27"/>
      <c r="CE358" s="27"/>
      <c r="CF358" s="27"/>
      <c r="CG358" s="27"/>
      <c r="CH358" s="27"/>
      <c r="CI358" s="27"/>
      <c r="CJ358" s="27"/>
      <c r="CK358" s="27"/>
      <c r="CL358" s="27"/>
      <c r="CM358" s="27"/>
      <c r="CN358" s="27"/>
      <c r="CO358" s="27"/>
      <c r="CP358" s="27"/>
    </row>
    <row r="359" spans="1:94" x14ac:dyDescent="0.25">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c r="AR359" s="27"/>
      <c r="AS359" s="27"/>
      <c r="AT359" s="27"/>
      <c r="AU359" s="27"/>
      <c r="AV359" s="27"/>
      <c r="AW359" s="27"/>
      <c r="AX359" s="27"/>
      <c r="AY359" s="27"/>
      <c r="AZ359" s="27"/>
      <c r="BA359" s="27"/>
      <c r="BB359" s="27"/>
      <c r="BC359" s="27"/>
      <c r="BD359" s="27"/>
      <c r="BE359" s="27"/>
      <c r="BF359" s="27"/>
      <c r="BG359" s="27"/>
      <c r="BH359" s="27"/>
      <c r="BI359" s="27"/>
      <c r="BJ359" s="27"/>
      <c r="BK359" s="27"/>
      <c r="BL359" s="27"/>
      <c r="BM359" s="27"/>
      <c r="BN359" s="27"/>
      <c r="BO359" s="27"/>
      <c r="BP359" s="27"/>
      <c r="BQ359" s="27"/>
      <c r="BR359" s="27"/>
      <c r="BS359" s="27"/>
      <c r="BT359" s="27"/>
      <c r="BU359" s="27"/>
      <c r="BV359" s="27"/>
      <c r="BW359" s="27"/>
      <c r="BX359" s="27"/>
      <c r="BY359" s="27"/>
      <c r="BZ359" s="27"/>
      <c r="CA359" s="27"/>
      <c r="CB359" s="27"/>
      <c r="CC359" s="27"/>
      <c r="CD359" s="27"/>
      <c r="CE359" s="27"/>
      <c r="CF359" s="27"/>
      <c r="CG359" s="27"/>
      <c r="CH359" s="27"/>
      <c r="CI359" s="27"/>
      <c r="CJ359" s="27"/>
      <c r="CK359" s="27"/>
      <c r="CL359" s="27"/>
      <c r="CM359" s="27"/>
      <c r="CN359" s="27"/>
      <c r="CO359" s="27"/>
      <c r="CP359" s="27"/>
    </row>
    <row r="360" spans="1:94" x14ac:dyDescent="0.25">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c r="AR360" s="27"/>
      <c r="AS360" s="27"/>
      <c r="AT360" s="27"/>
      <c r="AU360" s="27"/>
      <c r="AV360" s="27"/>
      <c r="AW360" s="27"/>
      <c r="AX360" s="27"/>
      <c r="AY360" s="27"/>
      <c r="AZ360" s="27"/>
      <c r="BA360" s="27"/>
      <c r="BB360" s="27"/>
      <c r="BC360" s="27"/>
      <c r="BD360" s="27"/>
      <c r="BE360" s="27"/>
      <c r="BF360" s="27"/>
      <c r="BG360" s="27"/>
      <c r="BH360" s="27"/>
      <c r="BI360" s="27"/>
      <c r="BJ360" s="27"/>
      <c r="BK360" s="27"/>
      <c r="BL360" s="27"/>
      <c r="BM360" s="27"/>
      <c r="BN360" s="27"/>
      <c r="BO360" s="27"/>
      <c r="BP360" s="27"/>
      <c r="BQ360" s="27"/>
      <c r="BR360" s="27"/>
      <c r="BS360" s="27"/>
      <c r="BT360" s="27"/>
      <c r="BU360" s="27"/>
      <c r="BV360" s="27"/>
      <c r="BW360" s="27"/>
      <c r="BX360" s="27"/>
      <c r="BY360" s="27"/>
      <c r="BZ360" s="27"/>
      <c r="CA360" s="27"/>
      <c r="CB360" s="27"/>
      <c r="CC360" s="27"/>
      <c r="CD360" s="27"/>
      <c r="CE360" s="27"/>
      <c r="CF360" s="27"/>
      <c r="CG360" s="27"/>
      <c r="CH360" s="27"/>
      <c r="CI360" s="27"/>
      <c r="CJ360" s="27"/>
      <c r="CK360" s="27"/>
      <c r="CL360" s="27"/>
      <c r="CM360" s="27"/>
      <c r="CN360" s="27"/>
      <c r="CO360" s="27"/>
      <c r="CP360" s="27"/>
    </row>
    <row r="361" spans="1:94" x14ac:dyDescent="0.25">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c r="AR361" s="27"/>
      <c r="AS361" s="27"/>
      <c r="AT361" s="27"/>
      <c r="AU361" s="27"/>
      <c r="AV361" s="27"/>
      <c r="AW361" s="27"/>
      <c r="AX361" s="27"/>
      <c r="AY361" s="27"/>
      <c r="AZ361" s="27"/>
      <c r="BA361" s="27"/>
      <c r="BB361" s="27"/>
      <c r="BC361" s="27"/>
      <c r="BD361" s="27"/>
      <c r="BE361" s="27"/>
      <c r="BF361" s="27"/>
      <c r="BG361" s="27"/>
      <c r="BH361" s="27"/>
      <c r="BI361" s="27"/>
      <c r="BJ361" s="27"/>
      <c r="BK361" s="27"/>
      <c r="BL361" s="27"/>
      <c r="BM361" s="27"/>
      <c r="BN361" s="27"/>
      <c r="BO361" s="27"/>
      <c r="BP361" s="27"/>
      <c r="BQ361" s="27"/>
      <c r="BR361" s="27"/>
      <c r="BS361" s="27"/>
      <c r="BT361" s="27"/>
      <c r="BU361" s="27"/>
      <c r="BV361" s="27"/>
      <c r="BW361" s="27"/>
      <c r="BX361" s="27"/>
      <c r="BY361" s="27"/>
      <c r="BZ361" s="27"/>
      <c r="CA361" s="27"/>
      <c r="CB361" s="27"/>
      <c r="CC361" s="27"/>
      <c r="CD361" s="27"/>
      <c r="CE361" s="27"/>
      <c r="CF361" s="27"/>
      <c r="CG361" s="27"/>
      <c r="CH361" s="27"/>
      <c r="CI361" s="27"/>
      <c r="CJ361" s="27"/>
      <c r="CK361" s="27"/>
      <c r="CL361" s="27"/>
      <c r="CM361" s="27"/>
      <c r="CN361" s="27"/>
      <c r="CO361" s="27"/>
      <c r="CP361" s="27"/>
    </row>
    <row r="362" spans="1:94" x14ac:dyDescent="0.25">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c r="AR362" s="27"/>
      <c r="AS362" s="27"/>
      <c r="AT362" s="27"/>
      <c r="AU362" s="27"/>
      <c r="AV362" s="27"/>
      <c r="AW362" s="27"/>
      <c r="AX362" s="27"/>
      <c r="AY362" s="27"/>
      <c r="AZ362" s="27"/>
      <c r="BA362" s="27"/>
      <c r="BB362" s="27"/>
      <c r="BC362" s="27"/>
      <c r="BD362" s="27"/>
      <c r="BE362" s="27"/>
      <c r="BF362" s="27"/>
      <c r="BG362" s="27"/>
      <c r="BH362" s="27"/>
      <c r="BI362" s="27"/>
      <c r="BJ362" s="27"/>
      <c r="BK362" s="27"/>
      <c r="BL362" s="27"/>
      <c r="BM362" s="27"/>
      <c r="BN362" s="27"/>
      <c r="BO362" s="27"/>
      <c r="BP362" s="27"/>
      <c r="BQ362" s="27"/>
      <c r="BR362" s="27"/>
      <c r="BS362" s="27"/>
      <c r="BT362" s="27"/>
      <c r="BU362" s="27"/>
      <c r="BV362" s="27"/>
      <c r="BW362" s="27"/>
      <c r="BX362" s="27"/>
      <c r="BY362" s="27"/>
      <c r="BZ362" s="27"/>
      <c r="CA362" s="27"/>
      <c r="CB362" s="27"/>
      <c r="CC362" s="27"/>
      <c r="CD362" s="27"/>
      <c r="CE362" s="27"/>
      <c r="CF362" s="27"/>
      <c r="CG362" s="27"/>
      <c r="CH362" s="27"/>
      <c r="CI362" s="27"/>
      <c r="CJ362" s="27"/>
      <c r="CK362" s="27"/>
      <c r="CL362" s="27"/>
      <c r="CM362" s="27"/>
      <c r="CN362" s="27"/>
      <c r="CO362" s="27"/>
      <c r="CP362" s="27"/>
    </row>
    <row r="363" spans="1:94" x14ac:dyDescent="0.25">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c r="AR363" s="27"/>
      <c r="AS363" s="27"/>
      <c r="AT363" s="27"/>
      <c r="AU363" s="27"/>
      <c r="AV363" s="27"/>
      <c r="AW363" s="27"/>
      <c r="AX363" s="27"/>
      <c r="AY363" s="27"/>
      <c r="AZ363" s="27"/>
      <c r="BA363" s="27"/>
      <c r="BB363" s="27"/>
      <c r="BC363" s="27"/>
      <c r="BD363" s="27"/>
      <c r="BE363" s="27"/>
      <c r="BF363" s="27"/>
      <c r="BG363" s="27"/>
      <c r="BH363" s="27"/>
      <c r="BI363" s="27"/>
      <c r="BJ363" s="27"/>
      <c r="BK363" s="27"/>
      <c r="BL363" s="27"/>
      <c r="BM363" s="27"/>
      <c r="BN363" s="27"/>
      <c r="BO363" s="27"/>
      <c r="BP363" s="27"/>
      <c r="BQ363" s="27"/>
      <c r="BR363" s="27"/>
      <c r="BS363" s="27"/>
      <c r="BT363" s="27"/>
      <c r="BU363" s="27"/>
      <c r="BV363" s="27"/>
      <c r="BW363" s="27"/>
      <c r="BX363" s="27"/>
      <c r="BY363" s="27"/>
      <c r="BZ363" s="27"/>
      <c r="CA363" s="27"/>
      <c r="CB363" s="27"/>
      <c r="CC363" s="27"/>
      <c r="CD363" s="27"/>
      <c r="CE363" s="27"/>
      <c r="CF363" s="27"/>
      <c r="CG363" s="27"/>
      <c r="CH363" s="27"/>
      <c r="CI363" s="27"/>
      <c r="CJ363" s="27"/>
      <c r="CK363" s="27"/>
      <c r="CL363" s="27"/>
      <c r="CM363" s="27"/>
      <c r="CN363" s="27"/>
      <c r="CO363" s="27"/>
      <c r="CP363" s="27"/>
    </row>
    <row r="364" spans="1:94" x14ac:dyDescent="0.25">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c r="AO364" s="27"/>
      <c r="AP364" s="27"/>
      <c r="AQ364" s="27"/>
      <c r="AR364" s="27"/>
      <c r="AS364" s="27"/>
      <c r="AT364" s="27"/>
      <c r="AU364" s="27"/>
      <c r="AV364" s="27"/>
      <c r="AW364" s="27"/>
      <c r="AX364" s="27"/>
      <c r="AY364" s="27"/>
      <c r="AZ364" s="27"/>
      <c r="BA364" s="27"/>
      <c r="BB364" s="27"/>
      <c r="BC364" s="27"/>
      <c r="BD364" s="27"/>
      <c r="BE364" s="27"/>
      <c r="BF364" s="27"/>
      <c r="BG364" s="27"/>
      <c r="BH364" s="27"/>
      <c r="BI364" s="27"/>
      <c r="BJ364" s="27"/>
      <c r="BK364" s="27"/>
      <c r="BL364" s="27"/>
      <c r="BM364" s="27"/>
      <c r="BN364" s="27"/>
      <c r="BO364" s="27"/>
      <c r="BP364" s="27"/>
      <c r="BQ364" s="27"/>
      <c r="BR364" s="27"/>
      <c r="BS364" s="27"/>
      <c r="BT364" s="27"/>
      <c r="BU364" s="27"/>
      <c r="BV364" s="27"/>
      <c r="BW364" s="27"/>
      <c r="BX364" s="27"/>
      <c r="BY364" s="27"/>
      <c r="BZ364" s="27"/>
      <c r="CA364" s="27"/>
      <c r="CB364" s="27"/>
      <c r="CC364" s="27"/>
      <c r="CD364" s="27"/>
      <c r="CE364" s="27"/>
      <c r="CF364" s="27"/>
      <c r="CG364" s="27"/>
      <c r="CH364" s="27"/>
      <c r="CI364" s="27"/>
      <c r="CJ364" s="27"/>
      <c r="CK364" s="27"/>
      <c r="CL364" s="27"/>
      <c r="CM364" s="27"/>
      <c r="CN364" s="27"/>
      <c r="CO364" s="27"/>
      <c r="CP364" s="27"/>
    </row>
    <row r="365" spans="1:94" x14ac:dyDescent="0.25">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c r="AO365" s="27"/>
      <c r="AP365" s="27"/>
      <c r="AQ365" s="27"/>
      <c r="AR365" s="27"/>
      <c r="AS365" s="27"/>
      <c r="AT365" s="27"/>
      <c r="AU365" s="27"/>
      <c r="AV365" s="27"/>
      <c r="AW365" s="27"/>
      <c r="AX365" s="27"/>
      <c r="AY365" s="27"/>
      <c r="AZ365" s="27"/>
      <c r="BA365" s="27"/>
      <c r="BB365" s="27"/>
      <c r="BC365" s="27"/>
      <c r="BD365" s="27"/>
      <c r="BE365" s="27"/>
      <c r="BF365" s="27"/>
      <c r="BG365" s="27"/>
      <c r="BH365" s="27"/>
      <c r="BI365" s="27"/>
      <c r="BJ365" s="27"/>
      <c r="BK365" s="27"/>
      <c r="BL365" s="27"/>
      <c r="BM365" s="27"/>
      <c r="BN365" s="27"/>
      <c r="BO365" s="27"/>
      <c r="BP365" s="27"/>
      <c r="BQ365" s="27"/>
      <c r="BR365" s="27"/>
      <c r="BS365" s="27"/>
      <c r="BT365" s="27"/>
      <c r="BU365" s="27"/>
      <c r="BV365" s="27"/>
      <c r="BW365" s="27"/>
      <c r="BX365" s="27"/>
      <c r="BY365" s="27"/>
      <c r="BZ365" s="27"/>
      <c r="CA365" s="27"/>
      <c r="CB365" s="27"/>
      <c r="CC365" s="27"/>
      <c r="CD365" s="27"/>
      <c r="CE365" s="27"/>
      <c r="CF365" s="27"/>
      <c r="CG365" s="27"/>
      <c r="CH365" s="27"/>
      <c r="CI365" s="27"/>
      <c r="CJ365" s="27"/>
      <c r="CK365" s="27"/>
      <c r="CL365" s="27"/>
      <c r="CM365" s="27"/>
      <c r="CN365" s="27"/>
      <c r="CO365" s="27"/>
      <c r="CP365" s="27"/>
    </row>
    <row r="366" spans="1:94" x14ac:dyDescent="0.25">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c r="AO366" s="27"/>
      <c r="AP366" s="27"/>
      <c r="AQ366" s="27"/>
      <c r="AR366" s="27"/>
      <c r="AS366" s="27"/>
      <c r="AT366" s="27"/>
      <c r="AU366" s="27"/>
      <c r="AV366" s="27"/>
      <c r="AW366" s="27"/>
      <c r="AX366" s="27"/>
      <c r="AY366" s="27"/>
      <c r="AZ366" s="27"/>
      <c r="BA366" s="27"/>
      <c r="BB366" s="27"/>
      <c r="BC366" s="27"/>
      <c r="BD366" s="27"/>
      <c r="BE366" s="27"/>
      <c r="BF366" s="27"/>
      <c r="BG366" s="27"/>
      <c r="BH366" s="27"/>
      <c r="BI366" s="27"/>
      <c r="BJ366" s="27"/>
      <c r="BK366" s="27"/>
      <c r="BL366" s="27"/>
      <c r="BM366" s="27"/>
      <c r="BN366" s="27"/>
      <c r="BO366" s="27"/>
      <c r="BP366" s="27"/>
      <c r="BQ366" s="27"/>
      <c r="BR366" s="27"/>
      <c r="BS366" s="27"/>
      <c r="BT366" s="27"/>
      <c r="BU366" s="27"/>
      <c r="BV366" s="27"/>
      <c r="BW366" s="27"/>
      <c r="BX366" s="27"/>
      <c r="BY366" s="27"/>
      <c r="BZ366" s="27"/>
      <c r="CA366" s="27"/>
      <c r="CB366" s="27"/>
      <c r="CC366" s="27"/>
      <c r="CD366" s="27"/>
      <c r="CE366" s="27"/>
      <c r="CF366" s="27"/>
      <c r="CG366" s="27"/>
      <c r="CH366" s="27"/>
      <c r="CI366" s="27"/>
      <c r="CJ366" s="27"/>
      <c r="CK366" s="27"/>
      <c r="CL366" s="27"/>
      <c r="CM366" s="27"/>
      <c r="CN366" s="27"/>
      <c r="CO366" s="27"/>
      <c r="CP366" s="27"/>
    </row>
    <row r="367" spans="1:94" x14ac:dyDescent="0.25">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c r="AO367" s="27"/>
      <c r="AP367" s="27"/>
      <c r="AQ367" s="27"/>
      <c r="AR367" s="27"/>
      <c r="AS367" s="27"/>
      <c r="AT367" s="27"/>
      <c r="AU367" s="27"/>
      <c r="AV367" s="27"/>
      <c r="AW367" s="27"/>
      <c r="AX367" s="27"/>
      <c r="AY367" s="27"/>
      <c r="AZ367" s="27"/>
      <c r="BA367" s="27"/>
      <c r="BB367" s="27"/>
      <c r="BC367" s="27"/>
      <c r="BD367" s="27"/>
      <c r="BE367" s="27"/>
      <c r="BF367" s="27"/>
      <c r="BG367" s="27"/>
      <c r="BH367" s="27"/>
      <c r="BI367" s="27"/>
      <c r="BJ367" s="27"/>
      <c r="BK367" s="27"/>
      <c r="BL367" s="27"/>
      <c r="BM367" s="27"/>
      <c r="BN367" s="27"/>
      <c r="BO367" s="27"/>
      <c r="BP367" s="27"/>
      <c r="BQ367" s="27"/>
      <c r="BR367" s="27"/>
      <c r="BS367" s="27"/>
      <c r="BT367" s="27"/>
      <c r="BU367" s="27"/>
      <c r="BV367" s="27"/>
      <c r="BW367" s="27"/>
      <c r="BX367" s="27"/>
      <c r="BY367" s="27"/>
      <c r="BZ367" s="27"/>
      <c r="CA367" s="27"/>
      <c r="CB367" s="27"/>
      <c r="CC367" s="27"/>
      <c r="CD367" s="27"/>
      <c r="CE367" s="27"/>
      <c r="CF367" s="27"/>
      <c r="CG367" s="27"/>
      <c r="CH367" s="27"/>
      <c r="CI367" s="27"/>
      <c r="CJ367" s="27"/>
      <c r="CK367" s="27"/>
      <c r="CL367" s="27"/>
      <c r="CM367" s="27"/>
      <c r="CN367" s="27"/>
      <c r="CO367" s="27"/>
      <c r="CP367" s="27"/>
    </row>
    <row r="368" spans="1:94" x14ac:dyDescent="0.25">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c r="AO368" s="27"/>
      <c r="AP368" s="27"/>
      <c r="AQ368" s="27"/>
      <c r="AR368" s="27"/>
      <c r="AS368" s="27"/>
      <c r="AT368" s="27"/>
      <c r="AU368" s="27"/>
      <c r="AV368" s="27"/>
      <c r="AW368" s="27"/>
      <c r="AX368" s="27"/>
      <c r="AY368" s="27"/>
      <c r="AZ368" s="27"/>
      <c r="BA368" s="27"/>
      <c r="BB368" s="27"/>
      <c r="BC368" s="27"/>
      <c r="BD368" s="27"/>
      <c r="BE368" s="27"/>
      <c r="BF368" s="27"/>
      <c r="BG368" s="27"/>
      <c r="BH368" s="27"/>
      <c r="BI368" s="27"/>
      <c r="BJ368" s="27"/>
      <c r="BK368" s="27"/>
      <c r="BL368" s="27"/>
      <c r="BM368" s="27"/>
      <c r="BN368" s="27"/>
      <c r="BO368" s="27"/>
      <c r="BP368" s="27"/>
      <c r="BQ368" s="27"/>
      <c r="BR368" s="27"/>
      <c r="BS368" s="27"/>
      <c r="BT368" s="27"/>
      <c r="BU368" s="27"/>
      <c r="BV368" s="27"/>
      <c r="BW368" s="27"/>
      <c r="BX368" s="27"/>
      <c r="BY368" s="27"/>
      <c r="BZ368" s="27"/>
      <c r="CA368" s="27"/>
      <c r="CB368" s="27"/>
      <c r="CC368" s="27"/>
      <c r="CD368" s="27"/>
      <c r="CE368" s="27"/>
      <c r="CF368" s="27"/>
      <c r="CG368" s="27"/>
      <c r="CH368" s="27"/>
      <c r="CI368" s="27"/>
      <c r="CJ368" s="27"/>
      <c r="CK368" s="27"/>
      <c r="CL368" s="27"/>
      <c r="CM368" s="27"/>
      <c r="CN368" s="27"/>
      <c r="CO368" s="27"/>
      <c r="CP368" s="27"/>
    </row>
    <row r="369" spans="1:94" x14ac:dyDescent="0.25">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c r="AO369" s="27"/>
      <c r="AP369" s="27"/>
      <c r="AQ369" s="27"/>
      <c r="AR369" s="27"/>
      <c r="AS369" s="27"/>
      <c r="AT369" s="27"/>
      <c r="AU369" s="27"/>
      <c r="AV369" s="27"/>
      <c r="AW369" s="27"/>
      <c r="AX369" s="27"/>
      <c r="AY369" s="27"/>
      <c r="AZ369" s="27"/>
      <c r="BA369" s="27"/>
      <c r="BB369" s="27"/>
      <c r="BC369" s="27"/>
      <c r="BD369" s="27"/>
      <c r="BE369" s="27"/>
      <c r="BF369" s="27"/>
      <c r="BG369" s="27"/>
      <c r="BH369" s="27"/>
      <c r="BI369" s="27"/>
      <c r="BJ369" s="27"/>
      <c r="BK369" s="27"/>
      <c r="BL369" s="27"/>
      <c r="BM369" s="27"/>
      <c r="BN369" s="27"/>
      <c r="BO369" s="27"/>
      <c r="BP369" s="27"/>
      <c r="BQ369" s="27"/>
      <c r="BR369" s="27"/>
      <c r="BS369" s="27"/>
      <c r="BT369" s="27"/>
      <c r="BU369" s="27"/>
      <c r="BV369" s="27"/>
      <c r="BW369" s="27"/>
      <c r="BX369" s="27"/>
      <c r="BY369" s="27"/>
      <c r="BZ369" s="27"/>
      <c r="CA369" s="27"/>
      <c r="CB369" s="27"/>
      <c r="CC369" s="27"/>
      <c r="CD369" s="27"/>
      <c r="CE369" s="27"/>
      <c r="CF369" s="27"/>
      <c r="CG369" s="27"/>
      <c r="CH369" s="27"/>
      <c r="CI369" s="27"/>
      <c r="CJ369" s="27"/>
      <c r="CK369" s="27"/>
      <c r="CL369" s="27"/>
      <c r="CM369" s="27"/>
      <c r="CN369" s="27"/>
      <c r="CO369" s="27"/>
      <c r="CP369" s="27"/>
    </row>
    <row r="370" spans="1:94" x14ac:dyDescent="0.25">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c r="AO370" s="27"/>
      <c r="AP370" s="27"/>
      <c r="AQ370" s="27"/>
      <c r="AR370" s="27"/>
      <c r="AS370" s="27"/>
      <c r="AT370" s="27"/>
      <c r="AU370" s="27"/>
      <c r="AV370" s="27"/>
      <c r="AW370" s="27"/>
      <c r="AX370" s="27"/>
      <c r="AY370" s="27"/>
      <c r="AZ370" s="27"/>
      <c r="BA370" s="27"/>
      <c r="BB370" s="27"/>
      <c r="BC370" s="27"/>
      <c r="BD370" s="27"/>
      <c r="BE370" s="27"/>
      <c r="BF370" s="27"/>
      <c r="BG370" s="27"/>
      <c r="BH370" s="27"/>
      <c r="BI370" s="27"/>
      <c r="BJ370" s="27"/>
      <c r="BK370" s="27"/>
      <c r="BL370" s="27"/>
      <c r="BM370" s="27"/>
      <c r="BN370" s="27"/>
      <c r="BO370" s="27"/>
      <c r="BP370" s="27"/>
      <c r="BQ370" s="27"/>
      <c r="BR370" s="27"/>
      <c r="BS370" s="27"/>
      <c r="BT370" s="27"/>
      <c r="BU370" s="27"/>
      <c r="BV370" s="27"/>
      <c r="BW370" s="27"/>
      <c r="BX370" s="27"/>
      <c r="BY370" s="27"/>
      <c r="BZ370" s="27"/>
      <c r="CA370" s="27"/>
      <c r="CB370" s="27"/>
      <c r="CC370" s="27"/>
      <c r="CD370" s="27"/>
      <c r="CE370" s="27"/>
      <c r="CF370" s="27"/>
      <c r="CG370" s="27"/>
      <c r="CH370" s="27"/>
      <c r="CI370" s="27"/>
      <c r="CJ370" s="27"/>
      <c r="CK370" s="27"/>
      <c r="CL370" s="27"/>
      <c r="CM370" s="27"/>
      <c r="CN370" s="27"/>
      <c r="CO370" s="27"/>
      <c r="CP370" s="27"/>
    </row>
    <row r="371" spans="1:94" x14ac:dyDescent="0.25">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c r="AO371" s="27"/>
      <c r="AP371" s="27"/>
      <c r="AQ371" s="27"/>
      <c r="AR371" s="27"/>
      <c r="AS371" s="27"/>
      <c r="AT371" s="27"/>
      <c r="AU371" s="27"/>
      <c r="AV371" s="27"/>
      <c r="AW371" s="27"/>
      <c r="AX371" s="27"/>
      <c r="AY371" s="27"/>
      <c r="AZ371" s="27"/>
      <c r="BA371" s="27"/>
      <c r="BB371" s="27"/>
      <c r="BC371" s="27"/>
      <c r="BD371" s="27"/>
      <c r="BE371" s="27"/>
      <c r="BF371" s="27"/>
      <c r="BG371" s="27"/>
      <c r="BH371" s="27"/>
      <c r="BI371" s="27"/>
      <c r="BJ371" s="27"/>
      <c r="BK371" s="27"/>
      <c r="BL371" s="27"/>
      <c r="BM371" s="27"/>
      <c r="BN371" s="27"/>
      <c r="BO371" s="27"/>
      <c r="BP371" s="27"/>
      <c r="BQ371" s="27"/>
      <c r="BR371" s="27"/>
      <c r="BS371" s="27"/>
      <c r="BT371" s="27"/>
      <c r="BU371" s="27"/>
      <c r="BV371" s="27"/>
      <c r="BW371" s="27"/>
      <c r="BX371" s="27"/>
      <c r="BY371" s="27"/>
      <c r="BZ371" s="27"/>
      <c r="CA371" s="27"/>
      <c r="CB371" s="27"/>
      <c r="CC371" s="27"/>
      <c r="CD371" s="27"/>
      <c r="CE371" s="27"/>
      <c r="CF371" s="27"/>
      <c r="CG371" s="27"/>
      <c r="CH371" s="27"/>
      <c r="CI371" s="27"/>
      <c r="CJ371" s="27"/>
      <c r="CK371" s="27"/>
      <c r="CL371" s="27"/>
      <c r="CM371" s="27"/>
      <c r="CN371" s="27"/>
      <c r="CO371" s="27"/>
      <c r="CP371" s="27"/>
    </row>
    <row r="372" spans="1:94" x14ac:dyDescent="0.25">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c r="AO372" s="27"/>
      <c r="AP372" s="27"/>
      <c r="AQ372" s="27"/>
      <c r="AR372" s="27"/>
      <c r="AS372" s="27"/>
      <c r="AT372" s="27"/>
      <c r="AU372" s="27"/>
      <c r="AV372" s="27"/>
      <c r="AW372" s="27"/>
      <c r="AX372" s="27"/>
      <c r="AY372" s="27"/>
      <c r="AZ372" s="27"/>
      <c r="BA372" s="27"/>
      <c r="BB372" s="27"/>
      <c r="BC372" s="27"/>
      <c r="BD372" s="27"/>
      <c r="BE372" s="27"/>
      <c r="BF372" s="27"/>
      <c r="BG372" s="27"/>
      <c r="BH372" s="27"/>
      <c r="BI372" s="27"/>
      <c r="BJ372" s="27"/>
      <c r="BK372" s="27"/>
      <c r="BL372" s="27"/>
      <c r="BM372" s="27"/>
      <c r="BN372" s="27"/>
      <c r="BO372" s="27"/>
      <c r="BP372" s="27"/>
      <c r="BQ372" s="27"/>
      <c r="BR372" s="27"/>
      <c r="BS372" s="27"/>
      <c r="BT372" s="27"/>
      <c r="BU372" s="27"/>
      <c r="BV372" s="27"/>
      <c r="BW372" s="27"/>
      <c r="BX372" s="27"/>
      <c r="BY372" s="27"/>
      <c r="BZ372" s="27"/>
      <c r="CA372" s="27"/>
      <c r="CB372" s="27"/>
      <c r="CC372" s="27"/>
      <c r="CD372" s="27"/>
      <c r="CE372" s="27"/>
      <c r="CF372" s="27"/>
      <c r="CG372" s="27"/>
      <c r="CH372" s="27"/>
      <c r="CI372" s="27"/>
      <c r="CJ372" s="27"/>
      <c r="CK372" s="27"/>
      <c r="CL372" s="27"/>
      <c r="CM372" s="27"/>
      <c r="CN372" s="27"/>
      <c r="CO372" s="27"/>
      <c r="CP372" s="27"/>
    </row>
    <row r="373" spans="1:94" x14ac:dyDescent="0.25">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c r="AO373" s="27"/>
      <c r="AP373" s="27"/>
      <c r="AQ373" s="27"/>
      <c r="AR373" s="27"/>
      <c r="AS373" s="27"/>
      <c r="AT373" s="27"/>
      <c r="AU373" s="27"/>
      <c r="AV373" s="27"/>
      <c r="AW373" s="27"/>
      <c r="AX373" s="27"/>
      <c r="AY373" s="27"/>
      <c r="AZ373" s="27"/>
      <c r="BA373" s="27"/>
      <c r="BB373" s="27"/>
      <c r="BC373" s="27"/>
      <c r="BD373" s="27"/>
      <c r="BE373" s="27"/>
      <c r="BF373" s="27"/>
      <c r="BG373" s="27"/>
      <c r="BH373" s="27"/>
      <c r="BI373" s="27"/>
      <c r="BJ373" s="27"/>
      <c r="BK373" s="27"/>
      <c r="BL373" s="27"/>
      <c r="BM373" s="27"/>
      <c r="BN373" s="27"/>
      <c r="BO373" s="27"/>
      <c r="BP373" s="27"/>
      <c r="BQ373" s="27"/>
      <c r="BR373" s="27"/>
      <c r="BS373" s="27"/>
      <c r="BT373" s="27"/>
      <c r="BU373" s="27"/>
      <c r="BV373" s="27"/>
      <c r="BW373" s="27"/>
      <c r="BX373" s="27"/>
      <c r="BY373" s="27"/>
      <c r="BZ373" s="27"/>
      <c r="CA373" s="27"/>
      <c r="CB373" s="27"/>
      <c r="CC373" s="27"/>
      <c r="CD373" s="27"/>
      <c r="CE373" s="27"/>
      <c r="CF373" s="27"/>
      <c r="CG373" s="27"/>
      <c r="CH373" s="27"/>
      <c r="CI373" s="27"/>
      <c r="CJ373" s="27"/>
      <c r="CK373" s="27"/>
      <c r="CL373" s="27"/>
      <c r="CM373" s="27"/>
      <c r="CN373" s="27"/>
      <c r="CO373" s="27"/>
      <c r="CP373" s="27"/>
    </row>
    <row r="374" spans="1:94" x14ac:dyDescent="0.25">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c r="AO374" s="27"/>
      <c r="AP374" s="27"/>
      <c r="AQ374" s="27"/>
      <c r="AR374" s="27"/>
      <c r="AS374" s="27"/>
      <c r="AT374" s="27"/>
      <c r="AU374" s="27"/>
      <c r="AV374" s="27"/>
      <c r="AW374" s="27"/>
      <c r="AX374" s="27"/>
      <c r="AY374" s="27"/>
      <c r="AZ374" s="27"/>
      <c r="BA374" s="27"/>
      <c r="BB374" s="27"/>
      <c r="BC374" s="27"/>
      <c r="BD374" s="27"/>
      <c r="BE374" s="27"/>
      <c r="BF374" s="27"/>
      <c r="BG374" s="27"/>
      <c r="BH374" s="27"/>
      <c r="BI374" s="27"/>
      <c r="BJ374" s="27"/>
      <c r="BK374" s="27"/>
      <c r="BL374" s="27"/>
      <c r="BM374" s="27"/>
      <c r="BN374" s="27"/>
      <c r="BO374" s="27"/>
      <c r="BP374" s="27"/>
      <c r="BQ374" s="27"/>
      <c r="BR374" s="27"/>
      <c r="BS374" s="27"/>
      <c r="BT374" s="27"/>
      <c r="BU374" s="27"/>
      <c r="BV374" s="27"/>
      <c r="BW374" s="27"/>
      <c r="BX374" s="27"/>
      <c r="BY374" s="27"/>
      <c r="BZ374" s="27"/>
      <c r="CA374" s="27"/>
      <c r="CB374" s="27"/>
      <c r="CC374" s="27"/>
      <c r="CD374" s="27"/>
      <c r="CE374" s="27"/>
      <c r="CF374" s="27"/>
      <c r="CG374" s="27"/>
      <c r="CH374" s="27"/>
      <c r="CI374" s="27"/>
      <c r="CJ374" s="27"/>
      <c r="CK374" s="27"/>
      <c r="CL374" s="27"/>
      <c r="CM374" s="27"/>
      <c r="CN374" s="27"/>
      <c r="CO374" s="27"/>
      <c r="CP374" s="27"/>
    </row>
    <row r="375" spans="1:94" x14ac:dyDescent="0.25">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c r="AO375" s="27"/>
      <c r="AP375" s="27"/>
      <c r="AQ375" s="27"/>
      <c r="AR375" s="27"/>
      <c r="AS375" s="27"/>
      <c r="AT375" s="27"/>
      <c r="AU375" s="27"/>
      <c r="AV375" s="27"/>
      <c r="AW375" s="27"/>
      <c r="AX375" s="27"/>
      <c r="AY375" s="27"/>
      <c r="AZ375" s="27"/>
      <c r="BA375" s="27"/>
      <c r="BB375" s="27"/>
      <c r="BC375" s="27"/>
      <c r="BD375" s="27"/>
      <c r="BE375" s="27"/>
      <c r="BF375" s="27"/>
      <c r="BG375" s="27"/>
      <c r="BH375" s="27"/>
      <c r="BI375" s="27"/>
      <c r="BJ375" s="27"/>
      <c r="BK375" s="27"/>
      <c r="BL375" s="27"/>
      <c r="BM375" s="27"/>
      <c r="BN375" s="27"/>
      <c r="BO375" s="27"/>
      <c r="BP375" s="27"/>
      <c r="BQ375" s="27"/>
      <c r="BR375" s="27"/>
      <c r="BS375" s="27"/>
      <c r="BT375" s="27"/>
      <c r="BU375" s="27"/>
      <c r="BV375" s="27"/>
      <c r="BW375" s="27"/>
      <c r="BX375" s="27"/>
      <c r="BY375" s="27"/>
      <c r="BZ375" s="27"/>
      <c r="CA375" s="27"/>
      <c r="CB375" s="27"/>
      <c r="CC375" s="27"/>
      <c r="CD375" s="27"/>
      <c r="CE375" s="27"/>
      <c r="CF375" s="27"/>
      <c r="CG375" s="27"/>
      <c r="CH375" s="27"/>
      <c r="CI375" s="27"/>
      <c r="CJ375" s="27"/>
      <c r="CK375" s="27"/>
      <c r="CL375" s="27"/>
      <c r="CM375" s="27"/>
      <c r="CN375" s="27"/>
      <c r="CO375" s="27"/>
      <c r="CP375" s="27"/>
    </row>
    <row r="376" spans="1:94" x14ac:dyDescent="0.25">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c r="AO376" s="27"/>
      <c r="AP376" s="27"/>
      <c r="AQ376" s="27"/>
      <c r="AR376" s="27"/>
      <c r="AS376" s="27"/>
      <c r="AT376" s="27"/>
      <c r="AU376" s="27"/>
      <c r="AV376" s="27"/>
      <c r="AW376" s="27"/>
      <c r="AX376" s="27"/>
      <c r="AY376" s="27"/>
      <c r="AZ376" s="27"/>
      <c r="BA376" s="27"/>
      <c r="BB376" s="27"/>
      <c r="BC376" s="27"/>
      <c r="BD376" s="27"/>
      <c r="BE376" s="27"/>
      <c r="BF376" s="27"/>
      <c r="BG376" s="27"/>
      <c r="BH376" s="27"/>
      <c r="BI376" s="27"/>
      <c r="BJ376" s="27"/>
      <c r="BK376" s="27"/>
      <c r="BL376" s="27"/>
      <c r="BM376" s="27"/>
      <c r="BN376" s="27"/>
      <c r="BO376" s="27"/>
      <c r="BP376" s="27"/>
      <c r="BQ376" s="27"/>
      <c r="BR376" s="27"/>
      <c r="BS376" s="27"/>
      <c r="BT376" s="27"/>
      <c r="BU376" s="27"/>
      <c r="BV376" s="27"/>
      <c r="BW376" s="27"/>
      <c r="BX376" s="27"/>
      <c r="BY376" s="27"/>
      <c r="BZ376" s="27"/>
      <c r="CA376" s="27"/>
      <c r="CB376" s="27"/>
      <c r="CC376" s="27"/>
      <c r="CD376" s="27"/>
      <c r="CE376" s="27"/>
      <c r="CF376" s="27"/>
      <c r="CG376" s="27"/>
      <c r="CH376" s="27"/>
      <c r="CI376" s="27"/>
      <c r="CJ376" s="27"/>
      <c r="CK376" s="27"/>
      <c r="CL376" s="27"/>
      <c r="CM376" s="27"/>
      <c r="CN376" s="27"/>
      <c r="CO376" s="27"/>
      <c r="CP376" s="27"/>
    </row>
    <row r="377" spans="1:94" x14ac:dyDescent="0.25">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c r="AO377" s="27"/>
      <c r="AP377" s="27"/>
      <c r="AQ377" s="27"/>
      <c r="AR377" s="27"/>
      <c r="AS377" s="27"/>
      <c r="AT377" s="27"/>
      <c r="AU377" s="27"/>
      <c r="AV377" s="27"/>
      <c r="AW377" s="27"/>
      <c r="AX377" s="27"/>
      <c r="AY377" s="27"/>
      <c r="AZ377" s="27"/>
      <c r="BA377" s="27"/>
      <c r="BB377" s="27"/>
      <c r="BC377" s="27"/>
      <c r="BD377" s="27"/>
      <c r="BE377" s="27"/>
      <c r="BF377" s="27"/>
      <c r="BG377" s="27"/>
      <c r="BH377" s="27"/>
      <c r="BI377" s="27"/>
      <c r="BJ377" s="27"/>
      <c r="BK377" s="27"/>
      <c r="BL377" s="27"/>
      <c r="BM377" s="27"/>
      <c r="BN377" s="27"/>
      <c r="BO377" s="27"/>
      <c r="BP377" s="27"/>
      <c r="BQ377" s="27"/>
      <c r="BR377" s="27"/>
      <c r="BS377" s="27"/>
      <c r="BT377" s="27"/>
      <c r="BU377" s="27"/>
      <c r="BV377" s="27"/>
      <c r="BW377" s="27"/>
      <c r="BX377" s="27"/>
      <c r="BY377" s="27"/>
      <c r="BZ377" s="27"/>
      <c r="CA377" s="27"/>
      <c r="CB377" s="27"/>
      <c r="CC377" s="27"/>
      <c r="CD377" s="27"/>
      <c r="CE377" s="27"/>
      <c r="CF377" s="27"/>
      <c r="CG377" s="27"/>
      <c r="CH377" s="27"/>
      <c r="CI377" s="27"/>
      <c r="CJ377" s="27"/>
      <c r="CK377" s="27"/>
      <c r="CL377" s="27"/>
      <c r="CM377" s="27"/>
      <c r="CN377" s="27"/>
      <c r="CO377" s="27"/>
      <c r="CP377" s="27"/>
    </row>
    <row r="378" spans="1:94" x14ac:dyDescent="0.25">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c r="AO378" s="27"/>
      <c r="AP378" s="27"/>
      <c r="AQ378" s="27"/>
      <c r="AR378" s="27"/>
      <c r="AS378" s="27"/>
      <c r="AT378" s="27"/>
      <c r="AU378" s="27"/>
      <c r="AV378" s="27"/>
      <c r="AW378" s="27"/>
      <c r="AX378" s="27"/>
      <c r="AY378" s="27"/>
      <c r="AZ378" s="27"/>
      <c r="BA378" s="27"/>
      <c r="BB378" s="27"/>
      <c r="BC378" s="27"/>
      <c r="BD378" s="27"/>
      <c r="BE378" s="27"/>
      <c r="BF378" s="27"/>
      <c r="BG378" s="27"/>
      <c r="BH378" s="27"/>
      <c r="BI378" s="27"/>
      <c r="BJ378" s="27"/>
      <c r="BK378" s="27"/>
      <c r="BL378" s="27"/>
      <c r="BM378" s="27"/>
      <c r="BN378" s="27"/>
      <c r="BO378" s="27"/>
      <c r="BP378" s="27"/>
      <c r="BQ378" s="27"/>
      <c r="BR378" s="27"/>
      <c r="BS378" s="27"/>
      <c r="BT378" s="27"/>
      <c r="BU378" s="27"/>
      <c r="BV378" s="27"/>
      <c r="BW378" s="27"/>
      <c r="BX378" s="27"/>
      <c r="BY378" s="27"/>
      <c r="BZ378" s="27"/>
      <c r="CA378" s="27"/>
      <c r="CB378" s="27"/>
      <c r="CC378" s="27"/>
      <c r="CD378" s="27"/>
      <c r="CE378" s="27"/>
      <c r="CF378" s="27"/>
      <c r="CG378" s="27"/>
      <c r="CH378" s="27"/>
      <c r="CI378" s="27"/>
      <c r="CJ378" s="27"/>
      <c r="CK378" s="27"/>
      <c r="CL378" s="27"/>
      <c r="CM378" s="27"/>
      <c r="CN378" s="27"/>
      <c r="CO378" s="27"/>
      <c r="CP378" s="27"/>
    </row>
    <row r="379" spans="1:94" x14ac:dyDescent="0.25">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c r="AO379" s="27"/>
      <c r="AP379" s="27"/>
      <c r="AQ379" s="27"/>
      <c r="AR379" s="27"/>
      <c r="AS379" s="27"/>
      <c r="AT379" s="27"/>
      <c r="AU379" s="27"/>
      <c r="AV379" s="27"/>
      <c r="AW379" s="27"/>
      <c r="AX379" s="27"/>
      <c r="AY379" s="27"/>
      <c r="AZ379" s="27"/>
      <c r="BA379" s="27"/>
      <c r="BB379" s="27"/>
      <c r="BC379" s="27"/>
      <c r="BD379" s="27"/>
      <c r="BE379" s="27"/>
      <c r="BF379" s="27"/>
      <c r="BG379" s="27"/>
      <c r="BH379" s="27"/>
      <c r="BI379" s="27"/>
      <c r="BJ379" s="27"/>
      <c r="BK379" s="27"/>
      <c r="BL379" s="27"/>
      <c r="BM379" s="27"/>
      <c r="BN379" s="27"/>
      <c r="BO379" s="27"/>
      <c r="BP379" s="27"/>
      <c r="BQ379" s="27"/>
      <c r="BR379" s="27"/>
      <c r="BS379" s="27"/>
      <c r="BT379" s="27"/>
      <c r="BU379" s="27"/>
      <c r="BV379" s="27"/>
      <c r="BW379" s="27"/>
      <c r="BX379" s="27"/>
      <c r="BY379" s="27"/>
      <c r="BZ379" s="27"/>
      <c r="CA379" s="27"/>
      <c r="CB379" s="27"/>
      <c r="CC379" s="27"/>
      <c r="CD379" s="27"/>
      <c r="CE379" s="27"/>
      <c r="CF379" s="27"/>
      <c r="CG379" s="27"/>
      <c r="CH379" s="27"/>
      <c r="CI379" s="27"/>
      <c r="CJ379" s="27"/>
      <c r="CK379" s="27"/>
      <c r="CL379" s="27"/>
      <c r="CM379" s="27"/>
      <c r="CN379" s="27"/>
      <c r="CO379" s="27"/>
      <c r="CP379" s="27"/>
    </row>
    <row r="380" spans="1:94" x14ac:dyDescent="0.25">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c r="AO380" s="27"/>
      <c r="AP380" s="27"/>
      <c r="AQ380" s="27"/>
      <c r="AR380" s="27"/>
      <c r="AS380" s="27"/>
      <c r="AT380" s="27"/>
      <c r="AU380" s="27"/>
      <c r="AV380" s="27"/>
      <c r="AW380" s="27"/>
      <c r="AX380" s="27"/>
      <c r="AY380" s="27"/>
      <c r="AZ380" s="27"/>
      <c r="BA380" s="27"/>
      <c r="BB380" s="27"/>
      <c r="BC380" s="27"/>
      <c r="BD380" s="27"/>
      <c r="BE380" s="27"/>
      <c r="BF380" s="27"/>
      <c r="BG380" s="27"/>
      <c r="BH380" s="27"/>
      <c r="BI380" s="27"/>
      <c r="BJ380" s="27"/>
      <c r="BK380" s="27"/>
      <c r="BL380" s="27"/>
      <c r="BM380" s="27"/>
      <c r="BN380" s="27"/>
      <c r="BO380" s="27"/>
      <c r="BP380" s="27"/>
      <c r="BQ380" s="27"/>
      <c r="BR380" s="27"/>
      <c r="BS380" s="27"/>
      <c r="BT380" s="27"/>
      <c r="BU380" s="27"/>
      <c r="BV380" s="27"/>
      <c r="BW380" s="27"/>
      <c r="BX380" s="27"/>
      <c r="BY380" s="27"/>
      <c r="BZ380" s="27"/>
      <c r="CA380" s="27"/>
      <c r="CB380" s="27"/>
      <c r="CC380" s="27"/>
      <c r="CD380" s="27"/>
      <c r="CE380" s="27"/>
      <c r="CF380" s="27"/>
      <c r="CG380" s="27"/>
      <c r="CH380" s="27"/>
      <c r="CI380" s="27"/>
      <c r="CJ380" s="27"/>
      <c r="CK380" s="27"/>
      <c r="CL380" s="27"/>
      <c r="CM380" s="27"/>
      <c r="CN380" s="27"/>
      <c r="CO380" s="27"/>
      <c r="CP380" s="27"/>
    </row>
    <row r="381" spans="1:94" x14ac:dyDescent="0.25">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c r="AO381" s="27"/>
      <c r="AP381" s="27"/>
      <c r="AQ381" s="27"/>
      <c r="AR381" s="27"/>
      <c r="AS381" s="27"/>
      <c r="AT381" s="27"/>
      <c r="AU381" s="27"/>
      <c r="AV381" s="27"/>
      <c r="AW381" s="27"/>
      <c r="AX381" s="27"/>
      <c r="AY381" s="27"/>
      <c r="AZ381" s="27"/>
      <c r="BA381" s="27"/>
      <c r="BB381" s="27"/>
      <c r="BC381" s="27"/>
      <c r="BD381" s="27"/>
      <c r="BE381" s="27"/>
      <c r="BF381" s="27"/>
      <c r="BG381" s="27"/>
      <c r="BH381" s="27"/>
      <c r="BI381" s="27"/>
      <c r="BJ381" s="27"/>
      <c r="BK381" s="27"/>
      <c r="BL381" s="27"/>
      <c r="BM381" s="27"/>
      <c r="BN381" s="27"/>
      <c r="BO381" s="27"/>
      <c r="BP381" s="27"/>
      <c r="BQ381" s="27"/>
      <c r="BR381" s="27"/>
      <c r="BS381" s="27"/>
      <c r="BT381" s="27"/>
      <c r="BU381" s="27"/>
      <c r="BV381" s="27"/>
      <c r="BW381" s="27"/>
      <c r="BX381" s="27"/>
      <c r="BY381" s="27"/>
      <c r="BZ381" s="27"/>
      <c r="CA381" s="27"/>
      <c r="CB381" s="27"/>
      <c r="CC381" s="27"/>
      <c r="CD381" s="27"/>
      <c r="CE381" s="27"/>
      <c r="CF381" s="27"/>
      <c r="CG381" s="27"/>
      <c r="CH381" s="27"/>
      <c r="CI381" s="27"/>
      <c r="CJ381" s="27"/>
      <c r="CK381" s="27"/>
      <c r="CL381" s="27"/>
      <c r="CM381" s="27"/>
      <c r="CN381" s="27"/>
      <c r="CO381" s="27"/>
      <c r="CP381" s="27"/>
    </row>
    <row r="382" spans="1:94" x14ac:dyDescent="0.25">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27"/>
      <c r="AR382" s="27"/>
      <c r="AS382" s="27"/>
      <c r="AT382" s="27"/>
      <c r="AU382" s="27"/>
      <c r="AV382" s="27"/>
      <c r="AW382" s="27"/>
      <c r="AX382" s="27"/>
      <c r="AY382" s="27"/>
      <c r="AZ382" s="27"/>
      <c r="BA382" s="27"/>
      <c r="BB382" s="27"/>
      <c r="BC382" s="27"/>
      <c r="BD382" s="27"/>
      <c r="BE382" s="27"/>
      <c r="BF382" s="27"/>
      <c r="BG382" s="27"/>
      <c r="BH382" s="27"/>
      <c r="BI382" s="27"/>
      <c r="BJ382" s="27"/>
      <c r="BK382" s="27"/>
      <c r="BL382" s="27"/>
      <c r="BM382" s="27"/>
      <c r="BN382" s="27"/>
      <c r="BO382" s="27"/>
      <c r="BP382" s="27"/>
      <c r="BQ382" s="27"/>
      <c r="BR382" s="27"/>
      <c r="BS382" s="27"/>
      <c r="BT382" s="27"/>
      <c r="BU382" s="27"/>
      <c r="BV382" s="27"/>
      <c r="BW382" s="27"/>
      <c r="BX382" s="27"/>
      <c r="BY382" s="27"/>
      <c r="BZ382" s="27"/>
      <c r="CA382" s="27"/>
      <c r="CB382" s="27"/>
      <c r="CC382" s="27"/>
      <c r="CD382" s="27"/>
      <c r="CE382" s="27"/>
      <c r="CF382" s="27"/>
      <c r="CG382" s="27"/>
      <c r="CH382" s="27"/>
      <c r="CI382" s="27"/>
      <c r="CJ382" s="27"/>
      <c r="CK382" s="27"/>
      <c r="CL382" s="27"/>
      <c r="CM382" s="27"/>
      <c r="CN382" s="27"/>
      <c r="CO382" s="27"/>
      <c r="CP382" s="27"/>
    </row>
    <row r="383" spans="1:94" x14ac:dyDescent="0.25">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c r="AO383" s="27"/>
      <c r="AP383" s="27"/>
      <c r="AQ383" s="27"/>
      <c r="AR383" s="27"/>
      <c r="AS383" s="27"/>
      <c r="AT383" s="27"/>
      <c r="AU383" s="27"/>
      <c r="AV383" s="27"/>
      <c r="AW383" s="27"/>
      <c r="AX383" s="27"/>
      <c r="AY383" s="27"/>
      <c r="AZ383" s="27"/>
      <c r="BA383" s="27"/>
      <c r="BB383" s="27"/>
      <c r="BC383" s="27"/>
      <c r="BD383" s="27"/>
      <c r="BE383" s="27"/>
      <c r="BF383" s="27"/>
      <c r="BG383" s="27"/>
      <c r="BH383" s="27"/>
      <c r="BI383" s="27"/>
      <c r="BJ383" s="27"/>
      <c r="BK383" s="27"/>
      <c r="BL383" s="27"/>
      <c r="BM383" s="27"/>
      <c r="BN383" s="27"/>
      <c r="BO383" s="27"/>
      <c r="BP383" s="27"/>
      <c r="BQ383" s="27"/>
      <c r="BR383" s="27"/>
      <c r="BS383" s="27"/>
      <c r="BT383" s="27"/>
      <c r="BU383" s="27"/>
      <c r="BV383" s="27"/>
      <c r="BW383" s="27"/>
      <c r="BX383" s="27"/>
      <c r="BY383" s="27"/>
      <c r="BZ383" s="27"/>
      <c r="CA383" s="27"/>
      <c r="CB383" s="27"/>
      <c r="CC383" s="27"/>
      <c r="CD383" s="27"/>
      <c r="CE383" s="27"/>
      <c r="CF383" s="27"/>
      <c r="CG383" s="27"/>
      <c r="CH383" s="27"/>
      <c r="CI383" s="27"/>
      <c r="CJ383" s="27"/>
      <c r="CK383" s="27"/>
      <c r="CL383" s="27"/>
      <c r="CM383" s="27"/>
      <c r="CN383" s="27"/>
      <c r="CO383" s="27"/>
      <c r="CP383" s="27"/>
    </row>
    <row r="384" spans="1:94" x14ac:dyDescent="0.25">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c r="AO384" s="27"/>
      <c r="AP384" s="27"/>
      <c r="AQ384" s="27"/>
      <c r="AR384" s="27"/>
      <c r="AS384" s="27"/>
      <c r="AT384" s="27"/>
      <c r="AU384" s="27"/>
      <c r="AV384" s="27"/>
      <c r="AW384" s="27"/>
      <c r="AX384" s="27"/>
      <c r="AY384" s="27"/>
      <c r="AZ384" s="27"/>
      <c r="BA384" s="27"/>
      <c r="BB384" s="27"/>
      <c r="BC384" s="27"/>
      <c r="BD384" s="27"/>
      <c r="BE384" s="27"/>
      <c r="BF384" s="27"/>
      <c r="BG384" s="27"/>
      <c r="BH384" s="27"/>
      <c r="BI384" s="27"/>
      <c r="BJ384" s="27"/>
      <c r="BK384" s="27"/>
      <c r="BL384" s="27"/>
      <c r="BM384" s="27"/>
      <c r="BN384" s="27"/>
      <c r="BO384" s="27"/>
      <c r="BP384" s="27"/>
      <c r="BQ384" s="27"/>
      <c r="BR384" s="27"/>
      <c r="BS384" s="27"/>
      <c r="BT384" s="27"/>
      <c r="BU384" s="27"/>
      <c r="BV384" s="27"/>
      <c r="BW384" s="27"/>
      <c r="BX384" s="27"/>
      <c r="BY384" s="27"/>
      <c r="BZ384" s="27"/>
      <c r="CA384" s="27"/>
      <c r="CB384" s="27"/>
      <c r="CC384" s="27"/>
      <c r="CD384" s="27"/>
      <c r="CE384" s="27"/>
      <c r="CF384" s="27"/>
      <c r="CG384" s="27"/>
      <c r="CH384" s="27"/>
      <c r="CI384" s="27"/>
      <c r="CJ384" s="27"/>
      <c r="CK384" s="27"/>
      <c r="CL384" s="27"/>
      <c r="CM384" s="27"/>
      <c r="CN384" s="27"/>
      <c r="CO384" s="27"/>
      <c r="CP384" s="27"/>
    </row>
    <row r="385" spans="1:94" x14ac:dyDescent="0.25">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c r="AO385" s="27"/>
      <c r="AP385" s="27"/>
      <c r="AQ385" s="27"/>
      <c r="AR385" s="27"/>
      <c r="AS385" s="27"/>
      <c r="AT385" s="27"/>
      <c r="AU385" s="27"/>
      <c r="AV385" s="27"/>
      <c r="AW385" s="27"/>
      <c r="AX385" s="27"/>
      <c r="AY385" s="27"/>
      <c r="AZ385" s="27"/>
      <c r="BA385" s="27"/>
      <c r="BB385" s="27"/>
      <c r="BC385" s="27"/>
      <c r="BD385" s="27"/>
      <c r="BE385" s="27"/>
      <c r="BF385" s="27"/>
      <c r="BG385" s="27"/>
      <c r="BH385" s="27"/>
      <c r="BI385" s="27"/>
      <c r="BJ385" s="27"/>
      <c r="BK385" s="27"/>
      <c r="BL385" s="27"/>
      <c r="BM385" s="27"/>
      <c r="BN385" s="27"/>
      <c r="BO385" s="27"/>
      <c r="BP385" s="27"/>
      <c r="BQ385" s="27"/>
      <c r="BR385" s="27"/>
      <c r="BS385" s="27"/>
      <c r="BT385" s="27"/>
      <c r="BU385" s="27"/>
      <c r="BV385" s="27"/>
      <c r="BW385" s="27"/>
      <c r="BX385" s="27"/>
      <c r="BY385" s="27"/>
      <c r="BZ385" s="27"/>
      <c r="CA385" s="27"/>
      <c r="CB385" s="27"/>
      <c r="CC385" s="27"/>
      <c r="CD385" s="27"/>
      <c r="CE385" s="27"/>
      <c r="CF385" s="27"/>
      <c r="CG385" s="27"/>
      <c r="CH385" s="27"/>
      <c r="CI385" s="27"/>
      <c r="CJ385" s="27"/>
      <c r="CK385" s="27"/>
      <c r="CL385" s="27"/>
      <c r="CM385" s="27"/>
      <c r="CN385" s="27"/>
      <c r="CO385" s="27"/>
      <c r="CP385" s="27"/>
    </row>
    <row r="386" spans="1:94" x14ac:dyDescent="0.25">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c r="AO386" s="27"/>
      <c r="AP386" s="27"/>
      <c r="AQ386" s="27"/>
      <c r="AR386" s="27"/>
      <c r="AS386" s="27"/>
      <c r="AT386" s="27"/>
      <c r="AU386" s="27"/>
      <c r="AV386" s="27"/>
      <c r="AW386" s="27"/>
      <c r="AX386" s="27"/>
      <c r="AY386" s="27"/>
      <c r="AZ386" s="27"/>
      <c r="BA386" s="27"/>
      <c r="BB386" s="27"/>
      <c r="BC386" s="27"/>
      <c r="BD386" s="27"/>
      <c r="BE386" s="27"/>
      <c r="BF386" s="27"/>
      <c r="BG386" s="27"/>
      <c r="BH386" s="27"/>
      <c r="BI386" s="27"/>
      <c r="BJ386" s="27"/>
      <c r="BK386" s="27"/>
      <c r="BL386" s="27"/>
      <c r="BM386" s="27"/>
      <c r="BN386" s="27"/>
      <c r="BO386" s="27"/>
      <c r="BP386" s="27"/>
      <c r="BQ386" s="27"/>
      <c r="BR386" s="27"/>
      <c r="BS386" s="27"/>
      <c r="BT386" s="27"/>
      <c r="BU386" s="27"/>
      <c r="BV386" s="27"/>
      <c r="BW386" s="27"/>
      <c r="BX386" s="27"/>
      <c r="BY386" s="27"/>
      <c r="BZ386" s="27"/>
      <c r="CA386" s="27"/>
      <c r="CB386" s="27"/>
      <c r="CC386" s="27"/>
      <c r="CD386" s="27"/>
      <c r="CE386" s="27"/>
      <c r="CF386" s="27"/>
      <c r="CG386" s="27"/>
      <c r="CH386" s="27"/>
      <c r="CI386" s="27"/>
      <c r="CJ386" s="27"/>
      <c r="CK386" s="27"/>
      <c r="CL386" s="27"/>
      <c r="CM386" s="27"/>
      <c r="CN386" s="27"/>
      <c r="CO386" s="27"/>
      <c r="CP386" s="27"/>
    </row>
    <row r="387" spans="1:94" x14ac:dyDescent="0.25">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c r="AO387" s="27"/>
      <c r="AP387" s="27"/>
      <c r="AQ387" s="27"/>
      <c r="AR387" s="27"/>
      <c r="AS387" s="27"/>
      <c r="AT387" s="27"/>
      <c r="AU387" s="27"/>
      <c r="AV387" s="27"/>
      <c r="AW387" s="27"/>
      <c r="AX387" s="27"/>
      <c r="AY387" s="27"/>
      <c r="AZ387" s="27"/>
      <c r="BA387" s="27"/>
      <c r="BB387" s="27"/>
      <c r="BC387" s="27"/>
      <c r="BD387" s="27"/>
      <c r="BE387" s="27"/>
      <c r="BF387" s="27"/>
      <c r="BG387" s="27"/>
      <c r="BH387" s="27"/>
      <c r="BI387" s="27"/>
      <c r="BJ387" s="27"/>
      <c r="BK387" s="27"/>
      <c r="BL387" s="27"/>
      <c r="BM387" s="27"/>
      <c r="BN387" s="27"/>
      <c r="BO387" s="27"/>
      <c r="BP387" s="27"/>
      <c r="BQ387" s="27"/>
      <c r="BR387" s="27"/>
      <c r="BS387" s="27"/>
      <c r="BT387" s="27"/>
      <c r="BU387" s="27"/>
      <c r="BV387" s="27"/>
      <c r="BW387" s="27"/>
      <c r="BX387" s="27"/>
      <c r="BY387" s="27"/>
      <c r="BZ387" s="27"/>
      <c r="CA387" s="27"/>
      <c r="CB387" s="27"/>
      <c r="CC387" s="27"/>
      <c r="CD387" s="27"/>
      <c r="CE387" s="27"/>
      <c r="CF387" s="27"/>
      <c r="CG387" s="27"/>
      <c r="CH387" s="27"/>
      <c r="CI387" s="27"/>
      <c r="CJ387" s="27"/>
      <c r="CK387" s="27"/>
      <c r="CL387" s="27"/>
      <c r="CM387" s="27"/>
      <c r="CN387" s="27"/>
      <c r="CO387" s="27"/>
      <c r="CP387" s="27"/>
    </row>
    <row r="388" spans="1:94" x14ac:dyDescent="0.25">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c r="AO388" s="27"/>
      <c r="AP388" s="27"/>
      <c r="AQ388" s="27"/>
      <c r="AR388" s="27"/>
      <c r="AS388" s="27"/>
      <c r="AT388" s="27"/>
      <c r="AU388" s="27"/>
      <c r="AV388" s="27"/>
      <c r="AW388" s="27"/>
      <c r="AX388" s="27"/>
      <c r="AY388" s="27"/>
      <c r="AZ388" s="27"/>
      <c r="BA388" s="27"/>
      <c r="BB388" s="27"/>
      <c r="BC388" s="27"/>
      <c r="BD388" s="27"/>
      <c r="BE388" s="27"/>
      <c r="BF388" s="27"/>
      <c r="BG388" s="27"/>
      <c r="BH388" s="27"/>
      <c r="BI388" s="27"/>
      <c r="BJ388" s="27"/>
      <c r="BK388" s="27"/>
      <c r="BL388" s="27"/>
      <c r="BM388" s="27"/>
      <c r="BN388" s="27"/>
      <c r="BO388" s="27"/>
      <c r="BP388" s="27"/>
      <c r="BQ388" s="27"/>
      <c r="BR388" s="27"/>
      <c r="BS388" s="27"/>
      <c r="BT388" s="27"/>
      <c r="BU388" s="27"/>
      <c r="BV388" s="27"/>
      <c r="BW388" s="27"/>
      <c r="BX388" s="27"/>
      <c r="BY388" s="27"/>
      <c r="BZ388" s="27"/>
      <c r="CA388" s="27"/>
      <c r="CB388" s="27"/>
      <c r="CC388" s="27"/>
      <c r="CD388" s="27"/>
      <c r="CE388" s="27"/>
      <c r="CF388" s="27"/>
      <c r="CG388" s="27"/>
      <c r="CH388" s="27"/>
      <c r="CI388" s="27"/>
      <c r="CJ388" s="27"/>
      <c r="CK388" s="27"/>
      <c r="CL388" s="27"/>
      <c r="CM388" s="27"/>
      <c r="CN388" s="27"/>
      <c r="CO388" s="27"/>
      <c r="CP388" s="27"/>
    </row>
    <row r="389" spans="1:94" x14ac:dyDescent="0.25">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c r="AO389" s="27"/>
      <c r="AP389" s="27"/>
      <c r="AQ389" s="27"/>
      <c r="AR389" s="27"/>
      <c r="AS389" s="27"/>
      <c r="AT389" s="27"/>
      <c r="AU389" s="27"/>
      <c r="AV389" s="27"/>
      <c r="AW389" s="27"/>
      <c r="AX389" s="27"/>
      <c r="AY389" s="27"/>
      <c r="AZ389" s="27"/>
      <c r="BA389" s="27"/>
      <c r="BB389" s="27"/>
      <c r="BC389" s="27"/>
      <c r="BD389" s="27"/>
      <c r="BE389" s="27"/>
      <c r="BF389" s="27"/>
      <c r="BG389" s="27"/>
      <c r="BH389" s="27"/>
      <c r="BI389" s="27"/>
      <c r="BJ389" s="27"/>
      <c r="BK389" s="27"/>
      <c r="BL389" s="27"/>
      <c r="BM389" s="27"/>
      <c r="BN389" s="27"/>
      <c r="BO389" s="27"/>
      <c r="BP389" s="27"/>
      <c r="BQ389" s="27"/>
      <c r="BR389" s="27"/>
      <c r="BS389" s="27"/>
      <c r="BT389" s="27"/>
      <c r="BU389" s="27"/>
      <c r="BV389" s="27"/>
      <c r="BW389" s="27"/>
      <c r="BX389" s="27"/>
      <c r="BY389" s="27"/>
      <c r="BZ389" s="27"/>
      <c r="CA389" s="27"/>
      <c r="CB389" s="27"/>
      <c r="CC389" s="27"/>
      <c r="CD389" s="27"/>
      <c r="CE389" s="27"/>
      <c r="CF389" s="27"/>
      <c r="CG389" s="27"/>
      <c r="CH389" s="27"/>
      <c r="CI389" s="27"/>
      <c r="CJ389" s="27"/>
      <c r="CK389" s="27"/>
      <c r="CL389" s="27"/>
      <c r="CM389" s="27"/>
      <c r="CN389" s="27"/>
      <c r="CO389" s="27"/>
      <c r="CP389" s="27"/>
    </row>
    <row r="390" spans="1:94" x14ac:dyDescent="0.25">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c r="AO390" s="27"/>
      <c r="AP390" s="27"/>
      <c r="AQ390" s="27"/>
      <c r="AR390" s="27"/>
      <c r="AS390" s="27"/>
      <c r="AT390" s="27"/>
      <c r="AU390" s="27"/>
      <c r="AV390" s="27"/>
      <c r="AW390" s="27"/>
      <c r="AX390" s="27"/>
      <c r="AY390" s="27"/>
      <c r="AZ390" s="27"/>
      <c r="BA390" s="27"/>
      <c r="BB390" s="27"/>
      <c r="BC390" s="27"/>
      <c r="BD390" s="27"/>
      <c r="BE390" s="27"/>
      <c r="BF390" s="27"/>
      <c r="BG390" s="27"/>
      <c r="BH390" s="27"/>
      <c r="BI390" s="27"/>
      <c r="BJ390" s="27"/>
      <c r="BK390" s="27"/>
      <c r="BL390" s="27"/>
      <c r="BM390" s="27"/>
      <c r="BN390" s="27"/>
      <c r="BO390" s="27"/>
      <c r="BP390" s="27"/>
      <c r="BQ390" s="27"/>
      <c r="BR390" s="27"/>
      <c r="BS390" s="27"/>
      <c r="BT390" s="27"/>
      <c r="BU390" s="27"/>
      <c r="BV390" s="27"/>
      <c r="BW390" s="27"/>
      <c r="BX390" s="27"/>
      <c r="BY390" s="27"/>
      <c r="BZ390" s="27"/>
      <c r="CA390" s="27"/>
      <c r="CB390" s="27"/>
      <c r="CC390" s="27"/>
      <c r="CD390" s="27"/>
      <c r="CE390" s="27"/>
      <c r="CF390" s="27"/>
      <c r="CG390" s="27"/>
      <c r="CH390" s="27"/>
      <c r="CI390" s="27"/>
      <c r="CJ390" s="27"/>
      <c r="CK390" s="27"/>
      <c r="CL390" s="27"/>
      <c r="CM390" s="27"/>
      <c r="CN390" s="27"/>
      <c r="CO390" s="27"/>
      <c r="CP390" s="27"/>
    </row>
    <row r="391" spans="1:94" x14ac:dyDescent="0.25">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c r="AO391" s="27"/>
      <c r="AP391" s="27"/>
      <c r="AQ391" s="27"/>
      <c r="AR391" s="27"/>
      <c r="AS391" s="27"/>
      <c r="AT391" s="27"/>
      <c r="AU391" s="27"/>
      <c r="AV391" s="27"/>
      <c r="AW391" s="27"/>
      <c r="AX391" s="27"/>
      <c r="AY391" s="27"/>
      <c r="AZ391" s="27"/>
      <c r="BA391" s="27"/>
      <c r="BB391" s="27"/>
      <c r="BC391" s="27"/>
      <c r="BD391" s="27"/>
      <c r="BE391" s="27"/>
      <c r="BF391" s="27"/>
      <c r="BG391" s="27"/>
      <c r="BH391" s="27"/>
      <c r="BI391" s="27"/>
      <c r="BJ391" s="27"/>
      <c r="BK391" s="27"/>
      <c r="BL391" s="27"/>
      <c r="BM391" s="27"/>
      <c r="BN391" s="27"/>
      <c r="BO391" s="27"/>
      <c r="BP391" s="27"/>
      <c r="BQ391" s="27"/>
      <c r="BR391" s="27"/>
      <c r="BS391" s="27"/>
      <c r="BT391" s="27"/>
      <c r="BU391" s="27"/>
      <c r="BV391" s="27"/>
      <c r="BW391" s="27"/>
      <c r="BX391" s="27"/>
      <c r="BY391" s="27"/>
      <c r="BZ391" s="27"/>
      <c r="CA391" s="27"/>
      <c r="CB391" s="27"/>
      <c r="CC391" s="27"/>
      <c r="CD391" s="27"/>
      <c r="CE391" s="27"/>
      <c r="CF391" s="27"/>
      <c r="CG391" s="27"/>
      <c r="CH391" s="27"/>
      <c r="CI391" s="27"/>
      <c r="CJ391" s="27"/>
      <c r="CK391" s="27"/>
      <c r="CL391" s="27"/>
      <c r="CM391" s="27"/>
      <c r="CN391" s="27"/>
      <c r="CO391" s="27"/>
      <c r="CP391" s="27"/>
    </row>
    <row r="392" spans="1:94" x14ac:dyDescent="0.25">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c r="AO392" s="27"/>
      <c r="AP392" s="27"/>
      <c r="AQ392" s="27"/>
      <c r="AR392" s="27"/>
      <c r="AS392" s="27"/>
      <c r="AT392" s="27"/>
      <c r="AU392" s="27"/>
      <c r="AV392" s="27"/>
      <c r="AW392" s="27"/>
      <c r="AX392" s="27"/>
      <c r="AY392" s="27"/>
      <c r="AZ392" s="27"/>
      <c r="BA392" s="27"/>
      <c r="BB392" s="27"/>
      <c r="BC392" s="27"/>
      <c r="BD392" s="27"/>
      <c r="BE392" s="27"/>
      <c r="BF392" s="27"/>
      <c r="BG392" s="27"/>
      <c r="BH392" s="27"/>
      <c r="BI392" s="27"/>
      <c r="BJ392" s="27"/>
      <c r="BK392" s="27"/>
      <c r="BL392" s="27"/>
      <c r="BM392" s="27"/>
      <c r="BN392" s="27"/>
      <c r="BO392" s="27"/>
      <c r="BP392" s="27"/>
      <c r="BQ392" s="27"/>
      <c r="BR392" s="27"/>
      <c r="BS392" s="27"/>
      <c r="BT392" s="27"/>
      <c r="BU392" s="27"/>
      <c r="BV392" s="27"/>
      <c r="BW392" s="27"/>
      <c r="BX392" s="27"/>
      <c r="BY392" s="27"/>
      <c r="BZ392" s="27"/>
      <c r="CA392" s="27"/>
      <c r="CB392" s="27"/>
      <c r="CC392" s="27"/>
      <c r="CD392" s="27"/>
      <c r="CE392" s="27"/>
      <c r="CF392" s="27"/>
      <c r="CG392" s="27"/>
      <c r="CH392" s="27"/>
      <c r="CI392" s="27"/>
      <c r="CJ392" s="27"/>
      <c r="CK392" s="27"/>
      <c r="CL392" s="27"/>
      <c r="CM392" s="27"/>
      <c r="CN392" s="27"/>
      <c r="CO392" s="27"/>
      <c r="CP392" s="27"/>
    </row>
    <row r="393" spans="1:94" x14ac:dyDescent="0.25">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c r="AO393" s="27"/>
      <c r="AP393" s="27"/>
      <c r="AQ393" s="27"/>
      <c r="AR393" s="27"/>
      <c r="AS393" s="27"/>
      <c r="AT393" s="27"/>
      <c r="AU393" s="27"/>
      <c r="AV393" s="27"/>
      <c r="AW393" s="27"/>
      <c r="AX393" s="27"/>
      <c r="AY393" s="27"/>
      <c r="AZ393" s="27"/>
      <c r="BA393" s="27"/>
      <c r="BB393" s="27"/>
      <c r="BC393" s="27"/>
      <c r="BD393" s="27"/>
      <c r="BE393" s="27"/>
      <c r="BF393" s="27"/>
      <c r="BG393" s="27"/>
      <c r="BH393" s="27"/>
      <c r="BI393" s="27"/>
      <c r="BJ393" s="27"/>
      <c r="BK393" s="27"/>
      <c r="BL393" s="27"/>
      <c r="BM393" s="27"/>
      <c r="BN393" s="27"/>
      <c r="BO393" s="27"/>
      <c r="BP393" s="27"/>
      <c r="BQ393" s="27"/>
      <c r="BR393" s="27"/>
      <c r="BS393" s="27"/>
      <c r="BT393" s="27"/>
      <c r="BU393" s="27"/>
      <c r="BV393" s="27"/>
      <c r="BW393" s="27"/>
      <c r="BX393" s="27"/>
      <c r="BY393" s="27"/>
      <c r="BZ393" s="27"/>
      <c r="CA393" s="27"/>
      <c r="CB393" s="27"/>
      <c r="CC393" s="27"/>
      <c r="CD393" s="27"/>
      <c r="CE393" s="27"/>
      <c r="CF393" s="27"/>
      <c r="CG393" s="27"/>
      <c r="CH393" s="27"/>
      <c r="CI393" s="27"/>
      <c r="CJ393" s="27"/>
      <c r="CK393" s="27"/>
      <c r="CL393" s="27"/>
      <c r="CM393" s="27"/>
      <c r="CN393" s="27"/>
      <c r="CO393" s="27"/>
      <c r="CP393" s="27"/>
    </row>
    <row r="394" spans="1:94" x14ac:dyDescent="0.25">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c r="AO394" s="27"/>
      <c r="AP394" s="27"/>
      <c r="AQ394" s="27"/>
      <c r="AR394" s="27"/>
      <c r="AS394" s="27"/>
      <c r="AT394" s="27"/>
      <c r="AU394" s="27"/>
      <c r="AV394" s="27"/>
      <c r="AW394" s="27"/>
      <c r="AX394" s="27"/>
      <c r="AY394" s="27"/>
      <c r="AZ394" s="27"/>
      <c r="BA394" s="27"/>
      <c r="BB394" s="27"/>
      <c r="BC394" s="27"/>
      <c r="BD394" s="27"/>
      <c r="BE394" s="27"/>
      <c r="BF394" s="27"/>
      <c r="BG394" s="27"/>
      <c r="BH394" s="27"/>
      <c r="BI394" s="27"/>
      <c r="BJ394" s="27"/>
      <c r="BK394" s="27"/>
      <c r="BL394" s="27"/>
      <c r="BM394" s="27"/>
      <c r="BN394" s="27"/>
      <c r="BO394" s="27"/>
      <c r="BP394" s="27"/>
      <c r="BQ394" s="27"/>
      <c r="BR394" s="27"/>
      <c r="BS394" s="27"/>
      <c r="BT394" s="27"/>
      <c r="BU394" s="27"/>
      <c r="BV394" s="27"/>
      <c r="BW394" s="27"/>
      <c r="BX394" s="27"/>
      <c r="BY394" s="27"/>
      <c r="BZ394" s="27"/>
      <c r="CA394" s="27"/>
      <c r="CB394" s="27"/>
      <c r="CC394" s="27"/>
      <c r="CD394" s="27"/>
      <c r="CE394" s="27"/>
      <c r="CF394" s="27"/>
      <c r="CG394" s="27"/>
      <c r="CH394" s="27"/>
      <c r="CI394" s="27"/>
      <c r="CJ394" s="27"/>
      <c r="CK394" s="27"/>
      <c r="CL394" s="27"/>
      <c r="CM394" s="27"/>
      <c r="CN394" s="27"/>
      <c r="CO394" s="27"/>
      <c r="CP394" s="27"/>
    </row>
    <row r="395" spans="1:94" x14ac:dyDescent="0.25">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c r="AO395" s="27"/>
      <c r="AP395" s="27"/>
      <c r="AQ395" s="27"/>
      <c r="AR395" s="27"/>
      <c r="AS395" s="27"/>
      <c r="AT395" s="27"/>
      <c r="AU395" s="27"/>
      <c r="AV395" s="27"/>
      <c r="AW395" s="27"/>
      <c r="AX395" s="27"/>
      <c r="AY395" s="27"/>
      <c r="AZ395" s="27"/>
      <c r="BA395" s="27"/>
      <c r="BB395" s="27"/>
      <c r="BC395" s="27"/>
      <c r="BD395" s="27"/>
      <c r="BE395" s="27"/>
      <c r="BF395" s="27"/>
      <c r="BG395" s="27"/>
      <c r="BH395" s="27"/>
      <c r="BI395" s="27"/>
      <c r="BJ395" s="27"/>
      <c r="BK395" s="27"/>
      <c r="BL395" s="27"/>
      <c r="BM395" s="27"/>
      <c r="BN395" s="27"/>
      <c r="BO395" s="27"/>
      <c r="BP395" s="27"/>
      <c r="BQ395" s="27"/>
      <c r="BR395" s="27"/>
      <c r="BS395" s="27"/>
      <c r="BT395" s="27"/>
      <c r="BU395" s="27"/>
      <c r="BV395" s="27"/>
      <c r="BW395" s="27"/>
      <c r="BX395" s="27"/>
      <c r="BY395" s="27"/>
      <c r="BZ395" s="27"/>
      <c r="CA395" s="27"/>
      <c r="CB395" s="27"/>
      <c r="CC395" s="27"/>
      <c r="CD395" s="27"/>
      <c r="CE395" s="27"/>
      <c r="CF395" s="27"/>
      <c r="CG395" s="27"/>
      <c r="CH395" s="27"/>
      <c r="CI395" s="27"/>
      <c r="CJ395" s="27"/>
      <c r="CK395" s="27"/>
      <c r="CL395" s="27"/>
      <c r="CM395" s="27"/>
      <c r="CN395" s="27"/>
      <c r="CO395" s="27"/>
      <c r="CP395" s="27"/>
    </row>
    <row r="396" spans="1:94" x14ac:dyDescent="0.25">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c r="AO396" s="27"/>
      <c r="AP396" s="27"/>
      <c r="AQ396" s="27"/>
      <c r="AR396" s="27"/>
      <c r="AS396" s="27"/>
      <c r="AT396" s="27"/>
      <c r="AU396" s="27"/>
      <c r="AV396" s="27"/>
      <c r="AW396" s="27"/>
      <c r="AX396" s="27"/>
      <c r="AY396" s="27"/>
      <c r="AZ396" s="27"/>
      <c r="BA396" s="27"/>
      <c r="BB396" s="27"/>
      <c r="BC396" s="27"/>
      <c r="BD396" s="27"/>
      <c r="BE396" s="27"/>
      <c r="BF396" s="27"/>
      <c r="BG396" s="27"/>
      <c r="BH396" s="27"/>
      <c r="BI396" s="27"/>
      <c r="BJ396" s="27"/>
      <c r="BK396" s="27"/>
      <c r="BL396" s="27"/>
      <c r="BM396" s="27"/>
      <c r="BN396" s="27"/>
      <c r="BO396" s="27"/>
      <c r="BP396" s="27"/>
      <c r="BQ396" s="27"/>
      <c r="BR396" s="27"/>
      <c r="BS396" s="27"/>
      <c r="BT396" s="27"/>
      <c r="BU396" s="27"/>
      <c r="BV396" s="27"/>
      <c r="BW396" s="27"/>
      <c r="BX396" s="27"/>
      <c r="BY396" s="27"/>
      <c r="BZ396" s="27"/>
      <c r="CA396" s="27"/>
      <c r="CB396" s="27"/>
      <c r="CC396" s="27"/>
      <c r="CD396" s="27"/>
      <c r="CE396" s="27"/>
      <c r="CF396" s="27"/>
      <c r="CG396" s="27"/>
      <c r="CH396" s="27"/>
      <c r="CI396" s="27"/>
      <c r="CJ396" s="27"/>
      <c r="CK396" s="27"/>
      <c r="CL396" s="27"/>
      <c r="CM396" s="27"/>
      <c r="CN396" s="27"/>
      <c r="CO396" s="27"/>
      <c r="CP396" s="27"/>
    </row>
    <row r="397" spans="1:94" x14ac:dyDescent="0.25">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c r="AR397" s="27"/>
      <c r="AS397" s="27"/>
      <c r="AT397" s="27"/>
      <c r="AU397" s="27"/>
      <c r="AV397" s="27"/>
      <c r="AW397" s="27"/>
      <c r="AX397" s="27"/>
      <c r="AY397" s="27"/>
      <c r="AZ397" s="27"/>
      <c r="BA397" s="27"/>
      <c r="BB397" s="27"/>
      <c r="BC397" s="27"/>
      <c r="BD397" s="27"/>
      <c r="BE397" s="27"/>
      <c r="BF397" s="27"/>
      <c r="BG397" s="27"/>
      <c r="BH397" s="27"/>
      <c r="BI397" s="27"/>
      <c r="BJ397" s="27"/>
      <c r="BK397" s="27"/>
      <c r="BL397" s="27"/>
      <c r="BM397" s="27"/>
      <c r="BN397" s="27"/>
      <c r="BO397" s="27"/>
      <c r="BP397" s="27"/>
      <c r="BQ397" s="27"/>
      <c r="BR397" s="27"/>
      <c r="BS397" s="27"/>
      <c r="BT397" s="27"/>
      <c r="BU397" s="27"/>
      <c r="BV397" s="27"/>
      <c r="BW397" s="27"/>
      <c r="BX397" s="27"/>
      <c r="BY397" s="27"/>
      <c r="BZ397" s="27"/>
      <c r="CA397" s="27"/>
      <c r="CB397" s="27"/>
      <c r="CC397" s="27"/>
      <c r="CD397" s="27"/>
      <c r="CE397" s="27"/>
      <c r="CF397" s="27"/>
      <c r="CG397" s="27"/>
      <c r="CH397" s="27"/>
      <c r="CI397" s="27"/>
      <c r="CJ397" s="27"/>
      <c r="CK397" s="27"/>
      <c r="CL397" s="27"/>
      <c r="CM397" s="27"/>
      <c r="CN397" s="27"/>
      <c r="CO397" s="27"/>
      <c r="CP397" s="27"/>
    </row>
    <row r="398" spans="1:94" x14ac:dyDescent="0.25">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c r="AO398" s="27"/>
      <c r="AP398" s="27"/>
      <c r="AQ398" s="27"/>
      <c r="AR398" s="27"/>
      <c r="AS398" s="27"/>
      <c r="AT398" s="27"/>
      <c r="AU398" s="27"/>
      <c r="AV398" s="27"/>
      <c r="AW398" s="27"/>
      <c r="AX398" s="27"/>
      <c r="AY398" s="27"/>
      <c r="AZ398" s="27"/>
      <c r="BA398" s="27"/>
      <c r="BB398" s="27"/>
      <c r="BC398" s="27"/>
      <c r="BD398" s="27"/>
      <c r="BE398" s="27"/>
      <c r="BF398" s="27"/>
      <c r="BG398" s="27"/>
      <c r="BH398" s="27"/>
      <c r="BI398" s="27"/>
      <c r="BJ398" s="27"/>
      <c r="BK398" s="27"/>
      <c r="BL398" s="27"/>
      <c r="BM398" s="27"/>
      <c r="BN398" s="27"/>
      <c r="BO398" s="27"/>
      <c r="BP398" s="27"/>
      <c r="BQ398" s="27"/>
      <c r="BR398" s="27"/>
      <c r="BS398" s="27"/>
      <c r="BT398" s="27"/>
      <c r="BU398" s="27"/>
      <c r="BV398" s="27"/>
      <c r="BW398" s="27"/>
      <c r="BX398" s="27"/>
      <c r="BY398" s="27"/>
      <c r="BZ398" s="27"/>
      <c r="CA398" s="27"/>
      <c r="CB398" s="27"/>
      <c r="CC398" s="27"/>
      <c r="CD398" s="27"/>
      <c r="CE398" s="27"/>
      <c r="CF398" s="27"/>
      <c r="CG398" s="27"/>
      <c r="CH398" s="27"/>
      <c r="CI398" s="27"/>
      <c r="CJ398" s="27"/>
      <c r="CK398" s="27"/>
      <c r="CL398" s="27"/>
      <c r="CM398" s="27"/>
      <c r="CN398" s="27"/>
      <c r="CO398" s="27"/>
      <c r="CP398" s="27"/>
    </row>
    <row r="399" spans="1:94" x14ac:dyDescent="0.25">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c r="AO399" s="27"/>
      <c r="AP399" s="27"/>
      <c r="AQ399" s="27"/>
      <c r="AR399" s="27"/>
      <c r="AS399" s="27"/>
      <c r="AT399" s="27"/>
      <c r="AU399" s="27"/>
      <c r="AV399" s="27"/>
      <c r="AW399" s="27"/>
      <c r="AX399" s="27"/>
      <c r="AY399" s="27"/>
      <c r="AZ399" s="27"/>
      <c r="BA399" s="27"/>
      <c r="BB399" s="27"/>
      <c r="BC399" s="27"/>
      <c r="BD399" s="27"/>
      <c r="BE399" s="27"/>
      <c r="BF399" s="27"/>
      <c r="BG399" s="27"/>
      <c r="BH399" s="27"/>
      <c r="BI399" s="27"/>
      <c r="BJ399" s="27"/>
      <c r="BK399" s="27"/>
      <c r="BL399" s="27"/>
      <c r="BM399" s="27"/>
      <c r="BN399" s="27"/>
      <c r="BO399" s="27"/>
      <c r="BP399" s="27"/>
      <c r="BQ399" s="27"/>
      <c r="BR399" s="27"/>
      <c r="BS399" s="27"/>
      <c r="BT399" s="27"/>
      <c r="BU399" s="27"/>
      <c r="BV399" s="27"/>
      <c r="BW399" s="27"/>
      <c r="BX399" s="27"/>
      <c r="BY399" s="27"/>
      <c r="BZ399" s="27"/>
      <c r="CA399" s="27"/>
      <c r="CB399" s="27"/>
      <c r="CC399" s="27"/>
      <c r="CD399" s="27"/>
      <c r="CE399" s="27"/>
      <c r="CF399" s="27"/>
      <c r="CG399" s="27"/>
      <c r="CH399" s="27"/>
      <c r="CI399" s="27"/>
      <c r="CJ399" s="27"/>
      <c r="CK399" s="27"/>
      <c r="CL399" s="27"/>
      <c r="CM399" s="27"/>
      <c r="CN399" s="27"/>
      <c r="CO399" s="27"/>
      <c r="CP399" s="27"/>
    </row>
    <row r="400" spans="1:94" x14ac:dyDescent="0.25">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c r="AR400" s="27"/>
      <c r="AS400" s="27"/>
      <c r="AT400" s="27"/>
      <c r="AU400" s="27"/>
      <c r="AV400" s="27"/>
      <c r="AW400" s="27"/>
      <c r="AX400" s="27"/>
      <c r="AY400" s="27"/>
      <c r="AZ400" s="27"/>
      <c r="BA400" s="27"/>
      <c r="BB400" s="27"/>
      <c r="BC400" s="27"/>
      <c r="BD400" s="27"/>
      <c r="BE400" s="27"/>
      <c r="BF400" s="27"/>
      <c r="BG400" s="27"/>
      <c r="BH400" s="27"/>
      <c r="BI400" s="27"/>
      <c r="BJ400" s="27"/>
      <c r="BK400" s="27"/>
      <c r="BL400" s="27"/>
      <c r="BM400" s="27"/>
      <c r="BN400" s="27"/>
      <c r="BO400" s="27"/>
      <c r="BP400" s="27"/>
      <c r="BQ400" s="27"/>
      <c r="BR400" s="27"/>
      <c r="BS400" s="27"/>
      <c r="BT400" s="27"/>
      <c r="BU400" s="27"/>
      <c r="BV400" s="27"/>
      <c r="BW400" s="27"/>
      <c r="BX400" s="27"/>
      <c r="BY400" s="27"/>
      <c r="BZ400" s="27"/>
      <c r="CA400" s="27"/>
      <c r="CB400" s="27"/>
      <c r="CC400" s="27"/>
      <c r="CD400" s="27"/>
      <c r="CE400" s="27"/>
      <c r="CF400" s="27"/>
      <c r="CG400" s="27"/>
      <c r="CH400" s="27"/>
      <c r="CI400" s="27"/>
      <c r="CJ400" s="27"/>
      <c r="CK400" s="27"/>
      <c r="CL400" s="27"/>
      <c r="CM400" s="27"/>
      <c r="CN400" s="27"/>
      <c r="CO400" s="27"/>
      <c r="CP400" s="27"/>
    </row>
    <row r="401" spans="1:94" x14ac:dyDescent="0.25">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c r="AO401" s="27"/>
      <c r="AP401" s="27"/>
      <c r="AQ401" s="27"/>
      <c r="AR401" s="27"/>
      <c r="AS401" s="27"/>
      <c r="AT401" s="27"/>
      <c r="AU401" s="27"/>
      <c r="AV401" s="27"/>
      <c r="AW401" s="27"/>
      <c r="AX401" s="27"/>
      <c r="AY401" s="27"/>
      <c r="AZ401" s="27"/>
      <c r="BA401" s="27"/>
      <c r="BB401" s="27"/>
      <c r="BC401" s="27"/>
      <c r="BD401" s="27"/>
      <c r="BE401" s="27"/>
      <c r="BF401" s="27"/>
      <c r="BG401" s="27"/>
      <c r="BH401" s="27"/>
      <c r="BI401" s="27"/>
      <c r="BJ401" s="27"/>
      <c r="BK401" s="27"/>
      <c r="BL401" s="27"/>
      <c r="BM401" s="27"/>
      <c r="BN401" s="27"/>
      <c r="BO401" s="27"/>
      <c r="BP401" s="27"/>
      <c r="BQ401" s="27"/>
      <c r="BR401" s="27"/>
      <c r="BS401" s="27"/>
      <c r="BT401" s="27"/>
      <c r="BU401" s="27"/>
      <c r="BV401" s="27"/>
      <c r="BW401" s="27"/>
      <c r="BX401" s="27"/>
      <c r="BY401" s="27"/>
      <c r="BZ401" s="27"/>
      <c r="CA401" s="27"/>
      <c r="CB401" s="27"/>
      <c r="CC401" s="27"/>
      <c r="CD401" s="27"/>
      <c r="CE401" s="27"/>
      <c r="CF401" s="27"/>
      <c r="CG401" s="27"/>
      <c r="CH401" s="27"/>
      <c r="CI401" s="27"/>
      <c r="CJ401" s="27"/>
      <c r="CK401" s="27"/>
      <c r="CL401" s="27"/>
      <c r="CM401" s="27"/>
      <c r="CN401" s="27"/>
      <c r="CO401" s="27"/>
      <c r="CP401" s="27"/>
    </row>
    <row r="402" spans="1:94" x14ac:dyDescent="0.25">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c r="AR402" s="27"/>
      <c r="AS402" s="27"/>
      <c r="AT402" s="27"/>
      <c r="AU402" s="27"/>
      <c r="AV402" s="27"/>
      <c r="AW402" s="27"/>
      <c r="AX402" s="27"/>
      <c r="AY402" s="27"/>
      <c r="AZ402" s="27"/>
      <c r="BA402" s="27"/>
      <c r="BB402" s="27"/>
      <c r="BC402" s="27"/>
      <c r="BD402" s="27"/>
      <c r="BE402" s="27"/>
      <c r="BF402" s="27"/>
      <c r="BG402" s="27"/>
      <c r="BH402" s="27"/>
      <c r="BI402" s="27"/>
      <c r="BJ402" s="27"/>
      <c r="BK402" s="27"/>
      <c r="BL402" s="27"/>
      <c r="BM402" s="27"/>
      <c r="BN402" s="27"/>
      <c r="BO402" s="27"/>
      <c r="BP402" s="27"/>
      <c r="BQ402" s="27"/>
      <c r="BR402" s="27"/>
      <c r="BS402" s="27"/>
      <c r="BT402" s="27"/>
      <c r="BU402" s="27"/>
      <c r="BV402" s="27"/>
      <c r="BW402" s="27"/>
      <c r="BX402" s="27"/>
      <c r="BY402" s="27"/>
      <c r="BZ402" s="27"/>
      <c r="CA402" s="27"/>
      <c r="CB402" s="27"/>
      <c r="CC402" s="27"/>
      <c r="CD402" s="27"/>
      <c r="CE402" s="27"/>
      <c r="CF402" s="27"/>
      <c r="CG402" s="27"/>
      <c r="CH402" s="27"/>
      <c r="CI402" s="27"/>
      <c r="CJ402" s="27"/>
      <c r="CK402" s="27"/>
      <c r="CL402" s="27"/>
      <c r="CM402" s="27"/>
      <c r="CN402" s="27"/>
      <c r="CO402" s="27"/>
      <c r="CP402" s="27"/>
    </row>
    <row r="403" spans="1:94" x14ac:dyDescent="0.25">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c r="AO403" s="27"/>
      <c r="AP403" s="27"/>
      <c r="AQ403" s="27"/>
      <c r="AR403" s="27"/>
      <c r="AS403" s="27"/>
      <c r="AT403" s="27"/>
      <c r="AU403" s="27"/>
      <c r="AV403" s="27"/>
      <c r="AW403" s="27"/>
      <c r="AX403" s="27"/>
      <c r="AY403" s="27"/>
      <c r="AZ403" s="27"/>
      <c r="BA403" s="27"/>
      <c r="BB403" s="27"/>
      <c r="BC403" s="27"/>
      <c r="BD403" s="27"/>
      <c r="BE403" s="27"/>
      <c r="BF403" s="27"/>
      <c r="BG403" s="27"/>
      <c r="BH403" s="27"/>
      <c r="BI403" s="27"/>
      <c r="BJ403" s="27"/>
      <c r="BK403" s="27"/>
      <c r="BL403" s="27"/>
      <c r="BM403" s="27"/>
      <c r="BN403" s="27"/>
      <c r="BO403" s="27"/>
      <c r="BP403" s="27"/>
      <c r="BQ403" s="27"/>
      <c r="BR403" s="27"/>
      <c r="BS403" s="27"/>
      <c r="BT403" s="27"/>
      <c r="BU403" s="27"/>
      <c r="BV403" s="27"/>
      <c r="BW403" s="27"/>
      <c r="BX403" s="27"/>
      <c r="BY403" s="27"/>
      <c r="BZ403" s="27"/>
      <c r="CA403" s="27"/>
      <c r="CB403" s="27"/>
      <c r="CC403" s="27"/>
      <c r="CD403" s="27"/>
      <c r="CE403" s="27"/>
      <c r="CF403" s="27"/>
      <c r="CG403" s="27"/>
      <c r="CH403" s="27"/>
      <c r="CI403" s="27"/>
      <c r="CJ403" s="27"/>
      <c r="CK403" s="27"/>
      <c r="CL403" s="27"/>
      <c r="CM403" s="27"/>
      <c r="CN403" s="27"/>
      <c r="CO403" s="27"/>
      <c r="CP403" s="27"/>
    </row>
    <row r="404" spans="1:94" x14ac:dyDescent="0.25">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c r="AO404" s="27"/>
      <c r="AP404" s="27"/>
      <c r="AQ404" s="27"/>
      <c r="AR404" s="27"/>
      <c r="AS404" s="27"/>
      <c r="AT404" s="27"/>
      <c r="AU404" s="27"/>
      <c r="AV404" s="27"/>
      <c r="AW404" s="27"/>
      <c r="AX404" s="27"/>
      <c r="AY404" s="27"/>
      <c r="AZ404" s="27"/>
      <c r="BA404" s="27"/>
      <c r="BB404" s="27"/>
      <c r="BC404" s="27"/>
      <c r="BD404" s="27"/>
      <c r="BE404" s="27"/>
      <c r="BF404" s="27"/>
      <c r="BG404" s="27"/>
      <c r="BH404" s="27"/>
      <c r="BI404" s="27"/>
      <c r="BJ404" s="27"/>
      <c r="BK404" s="27"/>
      <c r="BL404" s="27"/>
      <c r="BM404" s="27"/>
      <c r="BN404" s="27"/>
      <c r="BO404" s="27"/>
      <c r="BP404" s="27"/>
      <c r="BQ404" s="27"/>
      <c r="BR404" s="27"/>
      <c r="BS404" s="27"/>
      <c r="BT404" s="27"/>
      <c r="BU404" s="27"/>
      <c r="BV404" s="27"/>
      <c r="BW404" s="27"/>
      <c r="BX404" s="27"/>
      <c r="BY404" s="27"/>
      <c r="BZ404" s="27"/>
      <c r="CA404" s="27"/>
      <c r="CB404" s="27"/>
      <c r="CC404" s="27"/>
      <c r="CD404" s="27"/>
      <c r="CE404" s="27"/>
      <c r="CF404" s="27"/>
      <c r="CG404" s="27"/>
      <c r="CH404" s="27"/>
      <c r="CI404" s="27"/>
      <c r="CJ404" s="27"/>
      <c r="CK404" s="27"/>
      <c r="CL404" s="27"/>
      <c r="CM404" s="27"/>
      <c r="CN404" s="27"/>
      <c r="CO404" s="27"/>
      <c r="CP404" s="27"/>
    </row>
    <row r="405" spans="1:94" x14ac:dyDescent="0.25">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c r="AO405" s="27"/>
      <c r="AP405" s="27"/>
      <c r="AQ405" s="27"/>
      <c r="AR405" s="27"/>
      <c r="AS405" s="27"/>
      <c r="AT405" s="27"/>
      <c r="AU405" s="27"/>
      <c r="AV405" s="27"/>
      <c r="AW405" s="27"/>
      <c r="AX405" s="27"/>
      <c r="AY405" s="27"/>
      <c r="AZ405" s="27"/>
      <c r="BA405" s="27"/>
      <c r="BB405" s="27"/>
      <c r="BC405" s="27"/>
      <c r="BD405" s="27"/>
      <c r="BE405" s="27"/>
      <c r="BF405" s="27"/>
      <c r="BG405" s="27"/>
      <c r="BH405" s="27"/>
      <c r="BI405" s="27"/>
      <c r="BJ405" s="27"/>
      <c r="BK405" s="27"/>
      <c r="BL405" s="27"/>
      <c r="BM405" s="27"/>
      <c r="BN405" s="27"/>
      <c r="BO405" s="27"/>
      <c r="BP405" s="27"/>
      <c r="BQ405" s="27"/>
      <c r="BR405" s="27"/>
      <c r="BS405" s="27"/>
      <c r="BT405" s="27"/>
      <c r="BU405" s="27"/>
      <c r="BV405" s="27"/>
      <c r="BW405" s="27"/>
      <c r="BX405" s="27"/>
      <c r="BY405" s="27"/>
      <c r="BZ405" s="27"/>
      <c r="CA405" s="27"/>
      <c r="CB405" s="27"/>
      <c r="CC405" s="27"/>
      <c r="CD405" s="27"/>
      <c r="CE405" s="27"/>
      <c r="CF405" s="27"/>
      <c r="CG405" s="27"/>
      <c r="CH405" s="27"/>
      <c r="CI405" s="27"/>
      <c r="CJ405" s="27"/>
      <c r="CK405" s="27"/>
      <c r="CL405" s="27"/>
      <c r="CM405" s="27"/>
      <c r="CN405" s="27"/>
      <c r="CO405" s="27"/>
      <c r="CP405" s="27"/>
    </row>
    <row r="406" spans="1:94" x14ac:dyDescent="0.25">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c r="AO406" s="27"/>
      <c r="AP406" s="27"/>
      <c r="AQ406" s="27"/>
      <c r="AR406" s="27"/>
      <c r="AS406" s="27"/>
      <c r="AT406" s="27"/>
      <c r="AU406" s="27"/>
      <c r="AV406" s="27"/>
      <c r="AW406" s="27"/>
      <c r="AX406" s="27"/>
      <c r="AY406" s="27"/>
      <c r="AZ406" s="27"/>
      <c r="BA406" s="27"/>
      <c r="BB406" s="27"/>
      <c r="BC406" s="27"/>
      <c r="BD406" s="27"/>
      <c r="BE406" s="27"/>
      <c r="BF406" s="27"/>
      <c r="BG406" s="27"/>
      <c r="BH406" s="27"/>
      <c r="BI406" s="27"/>
      <c r="BJ406" s="27"/>
      <c r="BK406" s="27"/>
      <c r="BL406" s="27"/>
      <c r="BM406" s="27"/>
      <c r="BN406" s="27"/>
      <c r="BO406" s="27"/>
      <c r="BP406" s="27"/>
      <c r="BQ406" s="27"/>
      <c r="BR406" s="27"/>
      <c r="BS406" s="27"/>
      <c r="BT406" s="27"/>
      <c r="BU406" s="27"/>
      <c r="BV406" s="27"/>
      <c r="BW406" s="27"/>
      <c r="BX406" s="27"/>
      <c r="BY406" s="27"/>
      <c r="BZ406" s="27"/>
      <c r="CA406" s="27"/>
      <c r="CB406" s="27"/>
      <c r="CC406" s="27"/>
      <c r="CD406" s="27"/>
      <c r="CE406" s="27"/>
      <c r="CF406" s="27"/>
      <c r="CG406" s="27"/>
      <c r="CH406" s="27"/>
      <c r="CI406" s="27"/>
      <c r="CJ406" s="27"/>
      <c r="CK406" s="27"/>
      <c r="CL406" s="27"/>
      <c r="CM406" s="27"/>
      <c r="CN406" s="27"/>
      <c r="CO406" s="27"/>
      <c r="CP406" s="27"/>
    </row>
    <row r="407" spans="1:94" x14ac:dyDescent="0.25">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c r="AO407" s="27"/>
      <c r="AP407" s="27"/>
      <c r="AQ407" s="27"/>
      <c r="AR407" s="27"/>
      <c r="AS407" s="27"/>
      <c r="AT407" s="27"/>
      <c r="AU407" s="27"/>
      <c r="AV407" s="27"/>
      <c r="AW407" s="27"/>
      <c r="AX407" s="27"/>
      <c r="AY407" s="27"/>
      <c r="AZ407" s="27"/>
      <c r="BA407" s="27"/>
      <c r="BB407" s="27"/>
      <c r="BC407" s="27"/>
      <c r="BD407" s="27"/>
      <c r="BE407" s="27"/>
      <c r="BF407" s="27"/>
      <c r="BG407" s="27"/>
      <c r="BH407" s="27"/>
      <c r="BI407" s="27"/>
      <c r="BJ407" s="27"/>
      <c r="BK407" s="27"/>
      <c r="BL407" s="27"/>
      <c r="BM407" s="27"/>
      <c r="BN407" s="27"/>
      <c r="BO407" s="27"/>
      <c r="BP407" s="27"/>
      <c r="BQ407" s="27"/>
      <c r="BR407" s="27"/>
      <c r="BS407" s="27"/>
      <c r="BT407" s="27"/>
      <c r="BU407" s="27"/>
      <c r="BV407" s="27"/>
      <c r="BW407" s="27"/>
      <c r="BX407" s="27"/>
      <c r="BY407" s="27"/>
      <c r="BZ407" s="27"/>
      <c r="CA407" s="27"/>
      <c r="CB407" s="27"/>
      <c r="CC407" s="27"/>
      <c r="CD407" s="27"/>
      <c r="CE407" s="27"/>
      <c r="CF407" s="27"/>
      <c r="CG407" s="27"/>
      <c r="CH407" s="27"/>
      <c r="CI407" s="27"/>
      <c r="CJ407" s="27"/>
      <c r="CK407" s="27"/>
      <c r="CL407" s="27"/>
      <c r="CM407" s="27"/>
      <c r="CN407" s="27"/>
      <c r="CO407" s="27"/>
      <c r="CP407" s="27"/>
    </row>
    <row r="408" spans="1:94" x14ac:dyDescent="0.25">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c r="AO408" s="27"/>
      <c r="AP408" s="27"/>
      <c r="AQ408" s="27"/>
      <c r="AR408" s="27"/>
      <c r="AS408" s="27"/>
      <c r="AT408" s="27"/>
      <c r="AU408" s="27"/>
      <c r="AV408" s="27"/>
      <c r="AW408" s="27"/>
      <c r="AX408" s="27"/>
      <c r="AY408" s="27"/>
      <c r="AZ408" s="27"/>
      <c r="BA408" s="27"/>
      <c r="BB408" s="27"/>
      <c r="BC408" s="27"/>
      <c r="BD408" s="27"/>
      <c r="BE408" s="27"/>
      <c r="BF408" s="27"/>
      <c r="BG408" s="27"/>
      <c r="BH408" s="27"/>
      <c r="BI408" s="27"/>
      <c r="BJ408" s="27"/>
      <c r="BK408" s="27"/>
      <c r="BL408" s="27"/>
      <c r="BM408" s="27"/>
      <c r="BN408" s="27"/>
      <c r="BO408" s="27"/>
      <c r="BP408" s="27"/>
      <c r="BQ408" s="27"/>
      <c r="BR408" s="27"/>
      <c r="BS408" s="27"/>
      <c r="BT408" s="27"/>
      <c r="BU408" s="27"/>
      <c r="BV408" s="27"/>
      <c r="BW408" s="27"/>
      <c r="BX408" s="27"/>
      <c r="BY408" s="27"/>
      <c r="BZ408" s="27"/>
      <c r="CA408" s="27"/>
      <c r="CB408" s="27"/>
      <c r="CC408" s="27"/>
      <c r="CD408" s="27"/>
      <c r="CE408" s="27"/>
      <c r="CF408" s="27"/>
      <c r="CG408" s="27"/>
      <c r="CH408" s="27"/>
      <c r="CI408" s="27"/>
      <c r="CJ408" s="27"/>
      <c r="CK408" s="27"/>
      <c r="CL408" s="27"/>
      <c r="CM408" s="27"/>
      <c r="CN408" s="27"/>
      <c r="CO408" s="27"/>
      <c r="CP408" s="27"/>
    </row>
    <row r="409" spans="1:94" x14ac:dyDescent="0.25">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c r="AO409" s="27"/>
      <c r="AP409" s="27"/>
      <c r="AQ409" s="27"/>
      <c r="AR409" s="27"/>
      <c r="AS409" s="27"/>
      <c r="AT409" s="27"/>
      <c r="AU409" s="27"/>
      <c r="AV409" s="27"/>
      <c r="AW409" s="27"/>
      <c r="AX409" s="27"/>
      <c r="AY409" s="27"/>
      <c r="AZ409" s="27"/>
      <c r="BA409" s="27"/>
      <c r="BB409" s="27"/>
      <c r="BC409" s="27"/>
      <c r="BD409" s="27"/>
      <c r="BE409" s="27"/>
      <c r="BF409" s="27"/>
      <c r="BG409" s="27"/>
      <c r="BH409" s="27"/>
      <c r="BI409" s="27"/>
      <c r="BJ409" s="27"/>
      <c r="BK409" s="27"/>
      <c r="BL409" s="27"/>
      <c r="BM409" s="27"/>
      <c r="BN409" s="27"/>
      <c r="BO409" s="27"/>
      <c r="BP409" s="27"/>
      <c r="BQ409" s="27"/>
      <c r="BR409" s="27"/>
      <c r="BS409" s="27"/>
      <c r="BT409" s="27"/>
      <c r="BU409" s="27"/>
      <c r="BV409" s="27"/>
      <c r="BW409" s="27"/>
      <c r="BX409" s="27"/>
      <c r="BY409" s="27"/>
      <c r="BZ409" s="27"/>
      <c r="CA409" s="27"/>
      <c r="CB409" s="27"/>
      <c r="CC409" s="27"/>
      <c r="CD409" s="27"/>
      <c r="CE409" s="27"/>
      <c r="CF409" s="27"/>
      <c r="CG409" s="27"/>
      <c r="CH409" s="27"/>
      <c r="CI409" s="27"/>
      <c r="CJ409" s="27"/>
      <c r="CK409" s="27"/>
      <c r="CL409" s="27"/>
      <c r="CM409" s="27"/>
      <c r="CN409" s="27"/>
      <c r="CO409" s="27"/>
      <c r="CP409" s="27"/>
    </row>
    <row r="410" spans="1:94" x14ac:dyDescent="0.25">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c r="AO410" s="27"/>
      <c r="AP410" s="27"/>
      <c r="AQ410" s="27"/>
      <c r="AR410" s="27"/>
      <c r="AS410" s="27"/>
      <c r="AT410" s="27"/>
      <c r="AU410" s="27"/>
      <c r="AV410" s="27"/>
      <c r="AW410" s="27"/>
      <c r="AX410" s="27"/>
      <c r="AY410" s="27"/>
      <c r="AZ410" s="27"/>
      <c r="BA410" s="27"/>
      <c r="BB410" s="27"/>
      <c r="BC410" s="27"/>
      <c r="BD410" s="27"/>
      <c r="BE410" s="27"/>
      <c r="BF410" s="27"/>
      <c r="BG410" s="27"/>
      <c r="BH410" s="27"/>
      <c r="BI410" s="27"/>
      <c r="BJ410" s="27"/>
      <c r="BK410" s="27"/>
      <c r="BL410" s="27"/>
      <c r="BM410" s="27"/>
      <c r="BN410" s="27"/>
      <c r="BO410" s="27"/>
      <c r="BP410" s="27"/>
      <c r="BQ410" s="27"/>
      <c r="BR410" s="27"/>
      <c r="BS410" s="27"/>
      <c r="BT410" s="27"/>
      <c r="BU410" s="27"/>
      <c r="BV410" s="27"/>
      <c r="BW410" s="27"/>
      <c r="BX410" s="27"/>
      <c r="BY410" s="27"/>
      <c r="BZ410" s="27"/>
      <c r="CA410" s="27"/>
      <c r="CB410" s="27"/>
      <c r="CC410" s="27"/>
      <c r="CD410" s="27"/>
      <c r="CE410" s="27"/>
      <c r="CF410" s="27"/>
      <c r="CG410" s="27"/>
      <c r="CH410" s="27"/>
      <c r="CI410" s="27"/>
      <c r="CJ410" s="27"/>
      <c r="CK410" s="27"/>
      <c r="CL410" s="27"/>
      <c r="CM410" s="27"/>
      <c r="CN410" s="27"/>
      <c r="CO410" s="27"/>
      <c r="CP410" s="27"/>
    </row>
    <row r="411" spans="1:94" x14ac:dyDescent="0.25">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c r="AO411" s="27"/>
      <c r="AP411" s="27"/>
      <c r="AQ411" s="27"/>
      <c r="AR411" s="27"/>
      <c r="AS411" s="27"/>
      <c r="AT411" s="27"/>
      <c r="AU411" s="27"/>
      <c r="AV411" s="27"/>
      <c r="AW411" s="27"/>
      <c r="AX411" s="27"/>
      <c r="AY411" s="27"/>
      <c r="AZ411" s="27"/>
      <c r="BA411" s="27"/>
      <c r="BB411" s="27"/>
      <c r="BC411" s="27"/>
      <c r="BD411" s="27"/>
      <c r="BE411" s="27"/>
      <c r="BF411" s="27"/>
      <c r="BG411" s="27"/>
      <c r="BH411" s="27"/>
      <c r="BI411" s="27"/>
      <c r="BJ411" s="27"/>
      <c r="BK411" s="27"/>
      <c r="BL411" s="27"/>
      <c r="BM411" s="27"/>
      <c r="BN411" s="27"/>
      <c r="BO411" s="27"/>
      <c r="BP411" s="27"/>
      <c r="BQ411" s="27"/>
      <c r="BR411" s="27"/>
      <c r="BS411" s="27"/>
      <c r="BT411" s="27"/>
      <c r="BU411" s="27"/>
      <c r="BV411" s="27"/>
      <c r="BW411" s="27"/>
      <c r="BX411" s="27"/>
      <c r="BY411" s="27"/>
      <c r="BZ411" s="27"/>
      <c r="CA411" s="27"/>
      <c r="CB411" s="27"/>
      <c r="CC411" s="27"/>
      <c r="CD411" s="27"/>
      <c r="CE411" s="27"/>
      <c r="CF411" s="27"/>
      <c r="CG411" s="27"/>
      <c r="CH411" s="27"/>
      <c r="CI411" s="27"/>
      <c r="CJ411" s="27"/>
      <c r="CK411" s="27"/>
      <c r="CL411" s="27"/>
      <c r="CM411" s="27"/>
      <c r="CN411" s="27"/>
      <c r="CO411" s="27"/>
      <c r="CP411" s="27"/>
    </row>
    <row r="412" spans="1:94" x14ac:dyDescent="0.25">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c r="AO412" s="27"/>
      <c r="AP412" s="27"/>
      <c r="AQ412" s="27"/>
      <c r="AR412" s="27"/>
      <c r="AS412" s="27"/>
      <c r="AT412" s="27"/>
      <c r="AU412" s="27"/>
      <c r="AV412" s="27"/>
      <c r="AW412" s="27"/>
      <c r="AX412" s="27"/>
      <c r="AY412" s="27"/>
      <c r="AZ412" s="27"/>
      <c r="BA412" s="27"/>
      <c r="BB412" s="27"/>
      <c r="BC412" s="27"/>
      <c r="BD412" s="27"/>
      <c r="BE412" s="27"/>
      <c r="BF412" s="27"/>
      <c r="BG412" s="27"/>
      <c r="BH412" s="27"/>
      <c r="BI412" s="27"/>
      <c r="BJ412" s="27"/>
      <c r="BK412" s="27"/>
      <c r="BL412" s="27"/>
      <c r="BM412" s="27"/>
      <c r="BN412" s="27"/>
      <c r="BO412" s="27"/>
      <c r="BP412" s="27"/>
      <c r="BQ412" s="27"/>
      <c r="BR412" s="27"/>
      <c r="BS412" s="27"/>
      <c r="BT412" s="27"/>
      <c r="BU412" s="27"/>
      <c r="BV412" s="27"/>
      <c r="BW412" s="27"/>
      <c r="BX412" s="27"/>
      <c r="BY412" s="27"/>
      <c r="BZ412" s="27"/>
      <c r="CA412" s="27"/>
      <c r="CB412" s="27"/>
      <c r="CC412" s="27"/>
      <c r="CD412" s="27"/>
      <c r="CE412" s="27"/>
      <c r="CF412" s="27"/>
      <c r="CG412" s="27"/>
      <c r="CH412" s="27"/>
      <c r="CI412" s="27"/>
      <c r="CJ412" s="27"/>
      <c r="CK412" s="27"/>
      <c r="CL412" s="27"/>
      <c r="CM412" s="27"/>
      <c r="CN412" s="27"/>
      <c r="CO412" s="27"/>
      <c r="CP412" s="27"/>
    </row>
    <row r="413" spans="1:94" x14ac:dyDescent="0.25">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c r="AO413" s="27"/>
      <c r="AP413" s="27"/>
      <c r="AQ413" s="27"/>
      <c r="AR413" s="27"/>
      <c r="AS413" s="27"/>
      <c r="AT413" s="27"/>
      <c r="AU413" s="27"/>
      <c r="AV413" s="27"/>
      <c r="AW413" s="27"/>
      <c r="AX413" s="27"/>
      <c r="AY413" s="27"/>
      <c r="AZ413" s="27"/>
      <c r="BA413" s="27"/>
      <c r="BB413" s="27"/>
      <c r="BC413" s="27"/>
      <c r="BD413" s="27"/>
      <c r="BE413" s="27"/>
      <c r="BF413" s="27"/>
      <c r="BG413" s="27"/>
      <c r="BH413" s="27"/>
      <c r="BI413" s="27"/>
      <c r="BJ413" s="27"/>
      <c r="BK413" s="27"/>
      <c r="BL413" s="27"/>
      <c r="BM413" s="27"/>
      <c r="BN413" s="27"/>
      <c r="BO413" s="27"/>
      <c r="BP413" s="27"/>
      <c r="BQ413" s="27"/>
      <c r="BR413" s="27"/>
      <c r="BS413" s="27"/>
      <c r="BT413" s="27"/>
      <c r="BU413" s="27"/>
      <c r="BV413" s="27"/>
      <c r="BW413" s="27"/>
      <c r="BX413" s="27"/>
      <c r="BY413" s="27"/>
      <c r="BZ413" s="27"/>
      <c r="CA413" s="27"/>
      <c r="CB413" s="27"/>
      <c r="CC413" s="27"/>
      <c r="CD413" s="27"/>
      <c r="CE413" s="27"/>
      <c r="CF413" s="27"/>
      <c r="CG413" s="27"/>
      <c r="CH413" s="27"/>
      <c r="CI413" s="27"/>
      <c r="CJ413" s="27"/>
      <c r="CK413" s="27"/>
      <c r="CL413" s="27"/>
      <c r="CM413" s="27"/>
      <c r="CN413" s="27"/>
      <c r="CO413" s="27"/>
      <c r="CP413" s="27"/>
    </row>
    <row r="414" spans="1:94" x14ac:dyDescent="0.25">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c r="AO414" s="27"/>
      <c r="AP414" s="27"/>
      <c r="AQ414" s="27"/>
      <c r="AR414" s="27"/>
      <c r="AS414" s="27"/>
      <c r="AT414" s="27"/>
      <c r="AU414" s="27"/>
      <c r="AV414" s="27"/>
      <c r="AW414" s="27"/>
      <c r="AX414" s="27"/>
      <c r="AY414" s="27"/>
      <c r="AZ414" s="27"/>
      <c r="BA414" s="27"/>
      <c r="BB414" s="27"/>
      <c r="BC414" s="27"/>
      <c r="BD414" s="27"/>
      <c r="BE414" s="27"/>
      <c r="BF414" s="27"/>
      <c r="BG414" s="27"/>
      <c r="BH414" s="27"/>
      <c r="BI414" s="27"/>
      <c r="BJ414" s="27"/>
      <c r="BK414" s="27"/>
      <c r="BL414" s="27"/>
      <c r="BM414" s="27"/>
      <c r="BN414" s="27"/>
      <c r="BO414" s="27"/>
      <c r="BP414" s="27"/>
      <c r="BQ414" s="27"/>
      <c r="BR414" s="27"/>
      <c r="BS414" s="27"/>
      <c r="BT414" s="27"/>
      <c r="BU414" s="27"/>
      <c r="BV414" s="27"/>
      <c r="BW414" s="27"/>
      <c r="BX414" s="27"/>
      <c r="BY414" s="27"/>
      <c r="BZ414" s="27"/>
      <c r="CA414" s="27"/>
      <c r="CB414" s="27"/>
      <c r="CC414" s="27"/>
      <c r="CD414" s="27"/>
      <c r="CE414" s="27"/>
      <c r="CF414" s="27"/>
      <c r="CG414" s="27"/>
      <c r="CH414" s="27"/>
      <c r="CI414" s="27"/>
      <c r="CJ414" s="27"/>
      <c r="CK414" s="27"/>
      <c r="CL414" s="27"/>
      <c r="CM414" s="27"/>
      <c r="CN414" s="27"/>
      <c r="CO414" s="27"/>
      <c r="CP414" s="27"/>
    </row>
    <row r="415" spans="1:94" x14ac:dyDescent="0.25">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c r="AO415" s="27"/>
      <c r="AP415" s="27"/>
      <c r="AQ415" s="27"/>
      <c r="AR415" s="27"/>
      <c r="AS415" s="27"/>
      <c r="AT415" s="27"/>
      <c r="AU415" s="27"/>
      <c r="AV415" s="27"/>
      <c r="AW415" s="27"/>
      <c r="AX415" s="27"/>
      <c r="AY415" s="27"/>
      <c r="AZ415" s="27"/>
      <c r="BA415" s="27"/>
      <c r="BB415" s="27"/>
      <c r="BC415" s="27"/>
      <c r="BD415" s="27"/>
      <c r="BE415" s="27"/>
      <c r="BF415" s="27"/>
      <c r="BG415" s="27"/>
      <c r="BH415" s="27"/>
      <c r="BI415" s="27"/>
      <c r="BJ415" s="27"/>
      <c r="BK415" s="27"/>
      <c r="BL415" s="27"/>
      <c r="BM415" s="27"/>
      <c r="BN415" s="27"/>
      <c r="BO415" s="27"/>
      <c r="BP415" s="27"/>
      <c r="BQ415" s="27"/>
      <c r="BR415" s="27"/>
      <c r="BS415" s="27"/>
      <c r="BT415" s="27"/>
      <c r="BU415" s="27"/>
      <c r="BV415" s="27"/>
      <c r="BW415" s="27"/>
      <c r="BX415" s="27"/>
      <c r="BY415" s="27"/>
      <c r="BZ415" s="27"/>
      <c r="CA415" s="27"/>
      <c r="CB415" s="27"/>
      <c r="CC415" s="27"/>
      <c r="CD415" s="27"/>
      <c r="CE415" s="27"/>
      <c r="CF415" s="27"/>
      <c r="CG415" s="27"/>
      <c r="CH415" s="27"/>
      <c r="CI415" s="27"/>
      <c r="CJ415" s="27"/>
      <c r="CK415" s="27"/>
      <c r="CL415" s="27"/>
      <c r="CM415" s="27"/>
      <c r="CN415" s="27"/>
      <c r="CO415" s="27"/>
      <c r="CP415" s="27"/>
    </row>
    <row r="416" spans="1:94" x14ac:dyDescent="0.25">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c r="AO416" s="27"/>
      <c r="AP416" s="27"/>
      <c r="AQ416" s="27"/>
      <c r="AR416" s="27"/>
      <c r="AS416" s="27"/>
      <c r="AT416" s="27"/>
      <c r="AU416" s="27"/>
      <c r="AV416" s="27"/>
      <c r="AW416" s="27"/>
      <c r="AX416" s="27"/>
      <c r="AY416" s="27"/>
      <c r="AZ416" s="27"/>
      <c r="BA416" s="27"/>
      <c r="BB416" s="27"/>
      <c r="BC416" s="27"/>
      <c r="BD416" s="27"/>
      <c r="BE416" s="27"/>
      <c r="BF416" s="27"/>
      <c r="BG416" s="27"/>
      <c r="BH416" s="27"/>
      <c r="BI416" s="27"/>
      <c r="BJ416" s="27"/>
      <c r="BK416" s="27"/>
      <c r="BL416" s="27"/>
      <c r="BM416" s="27"/>
      <c r="BN416" s="27"/>
      <c r="BO416" s="27"/>
      <c r="BP416" s="27"/>
      <c r="BQ416" s="27"/>
      <c r="BR416" s="27"/>
      <c r="BS416" s="27"/>
      <c r="BT416" s="27"/>
      <c r="BU416" s="27"/>
      <c r="BV416" s="27"/>
      <c r="BW416" s="27"/>
      <c r="BX416" s="27"/>
      <c r="BY416" s="27"/>
      <c r="BZ416" s="27"/>
      <c r="CA416" s="27"/>
      <c r="CB416" s="27"/>
      <c r="CC416" s="27"/>
      <c r="CD416" s="27"/>
      <c r="CE416" s="27"/>
      <c r="CF416" s="27"/>
      <c r="CG416" s="27"/>
      <c r="CH416" s="27"/>
      <c r="CI416" s="27"/>
      <c r="CJ416" s="27"/>
      <c r="CK416" s="27"/>
      <c r="CL416" s="27"/>
      <c r="CM416" s="27"/>
      <c r="CN416" s="27"/>
      <c r="CO416" s="27"/>
      <c r="CP416" s="27"/>
    </row>
    <row r="417" spans="1:94" x14ac:dyDescent="0.25">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c r="AO417" s="27"/>
      <c r="AP417" s="27"/>
      <c r="AQ417" s="27"/>
      <c r="AR417" s="27"/>
      <c r="AS417" s="27"/>
      <c r="AT417" s="27"/>
      <c r="AU417" s="27"/>
      <c r="AV417" s="27"/>
      <c r="AW417" s="27"/>
      <c r="AX417" s="27"/>
      <c r="AY417" s="27"/>
      <c r="AZ417" s="27"/>
      <c r="BA417" s="27"/>
      <c r="BB417" s="27"/>
      <c r="BC417" s="27"/>
      <c r="BD417" s="27"/>
      <c r="BE417" s="27"/>
      <c r="BF417" s="27"/>
      <c r="BG417" s="27"/>
      <c r="BH417" s="27"/>
      <c r="BI417" s="27"/>
      <c r="BJ417" s="27"/>
      <c r="BK417" s="27"/>
      <c r="BL417" s="27"/>
      <c r="BM417" s="27"/>
      <c r="BN417" s="27"/>
      <c r="BO417" s="27"/>
      <c r="BP417" s="27"/>
      <c r="BQ417" s="27"/>
      <c r="BR417" s="27"/>
      <c r="BS417" s="27"/>
      <c r="BT417" s="27"/>
      <c r="BU417" s="27"/>
      <c r="BV417" s="27"/>
      <c r="BW417" s="27"/>
      <c r="BX417" s="27"/>
      <c r="BY417" s="27"/>
      <c r="BZ417" s="27"/>
      <c r="CA417" s="27"/>
      <c r="CB417" s="27"/>
      <c r="CC417" s="27"/>
      <c r="CD417" s="27"/>
      <c r="CE417" s="27"/>
      <c r="CF417" s="27"/>
      <c r="CG417" s="27"/>
      <c r="CH417" s="27"/>
      <c r="CI417" s="27"/>
      <c r="CJ417" s="27"/>
      <c r="CK417" s="27"/>
      <c r="CL417" s="27"/>
      <c r="CM417" s="27"/>
      <c r="CN417" s="27"/>
      <c r="CO417" s="27"/>
      <c r="CP417" s="27"/>
    </row>
    <row r="418" spans="1:94" x14ac:dyDescent="0.25">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c r="AO418" s="27"/>
      <c r="AP418" s="27"/>
      <c r="AQ418" s="27"/>
      <c r="AR418" s="27"/>
      <c r="AS418" s="27"/>
      <c r="AT418" s="27"/>
      <c r="AU418" s="27"/>
      <c r="AV418" s="27"/>
      <c r="AW418" s="27"/>
      <c r="AX418" s="27"/>
      <c r="AY418" s="27"/>
      <c r="AZ418" s="27"/>
      <c r="BA418" s="27"/>
      <c r="BB418" s="27"/>
      <c r="BC418" s="27"/>
      <c r="BD418" s="27"/>
      <c r="BE418" s="27"/>
      <c r="BF418" s="27"/>
      <c r="BG418" s="27"/>
      <c r="BH418" s="27"/>
      <c r="BI418" s="27"/>
      <c r="BJ418" s="27"/>
      <c r="BK418" s="27"/>
      <c r="BL418" s="27"/>
      <c r="BM418" s="27"/>
      <c r="BN418" s="27"/>
      <c r="BO418" s="27"/>
      <c r="BP418" s="27"/>
      <c r="BQ418" s="27"/>
      <c r="BR418" s="27"/>
      <c r="BS418" s="27"/>
      <c r="BT418" s="27"/>
      <c r="BU418" s="27"/>
      <c r="BV418" s="27"/>
      <c r="BW418" s="27"/>
      <c r="BX418" s="27"/>
      <c r="BY418" s="27"/>
      <c r="BZ418" s="27"/>
      <c r="CA418" s="27"/>
      <c r="CB418" s="27"/>
      <c r="CC418" s="27"/>
      <c r="CD418" s="27"/>
      <c r="CE418" s="27"/>
      <c r="CF418" s="27"/>
      <c r="CG418" s="27"/>
      <c r="CH418" s="27"/>
      <c r="CI418" s="27"/>
      <c r="CJ418" s="27"/>
      <c r="CK418" s="27"/>
      <c r="CL418" s="27"/>
      <c r="CM418" s="27"/>
      <c r="CN418" s="27"/>
      <c r="CO418" s="27"/>
      <c r="CP418" s="27"/>
    </row>
    <row r="419" spans="1:94" x14ac:dyDescent="0.25">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c r="AO419" s="27"/>
      <c r="AP419" s="27"/>
      <c r="AQ419" s="27"/>
      <c r="AR419" s="27"/>
      <c r="AS419" s="27"/>
      <c r="AT419" s="27"/>
      <c r="AU419" s="27"/>
      <c r="AV419" s="27"/>
      <c r="AW419" s="27"/>
      <c r="AX419" s="27"/>
      <c r="AY419" s="27"/>
      <c r="AZ419" s="27"/>
      <c r="BA419" s="27"/>
      <c r="BB419" s="27"/>
      <c r="BC419" s="27"/>
      <c r="BD419" s="27"/>
      <c r="BE419" s="27"/>
      <c r="BF419" s="27"/>
      <c r="BG419" s="27"/>
      <c r="BH419" s="27"/>
      <c r="BI419" s="27"/>
      <c r="BJ419" s="27"/>
      <c r="BK419" s="27"/>
      <c r="BL419" s="27"/>
      <c r="BM419" s="27"/>
      <c r="BN419" s="27"/>
      <c r="BO419" s="27"/>
      <c r="BP419" s="27"/>
      <c r="BQ419" s="27"/>
      <c r="BR419" s="27"/>
      <c r="BS419" s="27"/>
      <c r="BT419" s="27"/>
      <c r="BU419" s="27"/>
      <c r="BV419" s="27"/>
      <c r="BW419" s="27"/>
      <c r="BX419" s="27"/>
      <c r="BY419" s="27"/>
      <c r="BZ419" s="27"/>
      <c r="CA419" s="27"/>
      <c r="CB419" s="27"/>
      <c r="CC419" s="27"/>
      <c r="CD419" s="27"/>
      <c r="CE419" s="27"/>
      <c r="CF419" s="27"/>
      <c r="CG419" s="27"/>
      <c r="CH419" s="27"/>
      <c r="CI419" s="27"/>
      <c r="CJ419" s="27"/>
      <c r="CK419" s="27"/>
      <c r="CL419" s="27"/>
      <c r="CM419" s="27"/>
      <c r="CN419" s="27"/>
      <c r="CO419" s="27"/>
      <c r="CP419" s="27"/>
    </row>
    <row r="420" spans="1:94" x14ac:dyDescent="0.25">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c r="AO420" s="27"/>
      <c r="AP420" s="27"/>
      <c r="AQ420" s="27"/>
      <c r="AR420" s="27"/>
      <c r="AS420" s="27"/>
      <c r="AT420" s="27"/>
      <c r="AU420" s="27"/>
      <c r="AV420" s="27"/>
      <c r="AW420" s="27"/>
      <c r="AX420" s="27"/>
      <c r="AY420" s="27"/>
      <c r="AZ420" s="27"/>
      <c r="BA420" s="27"/>
      <c r="BB420" s="27"/>
      <c r="BC420" s="27"/>
      <c r="BD420" s="27"/>
      <c r="BE420" s="27"/>
      <c r="BF420" s="27"/>
      <c r="BG420" s="27"/>
      <c r="BH420" s="27"/>
      <c r="BI420" s="27"/>
      <c r="BJ420" s="27"/>
      <c r="BK420" s="27"/>
      <c r="BL420" s="27"/>
      <c r="BM420" s="27"/>
      <c r="BN420" s="27"/>
      <c r="BO420" s="27"/>
      <c r="BP420" s="27"/>
      <c r="BQ420" s="27"/>
      <c r="BR420" s="27"/>
      <c r="BS420" s="27"/>
      <c r="BT420" s="27"/>
      <c r="BU420" s="27"/>
      <c r="BV420" s="27"/>
      <c r="BW420" s="27"/>
      <c r="BX420" s="27"/>
      <c r="BY420" s="27"/>
      <c r="BZ420" s="27"/>
      <c r="CA420" s="27"/>
      <c r="CB420" s="27"/>
      <c r="CC420" s="27"/>
      <c r="CD420" s="27"/>
      <c r="CE420" s="27"/>
      <c r="CF420" s="27"/>
      <c r="CG420" s="27"/>
      <c r="CH420" s="27"/>
      <c r="CI420" s="27"/>
      <c r="CJ420" s="27"/>
      <c r="CK420" s="27"/>
      <c r="CL420" s="27"/>
      <c r="CM420" s="27"/>
      <c r="CN420" s="27"/>
      <c r="CO420" s="27"/>
      <c r="CP420" s="27"/>
    </row>
    <row r="421" spans="1:94" x14ac:dyDescent="0.25">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c r="AO421" s="27"/>
      <c r="AP421" s="27"/>
      <c r="AQ421" s="27"/>
      <c r="AR421" s="27"/>
      <c r="AS421" s="27"/>
      <c r="AT421" s="27"/>
      <c r="AU421" s="27"/>
      <c r="AV421" s="27"/>
      <c r="AW421" s="27"/>
      <c r="AX421" s="27"/>
      <c r="AY421" s="27"/>
      <c r="AZ421" s="27"/>
      <c r="BA421" s="27"/>
      <c r="BB421" s="27"/>
      <c r="BC421" s="27"/>
      <c r="BD421" s="27"/>
      <c r="BE421" s="27"/>
      <c r="BF421" s="27"/>
      <c r="BG421" s="27"/>
      <c r="BH421" s="27"/>
      <c r="BI421" s="27"/>
      <c r="BJ421" s="27"/>
      <c r="BK421" s="27"/>
      <c r="BL421" s="27"/>
      <c r="BM421" s="27"/>
      <c r="BN421" s="27"/>
      <c r="BO421" s="27"/>
      <c r="BP421" s="27"/>
      <c r="BQ421" s="27"/>
      <c r="BR421" s="27"/>
      <c r="BS421" s="27"/>
      <c r="BT421" s="27"/>
      <c r="BU421" s="27"/>
      <c r="BV421" s="27"/>
      <c r="BW421" s="27"/>
      <c r="BX421" s="27"/>
      <c r="BY421" s="27"/>
      <c r="BZ421" s="27"/>
      <c r="CA421" s="27"/>
      <c r="CB421" s="27"/>
      <c r="CC421" s="27"/>
      <c r="CD421" s="27"/>
      <c r="CE421" s="27"/>
      <c r="CF421" s="27"/>
      <c r="CG421" s="27"/>
      <c r="CH421" s="27"/>
      <c r="CI421" s="27"/>
      <c r="CJ421" s="27"/>
      <c r="CK421" s="27"/>
      <c r="CL421" s="27"/>
      <c r="CM421" s="27"/>
      <c r="CN421" s="27"/>
      <c r="CO421" s="27"/>
      <c r="CP421" s="27"/>
    </row>
    <row r="422" spans="1:94" x14ac:dyDescent="0.25">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c r="AO422" s="27"/>
      <c r="AP422" s="27"/>
      <c r="AQ422" s="27"/>
      <c r="AR422" s="27"/>
      <c r="AS422" s="27"/>
      <c r="AT422" s="27"/>
      <c r="AU422" s="27"/>
      <c r="AV422" s="27"/>
      <c r="AW422" s="27"/>
      <c r="AX422" s="27"/>
      <c r="AY422" s="27"/>
      <c r="AZ422" s="27"/>
      <c r="BA422" s="27"/>
      <c r="BB422" s="27"/>
      <c r="BC422" s="27"/>
      <c r="BD422" s="27"/>
      <c r="BE422" s="27"/>
      <c r="BF422" s="27"/>
      <c r="BG422" s="27"/>
      <c r="BH422" s="27"/>
      <c r="BI422" s="27"/>
      <c r="BJ422" s="27"/>
      <c r="BK422" s="27"/>
      <c r="BL422" s="27"/>
      <c r="BM422" s="27"/>
      <c r="BN422" s="27"/>
      <c r="BO422" s="27"/>
      <c r="BP422" s="27"/>
      <c r="BQ422" s="27"/>
      <c r="BR422" s="27"/>
      <c r="BS422" s="27"/>
      <c r="BT422" s="27"/>
      <c r="BU422" s="27"/>
      <c r="BV422" s="27"/>
      <c r="BW422" s="27"/>
      <c r="BX422" s="27"/>
      <c r="BY422" s="27"/>
      <c r="BZ422" s="27"/>
      <c r="CA422" s="27"/>
      <c r="CB422" s="27"/>
      <c r="CC422" s="27"/>
      <c r="CD422" s="27"/>
      <c r="CE422" s="27"/>
      <c r="CF422" s="27"/>
      <c r="CG422" s="27"/>
      <c r="CH422" s="27"/>
      <c r="CI422" s="27"/>
      <c r="CJ422" s="27"/>
      <c r="CK422" s="27"/>
      <c r="CL422" s="27"/>
      <c r="CM422" s="27"/>
      <c r="CN422" s="27"/>
      <c r="CO422" s="27"/>
      <c r="CP422" s="27"/>
    </row>
    <row r="423" spans="1:94" x14ac:dyDescent="0.25">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c r="AO423" s="27"/>
      <c r="AP423" s="27"/>
      <c r="AQ423" s="27"/>
      <c r="AR423" s="27"/>
      <c r="AS423" s="27"/>
      <c r="AT423" s="27"/>
      <c r="AU423" s="27"/>
      <c r="AV423" s="27"/>
      <c r="AW423" s="27"/>
      <c r="AX423" s="27"/>
      <c r="AY423" s="27"/>
      <c r="AZ423" s="27"/>
      <c r="BA423" s="27"/>
      <c r="BB423" s="27"/>
      <c r="BC423" s="27"/>
      <c r="BD423" s="27"/>
      <c r="BE423" s="27"/>
      <c r="BF423" s="27"/>
      <c r="BG423" s="27"/>
      <c r="BH423" s="27"/>
      <c r="BI423" s="27"/>
      <c r="BJ423" s="27"/>
      <c r="BK423" s="27"/>
      <c r="BL423" s="27"/>
      <c r="BM423" s="27"/>
      <c r="BN423" s="27"/>
      <c r="BO423" s="27"/>
      <c r="BP423" s="27"/>
      <c r="BQ423" s="27"/>
      <c r="BR423" s="27"/>
      <c r="BS423" s="27"/>
      <c r="BT423" s="27"/>
      <c r="BU423" s="27"/>
      <c r="BV423" s="27"/>
      <c r="BW423" s="27"/>
      <c r="BX423" s="27"/>
      <c r="BY423" s="27"/>
      <c r="BZ423" s="27"/>
      <c r="CA423" s="27"/>
      <c r="CB423" s="27"/>
      <c r="CC423" s="27"/>
      <c r="CD423" s="27"/>
      <c r="CE423" s="27"/>
      <c r="CF423" s="27"/>
      <c r="CG423" s="27"/>
      <c r="CH423" s="27"/>
      <c r="CI423" s="27"/>
      <c r="CJ423" s="27"/>
      <c r="CK423" s="27"/>
      <c r="CL423" s="27"/>
      <c r="CM423" s="27"/>
      <c r="CN423" s="27"/>
      <c r="CO423" s="27"/>
      <c r="CP423" s="27"/>
    </row>
    <row r="424" spans="1:94" x14ac:dyDescent="0.25">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c r="AO424" s="27"/>
      <c r="AP424" s="27"/>
      <c r="AQ424" s="27"/>
      <c r="AR424" s="27"/>
      <c r="AS424" s="27"/>
      <c r="AT424" s="27"/>
      <c r="AU424" s="27"/>
      <c r="AV424" s="27"/>
      <c r="AW424" s="27"/>
      <c r="AX424" s="27"/>
      <c r="AY424" s="27"/>
      <c r="AZ424" s="27"/>
      <c r="BA424" s="27"/>
      <c r="BB424" s="27"/>
      <c r="BC424" s="27"/>
      <c r="BD424" s="27"/>
      <c r="BE424" s="27"/>
      <c r="BF424" s="27"/>
      <c r="BG424" s="27"/>
      <c r="BH424" s="27"/>
      <c r="BI424" s="27"/>
      <c r="BJ424" s="27"/>
      <c r="BK424" s="27"/>
      <c r="BL424" s="27"/>
      <c r="BM424" s="27"/>
      <c r="BN424" s="27"/>
      <c r="BO424" s="27"/>
      <c r="BP424" s="27"/>
      <c r="BQ424" s="27"/>
      <c r="BR424" s="27"/>
      <c r="BS424" s="27"/>
      <c r="BT424" s="27"/>
      <c r="BU424" s="27"/>
      <c r="BV424" s="27"/>
      <c r="BW424" s="27"/>
      <c r="BX424" s="27"/>
      <c r="BY424" s="27"/>
      <c r="BZ424" s="27"/>
      <c r="CA424" s="27"/>
      <c r="CB424" s="27"/>
      <c r="CC424" s="27"/>
      <c r="CD424" s="27"/>
      <c r="CE424" s="27"/>
      <c r="CF424" s="27"/>
      <c r="CG424" s="27"/>
      <c r="CH424" s="27"/>
      <c r="CI424" s="27"/>
      <c r="CJ424" s="27"/>
      <c r="CK424" s="27"/>
      <c r="CL424" s="27"/>
      <c r="CM424" s="27"/>
      <c r="CN424" s="27"/>
      <c r="CO424" s="27"/>
      <c r="CP424" s="27"/>
    </row>
    <row r="425" spans="1:94" x14ac:dyDescent="0.25">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c r="AO425" s="27"/>
      <c r="AP425" s="27"/>
      <c r="AQ425" s="27"/>
      <c r="AR425" s="27"/>
      <c r="AS425" s="27"/>
      <c r="AT425" s="27"/>
      <c r="AU425" s="27"/>
      <c r="AV425" s="27"/>
      <c r="AW425" s="27"/>
      <c r="AX425" s="27"/>
      <c r="AY425" s="27"/>
      <c r="AZ425" s="27"/>
      <c r="BA425" s="27"/>
      <c r="BB425" s="27"/>
      <c r="BC425" s="27"/>
      <c r="BD425" s="27"/>
      <c r="BE425" s="27"/>
      <c r="BF425" s="27"/>
      <c r="BG425" s="27"/>
      <c r="BH425" s="27"/>
      <c r="BI425" s="27"/>
      <c r="BJ425" s="27"/>
      <c r="BK425" s="27"/>
      <c r="BL425" s="27"/>
      <c r="BM425" s="27"/>
      <c r="BN425" s="27"/>
      <c r="BO425" s="27"/>
      <c r="BP425" s="27"/>
      <c r="BQ425" s="27"/>
      <c r="BR425" s="27"/>
      <c r="BS425" s="27"/>
      <c r="BT425" s="27"/>
      <c r="BU425" s="27"/>
      <c r="BV425" s="27"/>
      <c r="BW425" s="27"/>
      <c r="BX425" s="27"/>
      <c r="BY425" s="27"/>
      <c r="BZ425" s="27"/>
      <c r="CA425" s="27"/>
      <c r="CB425" s="27"/>
      <c r="CC425" s="27"/>
      <c r="CD425" s="27"/>
      <c r="CE425" s="27"/>
      <c r="CF425" s="27"/>
      <c r="CG425" s="27"/>
      <c r="CH425" s="27"/>
      <c r="CI425" s="27"/>
      <c r="CJ425" s="27"/>
      <c r="CK425" s="27"/>
      <c r="CL425" s="27"/>
      <c r="CM425" s="27"/>
      <c r="CN425" s="27"/>
      <c r="CO425" s="27"/>
      <c r="CP425" s="27"/>
    </row>
    <row r="426" spans="1:94" x14ac:dyDescent="0.25">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c r="AO426" s="27"/>
      <c r="AP426" s="27"/>
      <c r="AQ426" s="27"/>
      <c r="AR426" s="27"/>
      <c r="AS426" s="27"/>
      <c r="AT426" s="27"/>
      <c r="AU426" s="27"/>
      <c r="AV426" s="27"/>
      <c r="AW426" s="27"/>
      <c r="AX426" s="27"/>
      <c r="AY426" s="27"/>
      <c r="AZ426" s="27"/>
      <c r="BA426" s="27"/>
      <c r="BB426" s="27"/>
      <c r="BC426" s="27"/>
      <c r="BD426" s="27"/>
      <c r="BE426" s="27"/>
      <c r="BF426" s="27"/>
      <c r="BG426" s="27"/>
      <c r="BH426" s="27"/>
      <c r="BI426" s="27"/>
      <c r="BJ426" s="27"/>
      <c r="BK426" s="27"/>
      <c r="BL426" s="27"/>
      <c r="BM426" s="27"/>
      <c r="BN426" s="27"/>
      <c r="BO426" s="27"/>
      <c r="BP426" s="27"/>
      <c r="BQ426" s="27"/>
      <c r="BR426" s="27"/>
      <c r="BS426" s="27"/>
      <c r="BT426" s="27"/>
      <c r="BU426" s="27"/>
      <c r="BV426" s="27"/>
      <c r="BW426" s="27"/>
      <c r="BX426" s="27"/>
      <c r="BY426" s="27"/>
      <c r="BZ426" s="27"/>
      <c r="CA426" s="27"/>
      <c r="CB426" s="27"/>
      <c r="CC426" s="27"/>
      <c r="CD426" s="27"/>
      <c r="CE426" s="27"/>
      <c r="CF426" s="27"/>
      <c r="CG426" s="27"/>
      <c r="CH426" s="27"/>
      <c r="CI426" s="27"/>
      <c r="CJ426" s="27"/>
      <c r="CK426" s="27"/>
      <c r="CL426" s="27"/>
      <c r="CM426" s="27"/>
      <c r="CN426" s="27"/>
      <c r="CO426" s="27"/>
      <c r="CP426" s="27"/>
    </row>
    <row r="427" spans="1:94" x14ac:dyDescent="0.25">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c r="AO427" s="27"/>
      <c r="AP427" s="27"/>
      <c r="AQ427" s="27"/>
      <c r="AR427" s="27"/>
      <c r="AS427" s="27"/>
      <c r="AT427" s="27"/>
      <c r="AU427" s="27"/>
      <c r="AV427" s="27"/>
      <c r="AW427" s="27"/>
      <c r="AX427" s="27"/>
      <c r="AY427" s="27"/>
      <c r="AZ427" s="27"/>
      <c r="BA427" s="27"/>
      <c r="BB427" s="27"/>
      <c r="BC427" s="27"/>
      <c r="BD427" s="27"/>
      <c r="BE427" s="27"/>
      <c r="BF427" s="27"/>
      <c r="BG427" s="27"/>
      <c r="BH427" s="27"/>
      <c r="BI427" s="27"/>
      <c r="BJ427" s="27"/>
      <c r="BK427" s="27"/>
      <c r="BL427" s="27"/>
      <c r="BM427" s="27"/>
      <c r="BN427" s="27"/>
      <c r="BO427" s="27"/>
      <c r="BP427" s="27"/>
      <c r="BQ427" s="27"/>
      <c r="BR427" s="27"/>
      <c r="BS427" s="27"/>
      <c r="BT427" s="27"/>
      <c r="BU427" s="27"/>
      <c r="BV427" s="27"/>
      <c r="BW427" s="27"/>
      <c r="BX427" s="27"/>
      <c r="BY427" s="27"/>
      <c r="BZ427" s="27"/>
      <c r="CA427" s="27"/>
      <c r="CB427" s="27"/>
      <c r="CC427" s="27"/>
      <c r="CD427" s="27"/>
      <c r="CE427" s="27"/>
      <c r="CF427" s="27"/>
      <c r="CG427" s="27"/>
      <c r="CH427" s="27"/>
      <c r="CI427" s="27"/>
      <c r="CJ427" s="27"/>
      <c r="CK427" s="27"/>
      <c r="CL427" s="27"/>
      <c r="CM427" s="27"/>
      <c r="CN427" s="27"/>
      <c r="CO427" s="27"/>
      <c r="CP427" s="27"/>
    </row>
    <row r="428" spans="1:94" x14ac:dyDescent="0.25">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c r="AO428" s="27"/>
      <c r="AP428" s="27"/>
      <c r="AQ428" s="27"/>
      <c r="AR428" s="27"/>
      <c r="AS428" s="27"/>
      <c r="AT428" s="27"/>
      <c r="AU428" s="27"/>
      <c r="AV428" s="27"/>
      <c r="AW428" s="27"/>
      <c r="AX428" s="27"/>
      <c r="AY428" s="27"/>
      <c r="AZ428" s="27"/>
      <c r="BA428" s="27"/>
      <c r="BB428" s="27"/>
      <c r="BC428" s="27"/>
      <c r="BD428" s="27"/>
      <c r="BE428" s="27"/>
      <c r="BF428" s="27"/>
      <c r="BG428" s="27"/>
      <c r="BH428" s="27"/>
      <c r="BI428" s="27"/>
      <c r="BJ428" s="27"/>
      <c r="BK428" s="27"/>
      <c r="BL428" s="27"/>
      <c r="BM428" s="27"/>
      <c r="BN428" s="27"/>
      <c r="BO428" s="27"/>
      <c r="BP428" s="27"/>
      <c r="BQ428" s="27"/>
      <c r="BR428" s="27"/>
      <c r="BS428" s="27"/>
      <c r="BT428" s="27"/>
      <c r="BU428" s="27"/>
      <c r="BV428" s="27"/>
      <c r="BW428" s="27"/>
      <c r="BX428" s="27"/>
      <c r="BY428" s="27"/>
      <c r="BZ428" s="27"/>
      <c r="CA428" s="27"/>
      <c r="CB428" s="27"/>
      <c r="CC428" s="27"/>
      <c r="CD428" s="27"/>
      <c r="CE428" s="27"/>
      <c r="CF428" s="27"/>
      <c r="CG428" s="27"/>
      <c r="CH428" s="27"/>
      <c r="CI428" s="27"/>
      <c r="CJ428" s="27"/>
      <c r="CK428" s="27"/>
      <c r="CL428" s="27"/>
      <c r="CM428" s="27"/>
      <c r="CN428" s="27"/>
      <c r="CO428" s="27"/>
      <c r="CP428" s="27"/>
    </row>
    <row r="429" spans="1:94" x14ac:dyDescent="0.25">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c r="AO429" s="27"/>
      <c r="AP429" s="27"/>
      <c r="AQ429" s="27"/>
      <c r="AR429" s="27"/>
      <c r="AS429" s="27"/>
      <c r="AT429" s="27"/>
      <c r="AU429" s="27"/>
      <c r="AV429" s="27"/>
      <c r="AW429" s="27"/>
      <c r="AX429" s="27"/>
      <c r="AY429" s="27"/>
      <c r="AZ429" s="27"/>
      <c r="BA429" s="27"/>
      <c r="BB429" s="27"/>
      <c r="BC429" s="27"/>
      <c r="BD429" s="27"/>
      <c r="BE429" s="27"/>
      <c r="BF429" s="27"/>
      <c r="BG429" s="27"/>
      <c r="BH429" s="27"/>
      <c r="BI429" s="27"/>
      <c r="BJ429" s="27"/>
      <c r="BK429" s="27"/>
      <c r="BL429" s="27"/>
      <c r="BM429" s="27"/>
      <c r="BN429" s="27"/>
      <c r="BO429" s="27"/>
      <c r="BP429" s="27"/>
      <c r="BQ429" s="27"/>
      <c r="BR429" s="27"/>
      <c r="BS429" s="27"/>
      <c r="BT429" s="27"/>
      <c r="BU429" s="27"/>
      <c r="BV429" s="27"/>
      <c r="BW429" s="27"/>
      <c r="BX429" s="27"/>
      <c r="BY429" s="27"/>
      <c r="BZ429" s="27"/>
      <c r="CA429" s="27"/>
      <c r="CB429" s="27"/>
      <c r="CC429" s="27"/>
      <c r="CD429" s="27"/>
      <c r="CE429" s="27"/>
      <c r="CF429" s="27"/>
      <c r="CG429" s="27"/>
      <c r="CH429" s="27"/>
      <c r="CI429" s="27"/>
      <c r="CJ429" s="27"/>
      <c r="CK429" s="27"/>
      <c r="CL429" s="27"/>
      <c r="CM429" s="27"/>
      <c r="CN429" s="27"/>
      <c r="CO429" s="27"/>
      <c r="CP429" s="27"/>
    </row>
    <row r="430" spans="1:94" x14ac:dyDescent="0.25">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c r="AO430" s="27"/>
      <c r="AP430" s="27"/>
      <c r="AQ430" s="27"/>
      <c r="AR430" s="27"/>
      <c r="AS430" s="27"/>
      <c r="AT430" s="27"/>
      <c r="AU430" s="27"/>
      <c r="AV430" s="27"/>
      <c r="AW430" s="27"/>
      <c r="AX430" s="27"/>
      <c r="AY430" s="27"/>
      <c r="AZ430" s="27"/>
      <c r="BA430" s="27"/>
      <c r="BB430" s="27"/>
      <c r="BC430" s="27"/>
      <c r="BD430" s="27"/>
      <c r="BE430" s="27"/>
      <c r="BF430" s="27"/>
      <c r="BG430" s="27"/>
      <c r="BH430" s="27"/>
      <c r="BI430" s="27"/>
      <c r="BJ430" s="27"/>
      <c r="BK430" s="27"/>
      <c r="BL430" s="27"/>
      <c r="BM430" s="27"/>
      <c r="BN430" s="27"/>
      <c r="BO430" s="27"/>
      <c r="BP430" s="27"/>
      <c r="BQ430" s="27"/>
      <c r="BR430" s="27"/>
      <c r="BS430" s="27"/>
      <c r="BT430" s="27"/>
      <c r="BU430" s="27"/>
      <c r="BV430" s="27"/>
      <c r="BW430" s="27"/>
      <c r="BX430" s="27"/>
      <c r="BY430" s="27"/>
      <c r="BZ430" s="27"/>
      <c r="CA430" s="27"/>
      <c r="CB430" s="27"/>
      <c r="CC430" s="27"/>
      <c r="CD430" s="27"/>
      <c r="CE430" s="27"/>
      <c r="CF430" s="27"/>
      <c r="CG430" s="27"/>
      <c r="CH430" s="27"/>
      <c r="CI430" s="27"/>
      <c r="CJ430" s="27"/>
      <c r="CK430" s="27"/>
      <c r="CL430" s="27"/>
      <c r="CM430" s="27"/>
      <c r="CN430" s="27"/>
      <c r="CO430" s="27"/>
      <c r="CP430" s="27"/>
    </row>
    <row r="431" spans="1:94" x14ac:dyDescent="0.25">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c r="AO431" s="27"/>
      <c r="AP431" s="27"/>
      <c r="AQ431" s="27"/>
      <c r="AR431" s="27"/>
      <c r="AS431" s="27"/>
      <c r="AT431" s="27"/>
      <c r="AU431" s="27"/>
      <c r="AV431" s="27"/>
      <c r="AW431" s="27"/>
      <c r="AX431" s="27"/>
      <c r="AY431" s="27"/>
      <c r="AZ431" s="27"/>
      <c r="BA431" s="27"/>
      <c r="BB431" s="27"/>
      <c r="BC431" s="27"/>
      <c r="BD431" s="27"/>
      <c r="BE431" s="27"/>
      <c r="BF431" s="27"/>
      <c r="BG431" s="27"/>
      <c r="BH431" s="27"/>
      <c r="BI431" s="27"/>
      <c r="BJ431" s="27"/>
      <c r="BK431" s="27"/>
      <c r="BL431" s="27"/>
      <c r="BM431" s="27"/>
      <c r="BN431" s="27"/>
      <c r="BO431" s="27"/>
      <c r="BP431" s="27"/>
      <c r="BQ431" s="27"/>
      <c r="BR431" s="27"/>
      <c r="BS431" s="27"/>
      <c r="BT431" s="27"/>
      <c r="BU431" s="27"/>
      <c r="BV431" s="27"/>
      <c r="BW431" s="27"/>
      <c r="BX431" s="27"/>
      <c r="BY431" s="27"/>
      <c r="BZ431" s="27"/>
      <c r="CA431" s="27"/>
      <c r="CB431" s="27"/>
      <c r="CC431" s="27"/>
      <c r="CD431" s="27"/>
      <c r="CE431" s="27"/>
      <c r="CF431" s="27"/>
      <c r="CG431" s="27"/>
      <c r="CH431" s="27"/>
      <c r="CI431" s="27"/>
      <c r="CJ431" s="27"/>
      <c r="CK431" s="27"/>
      <c r="CL431" s="27"/>
      <c r="CM431" s="27"/>
      <c r="CN431" s="27"/>
      <c r="CO431" s="27"/>
      <c r="CP431" s="27"/>
    </row>
    <row r="432" spans="1:94" x14ac:dyDescent="0.25">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c r="AO432" s="27"/>
      <c r="AP432" s="27"/>
      <c r="AQ432" s="27"/>
      <c r="AR432" s="27"/>
      <c r="AS432" s="27"/>
      <c r="AT432" s="27"/>
      <c r="AU432" s="27"/>
      <c r="AV432" s="27"/>
      <c r="AW432" s="27"/>
      <c r="AX432" s="27"/>
      <c r="AY432" s="27"/>
      <c r="AZ432" s="27"/>
      <c r="BA432" s="27"/>
      <c r="BB432" s="27"/>
      <c r="BC432" s="27"/>
      <c r="BD432" s="27"/>
      <c r="BE432" s="27"/>
      <c r="BF432" s="27"/>
      <c r="BG432" s="27"/>
      <c r="BH432" s="27"/>
      <c r="BI432" s="27"/>
      <c r="BJ432" s="27"/>
      <c r="BK432" s="27"/>
      <c r="BL432" s="27"/>
      <c r="BM432" s="27"/>
      <c r="BN432" s="27"/>
      <c r="BO432" s="27"/>
      <c r="BP432" s="27"/>
      <c r="BQ432" s="27"/>
      <c r="BR432" s="27"/>
      <c r="BS432" s="27"/>
      <c r="BT432" s="27"/>
      <c r="BU432" s="27"/>
      <c r="BV432" s="27"/>
      <c r="BW432" s="27"/>
      <c r="BX432" s="27"/>
      <c r="BY432" s="27"/>
      <c r="BZ432" s="27"/>
      <c r="CA432" s="27"/>
      <c r="CB432" s="27"/>
      <c r="CC432" s="27"/>
      <c r="CD432" s="27"/>
      <c r="CE432" s="27"/>
      <c r="CF432" s="27"/>
      <c r="CG432" s="27"/>
      <c r="CH432" s="27"/>
      <c r="CI432" s="27"/>
      <c r="CJ432" s="27"/>
      <c r="CK432" s="27"/>
      <c r="CL432" s="27"/>
      <c r="CM432" s="27"/>
      <c r="CN432" s="27"/>
      <c r="CO432" s="27"/>
      <c r="CP432" s="27"/>
    </row>
    <row r="433" spans="1:94" x14ac:dyDescent="0.25">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c r="AO433" s="27"/>
      <c r="AP433" s="27"/>
      <c r="AQ433" s="27"/>
      <c r="AR433" s="27"/>
      <c r="AS433" s="27"/>
      <c r="AT433" s="27"/>
      <c r="AU433" s="27"/>
      <c r="AV433" s="27"/>
      <c r="AW433" s="27"/>
      <c r="AX433" s="27"/>
      <c r="AY433" s="27"/>
      <c r="AZ433" s="27"/>
      <c r="BA433" s="27"/>
      <c r="BB433" s="27"/>
      <c r="BC433" s="27"/>
      <c r="BD433" s="27"/>
      <c r="BE433" s="27"/>
      <c r="BF433" s="27"/>
      <c r="BG433" s="27"/>
      <c r="BH433" s="27"/>
      <c r="BI433" s="27"/>
      <c r="BJ433" s="27"/>
      <c r="BK433" s="27"/>
      <c r="BL433" s="27"/>
      <c r="BM433" s="27"/>
      <c r="BN433" s="27"/>
      <c r="BO433" s="27"/>
      <c r="BP433" s="27"/>
      <c r="BQ433" s="27"/>
      <c r="BR433" s="27"/>
      <c r="BS433" s="27"/>
      <c r="BT433" s="27"/>
      <c r="BU433" s="27"/>
      <c r="BV433" s="27"/>
      <c r="BW433" s="27"/>
      <c r="BX433" s="27"/>
      <c r="BY433" s="27"/>
      <c r="BZ433" s="27"/>
      <c r="CA433" s="27"/>
      <c r="CB433" s="27"/>
      <c r="CC433" s="27"/>
      <c r="CD433" s="27"/>
      <c r="CE433" s="27"/>
      <c r="CF433" s="27"/>
      <c r="CG433" s="27"/>
      <c r="CH433" s="27"/>
      <c r="CI433" s="27"/>
      <c r="CJ433" s="27"/>
      <c r="CK433" s="27"/>
      <c r="CL433" s="27"/>
      <c r="CM433" s="27"/>
      <c r="CN433" s="27"/>
      <c r="CO433" s="27"/>
      <c r="CP433" s="27"/>
    </row>
    <row r="434" spans="1:94" x14ac:dyDescent="0.25">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c r="AO434" s="27"/>
      <c r="AP434" s="27"/>
      <c r="AQ434" s="27"/>
      <c r="AR434" s="27"/>
      <c r="AS434" s="27"/>
      <c r="AT434" s="27"/>
      <c r="AU434" s="27"/>
      <c r="AV434" s="27"/>
      <c r="AW434" s="27"/>
      <c r="AX434" s="27"/>
      <c r="AY434" s="27"/>
      <c r="AZ434" s="27"/>
      <c r="BA434" s="27"/>
      <c r="BB434" s="27"/>
      <c r="BC434" s="27"/>
      <c r="BD434" s="27"/>
      <c r="BE434" s="27"/>
      <c r="BF434" s="27"/>
      <c r="BG434" s="27"/>
      <c r="BH434" s="27"/>
      <c r="BI434" s="27"/>
      <c r="BJ434" s="27"/>
      <c r="BK434" s="27"/>
      <c r="BL434" s="27"/>
      <c r="BM434" s="27"/>
      <c r="BN434" s="27"/>
      <c r="BO434" s="27"/>
      <c r="BP434" s="27"/>
      <c r="BQ434" s="27"/>
      <c r="BR434" s="27"/>
      <c r="BS434" s="27"/>
      <c r="BT434" s="27"/>
      <c r="BU434" s="27"/>
      <c r="BV434" s="27"/>
      <c r="BW434" s="27"/>
      <c r="BX434" s="27"/>
      <c r="BY434" s="27"/>
      <c r="BZ434" s="27"/>
      <c r="CA434" s="27"/>
      <c r="CB434" s="27"/>
      <c r="CC434" s="27"/>
      <c r="CD434" s="27"/>
      <c r="CE434" s="27"/>
      <c r="CF434" s="27"/>
      <c r="CG434" s="27"/>
      <c r="CH434" s="27"/>
      <c r="CI434" s="27"/>
      <c r="CJ434" s="27"/>
      <c r="CK434" s="27"/>
      <c r="CL434" s="27"/>
      <c r="CM434" s="27"/>
      <c r="CN434" s="27"/>
      <c r="CO434" s="27"/>
      <c r="CP434" s="27"/>
    </row>
    <row r="435" spans="1:94" x14ac:dyDescent="0.25">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c r="AO435" s="27"/>
      <c r="AP435" s="27"/>
      <c r="AQ435" s="27"/>
      <c r="AR435" s="27"/>
      <c r="AS435" s="27"/>
      <c r="AT435" s="27"/>
      <c r="AU435" s="27"/>
      <c r="AV435" s="27"/>
      <c r="AW435" s="27"/>
      <c r="AX435" s="27"/>
      <c r="AY435" s="27"/>
      <c r="AZ435" s="27"/>
      <c r="BA435" s="27"/>
      <c r="BB435" s="27"/>
      <c r="BC435" s="27"/>
      <c r="BD435" s="27"/>
      <c r="BE435" s="27"/>
      <c r="BF435" s="27"/>
      <c r="BG435" s="27"/>
      <c r="BH435" s="27"/>
      <c r="BI435" s="27"/>
      <c r="BJ435" s="27"/>
      <c r="BK435" s="27"/>
      <c r="BL435" s="27"/>
      <c r="BM435" s="27"/>
      <c r="BN435" s="27"/>
      <c r="BO435" s="27"/>
      <c r="BP435" s="27"/>
      <c r="BQ435" s="27"/>
      <c r="BR435" s="27"/>
      <c r="BS435" s="27"/>
      <c r="BT435" s="27"/>
      <c r="BU435" s="27"/>
      <c r="BV435" s="27"/>
      <c r="BW435" s="27"/>
      <c r="BX435" s="27"/>
      <c r="BY435" s="27"/>
      <c r="BZ435" s="27"/>
      <c r="CA435" s="27"/>
      <c r="CB435" s="27"/>
      <c r="CC435" s="27"/>
      <c r="CD435" s="27"/>
      <c r="CE435" s="27"/>
      <c r="CF435" s="27"/>
      <c r="CG435" s="27"/>
      <c r="CH435" s="27"/>
      <c r="CI435" s="27"/>
      <c r="CJ435" s="27"/>
      <c r="CK435" s="27"/>
      <c r="CL435" s="27"/>
      <c r="CM435" s="27"/>
      <c r="CN435" s="27"/>
      <c r="CO435" s="27"/>
      <c r="CP435" s="27"/>
    </row>
    <row r="436" spans="1:94" x14ac:dyDescent="0.25">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c r="AO436" s="27"/>
      <c r="AP436" s="27"/>
      <c r="AQ436" s="27"/>
      <c r="AR436" s="27"/>
      <c r="AS436" s="27"/>
      <c r="AT436" s="27"/>
      <c r="AU436" s="27"/>
      <c r="AV436" s="27"/>
      <c r="AW436" s="27"/>
      <c r="AX436" s="27"/>
      <c r="AY436" s="27"/>
      <c r="AZ436" s="27"/>
      <c r="BA436" s="27"/>
      <c r="BB436" s="27"/>
      <c r="BC436" s="27"/>
      <c r="BD436" s="27"/>
      <c r="BE436" s="27"/>
      <c r="BF436" s="27"/>
      <c r="BG436" s="27"/>
      <c r="BH436" s="27"/>
      <c r="BI436" s="27"/>
      <c r="BJ436" s="27"/>
      <c r="BK436" s="27"/>
      <c r="BL436" s="27"/>
      <c r="BM436" s="27"/>
      <c r="BN436" s="27"/>
      <c r="BO436" s="27"/>
      <c r="BP436" s="27"/>
      <c r="BQ436" s="27"/>
      <c r="BR436" s="27"/>
      <c r="BS436" s="27"/>
      <c r="BT436" s="27"/>
      <c r="BU436" s="27"/>
      <c r="BV436" s="27"/>
      <c r="BW436" s="27"/>
      <c r="BX436" s="27"/>
      <c r="BY436" s="27"/>
      <c r="BZ436" s="27"/>
      <c r="CA436" s="27"/>
      <c r="CB436" s="27"/>
      <c r="CC436" s="27"/>
      <c r="CD436" s="27"/>
      <c r="CE436" s="27"/>
      <c r="CF436" s="27"/>
      <c r="CG436" s="27"/>
      <c r="CH436" s="27"/>
      <c r="CI436" s="27"/>
      <c r="CJ436" s="27"/>
      <c r="CK436" s="27"/>
      <c r="CL436" s="27"/>
      <c r="CM436" s="27"/>
      <c r="CN436" s="27"/>
      <c r="CO436" s="27"/>
      <c r="CP436" s="27"/>
    </row>
    <row r="437" spans="1:94" x14ac:dyDescent="0.25">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c r="AO437" s="27"/>
      <c r="AP437" s="27"/>
      <c r="AQ437" s="27"/>
      <c r="AR437" s="27"/>
      <c r="AS437" s="27"/>
      <c r="AT437" s="27"/>
      <c r="AU437" s="27"/>
      <c r="AV437" s="27"/>
      <c r="AW437" s="27"/>
      <c r="AX437" s="27"/>
      <c r="AY437" s="27"/>
      <c r="AZ437" s="27"/>
      <c r="BA437" s="27"/>
      <c r="BB437" s="27"/>
      <c r="BC437" s="27"/>
      <c r="BD437" s="27"/>
      <c r="BE437" s="27"/>
      <c r="BF437" s="27"/>
      <c r="BG437" s="27"/>
      <c r="BH437" s="27"/>
      <c r="BI437" s="27"/>
      <c r="BJ437" s="27"/>
      <c r="BK437" s="27"/>
      <c r="BL437" s="27"/>
      <c r="BM437" s="27"/>
      <c r="BN437" s="27"/>
      <c r="BO437" s="27"/>
      <c r="BP437" s="27"/>
      <c r="BQ437" s="27"/>
      <c r="BR437" s="27"/>
      <c r="BS437" s="27"/>
      <c r="BT437" s="27"/>
      <c r="BU437" s="27"/>
      <c r="BV437" s="27"/>
      <c r="BW437" s="27"/>
      <c r="BX437" s="27"/>
      <c r="BY437" s="27"/>
      <c r="BZ437" s="27"/>
      <c r="CA437" s="27"/>
      <c r="CB437" s="27"/>
      <c r="CC437" s="27"/>
      <c r="CD437" s="27"/>
      <c r="CE437" s="27"/>
      <c r="CF437" s="27"/>
      <c r="CG437" s="27"/>
      <c r="CH437" s="27"/>
      <c r="CI437" s="27"/>
      <c r="CJ437" s="27"/>
      <c r="CK437" s="27"/>
      <c r="CL437" s="27"/>
      <c r="CM437" s="27"/>
      <c r="CN437" s="27"/>
      <c r="CO437" s="27"/>
      <c r="CP437" s="27"/>
    </row>
    <row r="438" spans="1:94" x14ac:dyDescent="0.25">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c r="AO438" s="27"/>
      <c r="AP438" s="27"/>
      <c r="AQ438" s="27"/>
      <c r="AR438" s="27"/>
      <c r="AS438" s="27"/>
      <c r="AT438" s="27"/>
      <c r="AU438" s="27"/>
      <c r="AV438" s="27"/>
      <c r="AW438" s="27"/>
      <c r="AX438" s="27"/>
      <c r="AY438" s="27"/>
      <c r="AZ438" s="27"/>
      <c r="BA438" s="27"/>
      <c r="BB438" s="27"/>
      <c r="BC438" s="27"/>
      <c r="BD438" s="27"/>
      <c r="BE438" s="27"/>
      <c r="BF438" s="27"/>
      <c r="BG438" s="27"/>
      <c r="BH438" s="27"/>
      <c r="BI438" s="27"/>
      <c r="BJ438" s="27"/>
      <c r="BK438" s="27"/>
      <c r="BL438" s="27"/>
      <c r="BM438" s="27"/>
      <c r="BN438" s="27"/>
      <c r="BO438" s="27"/>
      <c r="BP438" s="27"/>
      <c r="BQ438" s="27"/>
      <c r="BR438" s="27"/>
      <c r="BS438" s="27"/>
      <c r="BT438" s="27"/>
      <c r="BU438" s="27"/>
      <c r="BV438" s="27"/>
      <c r="BW438" s="27"/>
      <c r="BX438" s="27"/>
      <c r="BY438" s="27"/>
      <c r="BZ438" s="27"/>
      <c r="CA438" s="27"/>
      <c r="CB438" s="27"/>
      <c r="CC438" s="27"/>
      <c r="CD438" s="27"/>
      <c r="CE438" s="27"/>
      <c r="CF438" s="27"/>
      <c r="CG438" s="27"/>
      <c r="CH438" s="27"/>
      <c r="CI438" s="27"/>
      <c r="CJ438" s="27"/>
      <c r="CK438" s="27"/>
      <c r="CL438" s="27"/>
      <c r="CM438" s="27"/>
      <c r="CN438" s="27"/>
      <c r="CO438" s="27"/>
      <c r="CP438" s="27"/>
    </row>
    <row r="439" spans="1:94" x14ac:dyDescent="0.25">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c r="AO439" s="27"/>
      <c r="AP439" s="27"/>
      <c r="AQ439" s="27"/>
      <c r="AR439" s="27"/>
      <c r="AS439" s="27"/>
      <c r="AT439" s="27"/>
      <c r="AU439" s="27"/>
      <c r="AV439" s="27"/>
      <c r="AW439" s="27"/>
      <c r="AX439" s="27"/>
      <c r="AY439" s="27"/>
      <c r="AZ439" s="27"/>
      <c r="BA439" s="27"/>
      <c r="BB439" s="27"/>
      <c r="BC439" s="27"/>
      <c r="BD439" s="27"/>
      <c r="BE439" s="27"/>
      <c r="BF439" s="27"/>
      <c r="BG439" s="27"/>
      <c r="BH439" s="27"/>
      <c r="BI439" s="27"/>
      <c r="BJ439" s="27"/>
      <c r="BK439" s="27"/>
      <c r="BL439" s="27"/>
      <c r="BM439" s="27"/>
      <c r="BN439" s="27"/>
      <c r="BO439" s="27"/>
      <c r="BP439" s="27"/>
      <c r="BQ439" s="27"/>
      <c r="BR439" s="27"/>
      <c r="BS439" s="27"/>
      <c r="BT439" s="27"/>
      <c r="BU439" s="27"/>
      <c r="BV439" s="27"/>
      <c r="BW439" s="27"/>
      <c r="BX439" s="27"/>
      <c r="BY439" s="27"/>
      <c r="BZ439" s="27"/>
      <c r="CA439" s="27"/>
      <c r="CB439" s="27"/>
      <c r="CC439" s="27"/>
      <c r="CD439" s="27"/>
      <c r="CE439" s="27"/>
      <c r="CF439" s="27"/>
      <c r="CG439" s="27"/>
      <c r="CH439" s="27"/>
      <c r="CI439" s="27"/>
      <c r="CJ439" s="27"/>
      <c r="CK439" s="27"/>
      <c r="CL439" s="27"/>
      <c r="CM439" s="27"/>
      <c r="CN439" s="27"/>
      <c r="CO439" s="27"/>
      <c r="CP439" s="27"/>
    </row>
    <row r="440" spans="1:94" x14ac:dyDescent="0.25">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c r="AO440" s="27"/>
      <c r="AP440" s="27"/>
      <c r="AQ440" s="27"/>
      <c r="AR440" s="27"/>
      <c r="AS440" s="27"/>
      <c r="AT440" s="27"/>
      <c r="AU440" s="27"/>
      <c r="AV440" s="27"/>
      <c r="AW440" s="27"/>
      <c r="AX440" s="27"/>
      <c r="AY440" s="27"/>
      <c r="AZ440" s="27"/>
      <c r="BA440" s="27"/>
      <c r="BB440" s="27"/>
      <c r="BC440" s="27"/>
      <c r="BD440" s="27"/>
      <c r="BE440" s="27"/>
      <c r="BF440" s="27"/>
      <c r="BG440" s="27"/>
      <c r="BH440" s="27"/>
      <c r="BI440" s="27"/>
      <c r="BJ440" s="27"/>
      <c r="BK440" s="27"/>
      <c r="BL440" s="27"/>
      <c r="BM440" s="27"/>
      <c r="BN440" s="27"/>
      <c r="BO440" s="27"/>
      <c r="BP440" s="27"/>
      <c r="BQ440" s="27"/>
      <c r="BR440" s="27"/>
      <c r="BS440" s="27"/>
      <c r="BT440" s="27"/>
      <c r="BU440" s="27"/>
      <c r="BV440" s="27"/>
      <c r="BW440" s="27"/>
      <c r="BX440" s="27"/>
      <c r="BY440" s="27"/>
      <c r="BZ440" s="27"/>
      <c r="CA440" s="27"/>
      <c r="CB440" s="27"/>
      <c r="CC440" s="27"/>
      <c r="CD440" s="27"/>
      <c r="CE440" s="27"/>
      <c r="CF440" s="27"/>
      <c r="CG440" s="27"/>
      <c r="CH440" s="27"/>
      <c r="CI440" s="27"/>
      <c r="CJ440" s="27"/>
      <c r="CK440" s="27"/>
      <c r="CL440" s="27"/>
      <c r="CM440" s="27"/>
      <c r="CN440" s="27"/>
      <c r="CO440" s="27"/>
      <c r="CP440" s="27"/>
    </row>
    <row r="441" spans="1:94" x14ac:dyDescent="0.25">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c r="AO441" s="27"/>
      <c r="AP441" s="27"/>
      <c r="AQ441" s="27"/>
      <c r="AR441" s="27"/>
      <c r="AS441" s="27"/>
      <c r="AT441" s="27"/>
      <c r="AU441" s="27"/>
      <c r="AV441" s="27"/>
      <c r="AW441" s="27"/>
      <c r="AX441" s="27"/>
      <c r="AY441" s="27"/>
      <c r="AZ441" s="27"/>
      <c r="BA441" s="27"/>
      <c r="BB441" s="27"/>
      <c r="BC441" s="27"/>
      <c r="BD441" s="27"/>
      <c r="BE441" s="27"/>
      <c r="BF441" s="27"/>
      <c r="BG441" s="27"/>
      <c r="BH441" s="27"/>
      <c r="BI441" s="27"/>
      <c r="BJ441" s="27"/>
      <c r="BK441" s="27"/>
      <c r="BL441" s="27"/>
      <c r="BM441" s="27"/>
      <c r="BN441" s="27"/>
      <c r="BO441" s="27"/>
      <c r="BP441" s="27"/>
      <c r="BQ441" s="27"/>
      <c r="BR441" s="27"/>
      <c r="BS441" s="27"/>
      <c r="BT441" s="27"/>
      <c r="BU441" s="27"/>
      <c r="BV441" s="27"/>
      <c r="BW441" s="27"/>
      <c r="BX441" s="27"/>
      <c r="BY441" s="27"/>
      <c r="BZ441" s="27"/>
      <c r="CA441" s="27"/>
      <c r="CB441" s="27"/>
      <c r="CC441" s="27"/>
      <c r="CD441" s="27"/>
      <c r="CE441" s="27"/>
      <c r="CF441" s="27"/>
      <c r="CG441" s="27"/>
      <c r="CH441" s="27"/>
      <c r="CI441" s="27"/>
      <c r="CJ441" s="27"/>
      <c r="CK441" s="27"/>
      <c r="CL441" s="27"/>
      <c r="CM441" s="27"/>
      <c r="CN441" s="27"/>
      <c r="CO441" s="27"/>
      <c r="CP441" s="27"/>
    </row>
    <row r="442" spans="1:94" x14ac:dyDescent="0.25">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c r="AO442" s="27"/>
      <c r="AP442" s="27"/>
      <c r="AQ442" s="27"/>
      <c r="AR442" s="27"/>
      <c r="AS442" s="27"/>
      <c r="AT442" s="27"/>
      <c r="AU442" s="27"/>
      <c r="AV442" s="27"/>
      <c r="AW442" s="27"/>
      <c r="AX442" s="27"/>
      <c r="AY442" s="27"/>
      <c r="AZ442" s="27"/>
      <c r="BA442" s="27"/>
      <c r="BB442" s="27"/>
      <c r="BC442" s="27"/>
      <c r="BD442" s="27"/>
      <c r="BE442" s="27"/>
      <c r="BF442" s="27"/>
      <c r="BG442" s="27"/>
      <c r="BH442" s="27"/>
      <c r="BI442" s="27"/>
      <c r="BJ442" s="27"/>
      <c r="BK442" s="27"/>
      <c r="BL442" s="27"/>
      <c r="BM442" s="27"/>
      <c r="BN442" s="27"/>
      <c r="BO442" s="27"/>
      <c r="BP442" s="27"/>
      <c r="BQ442" s="27"/>
      <c r="BR442" s="27"/>
      <c r="BS442" s="27"/>
      <c r="BT442" s="27"/>
      <c r="BU442" s="27"/>
      <c r="BV442" s="27"/>
      <c r="BW442" s="27"/>
      <c r="BX442" s="27"/>
      <c r="BY442" s="27"/>
      <c r="BZ442" s="27"/>
      <c r="CA442" s="27"/>
      <c r="CB442" s="27"/>
      <c r="CC442" s="27"/>
      <c r="CD442" s="27"/>
      <c r="CE442" s="27"/>
      <c r="CF442" s="27"/>
      <c r="CG442" s="27"/>
      <c r="CH442" s="27"/>
      <c r="CI442" s="27"/>
      <c r="CJ442" s="27"/>
      <c r="CK442" s="27"/>
      <c r="CL442" s="27"/>
      <c r="CM442" s="27"/>
      <c r="CN442" s="27"/>
      <c r="CO442" s="27"/>
      <c r="CP442" s="27"/>
    </row>
    <row r="443" spans="1:94" x14ac:dyDescent="0.25">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c r="AO443" s="27"/>
      <c r="AP443" s="27"/>
      <c r="AQ443" s="27"/>
      <c r="AR443" s="27"/>
      <c r="AS443" s="27"/>
      <c r="AT443" s="27"/>
      <c r="AU443" s="27"/>
      <c r="AV443" s="27"/>
      <c r="AW443" s="27"/>
      <c r="AX443" s="27"/>
      <c r="AY443" s="27"/>
      <c r="AZ443" s="27"/>
      <c r="BA443" s="27"/>
      <c r="BB443" s="27"/>
      <c r="BC443" s="27"/>
      <c r="BD443" s="27"/>
      <c r="BE443" s="27"/>
      <c r="BF443" s="27"/>
      <c r="BG443" s="27"/>
      <c r="BH443" s="27"/>
      <c r="BI443" s="27"/>
      <c r="BJ443" s="27"/>
      <c r="BK443" s="27"/>
      <c r="BL443" s="27"/>
      <c r="BM443" s="27"/>
      <c r="BN443" s="27"/>
      <c r="BO443" s="27"/>
      <c r="BP443" s="27"/>
      <c r="BQ443" s="27"/>
      <c r="BR443" s="27"/>
      <c r="BS443" s="27"/>
      <c r="BT443" s="27"/>
      <c r="BU443" s="27"/>
      <c r="BV443" s="27"/>
      <c r="BW443" s="27"/>
      <c r="BX443" s="27"/>
      <c r="BY443" s="27"/>
      <c r="BZ443" s="27"/>
      <c r="CA443" s="27"/>
      <c r="CB443" s="27"/>
      <c r="CC443" s="27"/>
      <c r="CD443" s="27"/>
      <c r="CE443" s="27"/>
      <c r="CF443" s="27"/>
      <c r="CG443" s="27"/>
      <c r="CH443" s="27"/>
      <c r="CI443" s="27"/>
      <c r="CJ443" s="27"/>
      <c r="CK443" s="27"/>
      <c r="CL443" s="27"/>
      <c r="CM443" s="27"/>
      <c r="CN443" s="27"/>
      <c r="CO443" s="27"/>
      <c r="CP443" s="27"/>
    </row>
    <row r="444" spans="1:94" x14ac:dyDescent="0.25">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c r="AO444" s="27"/>
      <c r="AP444" s="27"/>
      <c r="AQ444" s="27"/>
      <c r="AR444" s="27"/>
      <c r="AS444" s="27"/>
      <c r="AT444" s="27"/>
      <c r="AU444" s="27"/>
      <c r="AV444" s="27"/>
      <c r="AW444" s="27"/>
      <c r="AX444" s="27"/>
      <c r="AY444" s="27"/>
      <c r="AZ444" s="27"/>
      <c r="BA444" s="27"/>
      <c r="BB444" s="27"/>
      <c r="BC444" s="27"/>
      <c r="BD444" s="27"/>
      <c r="BE444" s="27"/>
      <c r="BF444" s="27"/>
      <c r="BG444" s="27"/>
      <c r="BH444" s="27"/>
      <c r="BI444" s="27"/>
      <c r="BJ444" s="27"/>
      <c r="BK444" s="27"/>
      <c r="BL444" s="27"/>
      <c r="BM444" s="27"/>
      <c r="BN444" s="27"/>
      <c r="BO444" s="27"/>
      <c r="BP444" s="27"/>
      <c r="BQ444" s="27"/>
      <c r="BR444" s="27"/>
      <c r="BS444" s="27"/>
      <c r="BT444" s="27"/>
      <c r="BU444" s="27"/>
      <c r="BV444" s="27"/>
      <c r="BW444" s="27"/>
      <c r="BX444" s="27"/>
      <c r="BY444" s="27"/>
      <c r="BZ444" s="27"/>
      <c r="CA444" s="27"/>
      <c r="CB444" s="27"/>
      <c r="CC444" s="27"/>
      <c r="CD444" s="27"/>
      <c r="CE444" s="27"/>
      <c r="CF444" s="27"/>
      <c r="CG444" s="27"/>
      <c r="CH444" s="27"/>
      <c r="CI444" s="27"/>
      <c r="CJ444" s="27"/>
      <c r="CK444" s="27"/>
      <c r="CL444" s="27"/>
      <c r="CM444" s="27"/>
      <c r="CN444" s="27"/>
      <c r="CO444" s="27"/>
      <c r="CP444" s="27"/>
    </row>
    <row r="445" spans="1:94" x14ac:dyDescent="0.25">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c r="AO445" s="27"/>
      <c r="AP445" s="27"/>
      <c r="AQ445" s="27"/>
      <c r="AR445" s="27"/>
      <c r="AS445" s="27"/>
      <c r="AT445" s="27"/>
      <c r="AU445" s="27"/>
      <c r="AV445" s="27"/>
      <c r="AW445" s="27"/>
      <c r="AX445" s="27"/>
      <c r="AY445" s="27"/>
      <c r="AZ445" s="27"/>
      <c r="BA445" s="27"/>
      <c r="BB445" s="27"/>
      <c r="BC445" s="27"/>
      <c r="BD445" s="27"/>
      <c r="BE445" s="27"/>
      <c r="BF445" s="27"/>
      <c r="BG445" s="27"/>
      <c r="BH445" s="27"/>
      <c r="BI445" s="27"/>
      <c r="BJ445" s="27"/>
      <c r="BK445" s="27"/>
      <c r="BL445" s="27"/>
      <c r="BM445" s="27"/>
      <c r="BN445" s="27"/>
      <c r="BO445" s="27"/>
      <c r="BP445" s="27"/>
      <c r="BQ445" s="27"/>
      <c r="BR445" s="27"/>
      <c r="BS445" s="27"/>
      <c r="BT445" s="27"/>
      <c r="BU445" s="27"/>
      <c r="BV445" s="27"/>
      <c r="BW445" s="27"/>
      <c r="BX445" s="27"/>
      <c r="BY445" s="27"/>
      <c r="BZ445" s="27"/>
      <c r="CA445" s="27"/>
      <c r="CB445" s="27"/>
      <c r="CC445" s="27"/>
      <c r="CD445" s="27"/>
      <c r="CE445" s="27"/>
      <c r="CF445" s="27"/>
      <c r="CG445" s="27"/>
      <c r="CH445" s="27"/>
      <c r="CI445" s="27"/>
      <c r="CJ445" s="27"/>
      <c r="CK445" s="27"/>
      <c r="CL445" s="27"/>
      <c r="CM445" s="27"/>
      <c r="CN445" s="27"/>
      <c r="CO445" s="27"/>
      <c r="CP445" s="27"/>
    </row>
    <row r="446" spans="1:94" x14ac:dyDescent="0.25">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c r="AO446" s="27"/>
      <c r="AP446" s="27"/>
      <c r="AQ446" s="27"/>
      <c r="AR446" s="27"/>
      <c r="AS446" s="27"/>
      <c r="AT446" s="27"/>
      <c r="AU446" s="27"/>
      <c r="AV446" s="27"/>
      <c r="AW446" s="27"/>
      <c r="AX446" s="27"/>
      <c r="AY446" s="27"/>
      <c r="AZ446" s="27"/>
      <c r="BA446" s="27"/>
      <c r="BB446" s="27"/>
      <c r="BC446" s="27"/>
      <c r="BD446" s="27"/>
      <c r="BE446" s="27"/>
      <c r="BF446" s="27"/>
      <c r="BG446" s="27"/>
      <c r="BH446" s="27"/>
      <c r="BI446" s="27"/>
      <c r="BJ446" s="27"/>
      <c r="BK446" s="27"/>
      <c r="BL446" s="27"/>
      <c r="BM446" s="27"/>
      <c r="BN446" s="27"/>
      <c r="BO446" s="27"/>
      <c r="BP446" s="27"/>
      <c r="BQ446" s="27"/>
      <c r="BR446" s="27"/>
      <c r="BS446" s="27"/>
      <c r="BT446" s="27"/>
      <c r="BU446" s="27"/>
      <c r="BV446" s="27"/>
      <c r="BW446" s="27"/>
      <c r="BX446" s="27"/>
      <c r="BY446" s="27"/>
      <c r="BZ446" s="27"/>
      <c r="CA446" s="27"/>
      <c r="CB446" s="27"/>
      <c r="CC446" s="27"/>
      <c r="CD446" s="27"/>
      <c r="CE446" s="27"/>
      <c r="CF446" s="27"/>
      <c r="CG446" s="27"/>
      <c r="CH446" s="27"/>
      <c r="CI446" s="27"/>
      <c r="CJ446" s="27"/>
      <c r="CK446" s="27"/>
      <c r="CL446" s="27"/>
      <c r="CM446" s="27"/>
      <c r="CN446" s="27"/>
      <c r="CO446" s="27"/>
      <c r="CP446" s="27"/>
    </row>
    <row r="447" spans="1:94" x14ac:dyDescent="0.25">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c r="AO447" s="27"/>
      <c r="AP447" s="27"/>
      <c r="AQ447" s="27"/>
      <c r="AR447" s="27"/>
      <c r="AS447" s="27"/>
      <c r="AT447" s="27"/>
      <c r="AU447" s="27"/>
      <c r="AV447" s="27"/>
      <c r="AW447" s="27"/>
      <c r="AX447" s="27"/>
      <c r="AY447" s="27"/>
      <c r="AZ447" s="27"/>
      <c r="BA447" s="27"/>
      <c r="BB447" s="27"/>
      <c r="BC447" s="27"/>
      <c r="BD447" s="27"/>
      <c r="BE447" s="27"/>
      <c r="BF447" s="27"/>
      <c r="BG447" s="27"/>
      <c r="BH447" s="27"/>
      <c r="BI447" s="27"/>
      <c r="BJ447" s="27"/>
      <c r="BK447" s="27"/>
      <c r="BL447" s="27"/>
      <c r="BM447" s="27"/>
      <c r="BN447" s="27"/>
      <c r="BO447" s="27"/>
      <c r="BP447" s="27"/>
      <c r="BQ447" s="27"/>
      <c r="BR447" s="27"/>
      <c r="BS447" s="27"/>
      <c r="BT447" s="27"/>
      <c r="BU447" s="27"/>
      <c r="BV447" s="27"/>
      <c r="BW447" s="27"/>
      <c r="BX447" s="27"/>
      <c r="BY447" s="27"/>
      <c r="BZ447" s="27"/>
      <c r="CA447" s="27"/>
      <c r="CB447" s="27"/>
      <c r="CC447" s="27"/>
      <c r="CD447" s="27"/>
      <c r="CE447" s="27"/>
      <c r="CF447" s="27"/>
      <c r="CG447" s="27"/>
      <c r="CH447" s="27"/>
      <c r="CI447" s="27"/>
      <c r="CJ447" s="27"/>
      <c r="CK447" s="27"/>
      <c r="CL447" s="27"/>
      <c r="CM447" s="27"/>
      <c r="CN447" s="27"/>
      <c r="CO447" s="27"/>
      <c r="CP447" s="27"/>
    </row>
    <row r="448" spans="1:94" x14ac:dyDescent="0.25">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c r="AO448" s="27"/>
      <c r="AP448" s="27"/>
      <c r="AQ448" s="27"/>
      <c r="AR448" s="27"/>
      <c r="AS448" s="27"/>
      <c r="AT448" s="27"/>
      <c r="AU448" s="27"/>
      <c r="AV448" s="27"/>
      <c r="AW448" s="27"/>
      <c r="AX448" s="27"/>
      <c r="AY448" s="27"/>
      <c r="AZ448" s="27"/>
      <c r="BA448" s="27"/>
      <c r="BB448" s="27"/>
      <c r="BC448" s="27"/>
      <c r="BD448" s="27"/>
      <c r="BE448" s="27"/>
      <c r="BF448" s="27"/>
      <c r="BG448" s="27"/>
      <c r="BH448" s="27"/>
      <c r="BI448" s="27"/>
      <c r="BJ448" s="27"/>
      <c r="BK448" s="27"/>
      <c r="BL448" s="27"/>
      <c r="BM448" s="27"/>
      <c r="BN448" s="27"/>
      <c r="BO448" s="27"/>
      <c r="BP448" s="27"/>
      <c r="BQ448" s="27"/>
      <c r="BR448" s="27"/>
      <c r="BS448" s="27"/>
      <c r="BT448" s="27"/>
      <c r="BU448" s="27"/>
      <c r="BV448" s="27"/>
      <c r="BW448" s="27"/>
      <c r="BX448" s="27"/>
      <c r="BY448" s="27"/>
      <c r="BZ448" s="27"/>
      <c r="CA448" s="27"/>
      <c r="CB448" s="27"/>
      <c r="CC448" s="27"/>
      <c r="CD448" s="27"/>
      <c r="CE448" s="27"/>
      <c r="CF448" s="27"/>
      <c r="CG448" s="27"/>
      <c r="CH448" s="27"/>
      <c r="CI448" s="27"/>
      <c r="CJ448" s="27"/>
      <c r="CK448" s="27"/>
      <c r="CL448" s="27"/>
      <c r="CM448" s="27"/>
      <c r="CN448" s="27"/>
      <c r="CO448" s="27"/>
      <c r="CP448" s="27"/>
    </row>
    <row r="449" spans="1:94" x14ac:dyDescent="0.25">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c r="AO449" s="27"/>
      <c r="AP449" s="27"/>
      <c r="AQ449" s="27"/>
      <c r="AR449" s="27"/>
      <c r="AS449" s="27"/>
      <c r="AT449" s="27"/>
      <c r="AU449" s="27"/>
      <c r="AV449" s="27"/>
      <c r="AW449" s="27"/>
      <c r="AX449" s="27"/>
      <c r="AY449" s="27"/>
      <c r="AZ449" s="27"/>
      <c r="BA449" s="27"/>
      <c r="BB449" s="27"/>
      <c r="BC449" s="27"/>
      <c r="BD449" s="27"/>
      <c r="BE449" s="27"/>
      <c r="BF449" s="27"/>
      <c r="BG449" s="27"/>
      <c r="BH449" s="27"/>
      <c r="BI449" s="27"/>
      <c r="BJ449" s="27"/>
      <c r="BK449" s="27"/>
      <c r="BL449" s="27"/>
      <c r="BM449" s="27"/>
      <c r="BN449" s="27"/>
      <c r="BO449" s="27"/>
      <c r="BP449" s="27"/>
      <c r="BQ449" s="27"/>
      <c r="BR449" s="27"/>
      <c r="BS449" s="27"/>
      <c r="BT449" s="27"/>
      <c r="BU449" s="27"/>
      <c r="BV449" s="27"/>
      <c r="BW449" s="27"/>
      <c r="BX449" s="27"/>
      <c r="BY449" s="27"/>
      <c r="BZ449" s="27"/>
      <c r="CA449" s="27"/>
      <c r="CB449" s="27"/>
      <c r="CC449" s="27"/>
      <c r="CD449" s="27"/>
      <c r="CE449" s="27"/>
      <c r="CF449" s="27"/>
      <c r="CG449" s="27"/>
      <c r="CH449" s="27"/>
      <c r="CI449" s="27"/>
      <c r="CJ449" s="27"/>
      <c r="CK449" s="27"/>
      <c r="CL449" s="27"/>
      <c r="CM449" s="27"/>
      <c r="CN449" s="27"/>
      <c r="CO449" s="27"/>
      <c r="CP449" s="27"/>
    </row>
    <row r="450" spans="1:94" x14ac:dyDescent="0.25">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c r="AO450" s="27"/>
      <c r="AP450" s="27"/>
      <c r="AQ450" s="27"/>
      <c r="AR450" s="27"/>
      <c r="AS450" s="27"/>
      <c r="AT450" s="27"/>
      <c r="AU450" s="27"/>
      <c r="AV450" s="27"/>
      <c r="AW450" s="27"/>
      <c r="AX450" s="27"/>
      <c r="AY450" s="27"/>
      <c r="AZ450" s="27"/>
      <c r="BA450" s="27"/>
      <c r="BB450" s="27"/>
      <c r="BC450" s="27"/>
      <c r="BD450" s="27"/>
      <c r="BE450" s="27"/>
      <c r="BF450" s="27"/>
      <c r="BG450" s="27"/>
      <c r="BH450" s="27"/>
      <c r="BI450" s="27"/>
      <c r="BJ450" s="27"/>
      <c r="BK450" s="27"/>
      <c r="BL450" s="27"/>
      <c r="BM450" s="27"/>
      <c r="BN450" s="27"/>
      <c r="BO450" s="27"/>
      <c r="BP450" s="27"/>
      <c r="BQ450" s="27"/>
      <c r="BR450" s="27"/>
      <c r="BS450" s="27"/>
      <c r="BT450" s="27"/>
      <c r="BU450" s="27"/>
      <c r="BV450" s="27"/>
      <c r="BW450" s="27"/>
      <c r="BX450" s="27"/>
      <c r="BY450" s="27"/>
      <c r="BZ450" s="27"/>
      <c r="CA450" s="27"/>
      <c r="CB450" s="27"/>
      <c r="CC450" s="27"/>
      <c r="CD450" s="27"/>
      <c r="CE450" s="27"/>
      <c r="CF450" s="27"/>
      <c r="CG450" s="27"/>
      <c r="CH450" s="27"/>
      <c r="CI450" s="27"/>
      <c r="CJ450" s="27"/>
      <c r="CK450" s="27"/>
      <c r="CL450" s="27"/>
      <c r="CM450" s="27"/>
      <c r="CN450" s="27"/>
      <c r="CO450" s="27"/>
      <c r="CP450" s="27"/>
    </row>
    <row r="451" spans="1:94" x14ac:dyDescent="0.25">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c r="AO451" s="27"/>
      <c r="AP451" s="27"/>
      <c r="AQ451" s="27"/>
      <c r="AR451" s="27"/>
      <c r="AS451" s="27"/>
      <c r="AT451" s="27"/>
      <c r="AU451" s="27"/>
      <c r="AV451" s="27"/>
      <c r="AW451" s="27"/>
      <c r="AX451" s="27"/>
      <c r="AY451" s="27"/>
      <c r="AZ451" s="27"/>
      <c r="BA451" s="27"/>
      <c r="BB451" s="27"/>
      <c r="BC451" s="27"/>
      <c r="BD451" s="27"/>
      <c r="BE451" s="27"/>
      <c r="BF451" s="27"/>
      <c r="BG451" s="27"/>
      <c r="BH451" s="27"/>
      <c r="BI451" s="27"/>
      <c r="BJ451" s="27"/>
      <c r="BK451" s="27"/>
      <c r="BL451" s="27"/>
      <c r="BM451" s="27"/>
      <c r="BN451" s="27"/>
      <c r="BO451" s="27"/>
      <c r="BP451" s="27"/>
      <c r="BQ451" s="27"/>
      <c r="BR451" s="27"/>
      <c r="BS451" s="27"/>
      <c r="BT451" s="27"/>
      <c r="BU451" s="27"/>
      <c r="BV451" s="27"/>
      <c r="BW451" s="27"/>
      <c r="BX451" s="27"/>
      <c r="BY451" s="27"/>
      <c r="BZ451" s="27"/>
      <c r="CA451" s="27"/>
      <c r="CB451" s="27"/>
      <c r="CC451" s="27"/>
      <c r="CD451" s="27"/>
      <c r="CE451" s="27"/>
      <c r="CF451" s="27"/>
      <c r="CG451" s="27"/>
      <c r="CH451" s="27"/>
      <c r="CI451" s="27"/>
      <c r="CJ451" s="27"/>
      <c r="CK451" s="27"/>
      <c r="CL451" s="27"/>
      <c r="CM451" s="27"/>
      <c r="CN451" s="27"/>
      <c r="CO451" s="27"/>
      <c r="CP451" s="27"/>
    </row>
    <row r="452" spans="1:94" x14ac:dyDescent="0.25">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c r="AO452" s="27"/>
      <c r="AP452" s="27"/>
      <c r="AQ452" s="27"/>
      <c r="AR452" s="27"/>
      <c r="AS452" s="27"/>
      <c r="AT452" s="27"/>
      <c r="AU452" s="27"/>
      <c r="AV452" s="27"/>
      <c r="AW452" s="27"/>
      <c r="AX452" s="27"/>
      <c r="AY452" s="27"/>
      <c r="AZ452" s="27"/>
      <c r="BA452" s="27"/>
      <c r="BB452" s="27"/>
      <c r="BC452" s="27"/>
      <c r="BD452" s="27"/>
      <c r="BE452" s="27"/>
      <c r="BF452" s="27"/>
      <c r="BG452" s="27"/>
      <c r="BH452" s="27"/>
      <c r="BI452" s="27"/>
      <c r="BJ452" s="27"/>
      <c r="BK452" s="27"/>
      <c r="BL452" s="27"/>
      <c r="BM452" s="27"/>
      <c r="BN452" s="27"/>
      <c r="BO452" s="27"/>
      <c r="BP452" s="27"/>
      <c r="BQ452" s="27"/>
      <c r="BR452" s="27"/>
      <c r="BS452" s="27"/>
      <c r="BT452" s="27"/>
      <c r="BU452" s="27"/>
      <c r="BV452" s="27"/>
      <c r="BW452" s="27"/>
      <c r="BX452" s="27"/>
      <c r="BY452" s="27"/>
      <c r="BZ452" s="27"/>
      <c r="CA452" s="27"/>
      <c r="CB452" s="27"/>
      <c r="CC452" s="27"/>
      <c r="CD452" s="27"/>
      <c r="CE452" s="27"/>
      <c r="CF452" s="27"/>
      <c r="CG452" s="27"/>
      <c r="CH452" s="27"/>
      <c r="CI452" s="27"/>
      <c r="CJ452" s="27"/>
      <c r="CK452" s="27"/>
      <c r="CL452" s="27"/>
      <c r="CM452" s="27"/>
      <c r="CN452" s="27"/>
      <c r="CO452" s="27"/>
      <c r="CP452" s="27"/>
    </row>
    <row r="453" spans="1:94" x14ac:dyDescent="0.25">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c r="AO453" s="27"/>
      <c r="AP453" s="27"/>
      <c r="AQ453" s="27"/>
      <c r="AR453" s="27"/>
      <c r="AS453" s="27"/>
      <c r="AT453" s="27"/>
      <c r="AU453" s="27"/>
      <c r="AV453" s="27"/>
      <c r="AW453" s="27"/>
      <c r="AX453" s="27"/>
      <c r="AY453" s="27"/>
      <c r="AZ453" s="27"/>
      <c r="BA453" s="27"/>
      <c r="BB453" s="27"/>
      <c r="BC453" s="27"/>
      <c r="BD453" s="27"/>
      <c r="BE453" s="27"/>
      <c r="BF453" s="27"/>
      <c r="BG453" s="27"/>
      <c r="BH453" s="27"/>
      <c r="BI453" s="27"/>
      <c r="BJ453" s="27"/>
      <c r="BK453" s="27"/>
      <c r="BL453" s="27"/>
      <c r="BM453" s="27"/>
      <c r="BN453" s="27"/>
      <c r="BO453" s="27"/>
      <c r="BP453" s="27"/>
      <c r="BQ453" s="27"/>
      <c r="BR453" s="27"/>
      <c r="BS453" s="27"/>
      <c r="BT453" s="27"/>
      <c r="BU453" s="27"/>
      <c r="BV453" s="27"/>
      <c r="BW453" s="27"/>
      <c r="BX453" s="27"/>
      <c r="BY453" s="27"/>
      <c r="BZ453" s="27"/>
      <c r="CA453" s="27"/>
      <c r="CB453" s="27"/>
      <c r="CC453" s="27"/>
      <c r="CD453" s="27"/>
      <c r="CE453" s="27"/>
      <c r="CF453" s="27"/>
      <c r="CG453" s="27"/>
      <c r="CH453" s="27"/>
      <c r="CI453" s="27"/>
      <c r="CJ453" s="27"/>
      <c r="CK453" s="27"/>
      <c r="CL453" s="27"/>
      <c r="CM453" s="27"/>
      <c r="CN453" s="27"/>
      <c r="CO453" s="27"/>
      <c r="CP453" s="27"/>
    </row>
    <row r="454" spans="1:94" x14ac:dyDescent="0.25">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c r="AO454" s="27"/>
      <c r="AP454" s="27"/>
      <c r="AQ454" s="27"/>
      <c r="AR454" s="27"/>
      <c r="AS454" s="27"/>
      <c r="AT454" s="27"/>
      <c r="AU454" s="27"/>
      <c r="AV454" s="27"/>
      <c r="AW454" s="27"/>
      <c r="AX454" s="27"/>
      <c r="AY454" s="27"/>
      <c r="AZ454" s="27"/>
      <c r="BA454" s="27"/>
      <c r="BB454" s="27"/>
      <c r="BC454" s="27"/>
      <c r="BD454" s="27"/>
      <c r="BE454" s="27"/>
      <c r="BF454" s="27"/>
      <c r="BG454" s="27"/>
      <c r="BH454" s="27"/>
      <c r="BI454" s="27"/>
      <c r="BJ454" s="27"/>
      <c r="BK454" s="27"/>
      <c r="BL454" s="27"/>
      <c r="BM454" s="27"/>
      <c r="BN454" s="27"/>
      <c r="BO454" s="27"/>
      <c r="BP454" s="27"/>
      <c r="BQ454" s="27"/>
      <c r="BR454" s="27"/>
      <c r="BS454" s="27"/>
      <c r="BT454" s="27"/>
      <c r="BU454" s="27"/>
      <c r="BV454" s="27"/>
      <c r="BW454" s="27"/>
      <c r="BX454" s="27"/>
      <c r="BY454" s="27"/>
      <c r="BZ454" s="27"/>
      <c r="CA454" s="27"/>
      <c r="CB454" s="27"/>
      <c r="CC454" s="27"/>
      <c r="CD454" s="27"/>
      <c r="CE454" s="27"/>
      <c r="CF454" s="27"/>
      <c r="CG454" s="27"/>
      <c r="CH454" s="27"/>
      <c r="CI454" s="27"/>
      <c r="CJ454" s="27"/>
      <c r="CK454" s="27"/>
      <c r="CL454" s="27"/>
      <c r="CM454" s="27"/>
      <c r="CN454" s="27"/>
      <c r="CO454" s="27"/>
      <c r="CP454" s="27"/>
    </row>
    <row r="455" spans="1:94" x14ac:dyDescent="0.25">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c r="AO455" s="27"/>
      <c r="AP455" s="27"/>
      <c r="AQ455" s="27"/>
      <c r="AR455" s="27"/>
      <c r="AS455" s="27"/>
      <c r="AT455" s="27"/>
      <c r="AU455" s="27"/>
      <c r="AV455" s="27"/>
      <c r="AW455" s="27"/>
      <c r="AX455" s="27"/>
      <c r="AY455" s="27"/>
      <c r="AZ455" s="27"/>
      <c r="BA455" s="27"/>
      <c r="BB455" s="27"/>
      <c r="BC455" s="27"/>
      <c r="BD455" s="27"/>
      <c r="BE455" s="27"/>
      <c r="BF455" s="27"/>
      <c r="BG455" s="27"/>
      <c r="BH455" s="27"/>
      <c r="BI455" s="27"/>
      <c r="BJ455" s="27"/>
      <c r="BK455" s="27"/>
      <c r="BL455" s="27"/>
      <c r="BM455" s="27"/>
      <c r="BN455" s="27"/>
      <c r="BO455" s="27"/>
      <c r="BP455" s="27"/>
      <c r="BQ455" s="27"/>
      <c r="BR455" s="27"/>
      <c r="BS455" s="27"/>
      <c r="BT455" s="27"/>
      <c r="BU455" s="27"/>
      <c r="BV455" s="27"/>
      <c r="BW455" s="27"/>
      <c r="BX455" s="27"/>
      <c r="BY455" s="27"/>
      <c r="BZ455" s="27"/>
      <c r="CA455" s="27"/>
      <c r="CB455" s="27"/>
      <c r="CC455" s="27"/>
      <c r="CD455" s="27"/>
      <c r="CE455" s="27"/>
      <c r="CF455" s="27"/>
      <c r="CG455" s="27"/>
      <c r="CH455" s="27"/>
      <c r="CI455" s="27"/>
      <c r="CJ455" s="27"/>
      <c r="CK455" s="27"/>
      <c r="CL455" s="27"/>
      <c r="CM455" s="27"/>
      <c r="CN455" s="27"/>
      <c r="CO455" s="27"/>
      <c r="CP455" s="27"/>
    </row>
    <row r="456" spans="1:94" x14ac:dyDescent="0.25">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c r="AO456" s="27"/>
      <c r="AP456" s="27"/>
      <c r="AQ456" s="27"/>
      <c r="AR456" s="27"/>
      <c r="AS456" s="27"/>
      <c r="AT456" s="27"/>
      <c r="AU456" s="27"/>
      <c r="AV456" s="27"/>
      <c r="AW456" s="27"/>
      <c r="AX456" s="27"/>
      <c r="AY456" s="27"/>
      <c r="AZ456" s="27"/>
      <c r="BA456" s="27"/>
      <c r="BB456" s="27"/>
      <c r="BC456" s="27"/>
      <c r="BD456" s="27"/>
      <c r="BE456" s="27"/>
      <c r="BF456" s="27"/>
      <c r="BG456" s="27"/>
      <c r="BH456" s="27"/>
      <c r="BI456" s="27"/>
      <c r="BJ456" s="27"/>
      <c r="BK456" s="27"/>
      <c r="BL456" s="27"/>
      <c r="BM456" s="27"/>
      <c r="BN456" s="27"/>
      <c r="BO456" s="27"/>
      <c r="BP456" s="27"/>
      <c r="BQ456" s="27"/>
      <c r="BR456" s="27"/>
      <c r="BS456" s="27"/>
      <c r="BT456" s="27"/>
      <c r="BU456" s="27"/>
      <c r="BV456" s="27"/>
      <c r="BW456" s="27"/>
      <c r="BX456" s="27"/>
      <c r="BY456" s="27"/>
      <c r="BZ456" s="27"/>
      <c r="CA456" s="27"/>
      <c r="CB456" s="27"/>
      <c r="CC456" s="27"/>
      <c r="CD456" s="27"/>
      <c r="CE456" s="27"/>
      <c r="CF456" s="27"/>
      <c r="CG456" s="27"/>
      <c r="CH456" s="27"/>
      <c r="CI456" s="27"/>
      <c r="CJ456" s="27"/>
      <c r="CK456" s="27"/>
      <c r="CL456" s="27"/>
      <c r="CM456" s="27"/>
      <c r="CN456" s="27"/>
      <c r="CO456" s="27"/>
      <c r="CP456" s="27"/>
    </row>
    <row r="457" spans="1:94" x14ac:dyDescent="0.25">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c r="AO457" s="27"/>
      <c r="AP457" s="27"/>
      <c r="AQ457" s="27"/>
      <c r="AR457" s="27"/>
      <c r="AS457" s="27"/>
      <c r="AT457" s="27"/>
      <c r="AU457" s="27"/>
      <c r="AV457" s="27"/>
      <c r="AW457" s="27"/>
      <c r="AX457" s="27"/>
      <c r="AY457" s="27"/>
      <c r="AZ457" s="27"/>
      <c r="BA457" s="27"/>
      <c r="BB457" s="27"/>
      <c r="BC457" s="27"/>
      <c r="BD457" s="27"/>
      <c r="BE457" s="27"/>
      <c r="BF457" s="27"/>
      <c r="BG457" s="27"/>
      <c r="BH457" s="27"/>
      <c r="BI457" s="27"/>
      <c r="BJ457" s="27"/>
      <c r="BK457" s="27"/>
      <c r="BL457" s="27"/>
      <c r="BM457" s="27"/>
      <c r="BN457" s="27"/>
      <c r="BO457" s="27"/>
      <c r="BP457" s="27"/>
      <c r="BQ457" s="27"/>
      <c r="BR457" s="27"/>
      <c r="BS457" s="27"/>
      <c r="BT457" s="27"/>
      <c r="BU457" s="27"/>
      <c r="BV457" s="27"/>
      <c r="BW457" s="27"/>
      <c r="BX457" s="27"/>
      <c r="BY457" s="27"/>
      <c r="BZ457" s="27"/>
      <c r="CA457" s="27"/>
      <c r="CB457" s="27"/>
      <c r="CC457" s="27"/>
      <c r="CD457" s="27"/>
      <c r="CE457" s="27"/>
      <c r="CF457" s="27"/>
      <c r="CG457" s="27"/>
      <c r="CH457" s="27"/>
      <c r="CI457" s="27"/>
      <c r="CJ457" s="27"/>
      <c r="CK457" s="27"/>
      <c r="CL457" s="27"/>
      <c r="CM457" s="27"/>
      <c r="CN457" s="27"/>
      <c r="CO457" s="27"/>
      <c r="CP457" s="27"/>
    </row>
    <row r="458" spans="1:94" x14ac:dyDescent="0.25">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c r="AO458" s="27"/>
      <c r="AP458" s="27"/>
      <c r="AQ458" s="27"/>
      <c r="AR458" s="27"/>
      <c r="AS458" s="27"/>
      <c r="AT458" s="27"/>
      <c r="AU458" s="27"/>
      <c r="AV458" s="27"/>
      <c r="AW458" s="27"/>
      <c r="AX458" s="27"/>
      <c r="AY458" s="27"/>
      <c r="AZ458" s="27"/>
      <c r="BA458" s="27"/>
      <c r="BB458" s="27"/>
      <c r="BC458" s="27"/>
      <c r="BD458" s="27"/>
      <c r="BE458" s="27"/>
      <c r="BF458" s="27"/>
      <c r="BG458" s="27"/>
      <c r="BH458" s="27"/>
      <c r="BI458" s="27"/>
      <c r="BJ458" s="27"/>
      <c r="BK458" s="27"/>
      <c r="BL458" s="27"/>
      <c r="BM458" s="27"/>
      <c r="BN458" s="27"/>
      <c r="BO458" s="27"/>
      <c r="BP458" s="27"/>
      <c r="BQ458" s="27"/>
      <c r="BR458" s="27"/>
      <c r="BS458" s="27"/>
      <c r="BT458" s="27"/>
      <c r="BU458" s="27"/>
      <c r="BV458" s="27"/>
      <c r="BW458" s="27"/>
      <c r="BX458" s="27"/>
      <c r="BY458" s="27"/>
      <c r="BZ458" s="27"/>
      <c r="CA458" s="27"/>
      <c r="CB458" s="27"/>
      <c r="CC458" s="27"/>
      <c r="CD458" s="27"/>
      <c r="CE458" s="27"/>
      <c r="CF458" s="27"/>
      <c r="CG458" s="27"/>
      <c r="CH458" s="27"/>
      <c r="CI458" s="27"/>
      <c r="CJ458" s="27"/>
      <c r="CK458" s="27"/>
      <c r="CL458" s="27"/>
      <c r="CM458" s="27"/>
      <c r="CN458" s="27"/>
      <c r="CO458" s="27"/>
      <c r="CP458" s="27"/>
    </row>
    <row r="459" spans="1:94" x14ac:dyDescent="0.25">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c r="AO459" s="27"/>
      <c r="AP459" s="27"/>
      <c r="AQ459" s="27"/>
      <c r="AR459" s="27"/>
      <c r="AS459" s="27"/>
      <c r="AT459" s="27"/>
      <c r="AU459" s="27"/>
      <c r="AV459" s="27"/>
      <c r="AW459" s="27"/>
      <c r="AX459" s="27"/>
      <c r="AY459" s="27"/>
      <c r="AZ459" s="27"/>
      <c r="BA459" s="27"/>
      <c r="BB459" s="27"/>
      <c r="BC459" s="27"/>
      <c r="BD459" s="27"/>
      <c r="BE459" s="27"/>
      <c r="BF459" s="27"/>
      <c r="BG459" s="27"/>
      <c r="BH459" s="27"/>
      <c r="BI459" s="27"/>
      <c r="BJ459" s="27"/>
      <c r="BK459" s="27"/>
      <c r="BL459" s="27"/>
      <c r="BM459" s="27"/>
      <c r="BN459" s="27"/>
      <c r="BO459" s="27"/>
      <c r="BP459" s="27"/>
      <c r="BQ459" s="27"/>
      <c r="BR459" s="27"/>
      <c r="BS459" s="27"/>
      <c r="BT459" s="27"/>
      <c r="BU459" s="27"/>
      <c r="BV459" s="27"/>
      <c r="BW459" s="27"/>
      <c r="BX459" s="27"/>
      <c r="BY459" s="27"/>
      <c r="BZ459" s="27"/>
      <c r="CA459" s="27"/>
      <c r="CB459" s="27"/>
      <c r="CC459" s="27"/>
      <c r="CD459" s="27"/>
      <c r="CE459" s="27"/>
      <c r="CF459" s="27"/>
      <c r="CG459" s="27"/>
      <c r="CH459" s="27"/>
      <c r="CI459" s="27"/>
      <c r="CJ459" s="27"/>
      <c r="CK459" s="27"/>
      <c r="CL459" s="27"/>
      <c r="CM459" s="27"/>
      <c r="CN459" s="27"/>
      <c r="CO459" s="27"/>
      <c r="CP459" s="27"/>
    </row>
    <row r="460" spans="1:94" x14ac:dyDescent="0.25">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c r="AO460" s="27"/>
      <c r="AP460" s="27"/>
      <c r="AQ460" s="27"/>
      <c r="AR460" s="27"/>
      <c r="AS460" s="27"/>
      <c r="AT460" s="27"/>
      <c r="AU460" s="27"/>
      <c r="AV460" s="27"/>
      <c r="AW460" s="27"/>
      <c r="AX460" s="27"/>
      <c r="AY460" s="27"/>
      <c r="AZ460" s="27"/>
      <c r="BA460" s="27"/>
      <c r="BB460" s="27"/>
      <c r="BC460" s="27"/>
      <c r="BD460" s="27"/>
      <c r="BE460" s="27"/>
      <c r="BF460" s="27"/>
      <c r="BG460" s="27"/>
      <c r="BH460" s="27"/>
      <c r="BI460" s="27"/>
      <c r="BJ460" s="27"/>
      <c r="BK460" s="27"/>
      <c r="BL460" s="27"/>
      <c r="BM460" s="27"/>
      <c r="BN460" s="27"/>
      <c r="BO460" s="27"/>
      <c r="BP460" s="27"/>
      <c r="BQ460" s="27"/>
      <c r="BR460" s="27"/>
      <c r="BS460" s="27"/>
      <c r="BT460" s="27"/>
      <c r="BU460" s="27"/>
      <c r="BV460" s="27"/>
      <c r="BW460" s="27"/>
      <c r="BX460" s="27"/>
      <c r="BY460" s="27"/>
      <c r="BZ460" s="27"/>
      <c r="CA460" s="27"/>
      <c r="CB460" s="27"/>
      <c r="CC460" s="27"/>
      <c r="CD460" s="27"/>
      <c r="CE460" s="27"/>
      <c r="CF460" s="27"/>
      <c r="CG460" s="27"/>
      <c r="CH460" s="27"/>
      <c r="CI460" s="27"/>
      <c r="CJ460" s="27"/>
      <c r="CK460" s="27"/>
      <c r="CL460" s="27"/>
      <c r="CM460" s="27"/>
      <c r="CN460" s="27"/>
      <c r="CO460" s="27"/>
      <c r="CP460" s="27"/>
    </row>
    <row r="461" spans="1:94" x14ac:dyDescent="0.25">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c r="AO461" s="27"/>
      <c r="AP461" s="27"/>
      <c r="AQ461" s="27"/>
      <c r="AR461" s="27"/>
      <c r="AS461" s="27"/>
      <c r="AT461" s="27"/>
      <c r="AU461" s="27"/>
      <c r="AV461" s="27"/>
      <c r="AW461" s="27"/>
      <c r="AX461" s="27"/>
      <c r="AY461" s="27"/>
      <c r="AZ461" s="27"/>
      <c r="BA461" s="27"/>
      <c r="BB461" s="27"/>
      <c r="BC461" s="27"/>
      <c r="BD461" s="27"/>
      <c r="BE461" s="27"/>
      <c r="BF461" s="27"/>
      <c r="BG461" s="27"/>
      <c r="BH461" s="27"/>
      <c r="BI461" s="27"/>
      <c r="BJ461" s="27"/>
      <c r="BK461" s="27"/>
      <c r="BL461" s="27"/>
      <c r="BM461" s="27"/>
      <c r="BN461" s="27"/>
      <c r="BO461" s="27"/>
      <c r="BP461" s="27"/>
      <c r="BQ461" s="27"/>
      <c r="BR461" s="27"/>
      <c r="BS461" s="27"/>
      <c r="BT461" s="27"/>
      <c r="BU461" s="27"/>
      <c r="BV461" s="27"/>
      <c r="BW461" s="27"/>
      <c r="BX461" s="27"/>
      <c r="BY461" s="27"/>
      <c r="BZ461" s="27"/>
      <c r="CA461" s="27"/>
      <c r="CB461" s="27"/>
      <c r="CC461" s="27"/>
      <c r="CD461" s="27"/>
      <c r="CE461" s="27"/>
      <c r="CF461" s="27"/>
      <c r="CG461" s="27"/>
      <c r="CH461" s="27"/>
      <c r="CI461" s="27"/>
      <c r="CJ461" s="27"/>
      <c r="CK461" s="27"/>
      <c r="CL461" s="27"/>
      <c r="CM461" s="27"/>
      <c r="CN461" s="27"/>
      <c r="CO461" s="27"/>
      <c r="CP461" s="27"/>
    </row>
    <row r="462" spans="1:94" x14ac:dyDescent="0.25">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c r="AO462" s="27"/>
      <c r="AP462" s="27"/>
      <c r="AQ462" s="27"/>
      <c r="AR462" s="27"/>
      <c r="AS462" s="27"/>
      <c r="AT462" s="27"/>
      <c r="AU462" s="27"/>
      <c r="AV462" s="27"/>
      <c r="AW462" s="27"/>
      <c r="AX462" s="27"/>
      <c r="AY462" s="27"/>
      <c r="AZ462" s="27"/>
      <c r="BA462" s="27"/>
      <c r="BB462" s="27"/>
      <c r="BC462" s="27"/>
      <c r="BD462" s="27"/>
      <c r="BE462" s="27"/>
      <c r="BF462" s="27"/>
      <c r="BG462" s="27"/>
      <c r="BH462" s="27"/>
      <c r="BI462" s="27"/>
      <c r="BJ462" s="27"/>
      <c r="BK462" s="27"/>
      <c r="BL462" s="27"/>
      <c r="BM462" s="27"/>
      <c r="BN462" s="27"/>
      <c r="BO462" s="27"/>
      <c r="BP462" s="27"/>
      <c r="BQ462" s="27"/>
      <c r="BR462" s="27"/>
      <c r="BS462" s="27"/>
      <c r="BT462" s="27"/>
      <c r="BU462" s="27"/>
      <c r="BV462" s="27"/>
      <c r="BW462" s="27"/>
      <c r="BX462" s="27"/>
      <c r="BY462" s="27"/>
      <c r="BZ462" s="27"/>
      <c r="CA462" s="27"/>
      <c r="CB462" s="27"/>
      <c r="CC462" s="27"/>
      <c r="CD462" s="27"/>
      <c r="CE462" s="27"/>
      <c r="CF462" s="27"/>
      <c r="CG462" s="27"/>
      <c r="CH462" s="27"/>
      <c r="CI462" s="27"/>
      <c r="CJ462" s="27"/>
      <c r="CK462" s="27"/>
      <c r="CL462" s="27"/>
      <c r="CM462" s="27"/>
      <c r="CN462" s="27"/>
      <c r="CO462" s="27"/>
      <c r="CP462" s="27"/>
    </row>
    <row r="463" spans="1:94" x14ac:dyDescent="0.25">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c r="AO463" s="27"/>
      <c r="AP463" s="27"/>
      <c r="AQ463" s="27"/>
      <c r="AR463" s="27"/>
      <c r="AS463" s="27"/>
      <c r="AT463" s="27"/>
      <c r="AU463" s="27"/>
      <c r="AV463" s="27"/>
      <c r="AW463" s="27"/>
      <c r="AX463" s="27"/>
      <c r="AY463" s="27"/>
      <c r="AZ463" s="27"/>
      <c r="BA463" s="27"/>
      <c r="BB463" s="27"/>
      <c r="BC463" s="27"/>
      <c r="BD463" s="27"/>
      <c r="BE463" s="27"/>
      <c r="BF463" s="27"/>
      <c r="BG463" s="27"/>
      <c r="BH463" s="27"/>
      <c r="BI463" s="27"/>
      <c r="BJ463" s="27"/>
      <c r="BK463" s="27"/>
      <c r="BL463" s="27"/>
      <c r="BM463" s="27"/>
      <c r="BN463" s="27"/>
      <c r="BO463" s="27"/>
      <c r="BP463" s="27"/>
      <c r="BQ463" s="27"/>
      <c r="BR463" s="27"/>
      <c r="BS463" s="27"/>
      <c r="BT463" s="27"/>
      <c r="BU463" s="27"/>
      <c r="BV463" s="27"/>
      <c r="BW463" s="27"/>
      <c r="BX463" s="27"/>
      <c r="BY463" s="27"/>
      <c r="BZ463" s="27"/>
      <c r="CA463" s="27"/>
      <c r="CB463" s="27"/>
      <c r="CC463" s="27"/>
      <c r="CD463" s="27"/>
      <c r="CE463" s="27"/>
      <c r="CF463" s="27"/>
      <c r="CG463" s="27"/>
      <c r="CH463" s="27"/>
      <c r="CI463" s="27"/>
      <c r="CJ463" s="27"/>
      <c r="CK463" s="27"/>
      <c r="CL463" s="27"/>
      <c r="CM463" s="27"/>
      <c r="CN463" s="27"/>
      <c r="CO463" s="27"/>
      <c r="CP463" s="27"/>
    </row>
    <row r="464" spans="1:94" x14ac:dyDescent="0.25">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c r="AO464" s="27"/>
      <c r="AP464" s="27"/>
      <c r="AQ464" s="27"/>
      <c r="AR464" s="27"/>
      <c r="AS464" s="27"/>
      <c r="AT464" s="27"/>
      <c r="AU464" s="27"/>
      <c r="AV464" s="27"/>
      <c r="AW464" s="27"/>
      <c r="AX464" s="27"/>
      <c r="AY464" s="27"/>
      <c r="AZ464" s="27"/>
      <c r="BA464" s="27"/>
      <c r="BB464" s="27"/>
      <c r="BC464" s="27"/>
      <c r="BD464" s="27"/>
      <c r="BE464" s="27"/>
      <c r="BF464" s="27"/>
      <c r="BG464" s="27"/>
      <c r="BH464" s="27"/>
      <c r="BI464" s="27"/>
      <c r="BJ464" s="27"/>
      <c r="BK464" s="27"/>
      <c r="BL464" s="27"/>
      <c r="BM464" s="27"/>
      <c r="BN464" s="27"/>
      <c r="BO464" s="27"/>
      <c r="BP464" s="27"/>
      <c r="BQ464" s="27"/>
      <c r="BR464" s="27"/>
      <c r="BS464" s="27"/>
      <c r="BT464" s="27"/>
      <c r="BU464" s="27"/>
      <c r="BV464" s="27"/>
      <c r="BW464" s="27"/>
      <c r="BX464" s="27"/>
      <c r="BY464" s="27"/>
      <c r="BZ464" s="27"/>
      <c r="CA464" s="27"/>
      <c r="CB464" s="27"/>
      <c r="CC464" s="27"/>
      <c r="CD464" s="27"/>
      <c r="CE464" s="27"/>
      <c r="CF464" s="27"/>
      <c r="CG464" s="27"/>
      <c r="CH464" s="27"/>
      <c r="CI464" s="27"/>
      <c r="CJ464" s="27"/>
      <c r="CK464" s="27"/>
      <c r="CL464" s="27"/>
      <c r="CM464" s="27"/>
      <c r="CN464" s="27"/>
      <c r="CO464" s="27"/>
      <c r="CP464" s="27"/>
    </row>
    <row r="465" spans="1:94" x14ac:dyDescent="0.25">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c r="AO465" s="27"/>
      <c r="AP465" s="27"/>
      <c r="AQ465" s="27"/>
      <c r="AR465" s="27"/>
      <c r="AS465" s="27"/>
      <c r="AT465" s="27"/>
      <c r="AU465" s="27"/>
      <c r="AV465" s="27"/>
      <c r="AW465" s="27"/>
      <c r="AX465" s="27"/>
      <c r="AY465" s="27"/>
      <c r="AZ465" s="27"/>
      <c r="BA465" s="27"/>
      <c r="BB465" s="27"/>
      <c r="BC465" s="27"/>
      <c r="BD465" s="27"/>
      <c r="BE465" s="27"/>
      <c r="BF465" s="27"/>
      <c r="BG465" s="27"/>
      <c r="BH465" s="27"/>
      <c r="BI465" s="27"/>
      <c r="BJ465" s="27"/>
      <c r="BK465" s="27"/>
      <c r="BL465" s="27"/>
      <c r="BM465" s="27"/>
      <c r="BN465" s="27"/>
      <c r="BO465" s="27"/>
      <c r="BP465" s="27"/>
      <c r="BQ465" s="27"/>
      <c r="BR465" s="27"/>
      <c r="BS465" s="27"/>
      <c r="BT465" s="27"/>
      <c r="BU465" s="27"/>
      <c r="BV465" s="27"/>
      <c r="BW465" s="27"/>
      <c r="BX465" s="27"/>
      <c r="BY465" s="27"/>
      <c r="BZ465" s="27"/>
      <c r="CA465" s="27"/>
      <c r="CB465" s="27"/>
      <c r="CC465" s="27"/>
      <c r="CD465" s="27"/>
      <c r="CE465" s="27"/>
      <c r="CF465" s="27"/>
      <c r="CG465" s="27"/>
      <c r="CH465" s="27"/>
      <c r="CI465" s="27"/>
      <c r="CJ465" s="27"/>
      <c r="CK465" s="27"/>
      <c r="CL465" s="27"/>
      <c r="CM465" s="27"/>
      <c r="CN465" s="27"/>
      <c r="CO465" s="27"/>
      <c r="CP465" s="27"/>
    </row>
    <row r="466" spans="1:94" x14ac:dyDescent="0.25">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c r="AO466" s="27"/>
      <c r="AP466" s="27"/>
      <c r="AQ466" s="27"/>
      <c r="AR466" s="27"/>
      <c r="AS466" s="27"/>
      <c r="AT466" s="27"/>
      <c r="AU466" s="27"/>
      <c r="AV466" s="27"/>
      <c r="AW466" s="27"/>
      <c r="AX466" s="27"/>
      <c r="AY466" s="27"/>
      <c r="AZ466" s="27"/>
      <c r="BA466" s="27"/>
      <c r="BB466" s="27"/>
      <c r="BC466" s="27"/>
      <c r="BD466" s="27"/>
      <c r="BE466" s="27"/>
      <c r="BF466" s="27"/>
      <c r="BG466" s="27"/>
      <c r="BH466" s="27"/>
      <c r="BI466" s="27"/>
      <c r="BJ466" s="27"/>
      <c r="BK466" s="27"/>
      <c r="BL466" s="27"/>
      <c r="BM466" s="27"/>
      <c r="BN466" s="27"/>
      <c r="BO466" s="27"/>
      <c r="BP466" s="27"/>
      <c r="BQ466" s="27"/>
      <c r="BR466" s="27"/>
      <c r="BS466" s="27"/>
      <c r="BT466" s="27"/>
      <c r="BU466" s="27"/>
      <c r="BV466" s="27"/>
      <c r="BW466" s="27"/>
      <c r="BX466" s="27"/>
      <c r="BY466" s="27"/>
      <c r="BZ466" s="27"/>
      <c r="CA466" s="27"/>
      <c r="CB466" s="27"/>
      <c r="CC466" s="27"/>
      <c r="CD466" s="27"/>
      <c r="CE466" s="27"/>
      <c r="CF466" s="27"/>
      <c r="CG466" s="27"/>
      <c r="CH466" s="27"/>
      <c r="CI466" s="27"/>
      <c r="CJ466" s="27"/>
      <c r="CK466" s="27"/>
      <c r="CL466" s="27"/>
      <c r="CM466" s="27"/>
      <c r="CN466" s="27"/>
      <c r="CO466" s="27"/>
      <c r="CP466" s="27"/>
    </row>
    <row r="467" spans="1:94" x14ac:dyDescent="0.25">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c r="AO467" s="27"/>
      <c r="AP467" s="27"/>
      <c r="AQ467" s="27"/>
      <c r="AR467" s="27"/>
      <c r="AS467" s="27"/>
      <c r="AT467" s="27"/>
      <c r="AU467" s="27"/>
      <c r="AV467" s="27"/>
      <c r="AW467" s="27"/>
      <c r="AX467" s="27"/>
      <c r="AY467" s="27"/>
      <c r="AZ467" s="27"/>
      <c r="BA467" s="27"/>
      <c r="BB467" s="27"/>
      <c r="BC467" s="27"/>
      <c r="BD467" s="27"/>
      <c r="BE467" s="27"/>
      <c r="BF467" s="27"/>
      <c r="BG467" s="27"/>
      <c r="BH467" s="27"/>
      <c r="BI467" s="27"/>
      <c r="BJ467" s="27"/>
      <c r="BK467" s="27"/>
      <c r="BL467" s="27"/>
      <c r="BM467" s="27"/>
      <c r="BN467" s="27"/>
      <c r="BO467" s="27"/>
      <c r="BP467" s="27"/>
      <c r="BQ467" s="27"/>
      <c r="BR467" s="27"/>
      <c r="BS467" s="27"/>
      <c r="BT467" s="27"/>
      <c r="BU467" s="27"/>
      <c r="BV467" s="27"/>
      <c r="BW467" s="27"/>
      <c r="BX467" s="27"/>
      <c r="BY467" s="27"/>
      <c r="BZ467" s="27"/>
      <c r="CA467" s="27"/>
      <c r="CB467" s="27"/>
      <c r="CC467" s="27"/>
      <c r="CD467" s="27"/>
      <c r="CE467" s="27"/>
      <c r="CF467" s="27"/>
      <c r="CG467" s="27"/>
      <c r="CH467" s="27"/>
      <c r="CI467" s="27"/>
      <c r="CJ467" s="27"/>
      <c r="CK467" s="27"/>
      <c r="CL467" s="27"/>
      <c r="CM467" s="27"/>
      <c r="CN467" s="27"/>
      <c r="CO467" s="27"/>
      <c r="CP467" s="27"/>
    </row>
    <row r="468" spans="1:94" x14ac:dyDescent="0.25">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c r="AO468" s="27"/>
      <c r="AP468" s="27"/>
      <c r="AQ468" s="27"/>
      <c r="AR468" s="27"/>
      <c r="AS468" s="27"/>
      <c r="AT468" s="27"/>
      <c r="AU468" s="27"/>
      <c r="AV468" s="27"/>
      <c r="AW468" s="27"/>
      <c r="AX468" s="27"/>
      <c r="AY468" s="27"/>
      <c r="AZ468" s="27"/>
      <c r="BA468" s="27"/>
      <c r="BB468" s="27"/>
      <c r="BC468" s="27"/>
      <c r="BD468" s="27"/>
      <c r="BE468" s="27"/>
      <c r="BF468" s="27"/>
      <c r="BG468" s="27"/>
      <c r="BH468" s="27"/>
      <c r="BI468" s="27"/>
      <c r="BJ468" s="27"/>
      <c r="BK468" s="27"/>
      <c r="BL468" s="27"/>
      <c r="BM468" s="27"/>
      <c r="BN468" s="27"/>
      <c r="BO468" s="27"/>
      <c r="BP468" s="27"/>
      <c r="BQ468" s="27"/>
      <c r="BR468" s="27"/>
      <c r="BS468" s="27"/>
      <c r="BT468" s="27"/>
      <c r="BU468" s="27"/>
      <c r="BV468" s="27"/>
      <c r="BW468" s="27"/>
      <c r="BX468" s="27"/>
      <c r="BY468" s="27"/>
      <c r="BZ468" s="27"/>
      <c r="CA468" s="27"/>
      <c r="CB468" s="27"/>
      <c r="CC468" s="27"/>
      <c r="CD468" s="27"/>
      <c r="CE468" s="27"/>
      <c r="CF468" s="27"/>
      <c r="CG468" s="27"/>
      <c r="CH468" s="27"/>
      <c r="CI468" s="27"/>
      <c r="CJ468" s="27"/>
      <c r="CK468" s="27"/>
      <c r="CL468" s="27"/>
      <c r="CM468" s="27"/>
      <c r="CN468" s="27"/>
      <c r="CO468" s="27"/>
      <c r="CP468" s="27"/>
    </row>
    <row r="469" spans="1:94" x14ac:dyDescent="0.25">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c r="AO469" s="27"/>
      <c r="AP469" s="27"/>
      <c r="AQ469" s="27"/>
      <c r="AR469" s="27"/>
      <c r="AS469" s="27"/>
      <c r="AT469" s="27"/>
      <c r="AU469" s="27"/>
      <c r="AV469" s="27"/>
      <c r="AW469" s="27"/>
      <c r="AX469" s="27"/>
      <c r="AY469" s="27"/>
      <c r="AZ469" s="27"/>
      <c r="BA469" s="27"/>
      <c r="BB469" s="27"/>
      <c r="BC469" s="27"/>
      <c r="BD469" s="27"/>
      <c r="BE469" s="27"/>
      <c r="BF469" s="27"/>
      <c r="BG469" s="27"/>
      <c r="BH469" s="27"/>
      <c r="BI469" s="27"/>
      <c r="BJ469" s="27"/>
      <c r="BK469" s="27"/>
      <c r="BL469" s="27"/>
      <c r="BM469" s="27"/>
      <c r="BN469" s="27"/>
      <c r="BO469" s="27"/>
      <c r="BP469" s="27"/>
      <c r="BQ469" s="27"/>
      <c r="BR469" s="27"/>
      <c r="BS469" s="27"/>
      <c r="BT469" s="27"/>
      <c r="BU469" s="27"/>
      <c r="BV469" s="27"/>
      <c r="BW469" s="27"/>
      <c r="BX469" s="27"/>
      <c r="BY469" s="27"/>
      <c r="BZ469" s="27"/>
      <c r="CA469" s="27"/>
      <c r="CB469" s="27"/>
      <c r="CC469" s="27"/>
      <c r="CD469" s="27"/>
      <c r="CE469" s="27"/>
      <c r="CF469" s="27"/>
      <c r="CG469" s="27"/>
      <c r="CH469" s="27"/>
      <c r="CI469" s="27"/>
      <c r="CJ469" s="27"/>
      <c r="CK469" s="27"/>
      <c r="CL469" s="27"/>
      <c r="CM469" s="27"/>
      <c r="CN469" s="27"/>
      <c r="CO469" s="27"/>
      <c r="CP469" s="27"/>
    </row>
    <row r="470" spans="1:94" x14ac:dyDescent="0.25">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c r="AO470" s="27"/>
      <c r="AP470" s="27"/>
      <c r="AQ470" s="27"/>
      <c r="AR470" s="27"/>
      <c r="AS470" s="27"/>
      <c r="AT470" s="27"/>
      <c r="AU470" s="27"/>
      <c r="AV470" s="27"/>
      <c r="AW470" s="27"/>
      <c r="AX470" s="27"/>
      <c r="AY470" s="27"/>
      <c r="AZ470" s="27"/>
      <c r="BA470" s="27"/>
      <c r="BB470" s="27"/>
      <c r="BC470" s="27"/>
      <c r="BD470" s="27"/>
      <c r="BE470" s="27"/>
      <c r="BF470" s="27"/>
      <c r="BG470" s="27"/>
      <c r="BH470" s="27"/>
      <c r="BI470" s="27"/>
      <c r="BJ470" s="27"/>
      <c r="BK470" s="27"/>
      <c r="BL470" s="27"/>
      <c r="BM470" s="27"/>
      <c r="BN470" s="27"/>
      <c r="BO470" s="27"/>
      <c r="BP470" s="27"/>
      <c r="BQ470" s="27"/>
      <c r="BR470" s="27"/>
      <c r="BS470" s="27"/>
      <c r="BT470" s="27"/>
      <c r="BU470" s="27"/>
      <c r="BV470" s="27"/>
      <c r="BW470" s="27"/>
      <c r="BX470" s="27"/>
      <c r="BY470" s="27"/>
      <c r="BZ470" s="27"/>
      <c r="CA470" s="27"/>
      <c r="CB470" s="27"/>
      <c r="CC470" s="27"/>
      <c r="CD470" s="27"/>
      <c r="CE470" s="27"/>
      <c r="CF470" s="27"/>
      <c r="CG470" s="27"/>
      <c r="CH470" s="27"/>
      <c r="CI470" s="27"/>
      <c r="CJ470" s="27"/>
      <c r="CK470" s="27"/>
      <c r="CL470" s="27"/>
      <c r="CM470" s="27"/>
      <c r="CN470" s="27"/>
      <c r="CO470" s="27"/>
      <c r="CP470" s="27"/>
    </row>
    <row r="471" spans="1:94" x14ac:dyDescent="0.25">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c r="AO471" s="27"/>
      <c r="AP471" s="27"/>
      <c r="AQ471" s="27"/>
      <c r="AR471" s="27"/>
      <c r="AS471" s="27"/>
      <c r="AT471" s="27"/>
      <c r="AU471" s="27"/>
      <c r="AV471" s="27"/>
      <c r="AW471" s="27"/>
      <c r="AX471" s="27"/>
      <c r="AY471" s="27"/>
      <c r="AZ471" s="27"/>
      <c r="BA471" s="27"/>
      <c r="BB471" s="27"/>
      <c r="BC471" s="27"/>
      <c r="BD471" s="27"/>
      <c r="BE471" s="27"/>
      <c r="BF471" s="27"/>
      <c r="BG471" s="27"/>
      <c r="BH471" s="27"/>
      <c r="BI471" s="27"/>
      <c r="BJ471" s="27"/>
      <c r="BK471" s="27"/>
      <c r="BL471" s="27"/>
      <c r="BM471" s="27"/>
      <c r="BN471" s="27"/>
      <c r="BO471" s="27"/>
      <c r="BP471" s="27"/>
      <c r="BQ471" s="27"/>
      <c r="BR471" s="27"/>
      <c r="BS471" s="27"/>
      <c r="BT471" s="27"/>
      <c r="BU471" s="27"/>
      <c r="BV471" s="27"/>
      <c r="BW471" s="27"/>
      <c r="BX471" s="27"/>
      <c r="BY471" s="27"/>
      <c r="BZ471" s="27"/>
      <c r="CA471" s="27"/>
      <c r="CB471" s="27"/>
      <c r="CC471" s="27"/>
      <c r="CD471" s="27"/>
      <c r="CE471" s="27"/>
      <c r="CF471" s="27"/>
      <c r="CG471" s="27"/>
      <c r="CH471" s="27"/>
      <c r="CI471" s="27"/>
      <c r="CJ471" s="27"/>
      <c r="CK471" s="27"/>
      <c r="CL471" s="27"/>
      <c r="CM471" s="27"/>
      <c r="CN471" s="27"/>
      <c r="CO471" s="27"/>
      <c r="CP471" s="27"/>
    </row>
    <row r="472" spans="1:94" x14ac:dyDescent="0.25">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c r="AO472" s="27"/>
      <c r="AP472" s="27"/>
      <c r="AQ472" s="27"/>
      <c r="AR472" s="27"/>
      <c r="AS472" s="27"/>
      <c r="AT472" s="27"/>
      <c r="AU472" s="27"/>
      <c r="AV472" s="27"/>
      <c r="AW472" s="27"/>
      <c r="AX472" s="27"/>
      <c r="AY472" s="27"/>
      <c r="AZ472" s="27"/>
      <c r="BA472" s="27"/>
      <c r="BB472" s="27"/>
      <c r="BC472" s="27"/>
      <c r="BD472" s="27"/>
      <c r="BE472" s="27"/>
      <c r="BF472" s="27"/>
      <c r="BG472" s="27"/>
      <c r="BH472" s="27"/>
      <c r="BI472" s="27"/>
      <c r="BJ472" s="27"/>
      <c r="BK472" s="27"/>
      <c r="BL472" s="27"/>
      <c r="BM472" s="27"/>
      <c r="BN472" s="27"/>
      <c r="BO472" s="27"/>
      <c r="BP472" s="27"/>
      <c r="BQ472" s="27"/>
      <c r="BR472" s="27"/>
      <c r="BS472" s="27"/>
      <c r="BT472" s="27"/>
      <c r="BU472" s="27"/>
      <c r="BV472" s="27"/>
      <c r="BW472" s="27"/>
      <c r="BX472" s="27"/>
      <c r="BY472" s="27"/>
      <c r="BZ472" s="27"/>
      <c r="CA472" s="27"/>
      <c r="CB472" s="27"/>
      <c r="CC472" s="27"/>
      <c r="CD472" s="27"/>
      <c r="CE472" s="27"/>
      <c r="CF472" s="27"/>
      <c r="CG472" s="27"/>
      <c r="CH472" s="27"/>
      <c r="CI472" s="27"/>
      <c r="CJ472" s="27"/>
      <c r="CK472" s="27"/>
      <c r="CL472" s="27"/>
      <c r="CM472" s="27"/>
      <c r="CN472" s="27"/>
      <c r="CO472" s="27"/>
      <c r="CP472" s="27"/>
    </row>
    <row r="473" spans="1:94" x14ac:dyDescent="0.25">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c r="AO473" s="27"/>
      <c r="AP473" s="27"/>
      <c r="AQ473" s="27"/>
      <c r="AR473" s="27"/>
      <c r="AS473" s="27"/>
      <c r="AT473" s="27"/>
      <c r="AU473" s="27"/>
      <c r="AV473" s="27"/>
      <c r="AW473" s="27"/>
      <c r="AX473" s="27"/>
      <c r="AY473" s="27"/>
      <c r="AZ473" s="27"/>
      <c r="BA473" s="27"/>
      <c r="BB473" s="27"/>
      <c r="BC473" s="27"/>
      <c r="BD473" s="27"/>
      <c r="BE473" s="27"/>
      <c r="BF473" s="27"/>
      <c r="BG473" s="27"/>
      <c r="BH473" s="27"/>
      <c r="BI473" s="27"/>
      <c r="BJ473" s="27"/>
      <c r="BK473" s="27"/>
      <c r="BL473" s="27"/>
      <c r="BM473" s="27"/>
      <c r="BN473" s="27"/>
      <c r="BO473" s="27"/>
      <c r="BP473" s="27"/>
      <c r="BQ473" s="27"/>
      <c r="BR473" s="27"/>
      <c r="BS473" s="27"/>
      <c r="BT473" s="27"/>
      <c r="BU473" s="27"/>
      <c r="BV473" s="27"/>
      <c r="BW473" s="27"/>
      <c r="BX473" s="27"/>
      <c r="BY473" s="27"/>
      <c r="BZ473" s="27"/>
      <c r="CA473" s="27"/>
      <c r="CB473" s="27"/>
      <c r="CC473" s="27"/>
      <c r="CD473" s="27"/>
      <c r="CE473" s="27"/>
      <c r="CF473" s="27"/>
      <c r="CG473" s="27"/>
      <c r="CH473" s="27"/>
      <c r="CI473" s="27"/>
      <c r="CJ473" s="27"/>
      <c r="CK473" s="27"/>
      <c r="CL473" s="27"/>
      <c r="CM473" s="27"/>
      <c r="CN473" s="27"/>
      <c r="CO473" s="27"/>
      <c r="CP473" s="27"/>
    </row>
    <row r="474" spans="1:94" x14ac:dyDescent="0.25">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c r="AO474" s="27"/>
      <c r="AP474" s="27"/>
      <c r="AQ474" s="27"/>
      <c r="AR474" s="27"/>
      <c r="AS474" s="27"/>
      <c r="AT474" s="27"/>
      <c r="AU474" s="27"/>
      <c r="AV474" s="27"/>
      <c r="AW474" s="27"/>
      <c r="AX474" s="27"/>
      <c r="AY474" s="27"/>
      <c r="AZ474" s="27"/>
      <c r="BA474" s="27"/>
      <c r="BB474" s="27"/>
      <c r="BC474" s="27"/>
      <c r="BD474" s="27"/>
      <c r="BE474" s="27"/>
      <c r="BF474" s="27"/>
      <c r="BG474" s="27"/>
      <c r="BH474" s="27"/>
      <c r="BI474" s="27"/>
      <c r="BJ474" s="27"/>
      <c r="BK474" s="27"/>
      <c r="BL474" s="27"/>
      <c r="BM474" s="27"/>
      <c r="BN474" s="27"/>
      <c r="BO474" s="27"/>
      <c r="BP474" s="27"/>
      <c r="BQ474" s="27"/>
      <c r="BR474" s="27"/>
      <c r="BS474" s="27"/>
      <c r="BT474" s="27"/>
      <c r="BU474" s="27"/>
      <c r="BV474" s="27"/>
      <c r="BW474" s="27"/>
      <c r="BX474" s="27"/>
      <c r="BY474" s="27"/>
      <c r="BZ474" s="27"/>
      <c r="CA474" s="27"/>
      <c r="CB474" s="27"/>
      <c r="CC474" s="27"/>
      <c r="CD474" s="27"/>
      <c r="CE474" s="27"/>
      <c r="CF474" s="27"/>
      <c r="CG474" s="27"/>
      <c r="CH474" s="27"/>
      <c r="CI474" s="27"/>
      <c r="CJ474" s="27"/>
      <c r="CK474" s="27"/>
      <c r="CL474" s="27"/>
      <c r="CM474" s="27"/>
      <c r="CN474" s="27"/>
      <c r="CO474" s="27"/>
      <c r="CP474" s="27"/>
    </row>
    <row r="475" spans="1:94" x14ac:dyDescent="0.25">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c r="AO475" s="27"/>
      <c r="AP475" s="27"/>
      <c r="AQ475" s="27"/>
      <c r="AR475" s="27"/>
      <c r="AS475" s="27"/>
      <c r="AT475" s="27"/>
      <c r="AU475" s="27"/>
      <c r="AV475" s="27"/>
      <c r="AW475" s="27"/>
      <c r="AX475" s="27"/>
      <c r="AY475" s="27"/>
      <c r="AZ475" s="27"/>
      <c r="BA475" s="27"/>
      <c r="BB475" s="27"/>
      <c r="BC475" s="27"/>
      <c r="BD475" s="27"/>
      <c r="BE475" s="27"/>
      <c r="BF475" s="27"/>
      <c r="BG475" s="27"/>
      <c r="BH475" s="27"/>
      <c r="BI475" s="27"/>
      <c r="BJ475" s="27"/>
      <c r="BK475" s="27"/>
      <c r="BL475" s="27"/>
      <c r="BM475" s="27"/>
      <c r="BN475" s="27"/>
      <c r="BO475" s="27"/>
      <c r="BP475" s="27"/>
      <c r="BQ475" s="27"/>
      <c r="BR475" s="27"/>
      <c r="BS475" s="27"/>
      <c r="BT475" s="27"/>
      <c r="BU475" s="27"/>
      <c r="BV475" s="27"/>
      <c r="BW475" s="27"/>
      <c r="BX475" s="27"/>
      <c r="BY475" s="27"/>
      <c r="BZ475" s="27"/>
      <c r="CA475" s="27"/>
      <c r="CB475" s="27"/>
      <c r="CC475" s="27"/>
      <c r="CD475" s="27"/>
      <c r="CE475" s="27"/>
      <c r="CF475" s="27"/>
      <c r="CG475" s="27"/>
      <c r="CH475" s="27"/>
      <c r="CI475" s="27"/>
      <c r="CJ475" s="27"/>
      <c r="CK475" s="27"/>
      <c r="CL475" s="27"/>
      <c r="CM475" s="27"/>
      <c r="CN475" s="27"/>
      <c r="CO475" s="27"/>
      <c r="CP475" s="27"/>
    </row>
    <row r="476" spans="1:94" x14ac:dyDescent="0.25">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c r="AO476" s="27"/>
      <c r="AP476" s="27"/>
      <c r="AQ476" s="27"/>
      <c r="AR476" s="27"/>
      <c r="AS476" s="27"/>
      <c r="AT476" s="27"/>
      <c r="AU476" s="27"/>
      <c r="AV476" s="27"/>
      <c r="AW476" s="27"/>
      <c r="AX476" s="27"/>
      <c r="AY476" s="27"/>
      <c r="AZ476" s="27"/>
      <c r="BA476" s="27"/>
      <c r="BB476" s="27"/>
      <c r="BC476" s="27"/>
      <c r="BD476" s="27"/>
      <c r="BE476" s="27"/>
      <c r="BF476" s="27"/>
      <c r="BG476" s="27"/>
      <c r="BH476" s="27"/>
      <c r="BI476" s="27"/>
      <c r="BJ476" s="27"/>
      <c r="BK476" s="27"/>
      <c r="BL476" s="27"/>
      <c r="BM476" s="27"/>
      <c r="BN476" s="27"/>
      <c r="BO476" s="27"/>
      <c r="BP476" s="27"/>
      <c r="BQ476" s="27"/>
      <c r="BR476" s="27"/>
      <c r="BS476" s="27"/>
      <c r="BT476" s="27"/>
      <c r="BU476" s="27"/>
      <c r="BV476" s="27"/>
      <c r="BW476" s="27"/>
      <c r="BX476" s="27"/>
      <c r="BY476" s="27"/>
      <c r="BZ476" s="27"/>
      <c r="CA476" s="27"/>
      <c r="CB476" s="27"/>
      <c r="CC476" s="27"/>
      <c r="CD476" s="27"/>
      <c r="CE476" s="27"/>
      <c r="CF476" s="27"/>
      <c r="CG476" s="27"/>
      <c r="CH476" s="27"/>
      <c r="CI476" s="27"/>
      <c r="CJ476" s="27"/>
      <c r="CK476" s="27"/>
      <c r="CL476" s="27"/>
      <c r="CM476" s="27"/>
      <c r="CN476" s="27"/>
      <c r="CO476" s="27"/>
      <c r="CP476" s="27"/>
    </row>
    <row r="477" spans="1:94" x14ac:dyDescent="0.25">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c r="AO477" s="27"/>
      <c r="AP477" s="27"/>
      <c r="AQ477" s="27"/>
      <c r="AR477" s="27"/>
      <c r="AS477" s="27"/>
      <c r="AT477" s="27"/>
      <c r="AU477" s="27"/>
      <c r="AV477" s="27"/>
      <c r="AW477" s="27"/>
      <c r="AX477" s="27"/>
      <c r="AY477" s="27"/>
      <c r="AZ477" s="27"/>
      <c r="BA477" s="27"/>
      <c r="BB477" s="27"/>
      <c r="BC477" s="27"/>
      <c r="BD477" s="27"/>
      <c r="BE477" s="27"/>
      <c r="BF477" s="27"/>
      <c r="BG477" s="27"/>
      <c r="BH477" s="27"/>
      <c r="BI477" s="27"/>
      <c r="BJ477" s="27"/>
      <c r="BK477" s="27"/>
      <c r="BL477" s="27"/>
      <c r="BM477" s="27"/>
      <c r="BN477" s="27"/>
      <c r="BO477" s="27"/>
      <c r="BP477" s="27"/>
      <c r="BQ477" s="27"/>
      <c r="BR477" s="27"/>
      <c r="BS477" s="27"/>
      <c r="BT477" s="27"/>
      <c r="BU477" s="27"/>
      <c r="BV477" s="27"/>
      <c r="BW477" s="27"/>
      <c r="BX477" s="27"/>
      <c r="BY477" s="27"/>
      <c r="BZ477" s="27"/>
      <c r="CA477" s="27"/>
      <c r="CB477" s="27"/>
      <c r="CC477" s="27"/>
      <c r="CD477" s="27"/>
      <c r="CE477" s="27"/>
      <c r="CF477" s="27"/>
      <c r="CG477" s="27"/>
      <c r="CH477" s="27"/>
      <c r="CI477" s="27"/>
      <c r="CJ477" s="27"/>
      <c r="CK477" s="27"/>
      <c r="CL477" s="27"/>
      <c r="CM477" s="27"/>
      <c r="CN477" s="27"/>
      <c r="CO477" s="27"/>
      <c r="CP477" s="27"/>
    </row>
    <row r="478" spans="1:94" x14ac:dyDescent="0.25">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c r="AO478" s="27"/>
      <c r="AP478" s="27"/>
      <c r="AQ478" s="27"/>
      <c r="AR478" s="27"/>
      <c r="AS478" s="27"/>
      <c r="AT478" s="27"/>
      <c r="AU478" s="27"/>
      <c r="AV478" s="27"/>
      <c r="AW478" s="27"/>
      <c r="AX478" s="27"/>
      <c r="AY478" s="27"/>
      <c r="AZ478" s="27"/>
      <c r="BA478" s="27"/>
      <c r="BB478" s="27"/>
      <c r="BC478" s="27"/>
      <c r="BD478" s="27"/>
      <c r="BE478" s="27"/>
      <c r="BF478" s="27"/>
      <c r="BG478" s="27"/>
      <c r="BH478" s="27"/>
      <c r="BI478" s="27"/>
      <c r="BJ478" s="27"/>
      <c r="BK478" s="27"/>
      <c r="BL478" s="27"/>
      <c r="BM478" s="27"/>
      <c r="BN478" s="27"/>
      <c r="BO478" s="27"/>
      <c r="BP478" s="27"/>
      <c r="BQ478" s="27"/>
      <c r="BR478" s="27"/>
      <c r="BS478" s="27"/>
      <c r="BT478" s="27"/>
      <c r="BU478" s="27"/>
      <c r="BV478" s="27"/>
      <c r="BW478" s="27"/>
      <c r="BX478" s="27"/>
      <c r="BY478" s="27"/>
      <c r="BZ478" s="27"/>
      <c r="CA478" s="27"/>
      <c r="CB478" s="27"/>
      <c r="CC478" s="27"/>
      <c r="CD478" s="27"/>
      <c r="CE478" s="27"/>
      <c r="CF478" s="27"/>
      <c r="CG478" s="27"/>
      <c r="CH478" s="27"/>
      <c r="CI478" s="27"/>
      <c r="CJ478" s="27"/>
      <c r="CK478" s="27"/>
      <c r="CL478" s="27"/>
      <c r="CM478" s="27"/>
      <c r="CN478" s="27"/>
      <c r="CO478" s="27"/>
      <c r="CP478" s="27"/>
    </row>
    <row r="479" spans="1:94" x14ac:dyDescent="0.25">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c r="AO479" s="27"/>
      <c r="AP479" s="27"/>
      <c r="AQ479" s="27"/>
      <c r="AR479" s="27"/>
      <c r="AS479" s="27"/>
      <c r="AT479" s="27"/>
      <c r="AU479" s="27"/>
      <c r="AV479" s="27"/>
      <c r="AW479" s="27"/>
      <c r="AX479" s="27"/>
      <c r="AY479" s="27"/>
      <c r="AZ479" s="27"/>
      <c r="BA479" s="27"/>
      <c r="BB479" s="27"/>
      <c r="BC479" s="27"/>
      <c r="BD479" s="27"/>
      <c r="BE479" s="27"/>
      <c r="BF479" s="27"/>
      <c r="BG479" s="27"/>
      <c r="BH479" s="27"/>
      <c r="BI479" s="27"/>
      <c r="BJ479" s="27"/>
      <c r="BK479" s="27"/>
      <c r="BL479" s="27"/>
      <c r="BM479" s="27"/>
      <c r="BN479" s="27"/>
      <c r="BO479" s="27"/>
      <c r="BP479" s="27"/>
      <c r="BQ479" s="27"/>
      <c r="BR479" s="27"/>
      <c r="BS479" s="27"/>
      <c r="BT479" s="27"/>
      <c r="BU479" s="27"/>
      <c r="BV479" s="27"/>
      <c r="BW479" s="27"/>
      <c r="BX479" s="27"/>
      <c r="BY479" s="27"/>
      <c r="BZ479" s="27"/>
      <c r="CA479" s="27"/>
      <c r="CB479" s="27"/>
      <c r="CC479" s="27"/>
      <c r="CD479" s="27"/>
      <c r="CE479" s="27"/>
      <c r="CF479" s="27"/>
      <c r="CG479" s="27"/>
      <c r="CH479" s="27"/>
      <c r="CI479" s="27"/>
      <c r="CJ479" s="27"/>
      <c r="CK479" s="27"/>
      <c r="CL479" s="27"/>
      <c r="CM479" s="27"/>
      <c r="CN479" s="27"/>
      <c r="CO479" s="27"/>
      <c r="CP479" s="27"/>
    </row>
    <row r="480" spans="1:94" x14ac:dyDescent="0.25">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c r="AO480" s="27"/>
      <c r="AP480" s="27"/>
      <c r="AQ480" s="27"/>
      <c r="AR480" s="27"/>
      <c r="AS480" s="27"/>
      <c r="AT480" s="27"/>
      <c r="AU480" s="27"/>
      <c r="AV480" s="27"/>
      <c r="AW480" s="27"/>
      <c r="AX480" s="27"/>
      <c r="AY480" s="27"/>
      <c r="AZ480" s="27"/>
      <c r="BA480" s="27"/>
      <c r="BB480" s="27"/>
      <c r="BC480" s="27"/>
      <c r="BD480" s="27"/>
      <c r="BE480" s="27"/>
      <c r="BF480" s="27"/>
      <c r="BG480" s="27"/>
      <c r="BH480" s="27"/>
      <c r="BI480" s="27"/>
      <c r="BJ480" s="27"/>
      <c r="BK480" s="27"/>
      <c r="BL480" s="27"/>
      <c r="BM480" s="27"/>
      <c r="BN480" s="27"/>
      <c r="BO480" s="27"/>
      <c r="BP480" s="27"/>
      <c r="BQ480" s="27"/>
      <c r="BR480" s="27"/>
      <c r="BS480" s="27"/>
      <c r="BT480" s="27"/>
      <c r="BU480" s="27"/>
      <c r="BV480" s="27"/>
      <c r="BW480" s="27"/>
      <c r="BX480" s="27"/>
      <c r="BY480" s="27"/>
      <c r="BZ480" s="27"/>
      <c r="CA480" s="27"/>
      <c r="CB480" s="27"/>
      <c r="CC480" s="27"/>
      <c r="CD480" s="27"/>
      <c r="CE480" s="27"/>
      <c r="CF480" s="27"/>
      <c r="CG480" s="27"/>
      <c r="CH480" s="27"/>
      <c r="CI480" s="27"/>
      <c r="CJ480" s="27"/>
      <c r="CK480" s="27"/>
      <c r="CL480" s="27"/>
      <c r="CM480" s="27"/>
      <c r="CN480" s="27"/>
      <c r="CO480" s="27"/>
      <c r="CP480" s="27"/>
    </row>
    <row r="481" spans="1:94" x14ac:dyDescent="0.25">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c r="AO481" s="27"/>
      <c r="AP481" s="27"/>
      <c r="AQ481" s="27"/>
      <c r="AR481" s="27"/>
      <c r="AS481" s="27"/>
      <c r="AT481" s="27"/>
      <c r="AU481" s="27"/>
      <c r="AV481" s="27"/>
      <c r="AW481" s="27"/>
      <c r="AX481" s="27"/>
      <c r="AY481" s="27"/>
      <c r="AZ481" s="27"/>
      <c r="BA481" s="27"/>
      <c r="BB481" s="27"/>
      <c r="BC481" s="27"/>
      <c r="BD481" s="27"/>
      <c r="BE481" s="27"/>
      <c r="BF481" s="27"/>
      <c r="BG481" s="27"/>
      <c r="BH481" s="27"/>
      <c r="BI481" s="27"/>
      <c r="BJ481" s="27"/>
      <c r="BK481" s="27"/>
      <c r="BL481" s="27"/>
      <c r="BM481" s="27"/>
      <c r="BN481" s="27"/>
      <c r="BO481" s="27"/>
      <c r="BP481" s="27"/>
      <c r="BQ481" s="27"/>
      <c r="BR481" s="27"/>
      <c r="BS481" s="27"/>
      <c r="BT481" s="27"/>
      <c r="BU481" s="27"/>
      <c r="BV481" s="27"/>
      <c r="BW481" s="27"/>
      <c r="BX481" s="27"/>
      <c r="BY481" s="27"/>
      <c r="BZ481" s="27"/>
      <c r="CA481" s="27"/>
      <c r="CB481" s="27"/>
      <c r="CC481" s="27"/>
      <c r="CD481" s="27"/>
      <c r="CE481" s="27"/>
      <c r="CF481" s="27"/>
      <c r="CG481" s="27"/>
      <c r="CH481" s="27"/>
      <c r="CI481" s="27"/>
      <c r="CJ481" s="27"/>
      <c r="CK481" s="27"/>
      <c r="CL481" s="27"/>
      <c r="CM481" s="27"/>
      <c r="CN481" s="27"/>
      <c r="CO481" s="27"/>
      <c r="CP481" s="27"/>
    </row>
    <row r="482" spans="1:94" x14ac:dyDescent="0.25">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c r="AO482" s="27"/>
      <c r="AP482" s="27"/>
      <c r="AQ482" s="27"/>
      <c r="AR482" s="27"/>
      <c r="AS482" s="27"/>
      <c r="AT482" s="27"/>
      <c r="AU482" s="27"/>
      <c r="AV482" s="27"/>
      <c r="AW482" s="27"/>
      <c r="AX482" s="27"/>
      <c r="AY482" s="27"/>
      <c r="AZ482" s="27"/>
      <c r="BA482" s="27"/>
      <c r="BB482" s="27"/>
      <c r="BC482" s="27"/>
      <c r="BD482" s="27"/>
      <c r="BE482" s="27"/>
      <c r="BF482" s="27"/>
      <c r="BG482" s="27"/>
      <c r="BH482" s="27"/>
      <c r="BI482" s="27"/>
      <c r="BJ482" s="27"/>
      <c r="BK482" s="27"/>
      <c r="BL482" s="27"/>
      <c r="BM482" s="27"/>
      <c r="BN482" s="27"/>
      <c r="BO482" s="27"/>
      <c r="BP482" s="27"/>
      <c r="BQ482" s="27"/>
      <c r="BR482" s="27"/>
      <c r="BS482" s="27"/>
      <c r="BT482" s="27"/>
      <c r="BU482" s="27"/>
      <c r="BV482" s="27"/>
      <c r="BW482" s="27"/>
      <c r="BX482" s="27"/>
      <c r="BY482" s="27"/>
      <c r="BZ482" s="27"/>
      <c r="CA482" s="27"/>
      <c r="CB482" s="27"/>
      <c r="CC482" s="27"/>
      <c r="CD482" s="27"/>
      <c r="CE482" s="27"/>
      <c r="CF482" s="27"/>
      <c r="CG482" s="27"/>
      <c r="CH482" s="27"/>
      <c r="CI482" s="27"/>
      <c r="CJ482" s="27"/>
      <c r="CK482" s="27"/>
      <c r="CL482" s="27"/>
      <c r="CM482" s="27"/>
      <c r="CN482" s="27"/>
      <c r="CO482" s="27"/>
      <c r="CP482" s="27"/>
    </row>
    <row r="483" spans="1:94" x14ac:dyDescent="0.25">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c r="AO483" s="27"/>
      <c r="AP483" s="27"/>
      <c r="AQ483" s="27"/>
      <c r="AR483" s="27"/>
      <c r="AS483" s="27"/>
      <c r="AT483" s="27"/>
      <c r="AU483" s="27"/>
      <c r="AV483" s="27"/>
      <c r="AW483" s="27"/>
      <c r="AX483" s="27"/>
      <c r="AY483" s="27"/>
      <c r="AZ483" s="27"/>
      <c r="BA483" s="27"/>
      <c r="BB483" s="27"/>
      <c r="BC483" s="27"/>
      <c r="BD483" s="27"/>
      <c r="BE483" s="27"/>
      <c r="BF483" s="27"/>
      <c r="BG483" s="27"/>
      <c r="BH483" s="27"/>
      <c r="BI483" s="27"/>
      <c r="BJ483" s="27"/>
      <c r="BK483" s="27"/>
      <c r="BL483" s="27"/>
      <c r="BM483" s="27"/>
      <c r="BN483" s="27"/>
      <c r="BO483" s="27"/>
      <c r="BP483" s="27"/>
      <c r="BQ483" s="27"/>
      <c r="BR483" s="27"/>
      <c r="BS483" s="27"/>
      <c r="BT483" s="27"/>
      <c r="BU483" s="27"/>
      <c r="BV483" s="27"/>
      <c r="BW483" s="27"/>
      <c r="BX483" s="27"/>
      <c r="BY483" s="27"/>
      <c r="BZ483" s="27"/>
      <c r="CA483" s="27"/>
      <c r="CB483" s="27"/>
      <c r="CC483" s="27"/>
      <c r="CD483" s="27"/>
      <c r="CE483" s="27"/>
      <c r="CF483" s="27"/>
      <c r="CG483" s="27"/>
      <c r="CH483" s="27"/>
      <c r="CI483" s="27"/>
      <c r="CJ483" s="27"/>
      <c r="CK483" s="27"/>
      <c r="CL483" s="27"/>
      <c r="CM483" s="27"/>
      <c r="CN483" s="27"/>
      <c r="CO483" s="27"/>
      <c r="CP483" s="27"/>
    </row>
    <row r="484" spans="1:94" x14ac:dyDescent="0.25">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c r="AO484" s="27"/>
      <c r="AP484" s="27"/>
      <c r="AQ484" s="27"/>
      <c r="AR484" s="27"/>
      <c r="AS484" s="27"/>
      <c r="AT484" s="27"/>
      <c r="AU484" s="27"/>
      <c r="AV484" s="27"/>
      <c r="AW484" s="27"/>
      <c r="AX484" s="27"/>
      <c r="AY484" s="27"/>
      <c r="AZ484" s="27"/>
      <c r="BA484" s="27"/>
      <c r="BB484" s="27"/>
      <c r="BC484" s="27"/>
      <c r="BD484" s="27"/>
      <c r="BE484" s="27"/>
      <c r="BF484" s="27"/>
      <c r="BG484" s="27"/>
      <c r="BH484" s="27"/>
      <c r="BI484" s="27"/>
      <c r="BJ484" s="27"/>
      <c r="BK484" s="27"/>
      <c r="BL484" s="27"/>
      <c r="BM484" s="27"/>
      <c r="BN484" s="27"/>
      <c r="BO484" s="27"/>
      <c r="BP484" s="27"/>
      <c r="BQ484" s="27"/>
      <c r="BR484" s="27"/>
      <c r="BS484" s="27"/>
      <c r="BT484" s="27"/>
      <c r="BU484" s="27"/>
      <c r="BV484" s="27"/>
      <c r="BW484" s="27"/>
      <c r="BX484" s="27"/>
      <c r="BY484" s="27"/>
      <c r="BZ484" s="27"/>
      <c r="CA484" s="27"/>
      <c r="CB484" s="27"/>
      <c r="CC484" s="27"/>
      <c r="CD484" s="27"/>
      <c r="CE484" s="27"/>
      <c r="CF484" s="27"/>
      <c r="CG484" s="27"/>
      <c r="CH484" s="27"/>
      <c r="CI484" s="27"/>
      <c r="CJ484" s="27"/>
      <c r="CK484" s="27"/>
      <c r="CL484" s="27"/>
      <c r="CM484" s="27"/>
      <c r="CN484" s="27"/>
      <c r="CO484" s="27"/>
      <c r="CP484" s="27"/>
    </row>
    <row r="485" spans="1:94" x14ac:dyDescent="0.25">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c r="AO485" s="27"/>
      <c r="AP485" s="27"/>
      <c r="AQ485" s="27"/>
      <c r="AR485" s="27"/>
      <c r="AS485" s="27"/>
      <c r="AT485" s="27"/>
      <c r="AU485" s="27"/>
      <c r="AV485" s="27"/>
      <c r="AW485" s="27"/>
      <c r="AX485" s="27"/>
      <c r="AY485" s="27"/>
      <c r="AZ485" s="27"/>
      <c r="BA485" s="27"/>
      <c r="BB485" s="27"/>
      <c r="BC485" s="27"/>
      <c r="BD485" s="27"/>
      <c r="BE485" s="27"/>
      <c r="BF485" s="27"/>
      <c r="BG485" s="27"/>
      <c r="BH485" s="27"/>
      <c r="BI485" s="27"/>
      <c r="BJ485" s="27"/>
      <c r="BK485" s="27"/>
      <c r="BL485" s="27"/>
      <c r="BM485" s="27"/>
      <c r="BN485" s="27"/>
      <c r="BO485" s="27"/>
      <c r="BP485" s="27"/>
      <c r="BQ485" s="27"/>
      <c r="BR485" s="27"/>
      <c r="BS485" s="27"/>
      <c r="BT485" s="27"/>
      <c r="BU485" s="27"/>
      <c r="BV485" s="27"/>
      <c r="BW485" s="27"/>
      <c r="BX485" s="27"/>
      <c r="BY485" s="27"/>
      <c r="BZ485" s="27"/>
      <c r="CA485" s="27"/>
      <c r="CB485" s="27"/>
      <c r="CC485" s="27"/>
      <c r="CD485" s="27"/>
      <c r="CE485" s="27"/>
      <c r="CF485" s="27"/>
      <c r="CG485" s="27"/>
      <c r="CH485" s="27"/>
      <c r="CI485" s="27"/>
      <c r="CJ485" s="27"/>
      <c r="CK485" s="27"/>
      <c r="CL485" s="27"/>
      <c r="CM485" s="27"/>
      <c r="CN485" s="27"/>
      <c r="CO485" s="27"/>
      <c r="CP485" s="27"/>
    </row>
    <row r="486" spans="1:94" x14ac:dyDescent="0.25">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c r="AO486" s="27"/>
      <c r="AP486" s="27"/>
      <c r="AQ486" s="27"/>
      <c r="AR486" s="27"/>
      <c r="AS486" s="27"/>
      <c r="AT486" s="27"/>
      <c r="AU486" s="27"/>
      <c r="AV486" s="27"/>
      <c r="AW486" s="27"/>
      <c r="AX486" s="27"/>
      <c r="AY486" s="27"/>
      <c r="AZ486" s="27"/>
      <c r="BA486" s="27"/>
      <c r="BB486" s="27"/>
      <c r="BC486" s="27"/>
      <c r="BD486" s="27"/>
      <c r="BE486" s="27"/>
      <c r="BF486" s="27"/>
      <c r="BG486" s="27"/>
      <c r="BH486" s="27"/>
      <c r="BI486" s="27"/>
      <c r="BJ486" s="27"/>
      <c r="BK486" s="27"/>
      <c r="BL486" s="27"/>
      <c r="BM486" s="27"/>
      <c r="BN486" s="27"/>
      <c r="BO486" s="27"/>
      <c r="BP486" s="27"/>
      <c r="BQ486" s="27"/>
      <c r="BR486" s="27"/>
      <c r="BS486" s="27"/>
      <c r="BT486" s="27"/>
      <c r="BU486" s="27"/>
      <c r="BV486" s="27"/>
      <c r="BW486" s="27"/>
      <c r="BX486" s="27"/>
      <c r="BY486" s="27"/>
      <c r="BZ486" s="27"/>
      <c r="CA486" s="27"/>
      <c r="CB486" s="27"/>
      <c r="CC486" s="27"/>
      <c r="CD486" s="27"/>
      <c r="CE486" s="27"/>
      <c r="CF486" s="27"/>
      <c r="CG486" s="27"/>
      <c r="CH486" s="27"/>
      <c r="CI486" s="27"/>
      <c r="CJ486" s="27"/>
      <c r="CK486" s="27"/>
      <c r="CL486" s="27"/>
      <c r="CM486" s="27"/>
      <c r="CN486" s="27"/>
      <c r="CO486" s="27"/>
      <c r="CP486" s="27"/>
    </row>
    <row r="487" spans="1:94" x14ac:dyDescent="0.25">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c r="AO487" s="27"/>
      <c r="AP487" s="27"/>
      <c r="AQ487" s="27"/>
      <c r="AR487" s="27"/>
      <c r="AS487" s="27"/>
      <c r="AT487" s="27"/>
      <c r="AU487" s="27"/>
      <c r="AV487" s="27"/>
      <c r="AW487" s="27"/>
      <c r="AX487" s="27"/>
      <c r="AY487" s="27"/>
      <c r="AZ487" s="27"/>
      <c r="BA487" s="27"/>
      <c r="BB487" s="27"/>
      <c r="BC487" s="27"/>
      <c r="BD487" s="27"/>
      <c r="BE487" s="27"/>
      <c r="BF487" s="27"/>
      <c r="BG487" s="27"/>
      <c r="BH487" s="27"/>
      <c r="BI487" s="27"/>
      <c r="BJ487" s="27"/>
      <c r="BK487" s="27"/>
      <c r="BL487" s="27"/>
      <c r="BM487" s="27"/>
      <c r="BN487" s="27"/>
      <c r="BO487" s="27"/>
      <c r="BP487" s="27"/>
      <c r="BQ487" s="27"/>
      <c r="BR487" s="27"/>
      <c r="BS487" s="27"/>
      <c r="BT487" s="27"/>
      <c r="BU487" s="27"/>
      <c r="BV487" s="27"/>
      <c r="BW487" s="27"/>
      <c r="BX487" s="27"/>
      <c r="BY487" s="27"/>
      <c r="BZ487" s="27"/>
      <c r="CA487" s="27"/>
      <c r="CB487" s="27"/>
      <c r="CC487" s="27"/>
      <c r="CD487" s="27"/>
      <c r="CE487" s="27"/>
      <c r="CF487" s="27"/>
      <c r="CG487" s="27"/>
      <c r="CH487" s="27"/>
      <c r="CI487" s="27"/>
      <c r="CJ487" s="27"/>
      <c r="CK487" s="27"/>
      <c r="CL487" s="27"/>
      <c r="CM487" s="27"/>
      <c r="CN487" s="27"/>
      <c r="CO487" s="27"/>
      <c r="CP487" s="27"/>
    </row>
    <row r="488" spans="1:94" x14ac:dyDescent="0.25">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c r="AO488" s="27"/>
      <c r="AP488" s="27"/>
      <c r="AQ488" s="27"/>
      <c r="AR488" s="27"/>
      <c r="AS488" s="27"/>
      <c r="AT488" s="27"/>
      <c r="AU488" s="27"/>
      <c r="AV488" s="27"/>
      <c r="AW488" s="27"/>
      <c r="AX488" s="27"/>
      <c r="AY488" s="27"/>
      <c r="AZ488" s="27"/>
      <c r="BA488" s="27"/>
      <c r="BB488" s="27"/>
      <c r="BC488" s="27"/>
      <c r="BD488" s="27"/>
      <c r="BE488" s="27"/>
      <c r="BF488" s="27"/>
      <c r="BG488" s="27"/>
      <c r="BH488" s="27"/>
      <c r="BI488" s="27"/>
      <c r="BJ488" s="27"/>
      <c r="BK488" s="27"/>
      <c r="BL488" s="27"/>
      <c r="BM488" s="27"/>
      <c r="BN488" s="27"/>
      <c r="BO488" s="27"/>
      <c r="BP488" s="27"/>
      <c r="BQ488" s="27"/>
      <c r="BR488" s="27"/>
      <c r="BS488" s="27"/>
      <c r="BT488" s="27"/>
      <c r="BU488" s="27"/>
      <c r="BV488" s="27"/>
      <c r="BW488" s="27"/>
      <c r="BX488" s="27"/>
      <c r="BY488" s="27"/>
      <c r="BZ488" s="27"/>
      <c r="CA488" s="27"/>
      <c r="CB488" s="27"/>
      <c r="CC488" s="27"/>
      <c r="CD488" s="27"/>
      <c r="CE488" s="27"/>
      <c r="CF488" s="27"/>
      <c r="CG488" s="27"/>
      <c r="CH488" s="27"/>
      <c r="CI488" s="27"/>
      <c r="CJ488" s="27"/>
      <c r="CK488" s="27"/>
      <c r="CL488" s="27"/>
      <c r="CM488" s="27"/>
      <c r="CN488" s="27"/>
      <c r="CO488" s="27"/>
      <c r="CP488" s="27"/>
    </row>
    <row r="489" spans="1:94" x14ac:dyDescent="0.25">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c r="AO489" s="27"/>
      <c r="AP489" s="27"/>
      <c r="AQ489" s="27"/>
      <c r="AR489" s="27"/>
      <c r="AS489" s="27"/>
      <c r="AT489" s="27"/>
      <c r="AU489" s="27"/>
      <c r="AV489" s="27"/>
      <c r="AW489" s="27"/>
      <c r="AX489" s="27"/>
      <c r="AY489" s="27"/>
      <c r="AZ489" s="27"/>
      <c r="BA489" s="27"/>
      <c r="BB489" s="27"/>
      <c r="BC489" s="27"/>
      <c r="BD489" s="27"/>
      <c r="BE489" s="27"/>
      <c r="BF489" s="27"/>
      <c r="BG489" s="27"/>
      <c r="BH489" s="27"/>
      <c r="BI489" s="27"/>
      <c r="BJ489" s="27"/>
      <c r="BK489" s="27"/>
      <c r="BL489" s="27"/>
      <c r="BM489" s="27"/>
      <c r="BN489" s="27"/>
      <c r="BO489" s="27"/>
      <c r="BP489" s="27"/>
      <c r="BQ489" s="27"/>
      <c r="BR489" s="27"/>
      <c r="BS489" s="27"/>
      <c r="BT489" s="27"/>
      <c r="BU489" s="27"/>
      <c r="BV489" s="27"/>
      <c r="BW489" s="27"/>
      <c r="BX489" s="27"/>
      <c r="BY489" s="27"/>
      <c r="BZ489" s="27"/>
      <c r="CA489" s="27"/>
      <c r="CB489" s="27"/>
      <c r="CC489" s="27"/>
      <c r="CD489" s="27"/>
      <c r="CE489" s="27"/>
      <c r="CF489" s="27"/>
      <c r="CG489" s="27"/>
      <c r="CH489" s="27"/>
      <c r="CI489" s="27"/>
      <c r="CJ489" s="27"/>
      <c r="CK489" s="27"/>
      <c r="CL489" s="27"/>
      <c r="CM489" s="27"/>
      <c r="CN489" s="27"/>
      <c r="CO489" s="27"/>
      <c r="CP489" s="27"/>
    </row>
    <row r="490" spans="1:94" x14ac:dyDescent="0.25">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c r="AO490" s="27"/>
      <c r="AP490" s="27"/>
      <c r="AQ490" s="27"/>
      <c r="AR490" s="27"/>
      <c r="AS490" s="27"/>
      <c r="AT490" s="27"/>
      <c r="AU490" s="27"/>
      <c r="AV490" s="27"/>
      <c r="AW490" s="27"/>
      <c r="AX490" s="27"/>
      <c r="AY490" s="27"/>
      <c r="AZ490" s="27"/>
      <c r="BA490" s="27"/>
      <c r="BB490" s="27"/>
      <c r="BC490" s="27"/>
      <c r="BD490" s="27"/>
      <c r="BE490" s="27"/>
      <c r="BF490" s="27"/>
      <c r="BG490" s="27"/>
      <c r="BH490" s="27"/>
      <c r="BI490" s="27"/>
      <c r="BJ490" s="27"/>
      <c r="BK490" s="27"/>
      <c r="BL490" s="27"/>
      <c r="BM490" s="27"/>
      <c r="BN490" s="27"/>
      <c r="BO490" s="27"/>
      <c r="BP490" s="27"/>
      <c r="BQ490" s="27"/>
      <c r="BR490" s="27"/>
      <c r="BS490" s="27"/>
      <c r="BT490" s="27"/>
      <c r="BU490" s="27"/>
      <c r="BV490" s="27"/>
      <c r="BW490" s="27"/>
      <c r="BX490" s="27"/>
      <c r="BY490" s="27"/>
      <c r="BZ490" s="27"/>
      <c r="CA490" s="27"/>
      <c r="CB490" s="27"/>
      <c r="CC490" s="27"/>
      <c r="CD490" s="27"/>
      <c r="CE490" s="27"/>
      <c r="CF490" s="27"/>
      <c r="CG490" s="27"/>
      <c r="CH490" s="27"/>
      <c r="CI490" s="27"/>
      <c r="CJ490" s="27"/>
      <c r="CK490" s="27"/>
      <c r="CL490" s="27"/>
      <c r="CM490" s="27"/>
      <c r="CN490" s="27"/>
      <c r="CO490" s="27"/>
      <c r="CP490" s="27"/>
    </row>
    <row r="491" spans="1:94" x14ac:dyDescent="0.25">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c r="AO491" s="27"/>
      <c r="AP491" s="27"/>
      <c r="AQ491" s="27"/>
      <c r="AR491" s="27"/>
      <c r="AS491" s="27"/>
      <c r="AT491" s="27"/>
      <c r="AU491" s="27"/>
      <c r="AV491" s="27"/>
      <c r="AW491" s="27"/>
      <c r="AX491" s="27"/>
      <c r="AY491" s="27"/>
      <c r="AZ491" s="27"/>
      <c r="BA491" s="27"/>
      <c r="BB491" s="27"/>
      <c r="BC491" s="27"/>
      <c r="BD491" s="27"/>
      <c r="BE491" s="27"/>
      <c r="BF491" s="27"/>
      <c r="BG491" s="27"/>
      <c r="BH491" s="27"/>
      <c r="BI491" s="27"/>
      <c r="BJ491" s="27"/>
      <c r="BK491" s="27"/>
      <c r="BL491" s="27"/>
      <c r="BM491" s="27"/>
      <c r="BN491" s="27"/>
      <c r="BO491" s="27"/>
      <c r="BP491" s="27"/>
      <c r="BQ491" s="27"/>
      <c r="BR491" s="27"/>
      <c r="BS491" s="27"/>
      <c r="BT491" s="27"/>
      <c r="BU491" s="27"/>
      <c r="BV491" s="27"/>
      <c r="BW491" s="27"/>
      <c r="BX491" s="27"/>
      <c r="BY491" s="27"/>
      <c r="BZ491" s="27"/>
      <c r="CA491" s="27"/>
      <c r="CB491" s="27"/>
      <c r="CC491" s="27"/>
      <c r="CD491" s="27"/>
      <c r="CE491" s="27"/>
      <c r="CF491" s="27"/>
      <c r="CG491" s="27"/>
      <c r="CH491" s="27"/>
      <c r="CI491" s="27"/>
      <c r="CJ491" s="27"/>
      <c r="CK491" s="27"/>
      <c r="CL491" s="27"/>
      <c r="CM491" s="27"/>
      <c r="CN491" s="27"/>
      <c r="CO491" s="27"/>
      <c r="CP491" s="27"/>
    </row>
    <row r="492" spans="1:94" x14ac:dyDescent="0.25">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c r="AO492" s="27"/>
      <c r="AP492" s="27"/>
      <c r="AQ492" s="27"/>
      <c r="AR492" s="27"/>
      <c r="AS492" s="27"/>
      <c r="AT492" s="27"/>
      <c r="AU492" s="27"/>
      <c r="AV492" s="27"/>
      <c r="AW492" s="27"/>
      <c r="AX492" s="27"/>
      <c r="AY492" s="27"/>
      <c r="AZ492" s="27"/>
      <c r="BA492" s="27"/>
      <c r="BB492" s="27"/>
      <c r="BC492" s="27"/>
      <c r="BD492" s="27"/>
      <c r="BE492" s="27"/>
      <c r="BF492" s="27"/>
      <c r="BG492" s="27"/>
      <c r="BH492" s="27"/>
      <c r="BI492" s="27"/>
      <c r="BJ492" s="27"/>
      <c r="BK492" s="27"/>
      <c r="BL492" s="27"/>
      <c r="BM492" s="27"/>
      <c r="BN492" s="27"/>
      <c r="BO492" s="27"/>
      <c r="BP492" s="27"/>
      <c r="BQ492" s="27"/>
      <c r="BR492" s="27"/>
      <c r="BS492" s="27"/>
      <c r="BT492" s="27"/>
      <c r="BU492" s="27"/>
      <c r="BV492" s="27"/>
      <c r="BW492" s="27"/>
      <c r="BX492" s="27"/>
      <c r="BY492" s="27"/>
      <c r="BZ492" s="27"/>
      <c r="CA492" s="27"/>
      <c r="CB492" s="27"/>
      <c r="CC492" s="27"/>
      <c r="CD492" s="27"/>
      <c r="CE492" s="27"/>
      <c r="CF492" s="27"/>
      <c r="CG492" s="27"/>
      <c r="CH492" s="27"/>
      <c r="CI492" s="27"/>
      <c r="CJ492" s="27"/>
      <c r="CK492" s="27"/>
      <c r="CL492" s="27"/>
      <c r="CM492" s="27"/>
      <c r="CN492" s="27"/>
      <c r="CO492" s="27"/>
      <c r="CP492" s="27"/>
    </row>
    <row r="493" spans="1:94" x14ac:dyDescent="0.25">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c r="AO493" s="27"/>
      <c r="AP493" s="27"/>
      <c r="AQ493" s="27"/>
      <c r="AR493" s="27"/>
      <c r="AS493" s="27"/>
      <c r="AT493" s="27"/>
      <c r="AU493" s="27"/>
      <c r="AV493" s="27"/>
      <c r="AW493" s="27"/>
      <c r="AX493" s="27"/>
      <c r="AY493" s="27"/>
      <c r="AZ493" s="27"/>
      <c r="BA493" s="27"/>
      <c r="BB493" s="27"/>
      <c r="BC493" s="27"/>
      <c r="BD493" s="27"/>
      <c r="BE493" s="27"/>
      <c r="BF493" s="27"/>
      <c r="BG493" s="27"/>
      <c r="BH493" s="27"/>
      <c r="BI493" s="27"/>
      <c r="BJ493" s="27"/>
      <c r="BK493" s="27"/>
      <c r="BL493" s="27"/>
      <c r="BM493" s="27"/>
      <c r="BN493" s="27"/>
      <c r="BO493" s="27"/>
      <c r="BP493" s="27"/>
      <c r="BQ493" s="27"/>
      <c r="BR493" s="27"/>
      <c r="BS493" s="27"/>
      <c r="BT493" s="27"/>
      <c r="BU493" s="27"/>
      <c r="BV493" s="27"/>
      <c r="BW493" s="27"/>
      <c r="BX493" s="27"/>
      <c r="BY493" s="27"/>
      <c r="BZ493" s="27"/>
      <c r="CA493" s="27"/>
      <c r="CB493" s="27"/>
      <c r="CC493" s="27"/>
      <c r="CD493" s="27"/>
      <c r="CE493" s="27"/>
      <c r="CF493" s="27"/>
      <c r="CG493" s="27"/>
      <c r="CH493" s="27"/>
      <c r="CI493" s="27"/>
      <c r="CJ493" s="27"/>
      <c r="CK493" s="27"/>
      <c r="CL493" s="27"/>
      <c r="CM493" s="27"/>
      <c r="CN493" s="27"/>
      <c r="CO493" s="27"/>
      <c r="CP493" s="27"/>
    </row>
    <row r="494" spans="1:94" x14ac:dyDescent="0.25">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c r="AO494" s="27"/>
      <c r="AP494" s="27"/>
      <c r="AQ494" s="27"/>
      <c r="AR494" s="27"/>
      <c r="AS494" s="27"/>
      <c r="AT494" s="27"/>
      <c r="AU494" s="27"/>
      <c r="AV494" s="27"/>
      <c r="AW494" s="27"/>
      <c r="AX494" s="27"/>
      <c r="AY494" s="27"/>
      <c r="AZ494" s="27"/>
      <c r="BA494" s="27"/>
      <c r="BB494" s="27"/>
      <c r="BC494" s="27"/>
      <c r="BD494" s="27"/>
      <c r="BE494" s="27"/>
      <c r="BF494" s="27"/>
      <c r="BG494" s="27"/>
      <c r="BH494" s="27"/>
      <c r="BI494" s="27"/>
      <c r="BJ494" s="27"/>
      <c r="BK494" s="27"/>
      <c r="BL494" s="27"/>
      <c r="BM494" s="27"/>
      <c r="BN494" s="27"/>
      <c r="BO494" s="27"/>
      <c r="BP494" s="27"/>
      <c r="BQ494" s="27"/>
      <c r="BR494" s="27"/>
      <c r="BS494" s="27"/>
      <c r="BT494" s="27"/>
      <c r="BU494" s="27"/>
      <c r="BV494" s="27"/>
      <c r="BW494" s="27"/>
      <c r="BX494" s="27"/>
      <c r="BY494" s="27"/>
      <c r="BZ494" s="27"/>
      <c r="CA494" s="27"/>
      <c r="CB494" s="27"/>
      <c r="CC494" s="27"/>
      <c r="CD494" s="27"/>
      <c r="CE494" s="27"/>
      <c r="CF494" s="27"/>
      <c r="CG494" s="27"/>
      <c r="CH494" s="27"/>
      <c r="CI494" s="27"/>
      <c r="CJ494" s="27"/>
      <c r="CK494" s="27"/>
      <c r="CL494" s="27"/>
      <c r="CM494" s="27"/>
      <c r="CN494" s="27"/>
      <c r="CO494" s="27"/>
      <c r="CP494" s="27"/>
    </row>
    <row r="495" spans="1:94" x14ac:dyDescent="0.25">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c r="AO495" s="27"/>
      <c r="AP495" s="27"/>
      <c r="AQ495" s="27"/>
      <c r="AR495" s="27"/>
      <c r="AS495" s="27"/>
      <c r="AT495" s="27"/>
      <c r="AU495" s="27"/>
      <c r="AV495" s="27"/>
      <c r="AW495" s="27"/>
      <c r="AX495" s="27"/>
      <c r="AY495" s="27"/>
      <c r="AZ495" s="27"/>
      <c r="BA495" s="27"/>
      <c r="BB495" s="27"/>
      <c r="BC495" s="27"/>
      <c r="BD495" s="27"/>
      <c r="BE495" s="27"/>
      <c r="BF495" s="27"/>
      <c r="BG495" s="27"/>
      <c r="BH495" s="27"/>
      <c r="BI495" s="27"/>
      <c r="BJ495" s="27"/>
      <c r="BK495" s="27"/>
      <c r="BL495" s="27"/>
      <c r="BM495" s="27"/>
      <c r="BN495" s="27"/>
      <c r="BO495" s="27"/>
      <c r="BP495" s="27"/>
      <c r="BQ495" s="27"/>
      <c r="BR495" s="27"/>
      <c r="BS495" s="27"/>
      <c r="BT495" s="27"/>
      <c r="BU495" s="27"/>
      <c r="BV495" s="27"/>
      <c r="BW495" s="27"/>
      <c r="BX495" s="27"/>
      <c r="BY495" s="27"/>
      <c r="BZ495" s="27"/>
      <c r="CA495" s="27"/>
      <c r="CB495" s="27"/>
      <c r="CC495" s="27"/>
      <c r="CD495" s="27"/>
      <c r="CE495" s="27"/>
      <c r="CF495" s="27"/>
      <c r="CG495" s="27"/>
      <c r="CH495" s="27"/>
      <c r="CI495" s="27"/>
      <c r="CJ495" s="27"/>
      <c r="CK495" s="27"/>
      <c r="CL495" s="27"/>
      <c r="CM495" s="27"/>
      <c r="CN495" s="27"/>
      <c r="CO495" s="27"/>
      <c r="CP495" s="27"/>
    </row>
    <row r="496" spans="1:94" x14ac:dyDescent="0.25">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c r="AO496" s="27"/>
      <c r="AP496" s="27"/>
      <c r="AQ496" s="27"/>
      <c r="AR496" s="27"/>
      <c r="AS496" s="27"/>
      <c r="AT496" s="27"/>
      <c r="AU496" s="27"/>
      <c r="AV496" s="27"/>
      <c r="AW496" s="27"/>
      <c r="AX496" s="27"/>
      <c r="AY496" s="27"/>
      <c r="AZ496" s="27"/>
      <c r="BA496" s="27"/>
      <c r="BB496" s="27"/>
      <c r="BC496" s="27"/>
      <c r="BD496" s="27"/>
      <c r="BE496" s="27"/>
      <c r="BF496" s="27"/>
      <c r="BG496" s="27"/>
      <c r="BH496" s="27"/>
      <c r="BI496" s="27"/>
      <c r="BJ496" s="27"/>
      <c r="BK496" s="27"/>
      <c r="BL496" s="27"/>
      <c r="BM496" s="27"/>
      <c r="BN496" s="27"/>
      <c r="BO496" s="27"/>
      <c r="BP496" s="27"/>
      <c r="BQ496" s="27"/>
      <c r="BR496" s="27"/>
      <c r="BS496" s="27"/>
      <c r="BT496" s="27"/>
      <c r="BU496" s="27"/>
      <c r="BV496" s="27"/>
      <c r="BW496" s="27"/>
      <c r="BX496" s="27"/>
      <c r="BY496" s="27"/>
      <c r="BZ496" s="27"/>
      <c r="CA496" s="27"/>
      <c r="CB496" s="27"/>
      <c r="CC496" s="27"/>
      <c r="CD496" s="27"/>
      <c r="CE496" s="27"/>
      <c r="CF496" s="27"/>
      <c r="CG496" s="27"/>
      <c r="CH496" s="27"/>
      <c r="CI496" s="27"/>
      <c r="CJ496" s="27"/>
      <c r="CK496" s="27"/>
      <c r="CL496" s="27"/>
      <c r="CM496" s="27"/>
      <c r="CN496" s="27"/>
      <c r="CO496" s="27"/>
      <c r="CP496" s="27"/>
    </row>
    <row r="497" spans="1:94" x14ac:dyDescent="0.25">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c r="AO497" s="27"/>
      <c r="AP497" s="27"/>
      <c r="AQ497" s="27"/>
      <c r="AR497" s="27"/>
      <c r="AS497" s="27"/>
      <c r="AT497" s="27"/>
      <c r="AU497" s="27"/>
      <c r="AV497" s="27"/>
      <c r="AW497" s="27"/>
      <c r="AX497" s="27"/>
      <c r="AY497" s="27"/>
      <c r="AZ497" s="27"/>
      <c r="BA497" s="27"/>
      <c r="BB497" s="27"/>
      <c r="BC497" s="27"/>
      <c r="BD497" s="27"/>
      <c r="BE497" s="27"/>
      <c r="BF497" s="27"/>
      <c r="BG497" s="27"/>
      <c r="BH497" s="27"/>
      <c r="BI497" s="27"/>
      <c r="BJ497" s="27"/>
      <c r="BK497" s="27"/>
      <c r="BL497" s="27"/>
      <c r="BM497" s="27"/>
      <c r="BN497" s="27"/>
      <c r="BO497" s="27"/>
      <c r="BP497" s="27"/>
      <c r="BQ497" s="27"/>
      <c r="BR497" s="27"/>
      <c r="BS497" s="27"/>
      <c r="BT497" s="27"/>
      <c r="BU497" s="27"/>
      <c r="BV497" s="27"/>
      <c r="BW497" s="27"/>
      <c r="BX497" s="27"/>
      <c r="BY497" s="27"/>
      <c r="BZ497" s="27"/>
      <c r="CA497" s="27"/>
      <c r="CB497" s="27"/>
      <c r="CC497" s="27"/>
      <c r="CD497" s="27"/>
      <c r="CE497" s="27"/>
      <c r="CF497" s="27"/>
      <c r="CG497" s="27"/>
      <c r="CH497" s="27"/>
      <c r="CI497" s="27"/>
      <c r="CJ497" s="27"/>
      <c r="CK497" s="27"/>
      <c r="CL497" s="27"/>
      <c r="CM497" s="27"/>
      <c r="CN497" s="27"/>
      <c r="CO497" s="27"/>
      <c r="CP497" s="27"/>
    </row>
    <row r="498" spans="1:94" x14ac:dyDescent="0.25">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c r="AO498" s="27"/>
      <c r="AP498" s="27"/>
      <c r="AQ498" s="27"/>
      <c r="AR498" s="27"/>
      <c r="AS498" s="27"/>
      <c r="AT498" s="27"/>
      <c r="AU498" s="27"/>
      <c r="AV498" s="27"/>
      <c r="AW498" s="27"/>
      <c r="AX498" s="27"/>
      <c r="AY498" s="27"/>
      <c r="AZ498" s="27"/>
      <c r="BA498" s="27"/>
      <c r="BB498" s="27"/>
      <c r="BC498" s="27"/>
      <c r="BD498" s="27"/>
      <c r="BE498" s="27"/>
      <c r="BF498" s="27"/>
      <c r="BG498" s="27"/>
      <c r="BH498" s="27"/>
      <c r="BI498" s="27"/>
      <c r="BJ498" s="27"/>
      <c r="BK498" s="27"/>
      <c r="BL498" s="27"/>
      <c r="BM498" s="27"/>
      <c r="BN498" s="27"/>
      <c r="BO498" s="27"/>
      <c r="BP498" s="27"/>
      <c r="BQ498" s="27"/>
      <c r="BR498" s="27"/>
      <c r="BS498" s="27"/>
      <c r="BT498" s="27"/>
      <c r="BU498" s="27"/>
      <c r="BV498" s="27"/>
      <c r="BW498" s="27"/>
      <c r="BX498" s="27"/>
      <c r="BY498" s="27"/>
      <c r="BZ498" s="27"/>
      <c r="CA498" s="27"/>
      <c r="CB498" s="27"/>
      <c r="CC498" s="27"/>
      <c r="CD498" s="27"/>
      <c r="CE498" s="27"/>
      <c r="CF498" s="27"/>
      <c r="CG498" s="27"/>
      <c r="CH498" s="27"/>
      <c r="CI498" s="27"/>
      <c r="CJ498" s="27"/>
      <c r="CK498" s="27"/>
      <c r="CL498" s="27"/>
      <c r="CM498" s="27"/>
      <c r="CN498" s="27"/>
      <c r="CO498" s="27"/>
      <c r="CP498" s="27"/>
    </row>
    <row r="499" spans="1:94" x14ac:dyDescent="0.25">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c r="AO499" s="27"/>
      <c r="AP499" s="27"/>
      <c r="AQ499" s="27"/>
      <c r="AR499" s="27"/>
      <c r="AS499" s="27"/>
      <c r="AT499" s="27"/>
      <c r="AU499" s="27"/>
      <c r="AV499" s="27"/>
      <c r="AW499" s="27"/>
      <c r="AX499" s="27"/>
      <c r="AY499" s="27"/>
      <c r="AZ499" s="27"/>
      <c r="BA499" s="27"/>
      <c r="BB499" s="27"/>
      <c r="BC499" s="27"/>
      <c r="BD499" s="27"/>
      <c r="BE499" s="27"/>
      <c r="BF499" s="27"/>
      <c r="BG499" s="27"/>
      <c r="BH499" s="27"/>
      <c r="BI499" s="27"/>
      <c r="BJ499" s="27"/>
      <c r="BK499" s="27"/>
      <c r="BL499" s="27"/>
      <c r="BM499" s="27"/>
      <c r="BN499" s="27"/>
      <c r="BO499" s="27"/>
      <c r="BP499" s="27"/>
      <c r="BQ499" s="27"/>
      <c r="BR499" s="27"/>
      <c r="BS499" s="27"/>
      <c r="BT499" s="27"/>
      <c r="BU499" s="27"/>
      <c r="BV499" s="27"/>
      <c r="BW499" s="27"/>
      <c r="BX499" s="27"/>
      <c r="BY499" s="27"/>
      <c r="BZ499" s="27"/>
      <c r="CA499" s="27"/>
      <c r="CB499" s="27"/>
      <c r="CC499" s="27"/>
      <c r="CD499" s="27"/>
      <c r="CE499" s="27"/>
      <c r="CF499" s="27"/>
      <c r="CG499" s="27"/>
      <c r="CH499" s="27"/>
      <c r="CI499" s="27"/>
      <c r="CJ499" s="27"/>
      <c r="CK499" s="27"/>
      <c r="CL499" s="27"/>
      <c r="CM499" s="27"/>
      <c r="CN499" s="27"/>
      <c r="CO499" s="27"/>
      <c r="CP499" s="27"/>
    </row>
    <row r="500" spans="1:94" x14ac:dyDescent="0.25">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c r="AO500" s="27"/>
      <c r="AP500" s="27"/>
      <c r="AQ500" s="27"/>
      <c r="AR500" s="27"/>
      <c r="AS500" s="27"/>
      <c r="AT500" s="27"/>
      <c r="AU500" s="27"/>
      <c r="AV500" s="27"/>
      <c r="AW500" s="27"/>
      <c r="AX500" s="27"/>
      <c r="AY500" s="27"/>
      <c r="AZ500" s="27"/>
      <c r="BA500" s="27"/>
      <c r="BB500" s="27"/>
      <c r="BC500" s="27"/>
      <c r="BD500" s="27"/>
      <c r="BE500" s="27"/>
      <c r="BF500" s="27"/>
      <c r="BG500" s="27"/>
      <c r="BH500" s="27"/>
      <c r="BI500" s="27"/>
      <c r="BJ500" s="27"/>
      <c r="BK500" s="27"/>
      <c r="BL500" s="27"/>
      <c r="BM500" s="27"/>
      <c r="BN500" s="27"/>
      <c r="BO500" s="27"/>
      <c r="BP500" s="27"/>
      <c r="BQ500" s="27"/>
      <c r="BR500" s="27"/>
      <c r="BS500" s="27"/>
      <c r="BT500" s="27"/>
      <c r="BU500" s="27"/>
      <c r="BV500" s="27"/>
      <c r="BW500" s="27"/>
      <c r="BX500" s="27"/>
      <c r="BY500" s="27"/>
      <c r="BZ500" s="27"/>
      <c r="CA500" s="27"/>
      <c r="CB500" s="27"/>
      <c r="CC500" s="27"/>
      <c r="CD500" s="27"/>
      <c r="CE500" s="27"/>
      <c r="CF500" s="27"/>
      <c r="CG500" s="27"/>
      <c r="CH500" s="27"/>
      <c r="CI500" s="27"/>
      <c r="CJ500" s="27"/>
      <c r="CK500" s="27"/>
      <c r="CL500" s="27"/>
      <c r="CM500" s="27"/>
      <c r="CN500" s="27"/>
      <c r="CO500" s="27"/>
      <c r="CP500" s="27"/>
    </row>
    <row r="501" spans="1:94" x14ac:dyDescent="0.25">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c r="AO501" s="27"/>
      <c r="AP501" s="27"/>
      <c r="AQ501" s="27"/>
      <c r="AR501" s="27"/>
      <c r="AS501" s="27"/>
      <c r="AT501" s="27"/>
      <c r="AU501" s="27"/>
      <c r="AV501" s="27"/>
      <c r="AW501" s="27"/>
      <c r="AX501" s="27"/>
      <c r="AY501" s="27"/>
      <c r="AZ501" s="27"/>
      <c r="BA501" s="27"/>
      <c r="BB501" s="27"/>
      <c r="BC501" s="27"/>
      <c r="BD501" s="27"/>
      <c r="BE501" s="27"/>
      <c r="BF501" s="27"/>
      <c r="BG501" s="27"/>
      <c r="BH501" s="27"/>
      <c r="BI501" s="27"/>
      <c r="BJ501" s="27"/>
      <c r="BK501" s="27"/>
      <c r="BL501" s="27"/>
      <c r="BM501" s="27"/>
      <c r="BN501" s="27"/>
      <c r="BO501" s="27"/>
      <c r="BP501" s="27"/>
      <c r="BQ501" s="27"/>
      <c r="BR501" s="27"/>
      <c r="BS501" s="27"/>
      <c r="BT501" s="27"/>
      <c r="BU501" s="27"/>
      <c r="BV501" s="27"/>
      <c r="BW501" s="27"/>
      <c r="BX501" s="27"/>
      <c r="BY501" s="27"/>
      <c r="BZ501" s="27"/>
      <c r="CA501" s="27"/>
      <c r="CB501" s="27"/>
      <c r="CC501" s="27"/>
      <c r="CD501" s="27"/>
      <c r="CE501" s="27"/>
      <c r="CF501" s="27"/>
      <c r="CG501" s="27"/>
      <c r="CH501" s="27"/>
      <c r="CI501" s="27"/>
      <c r="CJ501" s="27"/>
      <c r="CK501" s="27"/>
      <c r="CL501" s="27"/>
      <c r="CM501" s="27"/>
      <c r="CN501" s="27"/>
      <c r="CO501" s="27"/>
      <c r="CP501" s="27"/>
    </row>
    <row r="502" spans="1:94" x14ac:dyDescent="0.25">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c r="AO502" s="27"/>
      <c r="AP502" s="27"/>
      <c r="AQ502" s="27"/>
      <c r="AR502" s="27"/>
      <c r="AS502" s="27"/>
      <c r="AT502" s="27"/>
      <c r="AU502" s="27"/>
      <c r="AV502" s="27"/>
      <c r="AW502" s="27"/>
      <c r="AX502" s="27"/>
      <c r="AY502" s="27"/>
      <c r="AZ502" s="27"/>
      <c r="BA502" s="27"/>
      <c r="BB502" s="27"/>
      <c r="BC502" s="27"/>
      <c r="BD502" s="27"/>
      <c r="BE502" s="27"/>
      <c r="BF502" s="27"/>
      <c r="BG502" s="27"/>
      <c r="BH502" s="27"/>
      <c r="BI502" s="27"/>
      <c r="BJ502" s="27"/>
      <c r="BK502" s="27"/>
      <c r="BL502" s="27"/>
      <c r="BM502" s="27"/>
      <c r="BN502" s="27"/>
      <c r="BO502" s="27"/>
      <c r="BP502" s="27"/>
      <c r="BQ502" s="27"/>
      <c r="BR502" s="27"/>
      <c r="BS502" s="27"/>
      <c r="BT502" s="27"/>
      <c r="BU502" s="27"/>
      <c r="BV502" s="27"/>
      <c r="BW502" s="27"/>
      <c r="BX502" s="27"/>
      <c r="BY502" s="27"/>
      <c r="BZ502" s="27"/>
      <c r="CA502" s="27"/>
      <c r="CB502" s="27"/>
      <c r="CC502" s="27"/>
      <c r="CD502" s="27"/>
      <c r="CE502" s="27"/>
      <c r="CF502" s="27"/>
      <c r="CG502" s="27"/>
      <c r="CH502" s="27"/>
      <c r="CI502" s="27"/>
      <c r="CJ502" s="27"/>
      <c r="CK502" s="27"/>
      <c r="CL502" s="27"/>
      <c r="CM502" s="27"/>
      <c r="CN502" s="27"/>
      <c r="CO502" s="27"/>
      <c r="CP502" s="27"/>
    </row>
    <row r="503" spans="1:94" x14ac:dyDescent="0.25">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c r="AO503" s="27"/>
      <c r="AP503" s="27"/>
      <c r="AQ503" s="27"/>
      <c r="AR503" s="27"/>
      <c r="AS503" s="27"/>
      <c r="AT503" s="27"/>
      <c r="AU503" s="27"/>
      <c r="AV503" s="27"/>
      <c r="AW503" s="27"/>
      <c r="AX503" s="27"/>
      <c r="AY503" s="27"/>
      <c r="AZ503" s="27"/>
      <c r="BA503" s="27"/>
      <c r="BB503" s="27"/>
      <c r="BC503" s="27"/>
      <c r="BD503" s="27"/>
      <c r="BE503" s="27"/>
      <c r="BF503" s="27"/>
      <c r="BG503" s="27"/>
      <c r="BH503" s="27"/>
      <c r="BI503" s="27"/>
      <c r="BJ503" s="27"/>
      <c r="BK503" s="27"/>
      <c r="BL503" s="27"/>
      <c r="BM503" s="27"/>
      <c r="BN503" s="27"/>
      <c r="BO503" s="27"/>
      <c r="BP503" s="27"/>
      <c r="BQ503" s="27"/>
      <c r="BR503" s="27"/>
      <c r="BS503" s="27"/>
      <c r="BT503" s="27"/>
      <c r="BU503" s="27"/>
      <c r="BV503" s="27"/>
      <c r="BW503" s="27"/>
      <c r="BX503" s="27"/>
      <c r="BY503" s="27"/>
      <c r="BZ503" s="27"/>
      <c r="CA503" s="27"/>
      <c r="CB503" s="27"/>
      <c r="CC503" s="27"/>
      <c r="CD503" s="27"/>
      <c r="CE503" s="27"/>
      <c r="CF503" s="27"/>
      <c r="CG503" s="27"/>
      <c r="CH503" s="27"/>
      <c r="CI503" s="27"/>
      <c r="CJ503" s="27"/>
      <c r="CK503" s="27"/>
      <c r="CL503" s="27"/>
      <c r="CM503" s="27"/>
      <c r="CN503" s="27"/>
      <c r="CO503" s="27"/>
      <c r="CP503" s="27"/>
    </row>
    <row r="504" spans="1:94" x14ac:dyDescent="0.25">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c r="AO504" s="27"/>
      <c r="AP504" s="27"/>
      <c r="AQ504" s="27"/>
      <c r="AR504" s="27"/>
      <c r="AS504" s="27"/>
      <c r="AT504" s="27"/>
      <c r="AU504" s="27"/>
      <c r="AV504" s="27"/>
      <c r="AW504" s="27"/>
      <c r="AX504" s="27"/>
      <c r="AY504" s="27"/>
      <c r="AZ504" s="27"/>
      <c r="BA504" s="27"/>
      <c r="BB504" s="27"/>
      <c r="BC504" s="27"/>
      <c r="BD504" s="27"/>
      <c r="BE504" s="27"/>
      <c r="BF504" s="27"/>
      <c r="BG504" s="27"/>
      <c r="BH504" s="27"/>
      <c r="BI504" s="27"/>
      <c r="BJ504" s="27"/>
      <c r="BK504" s="27"/>
      <c r="BL504" s="27"/>
      <c r="BM504" s="27"/>
      <c r="BN504" s="27"/>
      <c r="BO504" s="27"/>
      <c r="BP504" s="27"/>
      <c r="BQ504" s="27"/>
      <c r="BR504" s="27"/>
      <c r="BS504" s="27"/>
      <c r="BT504" s="27"/>
      <c r="BU504" s="27"/>
      <c r="BV504" s="27"/>
      <c r="BW504" s="27"/>
      <c r="BX504" s="27"/>
      <c r="BY504" s="27"/>
      <c r="BZ504" s="27"/>
      <c r="CA504" s="27"/>
      <c r="CB504" s="27"/>
      <c r="CC504" s="27"/>
      <c r="CD504" s="27"/>
      <c r="CE504" s="27"/>
      <c r="CF504" s="27"/>
      <c r="CG504" s="27"/>
      <c r="CH504" s="27"/>
      <c r="CI504" s="27"/>
      <c r="CJ504" s="27"/>
      <c r="CK504" s="27"/>
      <c r="CL504" s="27"/>
      <c r="CM504" s="27"/>
      <c r="CN504" s="27"/>
      <c r="CO504" s="27"/>
      <c r="CP504" s="27"/>
    </row>
    <row r="505" spans="1:94" x14ac:dyDescent="0.25">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c r="AO505" s="27"/>
      <c r="AP505" s="27"/>
      <c r="AQ505" s="27"/>
      <c r="AR505" s="27"/>
      <c r="AS505" s="27"/>
      <c r="AT505" s="27"/>
      <c r="AU505" s="27"/>
      <c r="AV505" s="27"/>
      <c r="AW505" s="27"/>
      <c r="AX505" s="27"/>
      <c r="AY505" s="27"/>
      <c r="AZ505" s="27"/>
      <c r="BA505" s="27"/>
      <c r="BB505" s="27"/>
      <c r="BC505" s="27"/>
      <c r="BD505" s="27"/>
      <c r="BE505" s="27"/>
      <c r="BF505" s="27"/>
      <c r="BG505" s="27"/>
      <c r="BH505" s="27"/>
      <c r="BI505" s="27"/>
      <c r="BJ505" s="27"/>
      <c r="BK505" s="27"/>
      <c r="BL505" s="27"/>
      <c r="BM505" s="27"/>
      <c r="BN505" s="27"/>
      <c r="BO505" s="27"/>
      <c r="BP505" s="27"/>
      <c r="BQ505" s="27"/>
      <c r="BR505" s="27"/>
      <c r="BS505" s="27"/>
      <c r="BT505" s="27"/>
      <c r="BU505" s="27"/>
      <c r="BV505" s="27"/>
      <c r="BW505" s="27"/>
      <c r="BX505" s="27"/>
      <c r="BY505" s="27"/>
      <c r="BZ505" s="27"/>
      <c r="CA505" s="27"/>
      <c r="CB505" s="27"/>
      <c r="CC505" s="27"/>
      <c r="CD505" s="27"/>
      <c r="CE505" s="27"/>
      <c r="CF505" s="27"/>
      <c r="CG505" s="27"/>
      <c r="CH505" s="27"/>
      <c r="CI505" s="27"/>
      <c r="CJ505" s="27"/>
      <c r="CK505" s="27"/>
      <c r="CL505" s="27"/>
      <c r="CM505" s="27"/>
      <c r="CN505" s="27"/>
      <c r="CO505" s="27"/>
      <c r="CP505" s="27"/>
    </row>
    <row r="506" spans="1:94" x14ac:dyDescent="0.25">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c r="AO506" s="27"/>
      <c r="AP506" s="27"/>
      <c r="AQ506" s="27"/>
      <c r="AR506" s="27"/>
      <c r="AS506" s="27"/>
      <c r="AT506" s="27"/>
      <c r="AU506" s="27"/>
      <c r="AV506" s="27"/>
      <c r="AW506" s="27"/>
      <c r="AX506" s="27"/>
      <c r="AY506" s="27"/>
      <c r="AZ506" s="27"/>
      <c r="BA506" s="27"/>
      <c r="BB506" s="27"/>
      <c r="BC506" s="27"/>
      <c r="BD506" s="27"/>
      <c r="BE506" s="27"/>
      <c r="BF506" s="27"/>
      <c r="BG506" s="27"/>
      <c r="BH506" s="27"/>
      <c r="BI506" s="27"/>
      <c r="BJ506" s="27"/>
      <c r="BK506" s="27"/>
      <c r="BL506" s="27"/>
      <c r="BM506" s="27"/>
      <c r="BN506" s="27"/>
      <c r="BO506" s="27"/>
      <c r="BP506" s="27"/>
      <c r="BQ506" s="27"/>
      <c r="BR506" s="27"/>
      <c r="BS506" s="27"/>
      <c r="BT506" s="27"/>
      <c r="BU506" s="27"/>
      <c r="BV506" s="27"/>
      <c r="BW506" s="27"/>
      <c r="BX506" s="27"/>
      <c r="BY506" s="27"/>
      <c r="BZ506" s="27"/>
      <c r="CA506" s="27"/>
      <c r="CB506" s="27"/>
      <c r="CC506" s="27"/>
      <c r="CD506" s="27"/>
      <c r="CE506" s="27"/>
      <c r="CF506" s="27"/>
      <c r="CG506" s="27"/>
      <c r="CH506" s="27"/>
      <c r="CI506" s="27"/>
      <c r="CJ506" s="27"/>
      <c r="CK506" s="27"/>
      <c r="CL506" s="27"/>
      <c r="CM506" s="27"/>
      <c r="CN506" s="27"/>
      <c r="CO506" s="27"/>
      <c r="CP506" s="27"/>
    </row>
    <row r="507" spans="1:94" x14ac:dyDescent="0.25">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c r="AO507" s="27"/>
      <c r="AP507" s="27"/>
      <c r="AQ507" s="27"/>
      <c r="AR507" s="27"/>
      <c r="AS507" s="27"/>
      <c r="AT507" s="27"/>
      <c r="AU507" s="27"/>
      <c r="AV507" s="27"/>
      <c r="AW507" s="27"/>
      <c r="AX507" s="27"/>
      <c r="AY507" s="27"/>
      <c r="AZ507" s="27"/>
      <c r="BA507" s="27"/>
      <c r="BB507" s="27"/>
      <c r="BC507" s="27"/>
      <c r="BD507" s="27"/>
      <c r="BE507" s="27"/>
      <c r="BF507" s="27"/>
      <c r="BG507" s="27"/>
      <c r="BH507" s="27"/>
      <c r="BI507" s="27"/>
      <c r="BJ507" s="27"/>
      <c r="BK507" s="27"/>
      <c r="BL507" s="27"/>
      <c r="BM507" s="27"/>
      <c r="BN507" s="27"/>
      <c r="BO507" s="27"/>
      <c r="BP507" s="27"/>
      <c r="BQ507" s="27"/>
      <c r="BR507" s="27"/>
      <c r="BS507" s="27"/>
      <c r="BT507" s="27"/>
      <c r="BU507" s="27"/>
      <c r="BV507" s="27"/>
      <c r="BW507" s="27"/>
      <c r="BX507" s="27"/>
      <c r="BY507" s="27"/>
      <c r="BZ507" s="27"/>
      <c r="CA507" s="27"/>
      <c r="CB507" s="27"/>
      <c r="CC507" s="27"/>
      <c r="CD507" s="27"/>
      <c r="CE507" s="27"/>
      <c r="CF507" s="27"/>
      <c r="CG507" s="27"/>
      <c r="CH507" s="27"/>
      <c r="CI507" s="27"/>
      <c r="CJ507" s="27"/>
      <c r="CK507" s="27"/>
      <c r="CL507" s="27"/>
      <c r="CM507" s="27"/>
      <c r="CN507" s="27"/>
      <c r="CO507" s="27"/>
      <c r="CP507" s="27"/>
    </row>
    <row r="508" spans="1:94" x14ac:dyDescent="0.25">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c r="AO508" s="27"/>
      <c r="AP508" s="27"/>
      <c r="AQ508" s="27"/>
      <c r="AR508" s="27"/>
      <c r="AS508" s="27"/>
      <c r="AT508" s="27"/>
      <c r="AU508" s="27"/>
      <c r="AV508" s="27"/>
      <c r="AW508" s="27"/>
      <c r="AX508" s="27"/>
      <c r="AY508" s="27"/>
      <c r="AZ508" s="27"/>
      <c r="BA508" s="27"/>
      <c r="BB508" s="27"/>
      <c r="BC508" s="27"/>
      <c r="BD508" s="27"/>
      <c r="BE508" s="27"/>
      <c r="BF508" s="27"/>
      <c r="BG508" s="27"/>
      <c r="BH508" s="27"/>
      <c r="BI508" s="27"/>
      <c r="BJ508" s="27"/>
      <c r="BK508" s="27"/>
      <c r="BL508" s="27"/>
      <c r="BM508" s="27"/>
      <c r="BN508" s="27"/>
      <c r="BO508" s="27"/>
      <c r="BP508" s="27"/>
      <c r="BQ508" s="27"/>
      <c r="BR508" s="27"/>
      <c r="BS508" s="27"/>
      <c r="BT508" s="27"/>
      <c r="BU508" s="27"/>
      <c r="BV508" s="27"/>
      <c r="BW508" s="27"/>
      <c r="BX508" s="27"/>
      <c r="BY508" s="27"/>
      <c r="BZ508" s="27"/>
      <c r="CA508" s="27"/>
      <c r="CB508" s="27"/>
      <c r="CC508" s="27"/>
      <c r="CD508" s="27"/>
      <c r="CE508" s="27"/>
      <c r="CF508" s="27"/>
      <c r="CG508" s="27"/>
      <c r="CH508" s="27"/>
      <c r="CI508" s="27"/>
      <c r="CJ508" s="27"/>
      <c r="CK508" s="27"/>
      <c r="CL508" s="27"/>
      <c r="CM508" s="27"/>
      <c r="CN508" s="27"/>
      <c r="CO508" s="27"/>
      <c r="CP508" s="27"/>
    </row>
    <row r="509" spans="1:94" x14ac:dyDescent="0.25">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c r="AO509" s="27"/>
      <c r="AP509" s="27"/>
      <c r="AQ509" s="27"/>
      <c r="AR509" s="27"/>
      <c r="AS509" s="27"/>
      <c r="AT509" s="27"/>
      <c r="AU509" s="27"/>
      <c r="AV509" s="27"/>
      <c r="AW509" s="27"/>
      <c r="AX509" s="27"/>
      <c r="AY509" s="27"/>
      <c r="AZ509" s="27"/>
      <c r="BA509" s="27"/>
      <c r="BB509" s="27"/>
      <c r="BC509" s="27"/>
      <c r="BD509" s="27"/>
      <c r="BE509" s="27"/>
      <c r="BF509" s="27"/>
      <c r="BG509" s="27"/>
      <c r="BH509" s="27"/>
      <c r="BI509" s="27"/>
      <c r="BJ509" s="27"/>
      <c r="BK509" s="27"/>
      <c r="BL509" s="27"/>
      <c r="BM509" s="27"/>
      <c r="BN509" s="27"/>
      <c r="BO509" s="27"/>
      <c r="BP509" s="27"/>
      <c r="BQ509" s="27"/>
      <c r="BR509" s="27"/>
      <c r="BS509" s="27"/>
      <c r="BT509" s="27"/>
      <c r="BU509" s="27"/>
      <c r="BV509" s="27"/>
      <c r="BW509" s="27"/>
      <c r="BX509" s="27"/>
      <c r="BY509" s="27"/>
      <c r="BZ509" s="27"/>
      <c r="CA509" s="27"/>
      <c r="CB509" s="27"/>
      <c r="CC509" s="27"/>
      <c r="CD509" s="27"/>
      <c r="CE509" s="27"/>
      <c r="CF509" s="27"/>
      <c r="CG509" s="27"/>
      <c r="CH509" s="27"/>
      <c r="CI509" s="27"/>
      <c r="CJ509" s="27"/>
      <c r="CK509" s="27"/>
      <c r="CL509" s="27"/>
      <c r="CM509" s="27"/>
      <c r="CN509" s="27"/>
      <c r="CO509" s="27"/>
      <c r="CP509" s="27"/>
    </row>
    <row r="510" spans="1:94" x14ac:dyDescent="0.25">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c r="AO510" s="27"/>
      <c r="AP510" s="27"/>
      <c r="AQ510" s="27"/>
      <c r="AR510" s="27"/>
      <c r="AS510" s="27"/>
      <c r="AT510" s="27"/>
      <c r="AU510" s="27"/>
      <c r="AV510" s="27"/>
      <c r="AW510" s="27"/>
      <c r="AX510" s="27"/>
      <c r="AY510" s="27"/>
      <c r="AZ510" s="27"/>
      <c r="BA510" s="27"/>
      <c r="BB510" s="27"/>
      <c r="BC510" s="27"/>
      <c r="BD510" s="27"/>
      <c r="BE510" s="27"/>
      <c r="BF510" s="27"/>
      <c r="BG510" s="27"/>
      <c r="BH510" s="27"/>
      <c r="BI510" s="27"/>
      <c r="BJ510" s="27"/>
      <c r="BK510" s="27"/>
      <c r="BL510" s="27"/>
      <c r="BM510" s="27"/>
      <c r="BN510" s="27"/>
      <c r="BO510" s="27"/>
      <c r="BP510" s="27"/>
      <c r="BQ510" s="27"/>
      <c r="BR510" s="27"/>
      <c r="BS510" s="27"/>
      <c r="BT510" s="27"/>
      <c r="BU510" s="27"/>
      <c r="BV510" s="27"/>
      <c r="BW510" s="27"/>
      <c r="BX510" s="27"/>
      <c r="BY510" s="27"/>
      <c r="BZ510" s="27"/>
      <c r="CA510" s="27"/>
      <c r="CB510" s="27"/>
      <c r="CC510" s="27"/>
      <c r="CD510" s="27"/>
      <c r="CE510" s="27"/>
      <c r="CF510" s="27"/>
      <c r="CG510" s="27"/>
      <c r="CH510" s="27"/>
      <c r="CI510" s="27"/>
      <c r="CJ510" s="27"/>
      <c r="CK510" s="27"/>
      <c r="CL510" s="27"/>
      <c r="CM510" s="27"/>
      <c r="CN510" s="27"/>
      <c r="CO510" s="27"/>
      <c r="CP510" s="27"/>
    </row>
    <row r="511" spans="1:94" x14ac:dyDescent="0.25">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c r="AO511" s="27"/>
      <c r="AP511" s="27"/>
      <c r="AQ511" s="27"/>
      <c r="AR511" s="27"/>
      <c r="AS511" s="27"/>
      <c r="AT511" s="27"/>
      <c r="AU511" s="27"/>
      <c r="AV511" s="27"/>
      <c r="AW511" s="27"/>
      <c r="AX511" s="27"/>
      <c r="AY511" s="27"/>
      <c r="AZ511" s="27"/>
      <c r="BA511" s="27"/>
      <c r="BB511" s="27"/>
      <c r="BC511" s="27"/>
      <c r="BD511" s="27"/>
      <c r="BE511" s="27"/>
      <c r="BF511" s="27"/>
      <c r="BG511" s="27"/>
      <c r="BH511" s="27"/>
      <c r="BI511" s="27"/>
      <c r="BJ511" s="27"/>
      <c r="BK511" s="27"/>
      <c r="BL511" s="27"/>
      <c r="BM511" s="27"/>
      <c r="BN511" s="27"/>
      <c r="BO511" s="27"/>
      <c r="BP511" s="27"/>
      <c r="BQ511" s="27"/>
      <c r="BR511" s="27"/>
      <c r="BS511" s="27"/>
      <c r="BT511" s="27"/>
      <c r="BU511" s="27"/>
      <c r="BV511" s="27"/>
      <c r="BW511" s="27"/>
      <c r="BX511" s="27"/>
      <c r="BY511" s="27"/>
      <c r="BZ511" s="27"/>
      <c r="CA511" s="27"/>
      <c r="CB511" s="27"/>
      <c r="CC511" s="27"/>
      <c r="CD511" s="27"/>
      <c r="CE511" s="27"/>
      <c r="CF511" s="27"/>
      <c r="CG511" s="27"/>
      <c r="CH511" s="27"/>
      <c r="CI511" s="27"/>
      <c r="CJ511" s="27"/>
      <c r="CK511" s="27"/>
      <c r="CL511" s="27"/>
      <c r="CM511" s="27"/>
      <c r="CN511" s="27"/>
      <c r="CO511" s="27"/>
      <c r="CP511" s="27"/>
    </row>
    <row r="512" spans="1:94" x14ac:dyDescent="0.25">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c r="AO512" s="27"/>
      <c r="AP512" s="27"/>
      <c r="AQ512" s="27"/>
      <c r="AR512" s="27"/>
      <c r="AS512" s="27"/>
      <c r="AT512" s="27"/>
      <c r="AU512" s="27"/>
      <c r="AV512" s="27"/>
      <c r="AW512" s="27"/>
      <c r="AX512" s="27"/>
      <c r="AY512" s="27"/>
      <c r="AZ512" s="27"/>
      <c r="BA512" s="27"/>
      <c r="BB512" s="27"/>
      <c r="BC512" s="27"/>
      <c r="BD512" s="27"/>
      <c r="BE512" s="27"/>
      <c r="BF512" s="27"/>
      <c r="BG512" s="27"/>
      <c r="BH512" s="27"/>
      <c r="BI512" s="27"/>
      <c r="BJ512" s="27"/>
      <c r="BK512" s="27"/>
      <c r="BL512" s="27"/>
      <c r="BM512" s="27"/>
      <c r="BN512" s="27"/>
      <c r="BO512" s="27"/>
      <c r="BP512" s="27"/>
      <c r="BQ512" s="27"/>
      <c r="BR512" s="27"/>
      <c r="BS512" s="27"/>
      <c r="BT512" s="27"/>
      <c r="BU512" s="27"/>
      <c r="BV512" s="27"/>
      <c r="BW512" s="27"/>
      <c r="BX512" s="27"/>
      <c r="BY512" s="27"/>
      <c r="BZ512" s="27"/>
      <c r="CA512" s="27"/>
      <c r="CB512" s="27"/>
      <c r="CC512" s="27"/>
      <c r="CD512" s="27"/>
      <c r="CE512" s="27"/>
      <c r="CF512" s="27"/>
      <c r="CG512" s="27"/>
      <c r="CH512" s="27"/>
      <c r="CI512" s="27"/>
      <c r="CJ512" s="27"/>
      <c r="CK512" s="27"/>
      <c r="CL512" s="27"/>
      <c r="CM512" s="27"/>
      <c r="CN512" s="27"/>
      <c r="CO512" s="27"/>
      <c r="CP512" s="27"/>
    </row>
    <row r="513" spans="1:94" x14ac:dyDescent="0.25">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c r="AO513" s="27"/>
      <c r="AP513" s="27"/>
      <c r="AQ513" s="27"/>
      <c r="AR513" s="27"/>
      <c r="AS513" s="27"/>
      <c r="AT513" s="27"/>
      <c r="AU513" s="27"/>
      <c r="AV513" s="27"/>
      <c r="AW513" s="27"/>
      <c r="AX513" s="27"/>
      <c r="AY513" s="27"/>
      <c r="AZ513" s="27"/>
      <c r="BA513" s="27"/>
      <c r="BB513" s="27"/>
      <c r="BC513" s="27"/>
      <c r="BD513" s="27"/>
      <c r="BE513" s="27"/>
      <c r="BF513" s="27"/>
      <c r="BG513" s="27"/>
      <c r="BH513" s="27"/>
      <c r="BI513" s="27"/>
      <c r="BJ513" s="27"/>
      <c r="BK513" s="27"/>
      <c r="BL513" s="27"/>
      <c r="BM513" s="27"/>
      <c r="BN513" s="27"/>
      <c r="BO513" s="27"/>
      <c r="BP513" s="27"/>
      <c r="BQ513" s="27"/>
      <c r="BR513" s="27"/>
      <c r="BS513" s="27"/>
      <c r="BT513" s="27"/>
      <c r="BU513" s="27"/>
      <c r="BV513" s="27"/>
      <c r="BW513" s="27"/>
      <c r="BX513" s="27"/>
      <c r="BY513" s="27"/>
      <c r="BZ513" s="27"/>
      <c r="CA513" s="27"/>
      <c r="CB513" s="27"/>
      <c r="CC513" s="27"/>
      <c r="CD513" s="27"/>
      <c r="CE513" s="27"/>
      <c r="CF513" s="27"/>
      <c r="CG513" s="27"/>
      <c r="CH513" s="27"/>
      <c r="CI513" s="27"/>
      <c r="CJ513" s="27"/>
      <c r="CK513" s="27"/>
      <c r="CL513" s="27"/>
      <c r="CM513" s="27"/>
      <c r="CN513" s="27"/>
      <c r="CO513" s="27"/>
      <c r="CP513" s="27"/>
    </row>
    <row r="514" spans="1:94" x14ac:dyDescent="0.25">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c r="AO514" s="27"/>
      <c r="AP514" s="27"/>
      <c r="AQ514" s="27"/>
      <c r="AR514" s="27"/>
      <c r="AS514" s="27"/>
      <c r="AT514" s="27"/>
      <c r="AU514" s="27"/>
      <c r="AV514" s="27"/>
      <c r="AW514" s="27"/>
      <c r="AX514" s="27"/>
      <c r="AY514" s="27"/>
      <c r="AZ514" s="27"/>
      <c r="BA514" s="27"/>
      <c r="BB514" s="27"/>
      <c r="BC514" s="27"/>
      <c r="BD514" s="27"/>
      <c r="BE514" s="27"/>
      <c r="BF514" s="27"/>
      <c r="BG514" s="27"/>
      <c r="BH514" s="27"/>
      <c r="BI514" s="27"/>
      <c r="BJ514" s="27"/>
      <c r="BK514" s="27"/>
      <c r="BL514" s="27"/>
      <c r="BM514" s="27"/>
      <c r="BN514" s="27"/>
      <c r="BO514" s="27"/>
      <c r="BP514" s="27"/>
      <c r="BQ514" s="27"/>
      <c r="BR514" s="27"/>
      <c r="BS514" s="27"/>
      <c r="BT514" s="27"/>
      <c r="BU514" s="27"/>
      <c r="BV514" s="27"/>
      <c r="BW514" s="27"/>
      <c r="BX514" s="27"/>
      <c r="BY514" s="27"/>
      <c r="BZ514" s="27"/>
      <c r="CA514" s="27"/>
      <c r="CB514" s="27"/>
      <c r="CC514" s="27"/>
      <c r="CD514" s="27"/>
      <c r="CE514" s="27"/>
      <c r="CF514" s="27"/>
      <c r="CG514" s="27"/>
      <c r="CH514" s="27"/>
      <c r="CI514" s="27"/>
      <c r="CJ514" s="27"/>
      <c r="CK514" s="27"/>
      <c r="CL514" s="27"/>
      <c r="CM514" s="27"/>
      <c r="CN514" s="27"/>
      <c r="CO514" s="27"/>
      <c r="CP514" s="27"/>
    </row>
    <row r="515" spans="1:94" x14ac:dyDescent="0.25">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c r="AO515" s="27"/>
      <c r="AP515" s="27"/>
      <c r="AQ515" s="27"/>
      <c r="AR515" s="27"/>
      <c r="AS515" s="27"/>
      <c r="AT515" s="27"/>
      <c r="AU515" s="27"/>
      <c r="AV515" s="27"/>
      <c r="AW515" s="27"/>
      <c r="AX515" s="27"/>
      <c r="AY515" s="27"/>
      <c r="AZ515" s="27"/>
      <c r="BA515" s="27"/>
      <c r="BB515" s="27"/>
      <c r="BC515" s="27"/>
      <c r="BD515" s="27"/>
      <c r="BE515" s="27"/>
      <c r="BF515" s="27"/>
      <c r="BG515" s="27"/>
      <c r="BH515" s="27"/>
      <c r="BI515" s="27"/>
      <c r="BJ515" s="27"/>
      <c r="BK515" s="27"/>
      <c r="BL515" s="27"/>
      <c r="BM515" s="27"/>
      <c r="BN515" s="27"/>
      <c r="BO515" s="27"/>
      <c r="BP515" s="27"/>
      <c r="BQ515" s="27"/>
      <c r="BR515" s="27"/>
      <c r="BS515" s="27"/>
      <c r="BT515" s="27"/>
      <c r="BU515" s="27"/>
      <c r="BV515" s="27"/>
      <c r="BW515" s="27"/>
      <c r="BX515" s="27"/>
      <c r="BY515" s="27"/>
      <c r="BZ515" s="27"/>
      <c r="CA515" s="27"/>
      <c r="CB515" s="27"/>
      <c r="CC515" s="27"/>
      <c r="CD515" s="27"/>
      <c r="CE515" s="27"/>
      <c r="CF515" s="27"/>
      <c r="CG515" s="27"/>
      <c r="CH515" s="27"/>
      <c r="CI515" s="27"/>
      <c r="CJ515" s="27"/>
      <c r="CK515" s="27"/>
      <c r="CL515" s="27"/>
      <c r="CM515" s="27"/>
      <c r="CN515" s="27"/>
      <c r="CO515" s="27"/>
      <c r="CP515" s="27"/>
    </row>
    <row r="516" spans="1:94" x14ac:dyDescent="0.25">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c r="AO516" s="27"/>
      <c r="AP516" s="27"/>
      <c r="AQ516" s="27"/>
      <c r="AR516" s="27"/>
      <c r="AS516" s="27"/>
      <c r="AT516" s="27"/>
      <c r="AU516" s="27"/>
      <c r="AV516" s="27"/>
      <c r="AW516" s="27"/>
      <c r="AX516" s="27"/>
      <c r="AY516" s="27"/>
      <c r="AZ516" s="27"/>
      <c r="BA516" s="27"/>
      <c r="BB516" s="27"/>
      <c r="BC516" s="27"/>
      <c r="BD516" s="27"/>
      <c r="BE516" s="27"/>
      <c r="BF516" s="27"/>
      <c r="BG516" s="27"/>
      <c r="BH516" s="27"/>
      <c r="BI516" s="27"/>
      <c r="BJ516" s="27"/>
      <c r="BK516" s="27"/>
      <c r="BL516" s="27"/>
      <c r="BM516" s="27"/>
      <c r="BN516" s="27"/>
      <c r="BO516" s="27"/>
      <c r="BP516" s="27"/>
      <c r="BQ516" s="27"/>
      <c r="BR516" s="27"/>
      <c r="BS516" s="27"/>
      <c r="BT516" s="27"/>
      <c r="BU516" s="27"/>
      <c r="BV516" s="27"/>
      <c r="BW516" s="27"/>
      <c r="BX516" s="27"/>
      <c r="BY516" s="27"/>
      <c r="BZ516" s="27"/>
      <c r="CA516" s="27"/>
      <c r="CB516" s="27"/>
      <c r="CC516" s="27"/>
      <c r="CD516" s="27"/>
      <c r="CE516" s="27"/>
      <c r="CF516" s="27"/>
      <c r="CG516" s="27"/>
      <c r="CH516" s="27"/>
      <c r="CI516" s="27"/>
      <c r="CJ516" s="27"/>
      <c r="CK516" s="27"/>
      <c r="CL516" s="27"/>
      <c r="CM516" s="27"/>
      <c r="CN516" s="27"/>
      <c r="CO516" s="27"/>
      <c r="CP516" s="27"/>
    </row>
    <row r="517" spans="1:94" x14ac:dyDescent="0.25">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c r="AO517" s="27"/>
      <c r="AP517" s="27"/>
      <c r="AQ517" s="27"/>
      <c r="AR517" s="27"/>
      <c r="AS517" s="27"/>
      <c r="AT517" s="27"/>
      <c r="AU517" s="27"/>
      <c r="AV517" s="27"/>
      <c r="AW517" s="27"/>
      <c r="AX517" s="27"/>
      <c r="AY517" s="27"/>
      <c r="AZ517" s="27"/>
      <c r="BA517" s="27"/>
      <c r="BB517" s="27"/>
      <c r="BC517" s="27"/>
      <c r="BD517" s="27"/>
      <c r="BE517" s="27"/>
      <c r="BF517" s="27"/>
      <c r="BG517" s="27"/>
      <c r="BH517" s="27"/>
      <c r="BI517" s="27"/>
      <c r="BJ517" s="27"/>
      <c r="BK517" s="27"/>
      <c r="BL517" s="27"/>
      <c r="BM517" s="27"/>
      <c r="BN517" s="27"/>
      <c r="BO517" s="27"/>
      <c r="BP517" s="27"/>
      <c r="BQ517" s="27"/>
      <c r="BR517" s="27"/>
      <c r="BS517" s="27"/>
      <c r="BT517" s="27"/>
      <c r="BU517" s="27"/>
      <c r="BV517" s="27"/>
      <c r="BW517" s="27"/>
      <c r="BX517" s="27"/>
      <c r="BY517" s="27"/>
      <c r="BZ517" s="27"/>
      <c r="CA517" s="27"/>
      <c r="CB517" s="27"/>
      <c r="CC517" s="27"/>
      <c r="CD517" s="27"/>
      <c r="CE517" s="27"/>
      <c r="CF517" s="27"/>
      <c r="CG517" s="27"/>
      <c r="CH517" s="27"/>
      <c r="CI517" s="27"/>
      <c r="CJ517" s="27"/>
      <c r="CK517" s="27"/>
      <c r="CL517" s="27"/>
      <c r="CM517" s="27"/>
      <c r="CN517" s="27"/>
      <c r="CO517" s="27"/>
      <c r="CP517" s="27"/>
    </row>
    <row r="518" spans="1:94" x14ac:dyDescent="0.25">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c r="AO518" s="27"/>
      <c r="AP518" s="27"/>
      <c r="AQ518" s="27"/>
      <c r="AR518" s="27"/>
      <c r="AS518" s="27"/>
      <c r="AT518" s="27"/>
      <c r="AU518" s="27"/>
      <c r="AV518" s="27"/>
      <c r="AW518" s="27"/>
      <c r="AX518" s="27"/>
      <c r="AY518" s="27"/>
      <c r="AZ518" s="27"/>
      <c r="BA518" s="27"/>
      <c r="BB518" s="27"/>
      <c r="BC518" s="27"/>
      <c r="BD518" s="27"/>
      <c r="BE518" s="27"/>
      <c r="BF518" s="27"/>
      <c r="BG518" s="27"/>
      <c r="BH518" s="27"/>
      <c r="BI518" s="27"/>
      <c r="BJ518" s="27"/>
      <c r="BK518" s="27"/>
      <c r="BL518" s="27"/>
      <c r="BM518" s="27"/>
      <c r="BN518" s="27"/>
      <c r="BO518" s="27"/>
      <c r="BP518" s="27"/>
      <c r="BQ518" s="27"/>
      <c r="BR518" s="27"/>
      <c r="BS518" s="27"/>
      <c r="BT518" s="27"/>
      <c r="BU518" s="27"/>
      <c r="BV518" s="27"/>
      <c r="BW518" s="27"/>
      <c r="BX518" s="27"/>
      <c r="BY518" s="27"/>
      <c r="BZ518" s="27"/>
      <c r="CA518" s="27"/>
      <c r="CB518" s="27"/>
      <c r="CC518" s="27"/>
      <c r="CD518" s="27"/>
      <c r="CE518" s="27"/>
      <c r="CF518" s="27"/>
      <c r="CG518" s="27"/>
      <c r="CH518" s="27"/>
      <c r="CI518" s="27"/>
      <c r="CJ518" s="27"/>
      <c r="CK518" s="27"/>
      <c r="CL518" s="27"/>
      <c r="CM518" s="27"/>
      <c r="CN518" s="27"/>
      <c r="CO518" s="27"/>
      <c r="CP518" s="27"/>
    </row>
    <row r="519" spans="1:94" x14ac:dyDescent="0.25">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c r="AO519" s="27"/>
      <c r="AP519" s="27"/>
      <c r="AQ519" s="27"/>
      <c r="AR519" s="27"/>
      <c r="AS519" s="27"/>
      <c r="AT519" s="27"/>
      <c r="AU519" s="27"/>
      <c r="AV519" s="27"/>
      <c r="AW519" s="27"/>
      <c r="AX519" s="27"/>
      <c r="AY519" s="27"/>
      <c r="AZ519" s="27"/>
      <c r="BA519" s="27"/>
      <c r="BB519" s="27"/>
      <c r="BC519" s="27"/>
      <c r="BD519" s="27"/>
      <c r="BE519" s="27"/>
      <c r="BF519" s="27"/>
      <c r="BG519" s="27"/>
      <c r="BH519" s="27"/>
      <c r="BI519" s="27"/>
      <c r="BJ519" s="27"/>
      <c r="BK519" s="27"/>
      <c r="BL519" s="27"/>
      <c r="BM519" s="27"/>
      <c r="BN519" s="27"/>
      <c r="BO519" s="27"/>
      <c r="BP519" s="27"/>
      <c r="BQ519" s="27"/>
      <c r="BR519" s="27"/>
      <c r="BS519" s="27"/>
      <c r="BT519" s="27"/>
      <c r="BU519" s="27"/>
      <c r="BV519" s="27"/>
      <c r="BW519" s="27"/>
      <c r="BX519" s="27"/>
      <c r="BY519" s="27"/>
      <c r="BZ519" s="27"/>
      <c r="CA519" s="27"/>
      <c r="CB519" s="27"/>
      <c r="CC519" s="27"/>
      <c r="CD519" s="27"/>
      <c r="CE519" s="27"/>
      <c r="CF519" s="27"/>
      <c r="CG519" s="27"/>
      <c r="CH519" s="27"/>
      <c r="CI519" s="27"/>
      <c r="CJ519" s="27"/>
      <c r="CK519" s="27"/>
      <c r="CL519" s="27"/>
      <c r="CM519" s="27"/>
      <c r="CN519" s="27"/>
      <c r="CO519" s="27"/>
      <c r="CP519" s="27"/>
    </row>
    <row r="520" spans="1:94" x14ac:dyDescent="0.25">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c r="AO520" s="27"/>
      <c r="AP520" s="27"/>
      <c r="AQ520" s="27"/>
      <c r="AR520" s="27"/>
      <c r="AS520" s="27"/>
      <c r="AT520" s="27"/>
      <c r="AU520" s="27"/>
      <c r="AV520" s="27"/>
      <c r="AW520" s="27"/>
      <c r="AX520" s="27"/>
      <c r="AY520" s="27"/>
      <c r="AZ520" s="27"/>
      <c r="BA520" s="27"/>
      <c r="BB520" s="27"/>
      <c r="BC520" s="27"/>
      <c r="BD520" s="27"/>
      <c r="BE520" s="27"/>
      <c r="BF520" s="27"/>
      <c r="BG520" s="27"/>
      <c r="BH520" s="27"/>
      <c r="BI520" s="27"/>
      <c r="BJ520" s="27"/>
      <c r="BK520" s="27"/>
      <c r="BL520" s="27"/>
      <c r="BM520" s="27"/>
      <c r="BN520" s="27"/>
      <c r="BO520" s="27"/>
      <c r="BP520" s="27"/>
      <c r="BQ520" s="27"/>
      <c r="BR520" s="27"/>
      <c r="BS520" s="27"/>
      <c r="BT520" s="27"/>
      <c r="BU520" s="27"/>
      <c r="BV520" s="27"/>
      <c r="BW520" s="27"/>
      <c r="BX520" s="27"/>
      <c r="BY520" s="27"/>
      <c r="BZ520" s="27"/>
      <c r="CA520" s="27"/>
      <c r="CB520" s="27"/>
      <c r="CC520" s="27"/>
      <c r="CD520" s="27"/>
      <c r="CE520" s="27"/>
      <c r="CF520" s="27"/>
      <c r="CG520" s="27"/>
      <c r="CH520" s="27"/>
      <c r="CI520" s="27"/>
      <c r="CJ520" s="27"/>
      <c r="CK520" s="27"/>
      <c r="CL520" s="27"/>
      <c r="CM520" s="27"/>
      <c r="CN520" s="27"/>
      <c r="CO520" s="27"/>
      <c r="CP520" s="27"/>
    </row>
    <row r="521" spans="1:94" x14ac:dyDescent="0.25">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c r="AO521" s="27"/>
      <c r="AP521" s="27"/>
      <c r="AQ521" s="27"/>
      <c r="AR521" s="27"/>
      <c r="AS521" s="27"/>
      <c r="AT521" s="27"/>
      <c r="AU521" s="27"/>
      <c r="AV521" s="27"/>
      <c r="AW521" s="27"/>
      <c r="AX521" s="27"/>
      <c r="AY521" s="27"/>
      <c r="AZ521" s="27"/>
      <c r="BA521" s="27"/>
      <c r="BB521" s="27"/>
      <c r="BC521" s="27"/>
      <c r="BD521" s="27"/>
      <c r="BE521" s="27"/>
      <c r="BF521" s="27"/>
      <c r="BG521" s="27"/>
      <c r="BH521" s="27"/>
      <c r="BI521" s="27"/>
      <c r="BJ521" s="27"/>
      <c r="BK521" s="27"/>
      <c r="BL521" s="27"/>
      <c r="BM521" s="27"/>
      <c r="BN521" s="27"/>
      <c r="BO521" s="27"/>
      <c r="BP521" s="27"/>
      <c r="BQ521" s="27"/>
      <c r="BR521" s="27"/>
      <c r="BS521" s="27"/>
      <c r="BT521" s="27"/>
      <c r="BU521" s="27"/>
      <c r="BV521" s="27"/>
      <c r="BW521" s="27"/>
      <c r="BX521" s="27"/>
      <c r="BY521" s="27"/>
      <c r="BZ521" s="27"/>
      <c r="CA521" s="27"/>
      <c r="CB521" s="27"/>
      <c r="CC521" s="27"/>
      <c r="CD521" s="27"/>
      <c r="CE521" s="27"/>
      <c r="CF521" s="27"/>
      <c r="CG521" s="27"/>
      <c r="CH521" s="27"/>
      <c r="CI521" s="27"/>
      <c r="CJ521" s="27"/>
      <c r="CK521" s="27"/>
      <c r="CL521" s="27"/>
      <c r="CM521" s="27"/>
      <c r="CN521" s="27"/>
      <c r="CO521" s="27"/>
      <c r="CP521" s="27"/>
    </row>
    <row r="522" spans="1:94" x14ac:dyDescent="0.25">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c r="AO522" s="27"/>
      <c r="AP522" s="27"/>
      <c r="AQ522" s="27"/>
      <c r="AR522" s="27"/>
      <c r="AS522" s="27"/>
      <c r="AT522" s="27"/>
      <c r="AU522" s="27"/>
      <c r="AV522" s="27"/>
      <c r="AW522" s="27"/>
      <c r="AX522" s="27"/>
      <c r="AY522" s="27"/>
      <c r="AZ522" s="27"/>
      <c r="BA522" s="27"/>
      <c r="BB522" s="27"/>
      <c r="BC522" s="27"/>
      <c r="BD522" s="27"/>
      <c r="BE522" s="27"/>
      <c r="BF522" s="27"/>
      <c r="BG522" s="27"/>
      <c r="BH522" s="27"/>
      <c r="BI522" s="27"/>
      <c r="BJ522" s="27"/>
      <c r="BK522" s="27"/>
      <c r="BL522" s="27"/>
      <c r="BM522" s="27"/>
      <c r="BN522" s="27"/>
      <c r="BO522" s="27"/>
      <c r="BP522" s="27"/>
      <c r="BQ522" s="27"/>
      <c r="BR522" s="27"/>
      <c r="BS522" s="27"/>
      <c r="BT522" s="27"/>
      <c r="BU522" s="27"/>
      <c r="BV522" s="27"/>
      <c r="BW522" s="27"/>
      <c r="BX522" s="27"/>
      <c r="BY522" s="27"/>
      <c r="BZ522" s="27"/>
      <c r="CA522" s="27"/>
      <c r="CB522" s="27"/>
      <c r="CC522" s="27"/>
      <c r="CD522" s="27"/>
      <c r="CE522" s="27"/>
      <c r="CF522" s="27"/>
      <c r="CG522" s="27"/>
      <c r="CH522" s="27"/>
      <c r="CI522" s="27"/>
      <c r="CJ522" s="27"/>
      <c r="CK522" s="27"/>
      <c r="CL522" s="27"/>
      <c r="CM522" s="27"/>
      <c r="CN522" s="27"/>
      <c r="CO522" s="27"/>
      <c r="CP522" s="27"/>
    </row>
    <row r="523" spans="1:94" x14ac:dyDescent="0.25">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c r="AO523" s="27"/>
      <c r="AP523" s="27"/>
      <c r="AQ523" s="27"/>
      <c r="AR523" s="27"/>
      <c r="AS523" s="27"/>
      <c r="AT523" s="27"/>
      <c r="AU523" s="27"/>
      <c r="AV523" s="27"/>
      <c r="AW523" s="27"/>
      <c r="AX523" s="27"/>
      <c r="AY523" s="27"/>
      <c r="AZ523" s="27"/>
      <c r="BA523" s="27"/>
      <c r="BB523" s="27"/>
      <c r="BC523" s="27"/>
      <c r="BD523" s="27"/>
      <c r="BE523" s="27"/>
      <c r="BF523" s="27"/>
      <c r="BG523" s="27"/>
      <c r="BH523" s="27"/>
      <c r="BI523" s="27"/>
      <c r="BJ523" s="27"/>
      <c r="BK523" s="27"/>
      <c r="BL523" s="27"/>
      <c r="BM523" s="27"/>
      <c r="BN523" s="27"/>
      <c r="BO523" s="27"/>
      <c r="BP523" s="27"/>
      <c r="BQ523" s="27"/>
      <c r="BR523" s="27"/>
      <c r="BS523" s="27"/>
      <c r="BT523" s="27"/>
      <c r="BU523" s="27"/>
      <c r="BV523" s="27"/>
      <c r="BW523" s="27"/>
      <c r="BX523" s="27"/>
      <c r="BY523" s="27"/>
      <c r="BZ523" s="27"/>
      <c r="CA523" s="27"/>
      <c r="CB523" s="27"/>
      <c r="CC523" s="27"/>
      <c r="CD523" s="27"/>
      <c r="CE523" s="27"/>
      <c r="CF523" s="27"/>
      <c r="CG523" s="27"/>
      <c r="CH523" s="27"/>
      <c r="CI523" s="27"/>
      <c r="CJ523" s="27"/>
      <c r="CK523" s="27"/>
      <c r="CL523" s="27"/>
      <c r="CM523" s="27"/>
      <c r="CN523" s="27"/>
      <c r="CO523" s="27"/>
      <c r="CP523" s="27"/>
    </row>
    <row r="524" spans="1:94" x14ac:dyDescent="0.25">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c r="AO524" s="27"/>
      <c r="AP524" s="27"/>
      <c r="AQ524" s="27"/>
      <c r="AR524" s="27"/>
      <c r="AS524" s="27"/>
      <c r="AT524" s="27"/>
      <c r="AU524" s="27"/>
      <c r="AV524" s="27"/>
      <c r="AW524" s="27"/>
      <c r="AX524" s="27"/>
      <c r="AY524" s="27"/>
      <c r="AZ524" s="27"/>
      <c r="BA524" s="27"/>
      <c r="BB524" s="27"/>
      <c r="BC524" s="27"/>
      <c r="BD524" s="27"/>
      <c r="BE524" s="27"/>
      <c r="BF524" s="27"/>
      <c r="BG524" s="27"/>
      <c r="BH524" s="27"/>
      <c r="BI524" s="27"/>
      <c r="BJ524" s="27"/>
      <c r="BK524" s="27"/>
      <c r="BL524" s="27"/>
      <c r="BM524" s="27"/>
      <c r="BN524" s="27"/>
      <c r="BO524" s="27"/>
      <c r="BP524" s="27"/>
      <c r="BQ524" s="27"/>
      <c r="BR524" s="27"/>
      <c r="BS524" s="27"/>
      <c r="BT524" s="27"/>
      <c r="BU524" s="27"/>
      <c r="BV524" s="27"/>
      <c r="BW524" s="27"/>
      <c r="BX524" s="27"/>
      <c r="BY524" s="27"/>
      <c r="BZ524" s="27"/>
      <c r="CA524" s="27"/>
      <c r="CB524" s="27"/>
      <c r="CC524" s="27"/>
      <c r="CD524" s="27"/>
      <c r="CE524" s="27"/>
      <c r="CF524" s="27"/>
      <c r="CG524" s="27"/>
      <c r="CH524" s="27"/>
      <c r="CI524" s="27"/>
      <c r="CJ524" s="27"/>
      <c r="CK524" s="27"/>
      <c r="CL524" s="27"/>
      <c r="CM524" s="27"/>
      <c r="CN524" s="27"/>
      <c r="CO524" s="27"/>
      <c r="CP524" s="27"/>
    </row>
    <row r="525" spans="1:94" x14ac:dyDescent="0.25">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c r="AO525" s="27"/>
      <c r="AP525" s="27"/>
      <c r="AQ525" s="27"/>
      <c r="AR525" s="27"/>
      <c r="AS525" s="27"/>
      <c r="AT525" s="27"/>
      <c r="AU525" s="27"/>
      <c r="AV525" s="27"/>
      <c r="AW525" s="27"/>
      <c r="AX525" s="27"/>
      <c r="AY525" s="27"/>
      <c r="AZ525" s="27"/>
      <c r="BA525" s="27"/>
      <c r="BB525" s="27"/>
      <c r="BC525" s="27"/>
      <c r="BD525" s="27"/>
      <c r="BE525" s="27"/>
      <c r="BF525" s="27"/>
      <c r="BG525" s="27"/>
      <c r="BH525" s="27"/>
      <c r="BI525" s="27"/>
      <c r="BJ525" s="27"/>
      <c r="BK525" s="27"/>
      <c r="BL525" s="27"/>
      <c r="BM525" s="27"/>
      <c r="BN525" s="27"/>
      <c r="BO525" s="27"/>
      <c r="BP525" s="27"/>
      <c r="BQ525" s="27"/>
      <c r="BR525" s="27"/>
      <c r="BS525" s="27"/>
      <c r="BT525" s="27"/>
      <c r="BU525" s="27"/>
      <c r="BV525" s="27"/>
      <c r="BW525" s="27"/>
      <c r="BX525" s="27"/>
      <c r="BY525" s="27"/>
      <c r="BZ525" s="27"/>
      <c r="CA525" s="27"/>
      <c r="CB525" s="27"/>
      <c r="CC525" s="27"/>
      <c r="CD525" s="27"/>
      <c r="CE525" s="27"/>
      <c r="CF525" s="27"/>
      <c r="CG525" s="27"/>
      <c r="CH525" s="27"/>
      <c r="CI525" s="27"/>
      <c r="CJ525" s="27"/>
      <c r="CK525" s="27"/>
      <c r="CL525" s="27"/>
      <c r="CM525" s="27"/>
      <c r="CN525" s="27"/>
      <c r="CO525" s="27"/>
      <c r="CP525" s="27"/>
    </row>
    <row r="526" spans="1:94" x14ac:dyDescent="0.25">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c r="AO526" s="27"/>
      <c r="AP526" s="27"/>
      <c r="AQ526" s="27"/>
      <c r="AR526" s="27"/>
      <c r="AS526" s="27"/>
      <c r="AT526" s="27"/>
      <c r="AU526" s="27"/>
      <c r="AV526" s="27"/>
      <c r="AW526" s="27"/>
      <c r="AX526" s="27"/>
      <c r="AY526" s="27"/>
      <c r="AZ526" s="27"/>
      <c r="BA526" s="27"/>
      <c r="BB526" s="27"/>
      <c r="BC526" s="27"/>
      <c r="BD526" s="27"/>
      <c r="BE526" s="27"/>
      <c r="BF526" s="27"/>
      <c r="BG526" s="27"/>
      <c r="BH526" s="27"/>
      <c r="BI526" s="27"/>
      <c r="BJ526" s="27"/>
      <c r="BK526" s="27"/>
      <c r="BL526" s="27"/>
      <c r="BM526" s="27"/>
      <c r="BN526" s="27"/>
      <c r="BO526" s="27"/>
      <c r="BP526" s="27"/>
      <c r="BQ526" s="27"/>
      <c r="BR526" s="27"/>
      <c r="BS526" s="27"/>
      <c r="BT526" s="27"/>
      <c r="BU526" s="27"/>
      <c r="BV526" s="27"/>
      <c r="BW526" s="27"/>
      <c r="BX526" s="27"/>
      <c r="BY526" s="27"/>
      <c r="BZ526" s="27"/>
      <c r="CA526" s="27"/>
      <c r="CB526" s="27"/>
      <c r="CC526" s="27"/>
      <c r="CD526" s="27"/>
      <c r="CE526" s="27"/>
      <c r="CF526" s="27"/>
      <c r="CG526" s="27"/>
      <c r="CH526" s="27"/>
      <c r="CI526" s="27"/>
      <c r="CJ526" s="27"/>
      <c r="CK526" s="27"/>
      <c r="CL526" s="27"/>
      <c r="CM526" s="27"/>
      <c r="CN526" s="27"/>
      <c r="CO526" s="27"/>
      <c r="CP526" s="27"/>
    </row>
    <row r="527" spans="1:94" x14ac:dyDescent="0.25">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c r="AO527" s="27"/>
      <c r="AP527" s="27"/>
      <c r="AQ527" s="27"/>
      <c r="AR527" s="27"/>
      <c r="AS527" s="27"/>
      <c r="AT527" s="27"/>
      <c r="AU527" s="27"/>
      <c r="AV527" s="27"/>
      <c r="AW527" s="27"/>
      <c r="AX527" s="27"/>
      <c r="AY527" s="27"/>
      <c r="AZ527" s="27"/>
      <c r="BA527" s="27"/>
      <c r="BB527" s="27"/>
      <c r="BC527" s="27"/>
      <c r="BD527" s="27"/>
      <c r="BE527" s="27"/>
      <c r="BF527" s="27"/>
      <c r="BG527" s="27"/>
      <c r="BH527" s="27"/>
      <c r="BI527" s="27"/>
      <c r="BJ527" s="27"/>
      <c r="BK527" s="27"/>
      <c r="BL527" s="27"/>
      <c r="BM527" s="27"/>
      <c r="BN527" s="27"/>
      <c r="BO527" s="27"/>
      <c r="BP527" s="27"/>
      <c r="BQ527" s="27"/>
      <c r="BR527" s="27"/>
      <c r="BS527" s="27"/>
      <c r="BT527" s="27"/>
      <c r="BU527" s="27"/>
      <c r="BV527" s="27"/>
      <c r="BW527" s="27"/>
      <c r="BX527" s="27"/>
      <c r="BY527" s="27"/>
      <c r="BZ527" s="27"/>
      <c r="CA527" s="27"/>
      <c r="CB527" s="27"/>
      <c r="CC527" s="27"/>
      <c r="CD527" s="27"/>
      <c r="CE527" s="27"/>
      <c r="CF527" s="27"/>
      <c r="CG527" s="27"/>
      <c r="CH527" s="27"/>
      <c r="CI527" s="27"/>
      <c r="CJ527" s="27"/>
      <c r="CK527" s="27"/>
      <c r="CL527" s="27"/>
      <c r="CM527" s="27"/>
      <c r="CN527" s="27"/>
      <c r="CO527" s="27"/>
      <c r="CP527" s="27"/>
    </row>
    <row r="528" spans="1:94" x14ac:dyDescent="0.25">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c r="AO528" s="27"/>
      <c r="AP528" s="27"/>
      <c r="AQ528" s="27"/>
      <c r="AR528" s="27"/>
      <c r="AS528" s="27"/>
      <c r="AT528" s="27"/>
      <c r="AU528" s="27"/>
      <c r="AV528" s="27"/>
      <c r="AW528" s="27"/>
      <c r="AX528" s="27"/>
      <c r="AY528" s="27"/>
      <c r="AZ528" s="27"/>
      <c r="BA528" s="27"/>
      <c r="BB528" s="27"/>
      <c r="BC528" s="27"/>
      <c r="BD528" s="27"/>
      <c r="BE528" s="27"/>
      <c r="BF528" s="27"/>
      <c r="BG528" s="27"/>
      <c r="BH528" s="27"/>
      <c r="BI528" s="27"/>
      <c r="BJ528" s="27"/>
      <c r="BK528" s="27"/>
      <c r="BL528" s="27"/>
      <c r="BM528" s="27"/>
      <c r="BN528" s="27"/>
      <c r="BO528" s="27"/>
      <c r="BP528" s="27"/>
      <c r="BQ528" s="27"/>
      <c r="BR528" s="27"/>
      <c r="BS528" s="27"/>
      <c r="BT528" s="27"/>
      <c r="BU528" s="27"/>
      <c r="BV528" s="27"/>
      <c r="BW528" s="27"/>
      <c r="BX528" s="27"/>
      <c r="BY528" s="27"/>
      <c r="BZ528" s="27"/>
      <c r="CA528" s="27"/>
      <c r="CB528" s="27"/>
      <c r="CC528" s="27"/>
      <c r="CD528" s="27"/>
      <c r="CE528" s="27"/>
      <c r="CF528" s="27"/>
      <c r="CG528" s="27"/>
      <c r="CH528" s="27"/>
      <c r="CI528" s="27"/>
      <c r="CJ528" s="27"/>
      <c r="CK528" s="27"/>
      <c r="CL528" s="27"/>
      <c r="CM528" s="27"/>
      <c r="CN528" s="27"/>
      <c r="CO528" s="27"/>
      <c r="CP528" s="27"/>
    </row>
    <row r="529" spans="1:94" x14ac:dyDescent="0.25">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c r="AO529" s="27"/>
      <c r="AP529" s="27"/>
      <c r="AQ529" s="27"/>
      <c r="AR529" s="27"/>
      <c r="AS529" s="27"/>
      <c r="AT529" s="27"/>
      <c r="AU529" s="27"/>
      <c r="AV529" s="27"/>
      <c r="AW529" s="27"/>
      <c r="AX529" s="27"/>
      <c r="AY529" s="27"/>
      <c r="AZ529" s="27"/>
      <c r="BA529" s="27"/>
      <c r="BB529" s="27"/>
      <c r="BC529" s="27"/>
      <c r="BD529" s="27"/>
      <c r="BE529" s="27"/>
      <c r="BF529" s="27"/>
      <c r="BG529" s="27"/>
      <c r="BH529" s="27"/>
      <c r="BI529" s="27"/>
      <c r="BJ529" s="27"/>
      <c r="BK529" s="27"/>
      <c r="BL529" s="27"/>
      <c r="BM529" s="27"/>
      <c r="BN529" s="27"/>
      <c r="BO529" s="27"/>
      <c r="BP529" s="27"/>
      <c r="BQ529" s="27"/>
      <c r="BR529" s="27"/>
      <c r="BS529" s="27"/>
      <c r="BT529" s="27"/>
      <c r="BU529" s="27"/>
      <c r="BV529" s="27"/>
      <c r="BW529" s="27"/>
      <c r="BX529" s="27"/>
      <c r="BY529" s="27"/>
      <c r="BZ529" s="27"/>
      <c r="CA529" s="27"/>
      <c r="CB529" s="27"/>
      <c r="CC529" s="27"/>
      <c r="CD529" s="27"/>
      <c r="CE529" s="27"/>
      <c r="CF529" s="27"/>
      <c r="CG529" s="27"/>
      <c r="CH529" s="27"/>
      <c r="CI529" s="27"/>
      <c r="CJ529" s="27"/>
      <c r="CK529" s="27"/>
      <c r="CL529" s="27"/>
      <c r="CM529" s="27"/>
      <c r="CN529" s="27"/>
      <c r="CO529" s="27"/>
      <c r="CP529" s="27"/>
    </row>
    <row r="530" spans="1:94" x14ac:dyDescent="0.25">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c r="AO530" s="27"/>
      <c r="AP530" s="27"/>
      <c r="AQ530" s="27"/>
      <c r="AR530" s="27"/>
      <c r="AS530" s="27"/>
      <c r="AT530" s="27"/>
      <c r="AU530" s="27"/>
      <c r="AV530" s="27"/>
      <c r="AW530" s="27"/>
      <c r="AX530" s="27"/>
      <c r="AY530" s="27"/>
      <c r="AZ530" s="27"/>
      <c r="BA530" s="27"/>
      <c r="BB530" s="27"/>
      <c r="BC530" s="27"/>
      <c r="BD530" s="27"/>
      <c r="BE530" s="27"/>
      <c r="BF530" s="27"/>
      <c r="BG530" s="27"/>
      <c r="BH530" s="27"/>
      <c r="BI530" s="27"/>
      <c r="BJ530" s="27"/>
      <c r="BK530" s="27"/>
      <c r="BL530" s="27"/>
      <c r="BM530" s="27"/>
      <c r="BN530" s="27"/>
      <c r="BO530" s="27"/>
      <c r="BP530" s="27"/>
      <c r="BQ530" s="27"/>
      <c r="BR530" s="27"/>
      <c r="BS530" s="27"/>
      <c r="BT530" s="27"/>
      <c r="BU530" s="27"/>
      <c r="BV530" s="27"/>
      <c r="BW530" s="27"/>
      <c r="BX530" s="27"/>
      <c r="BY530" s="27"/>
      <c r="BZ530" s="27"/>
      <c r="CA530" s="27"/>
      <c r="CB530" s="27"/>
      <c r="CC530" s="27"/>
      <c r="CD530" s="27"/>
      <c r="CE530" s="27"/>
      <c r="CF530" s="27"/>
      <c r="CG530" s="27"/>
      <c r="CH530" s="27"/>
      <c r="CI530" s="27"/>
      <c r="CJ530" s="27"/>
      <c r="CK530" s="27"/>
      <c r="CL530" s="27"/>
      <c r="CM530" s="27"/>
      <c r="CN530" s="27"/>
      <c r="CO530" s="27"/>
      <c r="CP530" s="27"/>
    </row>
    <row r="531" spans="1:94" x14ac:dyDescent="0.25">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c r="AO531" s="27"/>
      <c r="AP531" s="27"/>
      <c r="AQ531" s="27"/>
      <c r="AR531" s="27"/>
      <c r="AS531" s="27"/>
      <c r="AT531" s="27"/>
      <c r="AU531" s="27"/>
      <c r="AV531" s="27"/>
      <c r="AW531" s="27"/>
      <c r="AX531" s="27"/>
      <c r="AY531" s="27"/>
      <c r="AZ531" s="27"/>
      <c r="BA531" s="27"/>
      <c r="BB531" s="27"/>
      <c r="BC531" s="27"/>
      <c r="BD531" s="27"/>
      <c r="BE531" s="27"/>
      <c r="BF531" s="27"/>
      <c r="BG531" s="27"/>
      <c r="BH531" s="27"/>
      <c r="BI531" s="27"/>
      <c r="BJ531" s="27"/>
      <c r="BK531" s="27"/>
      <c r="BL531" s="27"/>
      <c r="BM531" s="27"/>
      <c r="BN531" s="27"/>
      <c r="BO531" s="27"/>
      <c r="BP531" s="27"/>
      <c r="BQ531" s="27"/>
      <c r="BR531" s="27"/>
      <c r="BS531" s="27"/>
      <c r="BT531" s="27"/>
      <c r="BU531" s="27"/>
      <c r="BV531" s="27"/>
      <c r="BW531" s="27"/>
      <c r="BX531" s="27"/>
      <c r="BY531" s="27"/>
      <c r="BZ531" s="27"/>
      <c r="CA531" s="27"/>
      <c r="CB531" s="27"/>
      <c r="CC531" s="27"/>
      <c r="CD531" s="27"/>
      <c r="CE531" s="27"/>
      <c r="CF531" s="27"/>
      <c r="CG531" s="27"/>
      <c r="CH531" s="27"/>
      <c r="CI531" s="27"/>
      <c r="CJ531" s="27"/>
      <c r="CK531" s="27"/>
      <c r="CL531" s="27"/>
      <c r="CM531" s="27"/>
      <c r="CN531" s="27"/>
      <c r="CO531" s="27"/>
      <c r="CP531" s="27"/>
    </row>
    <row r="532" spans="1:94" x14ac:dyDescent="0.25">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c r="AO532" s="27"/>
      <c r="AP532" s="27"/>
      <c r="AQ532" s="27"/>
      <c r="AR532" s="27"/>
      <c r="AS532" s="27"/>
      <c r="AT532" s="27"/>
      <c r="AU532" s="27"/>
      <c r="AV532" s="27"/>
      <c r="AW532" s="27"/>
      <c r="AX532" s="27"/>
      <c r="AY532" s="27"/>
      <c r="AZ532" s="27"/>
      <c r="BA532" s="27"/>
      <c r="BB532" s="27"/>
      <c r="BC532" s="27"/>
      <c r="BD532" s="27"/>
      <c r="BE532" s="27"/>
      <c r="BF532" s="27"/>
      <c r="BG532" s="27"/>
      <c r="BH532" s="27"/>
      <c r="BI532" s="27"/>
      <c r="BJ532" s="27"/>
      <c r="BK532" s="27"/>
      <c r="BL532" s="27"/>
      <c r="BM532" s="27"/>
      <c r="BN532" s="27"/>
      <c r="BO532" s="27"/>
      <c r="BP532" s="27"/>
      <c r="BQ532" s="27"/>
      <c r="BR532" s="27"/>
      <c r="BS532" s="27"/>
      <c r="BT532" s="27"/>
      <c r="BU532" s="27"/>
      <c r="BV532" s="27"/>
      <c r="BW532" s="27"/>
      <c r="BX532" s="27"/>
      <c r="BY532" s="27"/>
      <c r="BZ532" s="27"/>
      <c r="CA532" s="27"/>
      <c r="CB532" s="27"/>
      <c r="CC532" s="27"/>
      <c r="CD532" s="27"/>
      <c r="CE532" s="27"/>
      <c r="CF532" s="27"/>
      <c r="CG532" s="27"/>
      <c r="CH532" s="27"/>
      <c r="CI532" s="27"/>
      <c r="CJ532" s="27"/>
      <c r="CK532" s="27"/>
      <c r="CL532" s="27"/>
      <c r="CM532" s="27"/>
      <c r="CN532" s="27"/>
      <c r="CO532" s="27"/>
      <c r="CP532" s="27"/>
    </row>
    <row r="533" spans="1:94" x14ac:dyDescent="0.25">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c r="AO533" s="27"/>
      <c r="AP533" s="27"/>
      <c r="AQ533" s="27"/>
      <c r="AR533" s="27"/>
      <c r="AS533" s="27"/>
      <c r="AT533" s="27"/>
      <c r="AU533" s="27"/>
      <c r="AV533" s="27"/>
      <c r="AW533" s="27"/>
      <c r="AX533" s="27"/>
      <c r="AY533" s="27"/>
      <c r="AZ533" s="27"/>
      <c r="BA533" s="27"/>
      <c r="BB533" s="27"/>
      <c r="BC533" s="27"/>
      <c r="BD533" s="27"/>
      <c r="BE533" s="27"/>
      <c r="BF533" s="27"/>
      <c r="BG533" s="27"/>
      <c r="BH533" s="27"/>
      <c r="BI533" s="27"/>
      <c r="BJ533" s="27"/>
      <c r="BK533" s="27"/>
      <c r="BL533" s="27"/>
      <c r="BM533" s="27"/>
      <c r="BN533" s="27"/>
      <c r="BO533" s="27"/>
      <c r="BP533" s="27"/>
      <c r="BQ533" s="27"/>
      <c r="BR533" s="27"/>
      <c r="BS533" s="27"/>
      <c r="BT533" s="27"/>
      <c r="BU533" s="27"/>
      <c r="BV533" s="27"/>
      <c r="BW533" s="27"/>
      <c r="BX533" s="27"/>
      <c r="BY533" s="27"/>
      <c r="BZ533" s="27"/>
      <c r="CA533" s="27"/>
      <c r="CB533" s="27"/>
      <c r="CC533" s="27"/>
      <c r="CD533" s="27"/>
      <c r="CE533" s="27"/>
      <c r="CF533" s="27"/>
      <c r="CG533" s="27"/>
      <c r="CH533" s="27"/>
      <c r="CI533" s="27"/>
      <c r="CJ533" s="27"/>
      <c r="CK533" s="27"/>
      <c r="CL533" s="27"/>
      <c r="CM533" s="27"/>
      <c r="CN533" s="27"/>
      <c r="CO533" s="27"/>
      <c r="CP533" s="27"/>
    </row>
    <row r="534" spans="1:94" x14ac:dyDescent="0.25">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c r="AO534" s="27"/>
      <c r="AP534" s="27"/>
      <c r="AQ534" s="27"/>
      <c r="AR534" s="27"/>
      <c r="AS534" s="27"/>
      <c r="AT534" s="27"/>
      <c r="AU534" s="27"/>
      <c r="AV534" s="27"/>
      <c r="AW534" s="27"/>
      <c r="AX534" s="27"/>
      <c r="AY534" s="27"/>
      <c r="AZ534" s="27"/>
      <c r="BA534" s="27"/>
      <c r="BB534" s="27"/>
      <c r="BC534" s="27"/>
      <c r="BD534" s="27"/>
      <c r="BE534" s="27"/>
      <c r="BF534" s="27"/>
      <c r="BG534" s="27"/>
      <c r="BH534" s="27"/>
      <c r="BI534" s="27"/>
      <c r="BJ534" s="27"/>
      <c r="BK534" s="27"/>
      <c r="BL534" s="27"/>
      <c r="BM534" s="27"/>
      <c r="BN534" s="27"/>
      <c r="BO534" s="27"/>
      <c r="BP534" s="27"/>
      <c r="BQ534" s="27"/>
      <c r="BR534" s="27"/>
      <c r="BS534" s="27"/>
      <c r="BT534" s="27"/>
      <c r="BU534" s="27"/>
      <c r="BV534" s="27"/>
      <c r="BW534" s="27"/>
      <c r="BX534" s="27"/>
      <c r="BY534" s="27"/>
      <c r="BZ534" s="27"/>
      <c r="CA534" s="27"/>
      <c r="CB534" s="27"/>
      <c r="CC534" s="27"/>
      <c r="CD534" s="27"/>
      <c r="CE534" s="27"/>
      <c r="CF534" s="27"/>
      <c r="CG534" s="27"/>
      <c r="CH534" s="27"/>
      <c r="CI534" s="27"/>
      <c r="CJ534" s="27"/>
      <c r="CK534" s="27"/>
      <c r="CL534" s="27"/>
      <c r="CM534" s="27"/>
      <c r="CN534" s="27"/>
      <c r="CO534" s="27"/>
      <c r="CP534" s="27"/>
    </row>
    <row r="535" spans="1:94" x14ac:dyDescent="0.25">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c r="AO535" s="27"/>
      <c r="AP535" s="27"/>
      <c r="AQ535" s="27"/>
      <c r="AR535" s="27"/>
      <c r="AS535" s="27"/>
      <c r="AT535" s="27"/>
      <c r="AU535" s="27"/>
      <c r="AV535" s="27"/>
      <c r="AW535" s="27"/>
      <c r="AX535" s="27"/>
      <c r="AY535" s="27"/>
      <c r="AZ535" s="27"/>
      <c r="BA535" s="27"/>
      <c r="BB535" s="27"/>
      <c r="BC535" s="27"/>
      <c r="BD535" s="27"/>
      <c r="BE535" s="27"/>
      <c r="BF535" s="27"/>
      <c r="BG535" s="27"/>
      <c r="BH535" s="27"/>
      <c r="BI535" s="27"/>
      <c r="BJ535" s="27"/>
      <c r="BK535" s="27"/>
      <c r="BL535" s="27"/>
      <c r="BM535" s="27"/>
      <c r="BN535" s="27"/>
      <c r="BO535" s="27"/>
      <c r="BP535" s="27"/>
      <c r="BQ535" s="27"/>
      <c r="BR535" s="27"/>
      <c r="BS535" s="27"/>
      <c r="BT535" s="27"/>
      <c r="BU535" s="27"/>
      <c r="BV535" s="27"/>
      <c r="BW535" s="27"/>
      <c r="BX535" s="27"/>
      <c r="BY535" s="27"/>
      <c r="BZ535" s="27"/>
      <c r="CA535" s="27"/>
      <c r="CB535" s="27"/>
      <c r="CC535" s="27"/>
      <c r="CD535" s="27"/>
      <c r="CE535" s="27"/>
      <c r="CF535" s="27"/>
      <c r="CG535" s="27"/>
      <c r="CH535" s="27"/>
      <c r="CI535" s="27"/>
      <c r="CJ535" s="27"/>
      <c r="CK535" s="27"/>
      <c r="CL535" s="27"/>
      <c r="CM535" s="27"/>
      <c r="CN535" s="27"/>
      <c r="CO535" s="27"/>
      <c r="CP535" s="27"/>
    </row>
    <row r="536" spans="1:94" x14ac:dyDescent="0.25">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c r="AO536" s="27"/>
      <c r="AP536" s="27"/>
      <c r="AQ536" s="27"/>
      <c r="AR536" s="27"/>
      <c r="AS536" s="27"/>
      <c r="AT536" s="27"/>
      <c r="AU536" s="27"/>
      <c r="AV536" s="27"/>
      <c r="AW536" s="27"/>
      <c r="AX536" s="27"/>
      <c r="AY536" s="27"/>
      <c r="AZ536" s="27"/>
      <c r="BA536" s="27"/>
      <c r="BB536" s="27"/>
      <c r="BC536" s="27"/>
      <c r="BD536" s="27"/>
      <c r="BE536" s="27"/>
      <c r="BF536" s="27"/>
      <c r="BG536" s="27"/>
      <c r="BH536" s="27"/>
      <c r="BI536" s="27"/>
      <c r="BJ536" s="27"/>
      <c r="BK536" s="27"/>
      <c r="BL536" s="27"/>
      <c r="BM536" s="27"/>
      <c r="BN536" s="27"/>
      <c r="BO536" s="27"/>
      <c r="BP536" s="27"/>
      <c r="BQ536" s="27"/>
      <c r="BR536" s="27"/>
      <c r="BS536" s="27"/>
      <c r="BT536" s="27"/>
      <c r="BU536" s="27"/>
      <c r="BV536" s="27"/>
      <c r="BW536" s="27"/>
      <c r="BX536" s="27"/>
      <c r="BY536" s="27"/>
      <c r="BZ536" s="27"/>
      <c r="CA536" s="27"/>
      <c r="CB536" s="27"/>
      <c r="CC536" s="27"/>
      <c r="CD536" s="27"/>
      <c r="CE536" s="27"/>
      <c r="CF536" s="27"/>
      <c r="CG536" s="27"/>
      <c r="CH536" s="27"/>
      <c r="CI536" s="27"/>
      <c r="CJ536" s="27"/>
      <c r="CK536" s="27"/>
      <c r="CL536" s="27"/>
      <c r="CM536" s="27"/>
      <c r="CN536" s="27"/>
      <c r="CO536" s="27"/>
      <c r="CP536" s="27"/>
    </row>
    <row r="537" spans="1:94" x14ac:dyDescent="0.25">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c r="AO537" s="27"/>
      <c r="AP537" s="27"/>
      <c r="AQ537" s="27"/>
      <c r="AR537" s="27"/>
      <c r="AS537" s="27"/>
      <c r="AT537" s="27"/>
      <c r="AU537" s="27"/>
      <c r="AV537" s="27"/>
      <c r="AW537" s="27"/>
      <c r="AX537" s="27"/>
      <c r="AY537" s="27"/>
      <c r="AZ537" s="27"/>
      <c r="BA537" s="27"/>
      <c r="BB537" s="27"/>
      <c r="BC537" s="27"/>
      <c r="BD537" s="27"/>
      <c r="BE537" s="27"/>
      <c r="BF537" s="27"/>
      <c r="BG537" s="27"/>
      <c r="BH537" s="27"/>
      <c r="BI537" s="27"/>
      <c r="BJ537" s="27"/>
      <c r="BK537" s="27"/>
      <c r="BL537" s="27"/>
      <c r="BM537" s="27"/>
      <c r="BN537" s="27"/>
      <c r="BO537" s="27"/>
      <c r="BP537" s="27"/>
      <c r="BQ537" s="27"/>
      <c r="BR537" s="27"/>
      <c r="BS537" s="27"/>
      <c r="BT537" s="27"/>
      <c r="BU537" s="27"/>
      <c r="BV537" s="27"/>
      <c r="BW537" s="27"/>
      <c r="BX537" s="27"/>
      <c r="BY537" s="27"/>
      <c r="BZ537" s="27"/>
      <c r="CA537" s="27"/>
      <c r="CB537" s="27"/>
      <c r="CC537" s="27"/>
      <c r="CD537" s="27"/>
      <c r="CE537" s="27"/>
      <c r="CF537" s="27"/>
      <c r="CG537" s="27"/>
      <c r="CH537" s="27"/>
      <c r="CI537" s="27"/>
      <c r="CJ537" s="27"/>
      <c r="CK537" s="27"/>
      <c r="CL537" s="27"/>
      <c r="CM537" s="27"/>
      <c r="CN537" s="27"/>
      <c r="CO537" s="27"/>
      <c r="CP537" s="27"/>
    </row>
    <row r="538" spans="1:94" x14ac:dyDescent="0.25">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c r="AO538" s="27"/>
      <c r="AP538" s="27"/>
      <c r="AQ538" s="27"/>
      <c r="AR538" s="27"/>
      <c r="AS538" s="27"/>
      <c r="AT538" s="27"/>
      <c r="AU538" s="27"/>
      <c r="AV538" s="27"/>
      <c r="AW538" s="27"/>
      <c r="AX538" s="27"/>
      <c r="AY538" s="27"/>
      <c r="AZ538" s="27"/>
      <c r="BA538" s="27"/>
      <c r="BB538" s="27"/>
      <c r="BC538" s="27"/>
      <c r="BD538" s="27"/>
      <c r="BE538" s="27"/>
      <c r="BF538" s="27"/>
      <c r="BG538" s="27"/>
      <c r="BH538" s="27"/>
      <c r="BI538" s="27"/>
      <c r="BJ538" s="27"/>
      <c r="BK538" s="27"/>
      <c r="BL538" s="27"/>
      <c r="BM538" s="27"/>
      <c r="BN538" s="27"/>
      <c r="BO538" s="27"/>
      <c r="BP538" s="27"/>
      <c r="BQ538" s="27"/>
      <c r="BR538" s="27"/>
      <c r="BS538" s="27"/>
      <c r="BT538" s="27"/>
      <c r="BU538" s="27"/>
      <c r="BV538" s="27"/>
      <c r="BW538" s="27"/>
      <c r="BX538" s="27"/>
      <c r="BY538" s="27"/>
      <c r="BZ538" s="27"/>
      <c r="CA538" s="27"/>
      <c r="CB538" s="27"/>
      <c r="CC538" s="27"/>
      <c r="CD538" s="27"/>
      <c r="CE538" s="27"/>
      <c r="CF538" s="27"/>
      <c r="CG538" s="27"/>
      <c r="CH538" s="27"/>
      <c r="CI538" s="27"/>
      <c r="CJ538" s="27"/>
      <c r="CK538" s="27"/>
      <c r="CL538" s="27"/>
      <c r="CM538" s="27"/>
      <c r="CN538" s="27"/>
      <c r="CO538" s="27"/>
      <c r="CP538" s="27"/>
    </row>
    <row r="539" spans="1:94" x14ac:dyDescent="0.25">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c r="AO539" s="27"/>
      <c r="AP539" s="27"/>
      <c r="AQ539" s="27"/>
      <c r="AR539" s="27"/>
      <c r="AS539" s="27"/>
      <c r="AT539" s="27"/>
      <c r="AU539" s="27"/>
      <c r="AV539" s="27"/>
      <c r="AW539" s="27"/>
      <c r="AX539" s="27"/>
      <c r="AY539" s="27"/>
      <c r="AZ539" s="27"/>
      <c r="BA539" s="27"/>
      <c r="BB539" s="27"/>
      <c r="BC539" s="27"/>
      <c r="BD539" s="27"/>
      <c r="BE539" s="27"/>
      <c r="BF539" s="27"/>
      <c r="BG539" s="27"/>
      <c r="BH539" s="27"/>
      <c r="BI539" s="27"/>
      <c r="BJ539" s="27"/>
      <c r="BK539" s="27"/>
      <c r="BL539" s="27"/>
      <c r="BM539" s="27"/>
      <c r="BN539" s="27"/>
      <c r="BO539" s="27"/>
      <c r="BP539" s="27"/>
      <c r="BQ539" s="27"/>
      <c r="BR539" s="27"/>
      <c r="BS539" s="27"/>
      <c r="BT539" s="27"/>
      <c r="BU539" s="27"/>
      <c r="BV539" s="27"/>
      <c r="BW539" s="27"/>
      <c r="BX539" s="27"/>
      <c r="BY539" s="27"/>
      <c r="BZ539" s="27"/>
      <c r="CA539" s="27"/>
      <c r="CB539" s="27"/>
      <c r="CC539" s="27"/>
      <c r="CD539" s="27"/>
      <c r="CE539" s="27"/>
      <c r="CF539" s="27"/>
      <c r="CG539" s="27"/>
      <c r="CH539" s="27"/>
      <c r="CI539" s="27"/>
      <c r="CJ539" s="27"/>
      <c r="CK539" s="27"/>
      <c r="CL539" s="27"/>
      <c r="CM539" s="27"/>
      <c r="CN539" s="27"/>
      <c r="CO539" s="27"/>
      <c r="CP539" s="27"/>
    </row>
    <row r="540" spans="1:94" x14ac:dyDescent="0.25">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c r="AO540" s="27"/>
      <c r="AP540" s="27"/>
      <c r="AQ540" s="27"/>
      <c r="AR540" s="27"/>
      <c r="AS540" s="27"/>
      <c r="AT540" s="27"/>
      <c r="AU540" s="27"/>
      <c r="AV540" s="27"/>
      <c r="AW540" s="27"/>
      <c r="AX540" s="27"/>
      <c r="AY540" s="27"/>
      <c r="AZ540" s="27"/>
      <c r="BA540" s="27"/>
      <c r="BB540" s="27"/>
      <c r="BC540" s="27"/>
      <c r="BD540" s="27"/>
      <c r="BE540" s="27"/>
      <c r="BF540" s="27"/>
      <c r="BG540" s="27"/>
      <c r="BH540" s="27"/>
      <c r="BI540" s="27"/>
      <c r="BJ540" s="27"/>
      <c r="BK540" s="27"/>
      <c r="BL540" s="27"/>
      <c r="BM540" s="27"/>
      <c r="BN540" s="27"/>
      <c r="BO540" s="27"/>
      <c r="BP540" s="27"/>
      <c r="BQ540" s="27"/>
      <c r="BR540" s="27"/>
      <c r="BS540" s="27"/>
      <c r="BT540" s="27"/>
      <c r="BU540" s="27"/>
      <c r="BV540" s="27"/>
      <c r="BW540" s="27"/>
      <c r="BX540" s="27"/>
      <c r="BY540" s="27"/>
      <c r="BZ540" s="27"/>
      <c r="CA540" s="27"/>
      <c r="CB540" s="27"/>
      <c r="CC540" s="27"/>
      <c r="CD540" s="27"/>
      <c r="CE540" s="27"/>
      <c r="CF540" s="27"/>
      <c r="CG540" s="27"/>
      <c r="CH540" s="27"/>
      <c r="CI540" s="27"/>
      <c r="CJ540" s="27"/>
      <c r="CK540" s="27"/>
      <c r="CL540" s="27"/>
      <c r="CM540" s="27"/>
      <c r="CN540" s="27"/>
      <c r="CO540" s="27"/>
      <c r="CP540" s="27"/>
    </row>
    <row r="541" spans="1:94" x14ac:dyDescent="0.25">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c r="AO541" s="27"/>
      <c r="AP541" s="27"/>
      <c r="AQ541" s="27"/>
      <c r="AR541" s="27"/>
      <c r="AS541" s="27"/>
      <c r="AT541" s="27"/>
      <c r="AU541" s="27"/>
      <c r="AV541" s="27"/>
      <c r="AW541" s="27"/>
      <c r="AX541" s="27"/>
      <c r="AY541" s="27"/>
      <c r="AZ541" s="27"/>
      <c r="BA541" s="27"/>
      <c r="BB541" s="27"/>
      <c r="BC541" s="27"/>
      <c r="BD541" s="27"/>
      <c r="BE541" s="27"/>
      <c r="BF541" s="27"/>
      <c r="BG541" s="27"/>
      <c r="BH541" s="27"/>
      <c r="BI541" s="27"/>
      <c r="BJ541" s="27"/>
      <c r="BK541" s="27"/>
      <c r="BL541" s="27"/>
      <c r="BM541" s="27"/>
      <c r="BN541" s="27"/>
      <c r="BO541" s="27"/>
      <c r="BP541" s="27"/>
      <c r="BQ541" s="27"/>
      <c r="BR541" s="27"/>
      <c r="BS541" s="27"/>
      <c r="BT541" s="27"/>
      <c r="BU541" s="27"/>
      <c r="BV541" s="27"/>
      <c r="BW541" s="27"/>
      <c r="BX541" s="27"/>
      <c r="BY541" s="27"/>
      <c r="BZ541" s="27"/>
      <c r="CA541" s="27"/>
      <c r="CB541" s="27"/>
      <c r="CC541" s="27"/>
      <c r="CD541" s="27"/>
      <c r="CE541" s="27"/>
      <c r="CF541" s="27"/>
      <c r="CG541" s="27"/>
      <c r="CH541" s="27"/>
      <c r="CI541" s="27"/>
      <c r="CJ541" s="27"/>
      <c r="CK541" s="27"/>
      <c r="CL541" s="27"/>
      <c r="CM541" s="27"/>
      <c r="CN541" s="27"/>
      <c r="CO541" s="27"/>
      <c r="CP541" s="27"/>
    </row>
    <row r="542" spans="1:94" x14ac:dyDescent="0.25">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c r="AO542" s="27"/>
      <c r="AP542" s="27"/>
      <c r="AQ542" s="27"/>
      <c r="AR542" s="27"/>
      <c r="AS542" s="27"/>
      <c r="AT542" s="27"/>
      <c r="AU542" s="27"/>
      <c r="AV542" s="27"/>
      <c r="AW542" s="27"/>
      <c r="AX542" s="27"/>
      <c r="AY542" s="27"/>
      <c r="AZ542" s="27"/>
      <c r="BA542" s="27"/>
      <c r="BB542" s="27"/>
      <c r="BC542" s="27"/>
      <c r="BD542" s="27"/>
      <c r="BE542" s="27"/>
      <c r="BF542" s="27"/>
      <c r="BG542" s="27"/>
      <c r="BH542" s="27"/>
      <c r="BI542" s="27"/>
      <c r="BJ542" s="27"/>
      <c r="BK542" s="27"/>
      <c r="BL542" s="27"/>
      <c r="BM542" s="27"/>
      <c r="BN542" s="27"/>
      <c r="BO542" s="27"/>
      <c r="BP542" s="27"/>
      <c r="BQ542" s="27"/>
      <c r="BR542" s="27"/>
      <c r="BS542" s="27"/>
      <c r="BT542" s="27"/>
      <c r="BU542" s="27"/>
      <c r="BV542" s="27"/>
      <c r="BW542" s="27"/>
      <c r="BX542" s="27"/>
      <c r="BY542" s="27"/>
      <c r="BZ542" s="27"/>
      <c r="CA542" s="27"/>
      <c r="CB542" s="27"/>
      <c r="CC542" s="27"/>
      <c r="CD542" s="27"/>
      <c r="CE542" s="27"/>
      <c r="CF542" s="27"/>
      <c r="CG542" s="27"/>
      <c r="CH542" s="27"/>
      <c r="CI542" s="27"/>
      <c r="CJ542" s="27"/>
      <c r="CK542" s="27"/>
      <c r="CL542" s="27"/>
      <c r="CM542" s="27"/>
      <c r="CN542" s="27"/>
      <c r="CO542" s="27"/>
      <c r="CP542" s="27"/>
    </row>
    <row r="543" spans="1:94" x14ac:dyDescent="0.25">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c r="AO543" s="27"/>
      <c r="AP543" s="27"/>
      <c r="AQ543" s="27"/>
      <c r="AR543" s="27"/>
      <c r="AS543" s="27"/>
      <c r="AT543" s="27"/>
      <c r="AU543" s="27"/>
      <c r="AV543" s="27"/>
      <c r="AW543" s="27"/>
      <c r="AX543" s="27"/>
      <c r="AY543" s="27"/>
      <c r="AZ543" s="27"/>
      <c r="BA543" s="27"/>
      <c r="BB543" s="27"/>
      <c r="BC543" s="27"/>
      <c r="BD543" s="27"/>
      <c r="BE543" s="27"/>
      <c r="BF543" s="27"/>
      <c r="BG543" s="27"/>
      <c r="BH543" s="27"/>
      <c r="BI543" s="27"/>
      <c r="BJ543" s="27"/>
      <c r="BK543" s="27"/>
      <c r="BL543" s="27"/>
      <c r="BM543" s="27"/>
      <c r="BN543" s="27"/>
      <c r="BO543" s="27"/>
      <c r="BP543" s="27"/>
      <c r="BQ543" s="27"/>
      <c r="BR543" s="27"/>
      <c r="BS543" s="27"/>
      <c r="BT543" s="27"/>
      <c r="BU543" s="27"/>
      <c r="BV543" s="27"/>
      <c r="BW543" s="27"/>
      <c r="BX543" s="27"/>
      <c r="BY543" s="27"/>
      <c r="BZ543" s="27"/>
      <c r="CA543" s="27"/>
      <c r="CB543" s="27"/>
      <c r="CC543" s="27"/>
      <c r="CD543" s="27"/>
      <c r="CE543" s="27"/>
      <c r="CF543" s="27"/>
      <c r="CG543" s="27"/>
      <c r="CH543" s="27"/>
      <c r="CI543" s="27"/>
      <c r="CJ543" s="27"/>
      <c r="CK543" s="27"/>
      <c r="CL543" s="27"/>
      <c r="CM543" s="27"/>
      <c r="CN543" s="27"/>
      <c r="CO543" s="27"/>
      <c r="CP543" s="27"/>
    </row>
    <row r="544" spans="1:94" x14ac:dyDescent="0.25">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c r="AO544" s="27"/>
      <c r="AP544" s="27"/>
      <c r="AQ544" s="27"/>
      <c r="AR544" s="27"/>
      <c r="AS544" s="27"/>
      <c r="AT544" s="27"/>
      <c r="AU544" s="27"/>
      <c r="AV544" s="27"/>
      <c r="AW544" s="27"/>
      <c r="AX544" s="27"/>
      <c r="AY544" s="27"/>
      <c r="AZ544" s="27"/>
      <c r="BA544" s="27"/>
      <c r="BB544" s="27"/>
      <c r="BC544" s="27"/>
      <c r="BD544" s="27"/>
      <c r="BE544" s="27"/>
      <c r="BF544" s="27"/>
      <c r="BG544" s="27"/>
      <c r="BH544" s="27"/>
      <c r="BI544" s="27"/>
      <c r="BJ544" s="27"/>
      <c r="BK544" s="27"/>
      <c r="BL544" s="27"/>
      <c r="BM544" s="27"/>
      <c r="BN544" s="27"/>
      <c r="BO544" s="27"/>
      <c r="BP544" s="27"/>
      <c r="BQ544" s="27"/>
      <c r="BR544" s="27"/>
      <c r="BS544" s="27"/>
      <c r="BT544" s="27"/>
      <c r="BU544" s="27"/>
      <c r="BV544" s="27"/>
      <c r="BW544" s="27"/>
      <c r="BX544" s="27"/>
      <c r="BY544" s="27"/>
      <c r="BZ544" s="27"/>
      <c r="CA544" s="27"/>
      <c r="CB544" s="27"/>
      <c r="CC544" s="27"/>
      <c r="CD544" s="27"/>
      <c r="CE544" s="27"/>
      <c r="CF544" s="27"/>
      <c r="CG544" s="27"/>
      <c r="CH544" s="27"/>
      <c r="CI544" s="27"/>
      <c r="CJ544" s="27"/>
      <c r="CK544" s="27"/>
      <c r="CL544" s="27"/>
      <c r="CM544" s="27"/>
      <c r="CN544" s="27"/>
      <c r="CO544" s="27"/>
      <c r="CP544" s="27"/>
    </row>
    <row r="545" spans="1:94" x14ac:dyDescent="0.25">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c r="AO545" s="27"/>
      <c r="AP545" s="27"/>
      <c r="AQ545" s="27"/>
      <c r="AR545" s="27"/>
      <c r="AS545" s="27"/>
      <c r="AT545" s="27"/>
      <c r="AU545" s="27"/>
      <c r="AV545" s="27"/>
      <c r="AW545" s="27"/>
      <c r="AX545" s="27"/>
      <c r="AY545" s="27"/>
      <c r="AZ545" s="27"/>
      <c r="BA545" s="27"/>
      <c r="BB545" s="27"/>
      <c r="BC545" s="27"/>
      <c r="BD545" s="27"/>
      <c r="BE545" s="27"/>
      <c r="BF545" s="27"/>
      <c r="BG545" s="27"/>
      <c r="BH545" s="27"/>
      <c r="BI545" s="27"/>
      <c r="BJ545" s="27"/>
      <c r="BK545" s="27"/>
      <c r="BL545" s="27"/>
      <c r="BM545" s="27"/>
      <c r="BN545" s="27"/>
      <c r="BO545" s="27"/>
      <c r="BP545" s="27"/>
      <c r="BQ545" s="27"/>
      <c r="BR545" s="27"/>
      <c r="BS545" s="27"/>
      <c r="BT545" s="27"/>
      <c r="BU545" s="27"/>
      <c r="BV545" s="27"/>
      <c r="BW545" s="27"/>
      <c r="BX545" s="27"/>
      <c r="BY545" s="27"/>
      <c r="BZ545" s="27"/>
      <c r="CA545" s="27"/>
      <c r="CB545" s="27"/>
      <c r="CC545" s="27"/>
      <c r="CD545" s="27"/>
      <c r="CE545" s="27"/>
      <c r="CF545" s="27"/>
      <c r="CG545" s="27"/>
      <c r="CH545" s="27"/>
      <c r="CI545" s="27"/>
      <c r="CJ545" s="27"/>
      <c r="CK545" s="27"/>
      <c r="CL545" s="27"/>
      <c r="CM545" s="27"/>
      <c r="CN545" s="27"/>
      <c r="CO545" s="27"/>
      <c r="CP545" s="27"/>
    </row>
    <row r="546" spans="1:94" x14ac:dyDescent="0.25">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c r="AO546" s="27"/>
      <c r="AP546" s="27"/>
      <c r="AQ546" s="27"/>
      <c r="AR546" s="27"/>
      <c r="AS546" s="27"/>
      <c r="AT546" s="27"/>
      <c r="AU546" s="27"/>
      <c r="AV546" s="27"/>
      <c r="AW546" s="27"/>
      <c r="AX546" s="27"/>
      <c r="AY546" s="27"/>
      <c r="AZ546" s="27"/>
      <c r="BA546" s="27"/>
      <c r="BB546" s="27"/>
      <c r="BC546" s="27"/>
      <c r="BD546" s="27"/>
      <c r="BE546" s="27"/>
      <c r="BF546" s="27"/>
      <c r="BG546" s="27"/>
      <c r="BH546" s="27"/>
      <c r="BI546" s="27"/>
      <c r="BJ546" s="27"/>
      <c r="BK546" s="27"/>
      <c r="BL546" s="27"/>
      <c r="BM546" s="27"/>
      <c r="BN546" s="27"/>
      <c r="BO546" s="27"/>
      <c r="BP546" s="27"/>
      <c r="BQ546" s="27"/>
      <c r="BR546" s="27"/>
      <c r="BS546" s="27"/>
      <c r="BT546" s="27"/>
      <c r="BU546" s="27"/>
      <c r="BV546" s="27"/>
      <c r="BW546" s="27"/>
      <c r="BX546" s="27"/>
      <c r="BY546" s="27"/>
      <c r="BZ546" s="27"/>
      <c r="CA546" s="27"/>
      <c r="CB546" s="27"/>
      <c r="CC546" s="27"/>
      <c r="CD546" s="27"/>
      <c r="CE546" s="27"/>
      <c r="CF546" s="27"/>
      <c r="CG546" s="27"/>
      <c r="CH546" s="27"/>
      <c r="CI546" s="27"/>
      <c r="CJ546" s="27"/>
      <c r="CK546" s="27"/>
      <c r="CL546" s="27"/>
      <c r="CM546" s="27"/>
      <c r="CN546" s="27"/>
      <c r="CO546" s="27"/>
      <c r="CP546" s="27"/>
    </row>
    <row r="547" spans="1:94" x14ac:dyDescent="0.25">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c r="AO547" s="27"/>
      <c r="AP547" s="27"/>
      <c r="AQ547" s="27"/>
      <c r="AR547" s="27"/>
      <c r="AS547" s="27"/>
      <c r="AT547" s="27"/>
      <c r="AU547" s="27"/>
      <c r="AV547" s="27"/>
      <c r="AW547" s="27"/>
      <c r="AX547" s="27"/>
      <c r="AY547" s="27"/>
      <c r="AZ547" s="27"/>
      <c r="BA547" s="27"/>
      <c r="BB547" s="27"/>
      <c r="BC547" s="27"/>
      <c r="BD547" s="27"/>
      <c r="BE547" s="27"/>
      <c r="BF547" s="27"/>
      <c r="BG547" s="27"/>
      <c r="BH547" s="27"/>
      <c r="BI547" s="27"/>
      <c r="BJ547" s="27"/>
      <c r="BK547" s="27"/>
      <c r="BL547" s="27"/>
      <c r="BM547" s="27"/>
      <c r="BN547" s="27"/>
      <c r="BO547" s="27"/>
      <c r="BP547" s="27"/>
      <c r="BQ547" s="27"/>
      <c r="BR547" s="27"/>
      <c r="BS547" s="27"/>
      <c r="BT547" s="27"/>
      <c r="BU547" s="27"/>
      <c r="BV547" s="27"/>
      <c r="BW547" s="27"/>
      <c r="BX547" s="27"/>
      <c r="BY547" s="27"/>
      <c r="BZ547" s="27"/>
      <c r="CA547" s="27"/>
      <c r="CB547" s="27"/>
      <c r="CC547" s="27"/>
      <c r="CD547" s="27"/>
      <c r="CE547" s="27"/>
      <c r="CF547" s="27"/>
      <c r="CG547" s="27"/>
      <c r="CH547" s="27"/>
      <c r="CI547" s="27"/>
      <c r="CJ547" s="27"/>
      <c r="CK547" s="27"/>
      <c r="CL547" s="27"/>
      <c r="CM547" s="27"/>
      <c r="CN547" s="27"/>
      <c r="CO547" s="27"/>
      <c r="CP547" s="27"/>
    </row>
    <row r="548" spans="1:94" x14ac:dyDescent="0.25">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c r="AO548" s="27"/>
      <c r="AP548" s="27"/>
      <c r="AQ548" s="27"/>
      <c r="AR548" s="27"/>
      <c r="AS548" s="27"/>
      <c r="AT548" s="27"/>
      <c r="AU548" s="27"/>
      <c r="AV548" s="27"/>
      <c r="AW548" s="27"/>
      <c r="AX548" s="27"/>
      <c r="AY548" s="27"/>
      <c r="AZ548" s="27"/>
      <c r="BA548" s="27"/>
      <c r="BB548" s="27"/>
      <c r="BC548" s="27"/>
      <c r="BD548" s="27"/>
      <c r="BE548" s="27"/>
      <c r="BF548" s="27"/>
      <c r="BG548" s="27"/>
      <c r="BH548" s="27"/>
      <c r="BI548" s="27"/>
      <c r="BJ548" s="27"/>
      <c r="BK548" s="27"/>
      <c r="BL548" s="27"/>
      <c r="BM548" s="27"/>
      <c r="BN548" s="27"/>
      <c r="BO548" s="27"/>
      <c r="BP548" s="27"/>
      <c r="BQ548" s="27"/>
      <c r="BR548" s="27"/>
      <c r="BS548" s="27"/>
      <c r="BT548" s="27"/>
      <c r="BU548" s="27"/>
      <c r="BV548" s="27"/>
      <c r="BW548" s="27"/>
      <c r="BX548" s="27"/>
      <c r="BY548" s="27"/>
      <c r="BZ548" s="27"/>
      <c r="CA548" s="27"/>
      <c r="CB548" s="27"/>
      <c r="CC548" s="27"/>
      <c r="CD548" s="27"/>
      <c r="CE548" s="27"/>
      <c r="CF548" s="27"/>
      <c r="CG548" s="27"/>
      <c r="CH548" s="27"/>
      <c r="CI548" s="27"/>
      <c r="CJ548" s="27"/>
      <c r="CK548" s="27"/>
      <c r="CL548" s="27"/>
      <c r="CM548" s="27"/>
      <c r="CN548" s="27"/>
      <c r="CO548" s="27"/>
      <c r="CP548" s="27"/>
    </row>
    <row r="549" spans="1:94" x14ac:dyDescent="0.25">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c r="AO549" s="27"/>
      <c r="AP549" s="27"/>
      <c r="AQ549" s="27"/>
      <c r="AR549" s="27"/>
      <c r="AS549" s="27"/>
      <c r="AT549" s="27"/>
      <c r="AU549" s="27"/>
      <c r="AV549" s="27"/>
      <c r="AW549" s="27"/>
      <c r="AX549" s="27"/>
      <c r="AY549" s="27"/>
      <c r="AZ549" s="27"/>
      <c r="BA549" s="27"/>
      <c r="BB549" s="27"/>
      <c r="BC549" s="27"/>
      <c r="BD549" s="27"/>
      <c r="BE549" s="27"/>
      <c r="BF549" s="27"/>
      <c r="BG549" s="27"/>
      <c r="BH549" s="27"/>
      <c r="BI549" s="27"/>
      <c r="BJ549" s="27"/>
      <c r="BK549" s="27"/>
      <c r="BL549" s="27"/>
      <c r="BM549" s="27"/>
      <c r="BN549" s="27"/>
      <c r="BO549" s="27"/>
      <c r="BP549" s="27"/>
      <c r="BQ549" s="27"/>
      <c r="BR549" s="27"/>
      <c r="BS549" s="27"/>
      <c r="BT549" s="27"/>
      <c r="BU549" s="27"/>
      <c r="BV549" s="27"/>
      <c r="BW549" s="27"/>
      <c r="BX549" s="27"/>
      <c r="BY549" s="27"/>
      <c r="BZ549" s="27"/>
      <c r="CA549" s="27"/>
      <c r="CB549" s="27"/>
      <c r="CC549" s="27"/>
      <c r="CD549" s="27"/>
      <c r="CE549" s="27"/>
      <c r="CF549" s="27"/>
      <c r="CG549" s="27"/>
      <c r="CH549" s="27"/>
      <c r="CI549" s="27"/>
      <c r="CJ549" s="27"/>
      <c r="CK549" s="27"/>
      <c r="CL549" s="27"/>
      <c r="CM549" s="27"/>
      <c r="CN549" s="27"/>
      <c r="CO549" s="27"/>
      <c r="CP549" s="27"/>
    </row>
    <row r="550" spans="1:94" x14ac:dyDescent="0.25">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c r="AO550" s="27"/>
      <c r="AP550" s="27"/>
      <c r="AQ550" s="27"/>
      <c r="AR550" s="27"/>
      <c r="AS550" s="27"/>
      <c r="AT550" s="27"/>
      <c r="AU550" s="27"/>
      <c r="AV550" s="27"/>
      <c r="AW550" s="27"/>
      <c r="AX550" s="27"/>
      <c r="AY550" s="27"/>
      <c r="AZ550" s="27"/>
      <c r="BA550" s="27"/>
      <c r="BB550" s="27"/>
      <c r="BC550" s="27"/>
      <c r="BD550" s="27"/>
      <c r="BE550" s="27"/>
      <c r="BF550" s="27"/>
      <c r="BG550" s="27"/>
      <c r="BH550" s="27"/>
      <c r="BI550" s="27"/>
      <c r="BJ550" s="27"/>
      <c r="BK550" s="27"/>
      <c r="BL550" s="27"/>
      <c r="BM550" s="27"/>
      <c r="BN550" s="27"/>
      <c r="BO550" s="27"/>
      <c r="BP550" s="27"/>
      <c r="BQ550" s="27"/>
      <c r="BR550" s="27"/>
      <c r="BS550" s="27"/>
      <c r="BT550" s="27"/>
      <c r="BU550" s="27"/>
      <c r="BV550" s="27"/>
      <c r="BW550" s="27"/>
      <c r="BX550" s="27"/>
      <c r="BY550" s="27"/>
      <c r="BZ550" s="27"/>
      <c r="CA550" s="27"/>
      <c r="CB550" s="27"/>
      <c r="CC550" s="27"/>
      <c r="CD550" s="27"/>
      <c r="CE550" s="27"/>
      <c r="CF550" s="27"/>
      <c r="CG550" s="27"/>
      <c r="CH550" s="27"/>
      <c r="CI550" s="27"/>
      <c r="CJ550" s="27"/>
      <c r="CK550" s="27"/>
      <c r="CL550" s="27"/>
      <c r="CM550" s="27"/>
      <c r="CN550" s="27"/>
      <c r="CO550" s="27"/>
      <c r="CP550" s="27"/>
    </row>
    <row r="551" spans="1:94" x14ac:dyDescent="0.25">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c r="AO551" s="27"/>
      <c r="AP551" s="27"/>
      <c r="AQ551" s="27"/>
      <c r="AR551" s="27"/>
      <c r="AS551" s="27"/>
      <c r="AT551" s="27"/>
      <c r="AU551" s="27"/>
      <c r="AV551" s="27"/>
      <c r="AW551" s="27"/>
      <c r="AX551" s="27"/>
      <c r="AY551" s="27"/>
      <c r="AZ551" s="27"/>
      <c r="BA551" s="27"/>
      <c r="BB551" s="27"/>
      <c r="BC551" s="27"/>
      <c r="BD551" s="27"/>
      <c r="BE551" s="27"/>
      <c r="BF551" s="27"/>
      <c r="BG551" s="27"/>
      <c r="BH551" s="27"/>
      <c r="BI551" s="27"/>
      <c r="BJ551" s="27"/>
      <c r="BK551" s="27"/>
      <c r="BL551" s="27"/>
      <c r="BM551" s="27"/>
      <c r="BN551" s="27"/>
      <c r="BO551" s="27"/>
      <c r="BP551" s="27"/>
      <c r="BQ551" s="27"/>
      <c r="BR551" s="27"/>
      <c r="BS551" s="27"/>
      <c r="BT551" s="27"/>
      <c r="BU551" s="27"/>
      <c r="BV551" s="27"/>
      <c r="BW551" s="27"/>
      <c r="BX551" s="27"/>
      <c r="BY551" s="27"/>
      <c r="BZ551" s="27"/>
      <c r="CA551" s="27"/>
      <c r="CB551" s="27"/>
      <c r="CC551" s="27"/>
      <c r="CD551" s="27"/>
      <c r="CE551" s="27"/>
      <c r="CF551" s="27"/>
      <c r="CG551" s="27"/>
      <c r="CH551" s="27"/>
      <c r="CI551" s="27"/>
      <c r="CJ551" s="27"/>
      <c r="CK551" s="27"/>
      <c r="CL551" s="27"/>
      <c r="CM551" s="27"/>
      <c r="CN551" s="27"/>
      <c r="CO551" s="27"/>
      <c r="CP551" s="27"/>
    </row>
    <row r="552" spans="1:94" x14ac:dyDescent="0.25">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c r="AO552" s="27"/>
      <c r="AP552" s="27"/>
      <c r="AQ552" s="27"/>
      <c r="AR552" s="27"/>
      <c r="AS552" s="27"/>
      <c r="AT552" s="27"/>
      <c r="AU552" s="27"/>
      <c r="AV552" s="27"/>
      <c r="AW552" s="27"/>
      <c r="AX552" s="27"/>
      <c r="AY552" s="27"/>
      <c r="AZ552" s="27"/>
      <c r="BA552" s="27"/>
      <c r="BB552" s="27"/>
      <c r="BC552" s="27"/>
      <c r="BD552" s="27"/>
      <c r="BE552" s="27"/>
      <c r="BF552" s="27"/>
      <c r="BG552" s="27"/>
      <c r="BH552" s="27"/>
      <c r="BI552" s="27"/>
      <c r="BJ552" s="27"/>
      <c r="BK552" s="27"/>
      <c r="BL552" s="27"/>
      <c r="BM552" s="27"/>
      <c r="BN552" s="27"/>
      <c r="BO552" s="27"/>
      <c r="BP552" s="27"/>
      <c r="BQ552" s="27"/>
      <c r="BR552" s="27"/>
      <c r="BS552" s="27"/>
      <c r="BT552" s="27"/>
      <c r="BU552" s="27"/>
      <c r="BV552" s="27"/>
      <c r="BW552" s="27"/>
      <c r="BX552" s="27"/>
      <c r="BY552" s="27"/>
      <c r="BZ552" s="27"/>
      <c r="CA552" s="27"/>
      <c r="CB552" s="27"/>
      <c r="CC552" s="27"/>
      <c r="CD552" s="27"/>
      <c r="CE552" s="27"/>
      <c r="CF552" s="27"/>
      <c r="CG552" s="27"/>
      <c r="CH552" s="27"/>
      <c r="CI552" s="27"/>
      <c r="CJ552" s="27"/>
      <c r="CK552" s="27"/>
      <c r="CL552" s="27"/>
      <c r="CM552" s="27"/>
      <c r="CN552" s="27"/>
      <c r="CO552" s="27"/>
      <c r="CP552" s="27"/>
    </row>
    <row r="553" spans="1:94" x14ac:dyDescent="0.25">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c r="AO553" s="27"/>
      <c r="AP553" s="27"/>
      <c r="AQ553" s="27"/>
      <c r="AR553" s="27"/>
      <c r="AS553" s="27"/>
      <c r="AT553" s="27"/>
      <c r="AU553" s="27"/>
      <c r="AV553" s="27"/>
      <c r="AW553" s="27"/>
      <c r="AX553" s="27"/>
      <c r="AY553" s="27"/>
      <c r="AZ553" s="27"/>
      <c r="BA553" s="27"/>
      <c r="BB553" s="27"/>
      <c r="BC553" s="27"/>
      <c r="BD553" s="27"/>
      <c r="BE553" s="27"/>
      <c r="BF553" s="27"/>
      <c r="BG553" s="27"/>
      <c r="BH553" s="27"/>
      <c r="BI553" s="27"/>
      <c r="BJ553" s="27"/>
      <c r="BK553" s="27"/>
      <c r="BL553" s="27"/>
      <c r="BM553" s="27"/>
      <c r="BN553" s="27"/>
      <c r="BO553" s="27"/>
      <c r="BP553" s="27"/>
      <c r="BQ553" s="27"/>
      <c r="BR553" s="27"/>
      <c r="BS553" s="27"/>
      <c r="BT553" s="27"/>
      <c r="BU553" s="27"/>
      <c r="BV553" s="27"/>
      <c r="BW553" s="27"/>
      <c r="BX553" s="27"/>
      <c r="BY553" s="27"/>
      <c r="BZ553" s="27"/>
      <c r="CA553" s="27"/>
      <c r="CB553" s="27"/>
      <c r="CC553" s="27"/>
      <c r="CD553" s="27"/>
      <c r="CE553" s="27"/>
      <c r="CF553" s="27"/>
      <c r="CG553" s="27"/>
      <c r="CH553" s="27"/>
      <c r="CI553" s="27"/>
      <c r="CJ553" s="27"/>
      <c r="CK553" s="27"/>
      <c r="CL553" s="27"/>
      <c r="CM553" s="27"/>
      <c r="CN553" s="27"/>
      <c r="CO553" s="27"/>
      <c r="CP553" s="27"/>
    </row>
    <row r="554" spans="1:94" x14ac:dyDescent="0.25">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c r="AO554" s="27"/>
      <c r="AP554" s="27"/>
      <c r="AQ554" s="27"/>
      <c r="AR554" s="27"/>
      <c r="AS554" s="27"/>
      <c r="AT554" s="27"/>
      <c r="AU554" s="27"/>
      <c r="AV554" s="27"/>
      <c r="AW554" s="27"/>
      <c r="AX554" s="27"/>
      <c r="AY554" s="27"/>
      <c r="AZ554" s="27"/>
      <c r="BA554" s="27"/>
      <c r="BB554" s="27"/>
      <c r="BC554" s="27"/>
      <c r="BD554" s="27"/>
      <c r="BE554" s="27"/>
      <c r="BF554" s="27"/>
      <c r="BG554" s="27"/>
      <c r="BH554" s="27"/>
      <c r="BI554" s="27"/>
      <c r="BJ554" s="27"/>
      <c r="BK554" s="27"/>
      <c r="BL554" s="27"/>
      <c r="BM554" s="27"/>
      <c r="BN554" s="27"/>
      <c r="BO554" s="27"/>
      <c r="BP554" s="27"/>
      <c r="BQ554" s="27"/>
      <c r="BR554" s="27"/>
      <c r="BS554" s="27"/>
      <c r="BT554" s="27"/>
      <c r="BU554" s="27"/>
      <c r="BV554" s="27"/>
      <c r="BW554" s="27"/>
      <c r="BX554" s="27"/>
      <c r="BY554" s="27"/>
      <c r="BZ554" s="27"/>
      <c r="CA554" s="27"/>
      <c r="CB554" s="27"/>
      <c r="CC554" s="27"/>
      <c r="CD554" s="27"/>
      <c r="CE554" s="27"/>
      <c r="CF554" s="27"/>
      <c r="CG554" s="27"/>
      <c r="CH554" s="27"/>
      <c r="CI554" s="27"/>
      <c r="CJ554" s="27"/>
      <c r="CK554" s="27"/>
      <c r="CL554" s="27"/>
      <c r="CM554" s="27"/>
      <c r="CN554" s="27"/>
      <c r="CO554" s="27"/>
      <c r="CP554" s="27"/>
    </row>
    <row r="555" spans="1:94" x14ac:dyDescent="0.25">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c r="AO555" s="27"/>
      <c r="AP555" s="27"/>
      <c r="AQ555" s="27"/>
      <c r="AR555" s="27"/>
      <c r="AS555" s="27"/>
      <c r="AT555" s="27"/>
      <c r="AU555" s="27"/>
      <c r="AV555" s="27"/>
      <c r="AW555" s="27"/>
      <c r="AX555" s="27"/>
      <c r="AY555" s="27"/>
      <c r="AZ555" s="27"/>
      <c r="BA555" s="27"/>
      <c r="BB555" s="27"/>
      <c r="BC555" s="27"/>
      <c r="BD555" s="27"/>
      <c r="BE555" s="27"/>
      <c r="BF555" s="27"/>
      <c r="BG555" s="27"/>
      <c r="BH555" s="27"/>
      <c r="BI555" s="27"/>
      <c r="BJ555" s="27"/>
      <c r="BK555" s="27"/>
      <c r="BL555" s="27"/>
      <c r="BM555" s="27"/>
      <c r="BN555" s="27"/>
      <c r="BO555" s="27"/>
      <c r="BP555" s="27"/>
      <c r="BQ555" s="27"/>
      <c r="BR555" s="27"/>
      <c r="BS555" s="27"/>
      <c r="BT555" s="27"/>
      <c r="BU555" s="27"/>
      <c r="BV555" s="27"/>
      <c r="BW555" s="27"/>
      <c r="BX555" s="27"/>
      <c r="BY555" s="27"/>
      <c r="BZ555" s="27"/>
      <c r="CA555" s="27"/>
      <c r="CB555" s="27"/>
      <c r="CC555" s="27"/>
      <c r="CD555" s="27"/>
      <c r="CE555" s="27"/>
      <c r="CF555" s="27"/>
      <c r="CG555" s="27"/>
      <c r="CH555" s="27"/>
      <c r="CI555" s="27"/>
      <c r="CJ555" s="27"/>
      <c r="CK555" s="27"/>
      <c r="CL555" s="27"/>
      <c r="CM555" s="27"/>
      <c r="CN555" s="27"/>
      <c r="CO555" s="27"/>
      <c r="CP555" s="27"/>
    </row>
    <row r="556" spans="1:94" x14ac:dyDescent="0.25">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c r="AO556" s="27"/>
      <c r="AP556" s="27"/>
      <c r="AQ556" s="27"/>
      <c r="AR556" s="27"/>
      <c r="AS556" s="27"/>
      <c r="AT556" s="27"/>
      <c r="AU556" s="27"/>
      <c r="AV556" s="27"/>
      <c r="AW556" s="27"/>
      <c r="AX556" s="27"/>
      <c r="AY556" s="27"/>
      <c r="AZ556" s="27"/>
      <c r="BA556" s="27"/>
      <c r="BB556" s="27"/>
      <c r="BC556" s="27"/>
      <c r="BD556" s="27"/>
      <c r="BE556" s="27"/>
      <c r="BF556" s="27"/>
      <c r="BG556" s="27"/>
      <c r="BH556" s="27"/>
      <c r="BI556" s="27"/>
      <c r="BJ556" s="27"/>
      <c r="BK556" s="27"/>
      <c r="BL556" s="27"/>
      <c r="BM556" s="27"/>
      <c r="BN556" s="27"/>
      <c r="BO556" s="27"/>
      <c r="BP556" s="27"/>
      <c r="BQ556" s="27"/>
      <c r="BR556" s="27"/>
      <c r="BS556" s="27"/>
      <c r="BT556" s="27"/>
      <c r="BU556" s="27"/>
      <c r="BV556" s="27"/>
      <c r="BW556" s="27"/>
      <c r="BX556" s="27"/>
      <c r="BY556" s="27"/>
      <c r="BZ556" s="27"/>
      <c r="CA556" s="27"/>
      <c r="CB556" s="27"/>
      <c r="CC556" s="27"/>
      <c r="CD556" s="27"/>
      <c r="CE556" s="27"/>
      <c r="CF556" s="27"/>
      <c r="CG556" s="27"/>
      <c r="CH556" s="27"/>
      <c r="CI556" s="27"/>
      <c r="CJ556" s="27"/>
      <c r="CK556" s="27"/>
      <c r="CL556" s="27"/>
      <c r="CM556" s="27"/>
      <c r="CN556" s="27"/>
      <c r="CO556" s="27"/>
      <c r="CP556" s="27"/>
    </row>
    <row r="557" spans="1:94" x14ac:dyDescent="0.25">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c r="AO557" s="27"/>
      <c r="AP557" s="27"/>
      <c r="AQ557" s="27"/>
      <c r="AR557" s="27"/>
      <c r="AS557" s="27"/>
      <c r="AT557" s="27"/>
      <c r="AU557" s="27"/>
      <c r="AV557" s="27"/>
      <c r="AW557" s="27"/>
      <c r="AX557" s="27"/>
      <c r="AY557" s="27"/>
      <c r="AZ557" s="27"/>
      <c r="BA557" s="27"/>
      <c r="BB557" s="27"/>
      <c r="BC557" s="27"/>
      <c r="BD557" s="27"/>
      <c r="BE557" s="27"/>
      <c r="BF557" s="27"/>
      <c r="BG557" s="27"/>
      <c r="BH557" s="27"/>
      <c r="BI557" s="27"/>
      <c r="BJ557" s="27"/>
      <c r="BK557" s="27"/>
      <c r="BL557" s="27"/>
      <c r="BM557" s="27"/>
      <c r="BN557" s="27"/>
      <c r="BO557" s="27"/>
      <c r="BP557" s="27"/>
      <c r="BQ557" s="27"/>
      <c r="BR557" s="27"/>
      <c r="BS557" s="27"/>
      <c r="BT557" s="27"/>
      <c r="BU557" s="27"/>
      <c r="BV557" s="27"/>
      <c r="BW557" s="27"/>
      <c r="BX557" s="27"/>
      <c r="BY557" s="27"/>
      <c r="BZ557" s="27"/>
      <c r="CA557" s="27"/>
      <c r="CB557" s="27"/>
      <c r="CC557" s="27"/>
      <c r="CD557" s="27"/>
      <c r="CE557" s="27"/>
      <c r="CF557" s="27"/>
      <c r="CG557" s="27"/>
      <c r="CH557" s="27"/>
      <c r="CI557" s="27"/>
      <c r="CJ557" s="27"/>
      <c r="CK557" s="27"/>
      <c r="CL557" s="27"/>
      <c r="CM557" s="27"/>
      <c r="CN557" s="27"/>
      <c r="CO557" s="27"/>
      <c r="CP557" s="27"/>
    </row>
    <row r="558" spans="1:94" x14ac:dyDescent="0.25">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c r="AO558" s="27"/>
      <c r="AP558" s="27"/>
      <c r="AQ558" s="27"/>
      <c r="AR558" s="27"/>
      <c r="AS558" s="27"/>
      <c r="AT558" s="27"/>
      <c r="AU558" s="27"/>
      <c r="AV558" s="27"/>
      <c r="AW558" s="27"/>
      <c r="AX558" s="27"/>
      <c r="AY558" s="27"/>
      <c r="AZ558" s="27"/>
      <c r="BA558" s="27"/>
      <c r="BB558" s="27"/>
      <c r="BC558" s="27"/>
      <c r="BD558" s="27"/>
      <c r="BE558" s="27"/>
      <c r="BF558" s="27"/>
      <c r="BG558" s="27"/>
      <c r="BH558" s="27"/>
      <c r="BI558" s="27"/>
      <c r="BJ558" s="27"/>
      <c r="BK558" s="27"/>
      <c r="BL558" s="27"/>
      <c r="BM558" s="27"/>
      <c r="BN558" s="27"/>
      <c r="BO558" s="27"/>
      <c r="BP558" s="27"/>
      <c r="BQ558" s="27"/>
      <c r="BR558" s="27"/>
      <c r="BS558" s="27"/>
      <c r="BT558" s="27"/>
      <c r="BU558" s="27"/>
      <c r="BV558" s="27"/>
      <c r="BW558" s="27"/>
      <c r="BX558" s="27"/>
      <c r="BY558" s="27"/>
      <c r="BZ558" s="27"/>
      <c r="CA558" s="27"/>
      <c r="CB558" s="27"/>
      <c r="CC558" s="27"/>
      <c r="CD558" s="27"/>
      <c r="CE558" s="27"/>
      <c r="CF558" s="27"/>
      <c r="CG558" s="27"/>
      <c r="CH558" s="27"/>
      <c r="CI558" s="27"/>
      <c r="CJ558" s="27"/>
      <c r="CK558" s="27"/>
      <c r="CL558" s="27"/>
      <c r="CM558" s="27"/>
      <c r="CN558" s="27"/>
      <c r="CO558" s="27"/>
      <c r="CP558" s="27"/>
    </row>
    <row r="559" spans="1:94" x14ac:dyDescent="0.25">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c r="AO559" s="27"/>
      <c r="AP559" s="27"/>
      <c r="AQ559" s="27"/>
      <c r="AR559" s="27"/>
      <c r="AS559" s="27"/>
      <c r="AT559" s="27"/>
      <c r="AU559" s="27"/>
      <c r="AV559" s="27"/>
      <c r="AW559" s="27"/>
      <c r="AX559" s="27"/>
      <c r="AY559" s="27"/>
      <c r="AZ559" s="27"/>
      <c r="BA559" s="27"/>
      <c r="BB559" s="27"/>
      <c r="BC559" s="27"/>
      <c r="BD559" s="27"/>
      <c r="BE559" s="27"/>
      <c r="BF559" s="27"/>
      <c r="BG559" s="27"/>
      <c r="BH559" s="27"/>
      <c r="BI559" s="27"/>
      <c r="BJ559" s="27"/>
      <c r="BK559" s="27"/>
      <c r="BL559" s="27"/>
      <c r="BM559" s="27"/>
      <c r="BN559" s="27"/>
      <c r="BO559" s="27"/>
      <c r="BP559" s="27"/>
      <c r="BQ559" s="27"/>
      <c r="BR559" s="27"/>
      <c r="BS559" s="27"/>
      <c r="BT559" s="27"/>
      <c r="BU559" s="27"/>
      <c r="BV559" s="27"/>
      <c r="BW559" s="27"/>
      <c r="BX559" s="27"/>
      <c r="BY559" s="27"/>
      <c r="BZ559" s="27"/>
      <c r="CA559" s="27"/>
      <c r="CB559" s="27"/>
      <c r="CC559" s="27"/>
      <c r="CD559" s="27"/>
      <c r="CE559" s="27"/>
      <c r="CF559" s="27"/>
      <c r="CG559" s="27"/>
      <c r="CH559" s="27"/>
      <c r="CI559" s="27"/>
      <c r="CJ559" s="27"/>
      <c r="CK559" s="27"/>
      <c r="CL559" s="27"/>
      <c r="CM559" s="27"/>
      <c r="CN559" s="27"/>
      <c r="CO559" s="27"/>
      <c r="CP559" s="27"/>
    </row>
    <row r="560" spans="1:94" x14ac:dyDescent="0.25">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c r="AO560" s="27"/>
      <c r="AP560" s="27"/>
      <c r="AQ560" s="27"/>
      <c r="AR560" s="27"/>
      <c r="AS560" s="27"/>
      <c r="AT560" s="27"/>
      <c r="AU560" s="27"/>
      <c r="AV560" s="27"/>
      <c r="AW560" s="27"/>
      <c r="AX560" s="27"/>
      <c r="AY560" s="27"/>
      <c r="AZ560" s="27"/>
      <c r="BA560" s="27"/>
      <c r="BB560" s="27"/>
      <c r="BC560" s="27"/>
      <c r="BD560" s="27"/>
      <c r="BE560" s="27"/>
      <c r="BF560" s="27"/>
      <c r="BG560" s="27"/>
      <c r="BH560" s="27"/>
      <c r="BI560" s="27"/>
      <c r="BJ560" s="27"/>
      <c r="BK560" s="27"/>
      <c r="BL560" s="27"/>
      <c r="BM560" s="27"/>
      <c r="BN560" s="27"/>
      <c r="BO560" s="27"/>
      <c r="BP560" s="27"/>
      <c r="BQ560" s="27"/>
      <c r="BR560" s="27"/>
      <c r="BS560" s="27"/>
      <c r="BT560" s="27"/>
      <c r="BU560" s="27"/>
      <c r="BV560" s="27"/>
      <c r="BW560" s="27"/>
      <c r="BX560" s="27"/>
      <c r="BY560" s="27"/>
      <c r="BZ560" s="27"/>
      <c r="CA560" s="27"/>
      <c r="CB560" s="27"/>
      <c r="CC560" s="27"/>
      <c r="CD560" s="27"/>
      <c r="CE560" s="27"/>
      <c r="CF560" s="27"/>
      <c r="CG560" s="27"/>
      <c r="CH560" s="27"/>
      <c r="CI560" s="27"/>
      <c r="CJ560" s="27"/>
      <c r="CK560" s="27"/>
      <c r="CL560" s="27"/>
      <c r="CM560" s="27"/>
      <c r="CN560" s="27"/>
      <c r="CO560" s="27"/>
      <c r="CP560" s="27"/>
    </row>
    <row r="561" spans="1:94" x14ac:dyDescent="0.25">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c r="AO561" s="27"/>
      <c r="AP561" s="27"/>
      <c r="AQ561" s="27"/>
      <c r="AR561" s="27"/>
      <c r="AS561" s="27"/>
      <c r="AT561" s="27"/>
      <c r="AU561" s="27"/>
      <c r="AV561" s="27"/>
      <c r="AW561" s="27"/>
      <c r="AX561" s="27"/>
      <c r="AY561" s="27"/>
      <c r="AZ561" s="27"/>
      <c r="BA561" s="27"/>
      <c r="BB561" s="27"/>
      <c r="BC561" s="27"/>
      <c r="BD561" s="27"/>
      <c r="BE561" s="27"/>
      <c r="BF561" s="27"/>
      <c r="BG561" s="27"/>
      <c r="BH561" s="27"/>
      <c r="BI561" s="27"/>
      <c r="BJ561" s="27"/>
      <c r="BK561" s="27"/>
      <c r="BL561" s="27"/>
      <c r="BM561" s="27"/>
      <c r="BN561" s="27"/>
      <c r="BO561" s="27"/>
      <c r="BP561" s="27"/>
      <c r="BQ561" s="27"/>
      <c r="BR561" s="27"/>
      <c r="BS561" s="27"/>
      <c r="BT561" s="27"/>
      <c r="BU561" s="27"/>
      <c r="BV561" s="27"/>
      <c r="BW561" s="27"/>
      <c r="BX561" s="27"/>
      <c r="BY561" s="27"/>
      <c r="BZ561" s="27"/>
      <c r="CA561" s="27"/>
      <c r="CB561" s="27"/>
      <c r="CC561" s="27"/>
      <c r="CD561" s="27"/>
      <c r="CE561" s="27"/>
      <c r="CF561" s="27"/>
      <c r="CG561" s="27"/>
      <c r="CH561" s="27"/>
      <c r="CI561" s="27"/>
      <c r="CJ561" s="27"/>
      <c r="CK561" s="27"/>
      <c r="CL561" s="27"/>
      <c r="CM561" s="27"/>
      <c r="CN561" s="27"/>
      <c r="CO561" s="27"/>
      <c r="CP561" s="27"/>
    </row>
    <row r="562" spans="1:94" x14ac:dyDescent="0.25">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c r="AO562" s="27"/>
      <c r="AP562" s="27"/>
      <c r="AQ562" s="27"/>
      <c r="AR562" s="27"/>
      <c r="AS562" s="27"/>
      <c r="AT562" s="27"/>
      <c r="AU562" s="27"/>
      <c r="AV562" s="27"/>
      <c r="AW562" s="27"/>
      <c r="AX562" s="27"/>
      <c r="AY562" s="27"/>
      <c r="AZ562" s="27"/>
      <c r="BA562" s="27"/>
      <c r="BB562" s="27"/>
      <c r="BC562" s="27"/>
      <c r="BD562" s="27"/>
      <c r="BE562" s="27"/>
      <c r="BF562" s="27"/>
      <c r="BG562" s="27"/>
      <c r="BH562" s="27"/>
      <c r="BI562" s="27"/>
      <c r="BJ562" s="27"/>
      <c r="BK562" s="27"/>
      <c r="BL562" s="27"/>
      <c r="BM562" s="27"/>
      <c r="BN562" s="27"/>
      <c r="BO562" s="27"/>
      <c r="BP562" s="27"/>
      <c r="BQ562" s="27"/>
      <c r="BR562" s="27"/>
      <c r="BS562" s="27"/>
      <c r="BT562" s="27"/>
      <c r="BU562" s="27"/>
      <c r="BV562" s="27"/>
      <c r="BW562" s="27"/>
      <c r="BX562" s="27"/>
      <c r="BY562" s="27"/>
      <c r="BZ562" s="27"/>
      <c r="CA562" s="27"/>
      <c r="CB562" s="27"/>
      <c r="CC562" s="27"/>
      <c r="CD562" s="27"/>
      <c r="CE562" s="27"/>
      <c r="CF562" s="27"/>
      <c r="CG562" s="27"/>
      <c r="CH562" s="27"/>
      <c r="CI562" s="27"/>
      <c r="CJ562" s="27"/>
      <c r="CK562" s="27"/>
      <c r="CL562" s="27"/>
      <c r="CM562" s="27"/>
      <c r="CN562" s="27"/>
      <c r="CO562" s="27"/>
      <c r="CP562" s="27"/>
    </row>
    <row r="563" spans="1:94" x14ac:dyDescent="0.25">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c r="AO563" s="27"/>
      <c r="AP563" s="27"/>
      <c r="AQ563" s="27"/>
      <c r="AR563" s="27"/>
      <c r="AS563" s="27"/>
      <c r="AT563" s="27"/>
      <c r="AU563" s="27"/>
      <c r="AV563" s="27"/>
      <c r="AW563" s="27"/>
      <c r="AX563" s="27"/>
      <c r="AY563" s="27"/>
      <c r="AZ563" s="27"/>
      <c r="BA563" s="27"/>
      <c r="BB563" s="27"/>
      <c r="BC563" s="27"/>
      <c r="BD563" s="27"/>
      <c r="BE563" s="27"/>
      <c r="BF563" s="27"/>
      <c r="BG563" s="27"/>
      <c r="BH563" s="27"/>
      <c r="BI563" s="27"/>
      <c r="BJ563" s="27"/>
      <c r="BK563" s="27"/>
      <c r="BL563" s="27"/>
      <c r="BM563" s="27"/>
      <c r="BN563" s="27"/>
      <c r="BO563" s="27"/>
      <c r="BP563" s="27"/>
      <c r="BQ563" s="27"/>
      <c r="BR563" s="27"/>
      <c r="BS563" s="27"/>
      <c r="BT563" s="27"/>
      <c r="BU563" s="27"/>
      <c r="BV563" s="27"/>
      <c r="BW563" s="27"/>
      <c r="BX563" s="27"/>
      <c r="BY563" s="27"/>
      <c r="BZ563" s="27"/>
      <c r="CA563" s="27"/>
      <c r="CB563" s="27"/>
      <c r="CC563" s="27"/>
      <c r="CD563" s="27"/>
      <c r="CE563" s="27"/>
      <c r="CF563" s="27"/>
      <c r="CG563" s="27"/>
      <c r="CH563" s="27"/>
      <c r="CI563" s="27"/>
      <c r="CJ563" s="27"/>
      <c r="CK563" s="27"/>
      <c r="CL563" s="27"/>
      <c r="CM563" s="27"/>
      <c r="CN563" s="27"/>
      <c r="CO563" s="27"/>
      <c r="CP563" s="27"/>
    </row>
    <row r="564" spans="1:94" x14ac:dyDescent="0.25">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c r="AO564" s="27"/>
      <c r="AP564" s="27"/>
      <c r="AQ564" s="27"/>
      <c r="AR564" s="27"/>
      <c r="AS564" s="27"/>
      <c r="AT564" s="27"/>
      <c r="AU564" s="27"/>
      <c r="AV564" s="27"/>
      <c r="AW564" s="27"/>
      <c r="AX564" s="27"/>
      <c r="AY564" s="27"/>
      <c r="AZ564" s="27"/>
      <c r="BA564" s="27"/>
      <c r="BB564" s="27"/>
      <c r="BC564" s="27"/>
      <c r="BD564" s="27"/>
      <c r="BE564" s="27"/>
      <c r="BF564" s="27"/>
      <c r="BG564" s="27"/>
      <c r="BH564" s="27"/>
      <c r="BI564" s="27"/>
      <c r="BJ564" s="27"/>
      <c r="BK564" s="27"/>
      <c r="BL564" s="27"/>
      <c r="BM564" s="27"/>
      <c r="BN564" s="27"/>
      <c r="BO564" s="27"/>
      <c r="BP564" s="27"/>
      <c r="BQ564" s="27"/>
      <c r="BR564" s="27"/>
      <c r="BS564" s="27"/>
      <c r="BT564" s="27"/>
      <c r="BU564" s="27"/>
      <c r="BV564" s="27"/>
      <c r="BW564" s="27"/>
      <c r="BX564" s="27"/>
      <c r="BY564" s="27"/>
      <c r="BZ564" s="27"/>
      <c r="CA564" s="27"/>
      <c r="CB564" s="27"/>
      <c r="CC564" s="27"/>
      <c r="CD564" s="27"/>
      <c r="CE564" s="27"/>
      <c r="CF564" s="27"/>
      <c r="CG564" s="27"/>
      <c r="CH564" s="27"/>
      <c r="CI564" s="27"/>
      <c r="CJ564" s="27"/>
      <c r="CK564" s="27"/>
      <c r="CL564" s="27"/>
      <c r="CM564" s="27"/>
      <c r="CN564" s="27"/>
      <c r="CO564" s="27"/>
      <c r="CP564" s="27"/>
    </row>
    <row r="565" spans="1:94" x14ac:dyDescent="0.25">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c r="AO565" s="27"/>
      <c r="AP565" s="27"/>
      <c r="AQ565" s="27"/>
      <c r="AR565" s="27"/>
      <c r="AS565" s="27"/>
      <c r="AT565" s="27"/>
      <c r="AU565" s="27"/>
      <c r="AV565" s="27"/>
      <c r="AW565" s="27"/>
      <c r="AX565" s="27"/>
      <c r="AY565" s="27"/>
      <c r="AZ565" s="27"/>
      <c r="BA565" s="27"/>
      <c r="BB565" s="27"/>
      <c r="BC565" s="27"/>
      <c r="BD565" s="27"/>
      <c r="BE565" s="27"/>
      <c r="BF565" s="27"/>
      <c r="BG565" s="27"/>
      <c r="BH565" s="27"/>
      <c r="BI565" s="27"/>
      <c r="BJ565" s="27"/>
      <c r="BK565" s="27"/>
      <c r="BL565" s="27"/>
      <c r="BM565" s="27"/>
      <c r="BN565" s="27"/>
      <c r="BO565" s="27"/>
      <c r="BP565" s="27"/>
      <c r="BQ565" s="27"/>
      <c r="BR565" s="27"/>
      <c r="BS565" s="27"/>
      <c r="BT565" s="27"/>
      <c r="BU565" s="27"/>
      <c r="BV565" s="27"/>
      <c r="BW565" s="27"/>
      <c r="BX565" s="27"/>
      <c r="BY565" s="27"/>
      <c r="BZ565" s="27"/>
      <c r="CA565" s="27"/>
      <c r="CB565" s="27"/>
      <c r="CC565" s="27"/>
      <c r="CD565" s="27"/>
      <c r="CE565" s="27"/>
      <c r="CF565" s="27"/>
      <c r="CG565" s="27"/>
      <c r="CH565" s="27"/>
      <c r="CI565" s="27"/>
      <c r="CJ565" s="27"/>
      <c r="CK565" s="27"/>
      <c r="CL565" s="27"/>
      <c r="CM565" s="27"/>
      <c r="CN565" s="27"/>
      <c r="CO565" s="27"/>
      <c r="CP565" s="27"/>
    </row>
    <row r="566" spans="1:94" x14ac:dyDescent="0.25">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c r="AO566" s="27"/>
      <c r="AP566" s="27"/>
      <c r="AQ566" s="27"/>
      <c r="AR566" s="27"/>
      <c r="AS566" s="27"/>
      <c r="AT566" s="27"/>
      <c r="AU566" s="27"/>
      <c r="AV566" s="27"/>
      <c r="AW566" s="27"/>
      <c r="AX566" s="27"/>
      <c r="AY566" s="27"/>
      <c r="AZ566" s="27"/>
      <c r="BA566" s="27"/>
      <c r="BB566" s="27"/>
      <c r="BC566" s="27"/>
      <c r="BD566" s="27"/>
      <c r="BE566" s="27"/>
      <c r="BF566" s="27"/>
      <c r="BG566" s="27"/>
      <c r="BH566" s="27"/>
      <c r="BI566" s="27"/>
      <c r="BJ566" s="27"/>
      <c r="BK566" s="27"/>
      <c r="BL566" s="27"/>
      <c r="BM566" s="27"/>
      <c r="BN566" s="27"/>
      <c r="BO566" s="27"/>
      <c r="BP566" s="27"/>
      <c r="BQ566" s="27"/>
      <c r="BR566" s="27"/>
      <c r="BS566" s="27"/>
      <c r="BT566" s="27"/>
      <c r="BU566" s="27"/>
      <c r="BV566" s="27"/>
      <c r="BW566" s="27"/>
      <c r="BX566" s="27"/>
      <c r="BY566" s="27"/>
      <c r="BZ566" s="27"/>
      <c r="CA566" s="27"/>
      <c r="CB566" s="27"/>
      <c r="CC566" s="27"/>
      <c r="CD566" s="27"/>
      <c r="CE566" s="27"/>
      <c r="CF566" s="27"/>
      <c r="CG566" s="27"/>
      <c r="CH566" s="27"/>
      <c r="CI566" s="27"/>
      <c r="CJ566" s="27"/>
      <c r="CK566" s="27"/>
      <c r="CL566" s="27"/>
      <c r="CM566" s="27"/>
      <c r="CN566" s="27"/>
      <c r="CO566" s="27"/>
      <c r="CP566" s="27"/>
    </row>
    <row r="567" spans="1:94" x14ac:dyDescent="0.25">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c r="AO567" s="27"/>
      <c r="AP567" s="27"/>
      <c r="AQ567" s="27"/>
      <c r="AR567" s="27"/>
      <c r="AS567" s="27"/>
      <c r="AT567" s="27"/>
      <c r="AU567" s="27"/>
      <c r="AV567" s="27"/>
      <c r="AW567" s="27"/>
      <c r="AX567" s="27"/>
      <c r="AY567" s="27"/>
      <c r="AZ567" s="27"/>
      <c r="BA567" s="27"/>
      <c r="BB567" s="27"/>
      <c r="BC567" s="27"/>
      <c r="BD567" s="27"/>
      <c r="BE567" s="27"/>
      <c r="BF567" s="27"/>
      <c r="BG567" s="27"/>
      <c r="BH567" s="27"/>
      <c r="BI567" s="27"/>
      <c r="BJ567" s="27"/>
      <c r="BK567" s="27"/>
      <c r="BL567" s="27"/>
      <c r="BM567" s="27"/>
      <c r="BN567" s="27"/>
      <c r="BO567" s="27"/>
      <c r="BP567" s="27"/>
      <c r="BQ567" s="27"/>
      <c r="BR567" s="27"/>
      <c r="BS567" s="27"/>
      <c r="BT567" s="27"/>
      <c r="BU567" s="27"/>
      <c r="BV567" s="27"/>
      <c r="BW567" s="27"/>
      <c r="BX567" s="27"/>
      <c r="BY567" s="27"/>
      <c r="BZ567" s="27"/>
      <c r="CA567" s="27"/>
      <c r="CB567" s="27"/>
      <c r="CC567" s="27"/>
      <c r="CD567" s="27"/>
      <c r="CE567" s="27"/>
      <c r="CF567" s="27"/>
      <c r="CG567" s="27"/>
      <c r="CH567" s="27"/>
      <c r="CI567" s="27"/>
      <c r="CJ567" s="27"/>
      <c r="CK567" s="27"/>
      <c r="CL567" s="27"/>
      <c r="CM567" s="27"/>
      <c r="CN567" s="27"/>
      <c r="CO567" s="27"/>
      <c r="CP567" s="27"/>
    </row>
    <row r="568" spans="1:94" x14ac:dyDescent="0.25">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c r="AO568" s="27"/>
      <c r="AP568" s="27"/>
      <c r="AQ568" s="27"/>
      <c r="AR568" s="27"/>
      <c r="AS568" s="27"/>
      <c r="AT568" s="27"/>
      <c r="AU568" s="27"/>
      <c r="AV568" s="27"/>
      <c r="AW568" s="27"/>
      <c r="AX568" s="27"/>
      <c r="AY568" s="27"/>
      <c r="AZ568" s="27"/>
      <c r="BA568" s="27"/>
      <c r="BB568" s="27"/>
      <c r="BC568" s="27"/>
      <c r="BD568" s="27"/>
      <c r="BE568" s="27"/>
      <c r="BF568" s="27"/>
      <c r="BG568" s="27"/>
      <c r="BH568" s="27"/>
      <c r="BI568" s="27"/>
      <c r="BJ568" s="27"/>
      <c r="BK568" s="27"/>
      <c r="BL568" s="27"/>
      <c r="BM568" s="27"/>
      <c r="BN568" s="27"/>
      <c r="BO568" s="27"/>
      <c r="BP568" s="27"/>
      <c r="BQ568" s="27"/>
      <c r="BR568" s="27"/>
      <c r="BS568" s="27"/>
      <c r="BT568" s="27"/>
      <c r="BU568" s="27"/>
      <c r="BV568" s="27"/>
      <c r="BW568" s="27"/>
      <c r="BX568" s="27"/>
      <c r="BY568" s="27"/>
      <c r="BZ568" s="27"/>
      <c r="CA568" s="27"/>
      <c r="CB568" s="27"/>
      <c r="CC568" s="27"/>
      <c r="CD568" s="27"/>
      <c r="CE568" s="27"/>
      <c r="CF568" s="27"/>
      <c r="CG568" s="27"/>
      <c r="CH568" s="27"/>
      <c r="CI568" s="27"/>
      <c r="CJ568" s="27"/>
      <c r="CK568" s="27"/>
      <c r="CL568" s="27"/>
      <c r="CM568" s="27"/>
      <c r="CN568" s="27"/>
      <c r="CO568" s="27"/>
      <c r="CP568" s="27"/>
    </row>
    <row r="569" spans="1:94" x14ac:dyDescent="0.25">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c r="AO569" s="27"/>
      <c r="AP569" s="27"/>
      <c r="AQ569" s="27"/>
      <c r="AR569" s="27"/>
      <c r="AS569" s="27"/>
      <c r="AT569" s="27"/>
      <c r="AU569" s="27"/>
      <c r="AV569" s="27"/>
      <c r="AW569" s="27"/>
      <c r="AX569" s="27"/>
      <c r="AY569" s="27"/>
      <c r="AZ569" s="27"/>
      <c r="BA569" s="27"/>
      <c r="BB569" s="27"/>
      <c r="BC569" s="27"/>
      <c r="BD569" s="27"/>
      <c r="BE569" s="27"/>
      <c r="BF569" s="27"/>
      <c r="BG569" s="27"/>
      <c r="BH569" s="27"/>
      <c r="BI569" s="27"/>
      <c r="BJ569" s="27"/>
      <c r="BK569" s="27"/>
      <c r="BL569" s="27"/>
      <c r="BM569" s="27"/>
      <c r="BN569" s="27"/>
      <c r="BO569" s="27"/>
      <c r="BP569" s="27"/>
      <c r="BQ569" s="27"/>
      <c r="BR569" s="27"/>
      <c r="BS569" s="27"/>
      <c r="BT569" s="27"/>
      <c r="BU569" s="27"/>
      <c r="BV569" s="27"/>
      <c r="BW569" s="27"/>
      <c r="BX569" s="27"/>
      <c r="BY569" s="27"/>
      <c r="BZ569" s="27"/>
      <c r="CA569" s="27"/>
      <c r="CB569" s="27"/>
      <c r="CC569" s="27"/>
      <c r="CD569" s="27"/>
      <c r="CE569" s="27"/>
      <c r="CF569" s="27"/>
      <c r="CG569" s="27"/>
      <c r="CH569" s="27"/>
      <c r="CI569" s="27"/>
      <c r="CJ569" s="27"/>
      <c r="CK569" s="27"/>
      <c r="CL569" s="27"/>
      <c r="CM569" s="27"/>
      <c r="CN569" s="27"/>
      <c r="CO569" s="27"/>
      <c r="CP569" s="27"/>
    </row>
    <row r="570" spans="1:94" x14ac:dyDescent="0.25">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c r="AO570" s="27"/>
      <c r="AP570" s="27"/>
      <c r="AQ570" s="27"/>
      <c r="AR570" s="27"/>
      <c r="AS570" s="27"/>
      <c r="AT570" s="27"/>
      <c r="AU570" s="27"/>
      <c r="AV570" s="27"/>
      <c r="AW570" s="27"/>
      <c r="AX570" s="27"/>
      <c r="AY570" s="27"/>
      <c r="AZ570" s="27"/>
      <c r="BA570" s="27"/>
      <c r="BB570" s="27"/>
      <c r="BC570" s="27"/>
      <c r="BD570" s="27"/>
      <c r="BE570" s="27"/>
      <c r="BF570" s="27"/>
      <c r="BG570" s="27"/>
      <c r="BH570" s="27"/>
      <c r="BI570" s="27"/>
      <c r="BJ570" s="27"/>
      <c r="BK570" s="27"/>
      <c r="BL570" s="27"/>
      <c r="BM570" s="27"/>
      <c r="BN570" s="27"/>
      <c r="BO570" s="27"/>
      <c r="BP570" s="27"/>
      <c r="BQ570" s="27"/>
      <c r="BR570" s="27"/>
      <c r="BS570" s="27"/>
      <c r="BT570" s="27"/>
      <c r="BU570" s="27"/>
      <c r="BV570" s="27"/>
      <c r="BW570" s="27"/>
      <c r="BX570" s="27"/>
      <c r="BY570" s="27"/>
      <c r="BZ570" s="27"/>
      <c r="CA570" s="27"/>
      <c r="CB570" s="27"/>
      <c r="CC570" s="27"/>
      <c r="CD570" s="27"/>
      <c r="CE570" s="27"/>
      <c r="CF570" s="27"/>
      <c r="CG570" s="27"/>
      <c r="CH570" s="27"/>
      <c r="CI570" s="27"/>
      <c r="CJ570" s="27"/>
      <c r="CK570" s="27"/>
      <c r="CL570" s="27"/>
      <c r="CM570" s="27"/>
      <c r="CN570" s="27"/>
      <c r="CO570" s="27"/>
      <c r="CP570" s="27"/>
    </row>
    <row r="571" spans="1:94" x14ac:dyDescent="0.25">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c r="AO571" s="27"/>
      <c r="AP571" s="27"/>
      <c r="AQ571" s="27"/>
      <c r="AR571" s="27"/>
      <c r="AS571" s="27"/>
      <c r="AT571" s="27"/>
      <c r="AU571" s="27"/>
      <c r="AV571" s="27"/>
      <c r="AW571" s="27"/>
      <c r="AX571" s="27"/>
      <c r="AY571" s="27"/>
      <c r="AZ571" s="27"/>
      <c r="BA571" s="27"/>
      <c r="BB571" s="27"/>
      <c r="BC571" s="27"/>
      <c r="BD571" s="27"/>
      <c r="BE571" s="27"/>
      <c r="BF571" s="27"/>
      <c r="BG571" s="27"/>
      <c r="BH571" s="27"/>
      <c r="BI571" s="27"/>
      <c r="BJ571" s="27"/>
      <c r="BK571" s="27"/>
      <c r="BL571" s="27"/>
      <c r="BM571" s="27"/>
      <c r="BN571" s="27"/>
      <c r="BO571" s="27"/>
      <c r="BP571" s="27"/>
      <c r="BQ571" s="27"/>
      <c r="BR571" s="27"/>
      <c r="BS571" s="27"/>
      <c r="BT571" s="27"/>
      <c r="BU571" s="27"/>
      <c r="BV571" s="27"/>
      <c r="BW571" s="27"/>
      <c r="BX571" s="27"/>
      <c r="BY571" s="27"/>
      <c r="BZ571" s="27"/>
      <c r="CA571" s="27"/>
      <c r="CB571" s="27"/>
      <c r="CC571" s="27"/>
      <c r="CD571" s="27"/>
      <c r="CE571" s="27"/>
      <c r="CF571" s="27"/>
      <c r="CG571" s="27"/>
      <c r="CH571" s="27"/>
      <c r="CI571" s="27"/>
      <c r="CJ571" s="27"/>
      <c r="CK571" s="27"/>
      <c r="CL571" s="27"/>
      <c r="CM571" s="27"/>
      <c r="CN571" s="27"/>
      <c r="CO571" s="27"/>
      <c r="CP571" s="27"/>
    </row>
    <row r="572" spans="1:94" x14ac:dyDescent="0.25">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c r="AO572" s="27"/>
      <c r="AP572" s="27"/>
      <c r="AQ572" s="27"/>
      <c r="AR572" s="27"/>
      <c r="AS572" s="27"/>
      <c r="AT572" s="27"/>
      <c r="AU572" s="27"/>
      <c r="AV572" s="27"/>
      <c r="AW572" s="27"/>
      <c r="AX572" s="27"/>
      <c r="AY572" s="27"/>
      <c r="AZ572" s="27"/>
      <c r="BA572" s="27"/>
      <c r="BB572" s="27"/>
      <c r="BC572" s="27"/>
      <c r="BD572" s="27"/>
      <c r="BE572" s="27"/>
      <c r="BF572" s="27"/>
      <c r="BG572" s="27"/>
      <c r="BH572" s="27"/>
      <c r="BI572" s="27"/>
      <c r="BJ572" s="27"/>
      <c r="BK572" s="27"/>
      <c r="BL572" s="27"/>
      <c r="BM572" s="27"/>
      <c r="BN572" s="27"/>
      <c r="BO572" s="27"/>
      <c r="BP572" s="27"/>
      <c r="BQ572" s="27"/>
      <c r="BR572" s="27"/>
      <c r="BS572" s="27"/>
      <c r="BT572" s="27"/>
      <c r="BU572" s="27"/>
      <c r="BV572" s="27"/>
      <c r="BW572" s="27"/>
      <c r="BX572" s="27"/>
      <c r="BY572" s="27"/>
      <c r="BZ572" s="27"/>
      <c r="CA572" s="27"/>
      <c r="CB572" s="27"/>
      <c r="CC572" s="27"/>
      <c r="CD572" s="27"/>
      <c r="CE572" s="27"/>
      <c r="CF572" s="27"/>
      <c r="CG572" s="27"/>
      <c r="CH572" s="27"/>
      <c r="CI572" s="27"/>
      <c r="CJ572" s="27"/>
      <c r="CK572" s="27"/>
      <c r="CL572" s="27"/>
      <c r="CM572" s="27"/>
      <c r="CN572" s="27"/>
      <c r="CO572" s="27"/>
      <c r="CP572" s="27"/>
    </row>
    <row r="573" spans="1:94" x14ac:dyDescent="0.25">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c r="AO573" s="27"/>
      <c r="AP573" s="27"/>
      <c r="AQ573" s="27"/>
      <c r="AR573" s="27"/>
      <c r="AS573" s="27"/>
      <c r="AT573" s="27"/>
      <c r="AU573" s="27"/>
      <c r="AV573" s="27"/>
      <c r="AW573" s="27"/>
      <c r="AX573" s="27"/>
      <c r="AY573" s="27"/>
      <c r="AZ573" s="27"/>
      <c r="BA573" s="27"/>
      <c r="BB573" s="27"/>
      <c r="BC573" s="27"/>
      <c r="BD573" s="27"/>
      <c r="BE573" s="27"/>
      <c r="BF573" s="27"/>
      <c r="BG573" s="27"/>
      <c r="BH573" s="27"/>
      <c r="BI573" s="27"/>
      <c r="BJ573" s="27"/>
      <c r="BK573" s="27"/>
      <c r="BL573" s="27"/>
      <c r="BM573" s="27"/>
      <c r="BN573" s="27"/>
      <c r="BO573" s="27"/>
      <c r="BP573" s="27"/>
      <c r="BQ573" s="27"/>
      <c r="BR573" s="27"/>
      <c r="BS573" s="27"/>
      <c r="BT573" s="27"/>
      <c r="BU573" s="27"/>
      <c r="BV573" s="27"/>
      <c r="BW573" s="27"/>
      <c r="BX573" s="27"/>
      <c r="BY573" s="27"/>
      <c r="BZ573" s="27"/>
      <c r="CA573" s="27"/>
      <c r="CB573" s="27"/>
      <c r="CC573" s="27"/>
      <c r="CD573" s="27"/>
      <c r="CE573" s="27"/>
      <c r="CF573" s="27"/>
      <c r="CG573" s="27"/>
      <c r="CH573" s="27"/>
      <c r="CI573" s="27"/>
      <c r="CJ573" s="27"/>
      <c r="CK573" s="27"/>
      <c r="CL573" s="27"/>
      <c r="CM573" s="27"/>
      <c r="CN573" s="27"/>
      <c r="CO573" s="27"/>
      <c r="CP573" s="27"/>
    </row>
    <row r="574" spans="1:94" x14ac:dyDescent="0.25">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c r="AO574" s="27"/>
      <c r="AP574" s="27"/>
      <c r="AQ574" s="27"/>
      <c r="AR574" s="27"/>
      <c r="AS574" s="27"/>
      <c r="AT574" s="27"/>
      <c r="AU574" s="27"/>
      <c r="AV574" s="27"/>
      <c r="AW574" s="27"/>
      <c r="AX574" s="27"/>
      <c r="AY574" s="27"/>
      <c r="AZ574" s="27"/>
      <c r="BA574" s="27"/>
      <c r="BB574" s="27"/>
      <c r="BC574" s="27"/>
      <c r="BD574" s="27"/>
      <c r="BE574" s="27"/>
      <c r="BF574" s="27"/>
      <c r="BG574" s="27"/>
      <c r="BH574" s="27"/>
      <c r="BI574" s="27"/>
      <c r="BJ574" s="27"/>
      <c r="BK574" s="27"/>
      <c r="BL574" s="27"/>
      <c r="BM574" s="27"/>
      <c r="BN574" s="27"/>
      <c r="BO574" s="27"/>
      <c r="BP574" s="27"/>
      <c r="BQ574" s="27"/>
      <c r="BR574" s="27"/>
      <c r="BS574" s="27"/>
      <c r="BT574" s="27"/>
      <c r="BU574" s="27"/>
      <c r="BV574" s="27"/>
      <c r="BW574" s="27"/>
      <c r="BX574" s="27"/>
      <c r="BY574" s="27"/>
      <c r="BZ574" s="27"/>
      <c r="CA574" s="27"/>
      <c r="CB574" s="27"/>
      <c r="CC574" s="27"/>
      <c r="CD574" s="27"/>
      <c r="CE574" s="27"/>
      <c r="CF574" s="27"/>
      <c r="CG574" s="27"/>
      <c r="CH574" s="27"/>
      <c r="CI574" s="27"/>
      <c r="CJ574" s="27"/>
      <c r="CK574" s="27"/>
      <c r="CL574" s="27"/>
      <c r="CM574" s="27"/>
      <c r="CN574" s="27"/>
      <c r="CO574" s="27"/>
      <c r="CP574" s="27"/>
    </row>
    <row r="575" spans="1:94" x14ac:dyDescent="0.25">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c r="AO575" s="27"/>
      <c r="AP575" s="27"/>
      <c r="AQ575" s="27"/>
      <c r="AR575" s="27"/>
      <c r="AS575" s="27"/>
      <c r="AT575" s="27"/>
      <c r="AU575" s="27"/>
      <c r="AV575" s="27"/>
      <c r="AW575" s="27"/>
      <c r="AX575" s="27"/>
      <c r="AY575" s="27"/>
      <c r="AZ575" s="27"/>
      <c r="BA575" s="27"/>
      <c r="BB575" s="27"/>
      <c r="BC575" s="27"/>
      <c r="BD575" s="27"/>
      <c r="BE575" s="27"/>
      <c r="BF575" s="27"/>
      <c r="BG575" s="27"/>
      <c r="BH575" s="27"/>
      <c r="BI575" s="27"/>
      <c r="BJ575" s="27"/>
      <c r="BK575" s="27"/>
      <c r="BL575" s="27"/>
      <c r="BM575" s="27"/>
      <c r="BN575" s="27"/>
      <c r="BO575" s="27"/>
      <c r="BP575" s="27"/>
      <c r="BQ575" s="27"/>
      <c r="BR575" s="27"/>
      <c r="BS575" s="27"/>
      <c r="BT575" s="27"/>
      <c r="BU575" s="27"/>
      <c r="BV575" s="27"/>
      <c r="BW575" s="27"/>
      <c r="BX575" s="27"/>
      <c r="BY575" s="27"/>
      <c r="BZ575" s="27"/>
      <c r="CA575" s="27"/>
      <c r="CB575" s="27"/>
      <c r="CC575" s="27"/>
      <c r="CD575" s="27"/>
      <c r="CE575" s="27"/>
      <c r="CF575" s="27"/>
      <c r="CG575" s="27"/>
      <c r="CH575" s="27"/>
      <c r="CI575" s="27"/>
      <c r="CJ575" s="27"/>
      <c r="CK575" s="27"/>
      <c r="CL575" s="27"/>
      <c r="CM575" s="27"/>
      <c r="CN575" s="27"/>
      <c r="CO575" s="27"/>
      <c r="CP575" s="27"/>
    </row>
    <row r="576" spans="1:94" x14ac:dyDescent="0.25">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c r="AO576" s="27"/>
      <c r="AP576" s="27"/>
      <c r="AQ576" s="27"/>
      <c r="AR576" s="27"/>
      <c r="AS576" s="27"/>
      <c r="AT576" s="27"/>
      <c r="AU576" s="27"/>
      <c r="AV576" s="27"/>
      <c r="AW576" s="27"/>
      <c r="AX576" s="27"/>
      <c r="AY576" s="27"/>
      <c r="AZ576" s="27"/>
      <c r="BA576" s="27"/>
      <c r="BB576" s="27"/>
      <c r="BC576" s="27"/>
      <c r="BD576" s="27"/>
      <c r="BE576" s="27"/>
      <c r="BF576" s="27"/>
      <c r="BG576" s="27"/>
      <c r="BH576" s="27"/>
      <c r="BI576" s="27"/>
      <c r="BJ576" s="27"/>
      <c r="BK576" s="27"/>
      <c r="BL576" s="27"/>
      <c r="BM576" s="27"/>
      <c r="BN576" s="27"/>
      <c r="BO576" s="27"/>
      <c r="BP576" s="27"/>
      <c r="BQ576" s="27"/>
      <c r="BR576" s="27"/>
      <c r="BS576" s="27"/>
      <c r="BT576" s="27"/>
      <c r="BU576" s="27"/>
      <c r="BV576" s="27"/>
      <c r="BW576" s="27"/>
      <c r="BX576" s="27"/>
      <c r="BY576" s="27"/>
      <c r="BZ576" s="27"/>
      <c r="CA576" s="27"/>
      <c r="CB576" s="27"/>
      <c r="CC576" s="27"/>
      <c r="CD576" s="27"/>
      <c r="CE576" s="27"/>
      <c r="CF576" s="27"/>
      <c r="CG576" s="27"/>
      <c r="CH576" s="27"/>
      <c r="CI576" s="27"/>
      <c r="CJ576" s="27"/>
      <c r="CK576" s="27"/>
      <c r="CL576" s="27"/>
      <c r="CM576" s="27"/>
      <c r="CN576" s="27"/>
      <c r="CO576" s="27"/>
      <c r="CP576" s="27"/>
    </row>
    <row r="577" spans="1:94" x14ac:dyDescent="0.25">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c r="AO577" s="27"/>
      <c r="AP577" s="27"/>
      <c r="AQ577" s="27"/>
      <c r="AR577" s="27"/>
      <c r="AS577" s="27"/>
      <c r="AT577" s="27"/>
      <c r="AU577" s="27"/>
      <c r="AV577" s="27"/>
      <c r="AW577" s="27"/>
      <c r="AX577" s="27"/>
      <c r="AY577" s="27"/>
      <c r="AZ577" s="27"/>
      <c r="BA577" s="27"/>
      <c r="BB577" s="27"/>
      <c r="BC577" s="27"/>
      <c r="BD577" s="27"/>
      <c r="BE577" s="27"/>
      <c r="BF577" s="27"/>
      <c r="BG577" s="27"/>
      <c r="BH577" s="27"/>
      <c r="BI577" s="27"/>
      <c r="BJ577" s="27"/>
      <c r="BK577" s="27"/>
      <c r="BL577" s="27"/>
      <c r="BM577" s="27"/>
      <c r="BN577" s="27"/>
      <c r="BO577" s="27"/>
      <c r="BP577" s="27"/>
      <c r="BQ577" s="27"/>
      <c r="BR577" s="27"/>
      <c r="BS577" s="27"/>
      <c r="BT577" s="27"/>
      <c r="BU577" s="27"/>
      <c r="BV577" s="27"/>
      <c r="BW577" s="27"/>
      <c r="BX577" s="27"/>
      <c r="BY577" s="27"/>
      <c r="BZ577" s="27"/>
      <c r="CA577" s="27"/>
      <c r="CB577" s="27"/>
      <c r="CC577" s="27"/>
      <c r="CD577" s="27"/>
      <c r="CE577" s="27"/>
      <c r="CF577" s="27"/>
      <c r="CG577" s="27"/>
      <c r="CH577" s="27"/>
      <c r="CI577" s="27"/>
      <c r="CJ577" s="27"/>
      <c r="CK577" s="27"/>
      <c r="CL577" s="27"/>
      <c r="CM577" s="27"/>
      <c r="CN577" s="27"/>
      <c r="CO577" s="27"/>
      <c r="CP577" s="27"/>
    </row>
    <row r="578" spans="1:94" x14ac:dyDescent="0.25">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c r="AO578" s="27"/>
      <c r="AP578" s="27"/>
      <c r="AQ578" s="27"/>
      <c r="AR578" s="27"/>
      <c r="AS578" s="27"/>
      <c r="AT578" s="27"/>
      <c r="AU578" s="27"/>
      <c r="AV578" s="27"/>
      <c r="AW578" s="27"/>
      <c r="AX578" s="27"/>
      <c r="AY578" s="27"/>
      <c r="AZ578" s="27"/>
      <c r="BA578" s="27"/>
      <c r="BB578" s="27"/>
      <c r="BC578" s="27"/>
      <c r="BD578" s="27"/>
      <c r="BE578" s="27"/>
      <c r="BF578" s="27"/>
      <c r="BG578" s="27"/>
      <c r="BH578" s="27"/>
      <c r="BI578" s="27"/>
      <c r="BJ578" s="27"/>
      <c r="BK578" s="27"/>
      <c r="BL578" s="27"/>
      <c r="BM578" s="27"/>
      <c r="BN578" s="27"/>
      <c r="BO578" s="27"/>
      <c r="BP578" s="27"/>
      <c r="BQ578" s="27"/>
      <c r="BR578" s="27"/>
      <c r="BS578" s="27"/>
      <c r="BT578" s="27"/>
      <c r="BU578" s="27"/>
      <c r="BV578" s="27"/>
      <c r="BW578" s="27"/>
      <c r="BX578" s="27"/>
      <c r="BY578" s="27"/>
      <c r="BZ578" s="27"/>
      <c r="CA578" s="27"/>
      <c r="CB578" s="27"/>
      <c r="CC578" s="27"/>
      <c r="CD578" s="27"/>
      <c r="CE578" s="27"/>
      <c r="CF578" s="27"/>
      <c r="CG578" s="27"/>
      <c r="CH578" s="27"/>
      <c r="CI578" s="27"/>
      <c r="CJ578" s="27"/>
      <c r="CK578" s="27"/>
      <c r="CL578" s="27"/>
      <c r="CM578" s="27"/>
      <c r="CN578" s="27"/>
      <c r="CO578" s="27"/>
      <c r="CP578" s="27"/>
    </row>
    <row r="579" spans="1:94" x14ac:dyDescent="0.25">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c r="AO579" s="27"/>
      <c r="AP579" s="27"/>
      <c r="AQ579" s="27"/>
      <c r="AR579" s="27"/>
      <c r="AS579" s="27"/>
      <c r="AT579" s="27"/>
      <c r="AU579" s="27"/>
      <c r="AV579" s="27"/>
      <c r="AW579" s="27"/>
      <c r="AX579" s="27"/>
      <c r="AY579" s="27"/>
      <c r="AZ579" s="27"/>
      <c r="BA579" s="27"/>
      <c r="BB579" s="27"/>
      <c r="BC579" s="27"/>
      <c r="BD579" s="27"/>
      <c r="BE579" s="27"/>
      <c r="BF579" s="27"/>
      <c r="BG579" s="27"/>
      <c r="BH579" s="27"/>
      <c r="BI579" s="27"/>
      <c r="BJ579" s="27"/>
      <c r="BK579" s="27"/>
      <c r="BL579" s="27"/>
      <c r="BM579" s="27"/>
      <c r="BN579" s="27"/>
      <c r="BO579" s="27"/>
      <c r="BP579" s="27"/>
      <c r="BQ579" s="27"/>
      <c r="BR579" s="27"/>
      <c r="BS579" s="27"/>
      <c r="BT579" s="27"/>
      <c r="BU579" s="27"/>
      <c r="BV579" s="27"/>
      <c r="BW579" s="27"/>
      <c r="BX579" s="27"/>
      <c r="BY579" s="27"/>
      <c r="BZ579" s="27"/>
      <c r="CA579" s="27"/>
      <c r="CB579" s="27"/>
      <c r="CC579" s="27"/>
      <c r="CD579" s="27"/>
      <c r="CE579" s="27"/>
      <c r="CF579" s="27"/>
      <c r="CG579" s="27"/>
      <c r="CH579" s="27"/>
      <c r="CI579" s="27"/>
      <c r="CJ579" s="27"/>
      <c r="CK579" s="27"/>
      <c r="CL579" s="27"/>
      <c r="CM579" s="27"/>
      <c r="CN579" s="27"/>
      <c r="CO579" s="27"/>
      <c r="CP579" s="27"/>
    </row>
    <row r="580" spans="1:94" x14ac:dyDescent="0.25">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c r="AO580" s="27"/>
      <c r="AP580" s="27"/>
      <c r="AQ580" s="27"/>
      <c r="AR580" s="27"/>
      <c r="AS580" s="27"/>
      <c r="AT580" s="27"/>
      <c r="AU580" s="27"/>
      <c r="AV580" s="27"/>
      <c r="AW580" s="27"/>
      <c r="AX580" s="27"/>
      <c r="AY580" s="27"/>
      <c r="AZ580" s="27"/>
      <c r="BA580" s="27"/>
      <c r="BB580" s="27"/>
      <c r="BC580" s="27"/>
      <c r="BD580" s="27"/>
      <c r="BE580" s="27"/>
      <c r="BF580" s="27"/>
      <c r="BG580" s="27"/>
      <c r="BH580" s="27"/>
      <c r="BI580" s="27"/>
      <c r="BJ580" s="27"/>
      <c r="BK580" s="27"/>
      <c r="BL580" s="27"/>
      <c r="BM580" s="27"/>
      <c r="BN580" s="27"/>
      <c r="BO580" s="27"/>
      <c r="BP580" s="27"/>
      <c r="BQ580" s="27"/>
      <c r="BR580" s="27"/>
      <c r="BS580" s="27"/>
      <c r="BT580" s="27"/>
      <c r="BU580" s="27"/>
      <c r="BV580" s="27"/>
      <c r="BW580" s="27"/>
      <c r="BX580" s="27"/>
      <c r="BY580" s="27"/>
      <c r="BZ580" s="27"/>
      <c r="CA580" s="27"/>
      <c r="CB580" s="27"/>
      <c r="CC580" s="27"/>
      <c r="CD580" s="27"/>
      <c r="CE580" s="27"/>
      <c r="CF580" s="27"/>
      <c r="CG580" s="27"/>
      <c r="CH580" s="27"/>
      <c r="CI580" s="27"/>
      <c r="CJ580" s="27"/>
      <c r="CK580" s="27"/>
      <c r="CL580" s="27"/>
      <c r="CM580" s="27"/>
      <c r="CN580" s="27"/>
      <c r="CO580" s="27"/>
      <c r="CP580" s="27"/>
    </row>
    <row r="581" spans="1:94" x14ac:dyDescent="0.25">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c r="AO581" s="27"/>
      <c r="AP581" s="27"/>
      <c r="AQ581" s="27"/>
      <c r="AR581" s="27"/>
      <c r="AS581" s="27"/>
      <c r="AT581" s="27"/>
      <c r="AU581" s="27"/>
      <c r="AV581" s="27"/>
      <c r="AW581" s="27"/>
      <c r="AX581" s="27"/>
      <c r="AY581" s="27"/>
      <c r="AZ581" s="27"/>
      <c r="BA581" s="27"/>
      <c r="BB581" s="27"/>
      <c r="BC581" s="27"/>
      <c r="BD581" s="27"/>
      <c r="BE581" s="27"/>
      <c r="BF581" s="27"/>
      <c r="BG581" s="27"/>
      <c r="BH581" s="27"/>
      <c r="BI581" s="27"/>
      <c r="BJ581" s="27"/>
      <c r="BK581" s="27"/>
      <c r="BL581" s="27"/>
      <c r="BM581" s="27"/>
      <c r="BN581" s="27"/>
      <c r="BO581" s="27"/>
      <c r="BP581" s="27"/>
      <c r="BQ581" s="27"/>
      <c r="BR581" s="27"/>
      <c r="BS581" s="27"/>
      <c r="BT581" s="27"/>
      <c r="BU581" s="27"/>
      <c r="BV581" s="27"/>
      <c r="BW581" s="27"/>
      <c r="BX581" s="27"/>
      <c r="BY581" s="27"/>
      <c r="BZ581" s="27"/>
      <c r="CA581" s="27"/>
      <c r="CB581" s="27"/>
      <c r="CC581" s="27"/>
      <c r="CD581" s="27"/>
      <c r="CE581" s="27"/>
      <c r="CF581" s="27"/>
      <c r="CG581" s="27"/>
      <c r="CH581" s="27"/>
      <c r="CI581" s="27"/>
      <c r="CJ581" s="27"/>
      <c r="CK581" s="27"/>
      <c r="CL581" s="27"/>
      <c r="CM581" s="27"/>
      <c r="CN581" s="27"/>
      <c r="CO581" s="27"/>
      <c r="CP581" s="27"/>
    </row>
    <row r="582" spans="1:94" x14ac:dyDescent="0.25">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c r="AO582" s="27"/>
      <c r="AP582" s="27"/>
      <c r="AQ582" s="27"/>
      <c r="AR582" s="27"/>
      <c r="AS582" s="27"/>
      <c r="AT582" s="27"/>
      <c r="AU582" s="27"/>
      <c r="AV582" s="27"/>
      <c r="AW582" s="27"/>
      <c r="AX582" s="27"/>
      <c r="AY582" s="27"/>
      <c r="AZ582" s="27"/>
      <c r="BA582" s="27"/>
      <c r="BB582" s="27"/>
      <c r="BC582" s="27"/>
      <c r="BD582" s="27"/>
      <c r="BE582" s="27"/>
      <c r="BF582" s="27"/>
      <c r="BG582" s="27"/>
      <c r="BH582" s="27"/>
      <c r="BI582" s="27"/>
      <c r="BJ582" s="27"/>
      <c r="BK582" s="27"/>
      <c r="BL582" s="27"/>
      <c r="BM582" s="27"/>
      <c r="BN582" s="27"/>
      <c r="BO582" s="27"/>
      <c r="BP582" s="27"/>
      <c r="BQ582" s="27"/>
      <c r="BR582" s="27"/>
      <c r="BS582" s="27"/>
      <c r="BT582" s="27"/>
      <c r="BU582" s="27"/>
      <c r="BV582" s="27"/>
      <c r="BW582" s="27"/>
      <c r="BX582" s="27"/>
      <c r="BY582" s="27"/>
      <c r="BZ582" s="27"/>
      <c r="CA582" s="27"/>
      <c r="CB582" s="27"/>
      <c r="CC582" s="27"/>
      <c r="CD582" s="27"/>
      <c r="CE582" s="27"/>
      <c r="CF582" s="27"/>
      <c r="CG582" s="27"/>
      <c r="CH582" s="27"/>
      <c r="CI582" s="27"/>
      <c r="CJ582" s="27"/>
      <c r="CK582" s="27"/>
      <c r="CL582" s="27"/>
      <c r="CM582" s="27"/>
      <c r="CN582" s="27"/>
      <c r="CO582" s="27"/>
      <c r="CP582" s="27"/>
    </row>
    <row r="583" spans="1:94" x14ac:dyDescent="0.25">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c r="AO583" s="27"/>
      <c r="AP583" s="27"/>
      <c r="AQ583" s="27"/>
      <c r="AR583" s="27"/>
      <c r="AS583" s="27"/>
      <c r="AT583" s="27"/>
      <c r="AU583" s="27"/>
      <c r="AV583" s="27"/>
      <c r="AW583" s="27"/>
      <c r="AX583" s="27"/>
      <c r="AY583" s="27"/>
      <c r="AZ583" s="27"/>
      <c r="BA583" s="27"/>
      <c r="BB583" s="27"/>
      <c r="BC583" s="27"/>
      <c r="BD583" s="27"/>
      <c r="BE583" s="27"/>
      <c r="BF583" s="27"/>
      <c r="BG583" s="27"/>
      <c r="BH583" s="27"/>
      <c r="BI583" s="27"/>
      <c r="BJ583" s="27"/>
      <c r="BK583" s="27"/>
      <c r="BL583" s="27"/>
      <c r="BM583" s="27"/>
      <c r="BN583" s="27"/>
      <c r="BO583" s="27"/>
      <c r="BP583" s="27"/>
      <c r="BQ583" s="27"/>
      <c r="BR583" s="27"/>
      <c r="BS583" s="27"/>
      <c r="BT583" s="27"/>
      <c r="BU583" s="27"/>
      <c r="BV583" s="27"/>
      <c r="BW583" s="27"/>
      <c r="BX583" s="27"/>
      <c r="BY583" s="27"/>
      <c r="BZ583" s="27"/>
      <c r="CA583" s="27"/>
      <c r="CB583" s="27"/>
      <c r="CC583" s="27"/>
      <c r="CD583" s="27"/>
      <c r="CE583" s="27"/>
      <c r="CF583" s="27"/>
      <c r="CG583" s="27"/>
      <c r="CH583" s="27"/>
      <c r="CI583" s="27"/>
      <c r="CJ583" s="27"/>
      <c r="CK583" s="27"/>
      <c r="CL583" s="27"/>
      <c r="CM583" s="27"/>
      <c r="CN583" s="27"/>
      <c r="CO583" s="27"/>
      <c r="CP583" s="27"/>
    </row>
    <row r="584" spans="1:94" x14ac:dyDescent="0.25">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c r="AO584" s="27"/>
      <c r="AP584" s="27"/>
      <c r="AQ584" s="27"/>
      <c r="AR584" s="27"/>
      <c r="AS584" s="27"/>
      <c r="AT584" s="27"/>
      <c r="AU584" s="27"/>
      <c r="AV584" s="27"/>
      <c r="AW584" s="27"/>
      <c r="AX584" s="27"/>
      <c r="AY584" s="27"/>
      <c r="AZ584" s="27"/>
      <c r="BA584" s="27"/>
      <c r="BB584" s="27"/>
      <c r="BC584" s="27"/>
      <c r="BD584" s="27"/>
      <c r="BE584" s="27"/>
      <c r="BF584" s="27"/>
      <c r="BG584" s="27"/>
      <c r="BH584" s="27"/>
      <c r="BI584" s="27"/>
      <c r="BJ584" s="27"/>
      <c r="BK584" s="27"/>
      <c r="BL584" s="27"/>
      <c r="BM584" s="27"/>
      <c r="BN584" s="27"/>
      <c r="BO584" s="27"/>
      <c r="BP584" s="27"/>
      <c r="BQ584" s="27"/>
      <c r="BR584" s="27"/>
      <c r="BS584" s="27"/>
      <c r="BT584" s="27"/>
      <c r="BU584" s="27"/>
      <c r="BV584" s="27"/>
      <c r="BW584" s="27"/>
      <c r="BX584" s="27"/>
      <c r="BY584" s="27"/>
      <c r="BZ584" s="27"/>
      <c r="CA584" s="27"/>
      <c r="CB584" s="27"/>
      <c r="CC584" s="27"/>
      <c r="CD584" s="27"/>
      <c r="CE584" s="27"/>
      <c r="CF584" s="27"/>
      <c r="CG584" s="27"/>
      <c r="CH584" s="27"/>
      <c r="CI584" s="27"/>
      <c r="CJ584" s="27"/>
      <c r="CK584" s="27"/>
      <c r="CL584" s="27"/>
      <c r="CM584" s="27"/>
      <c r="CN584" s="27"/>
      <c r="CO584" s="27"/>
      <c r="CP584" s="27"/>
    </row>
    <row r="585" spans="1:94" x14ac:dyDescent="0.25">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c r="AO585" s="27"/>
      <c r="AP585" s="27"/>
      <c r="AQ585" s="27"/>
      <c r="AR585" s="27"/>
      <c r="AS585" s="27"/>
      <c r="AT585" s="27"/>
      <c r="AU585" s="27"/>
      <c r="AV585" s="27"/>
      <c r="AW585" s="27"/>
      <c r="AX585" s="27"/>
      <c r="AY585" s="27"/>
      <c r="AZ585" s="27"/>
      <c r="BA585" s="27"/>
      <c r="BB585" s="27"/>
      <c r="BC585" s="27"/>
      <c r="BD585" s="27"/>
      <c r="BE585" s="27"/>
      <c r="BF585" s="27"/>
      <c r="BG585" s="27"/>
      <c r="BH585" s="27"/>
      <c r="BI585" s="27"/>
      <c r="BJ585" s="27"/>
      <c r="BK585" s="27"/>
      <c r="BL585" s="27"/>
      <c r="BM585" s="27"/>
      <c r="BN585" s="27"/>
      <c r="BO585" s="27"/>
      <c r="BP585" s="27"/>
      <c r="BQ585" s="27"/>
      <c r="BR585" s="27"/>
      <c r="BS585" s="27"/>
      <c r="BT585" s="27"/>
      <c r="BU585" s="27"/>
      <c r="BV585" s="27"/>
      <c r="BW585" s="27"/>
      <c r="BX585" s="27"/>
      <c r="BY585" s="27"/>
      <c r="BZ585" s="27"/>
      <c r="CA585" s="27"/>
      <c r="CB585" s="27"/>
      <c r="CC585" s="27"/>
      <c r="CD585" s="27"/>
      <c r="CE585" s="27"/>
      <c r="CF585" s="27"/>
      <c r="CG585" s="27"/>
      <c r="CH585" s="27"/>
      <c r="CI585" s="27"/>
      <c r="CJ585" s="27"/>
      <c r="CK585" s="27"/>
      <c r="CL585" s="27"/>
      <c r="CM585" s="27"/>
      <c r="CN585" s="27"/>
      <c r="CO585" s="27"/>
      <c r="CP585" s="27"/>
    </row>
    <row r="586" spans="1:94" x14ac:dyDescent="0.25">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c r="AO586" s="27"/>
      <c r="AP586" s="27"/>
      <c r="AQ586" s="27"/>
      <c r="AR586" s="27"/>
      <c r="AS586" s="27"/>
      <c r="AT586" s="27"/>
      <c r="AU586" s="27"/>
      <c r="AV586" s="27"/>
      <c r="AW586" s="27"/>
      <c r="AX586" s="27"/>
      <c r="AY586" s="27"/>
      <c r="AZ586" s="27"/>
      <c r="BA586" s="27"/>
      <c r="BB586" s="27"/>
      <c r="BC586" s="27"/>
      <c r="BD586" s="27"/>
      <c r="BE586" s="27"/>
      <c r="BF586" s="27"/>
      <c r="BG586" s="27"/>
      <c r="BH586" s="27"/>
      <c r="BI586" s="27"/>
      <c r="BJ586" s="27"/>
      <c r="BK586" s="27"/>
      <c r="BL586" s="27"/>
      <c r="BM586" s="27"/>
      <c r="BN586" s="27"/>
      <c r="BO586" s="27"/>
      <c r="BP586" s="27"/>
      <c r="BQ586" s="27"/>
      <c r="BR586" s="27"/>
      <c r="BS586" s="27"/>
      <c r="BT586" s="27"/>
      <c r="BU586" s="27"/>
      <c r="BV586" s="27"/>
      <c r="BW586" s="27"/>
      <c r="BX586" s="27"/>
      <c r="BY586" s="27"/>
      <c r="BZ586" s="27"/>
      <c r="CA586" s="27"/>
      <c r="CB586" s="27"/>
      <c r="CC586" s="27"/>
      <c r="CD586" s="27"/>
      <c r="CE586" s="27"/>
      <c r="CF586" s="27"/>
      <c r="CG586" s="27"/>
      <c r="CH586" s="27"/>
      <c r="CI586" s="27"/>
      <c r="CJ586" s="27"/>
      <c r="CK586" s="27"/>
      <c r="CL586" s="27"/>
      <c r="CM586" s="27"/>
      <c r="CN586" s="27"/>
      <c r="CO586" s="27"/>
      <c r="CP586" s="27"/>
    </row>
    <row r="587" spans="1:94" x14ac:dyDescent="0.25">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c r="AO587" s="27"/>
      <c r="AP587" s="27"/>
      <c r="AQ587" s="27"/>
      <c r="AR587" s="27"/>
      <c r="AS587" s="27"/>
      <c r="AT587" s="27"/>
      <c r="AU587" s="27"/>
      <c r="AV587" s="27"/>
      <c r="AW587" s="27"/>
      <c r="AX587" s="27"/>
      <c r="AY587" s="27"/>
      <c r="AZ587" s="27"/>
      <c r="BA587" s="27"/>
      <c r="BB587" s="27"/>
      <c r="BC587" s="27"/>
      <c r="BD587" s="27"/>
      <c r="BE587" s="27"/>
      <c r="BF587" s="27"/>
      <c r="BG587" s="27"/>
      <c r="BH587" s="27"/>
      <c r="BI587" s="27"/>
      <c r="BJ587" s="27"/>
      <c r="BK587" s="27"/>
      <c r="BL587" s="27"/>
      <c r="BM587" s="27"/>
      <c r="BN587" s="27"/>
      <c r="BO587" s="27"/>
      <c r="BP587" s="27"/>
      <c r="BQ587" s="27"/>
      <c r="BR587" s="27"/>
      <c r="BS587" s="27"/>
      <c r="BT587" s="27"/>
      <c r="BU587" s="27"/>
      <c r="BV587" s="27"/>
      <c r="BW587" s="27"/>
      <c r="BX587" s="27"/>
      <c r="BY587" s="27"/>
      <c r="BZ587" s="27"/>
      <c r="CA587" s="27"/>
      <c r="CB587" s="27"/>
      <c r="CC587" s="27"/>
      <c r="CD587" s="27"/>
      <c r="CE587" s="27"/>
      <c r="CF587" s="27"/>
      <c r="CG587" s="27"/>
      <c r="CH587" s="27"/>
      <c r="CI587" s="27"/>
      <c r="CJ587" s="27"/>
      <c r="CK587" s="27"/>
      <c r="CL587" s="27"/>
      <c r="CM587" s="27"/>
      <c r="CN587" s="27"/>
      <c r="CO587" s="27"/>
      <c r="CP587" s="27"/>
    </row>
    <row r="588" spans="1:94" x14ac:dyDescent="0.25">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c r="AO588" s="27"/>
      <c r="AP588" s="27"/>
      <c r="AQ588" s="27"/>
      <c r="AR588" s="27"/>
      <c r="AS588" s="27"/>
      <c r="AT588" s="27"/>
      <c r="AU588" s="27"/>
      <c r="AV588" s="27"/>
      <c r="AW588" s="27"/>
      <c r="AX588" s="27"/>
      <c r="AY588" s="27"/>
      <c r="AZ588" s="27"/>
      <c r="BA588" s="27"/>
      <c r="BB588" s="27"/>
      <c r="BC588" s="27"/>
      <c r="BD588" s="27"/>
      <c r="BE588" s="27"/>
      <c r="BF588" s="27"/>
      <c r="BG588" s="27"/>
      <c r="BH588" s="27"/>
      <c r="BI588" s="27"/>
      <c r="BJ588" s="27"/>
      <c r="BK588" s="27"/>
      <c r="BL588" s="27"/>
      <c r="BM588" s="27"/>
      <c r="BN588" s="27"/>
      <c r="BO588" s="27"/>
      <c r="BP588" s="27"/>
      <c r="BQ588" s="27"/>
      <c r="BR588" s="27"/>
      <c r="BS588" s="27"/>
      <c r="BT588" s="27"/>
      <c r="BU588" s="27"/>
      <c r="BV588" s="27"/>
      <c r="BW588" s="27"/>
      <c r="BX588" s="27"/>
      <c r="BY588" s="27"/>
      <c r="BZ588" s="27"/>
      <c r="CA588" s="27"/>
      <c r="CB588" s="27"/>
      <c r="CC588" s="27"/>
      <c r="CD588" s="27"/>
      <c r="CE588" s="27"/>
      <c r="CF588" s="27"/>
      <c r="CG588" s="27"/>
      <c r="CH588" s="27"/>
      <c r="CI588" s="27"/>
      <c r="CJ588" s="27"/>
      <c r="CK588" s="27"/>
      <c r="CL588" s="27"/>
      <c r="CM588" s="27"/>
      <c r="CN588" s="27"/>
      <c r="CO588" s="27"/>
      <c r="CP588" s="27"/>
    </row>
    <row r="589" spans="1:94" x14ac:dyDescent="0.25">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c r="AO589" s="27"/>
      <c r="AP589" s="27"/>
      <c r="AQ589" s="27"/>
      <c r="AR589" s="27"/>
      <c r="AS589" s="27"/>
      <c r="AT589" s="27"/>
      <c r="AU589" s="27"/>
      <c r="AV589" s="27"/>
      <c r="AW589" s="27"/>
      <c r="AX589" s="27"/>
      <c r="AY589" s="27"/>
      <c r="AZ589" s="27"/>
      <c r="BA589" s="27"/>
      <c r="BB589" s="27"/>
      <c r="BC589" s="27"/>
      <c r="BD589" s="27"/>
      <c r="BE589" s="27"/>
      <c r="BF589" s="27"/>
      <c r="BG589" s="27"/>
      <c r="BH589" s="27"/>
      <c r="BI589" s="27"/>
      <c r="BJ589" s="27"/>
      <c r="BK589" s="27"/>
      <c r="BL589" s="27"/>
      <c r="BM589" s="27"/>
      <c r="BN589" s="27"/>
      <c r="BO589" s="27"/>
      <c r="BP589" s="27"/>
      <c r="BQ589" s="27"/>
      <c r="BR589" s="27"/>
      <c r="BS589" s="27"/>
      <c r="BT589" s="27"/>
      <c r="BU589" s="27"/>
      <c r="BV589" s="27"/>
      <c r="BW589" s="27"/>
      <c r="BX589" s="27"/>
      <c r="BY589" s="27"/>
      <c r="BZ589" s="27"/>
      <c r="CA589" s="27"/>
      <c r="CB589" s="27"/>
      <c r="CC589" s="27"/>
      <c r="CD589" s="27"/>
      <c r="CE589" s="27"/>
      <c r="CF589" s="27"/>
      <c r="CG589" s="27"/>
      <c r="CH589" s="27"/>
      <c r="CI589" s="27"/>
      <c r="CJ589" s="27"/>
      <c r="CK589" s="27"/>
      <c r="CL589" s="27"/>
      <c r="CM589" s="27"/>
      <c r="CN589" s="27"/>
      <c r="CO589" s="27"/>
      <c r="CP589" s="27"/>
    </row>
    <row r="590" spans="1:94" x14ac:dyDescent="0.25">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c r="AO590" s="27"/>
      <c r="AP590" s="27"/>
      <c r="AQ590" s="27"/>
      <c r="AR590" s="27"/>
      <c r="AS590" s="27"/>
      <c r="AT590" s="27"/>
      <c r="AU590" s="27"/>
      <c r="AV590" s="27"/>
      <c r="AW590" s="27"/>
      <c r="AX590" s="27"/>
      <c r="AY590" s="27"/>
      <c r="AZ590" s="27"/>
      <c r="BA590" s="27"/>
      <c r="BB590" s="27"/>
      <c r="BC590" s="27"/>
      <c r="BD590" s="27"/>
      <c r="BE590" s="27"/>
      <c r="BF590" s="27"/>
      <c r="BG590" s="27"/>
      <c r="BH590" s="27"/>
      <c r="BI590" s="27"/>
      <c r="BJ590" s="27"/>
      <c r="BK590" s="27"/>
      <c r="BL590" s="27"/>
      <c r="BM590" s="27"/>
      <c r="BN590" s="27"/>
      <c r="BO590" s="27"/>
      <c r="BP590" s="27"/>
      <c r="BQ590" s="27"/>
      <c r="BR590" s="27"/>
      <c r="BS590" s="27"/>
      <c r="BT590" s="27"/>
      <c r="BU590" s="27"/>
      <c r="BV590" s="27"/>
      <c r="BW590" s="27"/>
      <c r="BX590" s="27"/>
      <c r="BY590" s="27"/>
      <c r="BZ590" s="27"/>
      <c r="CA590" s="27"/>
      <c r="CB590" s="27"/>
      <c r="CC590" s="27"/>
      <c r="CD590" s="27"/>
      <c r="CE590" s="27"/>
      <c r="CF590" s="27"/>
      <c r="CG590" s="27"/>
      <c r="CH590" s="27"/>
      <c r="CI590" s="27"/>
      <c r="CJ590" s="27"/>
      <c r="CK590" s="27"/>
      <c r="CL590" s="27"/>
      <c r="CM590" s="27"/>
      <c r="CN590" s="27"/>
      <c r="CO590" s="27"/>
      <c r="CP590" s="27"/>
    </row>
    <row r="591" spans="1:94" x14ac:dyDescent="0.25">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c r="AO591" s="27"/>
      <c r="AP591" s="27"/>
      <c r="AQ591" s="27"/>
      <c r="AR591" s="27"/>
      <c r="AS591" s="27"/>
      <c r="AT591" s="27"/>
      <c r="AU591" s="27"/>
      <c r="AV591" s="27"/>
      <c r="AW591" s="27"/>
      <c r="AX591" s="27"/>
      <c r="AY591" s="27"/>
      <c r="AZ591" s="27"/>
      <c r="BA591" s="27"/>
      <c r="BB591" s="27"/>
      <c r="BC591" s="27"/>
      <c r="BD591" s="27"/>
      <c r="BE591" s="27"/>
      <c r="BF591" s="27"/>
      <c r="BG591" s="27"/>
      <c r="BH591" s="27"/>
      <c r="BI591" s="27"/>
      <c r="BJ591" s="27"/>
      <c r="BK591" s="27"/>
      <c r="BL591" s="27"/>
      <c r="BM591" s="27"/>
      <c r="BN591" s="27"/>
      <c r="BO591" s="27"/>
      <c r="BP591" s="27"/>
      <c r="BQ591" s="27"/>
      <c r="BR591" s="27"/>
      <c r="BS591" s="27"/>
      <c r="BT591" s="27"/>
      <c r="BU591" s="27"/>
      <c r="BV591" s="27"/>
      <c r="BW591" s="27"/>
      <c r="BX591" s="27"/>
      <c r="BY591" s="27"/>
      <c r="BZ591" s="27"/>
      <c r="CA591" s="27"/>
      <c r="CB591" s="27"/>
      <c r="CC591" s="27"/>
      <c r="CD591" s="27"/>
      <c r="CE591" s="27"/>
      <c r="CF591" s="27"/>
      <c r="CG591" s="27"/>
      <c r="CH591" s="27"/>
      <c r="CI591" s="27"/>
      <c r="CJ591" s="27"/>
      <c r="CK591" s="27"/>
      <c r="CL591" s="27"/>
      <c r="CM591" s="27"/>
      <c r="CN591" s="27"/>
      <c r="CO591" s="27"/>
      <c r="CP591" s="27"/>
    </row>
    <row r="592" spans="1:94" x14ac:dyDescent="0.25">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c r="AO592" s="27"/>
      <c r="AP592" s="27"/>
      <c r="AQ592" s="27"/>
      <c r="AR592" s="27"/>
      <c r="AS592" s="27"/>
      <c r="AT592" s="27"/>
      <c r="AU592" s="27"/>
      <c r="AV592" s="27"/>
      <c r="AW592" s="27"/>
      <c r="AX592" s="27"/>
      <c r="AY592" s="27"/>
      <c r="AZ592" s="27"/>
      <c r="BA592" s="27"/>
      <c r="BB592" s="27"/>
      <c r="BC592" s="27"/>
      <c r="BD592" s="27"/>
      <c r="BE592" s="27"/>
      <c r="BF592" s="27"/>
      <c r="BG592" s="27"/>
      <c r="BH592" s="27"/>
      <c r="BI592" s="27"/>
      <c r="BJ592" s="27"/>
      <c r="BK592" s="27"/>
      <c r="BL592" s="27"/>
      <c r="BM592" s="27"/>
      <c r="BN592" s="27"/>
      <c r="BO592" s="27"/>
      <c r="BP592" s="27"/>
      <c r="BQ592" s="27"/>
      <c r="BR592" s="27"/>
      <c r="BS592" s="27"/>
      <c r="BT592" s="27"/>
      <c r="BU592" s="27"/>
      <c r="BV592" s="27"/>
      <c r="BW592" s="27"/>
      <c r="BX592" s="27"/>
      <c r="BY592" s="27"/>
      <c r="BZ592" s="27"/>
      <c r="CA592" s="27"/>
      <c r="CB592" s="27"/>
      <c r="CC592" s="27"/>
      <c r="CD592" s="27"/>
      <c r="CE592" s="27"/>
      <c r="CF592" s="27"/>
      <c r="CG592" s="27"/>
      <c r="CH592" s="27"/>
      <c r="CI592" s="27"/>
      <c r="CJ592" s="27"/>
      <c r="CK592" s="27"/>
      <c r="CL592" s="27"/>
      <c r="CM592" s="27"/>
      <c r="CN592" s="27"/>
      <c r="CO592" s="27"/>
      <c r="CP592" s="27"/>
    </row>
    <row r="593" spans="1:94" x14ac:dyDescent="0.25">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c r="AO593" s="27"/>
      <c r="AP593" s="27"/>
      <c r="AQ593" s="27"/>
      <c r="AR593" s="27"/>
      <c r="AS593" s="27"/>
      <c r="AT593" s="27"/>
      <c r="AU593" s="27"/>
      <c r="AV593" s="27"/>
      <c r="AW593" s="27"/>
      <c r="AX593" s="27"/>
      <c r="AY593" s="27"/>
      <c r="AZ593" s="27"/>
      <c r="BA593" s="27"/>
      <c r="BB593" s="27"/>
      <c r="BC593" s="27"/>
      <c r="BD593" s="27"/>
      <c r="BE593" s="27"/>
      <c r="BF593" s="27"/>
      <c r="BG593" s="27"/>
      <c r="BH593" s="27"/>
      <c r="BI593" s="27"/>
      <c r="BJ593" s="27"/>
      <c r="BK593" s="27"/>
      <c r="BL593" s="27"/>
      <c r="BM593" s="27"/>
      <c r="BN593" s="27"/>
      <c r="BO593" s="27"/>
      <c r="BP593" s="27"/>
      <c r="BQ593" s="27"/>
      <c r="BR593" s="27"/>
      <c r="BS593" s="27"/>
      <c r="BT593" s="27"/>
      <c r="BU593" s="27"/>
      <c r="BV593" s="27"/>
      <c r="BW593" s="27"/>
      <c r="BX593" s="27"/>
      <c r="BY593" s="27"/>
      <c r="BZ593" s="27"/>
      <c r="CA593" s="27"/>
      <c r="CB593" s="27"/>
      <c r="CC593" s="27"/>
      <c r="CD593" s="27"/>
      <c r="CE593" s="27"/>
      <c r="CF593" s="27"/>
      <c r="CG593" s="27"/>
      <c r="CH593" s="27"/>
      <c r="CI593" s="27"/>
      <c r="CJ593" s="27"/>
      <c r="CK593" s="27"/>
      <c r="CL593" s="27"/>
      <c r="CM593" s="27"/>
      <c r="CN593" s="27"/>
      <c r="CO593" s="27"/>
      <c r="CP593" s="27"/>
    </row>
    <row r="594" spans="1:94" x14ac:dyDescent="0.25">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c r="AO594" s="27"/>
      <c r="AP594" s="27"/>
      <c r="AQ594" s="27"/>
      <c r="AR594" s="27"/>
      <c r="AS594" s="27"/>
      <c r="AT594" s="27"/>
      <c r="AU594" s="27"/>
      <c r="AV594" s="27"/>
      <c r="AW594" s="27"/>
      <c r="AX594" s="27"/>
      <c r="AY594" s="27"/>
      <c r="AZ594" s="27"/>
      <c r="BA594" s="27"/>
      <c r="BB594" s="27"/>
      <c r="BC594" s="27"/>
      <c r="BD594" s="27"/>
      <c r="BE594" s="27"/>
      <c r="BF594" s="27"/>
      <c r="BG594" s="27"/>
      <c r="BH594" s="27"/>
      <c r="BI594" s="27"/>
      <c r="BJ594" s="27"/>
      <c r="BK594" s="27"/>
      <c r="BL594" s="27"/>
      <c r="BM594" s="27"/>
      <c r="BN594" s="27"/>
      <c r="BO594" s="27"/>
      <c r="BP594" s="27"/>
      <c r="BQ594" s="27"/>
      <c r="BR594" s="27"/>
      <c r="BS594" s="27"/>
      <c r="BT594" s="27"/>
      <c r="BU594" s="27"/>
      <c r="BV594" s="27"/>
      <c r="BW594" s="27"/>
      <c r="BX594" s="27"/>
      <c r="BY594" s="27"/>
      <c r="BZ594" s="27"/>
      <c r="CA594" s="27"/>
      <c r="CB594" s="27"/>
      <c r="CC594" s="27"/>
      <c r="CD594" s="27"/>
      <c r="CE594" s="27"/>
      <c r="CF594" s="27"/>
      <c r="CG594" s="27"/>
      <c r="CH594" s="27"/>
      <c r="CI594" s="27"/>
      <c r="CJ594" s="27"/>
      <c r="CK594" s="27"/>
      <c r="CL594" s="27"/>
      <c r="CM594" s="27"/>
      <c r="CN594" s="27"/>
      <c r="CO594" s="27"/>
      <c r="CP594" s="27"/>
    </row>
    <row r="595" spans="1:94" x14ac:dyDescent="0.25">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c r="AO595" s="27"/>
      <c r="AP595" s="27"/>
      <c r="AQ595" s="27"/>
      <c r="AR595" s="27"/>
      <c r="AS595" s="27"/>
      <c r="AT595" s="27"/>
      <c r="AU595" s="27"/>
      <c r="AV595" s="27"/>
      <c r="AW595" s="27"/>
      <c r="AX595" s="27"/>
      <c r="AY595" s="27"/>
      <c r="AZ595" s="27"/>
      <c r="BA595" s="27"/>
      <c r="BB595" s="27"/>
      <c r="BC595" s="27"/>
      <c r="BD595" s="27"/>
      <c r="BE595" s="27"/>
      <c r="BF595" s="27"/>
      <c r="BG595" s="27"/>
      <c r="BH595" s="27"/>
      <c r="BI595" s="27"/>
      <c r="BJ595" s="27"/>
      <c r="BK595" s="27"/>
      <c r="BL595" s="27"/>
      <c r="BM595" s="27"/>
      <c r="BN595" s="27"/>
      <c r="BO595" s="27"/>
      <c r="BP595" s="27"/>
      <c r="BQ595" s="27"/>
      <c r="BR595" s="27"/>
      <c r="BS595" s="27"/>
      <c r="BT595" s="27"/>
      <c r="BU595" s="27"/>
      <c r="BV595" s="27"/>
      <c r="BW595" s="27"/>
      <c r="BX595" s="27"/>
      <c r="BY595" s="27"/>
      <c r="BZ595" s="27"/>
      <c r="CA595" s="27"/>
      <c r="CB595" s="27"/>
      <c r="CC595" s="27"/>
      <c r="CD595" s="27"/>
      <c r="CE595" s="27"/>
      <c r="CF595" s="27"/>
      <c r="CG595" s="27"/>
      <c r="CH595" s="27"/>
      <c r="CI595" s="27"/>
      <c r="CJ595" s="27"/>
      <c r="CK595" s="27"/>
      <c r="CL595" s="27"/>
      <c r="CM595" s="27"/>
      <c r="CN595" s="27"/>
      <c r="CO595" s="27"/>
      <c r="CP595" s="27"/>
    </row>
    <row r="596" spans="1:94" x14ac:dyDescent="0.25">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c r="AO596" s="27"/>
      <c r="AP596" s="27"/>
      <c r="AQ596" s="27"/>
      <c r="AR596" s="27"/>
      <c r="AS596" s="27"/>
      <c r="AT596" s="27"/>
      <c r="AU596" s="27"/>
      <c r="AV596" s="27"/>
      <c r="AW596" s="27"/>
      <c r="AX596" s="27"/>
      <c r="AY596" s="27"/>
      <c r="AZ596" s="27"/>
      <c r="BA596" s="27"/>
      <c r="BB596" s="27"/>
      <c r="BC596" s="27"/>
      <c r="BD596" s="27"/>
      <c r="BE596" s="27"/>
      <c r="BF596" s="27"/>
      <c r="BG596" s="27"/>
      <c r="BH596" s="27"/>
      <c r="BI596" s="27"/>
      <c r="BJ596" s="27"/>
      <c r="BK596" s="27"/>
      <c r="BL596" s="27"/>
      <c r="BM596" s="27"/>
      <c r="BN596" s="27"/>
      <c r="BO596" s="27"/>
      <c r="BP596" s="27"/>
      <c r="BQ596" s="27"/>
      <c r="BR596" s="27"/>
      <c r="BS596" s="27"/>
      <c r="BT596" s="27"/>
      <c r="BU596" s="27"/>
      <c r="BV596" s="27"/>
      <c r="BW596" s="27"/>
      <c r="BX596" s="27"/>
      <c r="BY596" s="27"/>
      <c r="BZ596" s="27"/>
      <c r="CA596" s="27"/>
      <c r="CB596" s="27"/>
      <c r="CC596" s="27"/>
      <c r="CD596" s="27"/>
      <c r="CE596" s="27"/>
      <c r="CF596" s="27"/>
      <c r="CG596" s="27"/>
      <c r="CH596" s="27"/>
      <c r="CI596" s="27"/>
      <c r="CJ596" s="27"/>
      <c r="CK596" s="27"/>
      <c r="CL596" s="27"/>
      <c r="CM596" s="27"/>
      <c r="CN596" s="27"/>
      <c r="CO596" s="27"/>
      <c r="CP596" s="27"/>
    </row>
    <row r="597" spans="1:94" x14ac:dyDescent="0.25">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c r="AO597" s="27"/>
      <c r="AP597" s="27"/>
      <c r="AQ597" s="27"/>
      <c r="AR597" s="27"/>
      <c r="AS597" s="27"/>
      <c r="AT597" s="27"/>
      <c r="AU597" s="27"/>
      <c r="AV597" s="27"/>
      <c r="AW597" s="27"/>
      <c r="AX597" s="27"/>
      <c r="AY597" s="27"/>
      <c r="AZ597" s="27"/>
      <c r="BA597" s="27"/>
      <c r="BB597" s="27"/>
      <c r="BC597" s="27"/>
      <c r="BD597" s="27"/>
      <c r="BE597" s="27"/>
      <c r="BF597" s="27"/>
      <c r="BG597" s="27"/>
      <c r="BH597" s="27"/>
      <c r="BI597" s="27"/>
      <c r="BJ597" s="27"/>
      <c r="BK597" s="27"/>
      <c r="BL597" s="27"/>
      <c r="BM597" s="27"/>
      <c r="BN597" s="27"/>
      <c r="BO597" s="27"/>
      <c r="BP597" s="27"/>
      <c r="BQ597" s="27"/>
      <c r="BR597" s="27"/>
      <c r="BS597" s="27"/>
      <c r="BT597" s="27"/>
      <c r="BU597" s="27"/>
      <c r="BV597" s="27"/>
      <c r="BW597" s="27"/>
      <c r="BX597" s="27"/>
      <c r="BY597" s="27"/>
      <c r="BZ597" s="27"/>
      <c r="CA597" s="27"/>
      <c r="CB597" s="27"/>
      <c r="CC597" s="27"/>
      <c r="CD597" s="27"/>
      <c r="CE597" s="27"/>
      <c r="CF597" s="27"/>
      <c r="CG597" s="27"/>
      <c r="CH597" s="27"/>
      <c r="CI597" s="27"/>
      <c r="CJ597" s="27"/>
      <c r="CK597" s="27"/>
      <c r="CL597" s="27"/>
      <c r="CM597" s="27"/>
      <c r="CN597" s="27"/>
      <c r="CO597" s="27"/>
      <c r="CP597" s="27"/>
    </row>
    <row r="598" spans="1:94" x14ac:dyDescent="0.25">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c r="AO598" s="27"/>
      <c r="AP598" s="27"/>
      <c r="AQ598" s="27"/>
      <c r="AR598" s="27"/>
      <c r="AS598" s="27"/>
      <c r="AT598" s="27"/>
      <c r="AU598" s="27"/>
      <c r="AV598" s="27"/>
      <c r="AW598" s="27"/>
      <c r="AX598" s="27"/>
      <c r="AY598" s="27"/>
      <c r="AZ598" s="27"/>
      <c r="BA598" s="27"/>
      <c r="BB598" s="27"/>
      <c r="BC598" s="27"/>
      <c r="BD598" s="27"/>
      <c r="BE598" s="27"/>
      <c r="BF598" s="27"/>
      <c r="BG598" s="27"/>
      <c r="BH598" s="27"/>
      <c r="BI598" s="27"/>
      <c r="BJ598" s="27"/>
      <c r="BK598" s="27"/>
      <c r="BL598" s="27"/>
      <c r="BM598" s="27"/>
      <c r="BN598" s="27"/>
      <c r="BO598" s="27"/>
      <c r="BP598" s="27"/>
      <c r="BQ598" s="27"/>
      <c r="BR598" s="27"/>
      <c r="BS598" s="27"/>
      <c r="BT598" s="27"/>
      <c r="BU598" s="27"/>
      <c r="BV598" s="27"/>
      <c r="BW598" s="27"/>
      <c r="BX598" s="27"/>
      <c r="BY598" s="27"/>
      <c r="BZ598" s="27"/>
      <c r="CA598" s="27"/>
      <c r="CB598" s="27"/>
      <c r="CC598" s="27"/>
      <c r="CD598" s="27"/>
      <c r="CE598" s="27"/>
      <c r="CF598" s="27"/>
      <c r="CG598" s="27"/>
      <c r="CH598" s="27"/>
      <c r="CI598" s="27"/>
      <c r="CJ598" s="27"/>
      <c r="CK598" s="27"/>
      <c r="CL598" s="27"/>
      <c r="CM598" s="27"/>
      <c r="CN598" s="27"/>
      <c r="CO598" s="27"/>
      <c r="CP598" s="27"/>
    </row>
    <row r="599" spans="1:94" x14ac:dyDescent="0.25">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c r="AO599" s="27"/>
      <c r="AP599" s="27"/>
      <c r="AQ599" s="27"/>
      <c r="AR599" s="27"/>
      <c r="AS599" s="27"/>
      <c r="AT599" s="27"/>
      <c r="AU599" s="27"/>
      <c r="AV599" s="27"/>
      <c r="AW599" s="27"/>
      <c r="AX599" s="27"/>
      <c r="AY599" s="27"/>
      <c r="AZ599" s="27"/>
      <c r="BA599" s="27"/>
      <c r="BB599" s="27"/>
      <c r="BC599" s="27"/>
      <c r="BD599" s="27"/>
      <c r="BE599" s="27"/>
      <c r="BF599" s="27"/>
      <c r="BG599" s="27"/>
      <c r="BH599" s="27"/>
      <c r="BI599" s="27"/>
      <c r="BJ599" s="27"/>
      <c r="BK599" s="27"/>
      <c r="BL599" s="27"/>
      <c r="BM599" s="27"/>
      <c r="BN599" s="27"/>
      <c r="BO599" s="27"/>
      <c r="BP599" s="27"/>
      <c r="BQ599" s="27"/>
      <c r="BR599" s="27"/>
      <c r="BS599" s="27"/>
      <c r="BT599" s="27"/>
      <c r="BU599" s="27"/>
      <c r="BV599" s="27"/>
      <c r="BW599" s="27"/>
      <c r="BX599" s="27"/>
      <c r="BY599" s="27"/>
      <c r="BZ599" s="27"/>
      <c r="CA599" s="27"/>
      <c r="CB599" s="27"/>
      <c r="CC599" s="27"/>
      <c r="CD599" s="27"/>
      <c r="CE599" s="27"/>
      <c r="CF599" s="27"/>
      <c r="CG599" s="27"/>
      <c r="CH599" s="27"/>
      <c r="CI599" s="27"/>
      <c r="CJ599" s="27"/>
      <c r="CK599" s="27"/>
      <c r="CL599" s="27"/>
      <c r="CM599" s="27"/>
      <c r="CN599" s="27"/>
      <c r="CO599" s="27"/>
      <c r="CP599" s="27"/>
    </row>
    <row r="600" spans="1:94" x14ac:dyDescent="0.25">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c r="AO600" s="27"/>
      <c r="AP600" s="27"/>
      <c r="AQ600" s="27"/>
      <c r="AR600" s="27"/>
      <c r="AS600" s="27"/>
      <c r="AT600" s="27"/>
      <c r="AU600" s="27"/>
      <c r="AV600" s="27"/>
      <c r="AW600" s="27"/>
      <c r="AX600" s="27"/>
      <c r="AY600" s="27"/>
      <c r="AZ600" s="27"/>
      <c r="BA600" s="27"/>
      <c r="BB600" s="27"/>
      <c r="BC600" s="27"/>
      <c r="BD600" s="27"/>
      <c r="BE600" s="27"/>
      <c r="BF600" s="27"/>
      <c r="BG600" s="27"/>
      <c r="BH600" s="27"/>
      <c r="BI600" s="27"/>
      <c r="BJ600" s="27"/>
      <c r="BK600" s="27"/>
      <c r="BL600" s="27"/>
      <c r="BM600" s="27"/>
      <c r="BN600" s="27"/>
      <c r="BO600" s="27"/>
      <c r="BP600" s="27"/>
      <c r="BQ600" s="27"/>
      <c r="BR600" s="27"/>
      <c r="BS600" s="27"/>
      <c r="BT600" s="27"/>
      <c r="BU600" s="27"/>
      <c r="BV600" s="27"/>
      <c r="BW600" s="27"/>
      <c r="BX600" s="27"/>
      <c r="BY600" s="27"/>
      <c r="BZ600" s="27"/>
      <c r="CA600" s="27"/>
      <c r="CB600" s="27"/>
      <c r="CC600" s="27"/>
      <c r="CD600" s="27"/>
      <c r="CE600" s="27"/>
      <c r="CF600" s="27"/>
      <c r="CG600" s="27"/>
      <c r="CH600" s="27"/>
      <c r="CI600" s="27"/>
      <c r="CJ600" s="27"/>
      <c r="CK600" s="27"/>
      <c r="CL600" s="27"/>
      <c r="CM600" s="27"/>
      <c r="CN600" s="27"/>
      <c r="CO600" s="27"/>
      <c r="CP600" s="27"/>
    </row>
    <row r="601" spans="1:94" x14ac:dyDescent="0.25">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c r="AO601" s="27"/>
      <c r="AP601" s="27"/>
      <c r="AQ601" s="27"/>
      <c r="AR601" s="27"/>
      <c r="AS601" s="27"/>
      <c r="AT601" s="27"/>
      <c r="AU601" s="27"/>
      <c r="AV601" s="27"/>
      <c r="AW601" s="27"/>
      <c r="AX601" s="27"/>
      <c r="AY601" s="27"/>
      <c r="AZ601" s="27"/>
      <c r="BA601" s="27"/>
      <c r="BB601" s="27"/>
      <c r="BC601" s="27"/>
      <c r="BD601" s="27"/>
      <c r="BE601" s="27"/>
      <c r="BF601" s="27"/>
      <c r="BG601" s="27"/>
      <c r="BH601" s="27"/>
      <c r="BI601" s="27"/>
      <c r="BJ601" s="27"/>
      <c r="BK601" s="27"/>
      <c r="BL601" s="27"/>
      <c r="BM601" s="27"/>
      <c r="BN601" s="27"/>
      <c r="BO601" s="27"/>
      <c r="BP601" s="27"/>
      <c r="BQ601" s="27"/>
      <c r="BR601" s="27"/>
      <c r="BS601" s="27"/>
      <c r="BT601" s="27"/>
      <c r="BU601" s="27"/>
      <c r="BV601" s="27"/>
      <c r="BW601" s="27"/>
      <c r="BX601" s="27"/>
      <c r="BY601" s="27"/>
      <c r="BZ601" s="27"/>
      <c r="CA601" s="27"/>
      <c r="CB601" s="27"/>
      <c r="CC601" s="27"/>
      <c r="CD601" s="27"/>
      <c r="CE601" s="27"/>
      <c r="CF601" s="27"/>
      <c r="CG601" s="27"/>
      <c r="CH601" s="27"/>
      <c r="CI601" s="27"/>
      <c r="CJ601" s="27"/>
      <c r="CK601" s="27"/>
      <c r="CL601" s="27"/>
      <c r="CM601" s="27"/>
      <c r="CN601" s="27"/>
      <c r="CO601" s="27"/>
      <c r="CP601" s="27"/>
    </row>
    <row r="602" spans="1:94" x14ac:dyDescent="0.25">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c r="AO602" s="27"/>
      <c r="AP602" s="27"/>
      <c r="AQ602" s="27"/>
      <c r="AR602" s="27"/>
      <c r="AS602" s="27"/>
      <c r="AT602" s="27"/>
      <c r="AU602" s="27"/>
      <c r="AV602" s="27"/>
      <c r="AW602" s="27"/>
      <c r="AX602" s="27"/>
      <c r="AY602" s="27"/>
      <c r="AZ602" s="27"/>
      <c r="BA602" s="27"/>
      <c r="BB602" s="27"/>
      <c r="BC602" s="27"/>
      <c r="BD602" s="27"/>
      <c r="BE602" s="27"/>
      <c r="BF602" s="27"/>
      <c r="BG602" s="27"/>
      <c r="BH602" s="27"/>
      <c r="BI602" s="27"/>
      <c r="BJ602" s="27"/>
      <c r="BK602" s="27"/>
      <c r="BL602" s="27"/>
      <c r="BM602" s="27"/>
      <c r="BN602" s="27"/>
      <c r="BO602" s="27"/>
      <c r="BP602" s="27"/>
      <c r="BQ602" s="27"/>
      <c r="BR602" s="27"/>
      <c r="BS602" s="27"/>
      <c r="BT602" s="27"/>
      <c r="BU602" s="27"/>
      <c r="BV602" s="27"/>
      <c r="BW602" s="27"/>
      <c r="BX602" s="27"/>
      <c r="BY602" s="27"/>
      <c r="BZ602" s="27"/>
      <c r="CA602" s="27"/>
      <c r="CB602" s="27"/>
      <c r="CC602" s="27"/>
      <c r="CD602" s="27"/>
      <c r="CE602" s="27"/>
      <c r="CF602" s="27"/>
      <c r="CG602" s="27"/>
      <c r="CH602" s="27"/>
      <c r="CI602" s="27"/>
      <c r="CJ602" s="27"/>
      <c r="CK602" s="27"/>
      <c r="CL602" s="27"/>
      <c r="CM602" s="27"/>
      <c r="CN602" s="27"/>
      <c r="CO602" s="27"/>
      <c r="CP602" s="27"/>
    </row>
    <row r="603" spans="1:94" x14ac:dyDescent="0.25">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c r="AO603" s="27"/>
      <c r="AP603" s="27"/>
      <c r="AQ603" s="27"/>
      <c r="AR603" s="27"/>
      <c r="AS603" s="27"/>
      <c r="AT603" s="27"/>
      <c r="AU603" s="27"/>
      <c r="AV603" s="27"/>
      <c r="AW603" s="27"/>
      <c r="AX603" s="27"/>
      <c r="AY603" s="27"/>
      <c r="AZ603" s="27"/>
      <c r="BA603" s="27"/>
      <c r="BB603" s="27"/>
      <c r="BC603" s="27"/>
      <c r="BD603" s="27"/>
      <c r="BE603" s="27"/>
      <c r="BF603" s="27"/>
      <c r="BG603" s="27"/>
      <c r="BH603" s="27"/>
      <c r="BI603" s="27"/>
      <c r="BJ603" s="27"/>
      <c r="BK603" s="27"/>
      <c r="BL603" s="27"/>
      <c r="BM603" s="27"/>
      <c r="BN603" s="27"/>
      <c r="BO603" s="27"/>
      <c r="BP603" s="27"/>
      <c r="BQ603" s="27"/>
      <c r="BR603" s="27"/>
      <c r="BS603" s="27"/>
      <c r="BT603" s="27"/>
      <c r="BU603" s="27"/>
      <c r="BV603" s="27"/>
      <c r="BW603" s="27"/>
      <c r="BX603" s="27"/>
      <c r="BY603" s="27"/>
      <c r="BZ603" s="27"/>
      <c r="CA603" s="27"/>
      <c r="CB603" s="27"/>
      <c r="CC603" s="27"/>
      <c r="CD603" s="27"/>
      <c r="CE603" s="27"/>
      <c r="CF603" s="27"/>
      <c r="CG603" s="27"/>
      <c r="CH603" s="27"/>
      <c r="CI603" s="27"/>
      <c r="CJ603" s="27"/>
      <c r="CK603" s="27"/>
      <c r="CL603" s="27"/>
      <c r="CM603" s="27"/>
      <c r="CN603" s="27"/>
      <c r="CO603" s="27"/>
      <c r="CP603" s="27"/>
    </row>
    <row r="604" spans="1:94" x14ac:dyDescent="0.25">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c r="AO604" s="27"/>
      <c r="AP604" s="27"/>
      <c r="AQ604" s="27"/>
      <c r="AR604" s="27"/>
      <c r="AS604" s="27"/>
      <c r="AT604" s="27"/>
      <c r="AU604" s="27"/>
      <c r="AV604" s="27"/>
      <c r="AW604" s="27"/>
      <c r="AX604" s="27"/>
      <c r="AY604" s="27"/>
      <c r="AZ604" s="27"/>
      <c r="BA604" s="27"/>
      <c r="BB604" s="27"/>
      <c r="BC604" s="27"/>
      <c r="BD604" s="27"/>
      <c r="BE604" s="27"/>
      <c r="BF604" s="27"/>
      <c r="BG604" s="27"/>
      <c r="BH604" s="27"/>
      <c r="BI604" s="27"/>
      <c r="BJ604" s="27"/>
      <c r="BK604" s="27"/>
      <c r="BL604" s="27"/>
      <c r="BM604" s="27"/>
      <c r="BN604" s="27"/>
      <c r="BO604" s="27"/>
      <c r="BP604" s="27"/>
      <c r="BQ604" s="27"/>
      <c r="BR604" s="27"/>
      <c r="BS604" s="27"/>
      <c r="BT604" s="27"/>
      <c r="BU604" s="27"/>
      <c r="BV604" s="27"/>
      <c r="BW604" s="27"/>
      <c r="BX604" s="27"/>
      <c r="BY604" s="27"/>
      <c r="BZ604" s="27"/>
      <c r="CA604" s="27"/>
      <c r="CB604" s="27"/>
      <c r="CC604" s="27"/>
      <c r="CD604" s="27"/>
      <c r="CE604" s="27"/>
      <c r="CF604" s="27"/>
      <c r="CG604" s="27"/>
      <c r="CH604" s="27"/>
      <c r="CI604" s="27"/>
      <c r="CJ604" s="27"/>
      <c r="CK604" s="27"/>
      <c r="CL604" s="27"/>
      <c r="CM604" s="27"/>
      <c r="CN604" s="27"/>
      <c r="CO604" s="27"/>
      <c r="CP604" s="27"/>
    </row>
    <row r="605" spans="1:94" x14ac:dyDescent="0.25">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c r="AO605" s="27"/>
      <c r="AP605" s="27"/>
      <c r="AQ605" s="27"/>
      <c r="AR605" s="27"/>
      <c r="AS605" s="27"/>
      <c r="AT605" s="27"/>
      <c r="AU605" s="27"/>
      <c r="AV605" s="27"/>
      <c r="AW605" s="27"/>
      <c r="AX605" s="27"/>
      <c r="AY605" s="27"/>
      <c r="AZ605" s="27"/>
      <c r="BA605" s="27"/>
      <c r="BB605" s="27"/>
      <c r="BC605" s="27"/>
      <c r="BD605" s="27"/>
      <c r="BE605" s="27"/>
      <c r="BF605" s="27"/>
      <c r="BG605" s="27"/>
      <c r="BH605" s="27"/>
      <c r="BI605" s="27"/>
      <c r="BJ605" s="27"/>
      <c r="BK605" s="27"/>
      <c r="BL605" s="27"/>
      <c r="BM605" s="27"/>
      <c r="BN605" s="27"/>
      <c r="BO605" s="27"/>
      <c r="BP605" s="27"/>
      <c r="BQ605" s="27"/>
      <c r="BR605" s="27"/>
      <c r="BS605" s="27"/>
      <c r="BT605" s="27"/>
      <c r="BU605" s="27"/>
      <c r="BV605" s="27"/>
      <c r="BW605" s="27"/>
      <c r="BX605" s="27"/>
      <c r="BY605" s="27"/>
      <c r="BZ605" s="27"/>
      <c r="CA605" s="27"/>
      <c r="CB605" s="27"/>
      <c r="CC605" s="27"/>
      <c r="CD605" s="27"/>
      <c r="CE605" s="27"/>
      <c r="CF605" s="27"/>
      <c r="CG605" s="27"/>
      <c r="CH605" s="27"/>
      <c r="CI605" s="27"/>
      <c r="CJ605" s="27"/>
      <c r="CK605" s="27"/>
      <c r="CL605" s="27"/>
      <c r="CM605" s="27"/>
      <c r="CN605" s="27"/>
      <c r="CO605" s="27"/>
      <c r="CP605" s="27"/>
    </row>
    <row r="606" spans="1:94" x14ac:dyDescent="0.25">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c r="AO606" s="27"/>
      <c r="AP606" s="27"/>
      <c r="AQ606" s="27"/>
      <c r="AR606" s="27"/>
      <c r="AS606" s="27"/>
      <c r="AT606" s="27"/>
      <c r="AU606" s="27"/>
      <c r="AV606" s="27"/>
      <c r="AW606" s="27"/>
      <c r="AX606" s="27"/>
      <c r="AY606" s="27"/>
      <c r="AZ606" s="27"/>
      <c r="BA606" s="27"/>
      <c r="BB606" s="27"/>
      <c r="BC606" s="27"/>
      <c r="BD606" s="27"/>
      <c r="BE606" s="27"/>
      <c r="BF606" s="27"/>
      <c r="BG606" s="27"/>
      <c r="BH606" s="27"/>
      <c r="BI606" s="27"/>
      <c r="BJ606" s="27"/>
      <c r="BK606" s="27"/>
      <c r="BL606" s="27"/>
      <c r="BM606" s="27"/>
      <c r="BN606" s="27"/>
      <c r="BO606" s="27"/>
      <c r="BP606" s="27"/>
      <c r="BQ606" s="27"/>
      <c r="BR606" s="27"/>
      <c r="BS606" s="27"/>
      <c r="BT606" s="27"/>
      <c r="BU606" s="27"/>
      <c r="BV606" s="27"/>
      <c r="BW606" s="27"/>
      <c r="BX606" s="27"/>
      <c r="BY606" s="27"/>
      <c r="BZ606" s="27"/>
      <c r="CA606" s="27"/>
      <c r="CB606" s="27"/>
      <c r="CC606" s="27"/>
      <c r="CD606" s="27"/>
      <c r="CE606" s="27"/>
      <c r="CF606" s="27"/>
      <c r="CG606" s="27"/>
      <c r="CH606" s="27"/>
      <c r="CI606" s="27"/>
      <c r="CJ606" s="27"/>
      <c r="CK606" s="27"/>
      <c r="CL606" s="27"/>
      <c r="CM606" s="27"/>
      <c r="CN606" s="27"/>
      <c r="CO606" s="27"/>
      <c r="CP606" s="27"/>
    </row>
    <row r="607" spans="1:94" x14ac:dyDescent="0.25">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c r="AO607" s="27"/>
      <c r="AP607" s="27"/>
      <c r="AQ607" s="27"/>
      <c r="AR607" s="27"/>
      <c r="AS607" s="27"/>
      <c r="AT607" s="27"/>
      <c r="AU607" s="27"/>
      <c r="AV607" s="27"/>
      <c r="AW607" s="27"/>
      <c r="AX607" s="27"/>
      <c r="AY607" s="27"/>
      <c r="AZ607" s="27"/>
      <c r="BA607" s="27"/>
      <c r="BB607" s="27"/>
      <c r="BC607" s="27"/>
      <c r="BD607" s="27"/>
      <c r="BE607" s="27"/>
      <c r="BF607" s="27"/>
      <c r="BG607" s="27"/>
      <c r="BH607" s="27"/>
      <c r="BI607" s="27"/>
      <c r="BJ607" s="27"/>
      <c r="BK607" s="27"/>
      <c r="BL607" s="27"/>
      <c r="BM607" s="27"/>
      <c r="BN607" s="27"/>
      <c r="BO607" s="27"/>
      <c r="BP607" s="27"/>
      <c r="BQ607" s="27"/>
      <c r="BR607" s="27"/>
      <c r="BS607" s="27"/>
      <c r="BT607" s="27"/>
      <c r="BU607" s="27"/>
      <c r="BV607" s="27"/>
      <c r="BW607" s="27"/>
      <c r="BX607" s="27"/>
      <c r="BY607" s="27"/>
      <c r="BZ607" s="27"/>
      <c r="CA607" s="27"/>
      <c r="CB607" s="27"/>
      <c r="CC607" s="27"/>
      <c r="CD607" s="27"/>
      <c r="CE607" s="27"/>
      <c r="CF607" s="27"/>
      <c r="CG607" s="27"/>
      <c r="CH607" s="27"/>
      <c r="CI607" s="27"/>
      <c r="CJ607" s="27"/>
      <c r="CK607" s="27"/>
      <c r="CL607" s="27"/>
      <c r="CM607" s="27"/>
      <c r="CN607" s="27"/>
      <c r="CO607" s="27"/>
      <c r="CP607" s="27"/>
    </row>
    <row r="608" spans="1:94" x14ac:dyDescent="0.25">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c r="AO608" s="27"/>
      <c r="AP608" s="27"/>
      <c r="AQ608" s="27"/>
      <c r="AR608" s="27"/>
      <c r="AS608" s="27"/>
      <c r="AT608" s="27"/>
      <c r="AU608" s="27"/>
      <c r="AV608" s="27"/>
      <c r="AW608" s="27"/>
      <c r="AX608" s="27"/>
      <c r="AY608" s="27"/>
      <c r="AZ608" s="27"/>
      <c r="BA608" s="27"/>
      <c r="BB608" s="27"/>
      <c r="BC608" s="27"/>
      <c r="BD608" s="27"/>
      <c r="BE608" s="27"/>
      <c r="BF608" s="27"/>
      <c r="BG608" s="27"/>
      <c r="BH608" s="27"/>
      <c r="BI608" s="27"/>
      <c r="BJ608" s="27"/>
      <c r="BK608" s="27"/>
      <c r="BL608" s="27"/>
      <c r="BM608" s="27"/>
      <c r="BN608" s="27"/>
      <c r="BO608" s="27"/>
      <c r="BP608" s="27"/>
      <c r="BQ608" s="27"/>
      <c r="BR608" s="27"/>
      <c r="BS608" s="27"/>
      <c r="BT608" s="27"/>
      <c r="BU608" s="27"/>
      <c r="BV608" s="27"/>
      <c r="BW608" s="27"/>
      <c r="BX608" s="27"/>
      <c r="BY608" s="27"/>
      <c r="BZ608" s="27"/>
      <c r="CA608" s="27"/>
      <c r="CB608" s="27"/>
      <c r="CC608" s="27"/>
      <c r="CD608" s="27"/>
      <c r="CE608" s="27"/>
      <c r="CF608" s="27"/>
      <c r="CG608" s="27"/>
      <c r="CH608" s="27"/>
      <c r="CI608" s="27"/>
      <c r="CJ608" s="27"/>
      <c r="CK608" s="27"/>
      <c r="CL608" s="27"/>
      <c r="CM608" s="27"/>
      <c r="CN608" s="27"/>
      <c r="CO608" s="27"/>
      <c r="CP608" s="27"/>
    </row>
    <row r="609" spans="1:94" x14ac:dyDescent="0.25">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c r="AO609" s="27"/>
      <c r="AP609" s="27"/>
      <c r="AQ609" s="27"/>
      <c r="AR609" s="27"/>
      <c r="AS609" s="27"/>
      <c r="AT609" s="27"/>
      <c r="AU609" s="27"/>
      <c r="AV609" s="27"/>
      <c r="AW609" s="27"/>
      <c r="AX609" s="27"/>
      <c r="AY609" s="27"/>
      <c r="AZ609" s="27"/>
      <c r="BA609" s="27"/>
      <c r="BB609" s="27"/>
      <c r="BC609" s="27"/>
      <c r="BD609" s="27"/>
      <c r="BE609" s="27"/>
      <c r="BF609" s="27"/>
      <c r="BG609" s="27"/>
      <c r="BH609" s="27"/>
      <c r="BI609" s="27"/>
      <c r="BJ609" s="27"/>
      <c r="BK609" s="27"/>
      <c r="BL609" s="27"/>
      <c r="BM609" s="27"/>
      <c r="BN609" s="27"/>
      <c r="BO609" s="27"/>
      <c r="BP609" s="27"/>
      <c r="BQ609" s="27"/>
      <c r="BR609" s="27"/>
      <c r="BS609" s="27"/>
      <c r="BT609" s="27"/>
      <c r="BU609" s="27"/>
      <c r="BV609" s="27"/>
      <c r="BW609" s="27"/>
      <c r="BX609" s="27"/>
      <c r="BY609" s="27"/>
      <c r="BZ609" s="27"/>
      <c r="CA609" s="27"/>
      <c r="CB609" s="27"/>
      <c r="CC609" s="27"/>
      <c r="CD609" s="27"/>
      <c r="CE609" s="27"/>
      <c r="CF609" s="27"/>
      <c r="CG609" s="27"/>
      <c r="CH609" s="27"/>
      <c r="CI609" s="27"/>
      <c r="CJ609" s="27"/>
      <c r="CK609" s="27"/>
      <c r="CL609" s="27"/>
      <c r="CM609" s="27"/>
      <c r="CN609" s="27"/>
      <c r="CO609" s="27"/>
      <c r="CP609" s="27"/>
    </row>
    <row r="610" spans="1:94" x14ac:dyDescent="0.25">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c r="AO610" s="27"/>
      <c r="AP610" s="27"/>
      <c r="AQ610" s="27"/>
      <c r="AR610" s="27"/>
      <c r="AS610" s="27"/>
      <c r="AT610" s="27"/>
      <c r="AU610" s="27"/>
      <c r="AV610" s="27"/>
      <c r="AW610" s="27"/>
      <c r="AX610" s="27"/>
      <c r="AY610" s="27"/>
      <c r="AZ610" s="27"/>
      <c r="BA610" s="27"/>
      <c r="BB610" s="27"/>
      <c r="BC610" s="27"/>
      <c r="BD610" s="27"/>
      <c r="BE610" s="27"/>
      <c r="BF610" s="27"/>
      <c r="BG610" s="27"/>
      <c r="BH610" s="27"/>
      <c r="BI610" s="27"/>
      <c r="BJ610" s="27"/>
      <c r="BK610" s="27"/>
      <c r="BL610" s="27"/>
      <c r="BM610" s="27"/>
      <c r="BN610" s="27"/>
      <c r="BO610" s="27"/>
      <c r="BP610" s="27"/>
      <c r="BQ610" s="27"/>
      <c r="BR610" s="27"/>
      <c r="BS610" s="27"/>
      <c r="BT610" s="27"/>
      <c r="BU610" s="27"/>
      <c r="BV610" s="27"/>
      <c r="BW610" s="27"/>
      <c r="BX610" s="27"/>
      <c r="BY610" s="27"/>
      <c r="BZ610" s="27"/>
      <c r="CA610" s="27"/>
      <c r="CB610" s="27"/>
      <c r="CC610" s="27"/>
      <c r="CD610" s="27"/>
      <c r="CE610" s="27"/>
      <c r="CF610" s="27"/>
      <c r="CG610" s="27"/>
      <c r="CH610" s="27"/>
      <c r="CI610" s="27"/>
      <c r="CJ610" s="27"/>
      <c r="CK610" s="27"/>
      <c r="CL610" s="27"/>
      <c r="CM610" s="27"/>
      <c r="CN610" s="27"/>
      <c r="CO610" s="27"/>
      <c r="CP610" s="27"/>
    </row>
    <row r="611" spans="1:94" x14ac:dyDescent="0.25">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c r="AO611" s="27"/>
      <c r="AP611" s="27"/>
      <c r="AQ611" s="27"/>
      <c r="AR611" s="27"/>
      <c r="AS611" s="27"/>
      <c r="AT611" s="27"/>
      <c r="AU611" s="27"/>
      <c r="AV611" s="27"/>
      <c r="AW611" s="27"/>
      <c r="AX611" s="27"/>
      <c r="AY611" s="27"/>
      <c r="AZ611" s="27"/>
      <c r="BA611" s="27"/>
      <c r="BB611" s="27"/>
      <c r="BC611" s="27"/>
      <c r="BD611" s="27"/>
      <c r="BE611" s="27"/>
      <c r="BF611" s="27"/>
      <c r="BG611" s="27"/>
      <c r="BH611" s="27"/>
      <c r="BI611" s="27"/>
      <c r="BJ611" s="27"/>
      <c r="BK611" s="27"/>
      <c r="BL611" s="27"/>
      <c r="BM611" s="27"/>
      <c r="BN611" s="27"/>
      <c r="BO611" s="27"/>
      <c r="BP611" s="27"/>
      <c r="BQ611" s="27"/>
      <c r="BR611" s="27"/>
      <c r="BS611" s="27"/>
      <c r="BT611" s="27"/>
      <c r="BU611" s="27"/>
      <c r="BV611" s="27"/>
      <c r="BW611" s="27"/>
      <c r="BX611" s="27"/>
      <c r="BY611" s="27"/>
      <c r="BZ611" s="27"/>
      <c r="CA611" s="27"/>
      <c r="CB611" s="27"/>
      <c r="CC611" s="27"/>
      <c r="CD611" s="27"/>
      <c r="CE611" s="27"/>
      <c r="CF611" s="27"/>
      <c r="CG611" s="27"/>
      <c r="CH611" s="27"/>
      <c r="CI611" s="27"/>
      <c r="CJ611" s="27"/>
      <c r="CK611" s="27"/>
      <c r="CL611" s="27"/>
      <c r="CM611" s="27"/>
      <c r="CN611" s="27"/>
      <c r="CO611" s="27"/>
      <c r="CP611" s="27"/>
    </row>
    <row r="612" spans="1:94" x14ac:dyDescent="0.25">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c r="AO612" s="27"/>
      <c r="AP612" s="27"/>
      <c r="AQ612" s="27"/>
      <c r="AR612" s="27"/>
      <c r="AS612" s="27"/>
      <c r="AT612" s="27"/>
      <c r="AU612" s="27"/>
      <c r="AV612" s="27"/>
      <c r="AW612" s="27"/>
      <c r="AX612" s="27"/>
      <c r="AY612" s="27"/>
      <c r="AZ612" s="27"/>
      <c r="BA612" s="27"/>
      <c r="BB612" s="27"/>
      <c r="BC612" s="27"/>
      <c r="BD612" s="27"/>
      <c r="BE612" s="27"/>
      <c r="BF612" s="27"/>
      <c r="BG612" s="27"/>
      <c r="BH612" s="27"/>
      <c r="BI612" s="27"/>
      <c r="BJ612" s="27"/>
      <c r="BK612" s="27"/>
      <c r="BL612" s="27"/>
      <c r="BM612" s="27"/>
      <c r="BN612" s="27"/>
      <c r="BO612" s="27"/>
      <c r="BP612" s="27"/>
      <c r="BQ612" s="27"/>
      <c r="BR612" s="27"/>
      <c r="BS612" s="27"/>
      <c r="BT612" s="27"/>
      <c r="BU612" s="27"/>
      <c r="BV612" s="27"/>
      <c r="BW612" s="27"/>
      <c r="BX612" s="27"/>
      <c r="BY612" s="27"/>
      <c r="BZ612" s="27"/>
      <c r="CA612" s="27"/>
      <c r="CB612" s="27"/>
      <c r="CC612" s="27"/>
      <c r="CD612" s="27"/>
      <c r="CE612" s="27"/>
      <c r="CF612" s="27"/>
      <c r="CG612" s="27"/>
      <c r="CH612" s="27"/>
      <c r="CI612" s="27"/>
      <c r="CJ612" s="27"/>
      <c r="CK612" s="27"/>
      <c r="CL612" s="27"/>
      <c r="CM612" s="27"/>
      <c r="CN612" s="27"/>
      <c r="CO612" s="27"/>
      <c r="CP612" s="27"/>
    </row>
    <row r="613" spans="1:94" x14ac:dyDescent="0.25">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c r="AO613" s="27"/>
      <c r="AP613" s="27"/>
      <c r="AQ613" s="27"/>
      <c r="AR613" s="27"/>
      <c r="AS613" s="27"/>
      <c r="AT613" s="27"/>
      <c r="AU613" s="27"/>
      <c r="AV613" s="27"/>
      <c r="AW613" s="27"/>
      <c r="AX613" s="27"/>
      <c r="AY613" s="27"/>
      <c r="AZ613" s="27"/>
      <c r="BA613" s="27"/>
      <c r="BB613" s="27"/>
      <c r="BC613" s="27"/>
      <c r="BD613" s="27"/>
      <c r="BE613" s="27"/>
      <c r="BF613" s="27"/>
      <c r="BG613" s="27"/>
      <c r="BH613" s="27"/>
      <c r="BI613" s="27"/>
      <c r="BJ613" s="27"/>
      <c r="BK613" s="27"/>
      <c r="BL613" s="27"/>
      <c r="BM613" s="27"/>
      <c r="BN613" s="27"/>
      <c r="BO613" s="27"/>
      <c r="BP613" s="27"/>
      <c r="BQ613" s="27"/>
      <c r="BR613" s="27"/>
      <c r="BS613" s="27"/>
      <c r="BT613" s="27"/>
      <c r="BU613" s="27"/>
      <c r="BV613" s="27"/>
      <c r="BW613" s="27"/>
      <c r="BX613" s="27"/>
      <c r="BY613" s="27"/>
      <c r="BZ613" s="27"/>
      <c r="CA613" s="27"/>
      <c r="CB613" s="27"/>
      <c r="CC613" s="27"/>
      <c r="CD613" s="27"/>
      <c r="CE613" s="27"/>
      <c r="CF613" s="27"/>
      <c r="CG613" s="27"/>
      <c r="CH613" s="27"/>
      <c r="CI613" s="27"/>
      <c r="CJ613" s="27"/>
      <c r="CK613" s="27"/>
      <c r="CL613" s="27"/>
      <c r="CM613" s="27"/>
      <c r="CN613" s="27"/>
      <c r="CO613" s="27"/>
      <c r="CP613" s="27"/>
    </row>
    <row r="614" spans="1:94" x14ac:dyDescent="0.25">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c r="AO614" s="27"/>
      <c r="AP614" s="27"/>
      <c r="AQ614" s="27"/>
      <c r="AR614" s="27"/>
      <c r="AS614" s="27"/>
      <c r="AT614" s="27"/>
      <c r="AU614" s="27"/>
      <c r="AV614" s="27"/>
      <c r="AW614" s="27"/>
      <c r="AX614" s="27"/>
      <c r="AY614" s="27"/>
      <c r="AZ614" s="27"/>
      <c r="BA614" s="27"/>
      <c r="BB614" s="27"/>
      <c r="BC614" s="27"/>
      <c r="BD614" s="27"/>
      <c r="BE614" s="27"/>
      <c r="BF614" s="27"/>
      <c r="BG614" s="27"/>
      <c r="BH614" s="27"/>
      <c r="BI614" s="27"/>
      <c r="BJ614" s="27"/>
      <c r="BK614" s="27"/>
      <c r="BL614" s="27"/>
      <c r="BM614" s="27"/>
      <c r="BN614" s="27"/>
      <c r="BO614" s="27"/>
      <c r="BP614" s="27"/>
      <c r="BQ614" s="27"/>
      <c r="BR614" s="27"/>
      <c r="BS614" s="27"/>
      <c r="BT614" s="27"/>
      <c r="BU614" s="27"/>
      <c r="BV614" s="27"/>
      <c r="BW614" s="27"/>
      <c r="BX614" s="27"/>
      <c r="BY614" s="27"/>
      <c r="BZ614" s="27"/>
      <c r="CA614" s="27"/>
      <c r="CB614" s="27"/>
      <c r="CC614" s="27"/>
      <c r="CD614" s="27"/>
      <c r="CE614" s="27"/>
      <c r="CF614" s="27"/>
      <c r="CG614" s="27"/>
      <c r="CH614" s="27"/>
      <c r="CI614" s="27"/>
      <c r="CJ614" s="27"/>
      <c r="CK614" s="27"/>
      <c r="CL614" s="27"/>
      <c r="CM614" s="27"/>
      <c r="CN614" s="27"/>
      <c r="CO614" s="27"/>
      <c r="CP614" s="27"/>
    </row>
    <row r="615" spans="1:94" x14ac:dyDescent="0.25">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c r="AO615" s="27"/>
      <c r="AP615" s="27"/>
      <c r="AQ615" s="27"/>
      <c r="AR615" s="27"/>
      <c r="AS615" s="27"/>
      <c r="AT615" s="27"/>
      <c r="AU615" s="27"/>
      <c r="AV615" s="27"/>
      <c r="AW615" s="27"/>
      <c r="AX615" s="27"/>
      <c r="AY615" s="27"/>
      <c r="AZ615" s="27"/>
      <c r="BA615" s="27"/>
      <c r="BB615" s="27"/>
      <c r="BC615" s="27"/>
      <c r="BD615" s="27"/>
      <c r="BE615" s="27"/>
      <c r="BF615" s="27"/>
      <c r="BG615" s="27"/>
      <c r="BH615" s="27"/>
      <c r="BI615" s="27"/>
      <c r="BJ615" s="27"/>
      <c r="BK615" s="27"/>
      <c r="BL615" s="27"/>
      <c r="BM615" s="27"/>
      <c r="BN615" s="27"/>
      <c r="BO615" s="27"/>
      <c r="BP615" s="27"/>
      <c r="BQ615" s="27"/>
      <c r="BR615" s="27"/>
      <c r="BS615" s="27"/>
      <c r="BT615" s="27"/>
      <c r="BU615" s="27"/>
      <c r="BV615" s="27"/>
      <c r="BW615" s="27"/>
      <c r="BX615" s="27"/>
      <c r="BY615" s="27"/>
      <c r="BZ615" s="27"/>
      <c r="CA615" s="27"/>
      <c r="CB615" s="27"/>
      <c r="CC615" s="27"/>
      <c r="CD615" s="27"/>
      <c r="CE615" s="27"/>
      <c r="CF615" s="27"/>
      <c r="CG615" s="27"/>
      <c r="CH615" s="27"/>
      <c r="CI615" s="27"/>
      <c r="CJ615" s="27"/>
      <c r="CK615" s="27"/>
      <c r="CL615" s="27"/>
      <c r="CM615" s="27"/>
      <c r="CN615" s="27"/>
      <c r="CO615" s="27"/>
      <c r="CP615" s="27"/>
    </row>
    <row r="616" spans="1:94" x14ac:dyDescent="0.25">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c r="AO616" s="27"/>
      <c r="AP616" s="27"/>
      <c r="AQ616" s="27"/>
      <c r="AR616" s="27"/>
      <c r="AS616" s="27"/>
      <c r="AT616" s="27"/>
      <c r="AU616" s="27"/>
      <c r="AV616" s="27"/>
      <c r="AW616" s="27"/>
      <c r="AX616" s="27"/>
      <c r="AY616" s="27"/>
      <c r="AZ616" s="27"/>
      <c r="BA616" s="27"/>
      <c r="BB616" s="27"/>
      <c r="BC616" s="27"/>
      <c r="BD616" s="27"/>
      <c r="BE616" s="27"/>
      <c r="BF616" s="27"/>
      <c r="BG616" s="27"/>
      <c r="BH616" s="27"/>
      <c r="BI616" s="27"/>
      <c r="BJ616" s="27"/>
      <c r="BK616" s="27"/>
      <c r="BL616" s="27"/>
      <c r="BM616" s="27"/>
      <c r="BN616" s="27"/>
      <c r="BO616" s="27"/>
      <c r="BP616" s="27"/>
      <c r="BQ616" s="27"/>
      <c r="BR616" s="27"/>
      <c r="BS616" s="27"/>
      <c r="BT616" s="27"/>
      <c r="BU616" s="27"/>
      <c r="BV616" s="27"/>
      <c r="BW616" s="27"/>
      <c r="BX616" s="27"/>
      <c r="BY616" s="27"/>
      <c r="BZ616" s="27"/>
      <c r="CA616" s="27"/>
      <c r="CB616" s="27"/>
      <c r="CC616" s="27"/>
      <c r="CD616" s="27"/>
      <c r="CE616" s="27"/>
      <c r="CF616" s="27"/>
      <c r="CG616" s="27"/>
      <c r="CH616" s="27"/>
      <c r="CI616" s="27"/>
      <c r="CJ616" s="27"/>
      <c r="CK616" s="27"/>
      <c r="CL616" s="27"/>
      <c r="CM616" s="27"/>
      <c r="CN616" s="27"/>
      <c r="CO616" s="27"/>
      <c r="CP616" s="27"/>
    </row>
    <row r="617" spans="1:94" x14ac:dyDescent="0.25">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c r="AO617" s="27"/>
      <c r="AP617" s="27"/>
      <c r="AQ617" s="27"/>
      <c r="AR617" s="27"/>
      <c r="AS617" s="27"/>
      <c r="AT617" s="27"/>
      <c r="AU617" s="27"/>
      <c r="AV617" s="27"/>
      <c r="AW617" s="27"/>
      <c r="AX617" s="27"/>
      <c r="AY617" s="27"/>
      <c r="AZ617" s="27"/>
      <c r="BA617" s="27"/>
      <c r="BB617" s="27"/>
      <c r="BC617" s="27"/>
      <c r="BD617" s="27"/>
      <c r="BE617" s="27"/>
      <c r="BF617" s="27"/>
      <c r="BG617" s="27"/>
      <c r="BH617" s="27"/>
      <c r="BI617" s="27"/>
      <c r="BJ617" s="27"/>
      <c r="BK617" s="27"/>
      <c r="BL617" s="27"/>
      <c r="BM617" s="27"/>
      <c r="BN617" s="27"/>
      <c r="BO617" s="27"/>
      <c r="BP617" s="27"/>
      <c r="BQ617" s="27"/>
      <c r="BR617" s="27"/>
      <c r="BS617" s="27"/>
      <c r="BT617" s="27"/>
      <c r="BU617" s="27"/>
      <c r="BV617" s="27"/>
      <c r="BW617" s="27"/>
      <c r="BX617" s="27"/>
      <c r="BY617" s="27"/>
      <c r="BZ617" s="27"/>
      <c r="CA617" s="27"/>
      <c r="CB617" s="27"/>
      <c r="CC617" s="27"/>
      <c r="CD617" s="27"/>
      <c r="CE617" s="27"/>
      <c r="CF617" s="27"/>
      <c r="CG617" s="27"/>
      <c r="CH617" s="27"/>
      <c r="CI617" s="27"/>
      <c r="CJ617" s="27"/>
      <c r="CK617" s="27"/>
      <c r="CL617" s="27"/>
      <c r="CM617" s="27"/>
      <c r="CN617" s="27"/>
      <c r="CO617" s="27"/>
      <c r="CP617" s="27"/>
    </row>
    <row r="618" spans="1:94" x14ac:dyDescent="0.25">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c r="AO618" s="27"/>
      <c r="AP618" s="27"/>
      <c r="AQ618" s="27"/>
      <c r="AR618" s="27"/>
      <c r="AS618" s="27"/>
      <c r="AT618" s="27"/>
      <c r="AU618" s="27"/>
      <c r="AV618" s="27"/>
      <c r="AW618" s="27"/>
      <c r="AX618" s="27"/>
      <c r="AY618" s="27"/>
      <c r="AZ618" s="27"/>
      <c r="BA618" s="27"/>
      <c r="BB618" s="27"/>
      <c r="BC618" s="27"/>
      <c r="BD618" s="27"/>
      <c r="BE618" s="27"/>
      <c r="BF618" s="27"/>
      <c r="BG618" s="27"/>
      <c r="BH618" s="27"/>
      <c r="BI618" s="27"/>
      <c r="BJ618" s="27"/>
      <c r="BK618" s="27"/>
      <c r="BL618" s="27"/>
      <c r="BM618" s="27"/>
      <c r="BN618" s="27"/>
      <c r="BO618" s="27"/>
      <c r="BP618" s="27"/>
      <c r="BQ618" s="27"/>
      <c r="BR618" s="27"/>
      <c r="BS618" s="27"/>
      <c r="BT618" s="27"/>
      <c r="BU618" s="27"/>
      <c r="BV618" s="27"/>
      <c r="BW618" s="27"/>
      <c r="BX618" s="27"/>
      <c r="BY618" s="27"/>
      <c r="BZ618" s="27"/>
      <c r="CA618" s="27"/>
      <c r="CB618" s="27"/>
      <c r="CC618" s="27"/>
      <c r="CD618" s="27"/>
      <c r="CE618" s="27"/>
      <c r="CF618" s="27"/>
      <c r="CG618" s="27"/>
      <c r="CH618" s="27"/>
      <c r="CI618" s="27"/>
      <c r="CJ618" s="27"/>
      <c r="CK618" s="27"/>
      <c r="CL618" s="27"/>
      <c r="CM618" s="27"/>
      <c r="CN618" s="27"/>
      <c r="CO618" s="27"/>
      <c r="CP618" s="27"/>
    </row>
    <row r="619" spans="1:94" x14ac:dyDescent="0.25">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c r="AO619" s="27"/>
      <c r="AP619" s="27"/>
      <c r="AQ619" s="27"/>
      <c r="AR619" s="27"/>
      <c r="AS619" s="27"/>
      <c r="AT619" s="27"/>
      <c r="AU619" s="27"/>
      <c r="AV619" s="27"/>
      <c r="AW619" s="27"/>
      <c r="AX619" s="27"/>
      <c r="AY619" s="27"/>
      <c r="AZ619" s="27"/>
      <c r="BA619" s="27"/>
      <c r="BB619" s="27"/>
      <c r="BC619" s="27"/>
      <c r="BD619" s="27"/>
      <c r="BE619" s="27"/>
      <c r="BF619" s="27"/>
      <c r="BG619" s="27"/>
      <c r="BH619" s="27"/>
      <c r="BI619" s="27"/>
      <c r="BJ619" s="27"/>
      <c r="BK619" s="27"/>
      <c r="BL619" s="27"/>
      <c r="BM619" s="27"/>
      <c r="BN619" s="27"/>
      <c r="BO619" s="27"/>
      <c r="BP619" s="27"/>
      <c r="BQ619" s="27"/>
      <c r="BR619" s="27"/>
      <c r="BS619" s="27"/>
      <c r="BT619" s="27"/>
      <c r="BU619" s="27"/>
      <c r="BV619" s="27"/>
      <c r="BW619" s="27"/>
      <c r="BX619" s="27"/>
      <c r="BY619" s="27"/>
      <c r="BZ619" s="27"/>
      <c r="CA619" s="27"/>
      <c r="CB619" s="27"/>
      <c r="CC619" s="27"/>
      <c r="CD619" s="27"/>
      <c r="CE619" s="27"/>
      <c r="CF619" s="27"/>
      <c r="CG619" s="27"/>
      <c r="CH619" s="27"/>
      <c r="CI619" s="27"/>
      <c r="CJ619" s="27"/>
      <c r="CK619" s="27"/>
      <c r="CL619" s="27"/>
      <c r="CM619" s="27"/>
      <c r="CN619" s="27"/>
      <c r="CO619" s="27"/>
      <c r="CP619" s="27"/>
    </row>
    <row r="620" spans="1:94" x14ac:dyDescent="0.25">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c r="AO620" s="27"/>
      <c r="AP620" s="27"/>
      <c r="AQ620" s="27"/>
      <c r="AR620" s="27"/>
      <c r="AS620" s="27"/>
      <c r="AT620" s="27"/>
      <c r="AU620" s="27"/>
      <c r="AV620" s="27"/>
      <c r="AW620" s="27"/>
      <c r="AX620" s="27"/>
      <c r="AY620" s="27"/>
      <c r="AZ620" s="27"/>
      <c r="BA620" s="27"/>
      <c r="BB620" s="27"/>
      <c r="BC620" s="27"/>
      <c r="BD620" s="27"/>
      <c r="BE620" s="27"/>
      <c r="BF620" s="27"/>
      <c r="BG620" s="27"/>
      <c r="BH620" s="27"/>
      <c r="BI620" s="27"/>
      <c r="BJ620" s="27"/>
      <c r="BK620" s="27"/>
      <c r="BL620" s="27"/>
      <c r="BM620" s="27"/>
      <c r="BN620" s="27"/>
      <c r="BO620" s="27"/>
      <c r="BP620" s="27"/>
      <c r="BQ620" s="27"/>
      <c r="BR620" s="27"/>
      <c r="BS620" s="27"/>
      <c r="BT620" s="27"/>
      <c r="BU620" s="27"/>
      <c r="BV620" s="27"/>
      <c r="BW620" s="27"/>
      <c r="BX620" s="27"/>
      <c r="BY620" s="27"/>
      <c r="BZ620" s="27"/>
      <c r="CA620" s="27"/>
      <c r="CB620" s="27"/>
      <c r="CC620" s="27"/>
      <c r="CD620" s="27"/>
      <c r="CE620" s="27"/>
      <c r="CF620" s="27"/>
      <c r="CG620" s="27"/>
      <c r="CH620" s="27"/>
      <c r="CI620" s="27"/>
      <c r="CJ620" s="27"/>
      <c r="CK620" s="27"/>
      <c r="CL620" s="27"/>
      <c r="CM620" s="27"/>
      <c r="CN620" s="27"/>
      <c r="CO620" s="27"/>
      <c r="CP620" s="27"/>
    </row>
    <row r="621" spans="1:94" x14ac:dyDescent="0.25">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c r="AO621" s="27"/>
      <c r="AP621" s="27"/>
      <c r="AQ621" s="27"/>
      <c r="AR621" s="27"/>
      <c r="AS621" s="27"/>
      <c r="AT621" s="27"/>
      <c r="AU621" s="27"/>
      <c r="AV621" s="27"/>
      <c r="AW621" s="27"/>
      <c r="AX621" s="27"/>
      <c r="AY621" s="27"/>
      <c r="AZ621" s="27"/>
      <c r="BA621" s="27"/>
      <c r="BB621" s="27"/>
      <c r="BC621" s="27"/>
      <c r="BD621" s="27"/>
      <c r="BE621" s="27"/>
      <c r="BF621" s="27"/>
      <c r="BG621" s="27"/>
      <c r="BH621" s="27"/>
      <c r="BI621" s="27"/>
      <c r="BJ621" s="27"/>
      <c r="BK621" s="27"/>
      <c r="BL621" s="27"/>
      <c r="BM621" s="27"/>
      <c r="BN621" s="27"/>
      <c r="BO621" s="27"/>
      <c r="BP621" s="27"/>
      <c r="BQ621" s="27"/>
      <c r="BR621" s="27"/>
      <c r="BS621" s="27"/>
      <c r="BT621" s="27"/>
      <c r="BU621" s="27"/>
      <c r="BV621" s="27"/>
      <c r="BW621" s="27"/>
      <c r="BX621" s="27"/>
      <c r="BY621" s="27"/>
      <c r="BZ621" s="27"/>
      <c r="CA621" s="27"/>
      <c r="CB621" s="27"/>
      <c r="CC621" s="27"/>
      <c r="CD621" s="27"/>
      <c r="CE621" s="27"/>
      <c r="CF621" s="27"/>
      <c r="CG621" s="27"/>
      <c r="CH621" s="27"/>
      <c r="CI621" s="27"/>
      <c r="CJ621" s="27"/>
      <c r="CK621" s="27"/>
      <c r="CL621" s="27"/>
      <c r="CM621" s="27"/>
      <c r="CN621" s="27"/>
      <c r="CO621" s="27"/>
      <c r="CP621" s="27"/>
    </row>
    <row r="622" spans="1:94" x14ac:dyDescent="0.25">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c r="AO622" s="27"/>
      <c r="AP622" s="27"/>
      <c r="AQ622" s="27"/>
      <c r="AR622" s="27"/>
      <c r="AS622" s="27"/>
      <c r="AT622" s="27"/>
      <c r="AU622" s="27"/>
      <c r="AV622" s="27"/>
      <c r="AW622" s="27"/>
      <c r="AX622" s="27"/>
      <c r="AY622" s="27"/>
      <c r="AZ622" s="27"/>
      <c r="BA622" s="27"/>
      <c r="BB622" s="27"/>
      <c r="BC622" s="27"/>
      <c r="BD622" s="27"/>
      <c r="BE622" s="27"/>
      <c r="BF622" s="27"/>
      <c r="BG622" s="27"/>
      <c r="BH622" s="27"/>
      <c r="BI622" s="27"/>
      <c r="BJ622" s="27"/>
      <c r="BK622" s="27"/>
      <c r="BL622" s="27"/>
      <c r="BM622" s="27"/>
      <c r="BN622" s="27"/>
      <c r="BO622" s="27"/>
      <c r="BP622" s="27"/>
      <c r="BQ622" s="27"/>
      <c r="BR622" s="27"/>
      <c r="BS622" s="27"/>
      <c r="BT622" s="27"/>
      <c r="BU622" s="27"/>
      <c r="BV622" s="27"/>
      <c r="BW622" s="27"/>
      <c r="BX622" s="27"/>
      <c r="BY622" s="27"/>
      <c r="BZ622" s="27"/>
      <c r="CA622" s="27"/>
      <c r="CB622" s="27"/>
      <c r="CC622" s="27"/>
      <c r="CD622" s="27"/>
      <c r="CE622" s="27"/>
      <c r="CF622" s="27"/>
      <c r="CG622" s="27"/>
      <c r="CH622" s="27"/>
      <c r="CI622" s="27"/>
      <c r="CJ622" s="27"/>
      <c r="CK622" s="27"/>
      <c r="CL622" s="27"/>
      <c r="CM622" s="27"/>
      <c r="CN622" s="27"/>
      <c r="CO622" s="27"/>
      <c r="CP622" s="27"/>
    </row>
    <row r="623" spans="1:94" x14ac:dyDescent="0.25">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c r="AO623" s="27"/>
      <c r="AP623" s="27"/>
      <c r="AQ623" s="27"/>
      <c r="AR623" s="27"/>
      <c r="AS623" s="27"/>
      <c r="AT623" s="27"/>
      <c r="AU623" s="27"/>
      <c r="AV623" s="27"/>
      <c r="AW623" s="27"/>
      <c r="AX623" s="27"/>
      <c r="AY623" s="27"/>
      <c r="AZ623" s="27"/>
      <c r="BA623" s="27"/>
      <c r="BB623" s="27"/>
      <c r="BC623" s="27"/>
      <c r="BD623" s="27"/>
      <c r="BE623" s="27"/>
      <c r="BF623" s="27"/>
      <c r="BG623" s="27"/>
      <c r="BH623" s="27"/>
      <c r="BI623" s="27"/>
      <c r="BJ623" s="27"/>
      <c r="BK623" s="27"/>
      <c r="BL623" s="27"/>
      <c r="BM623" s="27"/>
      <c r="BN623" s="27"/>
      <c r="BO623" s="27"/>
      <c r="BP623" s="27"/>
      <c r="BQ623" s="27"/>
      <c r="BR623" s="27"/>
      <c r="BS623" s="27"/>
      <c r="BT623" s="27"/>
      <c r="BU623" s="27"/>
      <c r="BV623" s="27"/>
      <c r="BW623" s="27"/>
      <c r="BX623" s="27"/>
      <c r="BY623" s="27"/>
      <c r="BZ623" s="27"/>
      <c r="CA623" s="27"/>
      <c r="CB623" s="27"/>
      <c r="CC623" s="27"/>
      <c r="CD623" s="27"/>
      <c r="CE623" s="27"/>
      <c r="CF623" s="27"/>
      <c r="CG623" s="27"/>
      <c r="CH623" s="27"/>
      <c r="CI623" s="27"/>
      <c r="CJ623" s="27"/>
      <c r="CK623" s="27"/>
      <c r="CL623" s="27"/>
      <c r="CM623" s="27"/>
      <c r="CN623" s="27"/>
      <c r="CO623" s="27"/>
      <c r="CP623" s="27"/>
    </row>
    <row r="624" spans="1:94" x14ac:dyDescent="0.25">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c r="AO624" s="27"/>
      <c r="AP624" s="27"/>
      <c r="AQ624" s="27"/>
      <c r="AR624" s="27"/>
      <c r="AS624" s="27"/>
      <c r="AT624" s="27"/>
      <c r="AU624" s="27"/>
      <c r="AV624" s="27"/>
      <c r="AW624" s="27"/>
      <c r="AX624" s="27"/>
      <c r="AY624" s="27"/>
      <c r="AZ624" s="27"/>
      <c r="BA624" s="27"/>
      <c r="BB624" s="27"/>
      <c r="BC624" s="27"/>
      <c r="BD624" s="27"/>
      <c r="BE624" s="27"/>
      <c r="BF624" s="27"/>
      <c r="BG624" s="27"/>
      <c r="BH624" s="27"/>
      <c r="BI624" s="27"/>
      <c r="BJ624" s="27"/>
      <c r="BK624" s="27"/>
      <c r="BL624" s="27"/>
      <c r="BM624" s="27"/>
      <c r="BN624" s="27"/>
      <c r="BO624" s="27"/>
      <c r="BP624" s="27"/>
      <c r="BQ624" s="27"/>
      <c r="BR624" s="27"/>
      <c r="BS624" s="27"/>
      <c r="BT624" s="27"/>
      <c r="BU624" s="27"/>
      <c r="BV624" s="27"/>
      <c r="BW624" s="27"/>
      <c r="BX624" s="27"/>
      <c r="BY624" s="27"/>
      <c r="BZ624" s="27"/>
      <c r="CA624" s="27"/>
      <c r="CB624" s="27"/>
      <c r="CC624" s="27"/>
      <c r="CD624" s="27"/>
      <c r="CE624" s="27"/>
      <c r="CF624" s="27"/>
      <c r="CG624" s="27"/>
      <c r="CH624" s="27"/>
      <c r="CI624" s="27"/>
      <c r="CJ624" s="27"/>
      <c r="CK624" s="27"/>
      <c r="CL624" s="27"/>
      <c r="CM624" s="27"/>
      <c r="CN624" s="27"/>
      <c r="CO624" s="27"/>
      <c r="CP624" s="27"/>
    </row>
    <row r="625" spans="1:94" x14ac:dyDescent="0.25">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c r="AO625" s="27"/>
      <c r="AP625" s="27"/>
      <c r="AQ625" s="27"/>
      <c r="AR625" s="27"/>
      <c r="AS625" s="27"/>
      <c r="AT625" s="27"/>
      <c r="AU625" s="27"/>
      <c r="AV625" s="27"/>
      <c r="AW625" s="27"/>
      <c r="AX625" s="27"/>
      <c r="AY625" s="27"/>
      <c r="AZ625" s="27"/>
      <c r="BA625" s="27"/>
      <c r="BB625" s="27"/>
      <c r="BC625" s="27"/>
      <c r="BD625" s="27"/>
      <c r="BE625" s="27"/>
      <c r="BF625" s="27"/>
      <c r="BG625" s="27"/>
      <c r="BH625" s="27"/>
      <c r="BI625" s="27"/>
      <c r="BJ625" s="27"/>
      <c r="BK625" s="27"/>
      <c r="BL625" s="27"/>
      <c r="BM625" s="27"/>
      <c r="BN625" s="27"/>
      <c r="BO625" s="27"/>
      <c r="BP625" s="27"/>
      <c r="BQ625" s="27"/>
      <c r="BR625" s="27"/>
      <c r="BS625" s="27"/>
      <c r="BT625" s="27"/>
      <c r="BU625" s="27"/>
      <c r="BV625" s="27"/>
      <c r="BW625" s="27"/>
      <c r="BX625" s="27"/>
      <c r="BY625" s="27"/>
      <c r="BZ625" s="27"/>
      <c r="CA625" s="27"/>
      <c r="CB625" s="27"/>
      <c r="CC625" s="27"/>
      <c r="CD625" s="27"/>
      <c r="CE625" s="27"/>
      <c r="CF625" s="27"/>
      <c r="CG625" s="27"/>
      <c r="CH625" s="27"/>
      <c r="CI625" s="27"/>
      <c r="CJ625" s="27"/>
      <c r="CK625" s="27"/>
      <c r="CL625" s="27"/>
      <c r="CM625" s="27"/>
      <c r="CN625" s="27"/>
      <c r="CO625" s="27"/>
      <c r="CP625" s="27"/>
    </row>
    <row r="626" spans="1:94" x14ac:dyDescent="0.25">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c r="AO626" s="27"/>
      <c r="AP626" s="27"/>
      <c r="AQ626" s="27"/>
      <c r="AR626" s="27"/>
      <c r="AS626" s="27"/>
      <c r="AT626" s="27"/>
      <c r="AU626" s="27"/>
      <c r="AV626" s="27"/>
      <c r="AW626" s="27"/>
      <c r="AX626" s="27"/>
      <c r="AY626" s="27"/>
      <c r="AZ626" s="27"/>
      <c r="BA626" s="27"/>
      <c r="BB626" s="27"/>
      <c r="BC626" s="27"/>
      <c r="BD626" s="27"/>
      <c r="BE626" s="27"/>
      <c r="BF626" s="27"/>
      <c r="BG626" s="27"/>
      <c r="BH626" s="27"/>
      <c r="BI626" s="27"/>
      <c r="BJ626" s="27"/>
      <c r="BK626" s="27"/>
      <c r="BL626" s="27"/>
      <c r="BM626" s="27"/>
      <c r="BN626" s="27"/>
      <c r="BO626" s="27"/>
      <c r="BP626" s="27"/>
      <c r="BQ626" s="27"/>
      <c r="BR626" s="27"/>
      <c r="BS626" s="27"/>
      <c r="BT626" s="27"/>
      <c r="BU626" s="27"/>
      <c r="BV626" s="27"/>
      <c r="BW626" s="27"/>
      <c r="BX626" s="27"/>
      <c r="BY626" s="27"/>
      <c r="BZ626" s="27"/>
      <c r="CA626" s="27"/>
      <c r="CB626" s="27"/>
      <c r="CC626" s="27"/>
      <c r="CD626" s="27"/>
      <c r="CE626" s="27"/>
      <c r="CF626" s="27"/>
      <c r="CG626" s="27"/>
      <c r="CH626" s="27"/>
      <c r="CI626" s="27"/>
      <c r="CJ626" s="27"/>
      <c r="CK626" s="27"/>
      <c r="CL626" s="27"/>
      <c r="CM626" s="27"/>
      <c r="CN626" s="27"/>
      <c r="CO626" s="27"/>
      <c r="CP626" s="27"/>
    </row>
    <row r="627" spans="1:94" x14ac:dyDescent="0.25">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c r="AO627" s="27"/>
      <c r="AP627" s="27"/>
      <c r="AQ627" s="27"/>
      <c r="AR627" s="27"/>
      <c r="AS627" s="27"/>
      <c r="AT627" s="27"/>
      <c r="AU627" s="27"/>
      <c r="AV627" s="27"/>
      <c r="AW627" s="27"/>
      <c r="AX627" s="27"/>
      <c r="AY627" s="27"/>
      <c r="AZ627" s="27"/>
      <c r="BA627" s="27"/>
      <c r="BB627" s="27"/>
      <c r="BC627" s="27"/>
      <c r="BD627" s="27"/>
      <c r="BE627" s="27"/>
      <c r="BF627" s="27"/>
      <c r="BG627" s="27"/>
      <c r="BH627" s="27"/>
      <c r="BI627" s="27"/>
      <c r="BJ627" s="27"/>
      <c r="BK627" s="27"/>
      <c r="BL627" s="27"/>
      <c r="BM627" s="27"/>
      <c r="BN627" s="27"/>
      <c r="BO627" s="27"/>
      <c r="BP627" s="27"/>
      <c r="BQ627" s="27"/>
      <c r="BR627" s="27"/>
      <c r="BS627" s="27"/>
      <c r="BT627" s="27"/>
      <c r="BU627" s="27"/>
      <c r="BV627" s="27"/>
      <c r="BW627" s="27"/>
      <c r="BX627" s="27"/>
      <c r="BY627" s="27"/>
      <c r="BZ627" s="27"/>
      <c r="CA627" s="27"/>
      <c r="CB627" s="27"/>
      <c r="CC627" s="27"/>
      <c r="CD627" s="27"/>
      <c r="CE627" s="27"/>
      <c r="CF627" s="27"/>
      <c r="CG627" s="27"/>
      <c r="CH627" s="27"/>
      <c r="CI627" s="27"/>
      <c r="CJ627" s="27"/>
      <c r="CK627" s="27"/>
      <c r="CL627" s="27"/>
      <c r="CM627" s="27"/>
      <c r="CN627" s="27"/>
      <c r="CO627" s="27"/>
      <c r="CP627" s="27"/>
    </row>
    <row r="628" spans="1:94" x14ac:dyDescent="0.25">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c r="AO628" s="27"/>
      <c r="AP628" s="27"/>
      <c r="AQ628" s="27"/>
      <c r="AR628" s="27"/>
      <c r="AS628" s="27"/>
      <c r="AT628" s="27"/>
      <c r="AU628" s="27"/>
      <c r="AV628" s="27"/>
      <c r="AW628" s="27"/>
      <c r="AX628" s="27"/>
      <c r="AY628" s="27"/>
      <c r="AZ628" s="27"/>
      <c r="BA628" s="27"/>
      <c r="BB628" s="27"/>
      <c r="BC628" s="27"/>
      <c r="BD628" s="27"/>
      <c r="BE628" s="27"/>
      <c r="BF628" s="27"/>
      <c r="BG628" s="27"/>
      <c r="BH628" s="27"/>
      <c r="BI628" s="27"/>
      <c r="BJ628" s="27"/>
      <c r="BK628" s="27"/>
      <c r="BL628" s="27"/>
      <c r="BM628" s="27"/>
      <c r="BN628" s="27"/>
      <c r="BO628" s="27"/>
      <c r="BP628" s="27"/>
      <c r="BQ628" s="27"/>
      <c r="BR628" s="27"/>
      <c r="BS628" s="27"/>
      <c r="BT628" s="27"/>
      <c r="BU628" s="27"/>
      <c r="BV628" s="27"/>
      <c r="BW628" s="27"/>
      <c r="BX628" s="27"/>
      <c r="BY628" s="27"/>
      <c r="BZ628" s="27"/>
      <c r="CA628" s="27"/>
      <c r="CB628" s="27"/>
      <c r="CC628" s="27"/>
      <c r="CD628" s="27"/>
      <c r="CE628" s="27"/>
      <c r="CF628" s="27"/>
      <c r="CG628" s="27"/>
      <c r="CH628" s="27"/>
      <c r="CI628" s="27"/>
      <c r="CJ628" s="27"/>
      <c r="CK628" s="27"/>
      <c r="CL628" s="27"/>
      <c r="CM628" s="27"/>
      <c r="CN628" s="27"/>
      <c r="CO628" s="27"/>
      <c r="CP628" s="27"/>
    </row>
    <row r="629" spans="1:94" x14ac:dyDescent="0.25">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c r="AO629" s="27"/>
      <c r="AP629" s="27"/>
      <c r="AQ629" s="27"/>
      <c r="AR629" s="27"/>
      <c r="AS629" s="27"/>
      <c r="AT629" s="27"/>
      <c r="AU629" s="27"/>
      <c r="AV629" s="27"/>
      <c r="AW629" s="27"/>
      <c r="AX629" s="27"/>
      <c r="AY629" s="27"/>
      <c r="AZ629" s="27"/>
      <c r="BA629" s="27"/>
      <c r="BB629" s="27"/>
      <c r="BC629" s="27"/>
      <c r="BD629" s="27"/>
      <c r="BE629" s="27"/>
      <c r="BF629" s="27"/>
      <c r="BG629" s="27"/>
      <c r="BH629" s="27"/>
      <c r="BI629" s="27"/>
      <c r="BJ629" s="27"/>
      <c r="BK629" s="27"/>
      <c r="BL629" s="27"/>
      <c r="BM629" s="27"/>
      <c r="BN629" s="27"/>
      <c r="BO629" s="27"/>
      <c r="BP629" s="27"/>
      <c r="BQ629" s="27"/>
      <c r="BR629" s="27"/>
      <c r="BS629" s="27"/>
      <c r="BT629" s="27"/>
      <c r="BU629" s="27"/>
      <c r="BV629" s="27"/>
      <c r="BW629" s="27"/>
      <c r="BX629" s="27"/>
      <c r="BY629" s="27"/>
      <c r="BZ629" s="27"/>
      <c r="CA629" s="27"/>
      <c r="CB629" s="27"/>
      <c r="CC629" s="27"/>
      <c r="CD629" s="27"/>
      <c r="CE629" s="27"/>
      <c r="CF629" s="27"/>
      <c r="CG629" s="27"/>
      <c r="CH629" s="27"/>
      <c r="CI629" s="27"/>
      <c r="CJ629" s="27"/>
      <c r="CK629" s="27"/>
      <c r="CL629" s="27"/>
      <c r="CM629" s="27"/>
      <c r="CN629" s="27"/>
      <c r="CO629" s="27"/>
      <c r="CP629" s="27"/>
    </row>
    <row r="630" spans="1:94" x14ac:dyDescent="0.25">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c r="AO630" s="27"/>
      <c r="AP630" s="27"/>
      <c r="AQ630" s="27"/>
      <c r="AR630" s="27"/>
      <c r="AS630" s="27"/>
      <c r="AT630" s="27"/>
      <c r="AU630" s="27"/>
      <c r="AV630" s="27"/>
      <c r="AW630" s="27"/>
      <c r="AX630" s="27"/>
      <c r="AY630" s="27"/>
      <c r="AZ630" s="27"/>
      <c r="BA630" s="27"/>
      <c r="BB630" s="27"/>
      <c r="BC630" s="27"/>
      <c r="BD630" s="27"/>
      <c r="BE630" s="27"/>
      <c r="BF630" s="27"/>
      <c r="BG630" s="27"/>
      <c r="BH630" s="27"/>
      <c r="BI630" s="27"/>
      <c r="BJ630" s="27"/>
      <c r="BK630" s="27"/>
      <c r="BL630" s="27"/>
      <c r="BM630" s="27"/>
      <c r="BN630" s="27"/>
      <c r="BO630" s="27"/>
      <c r="BP630" s="27"/>
      <c r="BQ630" s="27"/>
      <c r="BR630" s="27"/>
      <c r="BS630" s="27"/>
      <c r="BT630" s="27"/>
      <c r="BU630" s="27"/>
      <c r="BV630" s="27"/>
      <c r="BW630" s="27"/>
      <c r="BX630" s="27"/>
      <c r="BY630" s="27"/>
      <c r="BZ630" s="27"/>
      <c r="CA630" s="27"/>
      <c r="CB630" s="27"/>
      <c r="CC630" s="27"/>
      <c r="CD630" s="27"/>
      <c r="CE630" s="27"/>
      <c r="CF630" s="27"/>
      <c r="CG630" s="27"/>
      <c r="CH630" s="27"/>
      <c r="CI630" s="27"/>
      <c r="CJ630" s="27"/>
      <c r="CK630" s="27"/>
      <c r="CL630" s="27"/>
      <c r="CM630" s="27"/>
      <c r="CN630" s="27"/>
      <c r="CO630" s="27"/>
      <c r="CP630" s="27"/>
    </row>
    <row r="631" spans="1:94" x14ac:dyDescent="0.25">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c r="AO631" s="27"/>
      <c r="AP631" s="27"/>
      <c r="AQ631" s="27"/>
      <c r="AR631" s="27"/>
      <c r="AS631" s="27"/>
      <c r="AT631" s="27"/>
      <c r="AU631" s="27"/>
      <c r="AV631" s="27"/>
      <c r="AW631" s="27"/>
      <c r="AX631" s="27"/>
      <c r="AY631" s="27"/>
      <c r="AZ631" s="27"/>
      <c r="BA631" s="27"/>
      <c r="BB631" s="27"/>
      <c r="BC631" s="27"/>
      <c r="BD631" s="27"/>
      <c r="BE631" s="27"/>
      <c r="BF631" s="27"/>
      <c r="BG631" s="27"/>
      <c r="BH631" s="27"/>
      <c r="BI631" s="27"/>
      <c r="BJ631" s="27"/>
      <c r="BK631" s="27"/>
      <c r="BL631" s="27"/>
      <c r="BM631" s="27"/>
      <c r="BN631" s="27"/>
      <c r="BO631" s="27"/>
      <c r="BP631" s="27"/>
      <c r="BQ631" s="27"/>
      <c r="BR631" s="27"/>
      <c r="BS631" s="27"/>
      <c r="BT631" s="27"/>
      <c r="BU631" s="27"/>
      <c r="BV631" s="27"/>
      <c r="BW631" s="27"/>
      <c r="BX631" s="27"/>
      <c r="BY631" s="27"/>
      <c r="BZ631" s="27"/>
      <c r="CA631" s="27"/>
      <c r="CB631" s="27"/>
      <c r="CC631" s="27"/>
      <c r="CD631" s="27"/>
      <c r="CE631" s="27"/>
      <c r="CF631" s="27"/>
      <c r="CG631" s="27"/>
      <c r="CH631" s="27"/>
      <c r="CI631" s="27"/>
      <c r="CJ631" s="27"/>
      <c r="CK631" s="27"/>
      <c r="CL631" s="27"/>
      <c r="CM631" s="27"/>
      <c r="CN631" s="27"/>
      <c r="CO631" s="27"/>
      <c r="CP631" s="27"/>
    </row>
    <row r="632" spans="1:94" x14ac:dyDescent="0.25">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c r="AO632" s="27"/>
      <c r="AP632" s="27"/>
      <c r="AQ632" s="27"/>
      <c r="AR632" s="27"/>
      <c r="AS632" s="27"/>
      <c r="AT632" s="27"/>
      <c r="AU632" s="27"/>
      <c r="AV632" s="27"/>
      <c r="AW632" s="27"/>
      <c r="AX632" s="27"/>
      <c r="AY632" s="27"/>
      <c r="AZ632" s="27"/>
      <c r="BA632" s="27"/>
      <c r="BB632" s="27"/>
      <c r="BC632" s="27"/>
      <c r="BD632" s="27"/>
      <c r="BE632" s="27"/>
      <c r="BF632" s="27"/>
      <c r="BG632" s="27"/>
      <c r="BH632" s="27"/>
      <c r="BI632" s="27"/>
      <c r="BJ632" s="27"/>
      <c r="BK632" s="27"/>
      <c r="BL632" s="27"/>
      <c r="BM632" s="27"/>
      <c r="BN632" s="27"/>
      <c r="BO632" s="27"/>
      <c r="BP632" s="27"/>
      <c r="BQ632" s="27"/>
      <c r="BR632" s="27"/>
      <c r="BS632" s="27"/>
      <c r="BT632" s="27"/>
      <c r="BU632" s="27"/>
      <c r="BV632" s="27"/>
      <c r="BW632" s="27"/>
      <c r="BX632" s="27"/>
      <c r="BY632" s="27"/>
      <c r="BZ632" s="27"/>
      <c r="CA632" s="27"/>
      <c r="CB632" s="27"/>
      <c r="CC632" s="27"/>
      <c r="CD632" s="27"/>
      <c r="CE632" s="27"/>
      <c r="CF632" s="27"/>
      <c r="CG632" s="27"/>
      <c r="CH632" s="27"/>
      <c r="CI632" s="27"/>
      <c r="CJ632" s="27"/>
      <c r="CK632" s="27"/>
      <c r="CL632" s="27"/>
      <c r="CM632" s="27"/>
      <c r="CN632" s="27"/>
      <c r="CO632" s="27"/>
      <c r="CP632" s="27"/>
    </row>
    <row r="633" spans="1:94" x14ac:dyDescent="0.25">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c r="AO633" s="27"/>
      <c r="AP633" s="27"/>
      <c r="AQ633" s="27"/>
      <c r="AR633" s="27"/>
      <c r="AS633" s="27"/>
      <c r="AT633" s="27"/>
      <c r="AU633" s="27"/>
      <c r="AV633" s="27"/>
      <c r="AW633" s="27"/>
      <c r="AX633" s="27"/>
      <c r="AY633" s="27"/>
      <c r="AZ633" s="27"/>
      <c r="BA633" s="27"/>
      <c r="BB633" s="27"/>
      <c r="BC633" s="27"/>
      <c r="BD633" s="27"/>
      <c r="BE633" s="27"/>
      <c r="BF633" s="27"/>
      <c r="BG633" s="27"/>
      <c r="BH633" s="27"/>
      <c r="BI633" s="27"/>
      <c r="BJ633" s="27"/>
      <c r="BK633" s="27"/>
      <c r="BL633" s="27"/>
      <c r="BM633" s="27"/>
      <c r="BN633" s="27"/>
      <c r="BO633" s="27"/>
      <c r="BP633" s="27"/>
      <c r="BQ633" s="27"/>
      <c r="BR633" s="27"/>
      <c r="BS633" s="27"/>
      <c r="BT633" s="27"/>
      <c r="BU633" s="27"/>
      <c r="BV633" s="27"/>
      <c r="BW633" s="27"/>
      <c r="BX633" s="27"/>
      <c r="BY633" s="27"/>
      <c r="BZ633" s="27"/>
      <c r="CA633" s="27"/>
      <c r="CB633" s="27"/>
      <c r="CC633" s="27"/>
      <c r="CD633" s="27"/>
      <c r="CE633" s="27"/>
      <c r="CF633" s="27"/>
      <c r="CG633" s="27"/>
      <c r="CH633" s="27"/>
      <c r="CI633" s="27"/>
      <c r="CJ633" s="27"/>
      <c r="CK633" s="27"/>
      <c r="CL633" s="27"/>
      <c r="CM633" s="27"/>
      <c r="CN633" s="27"/>
      <c r="CO633" s="27"/>
      <c r="CP633" s="27"/>
    </row>
    <row r="634" spans="1:94" x14ac:dyDescent="0.25">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c r="AO634" s="27"/>
      <c r="AP634" s="27"/>
      <c r="AQ634" s="27"/>
      <c r="AR634" s="27"/>
      <c r="AS634" s="27"/>
      <c r="AT634" s="27"/>
      <c r="AU634" s="27"/>
      <c r="AV634" s="27"/>
      <c r="AW634" s="27"/>
      <c r="AX634" s="27"/>
      <c r="AY634" s="27"/>
      <c r="AZ634" s="27"/>
      <c r="BA634" s="27"/>
      <c r="BB634" s="27"/>
      <c r="BC634" s="27"/>
      <c r="BD634" s="27"/>
      <c r="BE634" s="27"/>
      <c r="BF634" s="27"/>
      <c r="BG634" s="27"/>
      <c r="BH634" s="27"/>
      <c r="BI634" s="27"/>
      <c r="BJ634" s="27"/>
      <c r="BK634" s="27"/>
      <c r="BL634" s="27"/>
      <c r="BM634" s="27"/>
      <c r="BN634" s="27"/>
      <c r="BO634" s="27"/>
      <c r="BP634" s="27"/>
      <c r="BQ634" s="27"/>
      <c r="BR634" s="27"/>
      <c r="BS634" s="27"/>
      <c r="BT634" s="27"/>
      <c r="BU634" s="27"/>
      <c r="BV634" s="27"/>
      <c r="BW634" s="27"/>
      <c r="BX634" s="27"/>
      <c r="BY634" s="27"/>
      <c r="BZ634" s="27"/>
      <c r="CA634" s="27"/>
      <c r="CB634" s="27"/>
      <c r="CC634" s="27"/>
      <c r="CD634" s="27"/>
      <c r="CE634" s="27"/>
      <c r="CF634" s="27"/>
      <c r="CG634" s="27"/>
      <c r="CH634" s="27"/>
      <c r="CI634" s="27"/>
      <c r="CJ634" s="27"/>
      <c r="CK634" s="27"/>
      <c r="CL634" s="27"/>
      <c r="CM634" s="27"/>
      <c r="CN634" s="27"/>
      <c r="CO634" s="27"/>
      <c r="CP634" s="27"/>
    </row>
    <row r="635" spans="1:94" x14ac:dyDescent="0.25">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c r="AO635" s="27"/>
      <c r="AP635" s="27"/>
      <c r="AQ635" s="27"/>
      <c r="AR635" s="27"/>
      <c r="AS635" s="27"/>
      <c r="AT635" s="27"/>
      <c r="AU635" s="27"/>
      <c r="AV635" s="27"/>
      <c r="AW635" s="27"/>
      <c r="AX635" s="27"/>
      <c r="AY635" s="27"/>
      <c r="AZ635" s="27"/>
      <c r="BA635" s="27"/>
      <c r="BB635" s="27"/>
      <c r="BC635" s="27"/>
      <c r="BD635" s="27"/>
      <c r="BE635" s="27"/>
      <c r="BF635" s="27"/>
      <c r="BG635" s="27"/>
      <c r="BH635" s="27"/>
      <c r="BI635" s="27"/>
      <c r="BJ635" s="27"/>
      <c r="BK635" s="27"/>
      <c r="BL635" s="27"/>
      <c r="BM635" s="27"/>
      <c r="BN635" s="27"/>
      <c r="BO635" s="27"/>
      <c r="BP635" s="27"/>
      <c r="BQ635" s="27"/>
      <c r="BR635" s="27"/>
      <c r="BS635" s="27"/>
      <c r="BT635" s="27"/>
      <c r="BU635" s="27"/>
      <c r="BV635" s="27"/>
      <c r="BW635" s="27"/>
      <c r="BX635" s="27"/>
      <c r="BY635" s="27"/>
      <c r="BZ635" s="27"/>
      <c r="CA635" s="27"/>
      <c r="CB635" s="27"/>
      <c r="CC635" s="27"/>
      <c r="CD635" s="27"/>
      <c r="CE635" s="27"/>
      <c r="CF635" s="27"/>
      <c r="CG635" s="27"/>
      <c r="CH635" s="27"/>
      <c r="CI635" s="27"/>
      <c r="CJ635" s="27"/>
      <c r="CK635" s="27"/>
      <c r="CL635" s="27"/>
      <c r="CM635" s="27"/>
      <c r="CN635" s="27"/>
      <c r="CO635" s="27"/>
      <c r="CP635" s="27"/>
    </row>
    <row r="636" spans="1:94" x14ac:dyDescent="0.25">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c r="AO636" s="27"/>
      <c r="AP636" s="27"/>
      <c r="AQ636" s="27"/>
      <c r="AR636" s="27"/>
      <c r="AS636" s="27"/>
      <c r="AT636" s="27"/>
      <c r="AU636" s="27"/>
      <c r="AV636" s="27"/>
      <c r="AW636" s="27"/>
      <c r="AX636" s="27"/>
      <c r="AY636" s="27"/>
      <c r="AZ636" s="27"/>
      <c r="BA636" s="27"/>
      <c r="BB636" s="27"/>
      <c r="BC636" s="27"/>
      <c r="BD636" s="27"/>
      <c r="BE636" s="27"/>
      <c r="BF636" s="27"/>
      <c r="BG636" s="27"/>
      <c r="BH636" s="27"/>
      <c r="BI636" s="27"/>
      <c r="BJ636" s="27"/>
      <c r="BK636" s="27"/>
      <c r="BL636" s="27"/>
      <c r="BM636" s="27"/>
      <c r="BN636" s="27"/>
      <c r="BO636" s="27"/>
      <c r="BP636" s="27"/>
      <c r="BQ636" s="27"/>
      <c r="BR636" s="27"/>
      <c r="BS636" s="27"/>
      <c r="BT636" s="27"/>
      <c r="BU636" s="27"/>
      <c r="BV636" s="27"/>
      <c r="BW636" s="27"/>
      <c r="BX636" s="27"/>
      <c r="BY636" s="27"/>
      <c r="BZ636" s="27"/>
      <c r="CA636" s="27"/>
      <c r="CB636" s="27"/>
      <c r="CC636" s="27"/>
      <c r="CD636" s="27"/>
      <c r="CE636" s="27"/>
      <c r="CF636" s="27"/>
      <c r="CG636" s="27"/>
      <c r="CH636" s="27"/>
      <c r="CI636" s="27"/>
      <c r="CJ636" s="27"/>
      <c r="CK636" s="27"/>
      <c r="CL636" s="27"/>
      <c r="CM636" s="27"/>
      <c r="CN636" s="27"/>
      <c r="CO636" s="27"/>
      <c r="CP636" s="27"/>
    </row>
    <row r="637" spans="1:94" x14ac:dyDescent="0.25">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c r="AO637" s="27"/>
      <c r="AP637" s="27"/>
      <c r="AQ637" s="27"/>
      <c r="AR637" s="27"/>
      <c r="AS637" s="27"/>
      <c r="AT637" s="27"/>
      <c r="AU637" s="27"/>
      <c r="AV637" s="27"/>
      <c r="AW637" s="27"/>
      <c r="AX637" s="27"/>
      <c r="AY637" s="27"/>
      <c r="AZ637" s="27"/>
      <c r="BA637" s="27"/>
      <c r="BB637" s="27"/>
      <c r="BC637" s="27"/>
      <c r="BD637" s="27"/>
      <c r="BE637" s="27"/>
      <c r="BF637" s="27"/>
      <c r="BG637" s="27"/>
      <c r="BH637" s="27"/>
      <c r="BI637" s="27"/>
      <c r="BJ637" s="27"/>
      <c r="BK637" s="27"/>
      <c r="BL637" s="27"/>
      <c r="BM637" s="27"/>
      <c r="BN637" s="27"/>
      <c r="BO637" s="27"/>
      <c r="BP637" s="27"/>
      <c r="BQ637" s="27"/>
      <c r="BR637" s="27"/>
      <c r="BS637" s="27"/>
      <c r="BT637" s="27"/>
      <c r="BU637" s="27"/>
      <c r="BV637" s="27"/>
      <c r="BW637" s="27"/>
      <c r="BX637" s="27"/>
      <c r="BY637" s="27"/>
      <c r="BZ637" s="27"/>
      <c r="CA637" s="27"/>
      <c r="CB637" s="27"/>
      <c r="CC637" s="27"/>
      <c r="CD637" s="27"/>
      <c r="CE637" s="27"/>
      <c r="CF637" s="27"/>
      <c r="CG637" s="27"/>
      <c r="CH637" s="27"/>
      <c r="CI637" s="27"/>
      <c r="CJ637" s="27"/>
      <c r="CK637" s="27"/>
      <c r="CL637" s="27"/>
      <c r="CM637" s="27"/>
      <c r="CN637" s="27"/>
      <c r="CO637" s="27"/>
      <c r="CP637" s="27"/>
    </row>
    <row r="638" spans="1:94" x14ac:dyDescent="0.25">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c r="AO638" s="27"/>
      <c r="AP638" s="27"/>
      <c r="AQ638" s="27"/>
      <c r="AR638" s="27"/>
      <c r="AS638" s="27"/>
      <c r="AT638" s="27"/>
      <c r="AU638" s="27"/>
      <c r="AV638" s="27"/>
      <c r="AW638" s="27"/>
      <c r="AX638" s="27"/>
      <c r="AY638" s="27"/>
      <c r="AZ638" s="27"/>
      <c r="BA638" s="27"/>
      <c r="BB638" s="27"/>
      <c r="BC638" s="27"/>
      <c r="BD638" s="27"/>
      <c r="BE638" s="27"/>
      <c r="BF638" s="27"/>
      <c r="BG638" s="27"/>
      <c r="BH638" s="27"/>
      <c r="BI638" s="27"/>
      <c r="BJ638" s="27"/>
      <c r="BK638" s="27"/>
      <c r="BL638" s="27"/>
      <c r="BM638" s="27"/>
      <c r="BN638" s="27"/>
      <c r="BO638" s="27"/>
      <c r="BP638" s="27"/>
      <c r="BQ638" s="27"/>
      <c r="BR638" s="27"/>
      <c r="BS638" s="27"/>
      <c r="BT638" s="27"/>
      <c r="BU638" s="27"/>
      <c r="BV638" s="27"/>
      <c r="BW638" s="27"/>
      <c r="BX638" s="27"/>
      <c r="BY638" s="27"/>
      <c r="BZ638" s="27"/>
      <c r="CA638" s="27"/>
      <c r="CB638" s="27"/>
      <c r="CC638" s="27"/>
      <c r="CD638" s="27"/>
      <c r="CE638" s="27"/>
      <c r="CF638" s="27"/>
      <c r="CG638" s="27"/>
      <c r="CH638" s="27"/>
      <c r="CI638" s="27"/>
      <c r="CJ638" s="27"/>
      <c r="CK638" s="27"/>
      <c r="CL638" s="27"/>
      <c r="CM638" s="27"/>
      <c r="CN638" s="27"/>
      <c r="CO638" s="27"/>
      <c r="CP638" s="27"/>
    </row>
    <row r="639" spans="1:94" x14ac:dyDescent="0.25">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c r="AO639" s="27"/>
      <c r="AP639" s="27"/>
      <c r="AQ639" s="27"/>
      <c r="AR639" s="27"/>
      <c r="AS639" s="27"/>
      <c r="AT639" s="27"/>
      <c r="AU639" s="27"/>
      <c r="AV639" s="27"/>
      <c r="AW639" s="27"/>
      <c r="AX639" s="27"/>
      <c r="AY639" s="27"/>
      <c r="AZ639" s="27"/>
      <c r="BA639" s="27"/>
      <c r="BB639" s="27"/>
      <c r="BC639" s="27"/>
      <c r="BD639" s="27"/>
      <c r="BE639" s="27"/>
      <c r="BF639" s="27"/>
      <c r="BG639" s="27"/>
      <c r="BH639" s="27"/>
      <c r="BI639" s="27"/>
      <c r="BJ639" s="27"/>
      <c r="BK639" s="27"/>
      <c r="BL639" s="27"/>
      <c r="BM639" s="27"/>
      <c r="BN639" s="27"/>
      <c r="BO639" s="27"/>
      <c r="BP639" s="27"/>
      <c r="BQ639" s="27"/>
      <c r="BR639" s="27"/>
      <c r="BS639" s="27"/>
      <c r="BT639" s="27"/>
      <c r="BU639" s="27"/>
      <c r="BV639" s="27"/>
      <c r="BW639" s="27"/>
      <c r="BX639" s="27"/>
      <c r="BY639" s="27"/>
      <c r="BZ639" s="27"/>
      <c r="CA639" s="27"/>
      <c r="CB639" s="27"/>
      <c r="CC639" s="27"/>
      <c r="CD639" s="27"/>
      <c r="CE639" s="27"/>
      <c r="CF639" s="27"/>
      <c r="CG639" s="27"/>
      <c r="CH639" s="27"/>
      <c r="CI639" s="27"/>
      <c r="CJ639" s="27"/>
      <c r="CK639" s="27"/>
      <c r="CL639" s="27"/>
      <c r="CM639" s="27"/>
      <c r="CN639" s="27"/>
      <c r="CO639" s="27"/>
      <c r="CP639" s="27"/>
    </row>
    <row r="640" spans="1:94" x14ac:dyDescent="0.25">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c r="AO640" s="27"/>
      <c r="AP640" s="27"/>
      <c r="AQ640" s="27"/>
      <c r="AR640" s="27"/>
      <c r="AS640" s="27"/>
      <c r="AT640" s="27"/>
      <c r="AU640" s="27"/>
      <c r="AV640" s="27"/>
      <c r="AW640" s="27"/>
      <c r="AX640" s="27"/>
      <c r="AY640" s="27"/>
      <c r="AZ640" s="27"/>
      <c r="BA640" s="27"/>
      <c r="BB640" s="27"/>
      <c r="BC640" s="27"/>
      <c r="BD640" s="27"/>
      <c r="BE640" s="27"/>
      <c r="BF640" s="27"/>
      <c r="BG640" s="27"/>
      <c r="BH640" s="27"/>
      <c r="BI640" s="27"/>
      <c r="BJ640" s="27"/>
      <c r="BK640" s="27"/>
      <c r="BL640" s="27"/>
      <c r="BM640" s="27"/>
      <c r="BN640" s="27"/>
      <c r="BO640" s="27"/>
      <c r="BP640" s="27"/>
      <c r="BQ640" s="27"/>
      <c r="BR640" s="27"/>
      <c r="BS640" s="27"/>
      <c r="BT640" s="27"/>
      <c r="BU640" s="27"/>
      <c r="BV640" s="27"/>
      <c r="BW640" s="27"/>
      <c r="BX640" s="27"/>
      <c r="BY640" s="27"/>
      <c r="BZ640" s="27"/>
      <c r="CA640" s="27"/>
      <c r="CB640" s="27"/>
      <c r="CC640" s="27"/>
      <c r="CD640" s="27"/>
      <c r="CE640" s="27"/>
      <c r="CF640" s="27"/>
      <c r="CG640" s="27"/>
      <c r="CH640" s="27"/>
      <c r="CI640" s="27"/>
      <c r="CJ640" s="27"/>
      <c r="CK640" s="27"/>
      <c r="CL640" s="27"/>
      <c r="CM640" s="27"/>
      <c r="CN640" s="27"/>
      <c r="CO640" s="27"/>
      <c r="CP640" s="27"/>
    </row>
    <row r="641" spans="1:94" x14ac:dyDescent="0.25">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c r="AO641" s="27"/>
      <c r="AP641" s="27"/>
      <c r="AQ641" s="27"/>
      <c r="AR641" s="27"/>
      <c r="AS641" s="27"/>
      <c r="AT641" s="27"/>
      <c r="AU641" s="27"/>
      <c r="AV641" s="27"/>
      <c r="AW641" s="27"/>
      <c r="AX641" s="27"/>
      <c r="AY641" s="27"/>
      <c r="AZ641" s="27"/>
      <c r="BA641" s="27"/>
      <c r="BB641" s="27"/>
      <c r="BC641" s="27"/>
      <c r="BD641" s="27"/>
      <c r="BE641" s="27"/>
      <c r="BF641" s="27"/>
      <c r="BG641" s="27"/>
      <c r="BH641" s="27"/>
      <c r="BI641" s="27"/>
      <c r="BJ641" s="27"/>
      <c r="BK641" s="27"/>
      <c r="BL641" s="27"/>
      <c r="BM641" s="27"/>
      <c r="BN641" s="27"/>
      <c r="BO641" s="27"/>
      <c r="BP641" s="27"/>
      <c r="BQ641" s="27"/>
      <c r="BR641" s="27"/>
      <c r="BS641" s="27"/>
      <c r="BT641" s="27"/>
      <c r="BU641" s="27"/>
      <c r="BV641" s="27"/>
      <c r="BW641" s="27"/>
      <c r="BX641" s="27"/>
      <c r="BY641" s="27"/>
      <c r="BZ641" s="27"/>
      <c r="CA641" s="27"/>
      <c r="CB641" s="27"/>
      <c r="CC641" s="27"/>
      <c r="CD641" s="27"/>
      <c r="CE641" s="27"/>
      <c r="CF641" s="27"/>
      <c r="CG641" s="27"/>
      <c r="CH641" s="27"/>
      <c r="CI641" s="27"/>
      <c r="CJ641" s="27"/>
      <c r="CK641" s="27"/>
      <c r="CL641" s="27"/>
      <c r="CM641" s="27"/>
      <c r="CN641" s="27"/>
      <c r="CO641" s="27"/>
      <c r="CP641" s="27"/>
    </row>
    <row r="642" spans="1:94" x14ac:dyDescent="0.25">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c r="AO642" s="27"/>
      <c r="AP642" s="27"/>
      <c r="AQ642" s="27"/>
      <c r="AR642" s="27"/>
      <c r="AS642" s="27"/>
      <c r="AT642" s="27"/>
      <c r="AU642" s="27"/>
      <c r="AV642" s="27"/>
      <c r="AW642" s="27"/>
      <c r="AX642" s="27"/>
      <c r="AY642" s="27"/>
      <c r="AZ642" s="27"/>
      <c r="BA642" s="27"/>
      <c r="BB642" s="27"/>
      <c r="BC642" s="27"/>
      <c r="BD642" s="27"/>
      <c r="BE642" s="27"/>
      <c r="BF642" s="27"/>
      <c r="BG642" s="27"/>
      <c r="BH642" s="27"/>
      <c r="BI642" s="27"/>
      <c r="BJ642" s="27"/>
      <c r="BK642" s="27"/>
      <c r="BL642" s="27"/>
      <c r="BM642" s="27"/>
      <c r="BN642" s="27"/>
      <c r="BO642" s="27"/>
      <c r="BP642" s="27"/>
      <c r="BQ642" s="27"/>
      <c r="BR642" s="27"/>
      <c r="BS642" s="27"/>
      <c r="BT642" s="27"/>
      <c r="BU642" s="27"/>
      <c r="BV642" s="27"/>
      <c r="BW642" s="27"/>
      <c r="BX642" s="27"/>
      <c r="BY642" s="27"/>
      <c r="BZ642" s="27"/>
      <c r="CA642" s="27"/>
      <c r="CB642" s="27"/>
      <c r="CC642" s="27"/>
      <c r="CD642" s="27"/>
      <c r="CE642" s="27"/>
      <c r="CF642" s="27"/>
      <c r="CG642" s="27"/>
      <c r="CH642" s="27"/>
      <c r="CI642" s="27"/>
      <c r="CJ642" s="27"/>
      <c r="CK642" s="27"/>
      <c r="CL642" s="27"/>
      <c r="CM642" s="27"/>
      <c r="CN642" s="27"/>
      <c r="CO642" s="27"/>
      <c r="CP642" s="27"/>
    </row>
    <row r="643" spans="1:94" x14ac:dyDescent="0.25">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c r="AO643" s="27"/>
      <c r="AP643" s="27"/>
      <c r="AQ643" s="27"/>
      <c r="AR643" s="27"/>
      <c r="AS643" s="27"/>
      <c r="AT643" s="27"/>
      <c r="AU643" s="27"/>
      <c r="AV643" s="27"/>
      <c r="AW643" s="27"/>
      <c r="AX643" s="27"/>
      <c r="AY643" s="27"/>
      <c r="AZ643" s="27"/>
      <c r="BA643" s="27"/>
      <c r="BB643" s="27"/>
      <c r="BC643" s="27"/>
      <c r="BD643" s="27"/>
      <c r="BE643" s="27"/>
      <c r="BF643" s="27"/>
      <c r="BG643" s="27"/>
      <c r="BH643" s="27"/>
      <c r="BI643" s="27"/>
      <c r="BJ643" s="27"/>
      <c r="BK643" s="27"/>
      <c r="BL643" s="27"/>
      <c r="BM643" s="27"/>
      <c r="BN643" s="27"/>
      <c r="BO643" s="27"/>
      <c r="BP643" s="27"/>
      <c r="BQ643" s="27"/>
      <c r="BR643" s="27"/>
      <c r="BS643" s="27"/>
      <c r="BT643" s="27"/>
      <c r="BU643" s="27"/>
      <c r="BV643" s="27"/>
      <c r="BW643" s="27"/>
      <c r="BX643" s="27"/>
      <c r="BY643" s="27"/>
      <c r="BZ643" s="27"/>
      <c r="CA643" s="27"/>
      <c r="CB643" s="27"/>
      <c r="CC643" s="27"/>
      <c r="CD643" s="27"/>
      <c r="CE643" s="27"/>
      <c r="CF643" s="27"/>
      <c r="CG643" s="27"/>
      <c r="CH643" s="27"/>
      <c r="CI643" s="27"/>
      <c r="CJ643" s="27"/>
      <c r="CK643" s="27"/>
      <c r="CL643" s="27"/>
      <c r="CM643" s="27"/>
      <c r="CN643" s="27"/>
      <c r="CO643" s="27"/>
      <c r="CP643" s="27"/>
    </row>
    <row r="644" spans="1:94" x14ac:dyDescent="0.25">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c r="AO644" s="27"/>
      <c r="AP644" s="27"/>
      <c r="AQ644" s="27"/>
      <c r="AR644" s="27"/>
      <c r="AS644" s="27"/>
      <c r="AT644" s="27"/>
      <c r="AU644" s="27"/>
      <c r="AV644" s="27"/>
      <c r="AW644" s="27"/>
      <c r="AX644" s="27"/>
      <c r="AY644" s="27"/>
      <c r="AZ644" s="27"/>
      <c r="BA644" s="27"/>
      <c r="BB644" s="27"/>
      <c r="BC644" s="27"/>
      <c r="BD644" s="27"/>
      <c r="BE644" s="27"/>
      <c r="BF644" s="27"/>
      <c r="BG644" s="27"/>
      <c r="BH644" s="27"/>
      <c r="BI644" s="27"/>
      <c r="BJ644" s="27"/>
      <c r="BK644" s="27"/>
      <c r="BL644" s="27"/>
      <c r="BM644" s="27"/>
      <c r="BN644" s="27"/>
      <c r="BO644" s="27"/>
      <c r="BP644" s="27"/>
      <c r="BQ644" s="27"/>
      <c r="BR644" s="27"/>
      <c r="BS644" s="27"/>
      <c r="BT644" s="27"/>
      <c r="BU644" s="27"/>
      <c r="BV644" s="27"/>
      <c r="BW644" s="27"/>
      <c r="BX644" s="27"/>
      <c r="BY644" s="27"/>
      <c r="BZ644" s="27"/>
      <c r="CA644" s="27"/>
      <c r="CB644" s="27"/>
      <c r="CC644" s="27"/>
      <c r="CD644" s="27"/>
      <c r="CE644" s="27"/>
      <c r="CF644" s="27"/>
      <c r="CG644" s="27"/>
      <c r="CH644" s="27"/>
      <c r="CI644" s="27"/>
      <c r="CJ644" s="27"/>
      <c r="CK644" s="27"/>
      <c r="CL644" s="27"/>
      <c r="CM644" s="27"/>
      <c r="CN644" s="27"/>
      <c r="CO644" s="27"/>
      <c r="CP644" s="27"/>
    </row>
    <row r="645" spans="1:94" x14ac:dyDescent="0.25">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c r="AO645" s="27"/>
      <c r="AP645" s="27"/>
      <c r="AQ645" s="27"/>
      <c r="AR645" s="27"/>
      <c r="AS645" s="27"/>
      <c r="AT645" s="27"/>
      <c r="AU645" s="27"/>
      <c r="AV645" s="27"/>
      <c r="AW645" s="27"/>
      <c r="AX645" s="27"/>
      <c r="AY645" s="27"/>
      <c r="AZ645" s="27"/>
      <c r="BA645" s="27"/>
      <c r="BB645" s="27"/>
      <c r="BC645" s="27"/>
      <c r="BD645" s="27"/>
      <c r="BE645" s="27"/>
      <c r="BF645" s="27"/>
      <c r="BG645" s="27"/>
      <c r="BH645" s="27"/>
      <c r="BI645" s="27"/>
      <c r="BJ645" s="27"/>
      <c r="BK645" s="27"/>
      <c r="BL645" s="27"/>
      <c r="BM645" s="27"/>
      <c r="BN645" s="27"/>
      <c r="BO645" s="27"/>
      <c r="BP645" s="27"/>
      <c r="BQ645" s="27"/>
      <c r="BR645" s="27"/>
      <c r="BS645" s="27"/>
      <c r="BT645" s="27"/>
      <c r="BU645" s="27"/>
      <c r="BV645" s="27"/>
      <c r="BW645" s="27"/>
      <c r="BX645" s="27"/>
      <c r="BY645" s="27"/>
      <c r="BZ645" s="27"/>
      <c r="CA645" s="27"/>
      <c r="CB645" s="27"/>
      <c r="CC645" s="27"/>
      <c r="CD645" s="27"/>
      <c r="CE645" s="27"/>
      <c r="CF645" s="27"/>
      <c r="CG645" s="27"/>
      <c r="CH645" s="27"/>
      <c r="CI645" s="27"/>
      <c r="CJ645" s="27"/>
      <c r="CK645" s="27"/>
      <c r="CL645" s="27"/>
      <c r="CM645" s="27"/>
      <c r="CN645" s="27"/>
      <c r="CO645" s="27"/>
      <c r="CP645" s="27"/>
    </row>
    <row r="646" spans="1:94" x14ac:dyDescent="0.25">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c r="AO646" s="27"/>
      <c r="AP646" s="27"/>
      <c r="AQ646" s="27"/>
      <c r="AR646" s="27"/>
      <c r="AS646" s="27"/>
      <c r="AT646" s="27"/>
      <c r="AU646" s="27"/>
      <c r="AV646" s="27"/>
      <c r="AW646" s="27"/>
      <c r="AX646" s="27"/>
      <c r="AY646" s="27"/>
      <c r="AZ646" s="27"/>
      <c r="BA646" s="27"/>
      <c r="BB646" s="27"/>
      <c r="BC646" s="27"/>
      <c r="BD646" s="27"/>
      <c r="BE646" s="27"/>
      <c r="BF646" s="27"/>
      <c r="BG646" s="27"/>
      <c r="BH646" s="27"/>
      <c r="BI646" s="27"/>
      <c r="BJ646" s="27"/>
      <c r="BK646" s="27"/>
      <c r="BL646" s="27"/>
      <c r="BM646" s="27"/>
      <c r="BN646" s="27"/>
      <c r="BO646" s="27"/>
      <c r="BP646" s="27"/>
      <c r="BQ646" s="27"/>
      <c r="BR646" s="27"/>
      <c r="BS646" s="27"/>
      <c r="BT646" s="27"/>
      <c r="BU646" s="27"/>
      <c r="BV646" s="27"/>
      <c r="BW646" s="27"/>
      <c r="BX646" s="27"/>
      <c r="BY646" s="27"/>
      <c r="BZ646" s="27"/>
      <c r="CA646" s="27"/>
      <c r="CB646" s="27"/>
      <c r="CC646" s="27"/>
      <c r="CD646" s="27"/>
      <c r="CE646" s="27"/>
      <c r="CF646" s="27"/>
      <c r="CG646" s="27"/>
      <c r="CH646" s="27"/>
      <c r="CI646" s="27"/>
      <c r="CJ646" s="27"/>
      <c r="CK646" s="27"/>
      <c r="CL646" s="27"/>
      <c r="CM646" s="27"/>
      <c r="CN646" s="27"/>
      <c r="CO646" s="27"/>
      <c r="CP646" s="27"/>
    </row>
    <row r="647" spans="1:94" x14ac:dyDescent="0.25">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c r="AO647" s="27"/>
      <c r="AP647" s="27"/>
      <c r="AQ647" s="27"/>
      <c r="AR647" s="27"/>
      <c r="AS647" s="27"/>
      <c r="AT647" s="27"/>
      <c r="AU647" s="27"/>
      <c r="AV647" s="27"/>
      <c r="AW647" s="27"/>
      <c r="AX647" s="27"/>
      <c r="AY647" s="27"/>
      <c r="AZ647" s="27"/>
      <c r="BA647" s="27"/>
      <c r="BB647" s="27"/>
      <c r="BC647" s="27"/>
      <c r="BD647" s="27"/>
      <c r="BE647" s="27"/>
      <c r="BF647" s="27"/>
      <c r="BG647" s="27"/>
      <c r="BH647" s="27"/>
      <c r="BI647" s="27"/>
      <c r="BJ647" s="27"/>
      <c r="BK647" s="27"/>
      <c r="BL647" s="27"/>
      <c r="BM647" s="27"/>
      <c r="BN647" s="27"/>
      <c r="BO647" s="27"/>
      <c r="BP647" s="27"/>
      <c r="BQ647" s="27"/>
      <c r="BR647" s="27"/>
      <c r="BS647" s="27"/>
      <c r="BT647" s="27"/>
      <c r="BU647" s="27"/>
      <c r="BV647" s="27"/>
      <c r="BW647" s="27"/>
      <c r="BX647" s="27"/>
      <c r="BY647" s="27"/>
      <c r="BZ647" s="27"/>
      <c r="CA647" s="27"/>
      <c r="CB647" s="27"/>
      <c r="CC647" s="27"/>
      <c r="CD647" s="27"/>
      <c r="CE647" s="27"/>
      <c r="CF647" s="27"/>
      <c r="CG647" s="27"/>
      <c r="CH647" s="27"/>
      <c r="CI647" s="27"/>
      <c r="CJ647" s="27"/>
      <c r="CK647" s="27"/>
      <c r="CL647" s="27"/>
      <c r="CM647" s="27"/>
      <c r="CN647" s="27"/>
      <c r="CO647" s="27"/>
      <c r="CP647" s="27"/>
    </row>
    <row r="648" spans="1:94" x14ac:dyDescent="0.25">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c r="AO648" s="27"/>
      <c r="AP648" s="27"/>
      <c r="AQ648" s="27"/>
      <c r="AR648" s="27"/>
      <c r="AS648" s="27"/>
      <c r="AT648" s="27"/>
      <c r="AU648" s="27"/>
      <c r="AV648" s="27"/>
      <c r="AW648" s="27"/>
      <c r="AX648" s="27"/>
      <c r="AY648" s="27"/>
      <c r="AZ648" s="27"/>
      <c r="BA648" s="27"/>
      <c r="BB648" s="27"/>
      <c r="BC648" s="27"/>
      <c r="BD648" s="27"/>
      <c r="BE648" s="27"/>
      <c r="BF648" s="27"/>
      <c r="BG648" s="27"/>
      <c r="BH648" s="27"/>
      <c r="BI648" s="27"/>
      <c r="BJ648" s="27"/>
      <c r="BK648" s="27"/>
      <c r="BL648" s="27"/>
      <c r="BM648" s="27"/>
      <c r="BN648" s="27"/>
      <c r="BO648" s="27"/>
      <c r="BP648" s="27"/>
      <c r="BQ648" s="27"/>
      <c r="BR648" s="27"/>
      <c r="BS648" s="27"/>
      <c r="BT648" s="27"/>
      <c r="BU648" s="27"/>
      <c r="BV648" s="27"/>
      <c r="BW648" s="27"/>
      <c r="BX648" s="27"/>
      <c r="BY648" s="27"/>
      <c r="BZ648" s="27"/>
      <c r="CA648" s="27"/>
      <c r="CB648" s="27"/>
      <c r="CC648" s="27"/>
      <c r="CD648" s="27"/>
      <c r="CE648" s="27"/>
      <c r="CF648" s="27"/>
      <c r="CG648" s="27"/>
      <c r="CH648" s="27"/>
      <c r="CI648" s="27"/>
      <c r="CJ648" s="27"/>
      <c r="CK648" s="27"/>
      <c r="CL648" s="27"/>
      <c r="CM648" s="27"/>
      <c r="CN648" s="27"/>
      <c r="CO648" s="27"/>
      <c r="CP648" s="27"/>
    </row>
    <row r="649" spans="1:94" x14ac:dyDescent="0.25">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c r="AO649" s="27"/>
      <c r="AP649" s="27"/>
      <c r="AQ649" s="27"/>
      <c r="AR649" s="27"/>
      <c r="AS649" s="27"/>
      <c r="AT649" s="27"/>
      <c r="AU649" s="27"/>
      <c r="AV649" s="27"/>
      <c r="AW649" s="27"/>
      <c r="AX649" s="27"/>
      <c r="AY649" s="27"/>
      <c r="AZ649" s="27"/>
      <c r="BA649" s="27"/>
      <c r="BB649" s="27"/>
      <c r="BC649" s="27"/>
      <c r="BD649" s="27"/>
      <c r="BE649" s="27"/>
      <c r="BF649" s="27"/>
      <c r="BG649" s="27"/>
      <c r="BH649" s="27"/>
      <c r="BI649" s="27"/>
      <c r="BJ649" s="27"/>
      <c r="BK649" s="27"/>
      <c r="BL649" s="27"/>
      <c r="BM649" s="27"/>
      <c r="BN649" s="27"/>
      <c r="BO649" s="27"/>
      <c r="BP649" s="27"/>
      <c r="BQ649" s="27"/>
      <c r="BR649" s="27"/>
      <c r="BS649" s="27"/>
      <c r="BT649" s="27"/>
      <c r="BU649" s="27"/>
      <c r="BV649" s="27"/>
      <c r="BW649" s="27"/>
      <c r="BX649" s="27"/>
      <c r="BY649" s="27"/>
      <c r="BZ649" s="27"/>
      <c r="CA649" s="27"/>
      <c r="CB649" s="27"/>
      <c r="CC649" s="27"/>
      <c r="CD649" s="27"/>
      <c r="CE649" s="27"/>
      <c r="CF649" s="27"/>
      <c r="CG649" s="27"/>
      <c r="CH649" s="27"/>
      <c r="CI649" s="27"/>
      <c r="CJ649" s="27"/>
      <c r="CK649" s="27"/>
      <c r="CL649" s="27"/>
      <c r="CM649" s="27"/>
      <c r="CN649" s="27"/>
      <c r="CO649" s="27"/>
      <c r="CP649" s="27"/>
    </row>
    <row r="650" spans="1:94" x14ac:dyDescent="0.25">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c r="AO650" s="27"/>
      <c r="AP650" s="27"/>
      <c r="AQ650" s="27"/>
      <c r="AR650" s="27"/>
      <c r="AS650" s="27"/>
      <c r="AT650" s="27"/>
      <c r="AU650" s="27"/>
      <c r="AV650" s="27"/>
      <c r="AW650" s="27"/>
      <c r="AX650" s="27"/>
      <c r="AY650" s="27"/>
      <c r="AZ650" s="27"/>
      <c r="BA650" s="27"/>
      <c r="BB650" s="27"/>
      <c r="BC650" s="27"/>
      <c r="BD650" s="27"/>
      <c r="BE650" s="27"/>
      <c r="BF650" s="27"/>
      <c r="BG650" s="27"/>
      <c r="BH650" s="27"/>
      <c r="BI650" s="27"/>
      <c r="BJ650" s="27"/>
      <c r="BK650" s="27"/>
      <c r="BL650" s="27"/>
      <c r="BM650" s="27"/>
      <c r="BN650" s="27"/>
      <c r="BO650" s="27"/>
      <c r="BP650" s="27"/>
      <c r="BQ650" s="27"/>
      <c r="BR650" s="27"/>
      <c r="BS650" s="27"/>
      <c r="BT650" s="27"/>
      <c r="BU650" s="27"/>
      <c r="BV650" s="27"/>
      <c r="BW650" s="27"/>
      <c r="BX650" s="27"/>
      <c r="BY650" s="27"/>
      <c r="BZ650" s="27"/>
      <c r="CA650" s="27"/>
      <c r="CB650" s="27"/>
      <c r="CC650" s="27"/>
      <c r="CD650" s="27"/>
      <c r="CE650" s="27"/>
      <c r="CF650" s="27"/>
      <c r="CG650" s="27"/>
      <c r="CH650" s="27"/>
      <c r="CI650" s="27"/>
      <c r="CJ650" s="27"/>
      <c r="CK650" s="27"/>
      <c r="CL650" s="27"/>
      <c r="CM650" s="27"/>
      <c r="CN650" s="27"/>
      <c r="CO650" s="27"/>
      <c r="CP650" s="27"/>
    </row>
    <row r="651" spans="1:94" x14ac:dyDescent="0.25">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c r="AO651" s="27"/>
      <c r="AP651" s="27"/>
      <c r="AQ651" s="27"/>
      <c r="AR651" s="27"/>
      <c r="AS651" s="27"/>
      <c r="AT651" s="27"/>
      <c r="AU651" s="27"/>
      <c r="AV651" s="27"/>
      <c r="AW651" s="27"/>
      <c r="AX651" s="27"/>
      <c r="AY651" s="27"/>
      <c r="AZ651" s="27"/>
      <c r="BA651" s="27"/>
      <c r="BB651" s="27"/>
      <c r="BC651" s="27"/>
      <c r="BD651" s="27"/>
      <c r="BE651" s="27"/>
      <c r="BF651" s="27"/>
      <c r="BG651" s="27"/>
      <c r="BH651" s="27"/>
      <c r="BI651" s="27"/>
      <c r="BJ651" s="27"/>
      <c r="BK651" s="27"/>
      <c r="BL651" s="27"/>
      <c r="BM651" s="27"/>
      <c r="BN651" s="27"/>
      <c r="BO651" s="27"/>
      <c r="BP651" s="27"/>
      <c r="BQ651" s="27"/>
      <c r="BR651" s="27"/>
      <c r="BS651" s="27"/>
      <c r="BT651" s="27"/>
      <c r="BU651" s="27"/>
      <c r="BV651" s="27"/>
      <c r="BW651" s="27"/>
      <c r="BX651" s="27"/>
      <c r="BY651" s="27"/>
      <c r="BZ651" s="27"/>
      <c r="CA651" s="27"/>
      <c r="CB651" s="27"/>
      <c r="CC651" s="27"/>
      <c r="CD651" s="27"/>
      <c r="CE651" s="27"/>
      <c r="CF651" s="27"/>
      <c r="CG651" s="27"/>
      <c r="CH651" s="27"/>
      <c r="CI651" s="27"/>
      <c r="CJ651" s="27"/>
      <c r="CK651" s="27"/>
      <c r="CL651" s="27"/>
      <c r="CM651" s="27"/>
      <c r="CN651" s="27"/>
      <c r="CO651" s="27"/>
      <c r="CP651" s="27"/>
    </row>
    <row r="652" spans="1:94" x14ac:dyDescent="0.25">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c r="AO652" s="27"/>
      <c r="AP652" s="27"/>
      <c r="AQ652" s="27"/>
      <c r="AR652" s="27"/>
      <c r="AS652" s="27"/>
      <c r="AT652" s="27"/>
      <c r="AU652" s="27"/>
      <c r="AV652" s="27"/>
      <c r="AW652" s="27"/>
      <c r="AX652" s="27"/>
      <c r="AY652" s="27"/>
      <c r="AZ652" s="27"/>
      <c r="BA652" s="27"/>
      <c r="BB652" s="27"/>
      <c r="BC652" s="27"/>
      <c r="BD652" s="27"/>
      <c r="BE652" s="27"/>
      <c r="BF652" s="27"/>
      <c r="BG652" s="27"/>
      <c r="BH652" s="27"/>
      <c r="BI652" s="27"/>
      <c r="BJ652" s="27"/>
      <c r="BK652" s="27"/>
      <c r="BL652" s="27"/>
      <c r="BM652" s="27"/>
      <c r="BN652" s="27"/>
      <c r="BO652" s="27"/>
      <c r="BP652" s="27"/>
      <c r="BQ652" s="27"/>
      <c r="BR652" s="27"/>
      <c r="BS652" s="27"/>
      <c r="BT652" s="27"/>
      <c r="BU652" s="27"/>
      <c r="BV652" s="27"/>
      <c r="BW652" s="27"/>
      <c r="BX652" s="27"/>
      <c r="BY652" s="27"/>
      <c r="BZ652" s="27"/>
      <c r="CA652" s="27"/>
      <c r="CB652" s="27"/>
      <c r="CC652" s="27"/>
      <c r="CD652" s="27"/>
      <c r="CE652" s="27"/>
      <c r="CF652" s="27"/>
      <c r="CG652" s="27"/>
      <c r="CH652" s="27"/>
      <c r="CI652" s="27"/>
      <c r="CJ652" s="27"/>
      <c r="CK652" s="27"/>
      <c r="CL652" s="27"/>
      <c r="CM652" s="27"/>
      <c r="CN652" s="27"/>
      <c r="CO652" s="27"/>
      <c r="CP652" s="27"/>
    </row>
    <row r="653" spans="1:94" x14ac:dyDescent="0.25">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c r="AO653" s="27"/>
      <c r="AP653" s="27"/>
      <c r="AQ653" s="27"/>
      <c r="AR653" s="27"/>
      <c r="AS653" s="27"/>
      <c r="AT653" s="27"/>
      <c r="AU653" s="27"/>
      <c r="AV653" s="27"/>
      <c r="AW653" s="27"/>
      <c r="AX653" s="27"/>
      <c r="AY653" s="27"/>
      <c r="AZ653" s="27"/>
      <c r="BA653" s="27"/>
      <c r="BB653" s="27"/>
      <c r="BC653" s="27"/>
      <c r="BD653" s="27"/>
      <c r="BE653" s="27"/>
      <c r="BF653" s="27"/>
      <c r="BG653" s="27"/>
      <c r="BH653" s="27"/>
      <c r="BI653" s="27"/>
      <c r="BJ653" s="27"/>
      <c r="BK653" s="27"/>
      <c r="BL653" s="27"/>
      <c r="BM653" s="27"/>
      <c r="BN653" s="27"/>
      <c r="BO653" s="27"/>
      <c r="BP653" s="27"/>
      <c r="BQ653" s="27"/>
      <c r="BR653" s="27"/>
      <c r="BS653" s="27"/>
      <c r="BT653" s="27"/>
      <c r="BU653" s="27"/>
      <c r="BV653" s="27"/>
      <c r="BW653" s="27"/>
      <c r="BX653" s="27"/>
      <c r="BY653" s="27"/>
      <c r="BZ653" s="27"/>
      <c r="CA653" s="27"/>
      <c r="CB653" s="27"/>
      <c r="CC653" s="27"/>
      <c r="CD653" s="27"/>
      <c r="CE653" s="27"/>
      <c r="CF653" s="27"/>
      <c r="CG653" s="27"/>
      <c r="CH653" s="27"/>
      <c r="CI653" s="27"/>
      <c r="CJ653" s="27"/>
      <c r="CK653" s="27"/>
      <c r="CL653" s="27"/>
      <c r="CM653" s="27"/>
      <c r="CN653" s="27"/>
      <c r="CO653" s="27"/>
      <c r="CP653" s="27"/>
    </row>
    <row r="654" spans="1:94" x14ac:dyDescent="0.25">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c r="AO654" s="27"/>
      <c r="AP654" s="27"/>
      <c r="AQ654" s="27"/>
      <c r="AR654" s="27"/>
      <c r="AS654" s="27"/>
      <c r="AT654" s="27"/>
      <c r="AU654" s="27"/>
      <c r="AV654" s="27"/>
      <c r="AW654" s="27"/>
      <c r="AX654" s="27"/>
      <c r="AY654" s="27"/>
      <c r="AZ654" s="27"/>
      <c r="BA654" s="27"/>
      <c r="BB654" s="27"/>
      <c r="BC654" s="27"/>
      <c r="BD654" s="27"/>
      <c r="BE654" s="27"/>
      <c r="BF654" s="27"/>
      <c r="BG654" s="27"/>
      <c r="BH654" s="27"/>
      <c r="BI654" s="27"/>
      <c r="BJ654" s="27"/>
      <c r="BK654" s="27"/>
      <c r="BL654" s="27"/>
      <c r="BM654" s="27"/>
      <c r="BN654" s="27"/>
      <c r="BO654" s="27"/>
      <c r="BP654" s="27"/>
      <c r="BQ654" s="27"/>
      <c r="BR654" s="27"/>
      <c r="BS654" s="27"/>
      <c r="BT654" s="27"/>
      <c r="BU654" s="27"/>
      <c r="BV654" s="27"/>
      <c r="BW654" s="27"/>
      <c r="BX654" s="27"/>
      <c r="BY654" s="27"/>
      <c r="BZ654" s="27"/>
      <c r="CA654" s="27"/>
      <c r="CB654" s="27"/>
      <c r="CC654" s="27"/>
      <c r="CD654" s="27"/>
      <c r="CE654" s="27"/>
      <c r="CF654" s="27"/>
      <c r="CG654" s="27"/>
      <c r="CH654" s="27"/>
      <c r="CI654" s="27"/>
      <c r="CJ654" s="27"/>
      <c r="CK654" s="27"/>
      <c r="CL654" s="27"/>
      <c r="CM654" s="27"/>
      <c r="CN654" s="27"/>
      <c r="CO654" s="27"/>
      <c r="CP654" s="27"/>
    </row>
    <row r="655" spans="1:94" x14ac:dyDescent="0.25">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c r="AO655" s="27"/>
      <c r="AP655" s="27"/>
      <c r="AQ655" s="27"/>
      <c r="AR655" s="27"/>
      <c r="AS655" s="27"/>
      <c r="AT655" s="27"/>
      <c r="AU655" s="27"/>
      <c r="AV655" s="27"/>
      <c r="AW655" s="27"/>
      <c r="AX655" s="27"/>
      <c r="AY655" s="27"/>
      <c r="AZ655" s="27"/>
      <c r="BA655" s="27"/>
      <c r="BB655" s="27"/>
      <c r="BC655" s="27"/>
      <c r="BD655" s="27"/>
      <c r="BE655" s="27"/>
      <c r="BF655" s="27"/>
      <c r="BG655" s="27"/>
      <c r="BH655" s="27"/>
      <c r="BI655" s="27"/>
      <c r="BJ655" s="27"/>
      <c r="BK655" s="27"/>
      <c r="BL655" s="27"/>
      <c r="BM655" s="27"/>
      <c r="BN655" s="27"/>
      <c r="BO655" s="27"/>
      <c r="BP655" s="27"/>
      <c r="BQ655" s="27"/>
      <c r="BR655" s="27"/>
      <c r="BS655" s="27"/>
      <c r="BT655" s="27"/>
      <c r="BU655" s="27"/>
      <c r="BV655" s="27"/>
      <c r="BW655" s="27"/>
      <c r="BX655" s="27"/>
      <c r="BY655" s="27"/>
      <c r="BZ655" s="27"/>
      <c r="CA655" s="27"/>
      <c r="CB655" s="27"/>
      <c r="CC655" s="27"/>
      <c r="CD655" s="27"/>
      <c r="CE655" s="27"/>
      <c r="CF655" s="27"/>
      <c r="CG655" s="27"/>
      <c r="CH655" s="27"/>
      <c r="CI655" s="27"/>
      <c r="CJ655" s="27"/>
      <c r="CK655" s="27"/>
      <c r="CL655" s="27"/>
      <c r="CM655" s="27"/>
      <c r="CN655" s="27"/>
      <c r="CO655" s="27"/>
      <c r="CP655" s="27"/>
    </row>
    <row r="656" spans="1:94" x14ac:dyDescent="0.25">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c r="AO656" s="27"/>
      <c r="AP656" s="27"/>
      <c r="AQ656" s="27"/>
      <c r="AR656" s="27"/>
      <c r="AS656" s="27"/>
      <c r="AT656" s="27"/>
      <c r="AU656" s="27"/>
      <c r="AV656" s="27"/>
      <c r="AW656" s="27"/>
      <c r="AX656" s="27"/>
      <c r="AY656" s="27"/>
      <c r="AZ656" s="27"/>
      <c r="BA656" s="27"/>
      <c r="BB656" s="27"/>
      <c r="BC656" s="27"/>
      <c r="BD656" s="27"/>
      <c r="BE656" s="27"/>
      <c r="BF656" s="27"/>
      <c r="BG656" s="27"/>
      <c r="BH656" s="27"/>
      <c r="BI656" s="27"/>
      <c r="BJ656" s="27"/>
      <c r="BK656" s="27"/>
      <c r="BL656" s="27"/>
      <c r="BM656" s="27"/>
      <c r="BN656" s="27"/>
      <c r="BO656" s="27"/>
      <c r="BP656" s="27"/>
      <c r="BQ656" s="27"/>
      <c r="BR656" s="27"/>
      <c r="BS656" s="27"/>
      <c r="BT656" s="27"/>
      <c r="BU656" s="27"/>
      <c r="BV656" s="27"/>
      <c r="BW656" s="27"/>
      <c r="BX656" s="27"/>
      <c r="BY656" s="27"/>
      <c r="BZ656" s="27"/>
      <c r="CA656" s="27"/>
      <c r="CB656" s="27"/>
      <c r="CC656" s="27"/>
      <c r="CD656" s="27"/>
      <c r="CE656" s="27"/>
      <c r="CF656" s="27"/>
      <c r="CG656" s="27"/>
      <c r="CH656" s="27"/>
      <c r="CI656" s="27"/>
      <c r="CJ656" s="27"/>
      <c r="CK656" s="27"/>
      <c r="CL656" s="27"/>
      <c r="CM656" s="27"/>
      <c r="CN656" s="27"/>
      <c r="CO656" s="27"/>
      <c r="CP656" s="27"/>
    </row>
    <row r="657" spans="1:94" x14ac:dyDescent="0.25">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c r="AO657" s="27"/>
      <c r="AP657" s="27"/>
      <c r="AQ657" s="27"/>
      <c r="AR657" s="27"/>
      <c r="AS657" s="27"/>
      <c r="AT657" s="27"/>
      <c r="AU657" s="27"/>
      <c r="AV657" s="27"/>
      <c r="AW657" s="27"/>
      <c r="AX657" s="27"/>
      <c r="AY657" s="27"/>
      <c r="AZ657" s="27"/>
      <c r="BA657" s="27"/>
      <c r="BB657" s="27"/>
      <c r="BC657" s="27"/>
      <c r="BD657" s="27"/>
      <c r="BE657" s="27"/>
      <c r="BF657" s="27"/>
      <c r="BG657" s="27"/>
      <c r="BH657" s="27"/>
      <c r="BI657" s="27"/>
      <c r="BJ657" s="27"/>
      <c r="BK657" s="27"/>
      <c r="BL657" s="27"/>
      <c r="BM657" s="27"/>
      <c r="BN657" s="27"/>
      <c r="BO657" s="27"/>
      <c r="BP657" s="27"/>
      <c r="BQ657" s="27"/>
      <c r="BR657" s="27"/>
      <c r="BS657" s="27"/>
      <c r="BT657" s="27"/>
      <c r="BU657" s="27"/>
      <c r="BV657" s="27"/>
      <c r="BW657" s="27"/>
      <c r="BX657" s="27"/>
      <c r="BY657" s="27"/>
      <c r="BZ657" s="27"/>
      <c r="CA657" s="27"/>
      <c r="CB657" s="27"/>
      <c r="CC657" s="27"/>
      <c r="CD657" s="27"/>
      <c r="CE657" s="27"/>
      <c r="CF657" s="27"/>
      <c r="CG657" s="27"/>
      <c r="CH657" s="27"/>
      <c r="CI657" s="27"/>
      <c r="CJ657" s="27"/>
      <c r="CK657" s="27"/>
      <c r="CL657" s="27"/>
      <c r="CM657" s="27"/>
      <c r="CN657" s="27"/>
      <c r="CO657" s="27"/>
      <c r="CP657" s="27"/>
    </row>
    <row r="658" spans="1:94" x14ac:dyDescent="0.25">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c r="AO658" s="27"/>
      <c r="AP658" s="27"/>
      <c r="AQ658" s="27"/>
      <c r="AR658" s="27"/>
      <c r="AS658" s="27"/>
      <c r="AT658" s="27"/>
      <c r="AU658" s="27"/>
      <c r="AV658" s="27"/>
      <c r="AW658" s="27"/>
      <c r="AX658" s="27"/>
      <c r="AY658" s="27"/>
      <c r="AZ658" s="27"/>
      <c r="BA658" s="27"/>
      <c r="BB658" s="27"/>
      <c r="BC658" s="27"/>
      <c r="BD658" s="27"/>
      <c r="BE658" s="27"/>
      <c r="BF658" s="27"/>
      <c r="BG658" s="27"/>
      <c r="BH658" s="27"/>
      <c r="BI658" s="27"/>
      <c r="BJ658" s="27"/>
      <c r="BK658" s="27"/>
      <c r="BL658" s="27"/>
      <c r="BM658" s="27"/>
      <c r="BN658" s="27"/>
      <c r="BO658" s="27"/>
      <c r="BP658" s="27"/>
      <c r="BQ658" s="27"/>
      <c r="BR658" s="27"/>
      <c r="BS658" s="27"/>
      <c r="BT658" s="27"/>
      <c r="BU658" s="27"/>
      <c r="BV658" s="27"/>
      <c r="BW658" s="27"/>
      <c r="BX658" s="27"/>
      <c r="BY658" s="27"/>
      <c r="BZ658" s="27"/>
      <c r="CA658" s="27"/>
      <c r="CB658" s="27"/>
      <c r="CC658" s="27"/>
      <c r="CD658" s="27"/>
      <c r="CE658" s="27"/>
      <c r="CF658" s="27"/>
      <c r="CG658" s="27"/>
      <c r="CH658" s="27"/>
      <c r="CI658" s="27"/>
      <c r="CJ658" s="27"/>
      <c r="CK658" s="27"/>
      <c r="CL658" s="27"/>
      <c r="CM658" s="27"/>
      <c r="CN658" s="27"/>
      <c r="CO658" s="27"/>
      <c r="CP658" s="27"/>
    </row>
    <row r="659" spans="1:94" x14ac:dyDescent="0.25">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c r="AO659" s="27"/>
      <c r="AP659" s="27"/>
      <c r="AQ659" s="27"/>
      <c r="AR659" s="27"/>
      <c r="AS659" s="27"/>
      <c r="AT659" s="27"/>
      <c r="AU659" s="27"/>
      <c r="AV659" s="27"/>
      <c r="AW659" s="27"/>
      <c r="AX659" s="27"/>
      <c r="AY659" s="27"/>
      <c r="AZ659" s="27"/>
      <c r="BA659" s="27"/>
      <c r="BB659" s="27"/>
      <c r="BC659" s="27"/>
      <c r="BD659" s="27"/>
      <c r="BE659" s="27"/>
      <c r="BF659" s="27"/>
      <c r="BG659" s="27"/>
      <c r="BH659" s="27"/>
      <c r="BI659" s="27"/>
      <c r="BJ659" s="27"/>
      <c r="BK659" s="27"/>
      <c r="BL659" s="27"/>
      <c r="BM659" s="27"/>
      <c r="BN659" s="27"/>
      <c r="BO659" s="27"/>
      <c r="BP659" s="27"/>
      <c r="BQ659" s="27"/>
      <c r="BR659" s="27"/>
      <c r="BS659" s="27"/>
      <c r="BT659" s="27"/>
      <c r="BU659" s="27"/>
      <c r="BV659" s="27"/>
      <c r="BW659" s="27"/>
      <c r="BX659" s="27"/>
      <c r="BY659" s="27"/>
      <c r="BZ659" s="27"/>
      <c r="CA659" s="27"/>
      <c r="CB659" s="27"/>
      <c r="CC659" s="27"/>
      <c r="CD659" s="27"/>
      <c r="CE659" s="27"/>
      <c r="CF659" s="27"/>
      <c r="CG659" s="27"/>
      <c r="CH659" s="27"/>
      <c r="CI659" s="27"/>
      <c r="CJ659" s="27"/>
      <c r="CK659" s="27"/>
      <c r="CL659" s="27"/>
      <c r="CM659" s="27"/>
      <c r="CN659" s="27"/>
      <c r="CO659" s="27"/>
      <c r="CP659" s="27"/>
    </row>
    <row r="660" spans="1:94" x14ac:dyDescent="0.25">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c r="AO660" s="27"/>
      <c r="AP660" s="27"/>
      <c r="AQ660" s="27"/>
      <c r="AR660" s="27"/>
      <c r="AS660" s="27"/>
      <c r="AT660" s="27"/>
      <c r="AU660" s="27"/>
      <c r="AV660" s="27"/>
      <c r="AW660" s="27"/>
      <c r="AX660" s="27"/>
      <c r="AY660" s="27"/>
      <c r="AZ660" s="27"/>
      <c r="BA660" s="27"/>
      <c r="BB660" s="27"/>
      <c r="BC660" s="27"/>
      <c r="BD660" s="27"/>
      <c r="BE660" s="27"/>
      <c r="BF660" s="27"/>
      <c r="BG660" s="27"/>
      <c r="BH660" s="27"/>
      <c r="BI660" s="27"/>
      <c r="BJ660" s="27"/>
      <c r="BK660" s="27"/>
      <c r="BL660" s="27"/>
      <c r="BM660" s="27"/>
      <c r="BN660" s="27"/>
      <c r="BO660" s="27"/>
      <c r="BP660" s="27"/>
      <c r="BQ660" s="27"/>
      <c r="BR660" s="27"/>
      <c r="BS660" s="27"/>
      <c r="BT660" s="27"/>
      <c r="BU660" s="27"/>
      <c r="BV660" s="27"/>
      <c r="BW660" s="27"/>
      <c r="BX660" s="27"/>
      <c r="BY660" s="27"/>
      <c r="BZ660" s="27"/>
      <c r="CA660" s="27"/>
      <c r="CB660" s="27"/>
      <c r="CC660" s="27"/>
      <c r="CD660" s="27"/>
      <c r="CE660" s="27"/>
      <c r="CF660" s="27"/>
      <c r="CG660" s="27"/>
      <c r="CH660" s="27"/>
      <c r="CI660" s="27"/>
      <c r="CJ660" s="27"/>
      <c r="CK660" s="27"/>
      <c r="CL660" s="27"/>
      <c r="CM660" s="27"/>
      <c r="CN660" s="27"/>
      <c r="CO660" s="27"/>
      <c r="CP660" s="27"/>
    </row>
    <row r="661" spans="1:94" x14ac:dyDescent="0.25">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c r="AO661" s="27"/>
      <c r="AP661" s="27"/>
      <c r="AQ661" s="27"/>
      <c r="AR661" s="27"/>
      <c r="AS661" s="27"/>
      <c r="AT661" s="27"/>
      <c r="AU661" s="27"/>
      <c r="AV661" s="27"/>
      <c r="AW661" s="27"/>
      <c r="AX661" s="27"/>
      <c r="AY661" s="27"/>
      <c r="AZ661" s="27"/>
      <c r="BA661" s="27"/>
      <c r="BB661" s="27"/>
      <c r="BC661" s="27"/>
      <c r="BD661" s="27"/>
      <c r="BE661" s="27"/>
      <c r="BF661" s="27"/>
      <c r="BG661" s="27"/>
      <c r="BH661" s="27"/>
      <c r="BI661" s="27"/>
      <c r="BJ661" s="27"/>
      <c r="BK661" s="27"/>
      <c r="BL661" s="27"/>
      <c r="BM661" s="27"/>
      <c r="BN661" s="27"/>
      <c r="BO661" s="27"/>
      <c r="BP661" s="27"/>
      <c r="BQ661" s="27"/>
      <c r="BR661" s="27"/>
      <c r="BS661" s="27"/>
      <c r="BT661" s="27"/>
      <c r="BU661" s="27"/>
      <c r="BV661" s="27"/>
      <c r="BW661" s="27"/>
      <c r="BX661" s="27"/>
      <c r="BY661" s="27"/>
      <c r="BZ661" s="27"/>
      <c r="CA661" s="27"/>
      <c r="CB661" s="27"/>
      <c r="CC661" s="27"/>
      <c r="CD661" s="27"/>
      <c r="CE661" s="27"/>
      <c r="CF661" s="27"/>
      <c r="CG661" s="27"/>
      <c r="CH661" s="27"/>
      <c r="CI661" s="27"/>
      <c r="CJ661" s="27"/>
      <c r="CK661" s="27"/>
      <c r="CL661" s="27"/>
      <c r="CM661" s="27"/>
      <c r="CN661" s="27"/>
      <c r="CO661" s="27"/>
      <c r="CP661" s="27"/>
    </row>
    <row r="662" spans="1:94" x14ac:dyDescent="0.25">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c r="AO662" s="27"/>
      <c r="AP662" s="27"/>
      <c r="AQ662" s="27"/>
      <c r="AR662" s="27"/>
      <c r="AS662" s="27"/>
      <c r="AT662" s="27"/>
      <c r="AU662" s="27"/>
      <c r="AV662" s="27"/>
      <c r="AW662" s="27"/>
      <c r="AX662" s="27"/>
      <c r="AY662" s="27"/>
      <c r="AZ662" s="27"/>
      <c r="BA662" s="27"/>
      <c r="BB662" s="27"/>
      <c r="BC662" s="27"/>
      <c r="BD662" s="27"/>
      <c r="BE662" s="27"/>
      <c r="BF662" s="27"/>
      <c r="BG662" s="27"/>
      <c r="BH662" s="27"/>
      <c r="BI662" s="27"/>
      <c r="BJ662" s="27"/>
      <c r="BK662" s="27"/>
      <c r="BL662" s="27"/>
      <c r="BM662" s="27"/>
      <c r="BN662" s="27"/>
      <c r="BO662" s="27"/>
      <c r="BP662" s="27"/>
      <c r="BQ662" s="27"/>
      <c r="BR662" s="27"/>
      <c r="BS662" s="27"/>
      <c r="BT662" s="27"/>
      <c r="BU662" s="27"/>
      <c r="BV662" s="27"/>
      <c r="BW662" s="27"/>
      <c r="BX662" s="27"/>
      <c r="BY662" s="27"/>
      <c r="BZ662" s="27"/>
      <c r="CA662" s="27"/>
      <c r="CB662" s="27"/>
      <c r="CC662" s="27"/>
      <c r="CD662" s="27"/>
      <c r="CE662" s="27"/>
      <c r="CF662" s="27"/>
      <c r="CG662" s="27"/>
      <c r="CH662" s="27"/>
      <c r="CI662" s="27"/>
      <c r="CJ662" s="27"/>
      <c r="CK662" s="27"/>
      <c r="CL662" s="27"/>
      <c r="CM662" s="27"/>
      <c r="CN662" s="27"/>
      <c r="CO662" s="27"/>
      <c r="CP662" s="27"/>
    </row>
    <row r="663" spans="1:94" x14ac:dyDescent="0.25">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c r="AO663" s="27"/>
      <c r="AP663" s="27"/>
      <c r="AQ663" s="27"/>
      <c r="AR663" s="27"/>
      <c r="AS663" s="27"/>
      <c r="AT663" s="27"/>
      <c r="AU663" s="27"/>
      <c r="AV663" s="27"/>
      <c r="AW663" s="27"/>
      <c r="AX663" s="27"/>
      <c r="AY663" s="27"/>
      <c r="AZ663" s="27"/>
      <c r="BA663" s="27"/>
      <c r="BB663" s="27"/>
      <c r="BC663" s="27"/>
      <c r="BD663" s="27"/>
      <c r="BE663" s="27"/>
      <c r="BF663" s="27"/>
      <c r="BG663" s="27"/>
      <c r="BH663" s="27"/>
      <c r="BI663" s="27"/>
      <c r="BJ663" s="27"/>
      <c r="BK663" s="27"/>
      <c r="BL663" s="27"/>
      <c r="BM663" s="27"/>
      <c r="BN663" s="27"/>
      <c r="BO663" s="27"/>
      <c r="BP663" s="27"/>
      <c r="BQ663" s="27"/>
      <c r="BR663" s="27"/>
      <c r="BS663" s="27"/>
      <c r="BT663" s="27"/>
      <c r="BU663" s="27"/>
      <c r="BV663" s="27"/>
      <c r="BW663" s="27"/>
      <c r="BX663" s="27"/>
      <c r="BY663" s="27"/>
      <c r="BZ663" s="27"/>
      <c r="CA663" s="27"/>
      <c r="CB663" s="27"/>
      <c r="CC663" s="27"/>
      <c r="CD663" s="27"/>
      <c r="CE663" s="27"/>
      <c r="CF663" s="27"/>
      <c r="CG663" s="27"/>
      <c r="CH663" s="27"/>
      <c r="CI663" s="27"/>
      <c r="CJ663" s="27"/>
      <c r="CK663" s="27"/>
      <c r="CL663" s="27"/>
      <c r="CM663" s="27"/>
      <c r="CN663" s="27"/>
      <c r="CO663" s="27"/>
      <c r="CP663" s="27"/>
    </row>
    <row r="664" spans="1:94" x14ac:dyDescent="0.25">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c r="AO664" s="27"/>
      <c r="AP664" s="27"/>
      <c r="AQ664" s="27"/>
      <c r="AR664" s="27"/>
      <c r="AS664" s="27"/>
      <c r="AT664" s="27"/>
      <c r="AU664" s="27"/>
      <c r="AV664" s="27"/>
      <c r="AW664" s="27"/>
      <c r="AX664" s="27"/>
      <c r="AY664" s="27"/>
      <c r="AZ664" s="27"/>
      <c r="BA664" s="27"/>
      <c r="BB664" s="27"/>
      <c r="BC664" s="27"/>
      <c r="BD664" s="27"/>
      <c r="BE664" s="27"/>
      <c r="BF664" s="27"/>
      <c r="BG664" s="27"/>
      <c r="BH664" s="27"/>
      <c r="BI664" s="27"/>
      <c r="BJ664" s="27"/>
      <c r="BK664" s="27"/>
      <c r="BL664" s="27"/>
      <c r="BM664" s="27"/>
      <c r="BN664" s="27"/>
      <c r="BO664" s="27"/>
      <c r="BP664" s="27"/>
      <c r="BQ664" s="27"/>
      <c r="BR664" s="27"/>
      <c r="BS664" s="27"/>
      <c r="BT664" s="27"/>
      <c r="BU664" s="27"/>
      <c r="BV664" s="27"/>
      <c r="BW664" s="27"/>
      <c r="BX664" s="27"/>
      <c r="BY664" s="27"/>
      <c r="BZ664" s="27"/>
      <c r="CA664" s="27"/>
      <c r="CB664" s="27"/>
      <c r="CC664" s="27"/>
      <c r="CD664" s="27"/>
      <c r="CE664" s="27"/>
      <c r="CF664" s="27"/>
      <c r="CG664" s="27"/>
      <c r="CH664" s="27"/>
      <c r="CI664" s="27"/>
      <c r="CJ664" s="27"/>
      <c r="CK664" s="27"/>
      <c r="CL664" s="27"/>
      <c r="CM664" s="27"/>
      <c r="CN664" s="27"/>
      <c r="CO664" s="27"/>
      <c r="CP664" s="27"/>
    </row>
    <row r="665" spans="1:94" x14ac:dyDescent="0.25">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c r="AO665" s="27"/>
      <c r="AP665" s="27"/>
      <c r="AQ665" s="27"/>
      <c r="AR665" s="27"/>
      <c r="AS665" s="27"/>
      <c r="AT665" s="27"/>
      <c r="AU665" s="27"/>
      <c r="AV665" s="27"/>
      <c r="AW665" s="27"/>
      <c r="AX665" s="27"/>
      <c r="AY665" s="27"/>
      <c r="AZ665" s="27"/>
      <c r="BA665" s="27"/>
      <c r="BB665" s="27"/>
      <c r="BC665" s="27"/>
      <c r="BD665" s="27"/>
      <c r="BE665" s="27"/>
      <c r="BF665" s="27"/>
      <c r="BG665" s="27"/>
      <c r="BH665" s="27"/>
      <c r="BI665" s="27"/>
      <c r="BJ665" s="27"/>
      <c r="BK665" s="27"/>
      <c r="BL665" s="27"/>
      <c r="BM665" s="27"/>
      <c r="BN665" s="27"/>
      <c r="BO665" s="27"/>
      <c r="BP665" s="27"/>
      <c r="BQ665" s="27"/>
      <c r="BR665" s="27"/>
      <c r="BS665" s="27"/>
      <c r="BT665" s="27"/>
      <c r="BU665" s="27"/>
      <c r="BV665" s="27"/>
      <c r="BW665" s="27"/>
      <c r="BX665" s="27"/>
      <c r="BY665" s="27"/>
      <c r="BZ665" s="27"/>
      <c r="CA665" s="27"/>
      <c r="CB665" s="27"/>
      <c r="CC665" s="27"/>
      <c r="CD665" s="27"/>
      <c r="CE665" s="27"/>
      <c r="CF665" s="27"/>
      <c r="CG665" s="27"/>
      <c r="CH665" s="27"/>
      <c r="CI665" s="27"/>
      <c r="CJ665" s="27"/>
      <c r="CK665" s="27"/>
      <c r="CL665" s="27"/>
      <c r="CM665" s="27"/>
      <c r="CN665" s="27"/>
      <c r="CO665" s="27"/>
      <c r="CP665" s="27"/>
    </row>
    <row r="666" spans="1:94" x14ac:dyDescent="0.25">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c r="AO666" s="27"/>
      <c r="AP666" s="27"/>
      <c r="AQ666" s="27"/>
      <c r="AR666" s="27"/>
      <c r="AS666" s="27"/>
      <c r="AT666" s="27"/>
      <c r="AU666" s="27"/>
      <c r="AV666" s="27"/>
      <c r="AW666" s="27"/>
      <c r="AX666" s="27"/>
      <c r="AY666" s="27"/>
      <c r="AZ666" s="27"/>
      <c r="BA666" s="27"/>
      <c r="BB666" s="27"/>
      <c r="BC666" s="27"/>
      <c r="BD666" s="27"/>
      <c r="BE666" s="27"/>
      <c r="BF666" s="27"/>
      <c r="BG666" s="27"/>
      <c r="BH666" s="27"/>
      <c r="BI666" s="27"/>
      <c r="BJ666" s="27"/>
      <c r="BK666" s="27"/>
      <c r="BL666" s="27"/>
      <c r="BM666" s="27"/>
      <c r="BN666" s="27"/>
      <c r="BO666" s="27"/>
      <c r="BP666" s="27"/>
      <c r="BQ666" s="27"/>
      <c r="BR666" s="27"/>
      <c r="BS666" s="27"/>
      <c r="BT666" s="27"/>
      <c r="BU666" s="27"/>
      <c r="BV666" s="27"/>
      <c r="BW666" s="27"/>
      <c r="BX666" s="27"/>
      <c r="BY666" s="27"/>
      <c r="BZ666" s="27"/>
      <c r="CA666" s="27"/>
      <c r="CB666" s="27"/>
      <c r="CC666" s="27"/>
      <c r="CD666" s="27"/>
      <c r="CE666" s="27"/>
      <c r="CF666" s="27"/>
      <c r="CG666" s="27"/>
      <c r="CH666" s="27"/>
      <c r="CI666" s="27"/>
      <c r="CJ666" s="27"/>
      <c r="CK666" s="27"/>
      <c r="CL666" s="27"/>
      <c r="CM666" s="27"/>
      <c r="CN666" s="27"/>
      <c r="CO666" s="27"/>
      <c r="CP666" s="27"/>
    </row>
    <row r="667" spans="1:94" x14ac:dyDescent="0.25">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c r="AO667" s="27"/>
      <c r="AP667" s="27"/>
      <c r="AQ667" s="27"/>
      <c r="AR667" s="27"/>
      <c r="AS667" s="27"/>
      <c r="AT667" s="27"/>
      <c r="AU667" s="27"/>
      <c r="AV667" s="27"/>
      <c r="AW667" s="27"/>
      <c r="AX667" s="27"/>
      <c r="AY667" s="27"/>
      <c r="AZ667" s="27"/>
      <c r="BA667" s="27"/>
      <c r="BB667" s="27"/>
      <c r="BC667" s="27"/>
      <c r="BD667" s="27"/>
      <c r="BE667" s="27"/>
      <c r="BF667" s="27"/>
      <c r="BG667" s="27"/>
      <c r="BH667" s="27"/>
      <c r="BI667" s="27"/>
      <c r="BJ667" s="27"/>
      <c r="BK667" s="27"/>
      <c r="BL667" s="27"/>
      <c r="BM667" s="27"/>
      <c r="BN667" s="27"/>
      <c r="BO667" s="27"/>
      <c r="BP667" s="27"/>
      <c r="BQ667" s="27"/>
      <c r="BR667" s="27"/>
      <c r="BS667" s="27"/>
      <c r="BT667" s="27"/>
      <c r="BU667" s="27"/>
      <c r="BV667" s="27"/>
      <c r="BW667" s="27"/>
      <c r="BX667" s="27"/>
      <c r="BY667" s="27"/>
      <c r="BZ667" s="27"/>
      <c r="CA667" s="27"/>
      <c r="CB667" s="27"/>
      <c r="CC667" s="27"/>
      <c r="CD667" s="27"/>
      <c r="CE667" s="27"/>
      <c r="CF667" s="27"/>
      <c r="CG667" s="27"/>
      <c r="CH667" s="27"/>
      <c r="CI667" s="27"/>
      <c r="CJ667" s="27"/>
      <c r="CK667" s="27"/>
      <c r="CL667" s="27"/>
      <c r="CM667" s="27"/>
      <c r="CN667" s="27"/>
      <c r="CO667" s="27"/>
      <c r="CP667" s="27"/>
    </row>
    <row r="668" spans="1:94" x14ac:dyDescent="0.25">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c r="AO668" s="27"/>
      <c r="AP668" s="27"/>
      <c r="AQ668" s="27"/>
      <c r="AR668" s="27"/>
      <c r="AS668" s="27"/>
      <c r="AT668" s="27"/>
      <c r="AU668" s="27"/>
      <c r="AV668" s="27"/>
      <c r="AW668" s="27"/>
      <c r="AX668" s="27"/>
      <c r="AY668" s="27"/>
      <c r="AZ668" s="27"/>
      <c r="BA668" s="27"/>
      <c r="BB668" s="27"/>
      <c r="BC668" s="27"/>
      <c r="BD668" s="27"/>
      <c r="BE668" s="27"/>
      <c r="BF668" s="27"/>
      <c r="BG668" s="27"/>
      <c r="BH668" s="27"/>
      <c r="BI668" s="27"/>
      <c r="BJ668" s="27"/>
      <c r="BK668" s="27"/>
      <c r="BL668" s="27"/>
      <c r="BM668" s="27"/>
      <c r="BN668" s="27"/>
      <c r="BO668" s="27"/>
      <c r="BP668" s="27"/>
      <c r="BQ668" s="27"/>
      <c r="BR668" s="27"/>
      <c r="BS668" s="27"/>
      <c r="BT668" s="27"/>
      <c r="BU668" s="27"/>
      <c r="BV668" s="27"/>
      <c r="BW668" s="27"/>
      <c r="BX668" s="27"/>
      <c r="BY668" s="27"/>
      <c r="BZ668" s="27"/>
      <c r="CA668" s="27"/>
      <c r="CB668" s="27"/>
      <c r="CC668" s="27"/>
      <c r="CD668" s="27"/>
      <c r="CE668" s="27"/>
      <c r="CF668" s="27"/>
      <c r="CG668" s="27"/>
      <c r="CH668" s="27"/>
      <c r="CI668" s="27"/>
      <c r="CJ668" s="27"/>
      <c r="CK668" s="27"/>
      <c r="CL668" s="27"/>
      <c r="CM668" s="27"/>
      <c r="CN668" s="27"/>
      <c r="CO668" s="27"/>
      <c r="CP668" s="27"/>
    </row>
    <row r="669" spans="1:94" x14ac:dyDescent="0.25">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c r="AO669" s="27"/>
      <c r="AP669" s="27"/>
      <c r="AQ669" s="27"/>
      <c r="AR669" s="27"/>
      <c r="AS669" s="27"/>
      <c r="AT669" s="27"/>
      <c r="AU669" s="27"/>
      <c r="AV669" s="27"/>
      <c r="AW669" s="27"/>
      <c r="AX669" s="27"/>
      <c r="AY669" s="27"/>
      <c r="AZ669" s="27"/>
      <c r="BA669" s="27"/>
      <c r="BB669" s="27"/>
      <c r="BC669" s="27"/>
      <c r="BD669" s="27"/>
      <c r="BE669" s="27"/>
      <c r="BF669" s="27"/>
      <c r="BG669" s="27"/>
      <c r="BH669" s="27"/>
      <c r="BI669" s="27"/>
      <c r="BJ669" s="27"/>
      <c r="BK669" s="27"/>
      <c r="BL669" s="27"/>
      <c r="BM669" s="27"/>
      <c r="BN669" s="27"/>
      <c r="BO669" s="27"/>
      <c r="BP669" s="27"/>
      <c r="BQ669" s="27"/>
      <c r="BR669" s="27"/>
      <c r="BS669" s="27"/>
      <c r="BT669" s="27"/>
      <c r="BU669" s="27"/>
      <c r="BV669" s="27"/>
      <c r="BW669" s="27"/>
      <c r="BX669" s="27"/>
      <c r="BY669" s="27"/>
      <c r="BZ669" s="27"/>
      <c r="CA669" s="27"/>
      <c r="CB669" s="27"/>
      <c r="CC669" s="27"/>
      <c r="CD669" s="27"/>
      <c r="CE669" s="27"/>
      <c r="CF669" s="27"/>
      <c r="CG669" s="27"/>
      <c r="CH669" s="27"/>
      <c r="CI669" s="27"/>
      <c r="CJ669" s="27"/>
      <c r="CK669" s="27"/>
      <c r="CL669" s="27"/>
      <c r="CM669" s="27"/>
      <c r="CN669" s="27"/>
      <c r="CO669" s="27"/>
      <c r="CP669" s="27"/>
    </row>
    <row r="670" spans="1:94" x14ac:dyDescent="0.25">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c r="AO670" s="27"/>
      <c r="AP670" s="27"/>
      <c r="AQ670" s="27"/>
      <c r="AR670" s="27"/>
      <c r="AS670" s="27"/>
      <c r="AT670" s="27"/>
      <c r="AU670" s="27"/>
      <c r="AV670" s="27"/>
      <c r="AW670" s="27"/>
      <c r="AX670" s="27"/>
      <c r="AY670" s="27"/>
      <c r="AZ670" s="27"/>
      <c r="BA670" s="27"/>
      <c r="BB670" s="27"/>
      <c r="BC670" s="27"/>
      <c r="BD670" s="27"/>
      <c r="BE670" s="27"/>
      <c r="BF670" s="27"/>
      <c r="BG670" s="27"/>
      <c r="BH670" s="27"/>
      <c r="BI670" s="27"/>
      <c r="BJ670" s="27"/>
      <c r="BK670" s="27"/>
      <c r="BL670" s="27"/>
      <c r="BM670" s="27"/>
      <c r="BN670" s="27"/>
      <c r="BO670" s="27"/>
      <c r="BP670" s="27"/>
      <c r="BQ670" s="27"/>
      <c r="BR670" s="27"/>
      <c r="BS670" s="27"/>
      <c r="BT670" s="27"/>
      <c r="BU670" s="27"/>
      <c r="BV670" s="27"/>
      <c r="BW670" s="27"/>
      <c r="BX670" s="27"/>
      <c r="BY670" s="27"/>
      <c r="BZ670" s="27"/>
      <c r="CA670" s="27"/>
      <c r="CB670" s="27"/>
      <c r="CC670" s="27"/>
      <c r="CD670" s="27"/>
      <c r="CE670" s="27"/>
      <c r="CF670" s="27"/>
      <c r="CG670" s="27"/>
      <c r="CH670" s="27"/>
      <c r="CI670" s="27"/>
      <c r="CJ670" s="27"/>
      <c r="CK670" s="27"/>
      <c r="CL670" s="27"/>
      <c r="CM670" s="27"/>
      <c r="CN670" s="27"/>
      <c r="CO670" s="27"/>
      <c r="CP670" s="27"/>
    </row>
    <row r="671" spans="1:94" x14ac:dyDescent="0.25">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c r="AO671" s="27"/>
      <c r="AP671" s="27"/>
      <c r="AQ671" s="27"/>
      <c r="AR671" s="27"/>
      <c r="AS671" s="27"/>
      <c r="AT671" s="27"/>
      <c r="AU671" s="27"/>
      <c r="AV671" s="27"/>
      <c r="AW671" s="27"/>
      <c r="AX671" s="27"/>
      <c r="AY671" s="27"/>
      <c r="AZ671" s="27"/>
      <c r="BA671" s="27"/>
      <c r="BB671" s="27"/>
      <c r="BC671" s="27"/>
      <c r="BD671" s="27"/>
      <c r="BE671" s="27"/>
      <c r="BF671" s="27"/>
      <c r="BG671" s="27"/>
      <c r="BH671" s="27"/>
      <c r="BI671" s="27"/>
      <c r="BJ671" s="27"/>
      <c r="BK671" s="27"/>
      <c r="BL671" s="27"/>
      <c r="BM671" s="27"/>
      <c r="BN671" s="27"/>
      <c r="BO671" s="27"/>
      <c r="BP671" s="27"/>
      <c r="BQ671" s="27"/>
      <c r="BR671" s="27"/>
      <c r="BS671" s="27"/>
      <c r="BT671" s="27"/>
      <c r="BU671" s="27"/>
      <c r="BV671" s="27"/>
      <c r="BW671" s="27"/>
      <c r="BX671" s="27"/>
      <c r="BY671" s="27"/>
      <c r="BZ671" s="27"/>
      <c r="CA671" s="27"/>
      <c r="CB671" s="27"/>
      <c r="CC671" s="27"/>
      <c r="CD671" s="27"/>
      <c r="CE671" s="27"/>
      <c r="CF671" s="27"/>
      <c r="CG671" s="27"/>
      <c r="CH671" s="27"/>
      <c r="CI671" s="27"/>
      <c r="CJ671" s="27"/>
      <c r="CK671" s="27"/>
      <c r="CL671" s="27"/>
      <c r="CM671" s="27"/>
      <c r="CN671" s="27"/>
      <c r="CO671" s="27"/>
      <c r="CP671" s="27"/>
    </row>
    <row r="672" spans="1:94" x14ac:dyDescent="0.25">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c r="AO672" s="27"/>
      <c r="AP672" s="27"/>
      <c r="AQ672" s="27"/>
      <c r="AR672" s="27"/>
      <c r="AS672" s="27"/>
      <c r="AT672" s="27"/>
      <c r="AU672" s="27"/>
      <c r="AV672" s="27"/>
      <c r="AW672" s="27"/>
      <c r="AX672" s="27"/>
      <c r="AY672" s="27"/>
      <c r="AZ672" s="27"/>
      <c r="BA672" s="27"/>
      <c r="BB672" s="27"/>
      <c r="BC672" s="27"/>
      <c r="BD672" s="27"/>
      <c r="BE672" s="27"/>
      <c r="BF672" s="27"/>
      <c r="BG672" s="27"/>
      <c r="BH672" s="27"/>
      <c r="BI672" s="27"/>
      <c r="BJ672" s="27"/>
      <c r="BK672" s="27"/>
      <c r="BL672" s="27"/>
      <c r="BM672" s="27"/>
      <c r="BN672" s="27"/>
      <c r="BO672" s="27"/>
      <c r="BP672" s="27"/>
      <c r="BQ672" s="27"/>
      <c r="BR672" s="27"/>
      <c r="BS672" s="27"/>
      <c r="BT672" s="27"/>
      <c r="BU672" s="27"/>
      <c r="BV672" s="27"/>
      <c r="BW672" s="27"/>
      <c r="BX672" s="27"/>
      <c r="BY672" s="27"/>
      <c r="BZ672" s="27"/>
      <c r="CA672" s="27"/>
      <c r="CB672" s="27"/>
      <c r="CC672" s="27"/>
      <c r="CD672" s="27"/>
      <c r="CE672" s="27"/>
      <c r="CF672" s="27"/>
      <c r="CG672" s="27"/>
      <c r="CH672" s="27"/>
      <c r="CI672" s="27"/>
      <c r="CJ672" s="27"/>
      <c r="CK672" s="27"/>
      <c r="CL672" s="27"/>
      <c r="CM672" s="27"/>
      <c r="CN672" s="27"/>
      <c r="CO672" s="27"/>
      <c r="CP672" s="27"/>
    </row>
    <row r="673" spans="1:94" x14ac:dyDescent="0.25">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c r="AO673" s="27"/>
      <c r="AP673" s="27"/>
      <c r="AQ673" s="27"/>
      <c r="AR673" s="27"/>
      <c r="AS673" s="27"/>
      <c r="AT673" s="27"/>
      <c r="AU673" s="27"/>
      <c r="AV673" s="27"/>
      <c r="AW673" s="27"/>
      <c r="AX673" s="27"/>
      <c r="AY673" s="27"/>
      <c r="AZ673" s="27"/>
      <c r="BA673" s="27"/>
      <c r="BB673" s="27"/>
      <c r="BC673" s="27"/>
      <c r="BD673" s="27"/>
      <c r="BE673" s="27"/>
      <c r="BF673" s="27"/>
      <c r="BG673" s="27"/>
      <c r="BH673" s="27"/>
      <c r="BI673" s="27"/>
      <c r="BJ673" s="27"/>
      <c r="BK673" s="27"/>
      <c r="BL673" s="27"/>
      <c r="BM673" s="27"/>
      <c r="BN673" s="27"/>
      <c r="BO673" s="27"/>
      <c r="BP673" s="27"/>
      <c r="BQ673" s="27"/>
      <c r="BR673" s="27"/>
      <c r="BS673" s="27"/>
      <c r="BT673" s="27"/>
      <c r="BU673" s="27"/>
      <c r="BV673" s="27"/>
      <c r="BW673" s="27"/>
      <c r="BX673" s="27"/>
      <c r="BY673" s="27"/>
      <c r="BZ673" s="27"/>
      <c r="CA673" s="27"/>
      <c r="CB673" s="27"/>
      <c r="CC673" s="27"/>
      <c r="CD673" s="27"/>
      <c r="CE673" s="27"/>
      <c r="CF673" s="27"/>
      <c r="CG673" s="27"/>
      <c r="CH673" s="27"/>
      <c r="CI673" s="27"/>
      <c r="CJ673" s="27"/>
      <c r="CK673" s="27"/>
      <c r="CL673" s="27"/>
      <c r="CM673" s="27"/>
      <c r="CN673" s="27"/>
      <c r="CO673" s="27"/>
      <c r="CP673" s="27"/>
    </row>
    <row r="674" spans="1:94" x14ac:dyDescent="0.25">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c r="AO674" s="27"/>
      <c r="AP674" s="27"/>
      <c r="AQ674" s="27"/>
      <c r="AR674" s="27"/>
      <c r="AS674" s="27"/>
      <c r="AT674" s="27"/>
      <c r="AU674" s="27"/>
      <c r="AV674" s="27"/>
      <c r="AW674" s="27"/>
      <c r="AX674" s="27"/>
      <c r="AY674" s="27"/>
      <c r="AZ674" s="27"/>
      <c r="BA674" s="27"/>
      <c r="BB674" s="27"/>
      <c r="BC674" s="27"/>
      <c r="BD674" s="27"/>
      <c r="BE674" s="27"/>
      <c r="BF674" s="27"/>
      <c r="BG674" s="27"/>
      <c r="BH674" s="27"/>
      <c r="BI674" s="27"/>
      <c r="BJ674" s="27"/>
      <c r="BK674" s="27"/>
      <c r="BL674" s="27"/>
      <c r="BM674" s="27"/>
      <c r="BN674" s="27"/>
      <c r="BO674" s="27"/>
      <c r="BP674" s="27"/>
      <c r="BQ674" s="27"/>
      <c r="BR674" s="27"/>
      <c r="BS674" s="27"/>
      <c r="BT674" s="27"/>
      <c r="BU674" s="27"/>
      <c r="BV674" s="27"/>
      <c r="BW674" s="27"/>
      <c r="BX674" s="27"/>
      <c r="BY674" s="27"/>
      <c r="BZ674" s="27"/>
      <c r="CA674" s="27"/>
      <c r="CB674" s="27"/>
      <c r="CC674" s="27"/>
      <c r="CD674" s="27"/>
      <c r="CE674" s="27"/>
      <c r="CF674" s="27"/>
      <c r="CG674" s="27"/>
      <c r="CH674" s="27"/>
      <c r="CI674" s="27"/>
      <c r="CJ674" s="27"/>
      <c r="CK674" s="27"/>
      <c r="CL674" s="27"/>
      <c r="CM674" s="27"/>
      <c r="CN674" s="27"/>
      <c r="CO674" s="27"/>
      <c r="CP674" s="27"/>
    </row>
    <row r="675" spans="1:94" x14ac:dyDescent="0.25">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c r="AO675" s="27"/>
      <c r="AP675" s="27"/>
      <c r="AQ675" s="27"/>
      <c r="AR675" s="27"/>
      <c r="AS675" s="27"/>
      <c r="AT675" s="27"/>
      <c r="AU675" s="27"/>
      <c r="AV675" s="27"/>
      <c r="AW675" s="27"/>
      <c r="AX675" s="27"/>
      <c r="AY675" s="27"/>
      <c r="AZ675" s="27"/>
      <c r="BA675" s="27"/>
      <c r="BB675" s="27"/>
      <c r="BC675" s="27"/>
      <c r="BD675" s="27"/>
      <c r="BE675" s="27"/>
      <c r="BF675" s="27"/>
      <c r="BG675" s="27"/>
      <c r="BH675" s="27"/>
      <c r="BI675" s="27"/>
      <c r="BJ675" s="27"/>
      <c r="BK675" s="27"/>
      <c r="BL675" s="27"/>
      <c r="BM675" s="27"/>
      <c r="BN675" s="27"/>
      <c r="BO675" s="27"/>
      <c r="BP675" s="27"/>
      <c r="BQ675" s="27"/>
      <c r="BR675" s="27"/>
      <c r="BS675" s="27"/>
      <c r="BT675" s="27"/>
      <c r="BU675" s="27"/>
      <c r="BV675" s="27"/>
      <c r="BW675" s="27"/>
      <c r="BX675" s="27"/>
      <c r="BY675" s="27"/>
      <c r="BZ675" s="27"/>
      <c r="CA675" s="27"/>
      <c r="CB675" s="27"/>
      <c r="CC675" s="27"/>
      <c r="CD675" s="27"/>
      <c r="CE675" s="27"/>
      <c r="CF675" s="27"/>
      <c r="CG675" s="27"/>
      <c r="CH675" s="27"/>
      <c r="CI675" s="27"/>
      <c r="CJ675" s="27"/>
      <c r="CK675" s="27"/>
      <c r="CL675" s="27"/>
      <c r="CM675" s="27"/>
      <c r="CN675" s="27"/>
      <c r="CO675" s="27"/>
      <c r="CP675" s="27"/>
    </row>
    <row r="676" spans="1:94" x14ac:dyDescent="0.25">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c r="AO676" s="27"/>
      <c r="AP676" s="27"/>
      <c r="AQ676" s="27"/>
      <c r="AR676" s="27"/>
      <c r="AS676" s="27"/>
      <c r="AT676" s="27"/>
      <c r="AU676" s="27"/>
      <c r="AV676" s="27"/>
      <c r="AW676" s="27"/>
      <c r="AX676" s="27"/>
      <c r="AY676" s="27"/>
      <c r="AZ676" s="27"/>
      <c r="BA676" s="27"/>
      <c r="BB676" s="27"/>
      <c r="BC676" s="27"/>
      <c r="BD676" s="27"/>
      <c r="BE676" s="27"/>
      <c r="BF676" s="27"/>
      <c r="BG676" s="27"/>
      <c r="BH676" s="27"/>
      <c r="BI676" s="27"/>
      <c r="BJ676" s="27"/>
      <c r="BK676" s="27"/>
      <c r="BL676" s="27"/>
      <c r="BM676" s="27"/>
      <c r="BN676" s="27"/>
      <c r="BO676" s="27"/>
      <c r="BP676" s="27"/>
      <c r="BQ676" s="27"/>
      <c r="BR676" s="27"/>
      <c r="BS676" s="27"/>
      <c r="BT676" s="27"/>
      <c r="BU676" s="27"/>
      <c r="BV676" s="27"/>
      <c r="BW676" s="27"/>
      <c r="BX676" s="27"/>
      <c r="BY676" s="27"/>
      <c r="BZ676" s="27"/>
      <c r="CA676" s="27"/>
      <c r="CB676" s="27"/>
      <c r="CC676" s="27"/>
      <c r="CD676" s="27"/>
      <c r="CE676" s="27"/>
      <c r="CF676" s="27"/>
      <c r="CG676" s="27"/>
      <c r="CH676" s="27"/>
      <c r="CI676" s="27"/>
      <c r="CJ676" s="27"/>
      <c r="CK676" s="27"/>
      <c r="CL676" s="27"/>
      <c r="CM676" s="27"/>
      <c r="CN676" s="27"/>
      <c r="CO676" s="27"/>
      <c r="CP676" s="27"/>
    </row>
    <row r="677" spans="1:94" x14ac:dyDescent="0.25">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c r="AO677" s="27"/>
      <c r="AP677" s="27"/>
      <c r="AQ677" s="27"/>
      <c r="AR677" s="27"/>
      <c r="AS677" s="27"/>
      <c r="AT677" s="27"/>
      <c r="AU677" s="27"/>
      <c r="AV677" s="27"/>
      <c r="AW677" s="27"/>
      <c r="AX677" s="27"/>
      <c r="AY677" s="27"/>
      <c r="AZ677" s="27"/>
      <c r="BA677" s="27"/>
      <c r="BB677" s="27"/>
      <c r="BC677" s="27"/>
      <c r="BD677" s="27"/>
      <c r="BE677" s="27"/>
      <c r="BF677" s="27"/>
      <c r="BG677" s="27"/>
      <c r="BH677" s="27"/>
      <c r="BI677" s="27"/>
      <c r="BJ677" s="27"/>
      <c r="BK677" s="27"/>
      <c r="BL677" s="27"/>
      <c r="BM677" s="27"/>
      <c r="BN677" s="27"/>
      <c r="BO677" s="27"/>
      <c r="BP677" s="27"/>
      <c r="BQ677" s="27"/>
      <c r="BR677" s="27"/>
      <c r="BS677" s="27"/>
      <c r="BT677" s="27"/>
      <c r="BU677" s="27"/>
      <c r="BV677" s="27"/>
      <c r="BW677" s="27"/>
      <c r="BX677" s="27"/>
      <c r="BY677" s="27"/>
      <c r="BZ677" s="27"/>
      <c r="CA677" s="27"/>
      <c r="CB677" s="27"/>
      <c r="CC677" s="27"/>
      <c r="CD677" s="27"/>
      <c r="CE677" s="27"/>
      <c r="CF677" s="27"/>
      <c r="CG677" s="27"/>
      <c r="CH677" s="27"/>
      <c r="CI677" s="27"/>
      <c r="CJ677" s="27"/>
      <c r="CK677" s="27"/>
      <c r="CL677" s="27"/>
      <c r="CM677" s="27"/>
      <c r="CN677" s="27"/>
      <c r="CO677" s="27"/>
      <c r="CP677" s="27"/>
    </row>
    <row r="678" spans="1:94" x14ac:dyDescent="0.25">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c r="AO678" s="27"/>
      <c r="AP678" s="27"/>
      <c r="AQ678" s="27"/>
      <c r="AR678" s="27"/>
      <c r="AS678" s="27"/>
      <c r="AT678" s="27"/>
      <c r="AU678" s="27"/>
      <c r="AV678" s="27"/>
      <c r="AW678" s="27"/>
      <c r="AX678" s="27"/>
      <c r="AY678" s="27"/>
      <c r="AZ678" s="27"/>
      <c r="BA678" s="27"/>
      <c r="BB678" s="27"/>
      <c r="BC678" s="27"/>
      <c r="BD678" s="27"/>
      <c r="BE678" s="27"/>
      <c r="BF678" s="27"/>
      <c r="BG678" s="27"/>
      <c r="BH678" s="27"/>
      <c r="BI678" s="27"/>
      <c r="BJ678" s="27"/>
      <c r="BK678" s="27"/>
      <c r="BL678" s="27"/>
      <c r="BM678" s="27"/>
      <c r="BN678" s="27"/>
      <c r="BO678" s="27"/>
      <c r="BP678" s="27"/>
      <c r="BQ678" s="27"/>
      <c r="BR678" s="27"/>
      <c r="BS678" s="27"/>
      <c r="BT678" s="27"/>
      <c r="BU678" s="27"/>
      <c r="BV678" s="27"/>
      <c r="BW678" s="27"/>
      <c r="BX678" s="27"/>
      <c r="BY678" s="27"/>
      <c r="BZ678" s="27"/>
      <c r="CA678" s="27"/>
      <c r="CB678" s="27"/>
      <c r="CC678" s="27"/>
      <c r="CD678" s="27"/>
      <c r="CE678" s="27"/>
      <c r="CF678" s="27"/>
      <c r="CG678" s="27"/>
      <c r="CH678" s="27"/>
      <c r="CI678" s="27"/>
      <c r="CJ678" s="27"/>
      <c r="CK678" s="27"/>
      <c r="CL678" s="27"/>
      <c r="CM678" s="27"/>
      <c r="CN678" s="27"/>
      <c r="CO678" s="27"/>
      <c r="CP678" s="27"/>
    </row>
    <row r="679" spans="1:94" x14ac:dyDescent="0.25">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c r="AO679" s="27"/>
      <c r="AP679" s="27"/>
      <c r="AQ679" s="27"/>
      <c r="AR679" s="27"/>
      <c r="AS679" s="27"/>
      <c r="AT679" s="27"/>
      <c r="AU679" s="27"/>
      <c r="AV679" s="27"/>
      <c r="AW679" s="27"/>
      <c r="AX679" s="27"/>
      <c r="AY679" s="27"/>
      <c r="AZ679" s="27"/>
      <c r="BA679" s="27"/>
      <c r="BB679" s="27"/>
      <c r="BC679" s="27"/>
      <c r="BD679" s="27"/>
      <c r="BE679" s="27"/>
      <c r="BF679" s="27"/>
      <c r="BG679" s="27"/>
      <c r="BH679" s="27"/>
      <c r="BI679" s="27"/>
      <c r="BJ679" s="27"/>
      <c r="BK679" s="27"/>
      <c r="BL679" s="27"/>
      <c r="BM679" s="27"/>
      <c r="BN679" s="27"/>
      <c r="BO679" s="27"/>
      <c r="BP679" s="27"/>
      <c r="BQ679" s="27"/>
      <c r="BR679" s="27"/>
      <c r="BS679" s="27"/>
      <c r="BT679" s="27"/>
      <c r="BU679" s="27"/>
      <c r="BV679" s="27"/>
      <c r="BW679" s="27"/>
      <c r="BX679" s="27"/>
      <c r="BY679" s="27"/>
      <c r="BZ679" s="27"/>
      <c r="CA679" s="27"/>
      <c r="CB679" s="27"/>
      <c r="CC679" s="27"/>
      <c r="CD679" s="27"/>
      <c r="CE679" s="27"/>
      <c r="CF679" s="27"/>
      <c r="CG679" s="27"/>
      <c r="CH679" s="27"/>
      <c r="CI679" s="27"/>
      <c r="CJ679" s="27"/>
      <c r="CK679" s="27"/>
      <c r="CL679" s="27"/>
      <c r="CM679" s="27"/>
      <c r="CN679" s="27"/>
      <c r="CO679" s="27"/>
      <c r="CP679" s="27"/>
    </row>
    <row r="680" spans="1:94" x14ac:dyDescent="0.25">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c r="AO680" s="27"/>
      <c r="AP680" s="27"/>
      <c r="AQ680" s="27"/>
      <c r="AR680" s="27"/>
      <c r="AS680" s="27"/>
      <c r="AT680" s="27"/>
      <c r="AU680" s="27"/>
      <c r="AV680" s="27"/>
      <c r="AW680" s="27"/>
      <c r="AX680" s="27"/>
      <c r="AY680" s="27"/>
      <c r="AZ680" s="27"/>
      <c r="BA680" s="27"/>
      <c r="BB680" s="27"/>
      <c r="BC680" s="27"/>
      <c r="BD680" s="27"/>
      <c r="BE680" s="27"/>
      <c r="BF680" s="27"/>
      <c r="BG680" s="27"/>
      <c r="BH680" s="27"/>
      <c r="BI680" s="27"/>
      <c r="BJ680" s="27"/>
      <c r="BK680" s="27"/>
      <c r="BL680" s="27"/>
      <c r="BM680" s="27"/>
      <c r="BN680" s="27"/>
      <c r="BO680" s="27"/>
      <c r="BP680" s="27"/>
      <c r="BQ680" s="27"/>
      <c r="BR680" s="27"/>
      <c r="BS680" s="27"/>
      <c r="BT680" s="27"/>
      <c r="BU680" s="27"/>
      <c r="BV680" s="27"/>
      <c r="BW680" s="27"/>
      <c r="BX680" s="27"/>
      <c r="BY680" s="27"/>
      <c r="BZ680" s="27"/>
      <c r="CA680" s="27"/>
      <c r="CB680" s="27"/>
      <c r="CC680" s="27"/>
      <c r="CD680" s="27"/>
      <c r="CE680" s="27"/>
      <c r="CF680" s="27"/>
      <c r="CG680" s="27"/>
      <c r="CH680" s="27"/>
      <c r="CI680" s="27"/>
      <c r="CJ680" s="27"/>
      <c r="CK680" s="27"/>
      <c r="CL680" s="27"/>
      <c r="CM680" s="27"/>
      <c r="CN680" s="27"/>
      <c r="CO680" s="27"/>
      <c r="CP680" s="27"/>
    </row>
    <row r="681" spans="1:94" x14ac:dyDescent="0.25">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c r="AO681" s="27"/>
      <c r="AP681" s="27"/>
      <c r="AQ681" s="27"/>
      <c r="AR681" s="27"/>
      <c r="AS681" s="27"/>
      <c r="AT681" s="27"/>
      <c r="AU681" s="27"/>
      <c r="AV681" s="27"/>
      <c r="AW681" s="27"/>
      <c r="AX681" s="27"/>
      <c r="AY681" s="27"/>
      <c r="AZ681" s="27"/>
      <c r="BA681" s="27"/>
      <c r="BB681" s="27"/>
      <c r="BC681" s="27"/>
      <c r="BD681" s="27"/>
      <c r="BE681" s="27"/>
      <c r="BF681" s="27"/>
      <c r="BG681" s="27"/>
      <c r="BH681" s="27"/>
      <c r="BI681" s="27"/>
      <c r="BJ681" s="27"/>
      <c r="BK681" s="27"/>
      <c r="BL681" s="27"/>
      <c r="BM681" s="27"/>
      <c r="BN681" s="27"/>
      <c r="BO681" s="27"/>
      <c r="BP681" s="27"/>
      <c r="BQ681" s="27"/>
      <c r="BR681" s="27"/>
      <c r="BS681" s="27"/>
      <c r="BT681" s="27"/>
      <c r="BU681" s="27"/>
      <c r="BV681" s="27"/>
      <c r="BW681" s="27"/>
      <c r="BX681" s="27"/>
      <c r="BY681" s="27"/>
      <c r="BZ681" s="27"/>
      <c r="CA681" s="27"/>
      <c r="CB681" s="27"/>
      <c r="CC681" s="27"/>
      <c r="CD681" s="27"/>
      <c r="CE681" s="27"/>
      <c r="CF681" s="27"/>
      <c r="CG681" s="27"/>
      <c r="CH681" s="27"/>
      <c r="CI681" s="27"/>
      <c r="CJ681" s="27"/>
      <c r="CK681" s="27"/>
      <c r="CL681" s="27"/>
      <c r="CM681" s="27"/>
      <c r="CN681" s="27"/>
      <c r="CO681" s="27"/>
      <c r="CP681" s="27"/>
    </row>
    <row r="682" spans="1:94" x14ac:dyDescent="0.25">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c r="AO682" s="27"/>
      <c r="AP682" s="27"/>
      <c r="AQ682" s="27"/>
      <c r="AR682" s="27"/>
      <c r="AS682" s="27"/>
      <c r="AT682" s="27"/>
      <c r="AU682" s="27"/>
      <c r="AV682" s="27"/>
      <c r="AW682" s="27"/>
      <c r="AX682" s="27"/>
      <c r="AY682" s="27"/>
      <c r="AZ682" s="27"/>
      <c r="BA682" s="27"/>
      <c r="BB682" s="27"/>
      <c r="BC682" s="27"/>
      <c r="BD682" s="27"/>
      <c r="BE682" s="27"/>
      <c r="BF682" s="27"/>
      <c r="BG682" s="27"/>
      <c r="BH682" s="27"/>
      <c r="BI682" s="27"/>
      <c r="BJ682" s="27"/>
      <c r="BK682" s="27"/>
      <c r="BL682" s="27"/>
      <c r="BM682" s="27"/>
      <c r="BN682" s="27"/>
      <c r="BO682" s="27"/>
      <c r="BP682" s="27"/>
      <c r="BQ682" s="27"/>
      <c r="BR682" s="27"/>
      <c r="BS682" s="27"/>
      <c r="BT682" s="27"/>
      <c r="BU682" s="27"/>
      <c r="BV682" s="27"/>
      <c r="BW682" s="27"/>
      <c r="BX682" s="27"/>
      <c r="BY682" s="27"/>
      <c r="BZ682" s="27"/>
      <c r="CA682" s="27"/>
      <c r="CB682" s="27"/>
      <c r="CC682" s="27"/>
      <c r="CD682" s="27"/>
      <c r="CE682" s="27"/>
      <c r="CF682" s="27"/>
      <c r="CG682" s="27"/>
      <c r="CH682" s="27"/>
      <c r="CI682" s="27"/>
      <c r="CJ682" s="27"/>
      <c r="CK682" s="27"/>
      <c r="CL682" s="27"/>
      <c r="CM682" s="27"/>
      <c r="CN682" s="27"/>
      <c r="CO682" s="27"/>
      <c r="CP682" s="27"/>
    </row>
    <row r="683" spans="1:94" x14ac:dyDescent="0.25">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c r="AO683" s="27"/>
      <c r="AP683" s="27"/>
      <c r="AQ683" s="27"/>
      <c r="AR683" s="27"/>
      <c r="AS683" s="27"/>
      <c r="AT683" s="27"/>
      <c r="AU683" s="27"/>
      <c r="AV683" s="27"/>
      <c r="AW683" s="27"/>
      <c r="AX683" s="27"/>
      <c r="AY683" s="27"/>
      <c r="AZ683" s="27"/>
      <c r="BA683" s="27"/>
      <c r="BB683" s="27"/>
      <c r="BC683" s="27"/>
      <c r="BD683" s="27"/>
      <c r="BE683" s="27"/>
      <c r="BF683" s="27"/>
      <c r="BG683" s="27"/>
      <c r="BH683" s="27"/>
      <c r="BI683" s="27"/>
      <c r="BJ683" s="27"/>
      <c r="BK683" s="27"/>
      <c r="BL683" s="27"/>
      <c r="BM683" s="27"/>
      <c r="BN683" s="27"/>
      <c r="BO683" s="27"/>
      <c r="BP683" s="27"/>
      <c r="BQ683" s="27"/>
      <c r="BR683" s="27"/>
      <c r="BS683" s="27"/>
      <c r="BT683" s="27"/>
      <c r="BU683" s="27"/>
      <c r="BV683" s="27"/>
      <c r="BW683" s="27"/>
      <c r="BX683" s="27"/>
      <c r="BY683" s="27"/>
      <c r="BZ683" s="27"/>
      <c r="CA683" s="27"/>
      <c r="CB683" s="27"/>
      <c r="CC683" s="27"/>
      <c r="CD683" s="27"/>
      <c r="CE683" s="27"/>
      <c r="CF683" s="27"/>
      <c r="CG683" s="27"/>
      <c r="CH683" s="27"/>
      <c r="CI683" s="27"/>
      <c r="CJ683" s="27"/>
      <c r="CK683" s="27"/>
      <c r="CL683" s="27"/>
      <c r="CM683" s="27"/>
      <c r="CN683" s="27"/>
      <c r="CO683" s="27"/>
      <c r="CP683" s="27"/>
    </row>
    <row r="684" spans="1:94" x14ac:dyDescent="0.25">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c r="AO684" s="27"/>
      <c r="AP684" s="27"/>
      <c r="AQ684" s="27"/>
      <c r="AR684" s="27"/>
      <c r="AS684" s="27"/>
      <c r="AT684" s="27"/>
      <c r="AU684" s="27"/>
      <c r="AV684" s="27"/>
      <c r="AW684" s="27"/>
      <c r="AX684" s="27"/>
      <c r="AY684" s="27"/>
      <c r="AZ684" s="27"/>
      <c r="BA684" s="27"/>
      <c r="BB684" s="27"/>
      <c r="BC684" s="27"/>
      <c r="BD684" s="27"/>
      <c r="BE684" s="27"/>
      <c r="BF684" s="27"/>
      <c r="BG684" s="27"/>
      <c r="BH684" s="27"/>
      <c r="BI684" s="27"/>
      <c r="BJ684" s="27"/>
      <c r="BK684" s="27"/>
      <c r="BL684" s="27"/>
      <c r="BM684" s="27"/>
      <c r="BN684" s="27"/>
      <c r="BO684" s="27"/>
      <c r="BP684" s="27"/>
      <c r="BQ684" s="27"/>
      <c r="BR684" s="27"/>
      <c r="BS684" s="27"/>
      <c r="BT684" s="27"/>
      <c r="BU684" s="27"/>
      <c r="BV684" s="27"/>
      <c r="BW684" s="27"/>
      <c r="BX684" s="27"/>
      <c r="BY684" s="27"/>
      <c r="BZ684" s="27"/>
      <c r="CA684" s="27"/>
      <c r="CB684" s="27"/>
      <c r="CC684" s="27"/>
      <c r="CD684" s="27"/>
      <c r="CE684" s="27"/>
      <c r="CF684" s="27"/>
      <c r="CG684" s="27"/>
      <c r="CH684" s="27"/>
      <c r="CI684" s="27"/>
      <c r="CJ684" s="27"/>
      <c r="CK684" s="27"/>
      <c r="CL684" s="27"/>
      <c r="CM684" s="27"/>
      <c r="CN684" s="27"/>
      <c r="CO684" s="27"/>
      <c r="CP684" s="27"/>
    </row>
    <row r="685" spans="1:94" x14ac:dyDescent="0.25">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c r="AO685" s="27"/>
      <c r="AP685" s="27"/>
      <c r="AQ685" s="27"/>
      <c r="AR685" s="27"/>
      <c r="AS685" s="27"/>
      <c r="AT685" s="27"/>
      <c r="AU685" s="27"/>
      <c r="AV685" s="27"/>
      <c r="AW685" s="27"/>
      <c r="AX685" s="27"/>
      <c r="AY685" s="27"/>
      <c r="AZ685" s="27"/>
      <c r="BA685" s="27"/>
      <c r="BB685" s="27"/>
      <c r="BC685" s="27"/>
      <c r="BD685" s="27"/>
      <c r="BE685" s="27"/>
      <c r="BF685" s="27"/>
      <c r="BG685" s="27"/>
      <c r="BH685" s="27"/>
      <c r="BI685" s="27"/>
      <c r="BJ685" s="27"/>
      <c r="BK685" s="27"/>
      <c r="BL685" s="27"/>
      <c r="BM685" s="27"/>
      <c r="BN685" s="27"/>
      <c r="BO685" s="27"/>
      <c r="BP685" s="27"/>
      <c r="BQ685" s="27"/>
      <c r="BR685" s="27"/>
      <c r="BS685" s="27"/>
      <c r="BT685" s="27"/>
      <c r="BU685" s="27"/>
      <c r="BV685" s="27"/>
      <c r="BW685" s="27"/>
      <c r="BX685" s="27"/>
      <c r="BY685" s="27"/>
      <c r="BZ685" s="27"/>
      <c r="CA685" s="27"/>
      <c r="CB685" s="27"/>
      <c r="CC685" s="27"/>
      <c r="CD685" s="27"/>
      <c r="CE685" s="27"/>
      <c r="CF685" s="27"/>
      <c r="CG685" s="27"/>
      <c r="CH685" s="27"/>
      <c r="CI685" s="27"/>
      <c r="CJ685" s="27"/>
      <c r="CK685" s="27"/>
      <c r="CL685" s="27"/>
      <c r="CM685" s="27"/>
      <c r="CN685" s="27"/>
      <c r="CO685" s="27"/>
      <c r="CP685" s="27"/>
    </row>
    <row r="686" spans="1:94" x14ac:dyDescent="0.25">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c r="AO686" s="27"/>
      <c r="AP686" s="27"/>
      <c r="AQ686" s="27"/>
      <c r="AR686" s="27"/>
      <c r="AS686" s="27"/>
      <c r="AT686" s="27"/>
      <c r="AU686" s="27"/>
      <c r="AV686" s="27"/>
      <c r="AW686" s="27"/>
      <c r="AX686" s="27"/>
      <c r="AY686" s="27"/>
      <c r="AZ686" s="27"/>
      <c r="BA686" s="27"/>
      <c r="BB686" s="27"/>
      <c r="BC686" s="27"/>
      <c r="BD686" s="27"/>
      <c r="BE686" s="27"/>
      <c r="BF686" s="27"/>
      <c r="BG686" s="27"/>
      <c r="BH686" s="27"/>
      <c r="BI686" s="27"/>
      <c r="BJ686" s="27"/>
      <c r="BK686" s="27"/>
      <c r="BL686" s="27"/>
      <c r="BM686" s="27"/>
      <c r="BN686" s="27"/>
      <c r="BO686" s="27"/>
      <c r="BP686" s="27"/>
      <c r="BQ686" s="27"/>
      <c r="BR686" s="27"/>
      <c r="BS686" s="27"/>
      <c r="BT686" s="27"/>
      <c r="BU686" s="27"/>
      <c r="BV686" s="27"/>
      <c r="BW686" s="27"/>
      <c r="BX686" s="27"/>
      <c r="BY686" s="27"/>
      <c r="BZ686" s="27"/>
      <c r="CA686" s="27"/>
      <c r="CB686" s="27"/>
      <c r="CC686" s="27"/>
      <c r="CD686" s="27"/>
      <c r="CE686" s="27"/>
      <c r="CF686" s="27"/>
      <c r="CG686" s="27"/>
      <c r="CH686" s="27"/>
      <c r="CI686" s="27"/>
      <c r="CJ686" s="27"/>
      <c r="CK686" s="27"/>
      <c r="CL686" s="27"/>
      <c r="CM686" s="27"/>
      <c r="CN686" s="27"/>
      <c r="CO686" s="27"/>
      <c r="CP686" s="27"/>
    </row>
    <row r="687" spans="1:94" x14ac:dyDescent="0.25">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c r="AO687" s="27"/>
      <c r="AP687" s="27"/>
      <c r="AQ687" s="27"/>
      <c r="AR687" s="27"/>
      <c r="AS687" s="27"/>
      <c r="AT687" s="27"/>
      <c r="AU687" s="27"/>
      <c r="AV687" s="27"/>
      <c r="AW687" s="27"/>
      <c r="AX687" s="27"/>
      <c r="AY687" s="27"/>
      <c r="AZ687" s="27"/>
      <c r="BA687" s="27"/>
      <c r="BB687" s="27"/>
      <c r="BC687" s="27"/>
      <c r="BD687" s="27"/>
      <c r="BE687" s="27"/>
      <c r="BF687" s="27"/>
      <c r="BG687" s="27"/>
      <c r="BH687" s="27"/>
      <c r="BI687" s="27"/>
      <c r="BJ687" s="27"/>
      <c r="BK687" s="27"/>
      <c r="BL687" s="27"/>
      <c r="BM687" s="27"/>
      <c r="BN687" s="27"/>
      <c r="BO687" s="27"/>
      <c r="BP687" s="27"/>
      <c r="BQ687" s="27"/>
      <c r="BR687" s="27"/>
      <c r="BS687" s="27"/>
      <c r="BT687" s="27"/>
      <c r="BU687" s="27"/>
      <c r="BV687" s="27"/>
      <c r="BW687" s="27"/>
      <c r="BX687" s="27"/>
      <c r="BY687" s="27"/>
      <c r="BZ687" s="27"/>
      <c r="CA687" s="27"/>
      <c r="CB687" s="27"/>
      <c r="CC687" s="27"/>
      <c r="CD687" s="27"/>
      <c r="CE687" s="27"/>
      <c r="CF687" s="27"/>
      <c r="CG687" s="27"/>
      <c r="CH687" s="27"/>
      <c r="CI687" s="27"/>
      <c r="CJ687" s="27"/>
      <c r="CK687" s="27"/>
      <c r="CL687" s="27"/>
      <c r="CM687" s="27"/>
      <c r="CN687" s="27"/>
      <c r="CO687" s="27"/>
      <c r="CP687" s="27"/>
    </row>
    <row r="688" spans="1:94" x14ac:dyDescent="0.25">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c r="AO688" s="27"/>
      <c r="AP688" s="27"/>
      <c r="AQ688" s="27"/>
      <c r="AR688" s="27"/>
      <c r="AS688" s="27"/>
      <c r="AT688" s="27"/>
      <c r="AU688" s="27"/>
      <c r="AV688" s="27"/>
      <c r="AW688" s="27"/>
      <c r="AX688" s="27"/>
      <c r="AY688" s="27"/>
      <c r="AZ688" s="27"/>
      <c r="BA688" s="27"/>
      <c r="BB688" s="27"/>
      <c r="BC688" s="27"/>
      <c r="BD688" s="27"/>
      <c r="BE688" s="27"/>
      <c r="BF688" s="27"/>
      <c r="BG688" s="27"/>
      <c r="BH688" s="27"/>
      <c r="BI688" s="27"/>
      <c r="BJ688" s="27"/>
      <c r="BK688" s="27"/>
      <c r="BL688" s="27"/>
      <c r="BM688" s="27"/>
      <c r="BN688" s="27"/>
      <c r="BO688" s="27"/>
      <c r="BP688" s="27"/>
      <c r="BQ688" s="27"/>
      <c r="BR688" s="27"/>
      <c r="BS688" s="27"/>
      <c r="BT688" s="27"/>
      <c r="BU688" s="27"/>
      <c r="BV688" s="27"/>
      <c r="BW688" s="27"/>
      <c r="BX688" s="27"/>
      <c r="BY688" s="27"/>
      <c r="BZ688" s="27"/>
      <c r="CA688" s="27"/>
      <c r="CB688" s="27"/>
      <c r="CC688" s="27"/>
      <c r="CD688" s="27"/>
      <c r="CE688" s="27"/>
      <c r="CF688" s="27"/>
      <c r="CG688" s="27"/>
      <c r="CH688" s="27"/>
      <c r="CI688" s="27"/>
      <c r="CJ688" s="27"/>
      <c r="CK688" s="27"/>
      <c r="CL688" s="27"/>
      <c r="CM688" s="27"/>
      <c r="CN688" s="27"/>
      <c r="CO688" s="27"/>
      <c r="CP688" s="27"/>
    </row>
    <row r="689" spans="1:94" x14ac:dyDescent="0.25">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c r="AO689" s="27"/>
      <c r="AP689" s="27"/>
      <c r="AQ689" s="27"/>
      <c r="AR689" s="27"/>
      <c r="AS689" s="27"/>
      <c r="AT689" s="27"/>
      <c r="AU689" s="27"/>
      <c r="AV689" s="27"/>
      <c r="AW689" s="27"/>
      <c r="AX689" s="27"/>
      <c r="AY689" s="27"/>
      <c r="AZ689" s="27"/>
      <c r="BA689" s="27"/>
      <c r="BB689" s="27"/>
      <c r="BC689" s="27"/>
      <c r="BD689" s="27"/>
      <c r="BE689" s="27"/>
      <c r="BF689" s="27"/>
      <c r="BG689" s="27"/>
      <c r="BH689" s="27"/>
      <c r="BI689" s="27"/>
      <c r="BJ689" s="27"/>
      <c r="BK689" s="27"/>
      <c r="BL689" s="27"/>
      <c r="BM689" s="27"/>
      <c r="BN689" s="27"/>
      <c r="BO689" s="27"/>
      <c r="BP689" s="27"/>
      <c r="BQ689" s="27"/>
      <c r="BR689" s="27"/>
      <c r="BS689" s="27"/>
      <c r="BT689" s="27"/>
      <c r="BU689" s="27"/>
      <c r="BV689" s="27"/>
      <c r="BW689" s="27"/>
      <c r="BX689" s="27"/>
      <c r="BY689" s="27"/>
      <c r="BZ689" s="27"/>
      <c r="CA689" s="27"/>
      <c r="CB689" s="27"/>
      <c r="CC689" s="27"/>
      <c r="CD689" s="27"/>
      <c r="CE689" s="27"/>
      <c r="CF689" s="27"/>
      <c r="CG689" s="27"/>
      <c r="CH689" s="27"/>
      <c r="CI689" s="27"/>
      <c r="CJ689" s="27"/>
      <c r="CK689" s="27"/>
      <c r="CL689" s="27"/>
      <c r="CM689" s="27"/>
      <c r="CN689" s="27"/>
      <c r="CO689" s="27"/>
      <c r="CP689" s="27"/>
    </row>
    <row r="690" spans="1:94" x14ac:dyDescent="0.25">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c r="AO690" s="27"/>
      <c r="AP690" s="27"/>
      <c r="AQ690" s="27"/>
      <c r="AR690" s="27"/>
      <c r="AS690" s="27"/>
      <c r="AT690" s="27"/>
      <c r="AU690" s="27"/>
      <c r="AV690" s="27"/>
      <c r="AW690" s="27"/>
      <c r="AX690" s="27"/>
      <c r="AY690" s="27"/>
      <c r="AZ690" s="27"/>
      <c r="BA690" s="27"/>
      <c r="BB690" s="27"/>
      <c r="BC690" s="27"/>
      <c r="BD690" s="27"/>
      <c r="BE690" s="27"/>
      <c r="BF690" s="27"/>
      <c r="BG690" s="27"/>
      <c r="BH690" s="27"/>
      <c r="BI690" s="27"/>
      <c r="BJ690" s="27"/>
      <c r="BK690" s="27"/>
      <c r="BL690" s="27"/>
      <c r="BM690" s="27"/>
      <c r="BN690" s="27"/>
      <c r="BO690" s="27"/>
      <c r="BP690" s="27"/>
      <c r="BQ690" s="27"/>
      <c r="BR690" s="27"/>
      <c r="BS690" s="27"/>
      <c r="BT690" s="27"/>
      <c r="BU690" s="27"/>
      <c r="BV690" s="27"/>
      <c r="BW690" s="27"/>
      <c r="BX690" s="27"/>
      <c r="BY690" s="27"/>
      <c r="BZ690" s="27"/>
      <c r="CA690" s="27"/>
      <c r="CB690" s="27"/>
      <c r="CC690" s="27"/>
      <c r="CD690" s="27"/>
      <c r="CE690" s="27"/>
      <c r="CF690" s="27"/>
      <c r="CG690" s="27"/>
      <c r="CH690" s="27"/>
      <c r="CI690" s="27"/>
      <c r="CJ690" s="27"/>
      <c r="CK690" s="27"/>
      <c r="CL690" s="27"/>
      <c r="CM690" s="27"/>
      <c r="CN690" s="27"/>
      <c r="CO690" s="27"/>
      <c r="CP690" s="27"/>
    </row>
    <row r="691" spans="1:94" x14ac:dyDescent="0.25">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c r="AO691" s="27"/>
      <c r="AP691" s="27"/>
      <c r="AQ691" s="27"/>
      <c r="AR691" s="27"/>
      <c r="AS691" s="27"/>
      <c r="AT691" s="27"/>
      <c r="AU691" s="27"/>
      <c r="AV691" s="27"/>
      <c r="AW691" s="27"/>
      <c r="AX691" s="27"/>
      <c r="AY691" s="27"/>
      <c r="AZ691" s="27"/>
      <c r="BA691" s="27"/>
      <c r="BB691" s="27"/>
      <c r="BC691" s="27"/>
      <c r="BD691" s="27"/>
      <c r="BE691" s="27"/>
      <c r="BF691" s="27"/>
      <c r="BG691" s="27"/>
      <c r="BH691" s="27"/>
      <c r="BI691" s="27"/>
      <c r="BJ691" s="27"/>
      <c r="BK691" s="27"/>
      <c r="BL691" s="27"/>
      <c r="BM691" s="27"/>
      <c r="BN691" s="27"/>
      <c r="BO691" s="27"/>
      <c r="BP691" s="27"/>
      <c r="BQ691" s="27"/>
      <c r="BR691" s="27"/>
      <c r="BS691" s="27"/>
      <c r="BT691" s="27"/>
      <c r="BU691" s="27"/>
      <c r="BV691" s="27"/>
      <c r="BW691" s="27"/>
      <c r="BX691" s="27"/>
      <c r="BY691" s="27"/>
      <c r="BZ691" s="27"/>
      <c r="CA691" s="27"/>
      <c r="CB691" s="27"/>
      <c r="CC691" s="27"/>
      <c r="CD691" s="27"/>
      <c r="CE691" s="27"/>
      <c r="CF691" s="27"/>
      <c r="CG691" s="27"/>
      <c r="CH691" s="27"/>
      <c r="CI691" s="27"/>
      <c r="CJ691" s="27"/>
      <c r="CK691" s="27"/>
      <c r="CL691" s="27"/>
      <c r="CM691" s="27"/>
      <c r="CN691" s="27"/>
      <c r="CO691" s="27"/>
      <c r="CP691" s="27"/>
    </row>
    <row r="692" spans="1:94" x14ac:dyDescent="0.25">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c r="AO692" s="27"/>
      <c r="AP692" s="27"/>
      <c r="AQ692" s="27"/>
      <c r="AR692" s="27"/>
      <c r="AS692" s="27"/>
      <c r="AT692" s="27"/>
      <c r="AU692" s="27"/>
      <c r="AV692" s="27"/>
      <c r="AW692" s="27"/>
      <c r="AX692" s="27"/>
      <c r="AY692" s="27"/>
      <c r="AZ692" s="27"/>
      <c r="BA692" s="27"/>
      <c r="BB692" s="27"/>
      <c r="BC692" s="27"/>
      <c r="BD692" s="27"/>
      <c r="BE692" s="27"/>
      <c r="BF692" s="27"/>
      <c r="BG692" s="27"/>
      <c r="BH692" s="27"/>
      <c r="BI692" s="27"/>
      <c r="BJ692" s="27"/>
      <c r="BK692" s="27"/>
      <c r="BL692" s="27"/>
      <c r="BM692" s="27"/>
      <c r="BN692" s="27"/>
      <c r="BO692" s="27"/>
      <c r="BP692" s="27"/>
      <c r="BQ692" s="27"/>
      <c r="BR692" s="27"/>
      <c r="BS692" s="27"/>
      <c r="BT692" s="27"/>
      <c r="BU692" s="27"/>
      <c r="BV692" s="27"/>
      <c r="BW692" s="27"/>
      <c r="BX692" s="27"/>
      <c r="BY692" s="27"/>
      <c r="BZ692" s="27"/>
      <c r="CA692" s="27"/>
      <c r="CB692" s="27"/>
      <c r="CC692" s="27"/>
      <c r="CD692" s="27"/>
      <c r="CE692" s="27"/>
      <c r="CF692" s="27"/>
      <c r="CG692" s="27"/>
      <c r="CH692" s="27"/>
      <c r="CI692" s="27"/>
      <c r="CJ692" s="27"/>
      <c r="CK692" s="27"/>
      <c r="CL692" s="27"/>
      <c r="CM692" s="27"/>
      <c r="CN692" s="27"/>
      <c r="CO692" s="27"/>
      <c r="CP692" s="27"/>
    </row>
    <row r="693" spans="1:94" x14ac:dyDescent="0.25">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c r="AO693" s="27"/>
      <c r="AP693" s="27"/>
      <c r="AQ693" s="27"/>
      <c r="AR693" s="27"/>
      <c r="AS693" s="27"/>
      <c r="AT693" s="27"/>
      <c r="AU693" s="27"/>
      <c r="AV693" s="27"/>
      <c r="AW693" s="27"/>
      <c r="AX693" s="27"/>
      <c r="AY693" s="27"/>
      <c r="AZ693" s="27"/>
      <c r="BA693" s="27"/>
      <c r="BB693" s="27"/>
      <c r="BC693" s="27"/>
      <c r="BD693" s="27"/>
      <c r="BE693" s="27"/>
      <c r="BF693" s="27"/>
      <c r="BG693" s="27"/>
      <c r="BH693" s="27"/>
      <c r="BI693" s="27"/>
      <c r="BJ693" s="27"/>
      <c r="BK693" s="27"/>
      <c r="BL693" s="27"/>
      <c r="BM693" s="27"/>
      <c r="BN693" s="27"/>
      <c r="BO693" s="27"/>
      <c r="BP693" s="27"/>
      <c r="BQ693" s="27"/>
      <c r="BR693" s="27"/>
      <c r="BS693" s="27"/>
      <c r="BT693" s="27"/>
      <c r="BU693" s="27"/>
      <c r="BV693" s="27"/>
      <c r="BW693" s="27"/>
      <c r="BX693" s="27"/>
      <c r="BY693" s="27"/>
      <c r="BZ693" s="27"/>
      <c r="CA693" s="27"/>
      <c r="CB693" s="27"/>
      <c r="CC693" s="27"/>
      <c r="CD693" s="27"/>
      <c r="CE693" s="27"/>
      <c r="CF693" s="27"/>
      <c r="CG693" s="27"/>
      <c r="CH693" s="27"/>
      <c r="CI693" s="27"/>
      <c r="CJ693" s="27"/>
      <c r="CK693" s="27"/>
      <c r="CL693" s="27"/>
      <c r="CM693" s="27"/>
      <c r="CN693" s="27"/>
      <c r="CO693" s="27"/>
      <c r="CP693" s="27"/>
    </row>
    <row r="694" spans="1:94" x14ac:dyDescent="0.25">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c r="AO694" s="27"/>
      <c r="AP694" s="27"/>
      <c r="AQ694" s="27"/>
      <c r="AR694" s="27"/>
      <c r="AS694" s="27"/>
      <c r="AT694" s="27"/>
      <c r="AU694" s="27"/>
      <c r="AV694" s="27"/>
      <c r="AW694" s="27"/>
      <c r="AX694" s="27"/>
      <c r="AY694" s="27"/>
      <c r="AZ694" s="27"/>
      <c r="BA694" s="27"/>
      <c r="BB694" s="27"/>
      <c r="BC694" s="27"/>
      <c r="BD694" s="27"/>
      <c r="BE694" s="27"/>
      <c r="BF694" s="27"/>
      <c r="BG694" s="27"/>
      <c r="BH694" s="27"/>
      <c r="BI694" s="27"/>
      <c r="BJ694" s="27"/>
      <c r="BK694" s="27"/>
      <c r="BL694" s="27"/>
      <c r="BM694" s="27"/>
      <c r="BN694" s="27"/>
      <c r="BO694" s="27"/>
      <c r="BP694" s="27"/>
      <c r="BQ694" s="27"/>
      <c r="BR694" s="27"/>
      <c r="BS694" s="27"/>
      <c r="BT694" s="27"/>
      <c r="BU694" s="27"/>
      <c r="BV694" s="27"/>
      <c r="BW694" s="27"/>
      <c r="BX694" s="27"/>
      <c r="BY694" s="27"/>
      <c r="BZ694" s="27"/>
      <c r="CA694" s="27"/>
      <c r="CB694" s="27"/>
      <c r="CC694" s="27"/>
      <c r="CD694" s="27"/>
      <c r="CE694" s="27"/>
      <c r="CF694" s="27"/>
      <c r="CG694" s="27"/>
      <c r="CH694" s="27"/>
      <c r="CI694" s="27"/>
      <c r="CJ694" s="27"/>
      <c r="CK694" s="27"/>
      <c r="CL694" s="27"/>
      <c r="CM694" s="27"/>
      <c r="CN694" s="27"/>
      <c r="CO694" s="27"/>
      <c r="CP694" s="27"/>
    </row>
    <row r="695" spans="1:94" x14ac:dyDescent="0.25">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c r="AO695" s="27"/>
      <c r="AP695" s="27"/>
      <c r="AQ695" s="27"/>
      <c r="AR695" s="27"/>
      <c r="AS695" s="27"/>
      <c r="AT695" s="27"/>
      <c r="AU695" s="27"/>
      <c r="AV695" s="27"/>
      <c r="AW695" s="27"/>
      <c r="AX695" s="27"/>
      <c r="AY695" s="27"/>
      <c r="AZ695" s="27"/>
      <c r="BA695" s="27"/>
      <c r="BB695" s="27"/>
      <c r="BC695" s="27"/>
      <c r="BD695" s="27"/>
      <c r="BE695" s="27"/>
      <c r="BF695" s="27"/>
      <c r="BG695" s="27"/>
      <c r="BH695" s="27"/>
      <c r="BI695" s="27"/>
      <c r="BJ695" s="27"/>
      <c r="BK695" s="27"/>
      <c r="BL695" s="27"/>
      <c r="BM695" s="27"/>
      <c r="BN695" s="27"/>
      <c r="BO695" s="27"/>
      <c r="BP695" s="27"/>
      <c r="BQ695" s="27"/>
      <c r="BR695" s="27"/>
      <c r="BS695" s="27"/>
      <c r="BT695" s="27"/>
      <c r="BU695" s="27"/>
      <c r="BV695" s="27"/>
      <c r="BW695" s="27"/>
      <c r="BX695" s="27"/>
      <c r="BY695" s="27"/>
      <c r="BZ695" s="27"/>
      <c r="CA695" s="27"/>
      <c r="CB695" s="27"/>
      <c r="CC695" s="27"/>
      <c r="CD695" s="27"/>
      <c r="CE695" s="27"/>
      <c r="CF695" s="27"/>
      <c r="CG695" s="27"/>
      <c r="CH695" s="27"/>
      <c r="CI695" s="27"/>
      <c r="CJ695" s="27"/>
      <c r="CK695" s="27"/>
      <c r="CL695" s="27"/>
      <c r="CM695" s="27"/>
      <c r="CN695" s="27"/>
      <c r="CO695" s="27"/>
      <c r="CP695" s="27"/>
    </row>
    <row r="696" spans="1:94" x14ac:dyDescent="0.25">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c r="AO696" s="27"/>
      <c r="AP696" s="27"/>
      <c r="AQ696" s="27"/>
      <c r="AR696" s="27"/>
      <c r="AS696" s="27"/>
      <c r="AT696" s="27"/>
      <c r="AU696" s="27"/>
      <c r="AV696" s="27"/>
      <c r="AW696" s="27"/>
      <c r="AX696" s="27"/>
      <c r="AY696" s="27"/>
      <c r="AZ696" s="27"/>
      <c r="BA696" s="27"/>
      <c r="BB696" s="27"/>
      <c r="BC696" s="27"/>
      <c r="BD696" s="27"/>
      <c r="BE696" s="27"/>
      <c r="BF696" s="27"/>
      <c r="BG696" s="27"/>
      <c r="BH696" s="27"/>
      <c r="BI696" s="27"/>
      <c r="BJ696" s="27"/>
      <c r="BK696" s="27"/>
      <c r="BL696" s="27"/>
      <c r="BM696" s="27"/>
      <c r="BN696" s="27"/>
      <c r="BO696" s="27"/>
      <c r="BP696" s="27"/>
      <c r="BQ696" s="27"/>
      <c r="BR696" s="27"/>
      <c r="BS696" s="27"/>
      <c r="BT696" s="27"/>
      <c r="BU696" s="27"/>
      <c r="BV696" s="27"/>
      <c r="BW696" s="27"/>
      <c r="BX696" s="27"/>
      <c r="BY696" s="27"/>
      <c r="BZ696" s="27"/>
      <c r="CA696" s="27"/>
      <c r="CB696" s="27"/>
      <c r="CC696" s="27"/>
      <c r="CD696" s="27"/>
      <c r="CE696" s="27"/>
      <c r="CF696" s="27"/>
      <c r="CG696" s="27"/>
      <c r="CH696" s="27"/>
      <c r="CI696" s="27"/>
      <c r="CJ696" s="27"/>
      <c r="CK696" s="27"/>
      <c r="CL696" s="27"/>
      <c r="CM696" s="27"/>
      <c r="CN696" s="27"/>
      <c r="CO696" s="27"/>
      <c r="CP696" s="27"/>
    </row>
    <row r="697" spans="1:94" x14ac:dyDescent="0.25">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c r="AO697" s="27"/>
      <c r="AP697" s="27"/>
      <c r="AQ697" s="27"/>
      <c r="AR697" s="27"/>
      <c r="AS697" s="27"/>
      <c r="AT697" s="27"/>
      <c r="AU697" s="27"/>
      <c r="AV697" s="27"/>
      <c r="AW697" s="27"/>
      <c r="AX697" s="27"/>
      <c r="AY697" s="27"/>
      <c r="AZ697" s="27"/>
      <c r="BA697" s="27"/>
      <c r="BB697" s="27"/>
      <c r="BC697" s="27"/>
      <c r="BD697" s="27"/>
      <c r="BE697" s="27"/>
      <c r="BF697" s="27"/>
      <c r="BG697" s="27"/>
      <c r="BH697" s="27"/>
      <c r="BI697" s="27"/>
      <c r="BJ697" s="27"/>
      <c r="BK697" s="27"/>
      <c r="BL697" s="27"/>
      <c r="BM697" s="27"/>
      <c r="BN697" s="27"/>
      <c r="BO697" s="27"/>
      <c r="BP697" s="27"/>
      <c r="BQ697" s="27"/>
      <c r="BR697" s="27"/>
      <c r="BS697" s="27"/>
      <c r="BT697" s="27"/>
      <c r="BU697" s="27"/>
      <c r="BV697" s="27"/>
      <c r="BW697" s="27"/>
      <c r="BX697" s="27"/>
      <c r="BY697" s="27"/>
      <c r="BZ697" s="27"/>
      <c r="CA697" s="27"/>
      <c r="CB697" s="27"/>
      <c r="CC697" s="27"/>
      <c r="CD697" s="27"/>
      <c r="CE697" s="27"/>
      <c r="CF697" s="27"/>
      <c r="CG697" s="27"/>
      <c r="CH697" s="27"/>
      <c r="CI697" s="27"/>
      <c r="CJ697" s="27"/>
      <c r="CK697" s="27"/>
      <c r="CL697" s="27"/>
      <c r="CM697" s="27"/>
      <c r="CN697" s="27"/>
      <c r="CO697" s="27"/>
      <c r="CP697" s="27"/>
    </row>
    <row r="698" spans="1:94" x14ac:dyDescent="0.25">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c r="AO698" s="27"/>
      <c r="AP698" s="27"/>
      <c r="AQ698" s="27"/>
      <c r="AR698" s="27"/>
      <c r="AS698" s="27"/>
      <c r="AT698" s="27"/>
      <c r="AU698" s="27"/>
      <c r="AV698" s="27"/>
      <c r="AW698" s="27"/>
      <c r="AX698" s="27"/>
      <c r="AY698" s="27"/>
      <c r="AZ698" s="27"/>
      <c r="BA698" s="27"/>
      <c r="BB698" s="27"/>
      <c r="BC698" s="27"/>
      <c r="BD698" s="27"/>
      <c r="BE698" s="27"/>
      <c r="BF698" s="27"/>
      <c r="BG698" s="27"/>
      <c r="BH698" s="27"/>
      <c r="BI698" s="27"/>
      <c r="BJ698" s="27"/>
      <c r="BK698" s="27"/>
      <c r="BL698" s="27"/>
      <c r="BM698" s="27"/>
      <c r="BN698" s="27"/>
      <c r="BO698" s="27"/>
      <c r="BP698" s="27"/>
      <c r="BQ698" s="27"/>
      <c r="BR698" s="27"/>
      <c r="BS698" s="27"/>
      <c r="BT698" s="27"/>
      <c r="BU698" s="27"/>
      <c r="BV698" s="27"/>
      <c r="BW698" s="27"/>
      <c r="BX698" s="27"/>
      <c r="BY698" s="27"/>
      <c r="BZ698" s="27"/>
      <c r="CA698" s="27"/>
      <c r="CB698" s="27"/>
      <c r="CC698" s="27"/>
      <c r="CD698" s="27"/>
      <c r="CE698" s="27"/>
      <c r="CF698" s="27"/>
      <c r="CG698" s="27"/>
      <c r="CH698" s="27"/>
      <c r="CI698" s="27"/>
      <c r="CJ698" s="27"/>
      <c r="CK698" s="27"/>
      <c r="CL698" s="27"/>
      <c r="CM698" s="27"/>
      <c r="CN698" s="27"/>
      <c r="CO698" s="27"/>
      <c r="CP698" s="27"/>
    </row>
    <row r="699" spans="1:94" x14ac:dyDescent="0.25">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c r="AO699" s="27"/>
      <c r="AP699" s="27"/>
      <c r="AQ699" s="27"/>
      <c r="AR699" s="27"/>
      <c r="AS699" s="27"/>
      <c r="AT699" s="27"/>
      <c r="AU699" s="27"/>
      <c r="AV699" s="27"/>
      <c r="AW699" s="27"/>
      <c r="AX699" s="27"/>
      <c r="AY699" s="27"/>
      <c r="AZ699" s="27"/>
      <c r="BA699" s="27"/>
      <c r="BB699" s="27"/>
      <c r="BC699" s="27"/>
      <c r="BD699" s="27"/>
      <c r="BE699" s="27"/>
      <c r="BF699" s="27"/>
      <c r="BG699" s="27"/>
      <c r="BH699" s="27"/>
      <c r="BI699" s="27"/>
      <c r="BJ699" s="27"/>
      <c r="BK699" s="27"/>
      <c r="BL699" s="27"/>
      <c r="BM699" s="27"/>
      <c r="BN699" s="27"/>
      <c r="BO699" s="27"/>
      <c r="BP699" s="27"/>
      <c r="BQ699" s="27"/>
      <c r="BR699" s="27"/>
      <c r="BS699" s="27"/>
      <c r="BT699" s="27"/>
      <c r="BU699" s="27"/>
      <c r="BV699" s="27"/>
      <c r="BW699" s="27"/>
      <c r="BX699" s="27"/>
      <c r="BY699" s="27"/>
      <c r="BZ699" s="27"/>
      <c r="CA699" s="27"/>
      <c r="CB699" s="27"/>
      <c r="CC699" s="27"/>
      <c r="CD699" s="27"/>
      <c r="CE699" s="27"/>
      <c r="CF699" s="27"/>
      <c r="CG699" s="27"/>
      <c r="CH699" s="27"/>
      <c r="CI699" s="27"/>
      <c r="CJ699" s="27"/>
      <c r="CK699" s="27"/>
      <c r="CL699" s="27"/>
      <c r="CM699" s="27"/>
      <c r="CN699" s="27"/>
      <c r="CO699" s="27"/>
      <c r="CP699" s="27"/>
    </row>
    <row r="700" spans="1:94" x14ac:dyDescent="0.25">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c r="AO700" s="27"/>
      <c r="AP700" s="27"/>
      <c r="AQ700" s="27"/>
      <c r="AR700" s="27"/>
      <c r="AS700" s="27"/>
      <c r="AT700" s="27"/>
      <c r="AU700" s="27"/>
      <c r="AV700" s="27"/>
      <c r="AW700" s="27"/>
      <c r="AX700" s="27"/>
      <c r="AY700" s="27"/>
      <c r="AZ700" s="27"/>
      <c r="BA700" s="27"/>
      <c r="BB700" s="27"/>
      <c r="BC700" s="27"/>
      <c r="BD700" s="27"/>
      <c r="BE700" s="27"/>
      <c r="BF700" s="27"/>
      <c r="BG700" s="27"/>
      <c r="BH700" s="27"/>
      <c r="BI700" s="27"/>
      <c r="BJ700" s="27"/>
      <c r="BK700" s="27"/>
      <c r="BL700" s="27"/>
      <c r="BM700" s="27"/>
      <c r="BN700" s="27"/>
      <c r="BO700" s="27"/>
      <c r="BP700" s="27"/>
      <c r="BQ700" s="27"/>
      <c r="BR700" s="27"/>
      <c r="BS700" s="27"/>
      <c r="BT700" s="27"/>
      <c r="BU700" s="27"/>
      <c r="BV700" s="27"/>
      <c r="BW700" s="27"/>
      <c r="BX700" s="27"/>
      <c r="BY700" s="27"/>
      <c r="BZ700" s="27"/>
      <c r="CA700" s="27"/>
      <c r="CB700" s="27"/>
      <c r="CC700" s="27"/>
      <c r="CD700" s="27"/>
      <c r="CE700" s="27"/>
      <c r="CF700" s="27"/>
      <c r="CG700" s="27"/>
      <c r="CH700" s="27"/>
      <c r="CI700" s="27"/>
      <c r="CJ700" s="27"/>
      <c r="CK700" s="27"/>
      <c r="CL700" s="27"/>
      <c r="CM700" s="27"/>
      <c r="CN700" s="27"/>
      <c r="CO700" s="27"/>
      <c r="CP700" s="27"/>
    </row>
    <row r="701" spans="1:94" x14ac:dyDescent="0.25">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c r="AO701" s="27"/>
      <c r="AP701" s="27"/>
      <c r="AQ701" s="27"/>
      <c r="AR701" s="27"/>
      <c r="AS701" s="27"/>
      <c r="AT701" s="27"/>
      <c r="AU701" s="27"/>
      <c r="AV701" s="27"/>
      <c r="AW701" s="27"/>
      <c r="AX701" s="27"/>
      <c r="AY701" s="27"/>
      <c r="AZ701" s="27"/>
      <c r="BA701" s="27"/>
      <c r="BB701" s="27"/>
      <c r="BC701" s="27"/>
      <c r="BD701" s="27"/>
      <c r="BE701" s="27"/>
      <c r="BF701" s="27"/>
      <c r="BG701" s="27"/>
      <c r="BH701" s="27"/>
      <c r="BI701" s="27"/>
      <c r="BJ701" s="27"/>
      <c r="BK701" s="27"/>
      <c r="BL701" s="27"/>
      <c r="BM701" s="27"/>
      <c r="BN701" s="27"/>
      <c r="BO701" s="27"/>
      <c r="BP701" s="27"/>
      <c r="BQ701" s="27"/>
      <c r="BR701" s="27"/>
      <c r="BS701" s="27"/>
      <c r="BT701" s="27"/>
      <c r="BU701" s="27"/>
      <c r="BV701" s="27"/>
      <c r="BW701" s="27"/>
      <c r="BX701" s="27"/>
      <c r="BY701" s="27"/>
      <c r="BZ701" s="27"/>
      <c r="CA701" s="27"/>
      <c r="CB701" s="27"/>
      <c r="CC701" s="27"/>
      <c r="CD701" s="27"/>
      <c r="CE701" s="27"/>
      <c r="CF701" s="27"/>
      <c r="CG701" s="27"/>
      <c r="CH701" s="27"/>
      <c r="CI701" s="27"/>
      <c r="CJ701" s="27"/>
      <c r="CK701" s="27"/>
      <c r="CL701" s="27"/>
      <c r="CM701" s="27"/>
      <c r="CN701" s="27"/>
      <c r="CO701" s="27"/>
      <c r="CP701" s="27"/>
    </row>
    <row r="702" spans="1:94" x14ac:dyDescent="0.25">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c r="AO702" s="27"/>
      <c r="AP702" s="27"/>
      <c r="AQ702" s="27"/>
      <c r="AR702" s="27"/>
      <c r="AS702" s="27"/>
      <c r="AT702" s="27"/>
      <c r="AU702" s="27"/>
      <c r="AV702" s="27"/>
      <c r="AW702" s="27"/>
      <c r="AX702" s="27"/>
      <c r="AY702" s="27"/>
      <c r="AZ702" s="27"/>
      <c r="BA702" s="27"/>
      <c r="BB702" s="27"/>
      <c r="BC702" s="27"/>
      <c r="BD702" s="27"/>
      <c r="BE702" s="27"/>
      <c r="BF702" s="27"/>
      <c r="BG702" s="27"/>
      <c r="BH702" s="27"/>
      <c r="BI702" s="27"/>
      <c r="BJ702" s="27"/>
      <c r="BK702" s="27"/>
      <c r="BL702" s="27"/>
      <c r="BM702" s="27"/>
      <c r="BN702" s="27"/>
      <c r="BO702" s="27"/>
      <c r="BP702" s="27"/>
      <c r="BQ702" s="27"/>
      <c r="BR702" s="27"/>
      <c r="BS702" s="27"/>
      <c r="BT702" s="27"/>
      <c r="BU702" s="27"/>
      <c r="BV702" s="27"/>
      <c r="BW702" s="27"/>
      <c r="BX702" s="27"/>
      <c r="BY702" s="27"/>
      <c r="BZ702" s="27"/>
      <c r="CA702" s="27"/>
      <c r="CB702" s="27"/>
      <c r="CC702" s="27"/>
      <c r="CD702" s="27"/>
      <c r="CE702" s="27"/>
      <c r="CF702" s="27"/>
      <c r="CG702" s="27"/>
      <c r="CH702" s="27"/>
      <c r="CI702" s="27"/>
      <c r="CJ702" s="27"/>
      <c r="CK702" s="27"/>
      <c r="CL702" s="27"/>
      <c r="CM702" s="27"/>
      <c r="CN702" s="27"/>
      <c r="CO702" s="27"/>
      <c r="CP702" s="27"/>
    </row>
    <row r="703" spans="1:94" x14ac:dyDescent="0.25">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c r="AO703" s="27"/>
      <c r="AP703" s="27"/>
      <c r="AQ703" s="27"/>
      <c r="AR703" s="27"/>
      <c r="AS703" s="27"/>
      <c r="AT703" s="27"/>
      <c r="AU703" s="27"/>
      <c r="AV703" s="27"/>
      <c r="AW703" s="27"/>
      <c r="AX703" s="27"/>
      <c r="AY703" s="27"/>
      <c r="AZ703" s="27"/>
      <c r="BA703" s="27"/>
      <c r="BB703" s="27"/>
      <c r="BC703" s="27"/>
      <c r="BD703" s="27"/>
      <c r="BE703" s="27"/>
      <c r="BF703" s="27"/>
      <c r="BG703" s="27"/>
      <c r="BH703" s="27"/>
      <c r="BI703" s="27"/>
      <c r="BJ703" s="27"/>
      <c r="BK703" s="27"/>
      <c r="BL703" s="27"/>
      <c r="BM703" s="27"/>
      <c r="BN703" s="27"/>
      <c r="BO703" s="27"/>
      <c r="BP703" s="27"/>
      <c r="BQ703" s="27"/>
      <c r="BR703" s="27"/>
      <c r="BS703" s="27"/>
      <c r="BT703" s="27"/>
      <c r="BU703" s="27"/>
      <c r="BV703" s="27"/>
      <c r="BW703" s="27"/>
      <c r="BX703" s="27"/>
      <c r="BY703" s="27"/>
      <c r="BZ703" s="27"/>
      <c r="CA703" s="27"/>
      <c r="CB703" s="27"/>
      <c r="CC703" s="27"/>
      <c r="CD703" s="27"/>
      <c r="CE703" s="27"/>
      <c r="CF703" s="27"/>
      <c r="CG703" s="27"/>
      <c r="CH703" s="27"/>
      <c r="CI703" s="27"/>
      <c r="CJ703" s="27"/>
      <c r="CK703" s="27"/>
      <c r="CL703" s="27"/>
      <c r="CM703" s="27"/>
      <c r="CN703" s="27"/>
      <c r="CO703" s="27"/>
      <c r="CP703" s="27"/>
    </row>
    <row r="704" spans="1:94" x14ac:dyDescent="0.25">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c r="AO704" s="27"/>
      <c r="AP704" s="27"/>
      <c r="AQ704" s="27"/>
      <c r="AR704" s="27"/>
      <c r="AS704" s="27"/>
      <c r="AT704" s="27"/>
      <c r="AU704" s="27"/>
      <c r="AV704" s="27"/>
      <c r="AW704" s="27"/>
      <c r="AX704" s="27"/>
      <c r="AY704" s="27"/>
      <c r="AZ704" s="27"/>
      <c r="BA704" s="27"/>
      <c r="BB704" s="27"/>
      <c r="BC704" s="27"/>
      <c r="BD704" s="27"/>
      <c r="BE704" s="27"/>
      <c r="BF704" s="27"/>
      <c r="BG704" s="27"/>
      <c r="BH704" s="27"/>
      <c r="BI704" s="27"/>
      <c r="BJ704" s="27"/>
      <c r="BK704" s="27"/>
      <c r="BL704" s="27"/>
      <c r="BM704" s="27"/>
      <c r="BN704" s="27"/>
      <c r="BO704" s="27"/>
      <c r="BP704" s="27"/>
      <c r="BQ704" s="27"/>
      <c r="BR704" s="27"/>
      <c r="BS704" s="27"/>
      <c r="BT704" s="27"/>
      <c r="BU704" s="27"/>
      <c r="BV704" s="27"/>
      <c r="BW704" s="27"/>
      <c r="BX704" s="27"/>
      <c r="BY704" s="27"/>
      <c r="BZ704" s="27"/>
      <c r="CA704" s="27"/>
      <c r="CB704" s="27"/>
      <c r="CC704" s="27"/>
      <c r="CD704" s="27"/>
      <c r="CE704" s="27"/>
      <c r="CF704" s="27"/>
      <c r="CG704" s="27"/>
      <c r="CH704" s="27"/>
      <c r="CI704" s="27"/>
      <c r="CJ704" s="27"/>
      <c r="CK704" s="27"/>
      <c r="CL704" s="27"/>
      <c r="CM704" s="27"/>
      <c r="CN704" s="27"/>
      <c r="CO704" s="27"/>
      <c r="CP704" s="27"/>
    </row>
    <row r="705" spans="1:94" x14ac:dyDescent="0.25">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c r="AO705" s="27"/>
      <c r="AP705" s="27"/>
      <c r="AQ705" s="27"/>
      <c r="AR705" s="27"/>
      <c r="AS705" s="27"/>
      <c r="AT705" s="27"/>
      <c r="AU705" s="27"/>
      <c r="AV705" s="27"/>
      <c r="AW705" s="27"/>
      <c r="AX705" s="27"/>
      <c r="AY705" s="27"/>
      <c r="AZ705" s="27"/>
      <c r="BA705" s="27"/>
      <c r="BB705" s="27"/>
      <c r="BC705" s="27"/>
      <c r="BD705" s="27"/>
      <c r="BE705" s="27"/>
      <c r="BF705" s="27"/>
      <c r="BG705" s="27"/>
      <c r="BH705" s="27"/>
      <c r="BI705" s="27"/>
      <c r="BJ705" s="27"/>
      <c r="BK705" s="27"/>
      <c r="BL705" s="27"/>
      <c r="BM705" s="27"/>
      <c r="BN705" s="27"/>
      <c r="BO705" s="27"/>
      <c r="BP705" s="27"/>
      <c r="BQ705" s="27"/>
      <c r="BR705" s="27"/>
      <c r="BS705" s="27"/>
      <c r="BT705" s="27"/>
      <c r="BU705" s="27"/>
      <c r="BV705" s="27"/>
      <c r="BW705" s="27"/>
      <c r="BX705" s="27"/>
      <c r="BY705" s="27"/>
      <c r="BZ705" s="27"/>
      <c r="CA705" s="27"/>
      <c r="CB705" s="27"/>
      <c r="CC705" s="27"/>
      <c r="CD705" s="27"/>
      <c r="CE705" s="27"/>
      <c r="CF705" s="27"/>
      <c r="CG705" s="27"/>
      <c r="CH705" s="27"/>
      <c r="CI705" s="27"/>
      <c r="CJ705" s="27"/>
      <c r="CK705" s="27"/>
      <c r="CL705" s="27"/>
      <c r="CM705" s="27"/>
      <c r="CN705" s="27"/>
      <c r="CO705" s="27"/>
      <c r="CP705" s="27"/>
    </row>
    <row r="706" spans="1:94" x14ac:dyDescent="0.25">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c r="AO706" s="27"/>
      <c r="AP706" s="27"/>
      <c r="AQ706" s="27"/>
      <c r="AR706" s="27"/>
      <c r="AS706" s="27"/>
      <c r="AT706" s="27"/>
      <c r="AU706" s="27"/>
      <c r="AV706" s="27"/>
      <c r="AW706" s="27"/>
      <c r="AX706" s="27"/>
      <c r="AY706" s="27"/>
      <c r="AZ706" s="27"/>
      <c r="BA706" s="27"/>
      <c r="BB706" s="27"/>
      <c r="BC706" s="27"/>
      <c r="BD706" s="27"/>
      <c r="BE706" s="27"/>
      <c r="BF706" s="27"/>
      <c r="BG706" s="27"/>
      <c r="BH706" s="27"/>
      <c r="BI706" s="27"/>
      <c r="BJ706" s="27"/>
      <c r="BK706" s="27"/>
      <c r="BL706" s="27"/>
      <c r="BM706" s="27"/>
      <c r="BN706" s="27"/>
      <c r="BO706" s="27"/>
      <c r="BP706" s="27"/>
      <c r="BQ706" s="27"/>
      <c r="BR706" s="27"/>
      <c r="BS706" s="27"/>
      <c r="BT706" s="27"/>
      <c r="BU706" s="27"/>
      <c r="BV706" s="27"/>
      <c r="BW706" s="27"/>
      <c r="BX706" s="27"/>
      <c r="BY706" s="27"/>
      <c r="BZ706" s="27"/>
      <c r="CA706" s="27"/>
      <c r="CB706" s="27"/>
      <c r="CC706" s="27"/>
      <c r="CD706" s="27"/>
      <c r="CE706" s="27"/>
      <c r="CF706" s="27"/>
      <c r="CG706" s="27"/>
      <c r="CH706" s="27"/>
      <c r="CI706" s="27"/>
      <c r="CJ706" s="27"/>
      <c r="CK706" s="27"/>
      <c r="CL706" s="27"/>
      <c r="CM706" s="27"/>
      <c r="CN706" s="27"/>
      <c r="CO706" s="27"/>
      <c r="CP706" s="27"/>
    </row>
    <row r="707" spans="1:94" x14ac:dyDescent="0.25">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c r="AO707" s="27"/>
      <c r="AP707" s="27"/>
      <c r="AQ707" s="27"/>
      <c r="AR707" s="27"/>
      <c r="AS707" s="27"/>
      <c r="AT707" s="27"/>
      <c r="AU707" s="27"/>
      <c r="AV707" s="27"/>
      <c r="AW707" s="27"/>
      <c r="AX707" s="27"/>
      <c r="AY707" s="27"/>
      <c r="AZ707" s="27"/>
      <c r="BA707" s="27"/>
      <c r="BB707" s="27"/>
      <c r="BC707" s="27"/>
      <c r="BD707" s="27"/>
      <c r="BE707" s="27"/>
      <c r="BF707" s="27"/>
      <c r="BG707" s="27"/>
      <c r="BH707" s="27"/>
      <c r="BI707" s="27"/>
      <c r="BJ707" s="27"/>
      <c r="BK707" s="27"/>
      <c r="BL707" s="27"/>
      <c r="BM707" s="27"/>
      <c r="BN707" s="27"/>
      <c r="BO707" s="27"/>
      <c r="BP707" s="27"/>
      <c r="BQ707" s="27"/>
      <c r="BR707" s="27"/>
      <c r="BS707" s="27"/>
      <c r="BT707" s="27"/>
      <c r="BU707" s="27"/>
      <c r="BV707" s="27"/>
      <c r="BW707" s="27"/>
      <c r="BX707" s="27"/>
      <c r="BY707" s="27"/>
      <c r="BZ707" s="27"/>
      <c r="CA707" s="27"/>
      <c r="CB707" s="27"/>
      <c r="CC707" s="27"/>
      <c r="CD707" s="27"/>
      <c r="CE707" s="27"/>
      <c r="CF707" s="27"/>
      <c r="CG707" s="27"/>
      <c r="CH707" s="27"/>
      <c r="CI707" s="27"/>
      <c r="CJ707" s="27"/>
      <c r="CK707" s="27"/>
      <c r="CL707" s="27"/>
      <c r="CM707" s="27"/>
      <c r="CN707" s="27"/>
      <c r="CO707" s="27"/>
      <c r="CP707" s="27"/>
    </row>
    <row r="708" spans="1:94" x14ac:dyDescent="0.25">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c r="AO708" s="27"/>
      <c r="AP708" s="27"/>
      <c r="AQ708" s="27"/>
      <c r="AR708" s="27"/>
      <c r="AS708" s="27"/>
      <c r="AT708" s="27"/>
      <c r="AU708" s="27"/>
      <c r="AV708" s="27"/>
      <c r="AW708" s="27"/>
      <c r="AX708" s="27"/>
      <c r="AY708" s="27"/>
      <c r="AZ708" s="27"/>
      <c r="BA708" s="27"/>
      <c r="BB708" s="27"/>
      <c r="BC708" s="27"/>
      <c r="BD708" s="27"/>
      <c r="BE708" s="27"/>
      <c r="BF708" s="27"/>
      <c r="BG708" s="27"/>
      <c r="BH708" s="27"/>
      <c r="BI708" s="27"/>
      <c r="BJ708" s="27"/>
      <c r="BK708" s="27"/>
      <c r="BL708" s="27"/>
      <c r="BM708" s="27"/>
      <c r="BN708" s="27"/>
      <c r="BO708" s="27"/>
      <c r="BP708" s="27"/>
      <c r="BQ708" s="27"/>
      <c r="BR708" s="27"/>
      <c r="BS708" s="27"/>
      <c r="BT708" s="27"/>
      <c r="BU708" s="27"/>
      <c r="BV708" s="27"/>
      <c r="BW708" s="27"/>
      <c r="BX708" s="27"/>
      <c r="BY708" s="27"/>
      <c r="BZ708" s="27"/>
      <c r="CA708" s="27"/>
      <c r="CB708" s="27"/>
      <c r="CC708" s="27"/>
      <c r="CD708" s="27"/>
      <c r="CE708" s="27"/>
      <c r="CF708" s="27"/>
      <c r="CG708" s="27"/>
      <c r="CH708" s="27"/>
      <c r="CI708" s="27"/>
      <c r="CJ708" s="27"/>
      <c r="CK708" s="27"/>
      <c r="CL708" s="27"/>
      <c r="CM708" s="27"/>
      <c r="CN708" s="27"/>
      <c r="CO708" s="27"/>
      <c r="CP708" s="27"/>
    </row>
    <row r="709" spans="1:94" x14ac:dyDescent="0.25">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c r="AO709" s="27"/>
      <c r="AP709" s="27"/>
      <c r="AQ709" s="27"/>
      <c r="AR709" s="27"/>
      <c r="AS709" s="27"/>
      <c r="AT709" s="27"/>
      <c r="AU709" s="27"/>
      <c r="AV709" s="27"/>
      <c r="AW709" s="27"/>
      <c r="AX709" s="27"/>
      <c r="AY709" s="27"/>
      <c r="AZ709" s="27"/>
      <c r="BA709" s="27"/>
      <c r="BB709" s="27"/>
      <c r="BC709" s="27"/>
      <c r="BD709" s="27"/>
      <c r="BE709" s="27"/>
      <c r="BF709" s="27"/>
      <c r="BG709" s="27"/>
      <c r="BH709" s="27"/>
      <c r="BI709" s="27"/>
      <c r="BJ709" s="27"/>
      <c r="BK709" s="27"/>
      <c r="BL709" s="27"/>
      <c r="BM709" s="27"/>
      <c r="BN709" s="27"/>
      <c r="BO709" s="27"/>
      <c r="BP709" s="27"/>
      <c r="BQ709" s="27"/>
      <c r="BR709" s="27"/>
      <c r="BS709" s="27"/>
      <c r="BT709" s="27"/>
      <c r="BU709" s="27"/>
      <c r="BV709" s="27"/>
      <c r="BW709" s="27"/>
      <c r="BX709" s="27"/>
      <c r="BY709" s="27"/>
      <c r="BZ709" s="27"/>
      <c r="CA709" s="27"/>
      <c r="CB709" s="27"/>
      <c r="CC709" s="27"/>
      <c r="CD709" s="27"/>
      <c r="CE709" s="27"/>
      <c r="CF709" s="27"/>
      <c r="CG709" s="27"/>
      <c r="CH709" s="27"/>
      <c r="CI709" s="27"/>
      <c r="CJ709" s="27"/>
      <c r="CK709" s="27"/>
      <c r="CL709" s="27"/>
      <c r="CM709" s="27"/>
      <c r="CN709" s="27"/>
      <c r="CO709" s="27"/>
      <c r="CP709" s="27"/>
    </row>
    <row r="710" spans="1:94" x14ac:dyDescent="0.25">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c r="AO710" s="27"/>
      <c r="AP710" s="27"/>
      <c r="AQ710" s="27"/>
      <c r="AR710" s="27"/>
      <c r="AS710" s="27"/>
      <c r="AT710" s="27"/>
      <c r="AU710" s="27"/>
      <c r="AV710" s="27"/>
      <c r="AW710" s="27"/>
      <c r="AX710" s="27"/>
      <c r="AY710" s="27"/>
      <c r="AZ710" s="27"/>
      <c r="BA710" s="27"/>
      <c r="BB710" s="27"/>
      <c r="BC710" s="27"/>
      <c r="BD710" s="27"/>
      <c r="BE710" s="27"/>
      <c r="BF710" s="27"/>
      <c r="BG710" s="27"/>
      <c r="BH710" s="27"/>
      <c r="BI710" s="27"/>
      <c r="BJ710" s="27"/>
      <c r="BK710" s="27"/>
      <c r="BL710" s="27"/>
      <c r="BM710" s="27"/>
      <c r="BN710" s="27"/>
      <c r="BO710" s="27"/>
      <c r="BP710" s="27"/>
      <c r="BQ710" s="27"/>
      <c r="BR710" s="27"/>
      <c r="BS710" s="27"/>
      <c r="BT710" s="27"/>
      <c r="BU710" s="27"/>
      <c r="BV710" s="27"/>
      <c r="BW710" s="27"/>
      <c r="BX710" s="27"/>
      <c r="BY710" s="27"/>
      <c r="BZ710" s="27"/>
      <c r="CA710" s="27"/>
      <c r="CB710" s="27"/>
      <c r="CC710" s="27"/>
      <c r="CD710" s="27"/>
      <c r="CE710" s="27"/>
      <c r="CF710" s="27"/>
      <c r="CG710" s="27"/>
      <c r="CH710" s="27"/>
      <c r="CI710" s="27"/>
      <c r="CJ710" s="27"/>
      <c r="CK710" s="27"/>
      <c r="CL710" s="27"/>
      <c r="CM710" s="27"/>
      <c r="CN710" s="27"/>
      <c r="CO710" s="27"/>
      <c r="CP710" s="27"/>
    </row>
    <row r="711" spans="1:94" x14ac:dyDescent="0.25">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c r="AO711" s="27"/>
      <c r="AP711" s="27"/>
      <c r="AQ711" s="27"/>
      <c r="AR711" s="27"/>
      <c r="AS711" s="27"/>
      <c r="AT711" s="27"/>
      <c r="AU711" s="27"/>
      <c r="AV711" s="27"/>
      <c r="AW711" s="27"/>
      <c r="AX711" s="27"/>
      <c r="AY711" s="27"/>
      <c r="AZ711" s="27"/>
      <c r="BA711" s="27"/>
      <c r="BB711" s="27"/>
      <c r="BC711" s="27"/>
      <c r="BD711" s="27"/>
      <c r="BE711" s="27"/>
      <c r="BF711" s="27"/>
      <c r="BG711" s="27"/>
      <c r="BH711" s="27"/>
      <c r="BI711" s="27"/>
      <c r="BJ711" s="27"/>
      <c r="BK711" s="27"/>
      <c r="BL711" s="27"/>
      <c r="BM711" s="27"/>
      <c r="BN711" s="27"/>
      <c r="BO711" s="27"/>
      <c r="BP711" s="27"/>
      <c r="BQ711" s="27"/>
      <c r="BR711" s="27"/>
      <c r="BS711" s="27"/>
      <c r="BT711" s="27"/>
      <c r="BU711" s="27"/>
      <c r="BV711" s="27"/>
      <c r="BW711" s="27"/>
      <c r="BX711" s="27"/>
      <c r="BY711" s="27"/>
      <c r="BZ711" s="27"/>
      <c r="CA711" s="27"/>
      <c r="CB711" s="27"/>
      <c r="CC711" s="27"/>
      <c r="CD711" s="27"/>
      <c r="CE711" s="27"/>
      <c r="CF711" s="27"/>
      <c r="CG711" s="27"/>
      <c r="CH711" s="27"/>
      <c r="CI711" s="27"/>
      <c r="CJ711" s="27"/>
      <c r="CK711" s="27"/>
      <c r="CL711" s="27"/>
      <c r="CM711" s="27"/>
      <c r="CN711" s="27"/>
      <c r="CO711" s="27"/>
      <c r="CP711" s="27"/>
    </row>
    <row r="712" spans="1:94" x14ac:dyDescent="0.25">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c r="AO712" s="27"/>
      <c r="AP712" s="27"/>
      <c r="AQ712" s="27"/>
      <c r="AR712" s="27"/>
      <c r="AS712" s="27"/>
      <c r="AT712" s="27"/>
      <c r="AU712" s="27"/>
      <c r="AV712" s="27"/>
      <c r="AW712" s="27"/>
      <c r="AX712" s="27"/>
      <c r="AY712" s="27"/>
      <c r="AZ712" s="27"/>
      <c r="BA712" s="27"/>
      <c r="BB712" s="27"/>
      <c r="BC712" s="27"/>
      <c r="BD712" s="27"/>
      <c r="BE712" s="27"/>
      <c r="BF712" s="27"/>
      <c r="BG712" s="27"/>
      <c r="BH712" s="27"/>
      <c r="BI712" s="27"/>
      <c r="BJ712" s="27"/>
      <c r="BK712" s="27"/>
      <c r="BL712" s="27"/>
      <c r="BM712" s="27"/>
      <c r="BN712" s="27"/>
      <c r="BO712" s="27"/>
      <c r="BP712" s="27"/>
      <c r="BQ712" s="27"/>
      <c r="BR712" s="27"/>
      <c r="BS712" s="27"/>
      <c r="BT712" s="27"/>
      <c r="BU712" s="27"/>
      <c r="BV712" s="27"/>
      <c r="BW712" s="27"/>
      <c r="BX712" s="27"/>
      <c r="BY712" s="27"/>
      <c r="BZ712" s="27"/>
      <c r="CA712" s="27"/>
      <c r="CB712" s="27"/>
      <c r="CC712" s="27"/>
      <c r="CD712" s="27"/>
      <c r="CE712" s="27"/>
      <c r="CF712" s="27"/>
      <c r="CG712" s="27"/>
      <c r="CH712" s="27"/>
      <c r="CI712" s="27"/>
      <c r="CJ712" s="27"/>
      <c r="CK712" s="27"/>
      <c r="CL712" s="27"/>
      <c r="CM712" s="27"/>
      <c r="CN712" s="27"/>
      <c r="CO712" s="27"/>
      <c r="CP712" s="27"/>
    </row>
    <row r="713" spans="1:94" x14ac:dyDescent="0.25">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c r="AO713" s="27"/>
      <c r="AP713" s="27"/>
      <c r="AQ713" s="27"/>
      <c r="AR713" s="27"/>
      <c r="AS713" s="27"/>
      <c r="AT713" s="27"/>
      <c r="AU713" s="27"/>
      <c r="AV713" s="27"/>
      <c r="AW713" s="27"/>
      <c r="AX713" s="27"/>
      <c r="AY713" s="27"/>
      <c r="AZ713" s="27"/>
      <c r="BA713" s="27"/>
      <c r="BB713" s="27"/>
      <c r="BC713" s="27"/>
      <c r="BD713" s="27"/>
      <c r="BE713" s="27"/>
      <c r="BF713" s="27"/>
      <c r="BG713" s="27"/>
      <c r="BH713" s="27"/>
      <c r="BI713" s="27"/>
      <c r="BJ713" s="27"/>
      <c r="BK713" s="27"/>
      <c r="BL713" s="27"/>
      <c r="BM713" s="27"/>
      <c r="BN713" s="27"/>
      <c r="BO713" s="27"/>
      <c r="BP713" s="27"/>
      <c r="BQ713" s="27"/>
      <c r="BR713" s="27"/>
      <c r="BS713" s="27"/>
      <c r="BT713" s="27"/>
      <c r="BU713" s="27"/>
      <c r="BV713" s="27"/>
      <c r="BW713" s="27"/>
      <c r="BX713" s="27"/>
      <c r="BY713" s="27"/>
      <c r="BZ713" s="27"/>
      <c r="CA713" s="27"/>
      <c r="CB713" s="27"/>
      <c r="CC713" s="27"/>
      <c r="CD713" s="27"/>
      <c r="CE713" s="27"/>
      <c r="CF713" s="27"/>
      <c r="CG713" s="27"/>
      <c r="CH713" s="27"/>
      <c r="CI713" s="27"/>
      <c r="CJ713" s="27"/>
      <c r="CK713" s="27"/>
      <c r="CL713" s="27"/>
      <c r="CM713" s="27"/>
      <c r="CN713" s="27"/>
      <c r="CO713" s="27"/>
      <c r="CP713" s="27"/>
    </row>
    <row r="714" spans="1:94" x14ac:dyDescent="0.25">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c r="AO714" s="27"/>
      <c r="AP714" s="27"/>
      <c r="AQ714" s="27"/>
      <c r="AR714" s="27"/>
      <c r="AS714" s="27"/>
      <c r="AT714" s="27"/>
      <c r="AU714" s="27"/>
      <c r="AV714" s="27"/>
      <c r="AW714" s="27"/>
      <c r="AX714" s="27"/>
      <c r="AY714" s="27"/>
      <c r="AZ714" s="27"/>
      <c r="BA714" s="27"/>
      <c r="BB714" s="27"/>
      <c r="BC714" s="27"/>
      <c r="BD714" s="27"/>
      <c r="BE714" s="27"/>
      <c r="BF714" s="27"/>
      <c r="BG714" s="27"/>
      <c r="BH714" s="27"/>
      <c r="BI714" s="27"/>
      <c r="BJ714" s="27"/>
      <c r="BK714" s="27"/>
      <c r="BL714" s="27"/>
      <c r="BM714" s="27"/>
      <c r="BN714" s="27"/>
      <c r="BO714" s="27"/>
      <c r="BP714" s="27"/>
      <c r="BQ714" s="27"/>
      <c r="BR714" s="27"/>
      <c r="BS714" s="27"/>
      <c r="BT714" s="27"/>
      <c r="BU714" s="27"/>
      <c r="BV714" s="27"/>
      <c r="BW714" s="27"/>
      <c r="BX714" s="27"/>
      <c r="BY714" s="27"/>
      <c r="BZ714" s="27"/>
      <c r="CA714" s="27"/>
      <c r="CB714" s="27"/>
      <c r="CC714" s="27"/>
      <c r="CD714" s="27"/>
      <c r="CE714" s="27"/>
      <c r="CF714" s="27"/>
      <c r="CG714" s="27"/>
      <c r="CH714" s="27"/>
      <c r="CI714" s="27"/>
      <c r="CJ714" s="27"/>
      <c r="CK714" s="27"/>
      <c r="CL714" s="27"/>
      <c r="CM714" s="27"/>
      <c r="CN714" s="27"/>
      <c r="CO714" s="27"/>
      <c r="CP714" s="27"/>
    </row>
    <row r="715" spans="1:94" x14ac:dyDescent="0.25">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c r="AO715" s="27"/>
      <c r="AP715" s="27"/>
      <c r="AQ715" s="27"/>
      <c r="AR715" s="27"/>
      <c r="AS715" s="27"/>
      <c r="AT715" s="27"/>
      <c r="AU715" s="27"/>
      <c r="AV715" s="27"/>
      <c r="AW715" s="27"/>
      <c r="AX715" s="27"/>
      <c r="AY715" s="27"/>
      <c r="AZ715" s="27"/>
      <c r="BA715" s="27"/>
      <c r="BB715" s="27"/>
      <c r="BC715" s="27"/>
      <c r="BD715" s="27"/>
      <c r="BE715" s="27"/>
      <c r="BF715" s="27"/>
      <c r="BG715" s="27"/>
      <c r="BH715" s="27"/>
      <c r="BI715" s="27"/>
      <c r="BJ715" s="27"/>
      <c r="BK715" s="27"/>
      <c r="BL715" s="27"/>
      <c r="BM715" s="27"/>
      <c r="BN715" s="27"/>
      <c r="BO715" s="27"/>
      <c r="BP715" s="27"/>
      <c r="BQ715" s="27"/>
      <c r="BR715" s="27"/>
      <c r="BS715" s="27"/>
      <c r="BT715" s="27"/>
      <c r="BU715" s="27"/>
      <c r="BV715" s="27"/>
      <c r="BW715" s="27"/>
      <c r="BX715" s="27"/>
      <c r="BY715" s="27"/>
      <c r="BZ715" s="27"/>
      <c r="CA715" s="27"/>
      <c r="CB715" s="27"/>
      <c r="CC715" s="27"/>
      <c r="CD715" s="27"/>
      <c r="CE715" s="27"/>
      <c r="CF715" s="27"/>
      <c r="CG715" s="27"/>
      <c r="CH715" s="27"/>
      <c r="CI715" s="27"/>
      <c r="CJ715" s="27"/>
      <c r="CK715" s="27"/>
      <c r="CL715" s="27"/>
      <c r="CM715" s="27"/>
      <c r="CN715" s="27"/>
      <c r="CO715" s="27"/>
      <c r="CP715" s="27"/>
    </row>
    <row r="716" spans="1:94" x14ac:dyDescent="0.25">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c r="AO716" s="27"/>
      <c r="AP716" s="27"/>
      <c r="AQ716" s="27"/>
      <c r="AR716" s="27"/>
      <c r="AS716" s="27"/>
      <c r="AT716" s="27"/>
      <c r="AU716" s="27"/>
      <c r="AV716" s="27"/>
      <c r="AW716" s="27"/>
      <c r="AX716" s="27"/>
      <c r="AY716" s="27"/>
      <c r="AZ716" s="27"/>
      <c r="BA716" s="27"/>
      <c r="BB716" s="27"/>
      <c r="BC716" s="27"/>
      <c r="BD716" s="27"/>
      <c r="BE716" s="27"/>
      <c r="BF716" s="27"/>
      <c r="BG716" s="27"/>
      <c r="BH716" s="27"/>
      <c r="BI716" s="27"/>
      <c r="BJ716" s="27"/>
      <c r="BK716" s="27"/>
      <c r="BL716" s="27"/>
      <c r="BM716" s="27"/>
      <c r="BN716" s="27"/>
      <c r="BO716" s="27"/>
      <c r="BP716" s="27"/>
      <c r="BQ716" s="27"/>
      <c r="BR716" s="27"/>
      <c r="BS716" s="27"/>
      <c r="BT716" s="27"/>
      <c r="BU716" s="27"/>
      <c r="BV716" s="27"/>
      <c r="BW716" s="27"/>
      <c r="BX716" s="27"/>
      <c r="BY716" s="27"/>
      <c r="BZ716" s="27"/>
      <c r="CA716" s="27"/>
      <c r="CB716" s="27"/>
      <c r="CC716" s="27"/>
      <c r="CD716" s="27"/>
      <c r="CE716" s="27"/>
      <c r="CF716" s="27"/>
      <c r="CG716" s="27"/>
      <c r="CH716" s="27"/>
      <c r="CI716" s="27"/>
      <c r="CJ716" s="27"/>
      <c r="CK716" s="27"/>
      <c r="CL716" s="27"/>
      <c r="CM716" s="27"/>
      <c r="CN716" s="27"/>
      <c r="CO716" s="27"/>
      <c r="CP716" s="27"/>
    </row>
    <row r="717" spans="1:94" x14ac:dyDescent="0.25">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c r="AO717" s="27"/>
      <c r="AP717" s="27"/>
      <c r="AQ717" s="27"/>
      <c r="AR717" s="27"/>
      <c r="AS717" s="27"/>
      <c r="AT717" s="27"/>
      <c r="AU717" s="27"/>
      <c r="AV717" s="27"/>
      <c r="AW717" s="27"/>
      <c r="AX717" s="27"/>
      <c r="AY717" s="27"/>
      <c r="AZ717" s="27"/>
      <c r="BA717" s="27"/>
      <c r="BB717" s="27"/>
      <c r="BC717" s="27"/>
      <c r="BD717" s="27"/>
      <c r="BE717" s="27"/>
      <c r="BF717" s="27"/>
      <c r="BG717" s="27"/>
      <c r="BH717" s="27"/>
      <c r="BI717" s="27"/>
      <c r="BJ717" s="27"/>
      <c r="BK717" s="27"/>
      <c r="BL717" s="27"/>
      <c r="BM717" s="27"/>
      <c r="BN717" s="27"/>
      <c r="BO717" s="27"/>
      <c r="BP717" s="27"/>
      <c r="BQ717" s="27"/>
      <c r="BR717" s="27"/>
      <c r="BS717" s="27"/>
      <c r="BT717" s="27"/>
      <c r="BU717" s="27"/>
      <c r="BV717" s="27"/>
      <c r="BW717" s="27"/>
      <c r="BX717" s="27"/>
      <c r="BY717" s="27"/>
      <c r="BZ717" s="27"/>
      <c r="CA717" s="27"/>
      <c r="CB717" s="27"/>
      <c r="CC717" s="27"/>
      <c r="CD717" s="27"/>
      <c r="CE717" s="27"/>
      <c r="CF717" s="27"/>
      <c r="CG717" s="27"/>
      <c r="CH717" s="27"/>
      <c r="CI717" s="27"/>
      <c r="CJ717" s="27"/>
      <c r="CK717" s="27"/>
      <c r="CL717" s="27"/>
      <c r="CM717" s="27"/>
      <c r="CN717" s="27"/>
      <c r="CO717" s="27"/>
      <c r="CP717" s="27"/>
    </row>
    <row r="718" spans="1:94" x14ac:dyDescent="0.25">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c r="AO718" s="27"/>
      <c r="AP718" s="27"/>
      <c r="AQ718" s="27"/>
      <c r="AR718" s="27"/>
      <c r="AS718" s="27"/>
      <c r="AT718" s="27"/>
      <c r="AU718" s="27"/>
      <c r="AV718" s="27"/>
      <c r="AW718" s="27"/>
      <c r="AX718" s="27"/>
      <c r="AY718" s="27"/>
      <c r="AZ718" s="27"/>
      <c r="BA718" s="27"/>
      <c r="BB718" s="27"/>
      <c r="BC718" s="27"/>
      <c r="BD718" s="27"/>
      <c r="BE718" s="27"/>
      <c r="BF718" s="27"/>
      <c r="BG718" s="27"/>
      <c r="BH718" s="27"/>
      <c r="BI718" s="27"/>
      <c r="BJ718" s="27"/>
      <c r="BK718" s="27"/>
      <c r="BL718" s="27"/>
      <c r="BM718" s="27"/>
      <c r="BN718" s="27"/>
      <c r="BO718" s="27"/>
      <c r="BP718" s="27"/>
      <c r="BQ718" s="27"/>
      <c r="BR718" s="27"/>
      <c r="BS718" s="27"/>
      <c r="BT718" s="27"/>
      <c r="BU718" s="27"/>
      <c r="BV718" s="27"/>
      <c r="BW718" s="27"/>
      <c r="BX718" s="27"/>
      <c r="BY718" s="27"/>
      <c r="BZ718" s="27"/>
      <c r="CA718" s="27"/>
      <c r="CB718" s="27"/>
      <c r="CC718" s="27"/>
      <c r="CD718" s="27"/>
      <c r="CE718" s="27"/>
      <c r="CF718" s="27"/>
      <c r="CG718" s="27"/>
      <c r="CH718" s="27"/>
      <c r="CI718" s="27"/>
      <c r="CJ718" s="27"/>
      <c r="CK718" s="27"/>
      <c r="CL718" s="27"/>
      <c r="CM718" s="27"/>
      <c r="CN718" s="27"/>
      <c r="CO718" s="27"/>
      <c r="CP718" s="27"/>
    </row>
    <row r="719" spans="1:94" x14ac:dyDescent="0.25">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c r="AO719" s="27"/>
      <c r="AP719" s="27"/>
      <c r="AQ719" s="27"/>
      <c r="AR719" s="27"/>
      <c r="AS719" s="27"/>
      <c r="AT719" s="27"/>
      <c r="AU719" s="27"/>
      <c r="AV719" s="27"/>
      <c r="AW719" s="27"/>
      <c r="AX719" s="27"/>
      <c r="AY719" s="27"/>
      <c r="AZ719" s="27"/>
      <c r="BA719" s="27"/>
      <c r="BB719" s="27"/>
      <c r="BC719" s="27"/>
      <c r="BD719" s="27"/>
      <c r="BE719" s="27"/>
      <c r="BF719" s="27"/>
      <c r="BG719" s="27"/>
      <c r="BH719" s="27"/>
      <c r="BI719" s="27"/>
      <c r="BJ719" s="27"/>
      <c r="BK719" s="27"/>
      <c r="BL719" s="27"/>
      <c r="BM719" s="27"/>
      <c r="BN719" s="27"/>
      <c r="BO719" s="27"/>
      <c r="BP719" s="27"/>
      <c r="BQ719" s="27"/>
      <c r="BR719" s="27"/>
      <c r="BS719" s="27"/>
      <c r="BT719" s="27"/>
      <c r="BU719" s="27"/>
      <c r="BV719" s="27"/>
      <c r="BW719" s="27"/>
      <c r="BX719" s="27"/>
      <c r="BY719" s="27"/>
      <c r="BZ719" s="27"/>
      <c r="CA719" s="27"/>
      <c r="CB719" s="27"/>
      <c r="CC719" s="27"/>
      <c r="CD719" s="27"/>
      <c r="CE719" s="27"/>
      <c r="CF719" s="27"/>
      <c r="CG719" s="27"/>
      <c r="CH719" s="27"/>
      <c r="CI719" s="27"/>
      <c r="CJ719" s="27"/>
      <c r="CK719" s="27"/>
      <c r="CL719" s="27"/>
      <c r="CM719" s="27"/>
      <c r="CN719" s="27"/>
      <c r="CO719" s="27"/>
      <c r="CP719" s="27"/>
    </row>
    <row r="720" spans="1:94" x14ac:dyDescent="0.25">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c r="AO720" s="27"/>
      <c r="AP720" s="27"/>
      <c r="AQ720" s="27"/>
      <c r="AR720" s="27"/>
      <c r="AS720" s="27"/>
      <c r="AT720" s="27"/>
      <c r="AU720" s="27"/>
      <c r="AV720" s="27"/>
      <c r="AW720" s="27"/>
      <c r="AX720" s="27"/>
      <c r="AY720" s="27"/>
      <c r="AZ720" s="27"/>
      <c r="BA720" s="27"/>
      <c r="BB720" s="27"/>
      <c r="BC720" s="27"/>
      <c r="BD720" s="27"/>
      <c r="BE720" s="27"/>
      <c r="BF720" s="27"/>
      <c r="BG720" s="27"/>
      <c r="BH720" s="27"/>
      <c r="BI720" s="27"/>
      <c r="BJ720" s="27"/>
      <c r="BK720" s="27"/>
      <c r="BL720" s="27"/>
      <c r="BM720" s="27"/>
      <c r="BN720" s="27"/>
      <c r="BO720" s="27"/>
      <c r="BP720" s="27"/>
      <c r="BQ720" s="27"/>
      <c r="BR720" s="27"/>
      <c r="BS720" s="27"/>
      <c r="BT720" s="27"/>
      <c r="BU720" s="27"/>
      <c r="BV720" s="27"/>
      <c r="BW720" s="27"/>
      <c r="BX720" s="27"/>
      <c r="BY720" s="27"/>
      <c r="BZ720" s="27"/>
      <c r="CA720" s="27"/>
      <c r="CB720" s="27"/>
      <c r="CC720" s="27"/>
      <c r="CD720" s="27"/>
      <c r="CE720" s="27"/>
      <c r="CF720" s="27"/>
      <c r="CG720" s="27"/>
      <c r="CH720" s="27"/>
      <c r="CI720" s="27"/>
      <c r="CJ720" s="27"/>
      <c r="CK720" s="27"/>
      <c r="CL720" s="27"/>
      <c r="CM720" s="27"/>
      <c r="CN720" s="27"/>
      <c r="CO720" s="27"/>
      <c r="CP720" s="27"/>
    </row>
    <row r="721" spans="1:94" x14ac:dyDescent="0.25">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c r="AO721" s="27"/>
      <c r="AP721" s="27"/>
      <c r="AQ721" s="27"/>
      <c r="AR721" s="27"/>
      <c r="AS721" s="27"/>
      <c r="AT721" s="27"/>
      <c r="AU721" s="27"/>
      <c r="AV721" s="27"/>
      <c r="AW721" s="27"/>
      <c r="AX721" s="27"/>
      <c r="AY721" s="27"/>
      <c r="AZ721" s="27"/>
      <c r="BA721" s="27"/>
      <c r="BB721" s="27"/>
      <c r="BC721" s="27"/>
      <c r="BD721" s="27"/>
      <c r="BE721" s="27"/>
      <c r="BF721" s="27"/>
      <c r="BG721" s="27"/>
      <c r="BH721" s="27"/>
      <c r="BI721" s="27"/>
      <c r="BJ721" s="27"/>
      <c r="BK721" s="27"/>
      <c r="BL721" s="27"/>
      <c r="BM721" s="27"/>
      <c r="BN721" s="27"/>
      <c r="BO721" s="27"/>
      <c r="BP721" s="27"/>
      <c r="BQ721" s="27"/>
      <c r="BR721" s="27"/>
      <c r="BS721" s="27"/>
      <c r="BT721" s="27"/>
      <c r="BU721" s="27"/>
      <c r="BV721" s="27"/>
      <c r="BW721" s="27"/>
      <c r="BX721" s="27"/>
      <c r="BY721" s="27"/>
      <c r="BZ721" s="27"/>
      <c r="CA721" s="27"/>
      <c r="CB721" s="27"/>
      <c r="CC721" s="27"/>
      <c r="CD721" s="27"/>
      <c r="CE721" s="27"/>
      <c r="CF721" s="27"/>
      <c r="CG721" s="27"/>
      <c r="CH721" s="27"/>
      <c r="CI721" s="27"/>
      <c r="CJ721" s="27"/>
      <c r="CK721" s="27"/>
      <c r="CL721" s="27"/>
      <c r="CM721" s="27"/>
      <c r="CN721" s="27"/>
      <c r="CO721" s="27"/>
      <c r="CP721" s="27"/>
    </row>
    <row r="722" spans="1:94" x14ac:dyDescent="0.25">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c r="AO722" s="27"/>
      <c r="AP722" s="27"/>
      <c r="AQ722" s="27"/>
      <c r="AR722" s="27"/>
      <c r="AS722" s="27"/>
      <c r="AT722" s="27"/>
      <c r="AU722" s="27"/>
      <c r="AV722" s="27"/>
      <c r="AW722" s="27"/>
      <c r="AX722" s="27"/>
      <c r="AY722" s="27"/>
      <c r="AZ722" s="27"/>
      <c r="BA722" s="27"/>
      <c r="BB722" s="27"/>
      <c r="BC722" s="27"/>
      <c r="BD722" s="27"/>
      <c r="BE722" s="27"/>
      <c r="BF722" s="27"/>
      <c r="BG722" s="27"/>
      <c r="BH722" s="27"/>
      <c r="BI722" s="27"/>
      <c r="BJ722" s="27"/>
      <c r="BK722" s="27"/>
      <c r="BL722" s="27"/>
      <c r="BM722" s="27"/>
      <c r="BN722" s="27"/>
      <c r="BO722" s="27"/>
      <c r="BP722" s="27"/>
      <c r="BQ722" s="27"/>
      <c r="BR722" s="27"/>
      <c r="BS722" s="27"/>
      <c r="BT722" s="27"/>
      <c r="BU722" s="27"/>
      <c r="BV722" s="27"/>
      <c r="BW722" s="27"/>
      <c r="BX722" s="27"/>
      <c r="BY722" s="27"/>
      <c r="BZ722" s="27"/>
      <c r="CA722" s="27"/>
      <c r="CB722" s="27"/>
      <c r="CC722" s="27"/>
      <c r="CD722" s="27"/>
      <c r="CE722" s="27"/>
      <c r="CF722" s="27"/>
      <c r="CG722" s="27"/>
      <c r="CH722" s="27"/>
      <c r="CI722" s="27"/>
      <c r="CJ722" s="27"/>
      <c r="CK722" s="27"/>
      <c r="CL722" s="27"/>
      <c r="CM722" s="27"/>
      <c r="CN722" s="27"/>
      <c r="CO722" s="27"/>
      <c r="CP722" s="27"/>
    </row>
    <row r="723" spans="1:94" x14ac:dyDescent="0.25">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c r="AO723" s="27"/>
      <c r="AP723" s="27"/>
      <c r="AQ723" s="27"/>
      <c r="AR723" s="27"/>
      <c r="AS723" s="27"/>
      <c r="AT723" s="27"/>
      <c r="AU723" s="27"/>
      <c r="AV723" s="27"/>
      <c r="AW723" s="27"/>
      <c r="AX723" s="27"/>
      <c r="AY723" s="27"/>
      <c r="AZ723" s="27"/>
      <c r="BA723" s="27"/>
      <c r="BB723" s="27"/>
      <c r="BC723" s="27"/>
      <c r="BD723" s="27"/>
      <c r="BE723" s="27"/>
      <c r="BF723" s="27"/>
      <c r="BG723" s="27"/>
      <c r="BH723" s="27"/>
      <c r="BI723" s="27"/>
      <c r="BJ723" s="27"/>
      <c r="BK723" s="27"/>
      <c r="BL723" s="27"/>
      <c r="BM723" s="27"/>
      <c r="BN723" s="27"/>
      <c r="BO723" s="27"/>
      <c r="BP723" s="27"/>
      <c r="BQ723" s="27"/>
      <c r="BR723" s="27"/>
      <c r="BS723" s="27"/>
      <c r="BT723" s="27"/>
      <c r="BU723" s="27"/>
      <c r="BV723" s="27"/>
      <c r="BW723" s="27"/>
      <c r="BX723" s="27"/>
      <c r="BY723" s="27"/>
      <c r="BZ723" s="27"/>
      <c r="CA723" s="27"/>
      <c r="CB723" s="27"/>
      <c r="CC723" s="27"/>
      <c r="CD723" s="27"/>
      <c r="CE723" s="27"/>
      <c r="CF723" s="27"/>
      <c r="CG723" s="27"/>
      <c r="CH723" s="27"/>
      <c r="CI723" s="27"/>
      <c r="CJ723" s="27"/>
      <c r="CK723" s="27"/>
      <c r="CL723" s="27"/>
      <c r="CM723" s="27"/>
      <c r="CN723" s="27"/>
      <c r="CO723" s="27"/>
      <c r="CP723" s="27"/>
    </row>
    <row r="724" spans="1:94" x14ac:dyDescent="0.25">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c r="AO724" s="27"/>
      <c r="AP724" s="27"/>
      <c r="AQ724" s="27"/>
      <c r="AR724" s="27"/>
      <c r="AS724" s="27"/>
      <c r="AT724" s="27"/>
      <c r="AU724" s="27"/>
      <c r="AV724" s="27"/>
      <c r="AW724" s="27"/>
      <c r="AX724" s="27"/>
      <c r="AY724" s="27"/>
      <c r="AZ724" s="27"/>
      <c r="BA724" s="27"/>
      <c r="BB724" s="27"/>
      <c r="BC724" s="27"/>
      <c r="BD724" s="27"/>
      <c r="BE724" s="27"/>
      <c r="BF724" s="27"/>
      <c r="BG724" s="27"/>
      <c r="BH724" s="27"/>
      <c r="BI724" s="27"/>
      <c r="BJ724" s="27"/>
      <c r="BK724" s="27"/>
      <c r="BL724" s="27"/>
      <c r="BM724" s="27"/>
      <c r="BN724" s="27"/>
      <c r="BO724" s="27"/>
      <c r="BP724" s="27"/>
      <c r="BQ724" s="27"/>
      <c r="BR724" s="27"/>
      <c r="BS724" s="27"/>
      <c r="BT724" s="27"/>
      <c r="BU724" s="27"/>
      <c r="BV724" s="27"/>
      <c r="BW724" s="27"/>
      <c r="BX724" s="27"/>
      <c r="BY724" s="27"/>
      <c r="BZ724" s="27"/>
      <c r="CA724" s="27"/>
      <c r="CB724" s="27"/>
      <c r="CC724" s="27"/>
      <c r="CD724" s="27"/>
      <c r="CE724" s="27"/>
      <c r="CF724" s="27"/>
      <c r="CG724" s="27"/>
      <c r="CH724" s="27"/>
      <c r="CI724" s="27"/>
      <c r="CJ724" s="27"/>
      <c r="CK724" s="27"/>
      <c r="CL724" s="27"/>
      <c r="CM724" s="27"/>
      <c r="CN724" s="27"/>
      <c r="CO724" s="27"/>
      <c r="CP724" s="27"/>
    </row>
    <row r="725" spans="1:94" x14ac:dyDescent="0.25">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c r="AO725" s="27"/>
      <c r="AP725" s="27"/>
      <c r="AQ725" s="27"/>
      <c r="AR725" s="27"/>
      <c r="AS725" s="27"/>
      <c r="AT725" s="27"/>
      <c r="AU725" s="27"/>
      <c r="AV725" s="27"/>
      <c r="AW725" s="27"/>
      <c r="AX725" s="27"/>
      <c r="AY725" s="27"/>
      <c r="AZ725" s="27"/>
      <c r="BA725" s="27"/>
      <c r="BB725" s="27"/>
      <c r="BC725" s="27"/>
      <c r="BD725" s="27"/>
      <c r="BE725" s="27"/>
      <c r="BF725" s="27"/>
      <c r="BG725" s="27"/>
      <c r="BH725" s="27"/>
      <c r="BI725" s="27"/>
      <c r="BJ725" s="27"/>
      <c r="BK725" s="27"/>
      <c r="BL725" s="27"/>
      <c r="BM725" s="27"/>
      <c r="BN725" s="27"/>
      <c r="BO725" s="27"/>
      <c r="BP725" s="27"/>
      <c r="BQ725" s="27"/>
      <c r="BR725" s="27"/>
      <c r="BS725" s="27"/>
      <c r="BT725" s="27"/>
      <c r="BU725" s="27"/>
      <c r="BV725" s="27"/>
      <c r="BW725" s="27"/>
      <c r="BX725" s="27"/>
      <c r="BY725" s="27"/>
      <c r="BZ725" s="27"/>
      <c r="CA725" s="27"/>
      <c r="CB725" s="27"/>
      <c r="CC725" s="27"/>
      <c r="CD725" s="27"/>
      <c r="CE725" s="27"/>
      <c r="CF725" s="27"/>
      <c r="CG725" s="27"/>
      <c r="CH725" s="27"/>
      <c r="CI725" s="27"/>
      <c r="CJ725" s="27"/>
      <c r="CK725" s="27"/>
      <c r="CL725" s="27"/>
      <c r="CM725" s="27"/>
      <c r="CN725" s="27"/>
      <c r="CO725" s="27"/>
      <c r="CP725" s="27"/>
    </row>
    <row r="726" spans="1:94" x14ac:dyDescent="0.25">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c r="AO726" s="27"/>
      <c r="AP726" s="27"/>
      <c r="AQ726" s="27"/>
      <c r="AR726" s="27"/>
      <c r="AS726" s="27"/>
      <c r="AT726" s="27"/>
      <c r="AU726" s="27"/>
      <c r="AV726" s="27"/>
      <c r="AW726" s="27"/>
      <c r="AX726" s="27"/>
      <c r="AY726" s="27"/>
      <c r="AZ726" s="27"/>
      <c r="BA726" s="27"/>
      <c r="BB726" s="27"/>
      <c r="BC726" s="27"/>
      <c r="BD726" s="27"/>
      <c r="BE726" s="27"/>
      <c r="BF726" s="27"/>
      <c r="BG726" s="27"/>
      <c r="BH726" s="27"/>
      <c r="BI726" s="27"/>
      <c r="BJ726" s="27"/>
      <c r="BK726" s="27"/>
      <c r="BL726" s="27"/>
      <c r="BM726" s="27"/>
      <c r="BN726" s="27"/>
      <c r="BO726" s="27"/>
      <c r="BP726" s="27"/>
      <c r="BQ726" s="27"/>
      <c r="BR726" s="27"/>
      <c r="BS726" s="27"/>
      <c r="BT726" s="27"/>
      <c r="BU726" s="27"/>
      <c r="BV726" s="27"/>
      <c r="BW726" s="27"/>
      <c r="BX726" s="27"/>
      <c r="BY726" s="27"/>
      <c r="BZ726" s="27"/>
      <c r="CA726" s="27"/>
      <c r="CB726" s="27"/>
      <c r="CC726" s="27"/>
      <c r="CD726" s="27"/>
      <c r="CE726" s="27"/>
      <c r="CF726" s="27"/>
      <c r="CG726" s="27"/>
      <c r="CH726" s="27"/>
      <c r="CI726" s="27"/>
      <c r="CJ726" s="27"/>
      <c r="CK726" s="27"/>
      <c r="CL726" s="27"/>
      <c r="CM726" s="27"/>
      <c r="CN726" s="27"/>
      <c r="CO726" s="27"/>
      <c r="CP726" s="27"/>
    </row>
    <row r="727" spans="1:94" x14ac:dyDescent="0.25">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c r="AO727" s="27"/>
      <c r="AP727" s="27"/>
      <c r="AQ727" s="27"/>
      <c r="AR727" s="27"/>
      <c r="AS727" s="27"/>
      <c r="AT727" s="27"/>
      <c r="AU727" s="27"/>
      <c r="AV727" s="27"/>
      <c r="AW727" s="27"/>
      <c r="AX727" s="27"/>
      <c r="AY727" s="27"/>
      <c r="AZ727" s="27"/>
      <c r="BA727" s="27"/>
      <c r="BB727" s="27"/>
      <c r="BC727" s="27"/>
      <c r="BD727" s="27"/>
      <c r="BE727" s="27"/>
      <c r="BF727" s="27"/>
      <c r="BG727" s="27"/>
      <c r="BH727" s="27"/>
      <c r="BI727" s="27"/>
      <c r="BJ727" s="27"/>
      <c r="BK727" s="27"/>
      <c r="BL727" s="27"/>
      <c r="BM727" s="27"/>
      <c r="BN727" s="27"/>
      <c r="BO727" s="27"/>
      <c r="BP727" s="27"/>
      <c r="BQ727" s="27"/>
      <c r="BR727" s="27"/>
      <c r="BS727" s="27"/>
      <c r="BT727" s="27"/>
      <c r="BU727" s="27"/>
      <c r="BV727" s="27"/>
      <c r="BW727" s="27"/>
      <c r="BX727" s="27"/>
      <c r="BY727" s="27"/>
      <c r="BZ727" s="27"/>
      <c r="CA727" s="27"/>
      <c r="CB727" s="27"/>
      <c r="CC727" s="27"/>
      <c r="CD727" s="27"/>
      <c r="CE727" s="27"/>
      <c r="CF727" s="27"/>
      <c r="CG727" s="27"/>
      <c r="CH727" s="27"/>
      <c r="CI727" s="27"/>
      <c r="CJ727" s="27"/>
      <c r="CK727" s="27"/>
      <c r="CL727" s="27"/>
      <c r="CM727" s="27"/>
      <c r="CN727" s="27"/>
      <c r="CO727" s="27"/>
      <c r="CP727" s="27"/>
    </row>
    <row r="728" spans="1:94" x14ac:dyDescent="0.25">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c r="AO728" s="27"/>
      <c r="AP728" s="27"/>
      <c r="AQ728" s="27"/>
      <c r="AR728" s="27"/>
      <c r="AS728" s="27"/>
      <c r="AT728" s="27"/>
      <c r="AU728" s="27"/>
      <c r="AV728" s="27"/>
      <c r="AW728" s="27"/>
      <c r="AX728" s="27"/>
      <c r="AY728" s="27"/>
      <c r="AZ728" s="27"/>
      <c r="BA728" s="27"/>
      <c r="BB728" s="27"/>
      <c r="BC728" s="27"/>
      <c r="BD728" s="27"/>
      <c r="BE728" s="27"/>
      <c r="BF728" s="27"/>
      <c r="BG728" s="27"/>
      <c r="BH728" s="27"/>
      <c r="BI728" s="27"/>
      <c r="BJ728" s="27"/>
      <c r="BK728" s="27"/>
      <c r="BL728" s="27"/>
      <c r="BM728" s="27"/>
      <c r="BN728" s="27"/>
      <c r="BO728" s="27"/>
      <c r="BP728" s="27"/>
      <c r="BQ728" s="27"/>
      <c r="BR728" s="27"/>
      <c r="BS728" s="27"/>
      <c r="BT728" s="27"/>
      <c r="BU728" s="27"/>
      <c r="BV728" s="27"/>
      <c r="BW728" s="27"/>
      <c r="BX728" s="27"/>
      <c r="BY728" s="27"/>
      <c r="BZ728" s="27"/>
      <c r="CA728" s="27"/>
      <c r="CB728" s="27"/>
      <c r="CC728" s="27"/>
      <c r="CD728" s="27"/>
      <c r="CE728" s="27"/>
      <c r="CF728" s="27"/>
      <c r="CG728" s="27"/>
      <c r="CH728" s="27"/>
      <c r="CI728" s="27"/>
      <c r="CJ728" s="27"/>
      <c r="CK728" s="27"/>
      <c r="CL728" s="27"/>
      <c r="CM728" s="27"/>
      <c r="CN728" s="27"/>
      <c r="CO728" s="27"/>
      <c r="CP728" s="27"/>
    </row>
    <row r="729" spans="1:94" x14ac:dyDescent="0.25">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c r="AO729" s="27"/>
      <c r="AP729" s="27"/>
      <c r="AQ729" s="27"/>
      <c r="AR729" s="27"/>
      <c r="AS729" s="27"/>
      <c r="AT729" s="27"/>
      <c r="AU729" s="27"/>
      <c r="AV729" s="27"/>
      <c r="AW729" s="27"/>
      <c r="AX729" s="27"/>
      <c r="AY729" s="27"/>
      <c r="AZ729" s="27"/>
      <c r="BA729" s="27"/>
      <c r="BB729" s="27"/>
      <c r="BC729" s="27"/>
      <c r="BD729" s="27"/>
      <c r="BE729" s="27"/>
      <c r="BF729" s="27"/>
      <c r="BG729" s="27"/>
      <c r="BH729" s="27"/>
      <c r="BI729" s="27"/>
      <c r="BJ729" s="27"/>
      <c r="BK729" s="27"/>
      <c r="BL729" s="27"/>
      <c r="BM729" s="27"/>
      <c r="BN729" s="27"/>
      <c r="BO729" s="27"/>
      <c r="BP729" s="27"/>
      <c r="BQ729" s="27"/>
      <c r="BR729" s="27"/>
      <c r="BS729" s="27"/>
      <c r="BT729" s="27"/>
      <c r="BU729" s="27"/>
      <c r="BV729" s="27"/>
      <c r="BW729" s="27"/>
      <c r="BX729" s="27"/>
      <c r="BY729" s="27"/>
      <c r="BZ729" s="27"/>
      <c r="CA729" s="27"/>
      <c r="CB729" s="27"/>
      <c r="CC729" s="27"/>
      <c r="CD729" s="27"/>
      <c r="CE729" s="27"/>
      <c r="CF729" s="27"/>
      <c r="CG729" s="27"/>
      <c r="CH729" s="27"/>
      <c r="CI729" s="27"/>
      <c r="CJ729" s="27"/>
      <c r="CK729" s="27"/>
      <c r="CL729" s="27"/>
      <c r="CM729" s="27"/>
      <c r="CN729" s="27"/>
      <c r="CO729" s="27"/>
      <c r="CP729" s="27"/>
    </row>
    <row r="730" spans="1:94" x14ac:dyDescent="0.25">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c r="AO730" s="27"/>
      <c r="AP730" s="27"/>
      <c r="AQ730" s="27"/>
      <c r="AR730" s="27"/>
      <c r="AS730" s="27"/>
      <c r="AT730" s="27"/>
      <c r="AU730" s="27"/>
      <c r="AV730" s="27"/>
      <c r="AW730" s="27"/>
      <c r="AX730" s="27"/>
      <c r="AY730" s="27"/>
      <c r="AZ730" s="27"/>
      <c r="BA730" s="27"/>
      <c r="BB730" s="27"/>
      <c r="BC730" s="27"/>
      <c r="BD730" s="27"/>
      <c r="BE730" s="27"/>
      <c r="BF730" s="27"/>
      <c r="BG730" s="27"/>
      <c r="BH730" s="27"/>
      <c r="BI730" s="27"/>
      <c r="BJ730" s="27"/>
      <c r="BK730" s="27"/>
      <c r="BL730" s="27"/>
      <c r="BM730" s="27"/>
      <c r="BN730" s="27"/>
      <c r="BO730" s="27"/>
      <c r="BP730" s="27"/>
      <c r="BQ730" s="27"/>
      <c r="BR730" s="27"/>
      <c r="BS730" s="27"/>
      <c r="BT730" s="27"/>
      <c r="BU730" s="27"/>
      <c r="BV730" s="27"/>
      <c r="BW730" s="27"/>
      <c r="BX730" s="27"/>
      <c r="BY730" s="27"/>
      <c r="BZ730" s="27"/>
      <c r="CA730" s="27"/>
      <c r="CB730" s="27"/>
      <c r="CC730" s="27"/>
      <c r="CD730" s="27"/>
      <c r="CE730" s="27"/>
      <c r="CF730" s="27"/>
      <c r="CG730" s="27"/>
      <c r="CH730" s="27"/>
      <c r="CI730" s="27"/>
      <c r="CJ730" s="27"/>
      <c r="CK730" s="27"/>
      <c r="CL730" s="27"/>
      <c r="CM730" s="27"/>
      <c r="CN730" s="27"/>
      <c r="CO730" s="27"/>
      <c r="CP730" s="27"/>
    </row>
    <row r="731" spans="1:94" x14ac:dyDescent="0.25">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c r="AO731" s="27"/>
      <c r="AP731" s="27"/>
      <c r="AQ731" s="27"/>
      <c r="AR731" s="27"/>
      <c r="AS731" s="27"/>
      <c r="AT731" s="27"/>
      <c r="AU731" s="27"/>
      <c r="AV731" s="27"/>
      <c r="AW731" s="27"/>
      <c r="AX731" s="27"/>
      <c r="AY731" s="27"/>
      <c r="AZ731" s="27"/>
      <c r="BA731" s="27"/>
      <c r="BB731" s="27"/>
      <c r="BC731" s="27"/>
      <c r="BD731" s="27"/>
      <c r="BE731" s="27"/>
      <c r="BF731" s="27"/>
      <c r="BG731" s="27"/>
      <c r="BH731" s="27"/>
      <c r="BI731" s="27"/>
      <c r="BJ731" s="27"/>
      <c r="BK731" s="27"/>
      <c r="BL731" s="27"/>
      <c r="BM731" s="27"/>
      <c r="BN731" s="27"/>
      <c r="BO731" s="27"/>
      <c r="BP731" s="27"/>
      <c r="BQ731" s="27"/>
      <c r="BR731" s="27"/>
      <c r="BS731" s="27"/>
      <c r="BT731" s="27"/>
      <c r="BU731" s="27"/>
      <c r="BV731" s="27"/>
      <c r="BW731" s="27"/>
      <c r="BX731" s="27"/>
      <c r="BY731" s="27"/>
      <c r="BZ731" s="27"/>
      <c r="CA731" s="27"/>
      <c r="CB731" s="27"/>
      <c r="CC731" s="27"/>
      <c r="CD731" s="27"/>
      <c r="CE731" s="27"/>
      <c r="CF731" s="27"/>
      <c r="CG731" s="27"/>
      <c r="CH731" s="27"/>
      <c r="CI731" s="27"/>
      <c r="CJ731" s="27"/>
      <c r="CK731" s="27"/>
      <c r="CL731" s="27"/>
      <c r="CM731" s="27"/>
      <c r="CN731" s="27"/>
      <c r="CO731" s="27"/>
      <c r="CP731" s="27"/>
    </row>
    <row r="732" spans="1:94" x14ac:dyDescent="0.25">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c r="AO732" s="27"/>
      <c r="AP732" s="27"/>
      <c r="AQ732" s="27"/>
      <c r="AR732" s="27"/>
      <c r="AS732" s="27"/>
      <c r="AT732" s="27"/>
      <c r="AU732" s="27"/>
      <c r="AV732" s="27"/>
      <c r="AW732" s="27"/>
      <c r="AX732" s="27"/>
      <c r="AY732" s="27"/>
      <c r="AZ732" s="27"/>
      <c r="BA732" s="27"/>
      <c r="BB732" s="27"/>
      <c r="BC732" s="27"/>
      <c r="BD732" s="27"/>
      <c r="BE732" s="27"/>
      <c r="BF732" s="27"/>
      <c r="BG732" s="27"/>
      <c r="BH732" s="27"/>
      <c r="BI732" s="27"/>
      <c r="BJ732" s="27"/>
      <c r="BK732" s="27"/>
      <c r="BL732" s="27"/>
      <c r="BM732" s="27"/>
      <c r="BN732" s="27"/>
      <c r="BO732" s="27"/>
      <c r="BP732" s="27"/>
      <c r="BQ732" s="27"/>
      <c r="BR732" s="27"/>
      <c r="BS732" s="27"/>
      <c r="BT732" s="27"/>
      <c r="BU732" s="27"/>
      <c r="BV732" s="27"/>
      <c r="BW732" s="27"/>
      <c r="BX732" s="27"/>
      <c r="BY732" s="27"/>
      <c r="BZ732" s="27"/>
      <c r="CA732" s="27"/>
      <c r="CB732" s="27"/>
      <c r="CC732" s="27"/>
      <c r="CD732" s="27"/>
      <c r="CE732" s="27"/>
      <c r="CF732" s="27"/>
      <c r="CG732" s="27"/>
      <c r="CH732" s="27"/>
      <c r="CI732" s="27"/>
      <c r="CJ732" s="27"/>
      <c r="CK732" s="27"/>
      <c r="CL732" s="27"/>
      <c r="CM732" s="27"/>
      <c r="CN732" s="27"/>
      <c r="CO732" s="27"/>
      <c r="CP732" s="27"/>
    </row>
    <row r="733" spans="1:94" x14ac:dyDescent="0.25">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c r="AO733" s="27"/>
      <c r="AP733" s="27"/>
      <c r="AQ733" s="27"/>
      <c r="AR733" s="27"/>
      <c r="AS733" s="27"/>
      <c r="AT733" s="27"/>
      <c r="AU733" s="27"/>
      <c r="AV733" s="27"/>
      <c r="AW733" s="27"/>
      <c r="AX733" s="27"/>
      <c r="AY733" s="27"/>
      <c r="AZ733" s="27"/>
      <c r="BA733" s="27"/>
      <c r="BB733" s="27"/>
      <c r="BC733" s="27"/>
      <c r="BD733" s="27"/>
      <c r="BE733" s="27"/>
      <c r="BF733" s="27"/>
      <c r="BG733" s="27"/>
      <c r="BH733" s="27"/>
      <c r="BI733" s="27"/>
      <c r="BJ733" s="27"/>
      <c r="BK733" s="27"/>
      <c r="BL733" s="27"/>
      <c r="BM733" s="27"/>
      <c r="BN733" s="27"/>
      <c r="BO733" s="27"/>
      <c r="BP733" s="27"/>
      <c r="BQ733" s="27"/>
      <c r="BR733" s="27"/>
      <c r="BS733" s="27"/>
      <c r="BT733" s="27"/>
      <c r="BU733" s="27"/>
      <c r="BV733" s="27"/>
      <c r="BW733" s="27"/>
      <c r="BX733" s="27"/>
      <c r="BY733" s="27"/>
      <c r="BZ733" s="27"/>
      <c r="CA733" s="27"/>
      <c r="CB733" s="27"/>
      <c r="CC733" s="27"/>
      <c r="CD733" s="27"/>
      <c r="CE733" s="27"/>
      <c r="CF733" s="27"/>
      <c r="CG733" s="27"/>
      <c r="CH733" s="27"/>
      <c r="CI733" s="27"/>
      <c r="CJ733" s="27"/>
      <c r="CK733" s="27"/>
      <c r="CL733" s="27"/>
      <c r="CM733" s="27"/>
      <c r="CN733" s="27"/>
      <c r="CO733" s="27"/>
      <c r="CP733" s="27"/>
    </row>
    <row r="734" spans="1:94" x14ac:dyDescent="0.25">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c r="AO734" s="27"/>
      <c r="AP734" s="27"/>
      <c r="AQ734" s="27"/>
      <c r="AR734" s="27"/>
      <c r="AS734" s="27"/>
      <c r="AT734" s="27"/>
      <c r="AU734" s="27"/>
      <c r="AV734" s="27"/>
      <c r="AW734" s="27"/>
      <c r="AX734" s="27"/>
      <c r="AY734" s="27"/>
      <c r="AZ734" s="27"/>
      <c r="BA734" s="27"/>
      <c r="BB734" s="27"/>
      <c r="BC734" s="27"/>
      <c r="BD734" s="27"/>
      <c r="BE734" s="27"/>
      <c r="BF734" s="27"/>
      <c r="BG734" s="27"/>
      <c r="BH734" s="27"/>
      <c r="BI734" s="27"/>
      <c r="BJ734" s="27"/>
      <c r="BK734" s="27"/>
      <c r="BL734" s="27"/>
      <c r="BM734" s="27"/>
      <c r="BN734" s="27"/>
      <c r="BO734" s="27"/>
      <c r="BP734" s="27"/>
      <c r="BQ734" s="27"/>
      <c r="BR734" s="27"/>
      <c r="BS734" s="27"/>
      <c r="BT734" s="27"/>
      <c r="BU734" s="27"/>
      <c r="BV734" s="27"/>
      <c r="BW734" s="27"/>
      <c r="BX734" s="27"/>
      <c r="BY734" s="27"/>
      <c r="BZ734" s="27"/>
      <c r="CA734" s="27"/>
      <c r="CB734" s="27"/>
      <c r="CC734" s="27"/>
      <c r="CD734" s="27"/>
      <c r="CE734" s="27"/>
      <c r="CF734" s="27"/>
      <c r="CG734" s="27"/>
      <c r="CH734" s="27"/>
      <c r="CI734" s="27"/>
      <c r="CJ734" s="27"/>
      <c r="CK734" s="27"/>
      <c r="CL734" s="27"/>
      <c r="CM734" s="27"/>
      <c r="CN734" s="27"/>
      <c r="CO734" s="27"/>
      <c r="CP734" s="27"/>
    </row>
    <row r="735" spans="1:94" x14ac:dyDescent="0.25">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c r="AO735" s="27"/>
      <c r="AP735" s="27"/>
      <c r="AQ735" s="27"/>
      <c r="AR735" s="27"/>
      <c r="AS735" s="27"/>
      <c r="AT735" s="27"/>
      <c r="AU735" s="27"/>
      <c r="AV735" s="27"/>
      <c r="AW735" s="27"/>
      <c r="AX735" s="27"/>
      <c r="AY735" s="27"/>
      <c r="AZ735" s="27"/>
      <c r="BA735" s="27"/>
      <c r="BB735" s="27"/>
      <c r="BC735" s="27"/>
      <c r="BD735" s="27"/>
      <c r="BE735" s="27"/>
      <c r="BF735" s="27"/>
      <c r="BG735" s="27"/>
      <c r="BH735" s="27"/>
      <c r="BI735" s="27"/>
      <c r="BJ735" s="27"/>
      <c r="BK735" s="27"/>
      <c r="BL735" s="27"/>
      <c r="BM735" s="27"/>
      <c r="BN735" s="27"/>
      <c r="BO735" s="27"/>
      <c r="BP735" s="27"/>
      <c r="BQ735" s="27"/>
      <c r="BR735" s="27"/>
      <c r="BS735" s="27"/>
      <c r="BT735" s="27"/>
      <c r="BU735" s="27"/>
      <c r="BV735" s="27"/>
      <c r="BW735" s="27"/>
      <c r="BX735" s="27"/>
      <c r="BY735" s="27"/>
      <c r="BZ735" s="27"/>
      <c r="CA735" s="27"/>
      <c r="CB735" s="27"/>
      <c r="CC735" s="27"/>
      <c r="CD735" s="27"/>
      <c r="CE735" s="27"/>
      <c r="CF735" s="27"/>
      <c r="CG735" s="27"/>
      <c r="CH735" s="27"/>
      <c r="CI735" s="27"/>
      <c r="CJ735" s="27"/>
      <c r="CK735" s="27"/>
      <c r="CL735" s="27"/>
      <c r="CM735" s="27"/>
      <c r="CN735" s="27"/>
      <c r="CO735" s="27"/>
      <c r="CP735" s="27"/>
    </row>
    <row r="736" spans="1:94" x14ac:dyDescent="0.25">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c r="AO736" s="27"/>
      <c r="AP736" s="27"/>
      <c r="AQ736" s="27"/>
      <c r="AR736" s="27"/>
      <c r="AS736" s="27"/>
      <c r="AT736" s="27"/>
      <c r="AU736" s="27"/>
      <c r="AV736" s="27"/>
      <c r="AW736" s="27"/>
      <c r="AX736" s="27"/>
      <c r="AY736" s="27"/>
      <c r="AZ736" s="27"/>
      <c r="BA736" s="27"/>
      <c r="BB736" s="27"/>
      <c r="BC736" s="27"/>
      <c r="BD736" s="27"/>
      <c r="BE736" s="27"/>
      <c r="BF736" s="27"/>
      <c r="BG736" s="27"/>
      <c r="BH736" s="27"/>
      <c r="BI736" s="27"/>
      <c r="BJ736" s="27"/>
      <c r="BK736" s="27"/>
      <c r="BL736" s="27"/>
      <c r="BM736" s="27"/>
      <c r="BN736" s="27"/>
      <c r="BO736" s="27"/>
      <c r="BP736" s="27"/>
      <c r="BQ736" s="27"/>
      <c r="BR736" s="27"/>
      <c r="BS736" s="27"/>
      <c r="BT736" s="27"/>
      <c r="BU736" s="27"/>
      <c r="BV736" s="27"/>
      <c r="BW736" s="27"/>
      <c r="BX736" s="27"/>
      <c r="BY736" s="27"/>
      <c r="BZ736" s="27"/>
      <c r="CA736" s="27"/>
      <c r="CB736" s="27"/>
      <c r="CC736" s="27"/>
      <c r="CD736" s="27"/>
      <c r="CE736" s="27"/>
      <c r="CF736" s="27"/>
      <c r="CG736" s="27"/>
      <c r="CH736" s="27"/>
      <c r="CI736" s="27"/>
      <c r="CJ736" s="27"/>
      <c r="CK736" s="27"/>
      <c r="CL736" s="27"/>
      <c r="CM736" s="27"/>
      <c r="CN736" s="27"/>
      <c r="CO736" s="27"/>
      <c r="CP736" s="27"/>
    </row>
    <row r="737" spans="1:94" x14ac:dyDescent="0.25">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c r="AO737" s="27"/>
      <c r="AP737" s="27"/>
      <c r="AQ737" s="27"/>
      <c r="AR737" s="27"/>
      <c r="AS737" s="27"/>
      <c r="AT737" s="27"/>
      <c r="AU737" s="27"/>
      <c r="AV737" s="27"/>
      <c r="AW737" s="27"/>
      <c r="AX737" s="27"/>
      <c r="AY737" s="27"/>
      <c r="AZ737" s="27"/>
      <c r="BA737" s="27"/>
      <c r="BB737" s="27"/>
      <c r="BC737" s="27"/>
      <c r="BD737" s="27"/>
      <c r="BE737" s="27"/>
      <c r="BF737" s="27"/>
      <c r="BG737" s="27"/>
      <c r="BH737" s="27"/>
      <c r="BI737" s="27"/>
      <c r="BJ737" s="27"/>
      <c r="BK737" s="27"/>
      <c r="BL737" s="27"/>
      <c r="BM737" s="27"/>
      <c r="BN737" s="27"/>
      <c r="BO737" s="27"/>
      <c r="BP737" s="27"/>
      <c r="BQ737" s="27"/>
      <c r="BR737" s="27"/>
      <c r="BS737" s="27"/>
      <c r="BT737" s="27"/>
      <c r="BU737" s="27"/>
      <c r="BV737" s="27"/>
      <c r="BW737" s="27"/>
      <c r="BX737" s="27"/>
      <c r="BY737" s="27"/>
      <c r="BZ737" s="27"/>
      <c r="CA737" s="27"/>
      <c r="CB737" s="27"/>
      <c r="CC737" s="27"/>
      <c r="CD737" s="27"/>
      <c r="CE737" s="27"/>
      <c r="CF737" s="27"/>
      <c r="CG737" s="27"/>
      <c r="CH737" s="27"/>
      <c r="CI737" s="27"/>
      <c r="CJ737" s="27"/>
      <c r="CK737" s="27"/>
      <c r="CL737" s="27"/>
      <c r="CM737" s="27"/>
      <c r="CN737" s="27"/>
      <c r="CO737" s="27"/>
      <c r="CP737" s="27"/>
    </row>
    <row r="738" spans="1:94" x14ac:dyDescent="0.25">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c r="AO738" s="27"/>
      <c r="AP738" s="27"/>
      <c r="AQ738" s="27"/>
      <c r="AR738" s="27"/>
      <c r="AS738" s="27"/>
      <c r="AT738" s="27"/>
      <c r="AU738" s="27"/>
      <c r="AV738" s="27"/>
      <c r="AW738" s="27"/>
      <c r="AX738" s="27"/>
      <c r="AY738" s="27"/>
      <c r="AZ738" s="27"/>
      <c r="BA738" s="27"/>
      <c r="BB738" s="27"/>
      <c r="BC738" s="27"/>
      <c r="BD738" s="27"/>
      <c r="BE738" s="27"/>
      <c r="BF738" s="27"/>
      <c r="BG738" s="27"/>
      <c r="BH738" s="27"/>
      <c r="BI738" s="27"/>
      <c r="BJ738" s="27"/>
      <c r="BK738" s="27"/>
      <c r="BL738" s="27"/>
      <c r="BM738" s="27"/>
      <c r="BN738" s="27"/>
      <c r="BO738" s="27"/>
      <c r="BP738" s="27"/>
      <c r="BQ738" s="27"/>
      <c r="BR738" s="27"/>
      <c r="BS738" s="27"/>
      <c r="BT738" s="27"/>
      <c r="BU738" s="27"/>
      <c r="BV738" s="27"/>
      <c r="BW738" s="27"/>
      <c r="BX738" s="27"/>
      <c r="BY738" s="27"/>
      <c r="BZ738" s="27"/>
      <c r="CA738" s="27"/>
      <c r="CB738" s="27"/>
      <c r="CC738" s="27"/>
      <c r="CD738" s="27"/>
      <c r="CE738" s="27"/>
      <c r="CF738" s="27"/>
      <c r="CG738" s="27"/>
      <c r="CH738" s="27"/>
      <c r="CI738" s="27"/>
      <c r="CJ738" s="27"/>
      <c r="CK738" s="27"/>
      <c r="CL738" s="27"/>
      <c r="CM738" s="27"/>
      <c r="CN738" s="27"/>
      <c r="CO738" s="27"/>
      <c r="CP738" s="27"/>
    </row>
    <row r="739" spans="1:94" x14ac:dyDescent="0.25">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c r="AO739" s="27"/>
      <c r="AP739" s="27"/>
      <c r="AQ739" s="27"/>
      <c r="AR739" s="27"/>
      <c r="AS739" s="27"/>
      <c r="AT739" s="27"/>
      <c r="AU739" s="27"/>
      <c r="AV739" s="27"/>
      <c r="AW739" s="27"/>
      <c r="AX739" s="27"/>
      <c r="AY739" s="27"/>
      <c r="AZ739" s="27"/>
      <c r="BA739" s="27"/>
      <c r="BB739" s="27"/>
      <c r="BC739" s="27"/>
      <c r="BD739" s="27"/>
      <c r="BE739" s="27"/>
      <c r="BF739" s="27"/>
      <c r="BG739" s="27"/>
      <c r="BH739" s="27"/>
      <c r="BI739" s="27"/>
      <c r="BJ739" s="27"/>
      <c r="BK739" s="27"/>
      <c r="BL739" s="27"/>
      <c r="BM739" s="27"/>
      <c r="BN739" s="27"/>
      <c r="BO739" s="27"/>
      <c r="BP739" s="27"/>
      <c r="BQ739" s="27"/>
      <c r="BR739" s="27"/>
      <c r="BS739" s="27"/>
      <c r="BT739" s="27"/>
      <c r="BU739" s="27"/>
      <c r="BV739" s="27"/>
      <c r="BW739" s="27"/>
      <c r="BX739" s="27"/>
      <c r="BY739" s="27"/>
      <c r="BZ739" s="27"/>
      <c r="CA739" s="27"/>
      <c r="CB739" s="27"/>
      <c r="CC739" s="27"/>
      <c r="CD739" s="27"/>
      <c r="CE739" s="27"/>
      <c r="CF739" s="27"/>
      <c r="CG739" s="27"/>
      <c r="CH739" s="27"/>
      <c r="CI739" s="27"/>
      <c r="CJ739" s="27"/>
      <c r="CK739" s="27"/>
      <c r="CL739" s="27"/>
      <c r="CM739" s="27"/>
      <c r="CN739" s="27"/>
      <c r="CO739" s="27"/>
      <c r="CP739" s="27"/>
    </row>
    <row r="740" spans="1:94" x14ac:dyDescent="0.25">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c r="AO740" s="27"/>
      <c r="AP740" s="27"/>
      <c r="AQ740" s="27"/>
      <c r="AR740" s="27"/>
      <c r="AS740" s="27"/>
      <c r="AT740" s="27"/>
      <c r="AU740" s="27"/>
      <c r="AV740" s="27"/>
      <c r="AW740" s="27"/>
      <c r="AX740" s="27"/>
      <c r="AY740" s="27"/>
      <c r="AZ740" s="27"/>
      <c r="BA740" s="27"/>
      <c r="BB740" s="27"/>
      <c r="BC740" s="27"/>
      <c r="BD740" s="27"/>
      <c r="BE740" s="27"/>
      <c r="BF740" s="27"/>
      <c r="BG740" s="27"/>
      <c r="BH740" s="27"/>
      <c r="BI740" s="27"/>
      <c r="BJ740" s="27"/>
      <c r="BK740" s="27"/>
      <c r="BL740" s="27"/>
      <c r="BM740" s="27"/>
      <c r="BN740" s="27"/>
      <c r="BO740" s="27"/>
      <c r="BP740" s="27"/>
      <c r="BQ740" s="27"/>
      <c r="BR740" s="27"/>
      <c r="BS740" s="27"/>
      <c r="BT740" s="27"/>
      <c r="BU740" s="27"/>
      <c r="BV740" s="27"/>
      <c r="BW740" s="27"/>
      <c r="BX740" s="27"/>
      <c r="BY740" s="27"/>
      <c r="BZ740" s="27"/>
      <c r="CA740" s="27"/>
      <c r="CB740" s="27"/>
      <c r="CC740" s="27"/>
      <c r="CD740" s="27"/>
      <c r="CE740" s="27"/>
      <c r="CF740" s="27"/>
      <c r="CG740" s="27"/>
      <c r="CH740" s="27"/>
      <c r="CI740" s="27"/>
      <c r="CJ740" s="27"/>
      <c r="CK740" s="27"/>
      <c r="CL740" s="27"/>
      <c r="CM740" s="27"/>
      <c r="CN740" s="27"/>
      <c r="CO740" s="27"/>
      <c r="CP740" s="27"/>
    </row>
    <row r="741" spans="1:94" x14ac:dyDescent="0.25">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c r="AO741" s="27"/>
      <c r="AP741" s="27"/>
      <c r="AQ741" s="27"/>
      <c r="AR741" s="27"/>
      <c r="AS741" s="27"/>
      <c r="AT741" s="27"/>
      <c r="AU741" s="27"/>
      <c r="AV741" s="27"/>
      <c r="AW741" s="27"/>
      <c r="AX741" s="27"/>
      <c r="AY741" s="27"/>
      <c r="AZ741" s="27"/>
      <c r="BA741" s="27"/>
      <c r="BB741" s="27"/>
      <c r="BC741" s="27"/>
      <c r="BD741" s="27"/>
      <c r="BE741" s="27"/>
      <c r="BF741" s="27"/>
      <c r="BG741" s="27"/>
      <c r="BH741" s="27"/>
      <c r="BI741" s="27"/>
      <c r="BJ741" s="27"/>
      <c r="BK741" s="27"/>
      <c r="BL741" s="27"/>
      <c r="BM741" s="27"/>
      <c r="BN741" s="27"/>
      <c r="BO741" s="27"/>
      <c r="BP741" s="27"/>
      <c r="BQ741" s="27"/>
      <c r="BR741" s="27"/>
      <c r="BS741" s="27"/>
      <c r="BT741" s="27"/>
      <c r="BU741" s="27"/>
      <c r="BV741" s="27"/>
      <c r="BW741" s="27"/>
      <c r="BX741" s="27"/>
      <c r="BY741" s="27"/>
      <c r="BZ741" s="27"/>
      <c r="CA741" s="27"/>
      <c r="CB741" s="27"/>
      <c r="CC741" s="27"/>
      <c r="CD741" s="27"/>
      <c r="CE741" s="27"/>
      <c r="CF741" s="27"/>
      <c r="CG741" s="27"/>
      <c r="CH741" s="27"/>
      <c r="CI741" s="27"/>
      <c r="CJ741" s="27"/>
      <c r="CK741" s="27"/>
      <c r="CL741" s="27"/>
      <c r="CM741" s="27"/>
      <c r="CN741" s="27"/>
      <c r="CO741" s="27"/>
      <c r="CP741" s="27"/>
    </row>
    <row r="742" spans="1:94" x14ac:dyDescent="0.25">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c r="AO742" s="27"/>
      <c r="AP742" s="27"/>
      <c r="AQ742" s="27"/>
      <c r="AR742" s="27"/>
      <c r="AS742" s="27"/>
      <c r="AT742" s="27"/>
      <c r="AU742" s="27"/>
      <c r="AV742" s="27"/>
      <c r="AW742" s="27"/>
      <c r="AX742" s="27"/>
      <c r="AY742" s="27"/>
      <c r="AZ742" s="27"/>
      <c r="BA742" s="27"/>
      <c r="BB742" s="27"/>
      <c r="BC742" s="27"/>
      <c r="BD742" s="27"/>
      <c r="BE742" s="27"/>
      <c r="BF742" s="27"/>
      <c r="BG742" s="27"/>
      <c r="BH742" s="27"/>
      <c r="BI742" s="27"/>
      <c r="BJ742" s="27"/>
      <c r="BK742" s="27"/>
      <c r="BL742" s="27"/>
      <c r="BM742" s="27"/>
      <c r="BN742" s="27"/>
      <c r="BO742" s="27"/>
      <c r="BP742" s="27"/>
      <c r="BQ742" s="27"/>
      <c r="BR742" s="27"/>
      <c r="BS742" s="27"/>
      <c r="BT742" s="27"/>
      <c r="BU742" s="27"/>
      <c r="BV742" s="27"/>
      <c r="BW742" s="27"/>
      <c r="BX742" s="27"/>
      <c r="BY742" s="27"/>
      <c r="BZ742" s="27"/>
      <c r="CA742" s="27"/>
      <c r="CB742" s="27"/>
      <c r="CC742" s="27"/>
      <c r="CD742" s="27"/>
      <c r="CE742" s="27"/>
      <c r="CF742" s="27"/>
      <c r="CG742" s="27"/>
      <c r="CH742" s="27"/>
      <c r="CI742" s="27"/>
      <c r="CJ742" s="27"/>
      <c r="CK742" s="27"/>
      <c r="CL742" s="27"/>
      <c r="CM742" s="27"/>
      <c r="CN742" s="27"/>
      <c r="CO742" s="27"/>
      <c r="CP742" s="27"/>
    </row>
    <row r="743" spans="1:94" x14ac:dyDescent="0.25">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c r="AO743" s="27"/>
      <c r="AP743" s="27"/>
      <c r="AQ743" s="27"/>
      <c r="AR743" s="27"/>
      <c r="AS743" s="27"/>
      <c r="AT743" s="27"/>
      <c r="AU743" s="27"/>
      <c r="AV743" s="27"/>
      <c r="AW743" s="27"/>
      <c r="AX743" s="27"/>
      <c r="AY743" s="27"/>
      <c r="AZ743" s="27"/>
      <c r="BA743" s="27"/>
      <c r="BB743" s="27"/>
      <c r="BC743" s="27"/>
      <c r="BD743" s="27"/>
      <c r="BE743" s="27"/>
      <c r="BF743" s="27"/>
      <c r="BG743" s="27"/>
      <c r="BH743" s="27"/>
      <c r="BI743" s="27"/>
      <c r="BJ743" s="27"/>
      <c r="BK743" s="27"/>
      <c r="BL743" s="27"/>
      <c r="BM743" s="27"/>
      <c r="BN743" s="27"/>
      <c r="BO743" s="27"/>
      <c r="BP743" s="27"/>
      <c r="BQ743" s="27"/>
      <c r="BR743" s="27"/>
      <c r="BS743" s="27"/>
      <c r="BT743" s="27"/>
      <c r="BU743" s="27"/>
      <c r="BV743" s="27"/>
      <c r="BW743" s="27"/>
      <c r="BX743" s="27"/>
      <c r="BY743" s="27"/>
      <c r="BZ743" s="27"/>
      <c r="CA743" s="27"/>
      <c r="CB743" s="27"/>
      <c r="CC743" s="27"/>
      <c r="CD743" s="27"/>
      <c r="CE743" s="27"/>
      <c r="CF743" s="27"/>
      <c r="CG743" s="27"/>
      <c r="CH743" s="27"/>
      <c r="CI743" s="27"/>
      <c r="CJ743" s="27"/>
      <c r="CK743" s="27"/>
      <c r="CL743" s="27"/>
      <c r="CM743" s="27"/>
      <c r="CN743" s="27"/>
      <c r="CO743" s="27"/>
      <c r="CP743" s="27"/>
    </row>
    <row r="744" spans="1:94" x14ac:dyDescent="0.25">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c r="AO744" s="27"/>
      <c r="AP744" s="27"/>
      <c r="AQ744" s="27"/>
      <c r="AR744" s="27"/>
      <c r="AS744" s="27"/>
      <c r="AT744" s="27"/>
      <c r="AU744" s="27"/>
      <c r="AV744" s="27"/>
      <c r="AW744" s="27"/>
      <c r="AX744" s="27"/>
      <c r="AY744" s="27"/>
      <c r="AZ744" s="27"/>
      <c r="BA744" s="27"/>
      <c r="BB744" s="27"/>
      <c r="BC744" s="27"/>
      <c r="BD744" s="27"/>
      <c r="BE744" s="27"/>
      <c r="BF744" s="27"/>
      <c r="BG744" s="27"/>
      <c r="BH744" s="27"/>
      <c r="BI744" s="27"/>
      <c r="BJ744" s="27"/>
      <c r="BK744" s="27"/>
      <c r="BL744" s="27"/>
      <c r="BM744" s="27"/>
      <c r="BN744" s="27"/>
      <c r="BO744" s="27"/>
      <c r="BP744" s="27"/>
      <c r="BQ744" s="27"/>
      <c r="BR744" s="27"/>
      <c r="BS744" s="27"/>
      <c r="BT744" s="27"/>
      <c r="BU744" s="27"/>
      <c r="BV744" s="27"/>
      <c r="BW744" s="27"/>
      <c r="BX744" s="27"/>
      <c r="BY744" s="27"/>
      <c r="BZ744" s="27"/>
      <c r="CA744" s="27"/>
      <c r="CB744" s="27"/>
      <c r="CC744" s="27"/>
      <c r="CD744" s="27"/>
      <c r="CE744" s="27"/>
      <c r="CF744" s="27"/>
      <c r="CG744" s="27"/>
      <c r="CH744" s="27"/>
      <c r="CI744" s="27"/>
      <c r="CJ744" s="27"/>
      <c r="CK744" s="27"/>
      <c r="CL744" s="27"/>
      <c r="CM744" s="27"/>
      <c r="CN744" s="27"/>
      <c r="CO744" s="27"/>
      <c r="CP744" s="27"/>
    </row>
    <row r="745" spans="1:94" x14ac:dyDescent="0.25">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c r="AO745" s="27"/>
      <c r="AP745" s="27"/>
      <c r="AQ745" s="27"/>
      <c r="AR745" s="27"/>
      <c r="AS745" s="27"/>
      <c r="AT745" s="27"/>
      <c r="AU745" s="27"/>
      <c r="AV745" s="27"/>
      <c r="AW745" s="27"/>
      <c r="AX745" s="27"/>
      <c r="AY745" s="27"/>
      <c r="AZ745" s="27"/>
      <c r="BA745" s="27"/>
      <c r="BB745" s="27"/>
      <c r="BC745" s="27"/>
      <c r="BD745" s="27"/>
      <c r="BE745" s="27"/>
      <c r="BF745" s="27"/>
      <c r="BG745" s="27"/>
      <c r="BH745" s="27"/>
      <c r="BI745" s="27"/>
      <c r="BJ745" s="27"/>
      <c r="BK745" s="27"/>
      <c r="BL745" s="27"/>
      <c r="BM745" s="27"/>
      <c r="BN745" s="27"/>
      <c r="BO745" s="27"/>
      <c r="BP745" s="27"/>
      <c r="BQ745" s="27"/>
      <c r="BR745" s="27"/>
      <c r="BS745" s="27"/>
      <c r="BT745" s="27"/>
      <c r="BU745" s="27"/>
      <c r="BV745" s="27"/>
      <c r="BW745" s="27"/>
      <c r="BX745" s="27"/>
      <c r="BY745" s="27"/>
      <c r="BZ745" s="27"/>
      <c r="CA745" s="27"/>
      <c r="CB745" s="27"/>
      <c r="CC745" s="27"/>
      <c r="CD745" s="27"/>
      <c r="CE745" s="27"/>
      <c r="CF745" s="27"/>
      <c r="CG745" s="27"/>
      <c r="CH745" s="27"/>
      <c r="CI745" s="27"/>
      <c r="CJ745" s="27"/>
      <c r="CK745" s="27"/>
      <c r="CL745" s="27"/>
      <c r="CM745" s="27"/>
      <c r="CN745" s="27"/>
      <c r="CO745" s="27"/>
      <c r="CP745" s="27"/>
    </row>
    <row r="746" spans="1:94" x14ac:dyDescent="0.25">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c r="AO746" s="27"/>
      <c r="AP746" s="27"/>
      <c r="AQ746" s="27"/>
      <c r="AR746" s="27"/>
      <c r="AS746" s="27"/>
      <c r="AT746" s="27"/>
      <c r="AU746" s="27"/>
      <c r="AV746" s="27"/>
      <c r="AW746" s="27"/>
      <c r="AX746" s="27"/>
      <c r="AY746" s="27"/>
      <c r="AZ746" s="27"/>
      <c r="BA746" s="27"/>
      <c r="BB746" s="27"/>
      <c r="BC746" s="27"/>
      <c r="BD746" s="27"/>
      <c r="BE746" s="27"/>
      <c r="BF746" s="27"/>
      <c r="BG746" s="27"/>
      <c r="BH746" s="27"/>
      <c r="BI746" s="27"/>
      <c r="BJ746" s="27"/>
      <c r="BK746" s="27"/>
      <c r="BL746" s="27"/>
      <c r="BM746" s="27"/>
      <c r="BN746" s="27"/>
      <c r="BO746" s="27"/>
      <c r="BP746" s="27"/>
      <c r="BQ746" s="27"/>
      <c r="BR746" s="27"/>
      <c r="BS746" s="27"/>
      <c r="BT746" s="27"/>
      <c r="BU746" s="27"/>
      <c r="BV746" s="27"/>
      <c r="BW746" s="27"/>
      <c r="BX746" s="27"/>
      <c r="BY746" s="27"/>
      <c r="BZ746" s="27"/>
      <c r="CA746" s="27"/>
      <c r="CB746" s="27"/>
      <c r="CC746" s="27"/>
      <c r="CD746" s="27"/>
      <c r="CE746" s="27"/>
      <c r="CF746" s="27"/>
      <c r="CG746" s="27"/>
      <c r="CH746" s="27"/>
      <c r="CI746" s="27"/>
      <c r="CJ746" s="27"/>
      <c r="CK746" s="27"/>
      <c r="CL746" s="27"/>
      <c r="CM746" s="27"/>
      <c r="CN746" s="27"/>
      <c r="CO746" s="27"/>
      <c r="CP746" s="27"/>
    </row>
    <row r="747" spans="1:94" x14ac:dyDescent="0.25">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c r="AO747" s="27"/>
      <c r="AP747" s="27"/>
      <c r="AQ747" s="27"/>
      <c r="AR747" s="27"/>
      <c r="AS747" s="27"/>
      <c r="AT747" s="27"/>
      <c r="AU747" s="27"/>
      <c r="AV747" s="27"/>
      <c r="AW747" s="27"/>
      <c r="AX747" s="27"/>
      <c r="AY747" s="27"/>
      <c r="AZ747" s="27"/>
      <c r="BA747" s="27"/>
      <c r="BB747" s="27"/>
      <c r="BC747" s="27"/>
      <c r="BD747" s="27"/>
      <c r="BE747" s="27"/>
      <c r="BF747" s="27"/>
      <c r="BG747" s="27"/>
      <c r="BH747" s="27"/>
      <c r="BI747" s="27"/>
      <c r="BJ747" s="27"/>
      <c r="BK747" s="27"/>
      <c r="BL747" s="27"/>
      <c r="BM747" s="27"/>
      <c r="BN747" s="27"/>
      <c r="BO747" s="27"/>
      <c r="BP747" s="27"/>
      <c r="BQ747" s="27"/>
      <c r="BR747" s="27"/>
      <c r="BS747" s="27"/>
      <c r="BT747" s="27"/>
      <c r="BU747" s="27"/>
      <c r="BV747" s="27"/>
      <c r="BW747" s="27"/>
      <c r="BX747" s="27"/>
      <c r="BY747" s="27"/>
      <c r="BZ747" s="27"/>
      <c r="CA747" s="27"/>
      <c r="CB747" s="27"/>
      <c r="CC747" s="27"/>
      <c r="CD747" s="27"/>
      <c r="CE747" s="27"/>
      <c r="CF747" s="27"/>
      <c r="CG747" s="27"/>
      <c r="CH747" s="27"/>
      <c r="CI747" s="27"/>
      <c r="CJ747" s="27"/>
      <c r="CK747" s="27"/>
      <c r="CL747" s="27"/>
      <c r="CM747" s="27"/>
      <c r="CN747" s="27"/>
      <c r="CO747" s="27"/>
      <c r="CP747" s="27"/>
    </row>
    <row r="748" spans="1:94" x14ac:dyDescent="0.25">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c r="AO748" s="27"/>
      <c r="AP748" s="27"/>
      <c r="AQ748" s="27"/>
      <c r="AR748" s="27"/>
      <c r="AS748" s="27"/>
      <c r="AT748" s="27"/>
      <c r="AU748" s="27"/>
      <c r="AV748" s="27"/>
      <c r="AW748" s="27"/>
      <c r="AX748" s="27"/>
      <c r="AY748" s="27"/>
      <c r="AZ748" s="27"/>
      <c r="BA748" s="27"/>
      <c r="BB748" s="27"/>
      <c r="BC748" s="27"/>
      <c r="BD748" s="27"/>
      <c r="BE748" s="27"/>
      <c r="BF748" s="27"/>
      <c r="BG748" s="27"/>
      <c r="BH748" s="27"/>
      <c r="BI748" s="27"/>
      <c r="BJ748" s="27"/>
      <c r="BK748" s="27"/>
      <c r="BL748" s="27"/>
      <c r="BM748" s="27"/>
      <c r="BN748" s="27"/>
      <c r="BO748" s="27"/>
      <c r="BP748" s="27"/>
      <c r="BQ748" s="27"/>
      <c r="BR748" s="27"/>
      <c r="BS748" s="27"/>
      <c r="BT748" s="27"/>
      <c r="BU748" s="27"/>
      <c r="BV748" s="27"/>
      <c r="BW748" s="27"/>
      <c r="BX748" s="27"/>
      <c r="BY748" s="27"/>
      <c r="BZ748" s="27"/>
      <c r="CA748" s="27"/>
      <c r="CB748" s="27"/>
      <c r="CC748" s="27"/>
      <c r="CD748" s="27"/>
      <c r="CE748" s="27"/>
      <c r="CF748" s="27"/>
      <c r="CG748" s="27"/>
      <c r="CH748" s="27"/>
      <c r="CI748" s="27"/>
      <c r="CJ748" s="27"/>
      <c r="CK748" s="27"/>
      <c r="CL748" s="27"/>
      <c r="CM748" s="27"/>
      <c r="CN748" s="27"/>
      <c r="CO748" s="27"/>
      <c r="CP748" s="27"/>
    </row>
    <row r="749" spans="1:94" x14ac:dyDescent="0.25">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c r="AO749" s="27"/>
      <c r="AP749" s="27"/>
      <c r="AQ749" s="27"/>
      <c r="AR749" s="27"/>
      <c r="AS749" s="27"/>
      <c r="AT749" s="27"/>
      <c r="AU749" s="27"/>
      <c r="AV749" s="27"/>
      <c r="AW749" s="27"/>
      <c r="AX749" s="27"/>
      <c r="AY749" s="27"/>
      <c r="AZ749" s="27"/>
      <c r="BA749" s="27"/>
      <c r="BB749" s="27"/>
      <c r="BC749" s="27"/>
      <c r="BD749" s="27"/>
      <c r="BE749" s="27"/>
      <c r="BF749" s="27"/>
      <c r="BG749" s="27"/>
      <c r="BH749" s="27"/>
      <c r="BI749" s="27"/>
      <c r="BJ749" s="27"/>
      <c r="BK749" s="27"/>
      <c r="BL749" s="27"/>
      <c r="BM749" s="27"/>
      <c r="BN749" s="27"/>
      <c r="BO749" s="27"/>
      <c r="BP749" s="27"/>
      <c r="BQ749" s="27"/>
      <c r="BR749" s="27"/>
      <c r="BS749" s="27"/>
      <c r="BT749" s="27"/>
      <c r="BU749" s="27"/>
      <c r="BV749" s="27"/>
      <c r="BW749" s="27"/>
      <c r="BX749" s="27"/>
      <c r="BY749" s="27"/>
      <c r="BZ749" s="27"/>
      <c r="CA749" s="27"/>
      <c r="CB749" s="27"/>
      <c r="CC749" s="27"/>
      <c r="CD749" s="27"/>
      <c r="CE749" s="27"/>
      <c r="CF749" s="27"/>
      <c r="CG749" s="27"/>
      <c r="CH749" s="27"/>
      <c r="CI749" s="27"/>
      <c r="CJ749" s="27"/>
      <c r="CK749" s="27"/>
      <c r="CL749" s="27"/>
      <c r="CM749" s="27"/>
      <c r="CN749" s="27"/>
      <c r="CO749" s="27"/>
      <c r="CP749" s="27"/>
    </row>
    <row r="750" spans="1:94" x14ac:dyDescent="0.25">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c r="AO750" s="27"/>
      <c r="AP750" s="27"/>
      <c r="AQ750" s="27"/>
      <c r="AR750" s="27"/>
      <c r="AS750" s="27"/>
      <c r="AT750" s="27"/>
      <c r="AU750" s="27"/>
      <c r="AV750" s="27"/>
      <c r="AW750" s="27"/>
      <c r="AX750" s="27"/>
      <c r="AY750" s="27"/>
      <c r="AZ750" s="27"/>
      <c r="BA750" s="27"/>
      <c r="BB750" s="27"/>
      <c r="BC750" s="27"/>
      <c r="BD750" s="27"/>
      <c r="BE750" s="27"/>
      <c r="BF750" s="27"/>
      <c r="BG750" s="27"/>
      <c r="BH750" s="27"/>
      <c r="BI750" s="27"/>
      <c r="BJ750" s="27"/>
      <c r="BK750" s="27"/>
      <c r="BL750" s="27"/>
      <c r="BM750" s="27"/>
      <c r="BN750" s="27"/>
      <c r="BO750" s="27"/>
      <c r="BP750" s="27"/>
      <c r="BQ750" s="27"/>
      <c r="BR750" s="27"/>
      <c r="BS750" s="27"/>
      <c r="BT750" s="27"/>
      <c r="BU750" s="27"/>
      <c r="BV750" s="27"/>
      <c r="BW750" s="27"/>
      <c r="BX750" s="27"/>
      <c r="BY750" s="27"/>
      <c r="BZ750" s="27"/>
      <c r="CA750" s="27"/>
      <c r="CB750" s="27"/>
      <c r="CC750" s="27"/>
      <c r="CD750" s="27"/>
      <c r="CE750" s="27"/>
      <c r="CF750" s="27"/>
      <c r="CG750" s="27"/>
      <c r="CH750" s="27"/>
      <c r="CI750" s="27"/>
      <c r="CJ750" s="27"/>
      <c r="CK750" s="27"/>
      <c r="CL750" s="27"/>
      <c r="CM750" s="27"/>
      <c r="CN750" s="27"/>
      <c r="CO750" s="27"/>
      <c r="CP750" s="27"/>
    </row>
    <row r="751" spans="1:94" x14ac:dyDescent="0.25">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c r="AO751" s="27"/>
      <c r="AP751" s="27"/>
      <c r="AQ751" s="27"/>
      <c r="AR751" s="27"/>
      <c r="AS751" s="27"/>
      <c r="AT751" s="27"/>
      <c r="AU751" s="27"/>
      <c r="AV751" s="27"/>
      <c r="AW751" s="27"/>
      <c r="AX751" s="27"/>
      <c r="AY751" s="27"/>
      <c r="AZ751" s="27"/>
      <c r="BA751" s="27"/>
      <c r="BB751" s="27"/>
      <c r="BC751" s="27"/>
      <c r="BD751" s="27"/>
      <c r="BE751" s="27"/>
      <c r="BF751" s="27"/>
      <c r="BG751" s="27"/>
      <c r="BH751" s="27"/>
      <c r="BI751" s="27"/>
      <c r="BJ751" s="27"/>
      <c r="BK751" s="27"/>
      <c r="BL751" s="27"/>
      <c r="BM751" s="27"/>
      <c r="BN751" s="27"/>
      <c r="BO751" s="27"/>
      <c r="BP751" s="27"/>
      <c r="BQ751" s="27"/>
      <c r="BR751" s="27"/>
      <c r="BS751" s="27"/>
      <c r="BT751" s="27"/>
      <c r="BU751" s="27"/>
      <c r="BV751" s="27"/>
      <c r="BW751" s="27"/>
      <c r="BX751" s="27"/>
      <c r="BY751" s="27"/>
      <c r="BZ751" s="27"/>
      <c r="CA751" s="27"/>
      <c r="CB751" s="27"/>
      <c r="CC751" s="27"/>
      <c r="CD751" s="27"/>
      <c r="CE751" s="27"/>
      <c r="CF751" s="27"/>
      <c r="CG751" s="27"/>
      <c r="CH751" s="27"/>
      <c r="CI751" s="27"/>
      <c r="CJ751" s="27"/>
      <c r="CK751" s="27"/>
      <c r="CL751" s="27"/>
      <c r="CM751" s="27"/>
      <c r="CN751" s="27"/>
      <c r="CO751" s="27"/>
      <c r="CP751" s="27"/>
    </row>
    <row r="752" spans="1:94" x14ac:dyDescent="0.25">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c r="AO752" s="27"/>
      <c r="AP752" s="27"/>
      <c r="AQ752" s="27"/>
      <c r="AR752" s="27"/>
      <c r="AS752" s="27"/>
      <c r="AT752" s="27"/>
      <c r="AU752" s="27"/>
      <c r="AV752" s="27"/>
      <c r="AW752" s="27"/>
      <c r="AX752" s="27"/>
      <c r="AY752" s="27"/>
      <c r="AZ752" s="27"/>
      <c r="BA752" s="27"/>
      <c r="BB752" s="27"/>
      <c r="BC752" s="27"/>
      <c r="BD752" s="27"/>
      <c r="BE752" s="27"/>
      <c r="BF752" s="27"/>
      <c r="BG752" s="27"/>
      <c r="BH752" s="27"/>
      <c r="BI752" s="27"/>
      <c r="BJ752" s="27"/>
      <c r="BK752" s="27"/>
      <c r="BL752" s="27"/>
      <c r="BM752" s="27"/>
      <c r="BN752" s="27"/>
      <c r="BO752" s="27"/>
      <c r="BP752" s="27"/>
      <c r="BQ752" s="27"/>
      <c r="BR752" s="27"/>
      <c r="BS752" s="27"/>
      <c r="BT752" s="27"/>
      <c r="BU752" s="27"/>
      <c r="BV752" s="27"/>
      <c r="BW752" s="27"/>
      <c r="BX752" s="27"/>
      <c r="BY752" s="27"/>
      <c r="BZ752" s="27"/>
      <c r="CA752" s="27"/>
      <c r="CB752" s="27"/>
      <c r="CC752" s="27"/>
      <c r="CD752" s="27"/>
      <c r="CE752" s="27"/>
      <c r="CF752" s="27"/>
      <c r="CG752" s="27"/>
      <c r="CH752" s="27"/>
      <c r="CI752" s="27"/>
      <c r="CJ752" s="27"/>
      <c r="CK752" s="27"/>
      <c r="CL752" s="27"/>
      <c r="CM752" s="27"/>
      <c r="CN752" s="27"/>
      <c r="CO752" s="27"/>
      <c r="CP752" s="27"/>
    </row>
    <row r="753" spans="1:94" x14ac:dyDescent="0.25">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c r="AO753" s="27"/>
      <c r="AP753" s="27"/>
      <c r="AQ753" s="27"/>
      <c r="AR753" s="27"/>
      <c r="AS753" s="27"/>
      <c r="AT753" s="27"/>
      <c r="AU753" s="27"/>
      <c r="AV753" s="27"/>
      <c r="AW753" s="27"/>
      <c r="AX753" s="27"/>
      <c r="AY753" s="27"/>
      <c r="AZ753" s="27"/>
      <c r="BA753" s="27"/>
      <c r="BB753" s="27"/>
      <c r="BC753" s="27"/>
      <c r="BD753" s="27"/>
      <c r="BE753" s="27"/>
      <c r="BF753" s="27"/>
      <c r="BG753" s="27"/>
      <c r="BH753" s="27"/>
      <c r="BI753" s="27"/>
      <c r="BJ753" s="27"/>
      <c r="BK753" s="27"/>
      <c r="BL753" s="27"/>
      <c r="BM753" s="27"/>
      <c r="BN753" s="27"/>
      <c r="BO753" s="27"/>
      <c r="BP753" s="27"/>
      <c r="BQ753" s="27"/>
      <c r="BR753" s="27"/>
      <c r="BS753" s="27"/>
      <c r="BT753" s="27"/>
      <c r="BU753" s="27"/>
      <c r="BV753" s="27"/>
      <c r="BW753" s="27"/>
      <c r="BX753" s="27"/>
      <c r="BY753" s="27"/>
      <c r="BZ753" s="27"/>
      <c r="CA753" s="27"/>
      <c r="CB753" s="27"/>
      <c r="CC753" s="27"/>
      <c r="CD753" s="27"/>
      <c r="CE753" s="27"/>
      <c r="CF753" s="27"/>
      <c r="CG753" s="27"/>
      <c r="CH753" s="27"/>
      <c r="CI753" s="27"/>
      <c r="CJ753" s="27"/>
      <c r="CK753" s="27"/>
      <c r="CL753" s="27"/>
      <c r="CM753" s="27"/>
      <c r="CN753" s="27"/>
      <c r="CO753" s="27"/>
      <c r="CP753" s="27"/>
    </row>
    <row r="754" spans="1:94" x14ac:dyDescent="0.25">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c r="AO754" s="27"/>
      <c r="AP754" s="27"/>
      <c r="AQ754" s="27"/>
      <c r="AR754" s="27"/>
      <c r="AS754" s="27"/>
      <c r="AT754" s="27"/>
      <c r="AU754" s="27"/>
      <c r="AV754" s="27"/>
      <c r="AW754" s="27"/>
      <c r="AX754" s="27"/>
      <c r="AY754" s="27"/>
      <c r="AZ754" s="27"/>
      <c r="BA754" s="27"/>
      <c r="BB754" s="27"/>
      <c r="BC754" s="27"/>
      <c r="BD754" s="27"/>
      <c r="BE754" s="27"/>
      <c r="BF754" s="27"/>
      <c r="BG754" s="27"/>
      <c r="BH754" s="27"/>
      <c r="BI754" s="27"/>
      <c r="BJ754" s="27"/>
      <c r="BK754" s="27"/>
      <c r="BL754" s="27"/>
      <c r="BM754" s="27"/>
      <c r="BN754" s="27"/>
      <c r="BO754" s="27"/>
      <c r="BP754" s="27"/>
      <c r="BQ754" s="27"/>
      <c r="BR754" s="27"/>
      <c r="BS754" s="27"/>
      <c r="BT754" s="27"/>
      <c r="BU754" s="27"/>
      <c r="BV754" s="27"/>
      <c r="BW754" s="27"/>
      <c r="BX754" s="27"/>
      <c r="BY754" s="27"/>
      <c r="BZ754" s="27"/>
      <c r="CA754" s="27"/>
      <c r="CB754" s="27"/>
      <c r="CC754" s="27"/>
      <c r="CD754" s="27"/>
      <c r="CE754" s="27"/>
      <c r="CF754" s="27"/>
      <c r="CG754" s="27"/>
      <c r="CH754" s="27"/>
      <c r="CI754" s="27"/>
      <c r="CJ754" s="27"/>
      <c r="CK754" s="27"/>
      <c r="CL754" s="27"/>
      <c r="CM754" s="27"/>
      <c r="CN754" s="27"/>
      <c r="CO754" s="27"/>
      <c r="CP754" s="27"/>
    </row>
    <row r="755" spans="1:94" x14ac:dyDescent="0.25">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c r="AO755" s="27"/>
      <c r="AP755" s="27"/>
      <c r="AQ755" s="27"/>
      <c r="AR755" s="27"/>
      <c r="AS755" s="27"/>
      <c r="AT755" s="27"/>
      <c r="AU755" s="27"/>
      <c r="AV755" s="27"/>
      <c r="AW755" s="27"/>
      <c r="AX755" s="27"/>
      <c r="AY755" s="27"/>
      <c r="AZ755" s="27"/>
      <c r="BA755" s="27"/>
      <c r="BB755" s="27"/>
      <c r="BC755" s="27"/>
      <c r="BD755" s="27"/>
      <c r="BE755" s="27"/>
      <c r="BF755" s="27"/>
      <c r="BG755" s="27"/>
      <c r="BH755" s="27"/>
      <c r="BI755" s="27"/>
      <c r="BJ755" s="27"/>
      <c r="BK755" s="27"/>
      <c r="BL755" s="27"/>
      <c r="BM755" s="27"/>
      <c r="BN755" s="27"/>
      <c r="BO755" s="27"/>
      <c r="BP755" s="27"/>
      <c r="BQ755" s="27"/>
      <c r="BR755" s="27"/>
      <c r="BS755" s="27"/>
      <c r="BT755" s="27"/>
      <c r="BU755" s="27"/>
      <c r="BV755" s="27"/>
      <c r="BW755" s="27"/>
      <c r="BX755" s="27"/>
      <c r="BY755" s="27"/>
      <c r="BZ755" s="27"/>
      <c r="CA755" s="27"/>
      <c r="CB755" s="27"/>
      <c r="CC755" s="27"/>
      <c r="CD755" s="27"/>
      <c r="CE755" s="27"/>
      <c r="CF755" s="27"/>
      <c r="CG755" s="27"/>
      <c r="CH755" s="27"/>
      <c r="CI755" s="27"/>
      <c r="CJ755" s="27"/>
      <c r="CK755" s="27"/>
      <c r="CL755" s="27"/>
      <c r="CM755" s="27"/>
      <c r="CN755" s="27"/>
      <c r="CO755" s="27"/>
      <c r="CP755" s="27"/>
    </row>
    <row r="756" spans="1:94" x14ac:dyDescent="0.25">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c r="AO756" s="27"/>
      <c r="AP756" s="27"/>
      <c r="AQ756" s="27"/>
      <c r="AR756" s="27"/>
      <c r="AS756" s="27"/>
      <c r="AT756" s="27"/>
      <c r="AU756" s="27"/>
      <c r="AV756" s="27"/>
      <c r="AW756" s="27"/>
      <c r="AX756" s="27"/>
      <c r="AY756" s="27"/>
      <c r="AZ756" s="27"/>
      <c r="BA756" s="27"/>
      <c r="BB756" s="27"/>
      <c r="BC756" s="27"/>
      <c r="BD756" s="27"/>
      <c r="BE756" s="27"/>
      <c r="BF756" s="27"/>
      <c r="BG756" s="27"/>
      <c r="BH756" s="27"/>
      <c r="BI756" s="27"/>
      <c r="BJ756" s="27"/>
      <c r="BK756" s="27"/>
      <c r="BL756" s="27"/>
      <c r="BM756" s="27"/>
      <c r="BN756" s="27"/>
      <c r="BO756" s="27"/>
      <c r="BP756" s="27"/>
      <c r="BQ756" s="27"/>
      <c r="BR756" s="27"/>
      <c r="BS756" s="27"/>
      <c r="BT756" s="27"/>
      <c r="BU756" s="27"/>
      <c r="BV756" s="27"/>
      <c r="BW756" s="27"/>
      <c r="BX756" s="27"/>
      <c r="BY756" s="27"/>
      <c r="BZ756" s="27"/>
      <c r="CA756" s="27"/>
      <c r="CB756" s="27"/>
      <c r="CC756" s="27"/>
      <c r="CD756" s="27"/>
      <c r="CE756" s="27"/>
      <c r="CF756" s="27"/>
      <c r="CG756" s="27"/>
      <c r="CH756" s="27"/>
      <c r="CI756" s="27"/>
      <c r="CJ756" s="27"/>
      <c r="CK756" s="27"/>
      <c r="CL756" s="27"/>
      <c r="CM756" s="27"/>
      <c r="CN756" s="27"/>
      <c r="CO756" s="27"/>
      <c r="CP756" s="27"/>
    </row>
    <row r="757" spans="1:94" x14ac:dyDescent="0.25">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c r="AO757" s="27"/>
      <c r="AP757" s="27"/>
      <c r="AQ757" s="27"/>
      <c r="AR757" s="27"/>
      <c r="AS757" s="27"/>
      <c r="AT757" s="27"/>
      <c r="AU757" s="27"/>
      <c r="AV757" s="27"/>
      <c r="AW757" s="27"/>
      <c r="AX757" s="27"/>
      <c r="AY757" s="27"/>
      <c r="AZ757" s="27"/>
      <c r="BA757" s="27"/>
      <c r="BB757" s="27"/>
      <c r="BC757" s="27"/>
      <c r="BD757" s="27"/>
      <c r="BE757" s="27"/>
      <c r="BF757" s="27"/>
      <c r="BG757" s="27"/>
      <c r="BH757" s="27"/>
      <c r="BI757" s="27"/>
      <c r="BJ757" s="27"/>
      <c r="BK757" s="27"/>
      <c r="BL757" s="27"/>
      <c r="BM757" s="27"/>
      <c r="BN757" s="27"/>
      <c r="BO757" s="27"/>
      <c r="BP757" s="27"/>
      <c r="BQ757" s="27"/>
      <c r="BR757" s="27"/>
      <c r="BS757" s="27"/>
      <c r="BT757" s="27"/>
      <c r="BU757" s="27"/>
      <c r="BV757" s="27"/>
      <c r="BW757" s="27"/>
      <c r="BX757" s="27"/>
      <c r="BY757" s="27"/>
      <c r="BZ757" s="27"/>
      <c r="CA757" s="27"/>
      <c r="CB757" s="27"/>
      <c r="CC757" s="27"/>
      <c r="CD757" s="27"/>
      <c r="CE757" s="27"/>
      <c r="CF757" s="27"/>
      <c r="CG757" s="27"/>
      <c r="CH757" s="27"/>
      <c r="CI757" s="27"/>
      <c r="CJ757" s="27"/>
      <c r="CK757" s="27"/>
      <c r="CL757" s="27"/>
      <c r="CM757" s="27"/>
      <c r="CN757" s="27"/>
      <c r="CO757" s="27"/>
      <c r="CP757" s="27"/>
    </row>
    <row r="758" spans="1:94" x14ac:dyDescent="0.25">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c r="AO758" s="27"/>
      <c r="AP758" s="27"/>
      <c r="AQ758" s="27"/>
      <c r="AR758" s="27"/>
      <c r="AS758" s="27"/>
      <c r="AT758" s="27"/>
      <c r="AU758" s="27"/>
      <c r="AV758" s="27"/>
      <c r="AW758" s="27"/>
      <c r="AX758" s="27"/>
      <c r="AY758" s="27"/>
      <c r="AZ758" s="27"/>
      <c r="BA758" s="27"/>
      <c r="BB758" s="27"/>
      <c r="BC758" s="27"/>
      <c r="BD758" s="27"/>
      <c r="BE758" s="27"/>
      <c r="BF758" s="27"/>
      <c r="BG758" s="27"/>
      <c r="BH758" s="27"/>
      <c r="BI758" s="27"/>
      <c r="BJ758" s="27"/>
      <c r="BK758" s="27"/>
      <c r="BL758" s="27"/>
      <c r="BM758" s="27"/>
      <c r="BN758" s="27"/>
      <c r="BO758" s="27"/>
      <c r="BP758" s="27"/>
      <c r="BQ758" s="27"/>
      <c r="BR758" s="27"/>
      <c r="BS758" s="27"/>
      <c r="BT758" s="27"/>
      <c r="BU758" s="27"/>
      <c r="BV758" s="27"/>
      <c r="BW758" s="27"/>
      <c r="BX758" s="27"/>
      <c r="BY758" s="27"/>
      <c r="BZ758" s="27"/>
      <c r="CA758" s="27"/>
      <c r="CB758" s="27"/>
      <c r="CC758" s="27"/>
      <c r="CD758" s="27"/>
      <c r="CE758" s="27"/>
      <c r="CF758" s="27"/>
      <c r="CG758" s="27"/>
      <c r="CH758" s="27"/>
      <c r="CI758" s="27"/>
      <c r="CJ758" s="27"/>
      <c r="CK758" s="27"/>
      <c r="CL758" s="27"/>
      <c r="CM758" s="27"/>
      <c r="CN758" s="27"/>
      <c r="CO758" s="27"/>
      <c r="CP758" s="27"/>
    </row>
    <row r="759" spans="1:94" x14ac:dyDescent="0.25">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c r="AO759" s="27"/>
      <c r="AP759" s="27"/>
      <c r="AQ759" s="27"/>
      <c r="AR759" s="27"/>
      <c r="AS759" s="27"/>
      <c r="AT759" s="27"/>
      <c r="AU759" s="27"/>
      <c r="AV759" s="27"/>
      <c r="AW759" s="27"/>
      <c r="AX759" s="27"/>
      <c r="AY759" s="27"/>
      <c r="AZ759" s="27"/>
      <c r="BA759" s="27"/>
      <c r="BB759" s="27"/>
      <c r="BC759" s="27"/>
      <c r="BD759" s="27"/>
      <c r="BE759" s="27"/>
      <c r="BF759" s="27"/>
      <c r="BG759" s="27"/>
      <c r="BH759" s="27"/>
      <c r="BI759" s="27"/>
      <c r="BJ759" s="27"/>
      <c r="BK759" s="27"/>
      <c r="BL759" s="27"/>
      <c r="BM759" s="27"/>
      <c r="BN759" s="27"/>
      <c r="BO759" s="27"/>
      <c r="BP759" s="27"/>
      <c r="BQ759" s="27"/>
      <c r="BR759" s="27"/>
      <c r="BS759" s="27"/>
      <c r="BT759" s="27"/>
      <c r="BU759" s="27"/>
      <c r="BV759" s="27"/>
      <c r="BW759" s="27"/>
      <c r="BX759" s="27"/>
      <c r="BY759" s="27"/>
      <c r="BZ759" s="27"/>
      <c r="CA759" s="27"/>
      <c r="CB759" s="27"/>
      <c r="CC759" s="27"/>
      <c r="CD759" s="27"/>
      <c r="CE759" s="27"/>
      <c r="CF759" s="27"/>
      <c r="CG759" s="27"/>
      <c r="CH759" s="27"/>
      <c r="CI759" s="27"/>
      <c r="CJ759" s="27"/>
      <c r="CK759" s="27"/>
      <c r="CL759" s="27"/>
      <c r="CM759" s="27"/>
      <c r="CN759" s="27"/>
      <c r="CO759" s="27"/>
      <c r="CP759" s="27"/>
    </row>
    <row r="760" spans="1:94" x14ac:dyDescent="0.25">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c r="AO760" s="27"/>
      <c r="AP760" s="27"/>
      <c r="AQ760" s="27"/>
      <c r="AR760" s="27"/>
      <c r="AS760" s="27"/>
      <c r="AT760" s="27"/>
      <c r="AU760" s="27"/>
      <c r="AV760" s="27"/>
      <c r="AW760" s="27"/>
      <c r="AX760" s="27"/>
      <c r="AY760" s="27"/>
      <c r="AZ760" s="27"/>
      <c r="BA760" s="27"/>
      <c r="BB760" s="27"/>
      <c r="BC760" s="27"/>
      <c r="BD760" s="27"/>
      <c r="BE760" s="27"/>
      <c r="BF760" s="27"/>
      <c r="BG760" s="27"/>
      <c r="BH760" s="27"/>
      <c r="BI760" s="27"/>
      <c r="BJ760" s="27"/>
      <c r="BK760" s="27"/>
      <c r="BL760" s="27"/>
      <c r="BM760" s="27"/>
      <c r="BN760" s="27"/>
      <c r="BO760" s="27"/>
      <c r="BP760" s="27"/>
      <c r="BQ760" s="27"/>
      <c r="BR760" s="27"/>
      <c r="BS760" s="27"/>
      <c r="BT760" s="27"/>
      <c r="BU760" s="27"/>
      <c r="BV760" s="27"/>
      <c r="BW760" s="27"/>
      <c r="BX760" s="27"/>
      <c r="BY760" s="27"/>
      <c r="BZ760" s="27"/>
      <c r="CA760" s="27"/>
      <c r="CB760" s="27"/>
      <c r="CC760" s="27"/>
      <c r="CD760" s="27"/>
      <c r="CE760" s="27"/>
      <c r="CF760" s="27"/>
      <c r="CG760" s="27"/>
      <c r="CH760" s="27"/>
      <c r="CI760" s="27"/>
      <c r="CJ760" s="27"/>
      <c r="CK760" s="27"/>
      <c r="CL760" s="27"/>
      <c r="CM760" s="27"/>
      <c r="CN760" s="27"/>
      <c r="CO760" s="27"/>
      <c r="CP760" s="27"/>
    </row>
    <row r="761" spans="1:94" x14ac:dyDescent="0.25">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c r="AO761" s="27"/>
      <c r="AP761" s="27"/>
      <c r="AQ761" s="27"/>
      <c r="AR761" s="27"/>
      <c r="AS761" s="27"/>
      <c r="AT761" s="27"/>
      <c r="AU761" s="27"/>
      <c r="AV761" s="27"/>
      <c r="AW761" s="27"/>
      <c r="AX761" s="27"/>
      <c r="AY761" s="27"/>
      <c r="AZ761" s="27"/>
      <c r="BA761" s="27"/>
      <c r="BB761" s="27"/>
      <c r="BC761" s="27"/>
      <c r="BD761" s="27"/>
      <c r="BE761" s="27"/>
      <c r="BF761" s="27"/>
      <c r="BG761" s="27"/>
      <c r="BH761" s="27"/>
      <c r="BI761" s="27"/>
      <c r="BJ761" s="27"/>
      <c r="BK761" s="27"/>
      <c r="BL761" s="27"/>
      <c r="BM761" s="27"/>
      <c r="BN761" s="27"/>
      <c r="BO761" s="27"/>
      <c r="BP761" s="27"/>
      <c r="BQ761" s="27"/>
      <c r="BR761" s="27"/>
      <c r="BS761" s="27"/>
      <c r="BT761" s="27"/>
      <c r="BU761" s="27"/>
      <c r="BV761" s="27"/>
      <c r="BW761" s="27"/>
      <c r="BX761" s="27"/>
      <c r="BY761" s="27"/>
      <c r="BZ761" s="27"/>
      <c r="CA761" s="27"/>
      <c r="CB761" s="27"/>
      <c r="CC761" s="27"/>
      <c r="CD761" s="27"/>
      <c r="CE761" s="27"/>
      <c r="CF761" s="27"/>
      <c r="CG761" s="27"/>
      <c r="CH761" s="27"/>
      <c r="CI761" s="27"/>
      <c r="CJ761" s="27"/>
      <c r="CK761" s="27"/>
      <c r="CL761" s="27"/>
      <c r="CM761" s="27"/>
      <c r="CN761" s="27"/>
      <c r="CO761" s="27"/>
      <c r="CP761" s="27"/>
    </row>
    <row r="762" spans="1:94" x14ac:dyDescent="0.25">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c r="AO762" s="27"/>
      <c r="AP762" s="27"/>
      <c r="AQ762" s="27"/>
      <c r="AR762" s="27"/>
      <c r="AS762" s="27"/>
      <c r="AT762" s="27"/>
      <c r="AU762" s="27"/>
      <c r="AV762" s="27"/>
      <c r="AW762" s="27"/>
      <c r="AX762" s="27"/>
      <c r="AY762" s="27"/>
      <c r="AZ762" s="27"/>
      <c r="BA762" s="27"/>
      <c r="BB762" s="27"/>
      <c r="BC762" s="27"/>
      <c r="BD762" s="27"/>
      <c r="BE762" s="27"/>
      <c r="BF762" s="27"/>
      <c r="BG762" s="27"/>
      <c r="BH762" s="27"/>
      <c r="BI762" s="27"/>
      <c r="BJ762" s="27"/>
      <c r="BK762" s="27"/>
      <c r="BL762" s="27"/>
      <c r="BM762" s="27"/>
      <c r="BN762" s="27"/>
      <c r="BO762" s="27"/>
      <c r="BP762" s="27"/>
      <c r="BQ762" s="27"/>
      <c r="BR762" s="27"/>
      <c r="BS762" s="27"/>
      <c r="BT762" s="27"/>
      <c r="BU762" s="27"/>
      <c r="BV762" s="27"/>
      <c r="BW762" s="27"/>
      <c r="BX762" s="27"/>
      <c r="BY762" s="27"/>
      <c r="BZ762" s="27"/>
      <c r="CA762" s="27"/>
      <c r="CB762" s="27"/>
      <c r="CC762" s="27"/>
      <c r="CD762" s="27"/>
      <c r="CE762" s="27"/>
      <c r="CF762" s="27"/>
      <c r="CG762" s="27"/>
      <c r="CH762" s="27"/>
      <c r="CI762" s="27"/>
      <c r="CJ762" s="27"/>
      <c r="CK762" s="27"/>
      <c r="CL762" s="27"/>
      <c r="CM762" s="27"/>
      <c r="CN762" s="27"/>
      <c r="CO762" s="27"/>
      <c r="CP762" s="27"/>
    </row>
    <row r="763" spans="1:94" x14ac:dyDescent="0.25">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c r="AO763" s="27"/>
      <c r="AP763" s="27"/>
      <c r="AQ763" s="27"/>
      <c r="AR763" s="27"/>
      <c r="AS763" s="27"/>
      <c r="AT763" s="27"/>
      <c r="AU763" s="27"/>
      <c r="AV763" s="27"/>
      <c r="AW763" s="27"/>
      <c r="AX763" s="27"/>
      <c r="AY763" s="27"/>
      <c r="AZ763" s="27"/>
      <c r="BA763" s="27"/>
      <c r="BB763" s="27"/>
      <c r="BC763" s="27"/>
      <c r="BD763" s="27"/>
      <c r="BE763" s="27"/>
      <c r="BF763" s="27"/>
      <c r="BG763" s="27"/>
      <c r="BH763" s="27"/>
      <c r="BI763" s="27"/>
      <c r="BJ763" s="27"/>
      <c r="BK763" s="27"/>
      <c r="BL763" s="27"/>
      <c r="BM763" s="27"/>
      <c r="BN763" s="27"/>
      <c r="BO763" s="27"/>
      <c r="BP763" s="27"/>
      <c r="BQ763" s="27"/>
      <c r="BR763" s="27"/>
      <c r="BS763" s="27"/>
      <c r="BT763" s="27"/>
      <c r="BU763" s="27"/>
      <c r="BV763" s="27"/>
      <c r="BW763" s="27"/>
      <c r="BX763" s="27"/>
      <c r="BY763" s="27"/>
      <c r="BZ763" s="27"/>
      <c r="CA763" s="27"/>
      <c r="CB763" s="27"/>
      <c r="CC763" s="27"/>
      <c r="CD763" s="27"/>
      <c r="CE763" s="27"/>
      <c r="CF763" s="27"/>
      <c r="CG763" s="27"/>
      <c r="CH763" s="27"/>
      <c r="CI763" s="27"/>
      <c r="CJ763" s="27"/>
      <c r="CK763" s="27"/>
      <c r="CL763" s="27"/>
      <c r="CM763" s="27"/>
      <c r="CN763" s="27"/>
      <c r="CO763" s="27"/>
      <c r="CP763" s="27"/>
    </row>
    <row r="764" spans="1:94" x14ac:dyDescent="0.25">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c r="AO764" s="27"/>
      <c r="AP764" s="27"/>
      <c r="AQ764" s="27"/>
      <c r="AR764" s="27"/>
      <c r="AS764" s="27"/>
      <c r="AT764" s="27"/>
      <c r="AU764" s="27"/>
      <c r="AV764" s="27"/>
      <c r="AW764" s="27"/>
      <c r="AX764" s="27"/>
      <c r="AY764" s="27"/>
      <c r="AZ764" s="27"/>
      <c r="BA764" s="27"/>
      <c r="BB764" s="27"/>
      <c r="BC764" s="27"/>
      <c r="BD764" s="27"/>
      <c r="BE764" s="27"/>
      <c r="BF764" s="27"/>
      <c r="BG764" s="27"/>
      <c r="BH764" s="27"/>
      <c r="BI764" s="27"/>
      <c r="BJ764" s="27"/>
      <c r="BK764" s="27"/>
      <c r="BL764" s="27"/>
      <c r="BM764" s="27"/>
      <c r="BN764" s="27"/>
      <c r="BO764" s="27"/>
      <c r="BP764" s="27"/>
      <c r="BQ764" s="27"/>
      <c r="BR764" s="27"/>
      <c r="BS764" s="27"/>
      <c r="BT764" s="27"/>
      <c r="BU764" s="27"/>
      <c r="BV764" s="27"/>
      <c r="BW764" s="27"/>
      <c r="BX764" s="27"/>
      <c r="BY764" s="27"/>
      <c r="BZ764" s="27"/>
      <c r="CA764" s="27"/>
      <c r="CB764" s="27"/>
      <c r="CC764" s="27"/>
      <c r="CD764" s="27"/>
      <c r="CE764" s="27"/>
      <c r="CF764" s="27"/>
      <c r="CG764" s="27"/>
      <c r="CH764" s="27"/>
      <c r="CI764" s="27"/>
      <c r="CJ764" s="27"/>
      <c r="CK764" s="27"/>
      <c r="CL764" s="27"/>
      <c r="CM764" s="27"/>
      <c r="CN764" s="27"/>
      <c r="CO764" s="27"/>
      <c r="CP764" s="27"/>
    </row>
    <row r="765" spans="1:94" x14ac:dyDescent="0.25">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c r="AO765" s="27"/>
      <c r="AP765" s="27"/>
      <c r="AQ765" s="27"/>
      <c r="AR765" s="27"/>
      <c r="AS765" s="27"/>
      <c r="AT765" s="27"/>
      <c r="AU765" s="27"/>
      <c r="AV765" s="27"/>
      <c r="AW765" s="27"/>
      <c r="AX765" s="27"/>
      <c r="AY765" s="27"/>
      <c r="AZ765" s="27"/>
      <c r="BA765" s="27"/>
      <c r="BB765" s="27"/>
      <c r="BC765" s="27"/>
      <c r="BD765" s="27"/>
      <c r="BE765" s="27"/>
      <c r="BF765" s="27"/>
      <c r="BG765" s="27"/>
      <c r="BH765" s="27"/>
      <c r="BI765" s="27"/>
      <c r="BJ765" s="27"/>
      <c r="BK765" s="27"/>
      <c r="BL765" s="27"/>
      <c r="BM765" s="27"/>
      <c r="BN765" s="27"/>
      <c r="BO765" s="27"/>
      <c r="BP765" s="27"/>
      <c r="BQ765" s="27"/>
      <c r="BR765" s="27"/>
      <c r="BS765" s="27"/>
      <c r="BT765" s="27"/>
      <c r="BU765" s="27"/>
      <c r="BV765" s="27"/>
      <c r="BW765" s="27"/>
      <c r="BX765" s="27"/>
      <c r="BY765" s="27"/>
      <c r="BZ765" s="27"/>
      <c r="CA765" s="27"/>
      <c r="CB765" s="27"/>
      <c r="CC765" s="27"/>
      <c r="CD765" s="27"/>
      <c r="CE765" s="27"/>
      <c r="CF765" s="27"/>
      <c r="CG765" s="27"/>
      <c r="CH765" s="27"/>
      <c r="CI765" s="27"/>
      <c r="CJ765" s="27"/>
      <c r="CK765" s="27"/>
      <c r="CL765" s="27"/>
      <c r="CM765" s="27"/>
      <c r="CN765" s="27"/>
      <c r="CO765" s="27"/>
      <c r="CP765" s="27"/>
    </row>
    <row r="766" spans="1:94" x14ac:dyDescent="0.25">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c r="AO766" s="27"/>
      <c r="AP766" s="27"/>
      <c r="AQ766" s="27"/>
      <c r="AR766" s="27"/>
      <c r="AS766" s="27"/>
      <c r="AT766" s="27"/>
      <c r="AU766" s="27"/>
      <c r="AV766" s="27"/>
      <c r="AW766" s="27"/>
      <c r="AX766" s="27"/>
      <c r="AY766" s="27"/>
      <c r="AZ766" s="27"/>
      <c r="BA766" s="27"/>
      <c r="BB766" s="27"/>
      <c r="BC766" s="27"/>
      <c r="BD766" s="27"/>
      <c r="BE766" s="27"/>
      <c r="BF766" s="27"/>
      <c r="BG766" s="27"/>
      <c r="BH766" s="27"/>
      <c r="BI766" s="27"/>
      <c r="BJ766" s="27"/>
      <c r="BK766" s="27"/>
      <c r="BL766" s="27"/>
      <c r="BM766" s="27"/>
      <c r="BN766" s="27"/>
      <c r="BO766" s="27"/>
      <c r="BP766" s="27"/>
      <c r="BQ766" s="27"/>
      <c r="BR766" s="27"/>
      <c r="BS766" s="27"/>
      <c r="BT766" s="27"/>
      <c r="BU766" s="27"/>
      <c r="BV766" s="27"/>
      <c r="BW766" s="27"/>
      <c r="BX766" s="27"/>
      <c r="BY766" s="27"/>
      <c r="BZ766" s="27"/>
      <c r="CA766" s="27"/>
      <c r="CB766" s="27"/>
      <c r="CC766" s="27"/>
      <c r="CD766" s="27"/>
      <c r="CE766" s="27"/>
      <c r="CF766" s="27"/>
      <c r="CG766" s="27"/>
      <c r="CH766" s="27"/>
      <c r="CI766" s="27"/>
      <c r="CJ766" s="27"/>
      <c r="CK766" s="27"/>
      <c r="CL766" s="27"/>
      <c r="CM766" s="27"/>
      <c r="CN766" s="27"/>
      <c r="CO766" s="27"/>
      <c r="CP766" s="27"/>
    </row>
    <row r="767" spans="1:94" x14ac:dyDescent="0.25">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c r="AO767" s="27"/>
      <c r="AP767" s="27"/>
      <c r="AQ767" s="27"/>
      <c r="AR767" s="27"/>
      <c r="AS767" s="27"/>
      <c r="AT767" s="27"/>
      <c r="AU767" s="27"/>
      <c r="AV767" s="27"/>
      <c r="AW767" s="27"/>
      <c r="AX767" s="27"/>
      <c r="AY767" s="27"/>
      <c r="AZ767" s="27"/>
      <c r="BA767" s="27"/>
      <c r="BB767" s="27"/>
      <c r="BC767" s="27"/>
      <c r="BD767" s="27"/>
      <c r="BE767" s="27"/>
      <c r="BF767" s="27"/>
      <c r="BG767" s="27"/>
      <c r="BH767" s="27"/>
      <c r="BI767" s="27"/>
      <c r="BJ767" s="27"/>
      <c r="BK767" s="27"/>
      <c r="BL767" s="27"/>
      <c r="BM767" s="27"/>
      <c r="BN767" s="27"/>
      <c r="BO767" s="27"/>
      <c r="BP767" s="27"/>
      <c r="BQ767" s="27"/>
      <c r="BR767" s="27"/>
      <c r="BS767" s="27"/>
      <c r="BT767" s="27"/>
      <c r="BU767" s="27"/>
      <c r="BV767" s="27"/>
      <c r="BW767" s="27"/>
      <c r="BX767" s="27"/>
      <c r="BY767" s="27"/>
      <c r="BZ767" s="27"/>
      <c r="CA767" s="27"/>
      <c r="CB767" s="27"/>
      <c r="CC767" s="27"/>
      <c r="CD767" s="27"/>
      <c r="CE767" s="27"/>
      <c r="CF767" s="27"/>
      <c r="CG767" s="27"/>
      <c r="CH767" s="27"/>
      <c r="CI767" s="27"/>
      <c r="CJ767" s="27"/>
      <c r="CK767" s="27"/>
      <c r="CL767" s="27"/>
      <c r="CM767" s="27"/>
      <c r="CN767" s="27"/>
      <c r="CO767" s="27"/>
      <c r="CP767" s="27"/>
    </row>
    <row r="768" spans="1:94" x14ac:dyDescent="0.25">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c r="AO768" s="27"/>
      <c r="AP768" s="27"/>
      <c r="AQ768" s="27"/>
      <c r="AR768" s="27"/>
      <c r="AS768" s="27"/>
      <c r="AT768" s="27"/>
      <c r="AU768" s="27"/>
      <c r="AV768" s="27"/>
      <c r="AW768" s="27"/>
      <c r="AX768" s="27"/>
      <c r="AY768" s="27"/>
      <c r="AZ768" s="27"/>
      <c r="BA768" s="27"/>
      <c r="BB768" s="27"/>
      <c r="BC768" s="27"/>
      <c r="BD768" s="27"/>
      <c r="BE768" s="27"/>
      <c r="BF768" s="27"/>
      <c r="BG768" s="27"/>
      <c r="BH768" s="27"/>
      <c r="BI768" s="27"/>
      <c r="BJ768" s="27"/>
      <c r="BK768" s="27"/>
      <c r="BL768" s="27"/>
      <c r="BM768" s="27"/>
      <c r="BN768" s="27"/>
      <c r="BO768" s="27"/>
      <c r="BP768" s="27"/>
      <c r="BQ768" s="27"/>
      <c r="BR768" s="27"/>
      <c r="BS768" s="27"/>
      <c r="BT768" s="27"/>
      <c r="BU768" s="27"/>
      <c r="BV768" s="27"/>
      <c r="BW768" s="27"/>
      <c r="BX768" s="27"/>
      <c r="BY768" s="27"/>
      <c r="BZ768" s="27"/>
      <c r="CA768" s="27"/>
      <c r="CB768" s="27"/>
      <c r="CC768" s="27"/>
      <c r="CD768" s="27"/>
      <c r="CE768" s="27"/>
      <c r="CF768" s="27"/>
      <c r="CG768" s="27"/>
      <c r="CH768" s="27"/>
      <c r="CI768" s="27"/>
      <c r="CJ768" s="27"/>
      <c r="CK768" s="27"/>
      <c r="CL768" s="27"/>
      <c r="CM768" s="27"/>
      <c r="CN768" s="27"/>
      <c r="CO768" s="27"/>
      <c r="CP768" s="27"/>
    </row>
    <row r="769" spans="1:94" x14ac:dyDescent="0.25">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c r="AO769" s="27"/>
      <c r="AP769" s="27"/>
      <c r="AQ769" s="27"/>
      <c r="AR769" s="27"/>
      <c r="AS769" s="27"/>
      <c r="AT769" s="27"/>
      <c r="AU769" s="27"/>
      <c r="AV769" s="27"/>
      <c r="AW769" s="27"/>
      <c r="AX769" s="27"/>
      <c r="AY769" s="27"/>
      <c r="AZ769" s="27"/>
      <c r="BA769" s="27"/>
      <c r="BB769" s="27"/>
      <c r="BC769" s="27"/>
      <c r="BD769" s="27"/>
      <c r="BE769" s="27"/>
      <c r="BF769" s="27"/>
      <c r="BG769" s="27"/>
      <c r="BH769" s="27"/>
      <c r="BI769" s="27"/>
      <c r="BJ769" s="27"/>
      <c r="BK769" s="27"/>
      <c r="BL769" s="27"/>
      <c r="BM769" s="27"/>
      <c r="BN769" s="27"/>
      <c r="BO769" s="27"/>
      <c r="BP769" s="27"/>
      <c r="BQ769" s="27"/>
      <c r="BR769" s="27"/>
      <c r="BS769" s="27"/>
      <c r="BT769" s="27"/>
      <c r="BU769" s="27"/>
      <c r="BV769" s="27"/>
      <c r="BW769" s="27"/>
      <c r="BX769" s="27"/>
      <c r="BY769" s="27"/>
      <c r="BZ769" s="27"/>
      <c r="CA769" s="27"/>
      <c r="CB769" s="27"/>
      <c r="CC769" s="27"/>
      <c r="CD769" s="27"/>
      <c r="CE769" s="27"/>
      <c r="CF769" s="27"/>
      <c r="CG769" s="27"/>
      <c r="CH769" s="27"/>
      <c r="CI769" s="27"/>
      <c r="CJ769" s="27"/>
      <c r="CK769" s="27"/>
      <c r="CL769" s="27"/>
      <c r="CM769" s="27"/>
      <c r="CN769" s="27"/>
      <c r="CO769" s="27"/>
      <c r="CP769" s="27"/>
    </row>
    <row r="770" spans="1:94" x14ac:dyDescent="0.25">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c r="AO770" s="27"/>
      <c r="AP770" s="27"/>
      <c r="AQ770" s="27"/>
      <c r="AR770" s="27"/>
      <c r="AS770" s="27"/>
      <c r="AT770" s="27"/>
      <c r="AU770" s="27"/>
      <c r="AV770" s="27"/>
      <c r="AW770" s="27"/>
      <c r="AX770" s="27"/>
      <c r="AY770" s="27"/>
      <c r="AZ770" s="27"/>
      <c r="BA770" s="27"/>
      <c r="BB770" s="27"/>
      <c r="BC770" s="27"/>
      <c r="BD770" s="27"/>
      <c r="BE770" s="27"/>
      <c r="BF770" s="27"/>
      <c r="BG770" s="27"/>
      <c r="BH770" s="27"/>
      <c r="BI770" s="27"/>
      <c r="BJ770" s="27"/>
      <c r="BK770" s="27"/>
      <c r="BL770" s="27"/>
      <c r="BM770" s="27"/>
      <c r="BN770" s="27"/>
      <c r="BO770" s="27"/>
      <c r="BP770" s="27"/>
      <c r="BQ770" s="27"/>
      <c r="BR770" s="27"/>
      <c r="BS770" s="27"/>
      <c r="BT770" s="27"/>
      <c r="BU770" s="27"/>
      <c r="BV770" s="27"/>
      <c r="BW770" s="27"/>
      <c r="BX770" s="27"/>
      <c r="BY770" s="27"/>
      <c r="BZ770" s="27"/>
      <c r="CA770" s="27"/>
      <c r="CB770" s="27"/>
      <c r="CC770" s="27"/>
      <c r="CD770" s="27"/>
      <c r="CE770" s="27"/>
      <c r="CF770" s="27"/>
      <c r="CG770" s="27"/>
      <c r="CH770" s="27"/>
      <c r="CI770" s="27"/>
      <c r="CJ770" s="27"/>
      <c r="CK770" s="27"/>
      <c r="CL770" s="27"/>
      <c r="CM770" s="27"/>
      <c r="CN770" s="27"/>
      <c r="CO770" s="27"/>
      <c r="CP770" s="27"/>
    </row>
    <row r="771" spans="1:94" x14ac:dyDescent="0.25">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c r="AO771" s="27"/>
      <c r="AP771" s="27"/>
      <c r="AQ771" s="27"/>
      <c r="AR771" s="27"/>
      <c r="AS771" s="27"/>
      <c r="AT771" s="27"/>
      <c r="AU771" s="27"/>
      <c r="AV771" s="27"/>
      <c r="AW771" s="27"/>
      <c r="AX771" s="27"/>
      <c r="AY771" s="27"/>
      <c r="AZ771" s="27"/>
      <c r="BA771" s="27"/>
      <c r="BB771" s="27"/>
      <c r="BC771" s="27"/>
      <c r="BD771" s="27"/>
      <c r="BE771" s="27"/>
      <c r="BF771" s="27"/>
      <c r="BG771" s="27"/>
      <c r="BH771" s="27"/>
      <c r="BI771" s="27"/>
      <c r="BJ771" s="27"/>
      <c r="BK771" s="27"/>
      <c r="BL771" s="27"/>
      <c r="BM771" s="27"/>
      <c r="BN771" s="27"/>
      <c r="BO771" s="27"/>
      <c r="BP771" s="27"/>
      <c r="BQ771" s="27"/>
      <c r="BR771" s="27"/>
      <c r="BS771" s="27"/>
      <c r="BT771" s="27"/>
      <c r="BU771" s="27"/>
      <c r="BV771" s="27"/>
      <c r="BW771" s="27"/>
      <c r="BX771" s="27"/>
      <c r="BY771" s="27"/>
      <c r="BZ771" s="27"/>
      <c r="CA771" s="27"/>
      <c r="CB771" s="27"/>
      <c r="CC771" s="27"/>
      <c r="CD771" s="27"/>
      <c r="CE771" s="27"/>
      <c r="CF771" s="27"/>
      <c r="CG771" s="27"/>
      <c r="CH771" s="27"/>
      <c r="CI771" s="27"/>
      <c r="CJ771" s="27"/>
      <c r="CK771" s="27"/>
      <c r="CL771" s="27"/>
      <c r="CM771" s="27"/>
      <c r="CN771" s="27"/>
      <c r="CO771" s="27"/>
      <c r="CP771" s="27"/>
    </row>
    <row r="772" spans="1:94" x14ac:dyDescent="0.25">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c r="AO772" s="27"/>
      <c r="AP772" s="27"/>
      <c r="AQ772" s="27"/>
      <c r="AR772" s="27"/>
      <c r="AS772" s="27"/>
      <c r="AT772" s="27"/>
      <c r="AU772" s="27"/>
      <c r="AV772" s="27"/>
      <c r="AW772" s="27"/>
      <c r="AX772" s="27"/>
      <c r="AY772" s="27"/>
      <c r="AZ772" s="27"/>
      <c r="BA772" s="27"/>
      <c r="BB772" s="27"/>
      <c r="BC772" s="27"/>
      <c r="BD772" s="27"/>
      <c r="BE772" s="27"/>
      <c r="BF772" s="27"/>
      <c r="BG772" s="27"/>
      <c r="BH772" s="27"/>
      <c r="BI772" s="27"/>
      <c r="BJ772" s="27"/>
      <c r="BK772" s="27"/>
      <c r="BL772" s="27"/>
      <c r="BM772" s="27"/>
      <c r="BN772" s="27"/>
      <c r="BO772" s="27"/>
      <c r="BP772" s="27"/>
      <c r="BQ772" s="27"/>
      <c r="BR772" s="27"/>
      <c r="BS772" s="27"/>
      <c r="BT772" s="27"/>
      <c r="BU772" s="27"/>
      <c r="BV772" s="27"/>
      <c r="BW772" s="27"/>
      <c r="BX772" s="27"/>
      <c r="BY772" s="27"/>
      <c r="BZ772" s="27"/>
      <c r="CA772" s="27"/>
      <c r="CB772" s="27"/>
      <c r="CC772" s="27"/>
      <c r="CD772" s="27"/>
      <c r="CE772" s="27"/>
      <c r="CF772" s="27"/>
      <c r="CG772" s="27"/>
      <c r="CH772" s="27"/>
      <c r="CI772" s="27"/>
      <c r="CJ772" s="27"/>
      <c r="CK772" s="27"/>
      <c r="CL772" s="27"/>
      <c r="CM772" s="27"/>
      <c r="CN772" s="27"/>
      <c r="CO772" s="27"/>
      <c r="CP772" s="27"/>
    </row>
    <row r="773" spans="1:94" x14ac:dyDescent="0.25">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c r="AO773" s="27"/>
      <c r="AP773" s="27"/>
      <c r="AQ773" s="27"/>
      <c r="AR773" s="27"/>
      <c r="AS773" s="27"/>
      <c r="AT773" s="27"/>
      <c r="AU773" s="27"/>
      <c r="AV773" s="27"/>
      <c r="AW773" s="27"/>
      <c r="AX773" s="27"/>
      <c r="AY773" s="27"/>
      <c r="AZ773" s="27"/>
      <c r="BA773" s="27"/>
      <c r="BB773" s="27"/>
      <c r="BC773" s="27"/>
      <c r="BD773" s="27"/>
      <c r="BE773" s="27"/>
      <c r="BF773" s="27"/>
      <c r="BG773" s="27"/>
      <c r="BH773" s="27"/>
      <c r="BI773" s="27"/>
      <c r="BJ773" s="27"/>
      <c r="BK773" s="27"/>
      <c r="BL773" s="27"/>
      <c r="BM773" s="27"/>
      <c r="BN773" s="27"/>
      <c r="BO773" s="27"/>
      <c r="BP773" s="27"/>
      <c r="BQ773" s="27"/>
      <c r="BR773" s="27"/>
      <c r="BS773" s="27"/>
      <c r="BT773" s="27"/>
      <c r="BU773" s="27"/>
      <c r="BV773" s="27"/>
      <c r="BW773" s="27"/>
      <c r="BX773" s="27"/>
      <c r="BY773" s="27"/>
      <c r="BZ773" s="27"/>
      <c r="CA773" s="27"/>
      <c r="CB773" s="27"/>
      <c r="CC773" s="27"/>
      <c r="CD773" s="27"/>
      <c r="CE773" s="27"/>
      <c r="CF773" s="27"/>
      <c r="CG773" s="27"/>
      <c r="CH773" s="27"/>
      <c r="CI773" s="27"/>
      <c r="CJ773" s="27"/>
      <c r="CK773" s="27"/>
      <c r="CL773" s="27"/>
      <c r="CM773" s="27"/>
      <c r="CN773" s="27"/>
      <c r="CO773" s="27"/>
      <c r="CP773" s="27"/>
    </row>
    <row r="774" spans="1:94" x14ac:dyDescent="0.25">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c r="AO774" s="27"/>
      <c r="AP774" s="27"/>
      <c r="AQ774" s="27"/>
      <c r="AR774" s="27"/>
      <c r="AS774" s="27"/>
      <c r="AT774" s="27"/>
      <c r="AU774" s="27"/>
      <c r="AV774" s="27"/>
      <c r="AW774" s="27"/>
      <c r="AX774" s="27"/>
      <c r="AY774" s="27"/>
      <c r="AZ774" s="27"/>
      <c r="BA774" s="27"/>
      <c r="BB774" s="27"/>
      <c r="BC774" s="27"/>
      <c r="BD774" s="27"/>
      <c r="BE774" s="27"/>
      <c r="BF774" s="27"/>
      <c r="BG774" s="27"/>
      <c r="BH774" s="27"/>
      <c r="BI774" s="27"/>
      <c r="BJ774" s="27"/>
      <c r="BK774" s="27"/>
      <c r="BL774" s="27"/>
      <c r="BM774" s="27"/>
      <c r="BN774" s="27"/>
      <c r="BO774" s="27"/>
      <c r="BP774" s="27"/>
      <c r="BQ774" s="27"/>
      <c r="BR774" s="27"/>
      <c r="BS774" s="27"/>
      <c r="BT774" s="27"/>
      <c r="BU774" s="27"/>
      <c r="BV774" s="27"/>
      <c r="BW774" s="27"/>
      <c r="BX774" s="27"/>
      <c r="BY774" s="27"/>
      <c r="BZ774" s="27"/>
      <c r="CA774" s="27"/>
      <c r="CB774" s="27"/>
      <c r="CC774" s="27"/>
      <c r="CD774" s="27"/>
      <c r="CE774" s="27"/>
      <c r="CF774" s="27"/>
      <c r="CG774" s="27"/>
      <c r="CH774" s="27"/>
      <c r="CI774" s="27"/>
      <c r="CJ774" s="27"/>
      <c r="CK774" s="27"/>
      <c r="CL774" s="27"/>
      <c r="CM774" s="27"/>
      <c r="CN774" s="27"/>
      <c r="CO774" s="27"/>
      <c r="CP774" s="27"/>
    </row>
    <row r="775" spans="1:94" x14ac:dyDescent="0.25">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c r="AO775" s="27"/>
      <c r="AP775" s="27"/>
      <c r="AQ775" s="27"/>
      <c r="AR775" s="27"/>
      <c r="AS775" s="27"/>
      <c r="AT775" s="27"/>
      <c r="AU775" s="27"/>
      <c r="AV775" s="27"/>
      <c r="AW775" s="27"/>
      <c r="AX775" s="27"/>
      <c r="AY775" s="27"/>
      <c r="AZ775" s="27"/>
      <c r="BA775" s="27"/>
      <c r="BB775" s="27"/>
      <c r="BC775" s="27"/>
      <c r="BD775" s="27"/>
      <c r="BE775" s="27"/>
      <c r="BF775" s="27"/>
      <c r="BG775" s="27"/>
      <c r="BH775" s="27"/>
      <c r="BI775" s="27"/>
      <c r="BJ775" s="27"/>
      <c r="BK775" s="27"/>
      <c r="BL775" s="27"/>
      <c r="BM775" s="27"/>
      <c r="BN775" s="27"/>
      <c r="BO775" s="27"/>
      <c r="BP775" s="27"/>
      <c r="BQ775" s="27"/>
      <c r="BR775" s="27"/>
      <c r="BS775" s="27"/>
      <c r="BT775" s="27"/>
      <c r="BU775" s="27"/>
      <c r="BV775" s="27"/>
      <c r="BW775" s="27"/>
      <c r="BX775" s="27"/>
      <c r="BY775" s="27"/>
      <c r="BZ775" s="27"/>
      <c r="CA775" s="27"/>
      <c r="CB775" s="27"/>
      <c r="CC775" s="27"/>
      <c r="CD775" s="27"/>
      <c r="CE775" s="27"/>
      <c r="CF775" s="27"/>
      <c r="CG775" s="27"/>
      <c r="CH775" s="27"/>
      <c r="CI775" s="27"/>
      <c r="CJ775" s="27"/>
      <c r="CK775" s="27"/>
      <c r="CL775" s="27"/>
      <c r="CM775" s="27"/>
      <c r="CN775" s="27"/>
      <c r="CO775" s="27"/>
      <c r="CP775" s="27"/>
    </row>
    <row r="776" spans="1:94" x14ac:dyDescent="0.25">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c r="AO776" s="27"/>
      <c r="AP776" s="27"/>
      <c r="AQ776" s="27"/>
      <c r="AR776" s="27"/>
      <c r="AS776" s="27"/>
      <c r="AT776" s="27"/>
      <c r="AU776" s="27"/>
      <c r="AV776" s="27"/>
      <c r="AW776" s="27"/>
      <c r="AX776" s="27"/>
      <c r="AY776" s="27"/>
      <c r="AZ776" s="27"/>
      <c r="BA776" s="27"/>
      <c r="BB776" s="27"/>
      <c r="BC776" s="27"/>
      <c r="BD776" s="27"/>
      <c r="BE776" s="27"/>
      <c r="BF776" s="27"/>
      <c r="BG776" s="27"/>
      <c r="BH776" s="27"/>
      <c r="BI776" s="27"/>
      <c r="BJ776" s="27"/>
      <c r="BK776" s="27"/>
      <c r="BL776" s="27"/>
      <c r="BM776" s="27"/>
      <c r="BN776" s="27"/>
      <c r="BO776" s="27"/>
      <c r="BP776" s="27"/>
      <c r="BQ776" s="27"/>
      <c r="BR776" s="27"/>
      <c r="BS776" s="27"/>
      <c r="BT776" s="27"/>
      <c r="BU776" s="27"/>
      <c r="BV776" s="27"/>
      <c r="BW776" s="27"/>
      <c r="BX776" s="27"/>
      <c r="BY776" s="27"/>
      <c r="BZ776" s="27"/>
      <c r="CA776" s="27"/>
      <c r="CB776" s="27"/>
      <c r="CC776" s="27"/>
      <c r="CD776" s="27"/>
      <c r="CE776" s="27"/>
      <c r="CF776" s="27"/>
      <c r="CG776" s="27"/>
      <c r="CH776" s="27"/>
      <c r="CI776" s="27"/>
      <c r="CJ776" s="27"/>
      <c r="CK776" s="27"/>
      <c r="CL776" s="27"/>
      <c r="CM776" s="27"/>
      <c r="CN776" s="27"/>
      <c r="CO776" s="27"/>
      <c r="CP776" s="27"/>
    </row>
    <row r="777" spans="1:94" x14ac:dyDescent="0.25">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c r="AO777" s="27"/>
      <c r="AP777" s="27"/>
      <c r="AQ777" s="27"/>
      <c r="AR777" s="27"/>
      <c r="AS777" s="27"/>
      <c r="AT777" s="27"/>
      <c r="AU777" s="27"/>
      <c r="AV777" s="27"/>
      <c r="AW777" s="27"/>
      <c r="AX777" s="27"/>
      <c r="AY777" s="27"/>
      <c r="AZ777" s="27"/>
      <c r="BA777" s="27"/>
      <c r="BB777" s="27"/>
      <c r="BC777" s="27"/>
      <c r="BD777" s="27"/>
      <c r="BE777" s="27"/>
      <c r="BF777" s="27"/>
      <c r="BG777" s="27"/>
      <c r="BH777" s="27"/>
      <c r="BI777" s="27"/>
      <c r="BJ777" s="27"/>
      <c r="BK777" s="27"/>
      <c r="BL777" s="27"/>
      <c r="BM777" s="27"/>
      <c r="BN777" s="27"/>
      <c r="BO777" s="27"/>
      <c r="BP777" s="27"/>
      <c r="BQ777" s="27"/>
      <c r="BR777" s="27"/>
      <c r="BS777" s="27"/>
      <c r="BT777" s="27"/>
      <c r="BU777" s="27"/>
      <c r="BV777" s="27"/>
      <c r="BW777" s="27"/>
      <c r="BX777" s="27"/>
      <c r="BY777" s="27"/>
      <c r="BZ777" s="27"/>
      <c r="CA777" s="27"/>
      <c r="CB777" s="27"/>
      <c r="CC777" s="27"/>
      <c r="CD777" s="27"/>
      <c r="CE777" s="27"/>
      <c r="CF777" s="27"/>
      <c r="CG777" s="27"/>
      <c r="CH777" s="27"/>
      <c r="CI777" s="27"/>
      <c r="CJ777" s="27"/>
      <c r="CK777" s="27"/>
      <c r="CL777" s="27"/>
      <c r="CM777" s="27"/>
      <c r="CN777" s="27"/>
      <c r="CO777" s="27"/>
      <c r="CP777" s="27"/>
    </row>
    <row r="778" spans="1:94" x14ac:dyDescent="0.25">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c r="AO778" s="27"/>
      <c r="AP778" s="27"/>
      <c r="AQ778" s="27"/>
      <c r="AR778" s="27"/>
      <c r="AS778" s="27"/>
      <c r="AT778" s="27"/>
      <c r="AU778" s="27"/>
      <c r="AV778" s="27"/>
      <c r="AW778" s="27"/>
      <c r="AX778" s="27"/>
      <c r="AY778" s="27"/>
      <c r="AZ778" s="27"/>
      <c r="BA778" s="27"/>
      <c r="BB778" s="27"/>
      <c r="BC778" s="27"/>
      <c r="BD778" s="27"/>
      <c r="BE778" s="27"/>
      <c r="BF778" s="27"/>
      <c r="BG778" s="27"/>
      <c r="BH778" s="27"/>
      <c r="BI778" s="27"/>
      <c r="BJ778" s="27"/>
      <c r="BK778" s="27"/>
      <c r="BL778" s="27"/>
      <c r="BM778" s="27"/>
      <c r="BN778" s="27"/>
      <c r="BO778" s="27"/>
      <c r="BP778" s="27"/>
      <c r="BQ778" s="27"/>
      <c r="BR778" s="27"/>
      <c r="BS778" s="27"/>
      <c r="BT778" s="27"/>
      <c r="BU778" s="27"/>
      <c r="BV778" s="27"/>
      <c r="BW778" s="27"/>
      <c r="BX778" s="27"/>
      <c r="BY778" s="27"/>
      <c r="BZ778" s="27"/>
      <c r="CA778" s="27"/>
      <c r="CB778" s="27"/>
      <c r="CC778" s="27"/>
      <c r="CD778" s="27"/>
      <c r="CE778" s="27"/>
      <c r="CF778" s="27"/>
      <c r="CG778" s="27"/>
      <c r="CH778" s="27"/>
      <c r="CI778" s="27"/>
      <c r="CJ778" s="27"/>
      <c r="CK778" s="27"/>
      <c r="CL778" s="27"/>
      <c r="CM778" s="27"/>
      <c r="CN778" s="27"/>
      <c r="CO778" s="27"/>
      <c r="CP778" s="27"/>
    </row>
    <row r="779" spans="1:94" x14ac:dyDescent="0.25">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c r="AO779" s="27"/>
      <c r="AP779" s="27"/>
      <c r="AQ779" s="27"/>
      <c r="AR779" s="27"/>
      <c r="AS779" s="27"/>
      <c r="AT779" s="27"/>
      <c r="AU779" s="27"/>
      <c r="AV779" s="27"/>
      <c r="AW779" s="27"/>
      <c r="AX779" s="27"/>
      <c r="AY779" s="27"/>
      <c r="AZ779" s="27"/>
      <c r="BA779" s="27"/>
      <c r="BB779" s="27"/>
      <c r="BC779" s="27"/>
      <c r="BD779" s="27"/>
      <c r="BE779" s="27"/>
      <c r="BF779" s="27"/>
      <c r="BG779" s="27"/>
      <c r="BH779" s="27"/>
      <c r="BI779" s="27"/>
      <c r="BJ779" s="27"/>
      <c r="BK779" s="27"/>
      <c r="BL779" s="27"/>
      <c r="BM779" s="27"/>
      <c r="BN779" s="27"/>
      <c r="BO779" s="27"/>
      <c r="BP779" s="27"/>
      <c r="BQ779" s="27"/>
      <c r="BR779" s="27"/>
      <c r="BS779" s="27"/>
      <c r="BT779" s="27"/>
      <c r="BU779" s="27"/>
      <c r="BV779" s="27"/>
      <c r="BW779" s="27"/>
      <c r="BX779" s="27"/>
      <c r="BY779" s="27"/>
      <c r="BZ779" s="27"/>
      <c r="CA779" s="27"/>
      <c r="CB779" s="27"/>
      <c r="CC779" s="27"/>
      <c r="CD779" s="27"/>
      <c r="CE779" s="27"/>
      <c r="CF779" s="27"/>
      <c r="CG779" s="27"/>
      <c r="CH779" s="27"/>
      <c r="CI779" s="27"/>
      <c r="CJ779" s="27"/>
      <c r="CK779" s="27"/>
      <c r="CL779" s="27"/>
      <c r="CM779" s="27"/>
      <c r="CN779" s="27"/>
      <c r="CO779" s="27"/>
      <c r="CP779" s="27"/>
    </row>
    <row r="780" spans="1:94" x14ac:dyDescent="0.25">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c r="AO780" s="27"/>
      <c r="AP780" s="27"/>
      <c r="AQ780" s="27"/>
      <c r="AR780" s="27"/>
      <c r="AS780" s="27"/>
      <c r="AT780" s="27"/>
      <c r="AU780" s="27"/>
      <c r="AV780" s="27"/>
      <c r="AW780" s="27"/>
      <c r="AX780" s="27"/>
      <c r="AY780" s="27"/>
      <c r="AZ780" s="27"/>
      <c r="BA780" s="27"/>
      <c r="BB780" s="27"/>
      <c r="BC780" s="27"/>
      <c r="BD780" s="27"/>
      <c r="BE780" s="27"/>
      <c r="BF780" s="27"/>
      <c r="BG780" s="27"/>
      <c r="BH780" s="27"/>
      <c r="BI780" s="27"/>
      <c r="BJ780" s="27"/>
      <c r="BK780" s="27"/>
      <c r="BL780" s="27"/>
      <c r="BM780" s="27"/>
      <c r="BN780" s="27"/>
      <c r="BO780" s="27"/>
      <c r="BP780" s="27"/>
      <c r="BQ780" s="27"/>
      <c r="BR780" s="27"/>
      <c r="BS780" s="27"/>
      <c r="BT780" s="27"/>
      <c r="BU780" s="27"/>
      <c r="BV780" s="27"/>
      <c r="BW780" s="27"/>
      <c r="BX780" s="27"/>
      <c r="BY780" s="27"/>
      <c r="BZ780" s="27"/>
      <c r="CA780" s="27"/>
      <c r="CB780" s="27"/>
      <c r="CC780" s="27"/>
      <c r="CD780" s="27"/>
      <c r="CE780" s="27"/>
      <c r="CF780" s="27"/>
      <c r="CG780" s="27"/>
      <c r="CH780" s="27"/>
      <c r="CI780" s="27"/>
      <c r="CJ780" s="27"/>
      <c r="CK780" s="27"/>
      <c r="CL780" s="27"/>
      <c r="CM780" s="27"/>
      <c r="CN780" s="27"/>
      <c r="CO780" s="27"/>
      <c r="CP780" s="27"/>
    </row>
    <row r="781" spans="1:94" x14ac:dyDescent="0.25">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c r="AO781" s="27"/>
      <c r="AP781" s="27"/>
      <c r="AQ781" s="27"/>
      <c r="AR781" s="27"/>
      <c r="AS781" s="27"/>
      <c r="AT781" s="27"/>
      <c r="AU781" s="27"/>
      <c r="AV781" s="27"/>
      <c r="AW781" s="27"/>
      <c r="AX781" s="27"/>
      <c r="AY781" s="27"/>
      <c r="AZ781" s="27"/>
      <c r="BA781" s="27"/>
      <c r="BB781" s="27"/>
      <c r="BC781" s="27"/>
      <c r="BD781" s="27"/>
      <c r="BE781" s="27"/>
      <c r="BF781" s="27"/>
      <c r="BG781" s="27"/>
      <c r="BH781" s="27"/>
      <c r="BI781" s="27"/>
      <c r="BJ781" s="27"/>
      <c r="BK781" s="27"/>
      <c r="BL781" s="27"/>
      <c r="BM781" s="27"/>
      <c r="BN781" s="27"/>
      <c r="BO781" s="27"/>
      <c r="BP781" s="27"/>
      <c r="BQ781" s="27"/>
      <c r="BR781" s="27"/>
      <c r="BS781" s="27"/>
      <c r="BT781" s="27"/>
      <c r="BU781" s="27"/>
      <c r="BV781" s="27"/>
      <c r="BW781" s="27"/>
      <c r="BX781" s="27"/>
      <c r="BY781" s="27"/>
      <c r="BZ781" s="27"/>
      <c r="CA781" s="27"/>
      <c r="CB781" s="27"/>
      <c r="CC781" s="27"/>
      <c r="CD781" s="27"/>
      <c r="CE781" s="27"/>
      <c r="CF781" s="27"/>
      <c r="CG781" s="27"/>
      <c r="CH781" s="27"/>
      <c r="CI781" s="27"/>
      <c r="CJ781" s="27"/>
      <c r="CK781" s="27"/>
      <c r="CL781" s="27"/>
      <c r="CM781" s="27"/>
      <c r="CN781" s="27"/>
      <c r="CO781" s="27"/>
      <c r="CP781" s="27"/>
    </row>
    <row r="782" spans="1:94" x14ac:dyDescent="0.25">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c r="AO782" s="27"/>
      <c r="AP782" s="27"/>
      <c r="AQ782" s="27"/>
      <c r="AR782" s="27"/>
      <c r="AS782" s="27"/>
      <c r="AT782" s="27"/>
      <c r="AU782" s="27"/>
      <c r="AV782" s="27"/>
      <c r="AW782" s="27"/>
      <c r="AX782" s="27"/>
      <c r="AY782" s="27"/>
      <c r="AZ782" s="27"/>
      <c r="BA782" s="27"/>
      <c r="BB782" s="27"/>
      <c r="BC782" s="27"/>
      <c r="BD782" s="27"/>
      <c r="BE782" s="27"/>
      <c r="BF782" s="27"/>
      <c r="BG782" s="27"/>
      <c r="BH782" s="27"/>
      <c r="BI782" s="27"/>
      <c r="BJ782" s="27"/>
      <c r="BK782" s="27"/>
      <c r="BL782" s="27"/>
      <c r="BM782" s="27"/>
      <c r="BN782" s="27"/>
      <c r="BO782" s="27"/>
      <c r="BP782" s="27"/>
      <c r="BQ782" s="27"/>
      <c r="BR782" s="27"/>
      <c r="BS782" s="27"/>
      <c r="BT782" s="27"/>
      <c r="BU782" s="27"/>
      <c r="BV782" s="27"/>
      <c r="BW782" s="27"/>
      <c r="BX782" s="27"/>
      <c r="BY782" s="27"/>
      <c r="BZ782" s="27"/>
      <c r="CA782" s="27"/>
      <c r="CB782" s="27"/>
      <c r="CC782" s="27"/>
      <c r="CD782" s="27"/>
      <c r="CE782" s="27"/>
      <c r="CF782" s="27"/>
      <c r="CG782" s="27"/>
      <c r="CH782" s="27"/>
      <c r="CI782" s="27"/>
      <c r="CJ782" s="27"/>
      <c r="CK782" s="27"/>
      <c r="CL782" s="27"/>
      <c r="CM782" s="27"/>
      <c r="CN782" s="27"/>
      <c r="CO782" s="27"/>
      <c r="CP782" s="27"/>
    </row>
    <row r="783" spans="1:94" x14ac:dyDescent="0.25">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c r="AO783" s="27"/>
      <c r="AP783" s="27"/>
      <c r="AQ783" s="27"/>
      <c r="AR783" s="27"/>
      <c r="AS783" s="27"/>
      <c r="AT783" s="27"/>
      <c r="AU783" s="27"/>
      <c r="AV783" s="27"/>
      <c r="AW783" s="27"/>
      <c r="AX783" s="27"/>
      <c r="AY783" s="27"/>
      <c r="AZ783" s="27"/>
      <c r="BA783" s="27"/>
      <c r="BB783" s="27"/>
      <c r="BC783" s="27"/>
      <c r="BD783" s="27"/>
      <c r="BE783" s="27"/>
      <c r="BF783" s="27"/>
      <c r="BG783" s="27"/>
      <c r="BH783" s="27"/>
      <c r="BI783" s="27"/>
      <c r="BJ783" s="27"/>
      <c r="BK783" s="27"/>
      <c r="BL783" s="27"/>
      <c r="BM783" s="27"/>
      <c r="BN783" s="27"/>
      <c r="BO783" s="27"/>
      <c r="BP783" s="27"/>
      <c r="BQ783" s="27"/>
      <c r="BR783" s="27"/>
      <c r="BS783" s="27"/>
      <c r="BT783" s="27"/>
      <c r="BU783" s="27"/>
      <c r="BV783" s="27"/>
      <c r="BW783" s="27"/>
      <c r="BX783" s="27"/>
      <c r="BY783" s="27"/>
      <c r="BZ783" s="27"/>
      <c r="CA783" s="27"/>
      <c r="CB783" s="27"/>
      <c r="CC783" s="27"/>
      <c r="CD783" s="27"/>
      <c r="CE783" s="27"/>
      <c r="CF783" s="27"/>
      <c r="CG783" s="27"/>
      <c r="CH783" s="27"/>
      <c r="CI783" s="27"/>
      <c r="CJ783" s="27"/>
      <c r="CK783" s="27"/>
      <c r="CL783" s="27"/>
      <c r="CM783" s="27"/>
      <c r="CN783" s="27"/>
      <c r="CO783" s="27"/>
      <c r="CP783" s="27"/>
    </row>
    <row r="784" spans="1:94" x14ac:dyDescent="0.25">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c r="AO784" s="27"/>
      <c r="AP784" s="27"/>
      <c r="AQ784" s="27"/>
      <c r="AR784" s="27"/>
      <c r="AS784" s="27"/>
      <c r="AT784" s="27"/>
      <c r="AU784" s="27"/>
      <c r="AV784" s="27"/>
      <c r="AW784" s="27"/>
      <c r="AX784" s="27"/>
      <c r="AY784" s="27"/>
      <c r="AZ784" s="27"/>
      <c r="BA784" s="27"/>
      <c r="BB784" s="27"/>
      <c r="BC784" s="27"/>
      <c r="BD784" s="27"/>
      <c r="BE784" s="27"/>
      <c r="BF784" s="27"/>
      <c r="BG784" s="27"/>
      <c r="BH784" s="27"/>
      <c r="BI784" s="27"/>
      <c r="BJ784" s="27"/>
      <c r="BK784" s="27"/>
      <c r="BL784" s="27"/>
      <c r="BM784" s="27"/>
      <c r="BN784" s="27"/>
      <c r="BO784" s="27"/>
      <c r="BP784" s="27"/>
      <c r="BQ784" s="27"/>
      <c r="BR784" s="27"/>
      <c r="BS784" s="27"/>
      <c r="BT784" s="27"/>
      <c r="BU784" s="27"/>
      <c r="BV784" s="27"/>
      <c r="BW784" s="27"/>
      <c r="BX784" s="27"/>
      <c r="BY784" s="27"/>
      <c r="BZ784" s="27"/>
      <c r="CA784" s="27"/>
      <c r="CB784" s="27"/>
      <c r="CC784" s="27"/>
      <c r="CD784" s="27"/>
      <c r="CE784" s="27"/>
      <c r="CF784" s="27"/>
      <c r="CG784" s="27"/>
      <c r="CH784" s="27"/>
      <c r="CI784" s="27"/>
      <c r="CJ784" s="27"/>
      <c r="CK784" s="27"/>
      <c r="CL784" s="27"/>
      <c r="CM784" s="27"/>
      <c r="CN784" s="27"/>
      <c r="CO784" s="27"/>
      <c r="CP784" s="27"/>
    </row>
    <row r="785" spans="1:94" x14ac:dyDescent="0.25">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c r="AO785" s="27"/>
      <c r="AP785" s="27"/>
      <c r="AQ785" s="27"/>
      <c r="AR785" s="27"/>
      <c r="AS785" s="27"/>
      <c r="AT785" s="27"/>
      <c r="AU785" s="27"/>
      <c r="AV785" s="27"/>
      <c r="AW785" s="27"/>
      <c r="AX785" s="27"/>
      <c r="AY785" s="27"/>
      <c r="AZ785" s="27"/>
      <c r="BA785" s="27"/>
      <c r="BB785" s="27"/>
      <c r="BC785" s="27"/>
      <c r="BD785" s="27"/>
      <c r="BE785" s="27"/>
      <c r="BF785" s="27"/>
      <c r="BG785" s="27"/>
      <c r="BH785" s="27"/>
      <c r="BI785" s="27"/>
      <c r="BJ785" s="27"/>
      <c r="BK785" s="27"/>
      <c r="BL785" s="27"/>
      <c r="BM785" s="27"/>
      <c r="BN785" s="27"/>
      <c r="BO785" s="27"/>
      <c r="BP785" s="27"/>
      <c r="BQ785" s="27"/>
      <c r="BR785" s="27"/>
      <c r="BS785" s="27"/>
      <c r="BT785" s="27"/>
      <c r="BU785" s="27"/>
      <c r="BV785" s="27"/>
      <c r="BW785" s="27"/>
      <c r="BX785" s="27"/>
      <c r="BY785" s="27"/>
      <c r="BZ785" s="27"/>
      <c r="CA785" s="27"/>
      <c r="CB785" s="27"/>
      <c r="CC785" s="27"/>
      <c r="CD785" s="27"/>
      <c r="CE785" s="27"/>
      <c r="CF785" s="27"/>
      <c r="CG785" s="27"/>
      <c r="CH785" s="27"/>
      <c r="CI785" s="27"/>
      <c r="CJ785" s="27"/>
      <c r="CK785" s="27"/>
      <c r="CL785" s="27"/>
      <c r="CM785" s="27"/>
      <c r="CN785" s="27"/>
      <c r="CO785" s="27"/>
      <c r="CP785" s="27"/>
    </row>
    <row r="786" spans="1:94" x14ac:dyDescent="0.25">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c r="AO786" s="27"/>
      <c r="AP786" s="27"/>
      <c r="AQ786" s="27"/>
      <c r="AR786" s="27"/>
      <c r="AS786" s="27"/>
      <c r="AT786" s="27"/>
      <c r="AU786" s="27"/>
      <c r="AV786" s="27"/>
      <c r="AW786" s="27"/>
      <c r="AX786" s="27"/>
      <c r="AY786" s="27"/>
      <c r="AZ786" s="27"/>
      <c r="BA786" s="27"/>
      <c r="BB786" s="27"/>
      <c r="BC786" s="27"/>
      <c r="BD786" s="27"/>
      <c r="BE786" s="27"/>
      <c r="BF786" s="27"/>
      <c r="BG786" s="27"/>
      <c r="BH786" s="27"/>
      <c r="BI786" s="27"/>
      <c r="BJ786" s="27"/>
      <c r="BK786" s="27"/>
      <c r="BL786" s="27"/>
      <c r="BM786" s="27"/>
      <c r="BN786" s="27"/>
      <c r="BO786" s="27"/>
      <c r="BP786" s="27"/>
      <c r="BQ786" s="27"/>
      <c r="BR786" s="27"/>
      <c r="BS786" s="27"/>
      <c r="BT786" s="27"/>
      <c r="BU786" s="27"/>
      <c r="BV786" s="27"/>
      <c r="BW786" s="27"/>
      <c r="BX786" s="27"/>
      <c r="BY786" s="27"/>
      <c r="BZ786" s="27"/>
      <c r="CA786" s="27"/>
      <c r="CB786" s="27"/>
      <c r="CC786" s="27"/>
      <c r="CD786" s="27"/>
      <c r="CE786" s="27"/>
      <c r="CF786" s="27"/>
      <c r="CG786" s="27"/>
      <c r="CH786" s="27"/>
      <c r="CI786" s="27"/>
      <c r="CJ786" s="27"/>
      <c r="CK786" s="27"/>
      <c r="CL786" s="27"/>
      <c r="CM786" s="27"/>
      <c r="CN786" s="27"/>
      <c r="CO786" s="27"/>
      <c r="CP786" s="27"/>
    </row>
    <row r="787" spans="1:94" x14ac:dyDescent="0.25">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c r="AO787" s="27"/>
      <c r="AP787" s="27"/>
      <c r="AQ787" s="27"/>
      <c r="AR787" s="27"/>
      <c r="AS787" s="27"/>
      <c r="AT787" s="27"/>
      <c r="AU787" s="27"/>
      <c r="AV787" s="27"/>
      <c r="AW787" s="27"/>
      <c r="AX787" s="27"/>
      <c r="AY787" s="27"/>
      <c r="AZ787" s="27"/>
      <c r="BA787" s="27"/>
      <c r="BB787" s="27"/>
      <c r="BC787" s="27"/>
      <c r="BD787" s="27"/>
      <c r="BE787" s="27"/>
      <c r="BF787" s="27"/>
      <c r="BG787" s="27"/>
      <c r="BH787" s="27"/>
      <c r="BI787" s="27"/>
      <c r="BJ787" s="27"/>
      <c r="BK787" s="27"/>
      <c r="BL787" s="27"/>
      <c r="BM787" s="27"/>
      <c r="BN787" s="27"/>
      <c r="BO787" s="27"/>
      <c r="BP787" s="27"/>
      <c r="BQ787" s="27"/>
      <c r="BR787" s="27"/>
      <c r="BS787" s="27"/>
      <c r="BT787" s="27"/>
      <c r="BU787" s="27"/>
      <c r="BV787" s="27"/>
      <c r="BW787" s="27"/>
      <c r="BX787" s="27"/>
      <c r="BY787" s="27"/>
      <c r="BZ787" s="27"/>
      <c r="CA787" s="27"/>
      <c r="CB787" s="27"/>
      <c r="CC787" s="27"/>
      <c r="CD787" s="27"/>
      <c r="CE787" s="27"/>
      <c r="CF787" s="27"/>
      <c r="CG787" s="27"/>
      <c r="CH787" s="27"/>
      <c r="CI787" s="27"/>
      <c r="CJ787" s="27"/>
      <c r="CK787" s="27"/>
      <c r="CL787" s="27"/>
      <c r="CM787" s="27"/>
      <c r="CN787" s="27"/>
      <c r="CO787" s="27"/>
      <c r="CP787" s="27"/>
    </row>
    <row r="788" spans="1:94" x14ac:dyDescent="0.25">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c r="AO788" s="27"/>
      <c r="AP788" s="27"/>
      <c r="AQ788" s="27"/>
      <c r="AR788" s="27"/>
      <c r="AS788" s="27"/>
      <c r="AT788" s="27"/>
      <c r="AU788" s="27"/>
      <c r="AV788" s="27"/>
      <c r="AW788" s="27"/>
      <c r="AX788" s="27"/>
      <c r="AY788" s="27"/>
      <c r="AZ788" s="27"/>
      <c r="BA788" s="27"/>
      <c r="BB788" s="27"/>
      <c r="BC788" s="27"/>
      <c r="BD788" s="27"/>
      <c r="BE788" s="27"/>
      <c r="BF788" s="27"/>
      <c r="BG788" s="27"/>
      <c r="BH788" s="27"/>
      <c r="BI788" s="27"/>
      <c r="BJ788" s="27"/>
      <c r="BK788" s="27"/>
      <c r="BL788" s="27"/>
      <c r="BM788" s="27"/>
      <c r="BN788" s="27"/>
      <c r="BO788" s="27"/>
      <c r="BP788" s="27"/>
      <c r="BQ788" s="27"/>
      <c r="BR788" s="27"/>
      <c r="BS788" s="27"/>
      <c r="BT788" s="27"/>
      <c r="BU788" s="27"/>
      <c r="BV788" s="27"/>
      <c r="BW788" s="27"/>
      <c r="BX788" s="27"/>
      <c r="BY788" s="27"/>
      <c r="BZ788" s="27"/>
      <c r="CA788" s="27"/>
      <c r="CB788" s="27"/>
      <c r="CC788" s="27"/>
      <c r="CD788" s="27"/>
      <c r="CE788" s="27"/>
      <c r="CF788" s="27"/>
      <c r="CG788" s="27"/>
      <c r="CH788" s="27"/>
      <c r="CI788" s="27"/>
      <c r="CJ788" s="27"/>
      <c r="CK788" s="27"/>
      <c r="CL788" s="27"/>
      <c r="CM788" s="27"/>
      <c r="CN788" s="27"/>
      <c r="CO788" s="27"/>
      <c r="CP788" s="27"/>
    </row>
    <row r="789" spans="1:94" x14ac:dyDescent="0.25">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c r="AO789" s="27"/>
      <c r="AP789" s="27"/>
      <c r="AQ789" s="27"/>
      <c r="AR789" s="27"/>
      <c r="AS789" s="27"/>
      <c r="AT789" s="27"/>
      <c r="AU789" s="27"/>
      <c r="AV789" s="27"/>
      <c r="AW789" s="27"/>
      <c r="AX789" s="27"/>
      <c r="AY789" s="27"/>
      <c r="AZ789" s="27"/>
      <c r="BA789" s="27"/>
      <c r="BB789" s="27"/>
      <c r="BC789" s="27"/>
      <c r="BD789" s="27"/>
      <c r="BE789" s="27"/>
      <c r="BF789" s="27"/>
      <c r="BG789" s="27"/>
      <c r="BH789" s="27"/>
      <c r="BI789" s="27"/>
      <c r="BJ789" s="27"/>
      <c r="BK789" s="27"/>
      <c r="BL789" s="27"/>
      <c r="BM789" s="27"/>
      <c r="BN789" s="27"/>
      <c r="BO789" s="27"/>
      <c r="BP789" s="27"/>
      <c r="BQ789" s="27"/>
      <c r="BR789" s="27"/>
      <c r="BS789" s="27"/>
      <c r="BT789" s="27"/>
      <c r="BU789" s="27"/>
      <c r="BV789" s="27"/>
      <c r="BW789" s="27"/>
      <c r="BX789" s="27"/>
      <c r="BY789" s="27"/>
      <c r="BZ789" s="27"/>
      <c r="CA789" s="27"/>
      <c r="CB789" s="27"/>
      <c r="CC789" s="27"/>
      <c r="CD789" s="27"/>
      <c r="CE789" s="27"/>
      <c r="CF789" s="27"/>
      <c r="CG789" s="27"/>
      <c r="CH789" s="27"/>
      <c r="CI789" s="27"/>
      <c r="CJ789" s="27"/>
      <c r="CK789" s="27"/>
      <c r="CL789" s="27"/>
      <c r="CM789" s="27"/>
      <c r="CN789" s="27"/>
      <c r="CO789" s="27"/>
      <c r="CP789" s="27"/>
    </row>
    <row r="790" spans="1:94" x14ac:dyDescent="0.25">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c r="AO790" s="27"/>
      <c r="AP790" s="27"/>
      <c r="AQ790" s="27"/>
      <c r="AR790" s="27"/>
      <c r="AS790" s="27"/>
      <c r="AT790" s="27"/>
      <c r="AU790" s="27"/>
      <c r="AV790" s="27"/>
      <c r="AW790" s="27"/>
      <c r="AX790" s="27"/>
      <c r="AY790" s="27"/>
      <c r="AZ790" s="27"/>
      <c r="BA790" s="27"/>
      <c r="BB790" s="27"/>
      <c r="BC790" s="27"/>
      <c r="BD790" s="27"/>
      <c r="BE790" s="27"/>
      <c r="BF790" s="27"/>
      <c r="BG790" s="27"/>
      <c r="BH790" s="27"/>
      <c r="BI790" s="27"/>
      <c r="BJ790" s="27"/>
      <c r="BK790" s="27"/>
      <c r="BL790" s="27"/>
      <c r="BM790" s="27"/>
      <c r="BN790" s="27"/>
      <c r="BO790" s="27"/>
      <c r="BP790" s="27"/>
      <c r="BQ790" s="27"/>
      <c r="BR790" s="27"/>
      <c r="BS790" s="27"/>
      <c r="BT790" s="27"/>
      <c r="BU790" s="27"/>
      <c r="BV790" s="27"/>
      <c r="BW790" s="27"/>
      <c r="BX790" s="27"/>
      <c r="BY790" s="27"/>
      <c r="BZ790" s="27"/>
      <c r="CA790" s="27"/>
      <c r="CB790" s="27"/>
      <c r="CC790" s="27"/>
      <c r="CD790" s="27"/>
      <c r="CE790" s="27"/>
      <c r="CF790" s="27"/>
      <c r="CG790" s="27"/>
      <c r="CH790" s="27"/>
      <c r="CI790" s="27"/>
      <c r="CJ790" s="27"/>
      <c r="CK790" s="27"/>
      <c r="CL790" s="27"/>
      <c r="CM790" s="27"/>
      <c r="CN790" s="27"/>
      <c r="CO790" s="27"/>
      <c r="CP790" s="27"/>
    </row>
    <row r="791" spans="1:94" x14ac:dyDescent="0.25">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c r="AO791" s="27"/>
      <c r="AP791" s="27"/>
      <c r="AQ791" s="27"/>
      <c r="AR791" s="27"/>
      <c r="AS791" s="27"/>
      <c r="AT791" s="27"/>
      <c r="AU791" s="27"/>
      <c r="AV791" s="27"/>
      <c r="AW791" s="27"/>
      <c r="AX791" s="27"/>
      <c r="AY791" s="27"/>
      <c r="AZ791" s="27"/>
      <c r="BA791" s="27"/>
      <c r="BB791" s="27"/>
      <c r="BC791" s="27"/>
      <c r="BD791" s="27"/>
      <c r="BE791" s="27"/>
      <c r="BF791" s="27"/>
      <c r="BG791" s="27"/>
      <c r="BH791" s="27"/>
      <c r="BI791" s="27"/>
      <c r="BJ791" s="27"/>
      <c r="BK791" s="27"/>
      <c r="BL791" s="27"/>
      <c r="BM791" s="27"/>
      <c r="BN791" s="27"/>
      <c r="BO791" s="27"/>
      <c r="BP791" s="27"/>
      <c r="BQ791" s="27"/>
      <c r="BR791" s="27"/>
      <c r="BS791" s="27"/>
      <c r="BT791" s="27"/>
      <c r="BU791" s="27"/>
      <c r="BV791" s="27"/>
      <c r="BW791" s="27"/>
      <c r="BX791" s="27"/>
      <c r="BY791" s="27"/>
      <c r="BZ791" s="27"/>
      <c r="CA791" s="27"/>
      <c r="CB791" s="27"/>
      <c r="CC791" s="27"/>
      <c r="CD791" s="27"/>
      <c r="CE791" s="27"/>
      <c r="CF791" s="27"/>
      <c r="CG791" s="27"/>
      <c r="CH791" s="27"/>
      <c r="CI791" s="27"/>
      <c r="CJ791" s="27"/>
      <c r="CK791" s="27"/>
      <c r="CL791" s="27"/>
      <c r="CM791" s="27"/>
      <c r="CN791" s="27"/>
      <c r="CO791" s="27"/>
      <c r="CP791" s="27"/>
    </row>
    <row r="792" spans="1:94" x14ac:dyDescent="0.25">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c r="AO792" s="27"/>
      <c r="AP792" s="27"/>
      <c r="AQ792" s="27"/>
      <c r="AR792" s="27"/>
      <c r="AS792" s="27"/>
      <c r="AT792" s="27"/>
      <c r="AU792" s="27"/>
      <c r="AV792" s="27"/>
      <c r="AW792" s="27"/>
      <c r="AX792" s="27"/>
      <c r="AY792" s="27"/>
      <c r="AZ792" s="27"/>
      <c r="BA792" s="27"/>
      <c r="BB792" s="27"/>
      <c r="BC792" s="27"/>
      <c r="BD792" s="27"/>
      <c r="BE792" s="27"/>
      <c r="BF792" s="27"/>
      <c r="BG792" s="27"/>
      <c r="BH792" s="27"/>
      <c r="BI792" s="27"/>
      <c r="BJ792" s="27"/>
      <c r="BK792" s="27"/>
      <c r="BL792" s="27"/>
      <c r="BM792" s="27"/>
      <c r="BN792" s="27"/>
      <c r="BO792" s="27"/>
      <c r="BP792" s="27"/>
      <c r="BQ792" s="27"/>
      <c r="BR792" s="27"/>
      <c r="BS792" s="27"/>
      <c r="BT792" s="27"/>
      <c r="BU792" s="27"/>
      <c r="BV792" s="27"/>
      <c r="BW792" s="27"/>
      <c r="BX792" s="27"/>
      <c r="BY792" s="27"/>
      <c r="BZ792" s="27"/>
      <c r="CA792" s="27"/>
      <c r="CB792" s="27"/>
      <c r="CC792" s="27"/>
      <c r="CD792" s="27"/>
      <c r="CE792" s="27"/>
      <c r="CF792" s="27"/>
      <c r="CG792" s="27"/>
      <c r="CH792" s="27"/>
      <c r="CI792" s="27"/>
      <c r="CJ792" s="27"/>
      <c r="CK792" s="27"/>
      <c r="CL792" s="27"/>
      <c r="CM792" s="27"/>
      <c r="CN792" s="27"/>
      <c r="CO792" s="27"/>
      <c r="CP792" s="27"/>
    </row>
    <row r="793" spans="1:94" x14ac:dyDescent="0.25">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c r="AO793" s="27"/>
      <c r="AP793" s="27"/>
      <c r="AQ793" s="27"/>
      <c r="AR793" s="27"/>
      <c r="AS793" s="27"/>
      <c r="AT793" s="27"/>
      <c r="AU793" s="27"/>
      <c r="AV793" s="27"/>
      <c r="AW793" s="27"/>
      <c r="AX793" s="27"/>
      <c r="AY793" s="27"/>
      <c r="AZ793" s="27"/>
      <c r="BA793" s="27"/>
      <c r="BB793" s="27"/>
      <c r="BC793" s="27"/>
      <c r="BD793" s="27"/>
      <c r="BE793" s="27"/>
      <c r="BF793" s="27"/>
      <c r="BG793" s="27"/>
      <c r="BH793" s="27"/>
      <c r="BI793" s="27"/>
      <c r="BJ793" s="27"/>
      <c r="BK793" s="27"/>
      <c r="BL793" s="27"/>
      <c r="BM793" s="27"/>
      <c r="BN793" s="27"/>
      <c r="BO793" s="27"/>
      <c r="BP793" s="27"/>
      <c r="BQ793" s="27"/>
      <c r="BR793" s="27"/>
      <c r="BS793" s="27"/>
      <c r="BT793" s="27"/>
      <c r="BU793" s="27"/>
      <c r="BV793" s="27"/>
      <c r="BW793" s="27"/>
      <c r="BX793" s="27"/>
      <c r="BY793" s="27"/>
      <c r="BZ793" s="27"/>
      <c r="CA793" s="27"/>
      <c r="CB793" s="27"/>
      <c r="CC793" s="27"/>
      <c r="CD793" s="27"/>
      <c r="CE793" s="27"/>
      <c r="CF793" s="27"/>
      <c r="CG793" s="27"/>
      <c r="CH793" s="27"/>
      <c r="CI793" s="27"/>
      <c r="CJ793" s="27"/>
      <c r="CK793" s="27"/>
      <c r="CL793" s="27"/>
      <c r="CM793" s="27"/>
      <c r="CN793" s="27"/>
      <c r="CO793" s="27"/>
      <c r="CP793" s="27"/>
    </row>
    <row r="794" spans="1:94" x14ac:dyDescent="0.25">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c r="AO794" s="27"/>
      <c r="AP794" s="27"/>
      <c r="AQ794" s="27"/>
      <c r="AR794" s="27"/>
      <c r="AS794" s="27"/>
      <c r="AT794" s="27"/>
      <c r="AU794" s="27"/>
      <c r="AV794" s="27"/>
      <c r="AW794" s="27"/>
      <c r="AX794" s="27"/>
      <c r="AY794" s="27"/>
      <c r="AZ794" s="27"/>
      <c r="BA794" s="27"/>
      <c r="BB794" s="27"/>
      <c r="BC794" s="27"/>
      <c r="BD794" s="27"/>
      <c r="BE794" s="27"/>
      <c r="BF794" s="27"/>
      <c r="BG794" s="27"/>
      <c r="BH794" s="27"/>
      <c r="BI794" s="27"/>
      <c r="BJ794" s="27"/>
      <c r="BK794" s="27"/>
      <c r="BL794" s="27"/>
      <c r="BM794" s="27"/>
      <c r="BN794" s="27"/>
      <c r="BO794" s="27"/>
      <c r="BP794" s="27"/>
      <c r="BQ794" s="27"/>
      <c r="BR794" s="27"/>
      <c r="BS794" s="27"/>
      <c r="BT794" s="27"/>
      <c r="BU794" s="27"/>
      <c r="BV794" s="27"/>
      <c r="BW794" s="27"/>
      <c r="BX794" s="27"/>
      <c r="BY794" s="27"/>
      <c r="BZ794" s="27"/>
      <c r="CA794" s="27"/>
      <c r="CB794" s="27"/>
      <c r="CC794" s="27"/>
      <c r="CD794" s="27"/>
      <c r="CE794" s="27"/>
      <c r="CF794" s="27"/>
      <c r="CG794" s="27"/>
      <c r="CH794" s="27"/>
      <c r="CI794" s="27"/>
      <c r="CJ794" s="27"/>
      <c r="CK794" s="27"/>
      <c r="CL794" s="27"/>
      <c r="CM794" s="27"/>
      <c r="CN794" s="27"/>
      <c r="CO794" s="27"/>
      <c r="CP794" s="27"/>
    </row>
    <row r="795" spans="1:94" x14ac:dyDescent="0.25">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c r="AO795" s="27"/>
      <c r="AP795" s="27"/>
      <c r="AQ795" s="27"/>
      <c r="AR795" s="27"/>
      <c r="AS795" s="27"/>
      <c r="AT795" s="27"/>
      <c r="AU795" s="27"/>
      <c r="AV795" s="27"/>
      <c r="AW795" s="27"/>
      <c r="AX795" s="27"/>
      <c r="AY795" s="27"/>
      <c r="AZ795" s="27"/>
      <c r="BA795" s="27"/>
      <c r="BB795" s="27"/>
      <c r="BC795" s="27"/>
      <c r="BD795" s="27"/>
      <c r="BE795" s="27"/>
      <c r="BF795" s="27"/>
      <c r="BG795" s="27"/>
      <c r="BH795" s="27"/>
      <c r="BI795" s="27"/>
      <c r="BJ795" s="27"/>
      <c r="BK795" s="27"/>
      <c r="BL795" s="27"/>
      <c r="BM795" s="27"/>
      <c r="BN795" s="27"/>
      <c r="BO795" s="27"/>
      <c r="BP795" s="27"/>
      <c r="BQ795" s="27"/>
      <c r="BR795" s="27"/>
      <c r="BS795" s="27"/>
      <c r="BT795" s="27"/>
      <c r="BU795" s="27"/>
      <c r="BV795" s="27"/>
      <c r="BW795" s="27"/>
      <c r="BX795" s="27"/>
      <c r="BY795" s="27"/>
      <c r="BZ795" s="27"/>
      <c r="CA795" s="27"/>
      <c r="CB795" s="27"/>
      <c r="CC795" s="27"/>
      <c r="CD795" s="27"/>
      <c r="CE795" s="27"/>
      <c r="CF795" s="27"/>
      <c r="CG795" s="27"/>
      <c r="CH795" s="27"/>
      <c r="CI795" s="27"/>
      <c r="CJ795" s="27"/>
      <c r="CK795" s="27"/>
      <c r="CL795" s="27"/>
      <c r="CM795" s="27"/>
      <c r="CN795" s="27"/>
      <c r="CO795" s="27"/>
      <c r="CP795" s="27"/>
    </row>
    <row r="796" spans="1:94" x14ac:dyDescent="0.25">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c r="AO796" s="27"/>
      <c r="AP796" s="27"/>
      <c r="AQ796" s="27"/>
      <c r="AR796" s="27"/>
      <c r="AS796" s="27"/>
      <c r="AT796" s="27"/>
      <c r="AU796" s="27"/>
      <c r="AV796" s="27"/>
      <c r="AW796" s="27"/>
      <c r="AX796" s="27"/>
      <c r="AY796" s="27"/>
      <c r="AZ796" s="27"/>
      <c r="BA796" s="27"/>
      <c r="BB796" s="27"/>
      <c r="BC796" s="27"/>
      <c r="BD796" s="27"/>
      <c r="BE796" s="27"/>
      <c r="BF796" s="27"/>
      <c r="BG796" s="27"/>
      <c r="BH796" s="27"/>
      <c r="BI796" s="27"/>
      <c r="BJ796" s="27"/>
      <c r="BK796" s="27"/>
      <c r="BL796" s="27"/>
      <c r="BM796" s="27"/>
      <c r="BN796" s="27"/>
      <c r="BO796" s="27"/>
      <c r="BP796" s="27"/>
      <c r="BQ796" s="27"/>
      <c r="BR796" s="27"/>
      <c r="BS796" s="27"/>
      <c r="BT796" s="27"/>
      <c r="BU796" s="27"/>
      <c r="BV796" s="27"/>
      <c r="BW796" s="27"/>
      <c r="BX796" s="27"/>
      <c r="BY796" s="27"/>
      <c r="BZ796" s="27"/>
      <c r="CA796" s="27"/>
      <c r="CB796" s="27"/>
      <c r="CC796" s="27"/>
      <c r="CD796" s="27"/>
      <c r="CE796" s="27"/>
      <c r="CF796" s="27"/>
      <c r="CG796" s="27"/>
      <c r="CH796" s="27"/>
      <c r="CI796" s="27"/>
      <c r="CJ796" s="27"/>
      <c r="CK796" s="27"/>
      <c r="CL796" s="27"/>
      <c r="CM796" s="27"/>
      <c r="CN796" s="27"/>
      <c r="CO796" s="27"/>
      <c r="CP796" s="27"/>
    </row>
    <row r="797" spans="1:94" x14ac:dyDescent="0.25">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c r="AO797" s="27"/>
      <c r="AP797" s="27"/>
      <c r="AQ797" s="27"/>
      <c r="AR797" s="27"/>
      <c r="AS797" s="27"/>
      <c r="AT797" s="27"/>
      <c r="AU797" s="27"/>
      <c r="AV797" s="27"/>
      <c r="AW797" s="27"/>
      <c r="AX797" s="27"/>
      <c r="AY797" s="27"/>
      <c r="AZ797" s="27"/>
      <c r="BA797" s="27"/>
      <c r="BB797" s="27"/>
      <c r="BC797" s="27"/>
      <c r="BD797" s="27"/>
      <c r="BE797" s="27"/>
      <c r="BF797" s="27"/>
      <c r="BG797" s="27"/>
      <c r="BH797" s="27"/>
      <c r="BI797" s="27"/>
      <c r="BJ797" s="27"/>
      <c r="BK797" s="27"/>
      <c r="BL797" s="27"/>
      <c r="BM797" s="27"/>
      <c r="BN797" s="27"/>
      <c r="BO797" s="27"/>
      <c r="BP797" s="27"/>
      <c r="BQ797" s="27"/>
      <c r="BR797" s="27"/>
      <c r="BS797" s="27"/>
      <c r="BT797" s="27"/>
      <c r="BU797" s="27"/>
      <c r="BV797" s="27"/>
      <c r="BW797" s="27"/>
      <c r="BX797" s="27"/>
      <c r="BY797" s="27"/>
      <c r="BZ797" s="27"/>
      <c r="CA797" s="27"/>
      <c r="CB797" s="27"/>
      <c r="CC797" s="27"/>
      <c r="CD797" s="27"/>
      <c r="CE797" s="27"/>
      <c r="CF797" s="27"/>
      <c r="CG797" s="27"/>
      <c r="CH797" s="27"/>
      <c r="CI797" s="27"/>
      <c r="CJ797" s="27"/>
      <c r="CK797" s="27"/>
      <c r="CL797" s="27"/>
      <c r="CM797" s="27"/>
      <c r="CN797" s="27"/>
      <c r="CO797" s="27"/>
      <c r="CP797" s="27"/>
    </row>
    <row r="798" spans="1:94" x14ac:dyDescent="0.25">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c r="AO798" s="27"/>
      <c r="AP798" s="27"/>
      <c r="AQ798" s="27"/>
      <c r="AR798" s="27"/>
      <c r="AS798" s="27"/>
      <c r="AT798" s="27"/>
      <c r="AU798" s="27"/>
      <c r="AV798" s="27"/>
      <c r="AW798" s="27"/>
      <c r="AX798" s="27"/>
      <c r="AY798" s="27"/>
      <c r="AZ798" s="27"/>
      <c r="BA798" s="27"/>
      <c r="BB798" s="27"/>
      <c r="BC798" s="27"/>
      <c r="BD798" s="27"/>
      <c r="BE798" s="27"/>
      <c r="BF798" s="27"/>
      <c r="BG798" s="27"/>
      <c r="BH798" s="27"/>
      <c r="BI798" s="27"/>
      <c r="BJ798" s="27"/>
      <c r="BK798" s="27"/>
      <c r="BL798" s="27"/>
      <c r="BM798" s="27"/>
      <c r="BN798" s="27"/>
      <c r="BO798" s="27"/>
      <c r="BP798" s="27"/>
      <c r="BQ798" s="27"/>
      <c r="BR798" s="27"/>
      <c r="BS798" s="27"/>
      <c r="BT798" s="27"/>
      <c r="BU798" s="27"/>
      <c r="BV798" s="27"/>
      <c r="BW798" s="27"/>
      <c r="BX798" s="27"/>
      <c r="BY798" s="27"/>
      <c r="BZ798" s="27"/>
      <c r="CA798" s="27"/>
      <c r="CB798" s="27"/>
      <c r="CC798" s="27"/>
      <c r="CD798" s="27"/>
      <c r="CE798" s="27"/>
      <c r="CF798" s="27"/>
      <c r="CG798" s="27"/>
      <c r="CH798" s="27"/>
      <c r="CI798" s="27"/>
      <c r="CJ798" s="27"/>
      <c r="CK798" s="27"/>
      <c r="CL798" s="27"/>
      <c r="CM798" s="27"/>
      <c r="CN798" s="27"/>
      <c r="CO798" s="27"/>
      <c r="CP798" s="27"/>
    </row>
    <row r="799" spans="1:94" x14ac:dyDescent="0.25">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c r="AO799" s="27"/>
      <c r="AP799" s="27"/>
      <c r="AQ799" s="27"/>
      <c r="AR799" s="27"/>
      <c r="AS799" s="27"/>
      <c r="AT799" s="27"/>
      <c r="AU799" s="27"/>
      <c r="AV799" s="27"/>
      <c r="AW799" s="27"/>
      <c r="AX799" s="27"/>
      <c r="AY799" s="27"/>
      <c r="AZ799" s="27"/>
      <c r="BA799" s="27"/>
      <c r="BB799" s="27"/>
      <c r="BC799" s="27"/>
      <c r="BD799" s="27"/>
      <c r="BE799" s="27"/>
      <c r="BF799" s="27"/>
      <c r="BG799" s="27"/>
      <c r="BH799" s="27"/>
      <c r="BI799" s="27"/>
      <c r="BJ799" s="27"/>
      <c r="BK799" s="27"/>
      <c r="BL799" s="27"/>
      <c r="BM799" s="27"/>
      <c r="BN799" s="27"/>
      <c r="BO799" s="27"/>
      <c r="BP799" s="27"/>
      <c r="BQ799" s="27"/>
      <c r="BR799" s="27"/>
      <c r="BS799" s="27"/>
      <c r="BT799" s="27"/>
      <c r="BU799" s="27"/>
      <c r="BV799" s="27"/>
      <c r="BW799" s="27"/>
      <c r="BX799" s="27"/>
      <c r="BY799" s="27"/>
      <c r="BZ799" s="27"/>
      <c r="CA799" s="27"/>
      <c r="CB799" s="27"/>
      <c r="CC799" s="27"/>
      <c r="CD799" s="27"/>
      <c r="CE799" s="27"/>
      <c r="CF799" s="27"/>
      <c r="CG799" s="27"/>
      <c r="CH799" s="27"/>
      <c r="CI799" s="27"/>
      <c r="CJ799" s="27"/>
      <c r="CK799" s="27"/>
      <c r="CL799" s="27"/>
      <c r="CM799" s="27"/>
      <c r="CN799" s="27"/>
      <c r="CO799" s="27"/>
      <c r="CP799" s="27"/>
    </row>
    <row r="800" spans="1:94" x14ac:dyDescent="0.25">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c r="AO800" s="27"/>
      <c r="AP800" s="27"/>
      <c r="AQ800" s="27"/>
      <c r="AR800" s="27"/>
      <c r="AS800" s="27"/>
      <c r="AT800" s="27"/>
      <c r="AU800" s="27"/>
      <c r="AV800" s="27"/>
      <c r="AW800" s="27"/>
      <c r="AX800" s="27"/>
      <c r="AY800" s="27"/>
      <c r="AZ800" s="27"/>
      <c r="BA800" s="27"/>
      <c r="BB800" s="27"/>
      <c r="BC800" s="27"/>
      <c r="BD800" s="27"/>
      <c r="BE800" s="27"/>
      <c r="BF800" s="27"/>
      <c r="BG800" s="27"/>
      <c r="BH800" s="27"/>
      <c r="BI800" s="27"/>
      <c r="BJ800" s="27"/>
      <c r="BK800" s="27"/>
      <c r="BL800" s="27"/>
      <c r="BM800" s="27"/>
      <c r="BN800" s="27"/>
      <c r="BO800" s="27"/>
      <c r="BP800" s="27"/>
      <c r="BQ800" s="27"/>
      <c r="BR800" s="27"/>
      <c r="BS800" s="27"/>
      <c r="BT800" s="27"/>
      <c r="BU800" s="27"/>
      <c r="BV800" s="27"/>
      <c r="BW800" s="27"/>
      <c r="BX800" s="27"/>
      <c r="BY800" s="27"/>
      <c r="BZ800" s="27"/>
      <c r="CA800" s="27"/>
      <c r="CB800" s="27"/>
      <c r="CC800" s="27"/>
      <c r="CD800" s="27"/>
      <c r="CE800" s="27"/>
      <c r="CF800" s="27"/>
      <c r="CG800" s="27"/>
      <c r="CH800" s="27"/>
      <c r="CI800" s="27"/>
      <c r="CJ800" s="27"/>
      <c r="CK800" s="27"/>
      <c r="CL800" s="27"/>
      <c r="CM800" s="27"/>
      <c r="CN800" s="27"/>
      <c r="CO800" s="27"/>
      <c r="CP800" s="27"/>
    </row>
    <row r="801" spans="1:94" x14ac:dyDescent="0.25">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c r="AO801" s="27"/>
      <c r="AP801" s="27"/>
      <c r="AQ801" s="27"/>
      <c r="AR801" s="27"/>
      <c r="AS801" s="27"/>
      <c r="AT801" s="27"/>
      <c r="AU801" s="27"/>
      <c r="AV801" s="27"/>
      <c r="AW801" s="27"/>
      <c r="AX801" s="27"/>
      <c r="AY801" s="27"/>
      <c r="AZ801" s="27"/>
      <c r="BA801" s="27"/>
      <c r="BB801" s="27"/>
      <c r="BC801" s="27"/>
      <c r="BD801" s="27"/>
      <c r="BE801" s="27"/>
      <c r="BF801" s="27"/>
      <c r="BG801" s="27"/>
      <c r="BH801" s="27"/>
      <c r="BI801" s="27"/>
      <c r="BJ801" s="27"/>
      <c r="BK801" s="27"/>
      <c r="BL801" s="27"/>
      <c r="BM801" s="27"/>
      <c r="BN801" s="27"/>
      <c r="BO801" s="27"/>
      <c r="BP801" s="27"/>
      <c r="BQ801" s="27"/>
      <c r="BR801" s="27"/>
      <c r="BS801" s="27"/>
      <c r="BT801" s="27"/>
      <c r="BU801" s="27"/>
      <c r="BV801" s="27"/>
      <c r="BW801" s="27"/>
      <c r="BX801" s="27"/>
      <c r="BY801" s="27"/>
      <c r="BZ801" s="27"/>
      <c r="CA801" s="27"/>
      <c r="CB801" s="27"/>
      <c r="CC801" s="27"/>
      <c r="CD801" s="27"/>
      <c r="CE801" s="27"/>
      <c r="CF801" s="27"/>
      <c r="CG801" s="27"/>
      <c r="CH801" s="27"/>
      <c r="CI801" s="27"/>
      <c r="CJ801" s="27"/>
      <c r="CK801" s="27"/>
      <c r="CL801" s="27"/>
      <c r="CM801" s="27"/>
      <c r="CN801" s="27"/>
      <c r="CO801" s="27"/>
      <c r="CP801" s="27"/>
    </row>
    <row r="802" spans="1:94" x14ac:dyDescent="0.25">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c r="AO802" s="27"/>
      <c r="AP802" s="27"/>
      <c r="AQ802" s="27"/>
      <c r="AR802" s="27"/>
      <c r="AS802" s="27"/>
      <c r="AT802" s="27"/>
      <c r="AU802" s="27"/>
      <c r="AV802" s="27"/>
      <c r="AW802" s="27"/>
      <c r="AX802" s="27"/>
      <c r="AY802" s="27"/>
      <c r="AZ802" s="27"/>
      <c r="BA802" s="27"/>
      <c r="BB802" s="27"/>
      <c r="BC802" s="27"/>
      <c r="BD802" s="27"/>
      <c r="BE802" s="27"/>
      <c r="BF802" s="27"/>
      <c r="BG802" s="27"/>
      <c r="BH802" s="27"/>
      <c r="BI802" s="27"/>
      <c r="BJ802" s="27"/>
      <c r="BK802" s="27"/>
      <c r="BL802" s="27"/>
      <c r="BM802" s="27"/>
      <c r="BN802" s="27"/>
      <c r="BO802" s="27"/>
      <c r="BP802" s="27"/>
      <c r="BQ802" s="27"/>
      <c r="BR802" s="27"/>
      <c r="BS802" s="27"/>
      <c r="BT802" s="27"/>
      <c r="BU802" s="27"/>
      <c r="BV802" s="27"/>
      <c r="BW802" s="27"/>
      <c r="BX802" s="27"/>
      <c r="BY802" s="27"/>
      <c r="BZ802" s="27"/>
      <c r="CA802" s="27"/>
      <c r="CB802" s="27"/>
      <c r="CC802" s="27"/>
      <c r="CD802" s="27"/>
      <c r="CE802" s="27"/>
      <c r="CF802" s="27"/>
      <c r="CG802" s="27"/>
      <c r="CH802" s="27"/>
      <c r="CI802" s="27"/>
      <c r="CJ802" s="27"/>
      <c r="CK802" s="27"/>
      <c r="CL802" s="27"/>
      <c r="CM802" s="27"/>
      <c r="CN802" s="27"/>
      <c r="CO802" s="27"/>
      <c r="CP802" s="27"/>
    </row>
    <row r="803" spans="1:94" x14ac:dyDescent="0.25">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c r="AO803" s="27"/>
      <c r="AP803" s="27"/>
      <c r="AQ803" s="27"/>
      <c r="AR803" s="27"/>
      <c r="AS803" s="27"/>
      <c r="AT803" s="27"/>
      <c r="AU803" s="27"/>
      <c r="AV803" s="27"/>
      <c r="AW803" s="27"/>
      <c r="AX803" s="27"/>
      <c r="AY803" s="27"/>
      <c r="AZ803" s="27"/>
      <c r="BA803" s="27"/>
      <c r="BB803" s="27"/>
      <c r="BC803" s="27"/>
      <c r="BD803" s="27"/>
      <c r="BE803" s="27"/>
      <c r="BF803" s="27"/>
      <c r="BG803" s="27"/>
      <c r="BH803" s="27"/>
      <c r="BI803" s="27"/>
      <c r="BJ803" s="27"/>
      <c r="BK803" s="27"/>
      <c r="BL803" s="27"/>
      <c r="BM803" s="27"/>
      <c r="BN803" s="27"/>
      <c r="BO803" s="27"/>
      <c r="BP803" s="27"/>
      <c r="BQ803" s="27"/>
      <c r="BR803" s="27"/>
      <c r="BS803" s="27"/>
      <c r="BT803" s="27"/>
      <c r="BU803" s="27"/>
      <c r="BV803" s="27"/>
      <c r="BW803" s="27"/>
      <c r="BX803" s="27"/>
      <c r="BY803" s="27"/>
      <c r="BZ803" s="27"/>
      <c r="CA803" s="27"/>
      <c r="CB803" s="27"/>
      <c r="CC803" s="27"/>
      <c r="CD803" s="27"/>
      <c r="CE803" s="27"/>
      <c r="CF803" s="27"/>
      <c r="CG803" s="27"/>
      <c r="CH803" s="27"/>
      <c r="CI803" s="27"/>
      <c r="CJ803" s="27"/>
      <c r="CK803" s="27"/>
      <c r="CL803" s="27"/>
      <c r="CM803" s="27"/>
      <c r="CN803" s="27"/>
      <c r="CO803" s="27"/>
      <c r="CP803" s="27"/>
    </row>
    <row r="804" spans="1:94" x14ac:dyDescent="0.25">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c r="AO804" s="27"/>
      <c r="AP804" s="27"/>
      <c r="AQ804" s="27"/>
      <c r="AR804" s="27"/>
      <c r="AS804" s="27"/>
      <c r="AT804" s="27"/>
      <c r="AU804" s="27"/>
      <c r="AV804" s="27"/>
      <c r="AW804" s="27"/>
      <c r="AX804" s="27"/>
      <c r="AY804" s="27"/>
      <c r="AZ804" s="27"/>
      <c r="BA804" s="27"/>
      <c r="BB804" s="27"/>
      <c r="BC804" s="27"/>
      <c r="BD804" s="27"/>
      <c r="BE804" s="27"/>
      <c r="BF804" s="27"/>
      <c r="BG804" s="27"/>
      <c r="BH804" s="27"/>
      <c r="BI804" s="27"/>
      <c r="BJ804" s="27"/>
      <c r="BK804" s="27"/>
      <c r="BL804" s="27"/>
      <c r="BM804" s="27"/>
      <c r="BN804" s="27"/>
      <c r="BO804" s="27"/>
      <c r="BP804" s="27"/>
      <c r="BQ804" s="27"/>
      <c r="BR804" s="27"/>
      <c r="BS804" s="27"/>
      <c r="BT804" s="27"/>
      <c r="BU804" s="27"/>
      <c r="BV804" s="27"/>
      <c r="BW804" s="27"/>
      <c r="BX804" s="27"/>
      <c r="BY804" s="27"/>
      <c r="BZ804" s="27"/>
      <c r="CA804" s="27"/>
      <c r="CB804" s="27"/>
      <c r="CC804" s="27"/>
      <c r="CD804" s="27"/>
      <c r="CE804" s="27"/>
      <c r="CF804" s="27"/>
      <c r="CG804" s="27"/>
      <c r="CH804" s="27"/>
      <c r="CI804" s="27"/>
      <c r="CJ804" s="27"/>
      <c r="CK804" s="27"/>
      <c r="CL804" s="27"/>
      <c r="CM804" s="27"/>
      <c r="CN804" s="27"/>
      <c r="CO804" s="27"/>
      <c r="CP804" s="27"/>
    </row>
    <row r="805" spans="1:94" x14ac:dyDescent="0.25">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c r="AO805" s="27"/>
      <c r="AP805" s="27"/>
      <c r="AQ805" s="27"/>
      <c r="AR805" s="27"/>
      <c r="AS805" s="27"/>
      <c r="AT805" s="27"/>
      <c r="AU805" s="27"/>
      <c r="AV805" s="27"/>
      <c r="AW805" s="27"/>
      <c r="AX805" s="27"/>
      <c r="AY805" s="27"/>
      <c r="AZ805" s="27"/>
      <c r="BA805" s="27"/>
      <c r="BB805" s="27"/>
      <c r="BC805" s="27"/>
      <c r="BD805" s="27"/>
      <c r="BE805" s="27"/>
      <c r="BF805" s="27"/>
      <c r="BG805" s="27"/>
      <c r="BH805" s="27"/>
      <c r="BI805" s="27"/>
      <c r="BJ805" s="27"/>
      <c r="BK805" s="27"/>
      <c r="BL805" s="27"/>
      <c r="BM805" s="27"/>
      <c r="BN805" s="27"/>
      <c r="BO805" s="27"/>
      <c r="BP805" s="27"/>
      <c r="BQ805" s="27"/>
      <c r="BR805" s="27"/>
      <c r="BS805" s="27"/>
      <c r="BT805" s="27"/>
      <c r="BU805" s="27"/>
      <c r="BV805" s="27"/>
      <c r="BW805" s="27"/>
      <c r="BX805" s="27"/>
      <c r="BY805" s="27"/>
      <c r="BZ805" s="27"/>
      <c r="CA805" s="27"/>
      <c r="CB805" s="27"/>
      <c r="CC805" s="27"/>
      <c r="CD805" s="27"/>
      <c r="CE805" s="27"/>
      <c r="CF805" s="27"/>
      <c r="CG805" s="27"/>
      <c r="CH805" s="27"/>
      <c r="CI805" s="27"/>
      <c r="CJ805" s="27"/>
      <c r="CK805" s="27"/>
      <c r="CL805" s="27"/>
      <c r="CM805" s="27"/>
      <c r="CN805" s="27"/>
      <c r="CO805" s="27"/>
      <c r="CP805" s="27"/>
    </row>
    <row r="806" spans="1:94" x14ac:dyDescent="0.25">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c r="AO806" s="27"/>
      <c r="AP806" s="27"/>
      <c r="AQ806" s="27"/>
      <c r="AR806" s="27"/>
      <c r="AS806" s="27"/>
      <c r="AT806" s="27"/>
      <c r="AU806" s="27"/>
      <c r="AV806" s="27"/>
      <c r="AW806" s="27"/>
      <c r="AX806" s="27"/>
      <c r="AY806" s="27"/>
      <c r="AZ806" s="27"/>
      <c r="BA806" s="27"/>
      <c r="BB806" s="27"/>
      <c r="BC806" s="27"/>
      <c r="BD806" s="27"/>
      <c r="BE806" s="27"/>
      <c r="BF806" s="27"/>
      <c r="BG806" s="27"/>
      <c r="BH806" s="27"/>
      <c r="BI806" s="27"/>
      <c r="BJ806" s="27"/>
      <c r="BK806" s="27"/>
      <c r="BL806" s="27"/>
      <c r="BM806" s="27"/>
      <c r="BN806" s="27"/>
      <c r="BO806" s="27"/>
      <c r="BP806" s="27"/>
      <c r="BQ806" s="27"/>
      <c r="BR806" s="27"/>
      <c r="BS806" s="27"/>
      <c r="BT806" s="27"/>
      <c r="BU806" s="27"/>
      <c r="BV806" s="27"/>
      <c r="BW806" s="27"/>
      <c r="BX806" s="27"/>
      <c r="BY806" s="27"/>
      <c r="BZ806" s="27"/>
      <c r="CA806" s="27"/>
      <c r="CB806" s="27"/>
      <c r="CC806" s="27"/>
      <c r="CD806" s="27"/>
      <c r="CE806" s="27"/>
      <c r="CF806" s="27"/>
      <c r="CG806" s="27"/>
      <c r="CH806" s="27"/>
      <c r="CI806" s="27"/>
      <c r="CJ806" s="27"/>
      <c r="CK806" s="27"/>
      <c r="CL806" s="27"/>
      <c r="CM806" s="27"/>
      <c r="CN806" s="27"/>
      <c r="CO806" s="27"/>
      <c r="CP806" s="27"/>
    </row>
    <row r="807" spans="1:94" x14ac:dyDescent="0.25">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c r="AO807" s="27"/>
      <c r="AP807" s="27"/>
      <c r="AQ807" s="27"/>
      <c r="AR807" s="27"/>
      <c r="AS807" s="27"/>
      <c r="AT807" s="27"/>
      <c r="AU807" s="27"/>
      <c r="AV807" s="27"/>
      <c r="AW807" s="27"/>
      <c r="AX807" s="27"/>
      <c r="AY807" s="27"/>
      <c r="AZ807" s="27"/>
      <c r="BA807" s="27"/>
      <c r="BB807" s="27"/>
      <c r="BC807" s="27"/>
      <c r="BD807" s="27"/>
      <c r="BE807" s="27"/>
      <c r="BF807" s="27"/>
      <c r="BG807" s="27"/>
      <c r="BH807" s="27"/>
      <c r="BI807" s="27"/>
      <c r="BJ807" s="27"/>
      <c r="BK807" s="27"/>
      <c r="BL807" s="27"/>
      <c r="BM807" s="27"/>
      <c r="BN807" s="27"/>
      <c r="BO807" s="27"/>
      <c r="BP807" s="27"/>
      <c r="BQ807" s="27"/>
      <c r="BR807" s="27"/>
      <c r="BS807" s="27"/>
      <c r="BT807" s="27"/>
      <c r="BU807" s="27"/>
      <c r="BV807" s="27"/>
      <c r="BW807" s="27"/>
      <c r="BX807" s="27"/>
      <c r="BY807" s="27"/>
      <c r="BZ807" s="27"/>
      <c r="CA807" s="27"/>
      <c r="CB807" s="27"/>
      <c r="CC807" s="27"/>
      <c r="CD807" s="27"/>
      <c r="CE807" s="27"/>
      <c r="CF807" s="27"/>
      <c r="CG807" s="27"/>
      <c r="CH807" s="27"/>
      <c r="CI807" s="27"/>
      <c r="CJ807" s="27"/>
      <c r="CK807" s="27"/>
      <c r="CL807" s="27"/>
      <c r="CM807" s="27"/>
      <c r="CN807" s="27"/>
      <c r="CO807" s="27"/>
      <c r="CP807" s="27"/>
    </row>
    <row r="808" spans="1:94" x14ac:dyDescent="0.25">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c r="AO808" s="27"/>
      <c r="AP808" s="27"/>
      <c r="AQ808" s="27"/>
      <c r="AR808" s="27"/>
      <c r="AS808" s="27"/>
      <c r="AT808" s="27"/>
      <c r="AU808" s="27"/>
      <c r="AV808" s="27"/>
      <c r="AW808" s="27"/>
      <c r="AX808" s="27"/>
      <c r="AY808" s="27"/>
      <c r="AZ808" s="27"/>
      <c r="BA808" s="27"/>
      <c r="BB808" s="27"/>
      <c r="BC808" s="27"/>
      <c r="BD808" s="27"/>
      <c r="BE808" s="27"/>
      <c r="BF808" s="27"/>
      <c r="BG808" s="27"/>
      <c r="BH808" s="27"/>
      <c r="BI808" s="27"/>
      <c r="BJ808" s="27"/>
      <c r="BK808" s="27"/>
      <c r="BL808" s="27"/>
      <c r="BM808" s="27"/>
      <c r="BN808" s="27"/>
      <c r="BO808" s="27"/>
      <c r="BP808" s="27"/>
      <c r="BQ808" s="27"/>
      <c r="BR808" s="27"/>
      <c r="BS808" s="27"/>
      <c r="BT808" s="27"/>
      <c r="BU808" s="27"/>
      <c r="BV808" s="27"/>
      <c r="BW808" s="27"/>
      <c r="BX808" s="27"/>
      <c r="BY808" s="27"/>
      <c r="BZ808" s="27"/>
      <c r="CA808" s="27"/>
      <c r="CB808" s="27"/>
      <c r="CC808" s="27"/>
      <c r="CD808" s="27"/>
      <c r="CE808" s="27"/>
      <c r="CF808" s="27"/>
      <c r="CG808" s="27"/>
      <c r="CH808" s="27"/>
      <c r="CI808" s="27"/>
      <c r="CJ808" s="27"/>
      <c r="CK808" s="27"/>
      <c r="CL808" s="27"/>
      <c r="CM808" s="27"/>
      <c r="CN808" s="27"/>
      <c r="CO808" s="27"/>
      <c r="CP808" s="27"/>
    </row>
    <row r="809" spans="1:94" x14ac:dyDescent="0.25">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c r="AO809" s="27"/>
      <c r="AP809" s="27"/>
      <c r="AQ809" s="27"/>
      <c r="AR809" s="27"/>
      <c r="AS809" s="27"/>
      <c r="AT809" s="27"/>
      <c r="AU809" s="27"/>
      <c r="AV809" s="27"/>
      <c r="AW809" s="27"/>
      <c r="AX809" s="27"/>
      <c r="AY809" s="27"/>
      <c r="AZ809" s="27"/>
      <c r="BA809" s="27"/>
      <c r="BB809" s="27"/>
      <c r="BC809" s="27"/>
      <c r="BD809" s="27"/>
      <c r="BE809" s="27"/>
      <c r="BF809" s="27"/>
      <c r="BG809" s="27"/>
      <c r="BH809" s="27"/>
      <c r="BI809" s="27"/>
      <c r="BJ809" s="27"/>
      <c r="BK809" s="27"/>
      <c r="BL809" s="27"/>
      <c r="BM809" s="27"/>
      <c r="BN809" s="27"/>
      <c r="BO809" s="27"/>
      <c r="BP809" s="27"/>
      <c r="BQ809" s="27"/>
      <c r="BR809" s="27"/>
      <c r="BS809" s="27"/>
      <c r="BT809" s="27"/>
      <c r="BU809" s="27"/>
      <c r="BV809" s="27"/>
      <c r="BW809" s="27"/>
      <c r="BX809" s="27"/>
      <c r="BY809" s="27"/>
      <c r="BZ809" s="27"/>
      <c r="CA809" s="27"/>
      <c r="CB809" s="27"/>
      <c r="CC809" s="27"/>
      <c r="CD809" s="27"/>
      <c r="CE809" s="27"/>
      <c r="CF809" s="27"/>
      <c r="CG809" s="27"/>
      <c r="CH809" s="27"/>
      <c r="CI809" s="27"/>
      <c r="CJ809" s="27"/>
      <c r="CK809" s="27"/>
      <c r="CL809" s="27"/>
      <c r="CM809" s="27"/>
      <c r="CN809" s="27"/>
      <c r="CO809" s="27"/>
      <c r="CP809" s="27"/>
    </row>
    <row r="810" spans="1:94" x14ac:dyDescent="0.25">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c r="AO810" s="27"/>
      <c r="AP810" s="27"/>
      <c r="AQ810" s="27"/>
      <c r="AR810" s="27"/>
      <c r="AS810" s="27"/>
      <c r="AT810" s="27"/>
      <c r="AU810" s="27"/>
      <c r="AV810" s="27"/>
      <c r="AW810" s="27"/>
      <c r="AX810" s="27"/>
      <c r="AY810" s="27"/>
      <c r="AZ810" s="27"/>
      <c r="BA810" s="27"/>
      <c r="BB810" s="27"/>
      <c r="BC810" s="27"/>
      <c r="BD810" s="27"/>
      <c r="BE810" s="27"/>
      <c r="BF810" s="27"/>
      <c r="BG810" s="27"/>
      <c r="BH810" s="27"/>
      <c r="BI810" s="27"/>
      <c r="BJ810" s="27"/>
      <c r="BK810" s="27"/>
      <c r="BL810" s="27"/>
      <c r="BM810" s="27"/>
      <c r="BN810" s="27"/>
      <c r="BO810" s="27"/>
      <c r="BP810" s="27"/>
      <c r="BQ810" s="27"/>
      <c r="BR810" s="27"/>
      <c r="BS810" s="27"/>
      <c r="BT810" s="27"/>
      <c r="BU810" s="27"/>
      <c r="BV810" s="27"/>
      <c r="BW810" s="27"/>
      <c r="BX810" s="27"/>
      <c r="BY810" s="27"/>
      <c r="BZ810" s="27"/>
      <c r="CA810" s="27"/>
      <c r="CB810" s="27"/>
      <c r="CC810" s="27"/>
      <c r="CD810" s="27"/>
      <c r="CE810" s="27"/>
      <c r="CF810" s="27"/>
      <c r="CG810" s="27"/>
      <c r="CH810" s="27"/>
      <c r="CI810" s="27"/>
      <c r="CJ810" s="27"/>
      <c r="CK810" s="27"/>
      <c r="CL810" s="27"/>
      <c r="CM810" s="27"/>
      <c r="CN810" s="27"/>
      <c r="CO810" s="27"/>
      <c r="CP810" s="27"/>
    </row>
    <row r="811" spans="1:94" x14ac:dyDescent="0.25">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c r="AO811" s="27"/>
      <c r="AP811" s="27"/>
      <c r="AQ811" s="27"/>
      <c r="AR811" s="27"/>
      <c r="AS811" s="27"/>
      <c r="AT811" s="27"/>
      <c r="AU811" s="27"/>
      <c r="AV811" s="27"/>
      <c r="AW811" s="27"/>
      <c r="AX811" s="27"/>
      <c r="AY811" s="27"/>
      <c r="AZ811" s="27"/>
      <c r="BA811" s="27"/>
      <c r="BB811" s="27"/>
      <c r="BC811" s="27"/>
      <c r="BD811" s="27"/>
      <c r="BE811" s="27"/>
      <c r="BF811" s="27"/>
      <c r="BG811" s="27"/>
      <c r="BH811" s="27"/>
      <c r="BI811" s="27"/>
      <c r="BJ811" s="27"/>
      <c r="BK811" s="27"/>
      <c r="BL811" s="27"/>
      <c r="BM811" s="27"/>
      <c r="BN811" s="27"/>
      <c r="BO811" s="27"/>
      <c r="BP811" s="27"/>
      <c r="BQ811" s="27"/>
      <c r="BR811" s="27"/>
      <c r="BS811" s="27"/>
      <c r="BT811" s="27"/>
      <c r="BU811" s="27"/>
      <c r="BV811" s="27"/>
      <c r="BW811" s="27"/>
      <c r="BX811" s="27"/>
      <c r="BY811" s="27"/>
      <c r="BZ811" s="27"/>
      <c r="CA811" s="27"/>
      <c r="CB811" s="27"/>
      <c r="CC811" s="27"/>
      <c r="CD811" s="27"/>
      <c r="CE811" s="27"/>
      <c r="CF811" s="27"/>
      <c r="CG811" s="27"/>
      <c r="CH811" s="27"/>
      <c r="CI811" s="27"/>
      <c r="CJ811" s="27"/>
      <c r="CK811" s="27"/>
      <c r="CL811" s="27"/>
      <c r="CM811" s="27"/>
      <c r="CN811" s="27"/>
      <c r="CO811" s="27"/>
      <c r="CP811" s="27"/>
    </row>
    <row r="812" spans="1:94" x14ac:dyDescent="0.25">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c r="AO812" s="27"/>
      <c r="AP812" s="27"/>
      <c r="AQ812" s="27"/>
      <c r="AR812" s="27"/>
      <c r="AS812" s="27"/>
      <c r="AT812" s="27"/>
      <c r="AU812" s="27"/>
      <c r="AV812" s="27"/>
      <c r="AW812" s="27"/>
      <c r="AX812" s="27"/>
      <c r="AY812" s="27"/>
      <c r="AZ812" s="27"/>
      <c r="BA812" s="27"/>
      <c r="BB812" s="27"/>
      <c r="BC812" s="27"/>
      <c r="BD812" s="27"/>
      <c r="BE812" s="27"/>
      <c r="BF812" s="27"/>
      <c r="BG812" s="27"/>
      <c r="BH812" s="27"/>
      <c r="BI812" s="27"/>
      <c r="BJ812" s="27"/>
      <c r="BK812" s="27"/>
      <c r="BL812" s="27"/>
      <c r="BM812" s="27"/>
      <c r="BN812" s="27"/>
      <c r="BO812" s="27"/>
      <c r="BP812" s="27"/>
      <c r="BQ812" s="27"/>
      <c r="BR812" s="27"/>
      <c r="BS812" s="27"/>
      <c r="BT812" s="27"/>
      <c r="BU812" s="27"/>
      <c r="BV812" s="27"/>
      <c r="BW812" s="27"/>
      <c r="BX812" s="27"/>
      <c r="BY812" s="27"/>
      <c r="BZ812" s="27"/>
      <c r="CA812" s="27"/>
      <c r="CB812" s="27"/>
      <c r="CC812" s="27"/>
      <c r="CD812" s="27"/>
      <c r="CE812" s="27"/>
      <c r="CF812" s="27"/>
      <c r="CG812" s="27"/>
      <c r="CH812" s="27"/>
      <c r="CI812" s="27"/>
      <c r="CJ812" s="27"/>
      <c r="CK812" s="27"/>
      <c r="CL812" s="27"/>
      <c r="CM812" s="27"/>
      <c r="CN812" s="27"/>
      <c r="CO812" s="27"/>
      <c r="CP812" s="27"/>
    </row>
    <row r="813" spans="1:94" x14ac:dyDescent="0.25">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c r="AO813" s="27"/>
      <c r="AP813" s="27"/>
      <c r="AQ813" s="27"/>
      <c r="AR813" s="27"/>
      <c r="AS813" s="27"/>
      <c r="AT813" s="27"/>
      <c r="AU813" s="27"/>
      <c r="AV813" s="27"/>
      <c r="AW813" s="27"/>
      <c r="AX813" s="27"/>
      <c r="AY813" s="27"/>
      <c r="AZ813" s="27"/>
      <c r="BA813" s="27"/>
      <c r="BB813" s="27"/>
      <c r="BC813" s="27"/>
      <c r="BD813" s="27"/>
      <c r="BE813" s="27"/>
      <c r="BF813" s="27"/>
      <c r="BG813" s="27"/>
      <c r="BH813" s="27"/>
      <c r="BI813" s="27"/>
      <c r="BJ813" s="27"/>
      <c r="BK813" s="27"/>
      <c r="BL813" s="27"/>
      <c r="BM813" s="27"/>
      <c r="BN813" s="27"/>
      <c r="BO813" s="27"/>
      <c r="BP813" s="27"/>
      <c r="BQ813" s="27"/>
      <c r="BR813" s="27"/>
      <c r="BS813" s="27"/>
      <c r="BT813" s="27"/>
      <c r="BU813" s="27"/>
      <c r="BV813" s="27"/>
      <c r="BW813" s="27"/>
      <c r="BX813" s="27"/>
      <c r="BY813" s="27"/>
      <c r="BZ813" s="27"/>
      <c r="CA813" s="27"/>
      <c r="CB813" s="27"/>
      <c r="CC813" s="27"/>
      <c r="CD813" s="27"/>
      <c r="CE813" s="27"/>
      <c r="CF813" s="27"/>
      <c r="CG813" s="27"/>
      <c r="CH813" s="27"/>
      <c r="CI813" s="27"/>
      <c r="CJ813" s="27"/>
      <c r="CK813" s="27"/>
      <c r="CL813" s="27"/>
      <c r="CM813" s="27"/>
      <c r="CN813" s="27"/>
      <c r="CO813" s="27"/>
      <c r="CP813" s="27"/>
    </row>
    <row r="814" spans="1:94" x14ac:dyDescent="0.25">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c r="AO814" s="27"/>
      <c r="AP814" s="27"/>
      <c r="AQ814" s="27"/>
      <c r="AR814" s="27"/>
      <c r="AS814" s="27"/>
      <c r="AT814" s="27"/>
      <c r="AU814" s="27"/>
      <c r="AV814" s="27"/>
      <c r="AW814" s="27"/>
      <c r="AX814" s="27"/>
      <c r="AY814" s="27"/>
      <c r="AZ814" s="27"/>
      <c r="BA814" s="27"/>
      <c r="BB814" s="27"/>
      <c r="BC814" s="27"/>
      <c r="BD814" s="27"/>
      <c r="BE814" s="27"/>
      <c r="BF814" s="27"/>
      <c r="BG814" s="27"/>
      <c r="BH814" s="27"/>
      <c r="BI814" s="27"/>
      <c r="BJ814" s="27"/>
      <c r="BK814" s="27"/>
      <c r="BL814" s="27"/>
      <c r="BM814" s="27"/>
      <c r="BN814" s="27"/>
      <c r="BO814" s="27"/>
      <c r="BP814" s="27"/>
      <c r="BQ814" s="27"/>
      <c r="BR814" s="27"/>
      <c r="BS814" s="27"/>
      <c r="BT814" s="27"/>
      <c r="BU814" s="27"/>
      <c r="BV814" s="27"/>
      <c r="BW814" s="27"/>
      <c r="BX814" s="27"/>
      <c r="BY814" s="27"/>
      <c r="BZ814" s="27"/>
      <c r="CA814" s="27"/>
      <c r="CB814" s="27"/>
      <c r="CC814" s="27"/>
      <c r="CD814" s="27"/>
      <c r="CE814" s="27"/>
      <c r="CF814" s="27"/>
      <c r="CG814" s="27"/>
      <c r="CH814" s="27"/>
      <c r="CI814" s="27"/>
      <c r="CJ814" s="27"/>
      <c r="CK814" s="27"/>
      <c r="CL814" s="27"/>
      <c r="CM814" s="27"/>
      <c r="CN814" s="27"/>
      <c r="CO814" s="27"/>
      <c r="CP814" s="27"/>
    </row>
    <row r="815" spans="1:94" x14ac:dyDescent="0.25">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c r="AO815" s="27"/>
      <c r="AP815" s="27"/>
      <c r="AQ815" s="27"/>
      <c r="AR815" s="27"/>
      <c r="AS815" s="27"/>
      <c r="AT815" s="27"/>
      <c r="AU815" s="27"/>
      <c r="AV815" s="27"/>
      <c r="AW815" s="27"/>
      <c r="AX815" s="27"/>
      <c r="AY815" s="27"/>
      <c r="AZ815" s="27"/>
      <c r="BA815" s="27"/>
      <c r="BB815" s="27"/>
      <c r="BC815" s="27"/>
      <c r="BD815" s="27"/>
      <c r="BE815" s="27"/>
      <c r="BF815" s="27"/>
      <c r="BG815" s="27"/>
      <c r="BH815" s="27"/>
      <c r="BI815" s="27"/>
      <c r="BJ815" s="27"/>
      <c r="BK815" s="27"/>
      <c r="BL815" s="27"/>
      <c r="BM815" s="27"/>
      <c r="BN815" s="27"/>
      <c r="BO815" s="27"/>
      <c r="BP815" s="27"/>
      <c r="BQ815" s="27"/>
      <c r="BR815" s="27"/>
      <c r="BS815" s="27"/>
      <c r="BT815" s="27"/>
      <c r="BU815" s="27"/>
      <c r="BV815" s="27"/>
      <c r="BW815" s="27"/>
      <c r="BX815" s="27"/>
      <c r="BY815" s="27"/>
      <c r="BZ815" s="27"/>
      <c r="CA815" s="27"/>
      <c r="CB815" s="27"/>
      <c r="CC815" s="27"/>
      <c r="CD815" s="27"/>
      <c r="CE815" s="27"/>
      <c r="CF815" s="27"/>
      <c r="CG815" s="27"/>
      <c r="CH815" s="27"/>
      <c r="CI815" s="27"/>
      <c r="CJ815" s="27"/>
      <c r="CK815" s="27"/>
      <c r="CL815" s="27"/>
      <c r="CM815" s="27"/>
      <c r="CN815" s="27"/>
      <c r="CO815" s="27"/>
      <c r="CP815" s="27"/>
    </row>
    <row r="816" spans="1:94" x14ac:dyDescent="0.25">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c r="AO816" s="27"/>
      <c r="AP816" s="27"/>
      <c r="AQ816" s="27"/>
      <c r="AR816" s="27"/>
      <c r="AS816" s="27"/>
      <c r="AT816" s="27"/>
      <c r="AU816" s="27"/>
      <c r="AV816" s="27"/>
      <c r="AW816" s="27"/>
      <c r="AX816" s="27"/>
      <c r="AY816" s="27"/>
      <c r="AZ816" s="27"/>
      <c r="BA816" s="27"/>
      <c r="BB816" s="27"/>
      <c r="BC816" s="27"/>
      <c r="BD816" s="27"/>
      <c r="BE816" s="27"/>
      <c r="BF816" s="27"/>
      <c r="BG816" s="27"/>
      <c r="BH816" s="27"/>
      <c r="BI816" s="27"/>
      <c r="BJ816" s="27"/>
      <c r="BK816" s="27"/>
      <c r="BL816" s="27"/>
      <c r="BM816" s="27"/>
      <c r="BN816" s="27"/>
      <c r="BO816" s="27"/>
      <c r="BP816" s="27"/>
      <c r="BQ816" s="27"/>
      <c r="BR816" s="27"/>
      <c r="BS816" s="27"/>
      <c r="BT816" s="27"/>
      <c r="BU816" s="27"/>
      <c r="BV816" s="27"/>
      <c r="BW816" s="27"/>
      <c r="BX816" s="27"/>
      <c r="BY816" s="27"/>
      <c r="BZ816" s="27"/>
      <c r="CA816" s="27"/>
      <c r="CB816" s="27"/>
      <c r="CC816" s="27"/>
      <c r="CD816" s="27"/>
      <c r="CE816" s="27"/>
      <c r="CF816" s="27"/>
      <c r="CG816" s="27"/>
      <c r="CH816" s="27"/>
      <c r="CI816" s="27"/>
      <c r="CJ816" s="27"/>
      <c r="CK816" s="27"/>
      <c r="CL816" s="27"/>
      <c r="CM816" s="27"/>
      <c r="CN816" s="27"/>
      <c r="CO816" s="27"/>
      <c r="CP816" s="27"/>
    </row>
    <row r="817" spans="1:94" x14ac:dyDescent="0.25">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c r="AO817" s="27"/>
      <c r="AP817" s="27"/>
      <c r="AQ817" s="27"/>
      <c r="AR817" s="27"/>
      <c r="AS817" s="27"/>
      <c r="AT817" s="27"/>
      <c r="AU817" s="27"/>
      <c r="AV817" s="27"/>
      <c r="AW817" s="27"/>
      <c r="AX817" s="27"/>
      <c r="AY817" s="27"/>
      <c r="AZ817" s="27"/>
      <c r="BA817" s="27"/>
      <c r="BB817" s="27"/>
      <c r="BC817" s="27"/>
      <c r="BD817" s="27"/>
      <c r="BE817" s="27"/>
      <c r="BF817" s="27"/>
      <c r="BG817" s="27"/>
      <c r="BH817" s="27"/>
      <c r="BI817" s="27"/>
      <c r="BJ817" s="27"/>
      <c r="BK817" s="27"/>
      <c r="BL817" s="27"/>
      <c r="BM817" s="27"/>
      <c r="BN817" s="27"/>
      <c r="BO817" s="27"/>
      <c r="BP817" s="27"/>
      <c r="BQ817" s="27"/>
      <c r="BR817" s="27"/>
      <c r="BS817" s="27"/>
      <c r="BT817" s="27"/>
      <c r="BU817" s="27"/>
      <c r="BV817" s="27"/>
      <c r="BW817" s="27"/>
      <c r="BX817" s="27"/>
      <c r="BY817" s="27"/>
      <c r="BZ817" s="27"/>
      <c r="CA817" s="27"/>
      <c r="CB817" s="27"/>
      <c r="CC817" s="27"/>
      <c r="CD817" s="27"/>
      <c r="CE817" s="27"/>
      <c r="CF817" s="27"/>
      <c r="CG817" s="27"/>
      <c r="CH817" s="27"/>
      <c r="CI817" s="27"/>
      <c r="CJ817" s="27"/>
      <c r="CK817" s="27"/>
      <c r="CL817" s="27"/>
      <c r="CM817" s="27"/>
      <c r="CN817" s="27"/>
      <c r="CO817" s="27"/>
      <c r="CP817" s="27"/>
    </row>
    <row r="818" spans="1:94" x14ac:dyDescent="0.25">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c r="AO818" s="27"/>
      <c r="AP818" s="27"/>
      <c r="AQ818" s="27"/>
      <c r="AR818" s="27"/>
      <c r="AS818" s="27"/>
      <c r="AT818" s="27"/>
      <c r="AU818" s="27"/>
      <c r="AV818" s="27"/>
      <c r="AW818" s="27"/>
      <c r="AX818" s="27"/>
      <c r="AY818" s="27"/>
      <c r="AZ818" s="27"/>
      <c r="BA818" s="27"/>
      <c r="BB818" s="27"/>
      <c r="BC818" s="27"/>
      <c r="BD818" s="27"/>
      <c r="BE818" s="27"/>
      <c r="BF818" s="27"/>
      <c r="BG818" s="27"/>
      <c r="BH818" s="27"/>
      <c r="BI818" s="27"/>
      <c r="BJ818" s="27"/>
      <c r="BK818" s="27"/>
      <c r="BL818" s="27"/>
      <c r="BM818" s="27"/>
      <c r="BN818" s="27"/>
      <c r="BO818" s="27"/>
      <c r="BP818" s="27"/>
      <c r="BQ818" s="27"/>
      <c r="BR818" s="27"/>
      <c r="BS818" s="27"/>
      <c r="BT818" s="27"/>
      <c r="BU818" s="27"/>
      <c r="BV818" s="27"/>
      <c r="BW818" s="27"/>
      <c r="BX818" s="27"/>
      <c r="BY818" s="27"/>
      <c r="BZ818" s="27"/>
      <c r="CA818" s="27"/>
      <c r="CB818" s="27"/>
      <c r="CC818" s="27"/>
      <c r="CD818" s="27"/>
      <c r="CE818" s="27"/>
      <c r="CF818" s="27"/>
      <c r="CG818" s="27"/>
      <c r="CH818" s="27"/>
      <c r="CI818" s="27"/>
      <c r="CJ818" s="27"/>
      <c r="CK818" s="27"/>
      <c r="CL818" s="27"/>
      <c r="CM818" s="27"/>
      <c r="CN818" s="27"/>
      <c r="CO818" s="27"/>
      <c r="CP818" s="27"/>
    </row>
    <row r="819" spans="1:94" x14ac:dyDescent="0.25">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c r="AO819" s="27"/>
      <c r="AP819" s="27"/>
      <c r="AQ819" s="27"/>
      <c r="AR819" s="27"/>
      <c r="AS819" s="27"/>
      <c r="AT819" s="27"/>
      <c r="AU819" s="27"/>
      <c r="AV819" s="27"/>
      <c r="AW819" s="27"/>
      <c r="AX819" s="27"/>
      <c r="AY819" s="27"/>
      <c r="AZ819" s="27"/>
      <c r="BA819" s="27"/>
      <c r="BB819" s="27"/>
      <c r="BC819" s="27"/>
      <c r="BD819" s="27"/>
      <c r="BE819" s="27"/>
      <c r="BF819" s="27"/>
      <c r="BG819" s="27"/>
      <c r="BH819" s="27"/>
      <c r="BI819" s="27"/>
      <c r="BJ819" s="27"/>
      <c r="BK819" s="27"/>
      <c r="BL819" s="27"/>
      <c r="BM819" s="27"/>
      <c r="BN819" s="27"/>
      <c r="BO819" s="27"/>
      <c r="BP819" s="27"/>
      <c r="BQ819" s="27"/>
      <c r="BR819" s="27"/>
      <c r="BS819" s="27"/>
      <c r="BT819" s="27"/>
      <c r="BU819" s="27"/>
      <c r="BV819" s="27"/>
      <c r="BW819" s="27"/>
      <c r="BX819" s="27"/>
      <c r="BY819" s="27"/>
      <c r="BZ819" s="27"/>
      <c r="CA819" s="27"/>
      <c r="CB819" s="27"/>
      <c r="CC819" s="27"/>
      <c r="CD819" s="27"/>
      <c r="CE819" s="27"/>
      <c r="CF819" s="27"/>
      <c r="CG819" s="27"/>
      <c r="CH819" s="27"/>
      <c r="CI819" s="27"/>
      <c r="CJ819" s="27"/>
      <c r="CK819" s="27"/>
      <c r="CL819" s="27"/>
      <c r="CM819" s="27"/>
      <c r="CN819" s="27"/>
      <c r="CO819" s="27"/>
      <c r="CP819" s="27"/>
    </row>
    <row r="820" spans="1:94" x14ac:dyDescent="0.25">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c r="AO820" s="27"/>
      <c r="AP820" s="27"/>
      <c r="AQ820" s="27"/>
      <c r="AR820" s="27"/>
      <c r="AS820" s="27"/>
      <c r="AT820" s="27"/>
      <c r="AU820" s="27"/>
      <c r="AV820" s="27"/>
      <c r="AW820" s="27"/>
      <c r="AX820" s="27"/>
      <c r="AY820" s="27"/>
      <c r="AZ820" s="27"/>
      <c r="BA820" s="27"/>
      <c r="BB820" s="27"/>
      <c r="BC820" s="27"/>
      <c r="BD820" s="27"/>
      <c r="BE820" s="27"/>
      <c r="BF820" s="27"/>
      <c r="BG820" s="27"/>
      <c r="BH820" s="27"/>
      <c r="BI820" s="27"/>
      <c r="BJ820" s="27"/>
      <c r="BK820" s="27"/>
      <c r="BL820" s="27"/>
      <c r="BM820" s="27"/>
      <c r="BN820" s="27"/>
      <c r="BO820" s="27"/>
      <c r="BP820" s="27"/>
      <c r="BQ820" s="27"/>
      <c r="BR820" s="27"/>
      <c r="BS820" s="27"/>
      <c r="BT820" s="27"/>
      <c r="BU820" s="27"/>
      <c r="BV820" s="27"/>
      <c r="BW820" s="27"/>
      <c r="BX820" s="27"/>
      <c r="BY820" s="27"/>
      <c r="BZ820" s="27"/>
      <c r="CA820" s="27"/>
      <c r="CB820" s="27"/>
      <c r="CC820" s="27"/>
      <c r="CD820" s="27"/>
      <c r="CE820" s="27"/>
      <c r="CF820" s="27"/>
      <c r="CG820" s="27"/>
      <c r="CH820" s="27"/>
      <c r="CI820" s="27"/>
      <c r="CJ820" s="27"/>
      <c r="CK820" s="27"/>
      <c r="CL820" s="27"/>
      <c r="CM820" s="27"/>
      <c r="CN820" s="27"/>
      <c r="CO820" s="27"/>
      <c r="CP820" s="27"/>
    </row>
    <row r="821" spans="1:94" x14ac:dyDescent="0.25">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c r="AO821" s="27"/>
      <c r="AP821" s="27"/>
      <c r="AQ821" s="27"/>
      <c r="AR821" s="27"/>
      <c r="AS821" s="27"/>
      <c r="AT821" s="27"/>
      <c r="AU821" s="27"/>
      <c r="AV821" s="27"/>
      <c r="AW821" s="27"/>
      <c r="AX821" s="27"/>
      <c r="AY821" s="27"/>
      <c r="AZ821" s="27"/>
      <c r="BA821" s="27"/>
      <c r="BB821" s="27"/>
      <c r="BC821" s="27"/>
      <c r="BD821" s="27"/>
      <c r="BE821" s="27"/>
      <c r="BF821" s="27"/>
      <c r="BG821" s="27"/>
      <c r="BH821" s="27"/>
      <c r="BI821" s="27"/>
      <c r="BJ821" s="27"/>
      <c r="BK821" s="27"/>
      <c r="BL821" s="27"/>
      <c r="BM821" s="27"/>
      <c r="BN821" s="27"/>
      <c r="BO821" s="27"/>
      <c r="BP821" s="27"/>
      <c r="BQ821" s="27"/>
      <c r="BR821" s="27"/>
      <c r="BS821" s="27"/>
      <c r="BT821" s="27"/>
      <c r="BU821" s="27"/>
      <c r="BV821" s="27"/>
      <c r="BW821" s="27"/>
      <c r="BX821" s="27"/>
      <c r="BY821" s="27"/>
      <c r="BZ821" s="27"/>
      <c r="CA821" s="27"/>
      <c r="CB821" s="27"/>
      <c r="CC821" s="27"/>
      <c r="CD821" s="27"/>
      <c r="CE821" s="27"/>
      <c r="CF821" s="27"/>
      <c r="CG821" s="27"/>
      <c r="CH821" s="27"/>
      <c r="CI821" s="27"/>
      <c r="CJ821" s="27"/>
      <c r="CK821" s="27"/>
      <c r="CL821" s="27"/>
      <c r="CM821" s="27"/>
      <c r="CN821" s="27"/>
      <c r="CO821" s="27"/>
      <c r="CP821" s="27"/>
    </row>
    <row r="822" spans="1:94" x14ac:dyDescent="0.25">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c r="AO822" s="27"/>
      <c r="AP822" s="27"/>
      <c r="AQ822" s="27"/>
      <c r="AR822" s="27"/>
      <c r="AS822" s="27"/>
      <c r="AT822" s="27"/>
      <c r="AU822" s="27"/>
      <c r="AV822" s="27"/>
      <c r="AW822" s="27"/>
      <c r="AX822" s="27"/>
      <c r="AY822" s="27"/>
      <c r="AZ822" s="27"/>
      <c r="BA822" s="27"/>
      <c r="BB822" s="27"/>
      <c r="BC822" s="27"/>
      <c r="BD822" s="27"/>
      <c r="BE822" s="27"/>
      <c r="BF822" s="27"/>
      <c r="BG822" s="27"/>
      <c r="BH822" s="27"/>
      <c r="BI822" s="27"/>
      <c r="BJ822" s="27"/>
      <c r="BK822" s="27"/>
      <c r="BL822" s="27"/>
      <c r="BM822" s="27"/>
      <c r="BN822" s="27"/>
      <c r="BO822" s="27"/>
      <c r="BP822" s="27"/>
      <c r="BQ822" s="27"/>
      <c r="BR822" s="27"/>
      <c r="BS822" s="27"/>
      <c r="BT822" s="27"/>
      <c r="BU822" s="27"/>
      <c r="BV822" s="27"/>
      <c r="BW822" s="27"/>
      <c r="BX822" s="27"/>
      <c r="BY822" s="27"/>
      <c r="BZ822" s="27"/>
      <c r="CA822" s="27"/>
      <c r="CB822" s="27"/>
      <c r="CC822" s="27"/>
      <c r="CD822" s="27"/>
      <c r="CE822" s="27"/>
      <c r="CF822" s="27"/>
      <c r="CG822" s="27"/>
      <c r="CH822" s="27"/>
      <c r="CI822" s="27"/>
      <c r="CJ822" s="27"/>
      <c r="CK822" s="27"/>
      <c r="CL822" s="27"/>
      <c r="CM822" s="27"/>
      <c r="CN822" s="27"/>
      <c r="CO822" s="27"/>
      <c r="CP822" s="27"/>
    </row>
    <row r="823" spans="1:94" x14ac:dyDescent="0.25">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c r="AO823" s="27"/>
      <c r="AP823" s="27"/>
      <c r="AQ823" s="27"/>
      <c r="AR823" s="27"/>
      <c r="AS823" s="27"/>
      <c r="AT823" s="27"/>
      <c r="AU823" s="27"/>
      <c r="AV823" s="27"/>
      <c r="AW823" s="27"/>
      <c r="AX823" s="27"/>
      <c r="AY823" s="27"/>
      <c r="AZ823" s="27"/>
      <c r="BA823" s="27"/>
      <c r="BB823" s="27"/>
      <c r="BC823" s="27"/>
      <c r="BD823" s="27"/>
      <c r="BE823" s="27"/>
      <c r="BF823" s="27"/>
      <c r="BG823" s="27"/>
      <c r="BH823" s="27"/>
      <c r="BI823" s="27"/>
      <c r="BJ823" s="27"/>
      <c r="BK823" s="27"/>
      <c r="BL823" s="27"/>
      <c r="BM823" s="27"/>
      <c r="BN823" s="27"/>
      <c r="BO823" s="27"/>
      <c r="BP823" s="27"/>
      <c r="BQ823" s="27"/>
      <c r="BR823" s="27"/>
      <c r="BS823" s="27"/>
      <c r="BT823" s="27"/>
      <c r="BU823" s="27"/>
      <c r="BV823" s="27"/>
      <c r="BW823" s="27"/>
      <c r="BX823" s="27"/>
      <c r="BY823" s="27"/>
      <c r="BZ823" s="27"/>
      <c r="CA823" s="27"/>
      <c r="CB823" s="27"/>
      <c r="CC823" s="27"/>
      <c r="CD823" s="27"/>
      <c r="CE823" s="27"/>
      <c r="CF823" s="27"/>
      <c r="CG823" s="27"/>
      <c r="CH823" s="27"/>
      <c r="CI823" s="27"/>
      <c r="CJ823" s="27"/>
      <c r="CK823" s="27"/>
      <c r="CL823" s="27"/>
      <c r="CM823" s="27"/>
      <c r="CN823" s="27"/>
      <c r="CO823" s="27"/>
      <c r="CP823" s="27"/>
    </row>
    <row r="824" spans="1:94" x14ac:dyDescent="0.25">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c r="AO824" s="27"/>
      <c r="AP824" s="27"/>
      <c r="AQ824" s="27"/>
      <c r="AR824" s="27"/>
      <c r="AS824" s="27"/>
      <c r="AT824" s="27"/>
      <c r="AU824" s="27"/>
      <c r="AV824" s="27"/>
      <c r="AW824" s="27"/>
      <c r="AX824" s="27"/>
      <c r="AY824" s="27"/>
      <c r="AZ824" s="27"/>
      <c r="BA824" s="27"/>
      <c r="BB824" s="27"/>
      <c r="BC824" s="27"/>
      <c r="BD824" s="27"/>
      <c r="BE824" s="27"/>
      <c r="BF824" s="27"/>
      <c r="BG824" s="27"/>
      <c r="BH824" s="27"/>
      <c r="BI824" s="27"/>
      <c r="BJ824" s="27"/>
      <c r="BK824" s="27"/>
      <c r="BL824" s="27"/>
      <c r="BM824" s="27"/>
      <c r="BN824" s="27"/>
      <c r="BO824" s="27"/>
      <c r="BP824" s="27"/>
      <c r="BQ824" s="27"/>
      <c r="BR824" s="27"/>
      <c r="BS824" s="27"/>
      <c r="BT824" s="27"/>
      <c r="BU824" s="27"/>
      <c r="BV824" s="27"/>
      <c r="BW824" s="27"/>
      <c r="BX824" s="27"/>
      <c r="BY824" s="27"/>
      <c r="BZ824" s="27"/>
      <c r="CA824" s="27"/>
      <c r="CB824" s="27"/>
      <c r="CC824" s="27"/>
      <c r="CD824" s="27"/>
      <c r="CE824" s="27"/>
      <c r="CF824" s="27"/>
      <c r="CG824" s="27"/>
      <c r="CH824" s="27"/>
      <c r="CI824" s="27"/>
      <c r="CJ824" s="27"/>
      <c r="CK824" s="27"/>
      <c r="CL824" s="27"/>
      <c r="CM824" s="27"/>
      <c r="CN824" s="27"/>
      <c r="CO824" s="27"/>
      <c r="CP824" s="27"/>
    </row>
    <row r="825" spans="1:94" x14ac:dyDescent="0.25">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c r="AO825" s="27"/>
      <c r="AP825" s="27"/>
      <c r="AQ825" s="27"/>
      <c r="AR825" s="27"/>
      <c r="AS825" s="27"/>
      <c r="AT825" s="27"/>
      <c r="AU825" s="27"/>
      <c r="AV825" s="27"/>
      <c r="AW825" s="27"/>
      <c r="AX825" s="27"/>
      <c r="AY825" s="27"/>
      <c r="AZ825" s="27"/>
      <c r="BA825" s="27"/>
      <c r="BB825" s="27"/>
      <c r="BC825" s="27"/>
      <c r="BD825" s="27"/>
      <c r="BE825" s="27"/>
      <c r="BF825" s="27"/>
      <c r="BG825" s="27"/>
      <c r="BH825" s="27"/>
      <c r="BI825" s="27"/>
      <c r="BJ825" s="27"/>
      <c r="BK825" s="27"/>
      <c r="BL825" s="27"/>
      <c r="BM825" s="27"/>
      <c r="BN825" s="27"/>
      <c r="BO825" s="27"/>
      <c r="BP825" s="27"/>
      <c r="BQ825" s="27"/>
      <c r="BR825" s="27"/>
      <c r="BS825" s="27"/>
      <c r="BT825" s="27"/>
      <c r="BU825" s="27"/>
      <c r="BV825" s="27"/>
      <c r="BW825" s="27"/>
      <c r="BX825" s="27"/>
      <c r="BY825" s="27"/>
      <c r="BZ825" s="27"/>
      <c r="CA825" s="27"/>
      <c r="CB825" s="27"/>
      <c r="CC825" s="27"/>
      <c r="CD825" s="27"/>
      <c r="CE825" s="27"/>
      <c r="CF825" s="27"/>
      <c r="CG825" s="27"/>
      <c r="CH825" s="27"/>
      <c r="CI825" s="27"/>
      <c r="CJ825" s="27"/>
      <c r="CK825" s="27"/>
      <c r="CL825" s="27"/>
      <c r="CM825" s="27"/>
      <c r="CN825" s="27"/>
      <c r="CO825" s="27"/>
      <c r="CP825" s="27"/>
    </row>
    <row r="826" spans="1:94" x14ac:dyDescent="0.25">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c r="AO826" s="27"/>
      <c r="AP826" s="27"/>
      <c r="AQ826" s="27"/>
      <c r="AR826" s="27"/>
      <c r="AS826" s="27"/>
      <c r="AT826" s="27"/>
      <c r="AU826" s="27"/>
      <c r="AV826" s="27"/>
      <c r="AW826" s="27"/>
      <c r="AX826" s="27"/>
      <c r="AY826" s="27"/>
      <c r="AZ826" s="27"/>
      <c r="BA826" s="27"/>
      <c r="BB826" s="27"/>
      <c r="BC826" s="27"/>
      <c r="BD826" s="27"/>
      <c r="BE826" s="27"/>
      <c r="BF826" s="27"/>
      <c r="BG826" s="27"/>
      <c r="BH826" s="27"/>
      <c r="BI826" s="27"/>
      <c r="BJ826" s="27"/>
      <c r="BK826" s="27"/>
      <c r="BL826" s="27"/>
      <c r="BM826" s="27"/>
      <c r="BN826" s="27"/>
      <c r="BO826" s="27"/>
      <c r="BP826" s="27"/>
      <c r="BQ826" s="27"/>
      <c r="BR826" s="27"/>
      <c r="BS826" s="27"/>
      <c r="BT826" s="27"/>
      <c r="BU826" s="27"/>
      <c r="BV826" s="27"/>
      <c r="BW826" s="27"/>
      <c r="BX826" s="27"/>
      <c r="BY826" s="27"/>
      <c r="BZ826" s="27"/>
      <c r="CA826" s="27"/>
      <c r="CB826" s="27"/>
      <c r="CC826" s="27"/>
      <c r="CD826" s="27"/>
      <c r="CE826" s="27"/>
      <c r="CF826" s="27"/>
      <c r="CG826" s="27"/>
      <c r="CH826" s="27"/>
      <c r="CI826" s="27"/>
      <c r="CJ826" s="27"/>
      <c r="CK826" s="27"/>
      <c r="CL826" s="27"/>
      <c r="CM826" s="27"/>
      <c r="CN826" s="27"/>
      <c r="CO826" s="27"/>
      <c r="CP826" s="27"/>
    </row>
    <row r="827" spans="1:94" x14ac:dyDescent="0.25">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c r="AO827" s="27"/>
      <c r="AP827" s="27"/>
      <c r="AQ827" s="27"/>
      <c r="AR827" s="27"/>
      <c r="AS827" s="27"/>
      <c r="AT827" s="27"/>
      <c r="AU827" s="27"/>
      <c r="AV827" s="27"/>
      <c r="AW827" s="27"/>
      <c r="AX827" s="27"/>
      <c r="AY827" s="27"/>
      <c r="AZ827" s="27"/>
      <c r="BA827" s="27"/>
      <c r="BB827" s="27"/>
      <c r="BC827" s="27"/>
      <c r="BD827" s="27"/>
      <c r="BE827" s="27"/>
      <c r="BF827" s="27"/>
      <c r="BG827" s="27"/>
      <c r="BH827" s="27"/>
      <c r="BI827" s="27"/>
      <c r="BJ827" s="27"/>
      <c r="BK827" s="27"/>
      <c r="BL827" s="27"/>
      <c r="BM827" s="27"/>
      <c r="BN827" s="27"/>
      <c r="BO827" s="27"/>
      <c r="BP827" s="27"/>
      <c r="BQ827" s="27"/>
      <c r="BR827" s="27"/>
      <c r="BS827" s="27"/>
      <c r="BT827" s="27"/>
      <c r="BU827" s="27"/>
      <c r="BV827" s="27"/>
      <c r="BW827" s="27"/>
      <c r="BX827" s="27"/>
      <c r="BY827" s="27"/>
      <c r="BZ827" s="27"/>
      <c r="CA827" s="27"/>
      <c r="CB827" s="27"/>
      <c r="CC827" s="27"/>
      <c r="CD827" s="27"/>
      <c r="CE827" s="27"/>
      <c r="CF827" s="27"/>
      <c r="CG827" s="27"/>
      <c r="CH827" s="27"/>
      <c r="CI827" s="27"/>
      <c r="CJ827" s="27"/>
      <c r="CK827" s="27"/>
      <c r="CL827" s="27"/>
      <c r="CM827" s="27"/>
      <c r="CN827" s="27"/>
      <c r="CO827" s="27"/>
      <c r="CP827" s="27"/>
    </row>
    <row r="828" spans="1:94" x14ac:dyDescent="0.25">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c r="AO828" s="27"/>
      <c r="AP828" s="27"/>
      <c r="AQ828" s="27"/>
      <c r="AR828" s="27"/>
      <c r="AS828" s="27"/>
      <c r="AT828" s="27"/>
      <c r="AU828" s="27"/>
      <c r="AV828" s="27"/>
      <c r="AW828" s="27"/>
      <c r="AX828" s="27"/>
      <c r="AY828" s="27"/>
      <c r="AZ828" s="27"/>
      <c r="BA828" s="27"/>
      <c r="BB828" s="27"/>
      <c r="BC828" s="27"/>
      <c r="BD828" s="27"/>
      <c r="BE828" s="27"/>
      <c r="BF828" s="27"/>
      <c r="BG828" s="27"/>
      <c r="BH828" s="27"/>
      <c r="BI828" s="27"/>
      <c r="BJ828" s="27"/>
      <c r="BK828" s="27"/>
      <c r="BL828" s="27"/>
      <c r="BM828" s="27"/>
      <c r="BN828" s="27"/>
      <c r="BO828" s="27"/>
      <c r="BP828" s="27"/>
      <c r="BQ828" s="27"/>
      <c r="BR828" s="27"/>
      <c r="BS828" s="27"/>
      <c r="BT828" s="27"/>
      <c r="BU828" s="27"/>
      <c r="BV828" s="27"/>
      <c r="BW828" s="27"/>
      <c r="BX828" s="27"/>
      <c r="BY828" s="27"/>
      <c r="BZ828" s="27"/>
      <c r="CA828" s="27"/>
      <c r="CB828" s="27"/>
      <c r="CC828" s="27"/>
      <c r="CD828" s="27"/>
      <c r="CE828" s="27"/>
      <c r="CF828" s="27"/>
      <c r="CG828" s="27"/>
      <c r="CH828" s="27"/>
      <c r="CI828" s="27"/>
      <c r="CJ828" s="27"/>
      <c r="CK828" s="27"/>
      <c r="CL828" s="27"/>
      <c r="CM828" s="27"/>
      <c r="CN828" s="27"/>
      <c r="CO828" s="27"/>
      <c r="CP828" s="27"/>
    </row>
    <row r="829" spans="1:94" x14ac:dyDescent="0.25">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c r="AO829" s="27"/>
      <c r="AP829" s="27"/>
      <c r="AQ829" s="27"/>
      <c r="AR829" s="27"/>
      <c r="AS829" s="27"/>
      <c r="AT829" s="27"/>
      <c r="AU829" s="27"/>
      <c r="AV829" s="27"/>
      <c r="AW829" s="27"/>
      <c r="AX829" s="27"/>
      <c r="AY829" s="27"/>
      <c r="AZ829" s="27"/>
      <c r="BA829" s="27"/>
      <c r="BB829" s="27"/>
      <c r="BC829" s="27"/>
      <c r="BD829" s="27"/>
      <c r="BE829" s="27"/>
      <c r="BF829" s="27"/>
      <c r="BG829" s="27"/>
      <c r="BH829" s="27"/>
      <c r="BI829" s="27"/>
      <c r="BJ829" s="27"/>
      <c r="BK829" s="27"/>
      <c r="BL829" s="27"/>
      <c r="BM829" s="27"/>
      <c r="BN829" s="27"/>
      <c r="BO829" s="27"/>
      <c r="BP829" s="27"/>
      <c r="BQ829" s="27"/>
      <c r="BR829" s="27"/>
      <c r="BS829" s="27"/>
      <c r="BT829" s="27"/>
      <c r="BU829" s="27"/>
      <c r="BV829" s="27"/>
      <c r="BW829" s="27"/>
      <c r="BX829" s="27"/>
      <c r="BY829" s="27"/>
      <c r="BZ829" s="27"/>
      <c r="CA829" s="27"/>
      <c r="CB829" s="27"/>
      <c r="CC829" s="27"/>
      <c r="CD829" s="27"/>
      <c r="CE829" s="27"/>
      <c r="CF829" s="27"/>
      <c r="CG829" s="27"/>
      <c r="CH829" s="27"/>
      <c r="CI829" s="27"/>
      <c r="CJ829" s="27"/>
      <c r="CK829" s="27"/>
      <c r="CL829" s="27"/>
      <c r="CM829" s="27"/>
      <c r="CN829" s="27"/>
      <c r="CO829" s="27"/>
      <c r="CP829" s="27"/>
    </row>
    <row r="830" spans="1:94" x14ac:dyDescent="0.25">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c r="AO830" s="27"/>
      <c r="AP830" s="27"/>
      <c r="AQ830" s="27"/>
      <c r="AR830" s="27"/>
      <c r="AS830" s="27"/>
      <c r="AT830" s="27"/>
      <c r="AU830" s="27"/>
      <c r="AV830" s="27"/>
      <c r="AW830" s="27"/>
      <c r="AX830" s="27"/>
      <c r="AY830" s="27"/>
      <c r="AZ830" s="27"/>
      <c r="BA830" s="27"/>
      <c r="BB830" s="27"/>
      <c r="BC830" s="27"/>
      <c r="BD830" s="27"/>
      <c r="BE830" s="27"/>
      <c r="BF830" s="27"/>
      <c r="BG830" s="27"/>
      <c r="BH830" s="27"/>
      <c r="BI830" s="27"/>
      <c r="BJ830" s="27"/>
      <c r="BK830" s="27"/>
      <c r="BL830" s="27"/>
      <c r="BM830" s="27"/>
      <c r="BN830" s="27"/>
      <c r="BO830" s="27"/>
      <c r="BP830" s="27"/>
      <c r="BQ830" s="27"/>
      <c r="BR830" s="27"/>
      <c r="BS830" s="27"/>
      <c r="BT830" s="27"/>
      <c r="BU830" s="27"/>
      <c r="BV830" s="27"/>
      <c r="BW830" s="27"/>
      <c r="BX830" s="27"/>
      <c r="BY830" s="27"/>
      <c r="BZ830" s="27"/>
      <c r="CA830" s="27"/>
      <c r="CB830" s="27"/>
      <c r="CC830" s="27"/>
      <c r="CD830" s="27"/>
      <c r="CE830" s="27"/>
      <c r="CF830" s="27"/>
      <c r="CG830" s="27"/>
      <c r="CH830" s="27"/>
      <c r="CI830" s="27"/>
      <c r="CJ830" s="27"/>
      <c r="CK830" s="27"/>
      <c r="CL830" s="27"/>
      <c r="CM830" s="27"/>
      <c r="CN830" s="27"/>
      <c r="CO830" s="27"/>
      <c r="CP830" s="27"/>
    </row>
    <row r="831" spans="1:94" x14ac:dyDescent="0.25">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c r="AO831" s="27"/>
      <c r="AP831" s="27"/>
      <c r="AQ831" s="27"/>
      <c r="AR831" s="27"/>
      <c r="AS831" s="27"/>
      <c r="AT831" s="27"/>
      <c r="AU831" s="27"/>
      <c r="AV831" s="27"/>
      <c r="AW831" s="27"/>
      <c r="AX831" s="27"/>
      <c r="AY831" s="27"/>
      <c r="AZ831" s="27"/>
      <c r="BA831" s="27"/>
      <c r="BB831" s="27"/>
      <c r="BC831" s="27"/>
      <c r="BD831" s="27"/>
      <c r="BE831" s="27"/>
      <c r="BF831" s="27"/>
      <c r="BG831" s="27"/>
      <c r="BH831" s="27"/>
      <c r="BI831" s="27"/>
      <c r="BJ831" s="27"/>
      <c r="BK831" s="27"/>
      <c r="BL831" s="27"/>
      <c r="BM831" s="27"/>
      <c r="BN831" s="27"/>
      <c r="BO831" s="27"/>
      <c r="BP831" s="27"/>
      <c r="BQ831" s="27"/>
      <c r="BR831" s="27"/>
      <c r="BS831" s="27"/>
      <c r="BT831" s="27"/>
      <c r="BU831" s="27"/>
      <c r="BV831" s="27"/>
      <c r="BW831" s="27"/>
      <c r="BX831" s="27"/>
      <c r="BY831" s="27"/>
      <c r="BZ831" s="27"/>
      <c r="CA831" s="27"/>
      <c r="CB831" s="27"/>
      <c r="CC831" s="27"/>
      <c r="CD831" s="27"/>
      <c r="CE831" s="27"/>
      <c r="CF831" s="27"/>
      <c r="CG831" s="27"/>
      <c r="CH831" s="27"/>
      <c r="CI831" s="27"/>
      <c r="CJ831" s="27"/>
      <c r="CK831" s="27"/>
      <c r="CL831" s="27"/>
      <c r="CM831" s="27"/>
      <c r="CN831" s="27"/>
      <c r="CO831" s="27"/>
      <c r="CP831" s="27"/>
    </row>
    <row r="832" spans="1:94" x14ac:dyDescent="0.25">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c r="AO832" s="27"/>
      <c r="AP832" s="27"/>
      <c r="AQ832" s="27"/>
      <c r="AR832" s="27"/>
      <c r="AS832" s="27"/>
      <c r="AT832" s="27"/>
      <c r="AU832" s="27"/>
      <c r="AV832" s="27"/>
      <c r="AW832" s="27"/>
      <c r="AX832" s="27"/>
      <c r="AY832" s="27"/>
      <c r="AZ832" s="27"/>
      <c r="BA832" s="27"/>
      <c r="BB832" s="27"/>
      <c r="BC832" s="27"/>
      <c r="BD832" s="27"/>
      <c r="BE832" s="27"/>
      <c r="BF832" s="27"/>
      <c r="BG832" s="27"/>
      <c r="BH832" s="27"/>
      <c r="BI832" s="27"/>
      <c r="BJ832" s="27"/>
      <c r="BK832" s="27"/>
      <c r="BL832" s="27"/>
      <c r="BM832" s="27"/>
      <c r="BN832" s="27"/>
      <c r="BO832" s="27"/>
      <c r="BP832" s="27"/>
      <c r="BQ832" s="27"/>
      <c r="BR832" s="27"/>
      <c r="BS832" s="27"/>
      <c r="BT832" s="27"/>
      <c r="BU832" s="27"/>
      <c r="BV832" s="27"/>
      <c r="BW832" s="27"/>
      <c r="BX832" s="27"/>
      <c r="BY832" s="27"/>
      <c r="BZ832" s="27"/>
      <c r="CA832" s="27"/>
      <c r="CB832" s="27"/>
      <c r="CC832" s="27"/>
      <c r="CD832" s="27"/>
      <c r="CE832" s="27"/>
      <c r="CF832" s="27"/>
      <c r="CG832" s="27"/>
      <c r="CH832" s="27"/>
      <c r="CI832" s="27"/>
      <c r="CJ832" s="27"/>
      <c r="CK832" s="27"/>
      <c r="CL832" s="27"/>
      <c r="CM832" s="27"/>
      <c r="CN832" s="27"/>
      <c r="CO832" s="27"/>
      <c r="CP832" s="27"/>
    </row>
    <row r="833" spans="1:94" x14ac:dyDescent="0.25">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c r="AO833" s="27"/>
      <c r="AP833" s="27"/>
      <c r="AQ833" s="27"/>
      <c r="AR833" s="27"/>
      <c r="AS833" s="27"/>
      <c r="AT833" s="27"/>
      <c r="AU833" s="27"/>
      <c r="AV833" s="27"/>
      <c r="AW833" s="27"/>
      <c r="AX833" s="27"/>
      <c r="AY833" s="27"/>
      <c r="AZ833" s="27"/>
      <c r="BA833" s="27"/>
      <c r="BB833" s="27"/>
      <c r="BC833" s="27"/>
      <c r="BD833" s="27"/>
      <c r="BE833" s="27"/>
      <c r="BF833" s="27"/>
      <c r="BG833" s="27"/>
      <c r="BH833" s="27"/>
      <c r="BI833" s="27"/>
      <c r="BJ833" s="27"/>
      <c r="BK833" s="27"/>
      <c r="BL833" s="27"/>
      <c r="BM833" s="27"/>
      <c r="BN833" s="27"/>
      <c r="BO833" s="27"/>
      <c r="BP833" s="27"/>
      <c r="BQ833" s="27"/>
      <c r="BR833" s="27"/>
      <c r="BS833" s="27"/>
      <c r="BT833" s="27"/>
      <c r="BU833" s="27"/>
      <c r="BV833" s="27"/>
      <c r="BW833" s="27"/>
      <c r="BX833" s="27"/>
      <c r="BY833" s="27"/>
      <c r="BZ833" s="27"/>
      <c r="CA833" s="27"/>
      <c r="CB833" s="27"/>
      <c r="CC833" s="27"/>
      <c r="CD833" s="27"/>
      <c r="CE833" s="27"/>
      <c r="CF833" s="27"/>
      <c r="CG833" s="27"/>
      <c r="CH833" s="27"/>
      <c r="CI833" s="27"/>
      <c r="CJ833" s="27"/>
      <c r="CK833" s="27"/>
      <c r="CL833" s="27"/>
      <c r="CM833" s="27"/>
      <c r="CN833" s="27"/>
      <c r="CO833" s="27"/>
      <c r="CP833" s="27"/>
    </row>
    <row r="834" spans="1:94" x14ac:dyDescent="0.25">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c r="AO834" s="27"/>
      <c r="AP834" s="27"/>
      <c r="AQ834" s="27"/>
      <c r="AR834" s="27"/>
      <c r="AS834" s="27"/>
      <c r="AT834" s="27"/>
      <c r="AU834" s="27"/>
      <c r="AV834" s="27"/>
      <c r="AW834" s="27"/>
      <c r="AX834" s="27"/>
      <c r="AY834" s="27"/>
      <c r="AZ834" s="27"/>
      <c r="BA834" s="27"/>
      <c r="BB834" s="27"/>
      <c r="BC834" s="27"/>
      <c r="BD834" s="27"/>
      <c r="BE834" s="27"/>
      <c r="BF834" s="27"/>
      <c r="BG834" s="27"/>
      <c r="BH834" s="27"/>
      <c r="BI834" s="27"/>
      <c r="BJ834" s="27"/>
      <c r="BK834" s="27"/>
      <c r="BL834" s="27"/>
      <c r="BM834" s="27"/>
      <c r="BN834" s="27"/>
      <c r="BO834" s="27"/>
      <c r="BP834" s="27"/>
      <c r="BQ834" s="27"/>
      <c r="BR834" s="27"/>
      <c r="BS834" s="27"/>
      <c r="BT834" s="27"/>
      <c r="BU834" s="27"/>
      <c r="BV834" s="27"/>
      <c r="BW834" s="27"/>
      <c r="BX834" s="27"/>
      <c r="BY834" s="27"/>
      <c r="BZ834" s="27"/>
      <c r="CA834" s="27"/>
      <c r="CB834" s="27"/>
      <c r="CC834" s="27"/>
      <c r="CD834" s="27"/>
      <c r="CE834" s="27"/>
      <c r="CF834" s="27"/>
      <c r="CG834" s="27"/>
      <c r="CH834" s="27"/>
      <c r="CI834" s="27"/>
      <c r="CJ834" s="27"/>
      <c r="CK834" s="27"/>
      <c r="CL834" s="27"/>
      <c r="CM834" s="27"/>
      <c r="CN834" s="27"/>
      <c r="CO834" s="27"/>
      <c r="CP834" s="27"/>
    </row>
    <row r="835" spans="1:94" x14ac:dyDescent="0.25">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c r="AO835" s="27"/>
      <c r="AP835" s="27"/>
      <c r="AQ835" s="27"/>
      <c r="AR835" s="27"/>
      <c r="AS835" s="27"/>
      <c r="AT835" s="27"/>
      <c r="AU835" s="27"/>
      <c r="AV835" s="27"/>
      <c r="AW835" s="27"/>
      <c r="AX835" s="27"/>
      <c r="AY835" s="27"/>
      <c r="AZ835" s="27"/>
      <c r="BA835" s="27"/>
      <c r="BB835" s="27"/>
      <c r="BC835" s="27"/>
      <c r="BD835" s="27"/>
      <c r="BE835" s="27"/>
      <c r="BF835" s="27"/>
      <c r="BG835" s="27"/>
      <c r="BH835" s="27"/>
      <c r="BI835" s="27"/>
      <c r="BJ835" s="27"/>
      <c r="BK835" s="27"/>
      <c r="BL835" s="27"/>
      <c r="BM835" s="27"/>
      <c r="BN835" s="27"/>
      <c r="BO835" s="27"/>
      <c r="BP835" s="27"/>
      <c r="BQ835" s="27"/>
      <c r="BR835" s="27"/>
      <c r="BS835" s="27"/>
      <c r="BT835" s="27"/>
      <c r="BU835" s="27"/>
      <c r="BV835" s="27"/>
      <c r="BW835" s="27"/>
      <c r="BX835" s="27"/>
      <c r="BY835" s="27"/>
      <c r="BZ835" s="27"/>
      <c r="CA835" s="27"/>
      <c r="CB835" s="27"/>
      <c r="CC835" s="27"/>
      <c r="CD835" s="27"/>
      <c r="CE835" s="27"/>
      <c r="CF835" s="27"/>
      <c r="CG835" s="27"/>
      <c r="CH835" s="27"/>
      <c r="CI835" s="27"/>
      <c r="CJ835" s="27"/>
      <c r="CK835" s="27"/>
      <c r="CL835" s="27"/>
      <c r="CM835" s="27"/>
      <c r="CN835" s="27"/>
      <c r="CO835" s="27"/>
      <c r="CP835" s="27"/>
    </row>
    <row r="836" spans="1:94" x14ac:dyDescent="0.25">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c r="AO836" s="27"/>
      <c r="AP836" s="27"/>
      <c r="AQ836" s="27"/>
      <c r="AR836" s="27"/>
      <c r="AS836" s="27"/>
      <c r="AT836" s="27"/>
      <c r="AU836" s="27"/>
      <c r="AV836" s="27"/>
      <c r="AW836" s="27"/>
      <c r="AX836" s="27"/>
      <c r="AY836" s="27"/>
      <c r="AZ836" s="27"/>
      <c r="BA836" s="27"/>
      <c r="BB836" s="27"/>
      <c r="BC836" s="27"/>
      <c r="BD836" s="27"/>
      <c r="BE836" s="27"/>
      <c r="BF836" s="27"/>
      <c r="BG836" s="27"/>
      <c r="BH836" s="27"/>
      <c r="BI836" s="27"/>
      <c r="BJ836" s="27"/>
      <c r="BK836" s="27"/>
      <c r="BL836" s="27"/>
      <c r="BM836" s="27"/>
      <c r="BN836" s="27"/>
      <c r="BO836" s="27"/>
      <c r="BP836" s="27"/>
      <c r="BQ836" s="27"/>
      <c r="BR836" s="27"/>
      <c r="BS836" s="27"/>
      <c r="BT836" s="27"/>
      <c r="BU836" s="27"/>
      <c r="BV836" s="27"/>
      <c r="BW836" s="27"/>
      <c r="BX836" s="27"/>
      <c r="BY836" s="27"/>
      <c r="BZ836" s="27"/>
      <c r="CA836" s="27"/>
      <c r="CB836" s="27"/>
      <c r="CC836" s="27"/>
      <c r="CD836" s="27"/>
      <c r="CE836" s="27"/>
      <c r="CF836" s="27"/>
      <c r="CG836" s="27"/>
      <c r="CH836" s="27"/>
      <c r="CI836" s="27"/>
      <c r="CJ836" s="27"/>
      <c r="CK836" s="27"/>
      <c r="CL836" s="27"/>
      <c r="CM836" s="27"/>
      <c r="CN836" s="27"/>
      <c r="CO836" s="27"/>
      <c r="CP836" s="27"/>
    </row>
    <row r="837" spans="1:94" x14ac:dyDescent="0.25">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c r="AO837" s="27"/>
      <c r="AP837" s="27"/>
      <c r="AQ837" s="27"/>
      <c r="AR837" s="27"/>
      <c r="AS837" s="27"/>
      <c r="AT837" s="27"/>
      <c r="AU837" s="27"/>
      <c r="AV837" s="27"/>
      <c r="AW837" s="27"/>
      <c r="AX837" s="27"/>
      <c r="AY837" s="27"/>
      <c r="AZ837" s="27"/>
      <c r="BA837" s="27"/>
      <c r="BB837" s="27"/>
      <c r="BC837" s="27"/>
      <c r="BD837" s="27"/>
      <c r="BE837" s="27"/>
      <c r="BF837" s="27"/>
      <c r="BG837" s="27"/>
      <c r="BH837" s="27"/>
      <c r="BI837" s="27"/>
      <c r="BJ837" s="27"/>
      <c r="BK837" s="27"/>
      <c r="BL837" s="27"/>
      <c r="BM837" s="27"/>
      <c r="BN837" s="27"/>
      <c r="BO837" s="27"/>
      <c r="BP837" s="27"/>
      <c r="BQ837" s="27"/>
      <c r="BR837" s="27"/>
      <c r="BS837" s="27"/>
      <c r="BT837" s="27"/>
      <c r="BU837" s="27"/>
      <c r="BV837" s="27"/>
      <c r="BW837" s="27"/>
      <c r="BX837" s="27"/>
      <c r="BY837" s="27"/>
      <c r="BZ837" s="27"/>
      <c r="CA837" s="27"/>
      <c r="CB837" s="27"/>
      <c r="CC837" s="27"/>
      <c r="CD837" s="27"/>
      <c r="CE837" s="27"/>
      <c r="CF837" s="27"/>
      <c r="CG837" s="27"/>
      <c r="CH837" s="27"/>
      <c r="CI837" s="27"/>
      <c r="CJ837" s="27"/>
      <c r="CK837" s="27"/>
      <c r="CL837" s="27"/>
      <c r="CM837" s="27"/>
      <c r="CN837" s="27"/>
      <c r="CO837" s="27"/>
      <c r="CP837" s="27"/>
    </row>
    <row r="838" spans="1:94" x14ac:dyDescent="0.25">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c r="AO838" s="27"/>
      <c r="AP838" s="27"/>
      <c r="AQ838" s="27"/>
      <c r="AR838" s="27"/>
      <c r="AS838" s="27"/>
      <c r="AT838" s="27"/>
      <c r="AU838" s="27"/>
      <c r="AV838" s="27"/>
      <c r="AW838" s="27"/>
      <c r="AX838" s="27"/>
      <c r="AY838" s="27"/>
      <c r="AZ838" s="27"/>
      <c r="BA838" s="27"/>
      <c r="BB838" s="27"/>
      <c r="BC838" s="27"/>
      <c r="BD838" s="27"/>
      <c r="BE838" s="27"/>
      <c r="BF838" s="27"/>
      <c r="BG838" s="27"/>
      <c r="BH838" s="27"/>
      <c r="BI838" s="27"/>
      <c r="BJ838" s="27"/>
      <c r="BK838" s="27"/>
      <c r="BL838" s="27"/>
      <c r="BM838" s="27"/>
      <c r="BN838" s="27"/>
      <c r="BO838" s="27"/>
      <c r="BP838" s="27"/>
      <c r="BQ838" s="27"/>
      <c r="BR838" s="27"/>
      <c r="BS838" s="27"/>
      <c r="BT838" s="27"/>
      <c r="BU838" s="27"/>
      <c r="BV838" s="27"/>
      <c r="BW838" s="27"/>
      <c r="BX838" s="27"/>
      <c r="BY838" s="27"/>
      <c r="BZ838" s="27"/>
      <c r="CA838" s="27"/>
      <c r="CB838" s="27"/>
      <c r="CC838" s="27"/>
      <c r="CD838" s="27"/>
      <c r="CE838" s="27"/>
      <c r="CF838" s="27"/>
      <c r="CG838" s="27"/>
      <c r="CH838" s="27"/>
      <c r="CI838" s="27"/>
      <c r="CJ838" s="27"/>
      <c r="CK838" s="27"/>
      <c r="CL838" s="27"/>
      <c r="CM838" s="27"/>
      <c r="CN838" s="27"/>
      <c r="CO838" s="27"/>
      <c r="CP838" s="27"/>
    </row>
    <row r="839" spans="1:94" x14ac:dyDescent="0.25">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c r="AO839" s="27"/>
      <c r="AP839" s="27"/>
      <c r="AQ839" s="27"/>
      <c r="AR839" s="27"/>
      <c r="AS839" s="27"/>
      <c r="AT839" s="27"/>
      <c r="AU839" s="27"/>
      <c r="AV839" s="27"/>
      <c r="AW839" s="27"/>
      <c r="AX839" s="27"/>
      <c r="AY839" s="27"/>
      <c r="AZ839" s="27"/>
      <c r="BA839" s="27"/>
      <c r="BB839" s="27"/>
      <c r="BC839" s="27"/>
      <c r="BD839" s="27"/>
      <c r="BE839" s="27"/>
      <c r="BF839" s="27"/>
      <c r="BG839" s="27"/>
      <c r="BH839" s="27"/>
      <c r="BI839" s="27"/>
      <c r="BJ839" s="27"/>
      <c r="BK839" s="27"/>
      <c r="BL839" s="27"/>
      <c r="BM839" s="27"/>
      <c r="BN839" s="27"/>
      <c r="BO839" s="27"/>
      <c r="BP839" s="27"/>
      <c r="BQ839" s="27"/>
      <c r="BR839" s="27"/>
      <c r="BS839" s="27"/>
      <c r="BT839" s="27"/>
      <c r="BU839" s="27"/>
      <c r="BV839" s="27"/>
      <c r="BW839" s="27"/>
      <c r="BX839" s="27"/>
      <c r="BY839" s="27"/>
      <c r="BZ839" s="27"/>
      <c r="CA839" s="27"/>
      <c r="CB839" s="27"/>
      <c r="CC839" s="27"/>
      <c r="CD839" s="27"/>
      <c r="CE839" s="27"/>
      <c r="CF839" s="27"/>
      <c r="CG839" s="27"/>
      <c r="CH839" s="27"/>
      <c r="CI839" s="27"/>
      <c r="CJ839" s="27"/>
      <c r="CK839" s="27"/>
      <c r="CL839" s="27"/>
      <c r="CM839" s="27"/>
      <c r="CN839" s="27"/>
      <c r="CO839" s="27"/>
      <c r="CP839" s="27"/>
    </row>
    <row r="840" spans="1:94" x14ac:dyDescent="0.25">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c r="AO840" s="27"/>
      <c r="AP840" s="27"/>
      <c r="AQ840" s="27"/>
      <c r="AR840" s="27"/>
      <c r="AS840" s="27"/>
      <c r="AT840" s="27"/>
      <c r="AU840" s="27"/>
      <c r="AV840" s="27"/>
      <c r="AW840" s="27"/>
      <c r="AX840" s="27"/>
      <c r="AY840" s="27"/>
      <c r="AZ840" s="27"/>
      <c r="BA840" s="27"/>
      <c r="BB840" s="27"/>
      <c r="BC840" s="27"/>
      <c r="BD840" s="27"/>
      <c r="BE840" s="27"/>
      <c r="BF840" s="27"/>
      <c r="BG840" s="27"/>
      <c r="BH840" s="27"/>
      <c r="BI840" s="27"/>
      <c r="BJ840" s="27"/>
      <c r="BK840" s="27"/>
      <c r="BL840" s="27"/>
      <c r="BM840" s="27"/>
      <c r="BN840" s="27"/>
      <c r="BO840" s="27"/>
      <c r="BP840" s="27"/>
      <c r="BQ840" s="27"/>
      <c r="BR840" s="27"/>
      <c r="BS840" s="27"/>
      <c r="BT840" s="27"/>
      <c r="BU840" s="27"/>
      <c r="BV840" s="27"/>
      <c r="BW840" s="27"/>
      <c r="BX840" s="27"/>
      <c r="BY840" s="27"/>
      <c r="BZ840" s="27"/>
      <c r="CA840" s="27"/>
      <c r="CB840" s="27"/>
      <c r="CC840" s="27"/>
      <c r="CD840" s="27"/>
      <c r="CE840" s="27"/>
      <c r="CF840" s="27"/>
      <c r="CG840" s="27"/>
      <c r="CH840" s="27"/>
      <c r="CI840" s="27"/>
      <c r="CJ840" s="27"/>
      <c r="CK840" s="27"/>
      <c r="CL840" s="27"/>
      <c r="CM840" s="27"/>
      <c r="CN840" s="27"/>
      <c r="CO840" s="27"/>
      <c r="CP840" s="27"/>
    </row>
    <row r="841" spans="1:94" x14ac:dyDescent="0.25">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c r="AO841" s="27"/>
      <c r="AP841" s="27"/>
      <c r="AQ841" s="27"/>
      <c r="AR841" s="27"/>
      <c r="AS841" s="27"/>
      <c r="AT841" s="27"/>
      <c r="AU841" s="27"/>
      <c r="AV841" s="27"/>
      <c r="AW841" s="27"/>
      <c r="AX841" s="27"/>
      <c r="AY841" s="27"/>
      <c r="AZ841" s="27"/>
      <c r="BA841" s="27"/>
      <c r="BB841" s="27"/>
      <c r="BC841" s="27"/>
      <c r="BD841" s="27"/>
      <c r="BE841" s="27"/>
      <c r="BF841" s="27"/>
      <c r="BG841" s="27"/>
      <c r="BH841" s="27"/>
      <c r="BI841" s="27"/>
      <c r="BJ841" s="27"/>
      <c r="BK841" s="27"/>
      <c r="BL841" s="27"/>
      <c r="BM841" s="27"/>
      <c r="BN841" s="27"/>
      <c r="BO841" s="27"/>
      <c r="BP841" s="27"/>
      <c r="BQ841" s="27"/>
      <c r="BR841" s="27"/>
      <c r="BS841" s="27"/>
      <c r="BT841" s="27"/>
      <c r="BU841" s="27"/>
      <c r="BV841" s="27"/>
      <c r="BW841" s="27"/>
      <c r="BX841" s="27"/>
      <c r="BY841" s="27"/>
      <c r="BZ841" s="27"/>
      <c r="CA841" s="27"/>
      <c r="CB841" s="27"/>
      <c r="CC841" s="27"/>
      <c r="CD841" s="27"/>
      <c r="CE841" s="27"/>
      <c r="CF841" s="27"/>
      <c r="CG841" s="27"/>
      <c r="CH841" s="27"/>
      <c r="CI841" s="27"/>
      <c r="CJ841" s="27"/>
      <c r="CK841" s="27"/>
      <c r="CL841" s="27"/>
      <c r="CM841" s="27"/>
      <c r="CN841" s="27"/>
      <c r="CO841" s="27"/>
      <c r="CP841" s="27"/>
    </row>
    <row r="842" spans="1:94" x14ac:dyDescent="0.25">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c r="AO842" s="27"/>
      <c r="AP842" s="27"/>
      <c r="AQ842" s="27"/>
      <c r="AR842" s="27"/>
      <c r="AS842" s="27"/>
      <c r="AT842" s="27"/>
      <c r="AU842" s="27"/>
      <c r="AV842" s="27"/>
      <c r="AW842" s="27"/>
      <c r="AX842" s="27"/>
      <c r="AY842" s="27"/>
      <c r="AZ842" s="27"/>
      <c r="BA842" s="27"/>
      <c r="BB842" s="27"/>
      <c r="BC842" s="27"/>
      <c r="BD842" s="27"/>
      <c r="BE842" s="27"/>
      <c r="BF842" s="27"/>
      <c r="BG842" s="27"/>
      <c r="BH842" s="27"/>
      <c r="BI842" s="27"/>
      <c r="BJ842" s="27"/>
      <c r="BK842" s="27"/>
      <c r="BL842" s="27"/>
      <c r="BM842" s="27"/>
      <c r="BN842" s="27"/>
      <c r="BO842" s="27"/>
      <c r="BP842" s="27"/>
      <c r="BQ842" s="27"/>
      <c r="BR842" s="27"/>
      <c r="BS842" s="27"/>
      <c r="BT842" s="27"/>
      <c r="BU842" s="27"/>
      <c r="BV842" s="27"/>
      <c r="BW842" s="27"/>
      <c r="BX842" s="27"/>
      <c r="BY842" s="27"/>
      <c r="BZ842" s="27"/>
      <c r="CA842" s="27"/>
      <c r="CB842" s="27"/>
      <c r="CC842" s="27"/>
      <c r="CD842" s="27"/>
      <c r="CE842" s="27"/>
      <c r="CF842" s="27"/>
      <c r="CG842" s="27"/>
      <c r="CH842" s="27"/>
      <c r="CI842" s="27"/>
      <c r="CJ842" s="27"/>
      <c r="CK842" s="27"/>
      <c r="CL842" s="27"/>
      <c r="CM842" s="27"/>
      <c r="CN842" s="27"/>
      <c r="CO842" s="27"/>
      <c r="CP842" s="27"/>
    </row>
    <row r="843" spans="1:94" x14ac:dyDescent="0.25">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c r="AO843" s="27"/>
      <c r="AP843" s="27"/>
      <c r="AQ843" s="27"/>
      <c r="AR843" s="27"/>
      <c r="AS843" s="27"/>
      <c r="AT843" s="27"/>
      <c r="AU843" s="27"/>
      <c r="AV843" s="27"/>
      <c r="AW843" s="27"/>
      <c r="AX843" s="27"/>
      <c r="AY843" s="27"/>
      <c r="AZ843" s="27"/>
      <c r="BA843" s="27"/>
      <c r="BB843" s="27"/>
      <c r="BC843" s="27"/>
      <c r="BD843" s="27"/>
      <c r="BE843" s="27"/>
      <c r="BF843" s="27"/>
      <c r="BG843" s="27"/>
      <c r="BH843" s="27"/>
      <c r="BI843" s="27"/>
      <c r="BJ843" s="27"/>
      <c r="BK843" s="27"/>
      <c r="BL843" s="27"/>
      <c r="BM843" s="27"/>
      <c r="BN843" s="27"/>
      <c r="BO843" s="27"/>
      <c r="BP843" s="27"/>
      <c r="BQ843" s="27"/>
      <c r="BR843" s="27"/>
      <c r="BS843" s="27"/>
      <c r="BT843" s="27"/>
      <c r="BU843" s="27"/>
      <c r="BV843" s="27"/>
      <c r="BW843" s="27"/>
      <c r="BX843" s="27"/>
      <c r="BY843" s="27"/>
      <c r="BZ843" s="27"/>
      <c r="CA843" s="27"/>
      <c r="CB843" s="27"/>
      <c r="CC843" s="27"/>
      <c r="CD843" s="27"/>
      <c r="CE843" s="27"/>
      <c r="CF843" s="27"/>
      <c r="CG843" s="27"/>
      <c r="CH843" s="27"/>
      <c r="CI843" s="27"/>
      <c r="CJ843" s="27"/>
      <c r="CK843" s="27"/>
      <c r="CL843" s="27"/>
      <c r="CM843" s="27"/>
      <c r="CN843" s="27"/>
      <c r="CO843" s="27"/>
      <c r="CP843" s="27"/>
    </row>
    <row r="844" spans="1:94" x14ac:dyDescent="0.25">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c r="AO844" s="27"/>
      <c r="AP844" s="27"/>
      <c r="AQ844" s="27"/>
      <c r="AR844" s="27"/>
      <c r="AS844" s="27"/>
      <c r="AT844" s="27"/>
      <c r="AU844" s="27"/>
      <c r="AV844" s="27"/>
      <c r="AW844" s="27"/>
      <c r="AX844" s="27"/>
      <c r="AY844" s="27"/>
      <c r="AZ844" s="27"/>
      <c r="BA844" s="27"/>
      <c r="BB844" s="27"/>
      <c r="BC844" s="27"/>
      <c r="BD844" s="27"/>
      <c r="BE844" s="27"/>
      <c r="BF844" s="27"/>
      <c r="BG844" s="27"/>
      <c r="BH844" s="27"/>
      <c r="BI844" s="27"/>
      <c r="BJ844" s="27"/>
      <c r="BK844" s="27"/>
      <c r="BL844" s="27"/>
      <c r="BM844" s="27"/>
      <c r="BN844" s="27"/>
      <c r="BO844" s="27"/>
      <c r="BP844" s="27"/>
      <c r="BQ844" s="27"/>
      <c r="BR844" s="27"/>
      <c r="BS844" s="27"/>
      <c r="BT844" s="27"/>
      <c r="BU844" s="27"/>
      <c r="BV844" s="27"/>
      <c r="BW844" s="27"/>
      <c r="BX844" s="27"/>
      <c r="BY844" s="27"/>
      <c r="BZ844" s="27"/>
      <c r="CA844" s="27"/>
      <c r="CB844" s="27"/>
      <c r="CC844" s="27"/>
      <c r="CD844" s="27"/>
      <c r="CE844" s="27"/>
      <c r="CF844" s="27"/>
      <c r="CG844" s="27"/>
      <c r="CH844" s="27"/>
      <c r="CI844" s="27"/>
      <c r="CJ844" s="27"/>
      <c r="CK844" s="27"/>
      <c r="CL844" s="27"/>
      <c r="CM844" s="27"/>
      <c r="CN844" s="27"/>
      <c r="CO844" s="27"/>
      <c r="CP844" s="27"/>
    </row>
    <row r="845" spans="1:94" x14ac:dyDescent="0.25">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c r="AO845" s="27"/>
      <c r="AP845" s="27"/>
      <c r="AQ845" s="27"/>
      <c r="AR845" s="27"/>
      <c r="AS845" s="27"/>
      <c r="AT845" s="27"/>
      <c r="AU845" s="27"/>
      <c r="AV845" s="27"/>
      <c r="AW845" s="27"/>
      <c r="AX845" s="27"/>
      <c r="AY845" s="27"/>
      <c r="AZ845" s="27"/>
      <c r="BA845" s="27"/>
      <c r="BB845" s="27"/>
      <c r="BC845" s="27"/>
      <c r="BD845" s="27"/>
      <c r="BE845" s="27"/>
      <c r="BF845" s="27"/>
      <c r="BG845" s="27"/>
      <c r="BH845" s="27"/>
      <c r="BI845" s="27"/>
      <c r="BJ845" s="27"/>
      <c r="BK845" s="27"/>
      <c r="BL845" s="27"/>
      <c r="BM845" s="27"/>
      <c r="BN845" s="27"/>
      <c r="BO845" s="27"/>
      <c r="BP845" s="27"/>
      <c r="BQ845" s="27"/>
      <c r="BR845" s="27"/>
      <c r="BS845" s="27"/>
      <c r="BT845" s="27"/>
      <c r="BU845" s="27"/>
      <c r="BV845" s="27"/>
      <c r="BW845" s="27"/>
      <c r="BX845" s="27"/>
      <c r="BY845" s="27"/>
      <c r="BZ845" s="27"/>
      <c r="CA845" s="27"/>
      <c r="CB845" s="27"/>
      <c r="CC845" s="27"/>
      <c r="CD845" s="27"/>
      <c r="CE845" s="27"/>
      <c r="CF845" s="27"/>
      <c r="CG845" s="27"/>
      <c r="CH845" s="27"/>
      <c r="CI845" s="27"/>
      <c r="CJ845" s="27"/>
      <c r="CK845" s="27"/>
      <c r="CL845" s="27"/>
      <c r="CM845" s="27"/>
      <c r="CN845" s="27"/>
      <c r="CO845" s="27"/>
      <c r="CP845" s="27"/>
    </row>
    <row r="846" spans="1:94" x14ac:dyDescent="0.25">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c r="AO846" s="27"/>
      <c r="AP846" s="27"/>
      <c r="AQ846" s="27"/>
      <c r="AR846" s="27"/>
      <c r="AS846" s="27"/>
      <c r="AT846" s="27"/>
      <c r="AU846" s="27"/>
      <c r="AV846" s="27"/>
      <c r="AW846" s="27"/>
      <c r="AX846" s="27"/>
      <c r="AY846" s="27"/>
      <c r="AZ846" s="27"/>
      <c r="BA846" s="27"/>
      <c r="BB846" s="27"/>
      <c r="BC846" s="27"/>
      <c r="BD846" s="27"/>
      <c r="BE846" s="27"/>
      <c r="BF846" s="27"/>
      <c r="BG846" s="27"/>
      <c r="BH846" s="27"/>
      <c r="BI846" s="27"/>
      <c r="BJ846" s="27"/>
      <c r="BK846" s="27"/>
      <c r="BL846" s="27"/>
      <c r="BM846" s="27"/>
      <c r="BN846" s="27"/>
      <c r="BO846" s="27"/>
      <c r="BP846" s="27"/>
      <c r="BQ846" s="27"/>
      <c r="BR846" s="27"/>
      <c r="BS846" s="27"/>
      <c r="BT846" s="27"/>
      <c r="BU846" s="27"/>
      <c r="BV846" s="27"/>
      <c r="BW846" s="27"/>
      <c r="BX846" s="27"/>
      <c r="BY846" s="27"/>
      <c r="BZ846" s="27"/>
      <c r="CA846" s="27"/>
      <c r="CB846" s="27"/>
      <c r="CC846" s="27"/>
      <c r="CD846" s="27"/>
      <c r="CE846" s="27"/>
      <c r="CF846" s="27"/>
      <c r="CG846" s="27"/>
      <c r="CH846" s="27"/>
      <c r="CI846" s="27"/>
      <c r="CJ846" s="27"/>
      <c r="CK846" s="27"/>
      <c r="CL846" s="27"/>
      <c r="CM846" s="27"/>
      <c r="CN846" s="27"/>
      <c r="CO846" s="27"/>
      <c r="CP846" s="27"/>
    </row>
    <row r="847" spans="1:94" x14ac:dyDescent="0.25">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c r="AO847" s="27"/>
      <c r="AP847" s="27"/>
      <c r="AQ847" s="27"/>
      <c r="AR847" s="27"/>
      <c r="AS847" s="27"/>
      <c r="AT847" s="27"/>
      <c r="AU847" s="27"/>
      <c r="AV847" s="27"/>
      <c r="AW847" s="27"/>
      <c r="AX847" s="27"/>
      <c r="AY847" s="27"/>
      <c r="AZ847" s="27"/>
      <c r="BA847" s="27"/>
      <c r="BB847" s="27"/>
      <c r="BC847" s="27"/>
      <c r="BD847" s="27"/>
      <c r="BE847" s="27"/>
      <c r="BF847" s="27"/>
      <c r="BG847" s="27"/>
      <c r="BH847" s="27"/>
      <c r="BI847" s="27"/>
      <c r="BJ847" s="27"/>
      <c r="BK847" s="27"/>
      <c r="BL847" s="27"/>
      <c r="BM847" s="27"/>
      <c r="BN847" s="27"/>
      <c r="BO847" s="27"/>
      <c r="BP847" s="27"/>
      <c r="BQ847" s="27"/>
      <c r="BR847" s="27"/>
      <c r="BS847" s="27"/>
      <c r="BT847" s="27"/>
      <c r="BU847" s="27"/>
      <c r="BV847" s="27"/>
      <c r="BW847" s="27"/>
      <c r="BX847" s="27"/>
      <c r="BY847" s="27"/>
      <c r="BZ847" s="27"/>
      <c r="CA847" s="27"/>
      <c r="CB847" s="27"/>
      <c r="CC847" s="27"/>
      <c r="CD847" s="27"/>
      <c r="CE847" s="27"/>
      <c r="CF847" s="27"/>
      <c r="CG847" s="27"/>
      <c r="CH847" s="27"/>
      <c r="CI847" s="27"/>
      <c r="CJ847" s="27"/>
      <c r="CK847" s="27"/>
      <c r="CL847" s="27"/>
      <c r="CM847" s="27"/>
      <c r="CN847" s="27"/>
      <c r="CO847" s="27"/>
      <c r="CP847" s="27"/>
    </row>
    <row r="848" spans="1:94" x14ac:dyDescent="0.25">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c r="AO848" s="27"/>
      <c r="AP848" s="27"/>
      <c r="AQ848" s="27"/>
      <c r="AR848" s="27"/>
      <c r="AS848" s="27"/>
      <c r="AT848" s="27"/>
      <c r="AU848" s="27"/>
      <c r="AV848" s="27"/>
      <c r="AW848" s="27"/>
      <c r="AX848" s="27"/>
      <c r="AY848" s="27"/>
      <c r="AZ848" s="27"/>
      <c r="BA848" s="27"/>
      <c r="BB848" s="27"/>
      <c r="BC848" s="27"/>
      <c r="BD848" s="27"/>
      <c r="BE848" s="27"/>
      <c r="BF848" s="27"/>
      <c r="BG848" s="27"/>
      <c r="BH848" s="27"/>
      <c r="BI848" s="27"/>
      <c r="BJ848" s="27"/>
      <c r="BK848" s="27"/>
      <c r="BL848" s="27"/>
      <c r="BM848" s="27"/>
      <c r="BN848" s="27"/>
      <c r="BO848" s="27"/>
      <c r="BP848" s="27"/>
      <c r="BQ848" s="27"/>
      <c r="BR848" s="27"/>
      <c r="BS848" s="27"/>
      <c r="BT848" s="27"/>
      <c r="BU848" s="27"/>
      <c r="BV848" s="27"/>
      <c r="BW848" s="27"/>
      <c r="BX848" s="27"/>
      <c r="BY848" s="27"/>
      <c r="BZ848" s="27"/>
      <c r="CA848" s="27"/>
      <c r="CB848" s="27"/>
      <c r="CC848" s="27"/>
      <c r="CD848" s="27"/>
      <c r="CE848" s="27"/>
      <c r="CF848" s="27"/>
      <c r="CG848" s="27"/>
      <c r="CH848" s="27"/>
      <c r="CI848" s="27"/>
      <c r="CJ848" s="27"/>
      <c r="CK848" s="27"/>
      <c r="CL848" s="27"/>
      <c r="CM848" s="27"/>
      <c r="CN848" s="27"/>
      <c r="CO848" s="27"/>
      <c r="CP848" s="27"/>
    </row>
    <row r="849" spans="1:94" x14ac:dyDescent="0.25">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c r="AO849" s="27"/>
      <c r="AP849" s="27"/>
      <c r="AQ849" s="27"/>
      <c r="AR849" s="27"/>
      <c r="AS849" s="27"/>
      <c r="AT849" s="27"/>
      <c r="AU849" s="27"/>
      <c r="AV849" s="27"/>
      <c r="AW849" s="27"/>
      <c r="AX849" s="27"/>
      <c r="AY849" s="27"/>
      <c r="AZ849" s="27"/>
      <c r="BA849" s="27"/>
      <c r="BB849" s="27"/>
      <c r="BC849" s="27"/>
      <c r="BD849" s="27"/>
      <c r="BE849" s="27"/>
      <c r="BF849" s="27"/>
      <c r="BG849" s="27"/>
      <c r="BH849" s="27"/>
      <c r="BI849" s="27"/>
      <c r="BJ849" s="27"/>
      <c r="BK849" s="27"/>
      <c r="BL849" s="27"/>
      <c r="BM849" s="27"/>
      <c r="BN849" s="27"/>
      <c r="BO849" s="27"/>
      <c r="BP849" s="27"/>
      <c r="BQ849" s="27"/>
      <c r="BR849" s="27"/>
      <c r="BS849" s="27"/>
      <c r="BT849" s="27"/>
      <c r="BU849" s="27"/>
      <c r="BV849" s="27"/>
      <c r="BW849" s="27"/>
      <c r="BX849" s="27"/>
      <c r="BY849" s="27"/>
      <c r="BZ849" s="27"/>
      <c r="CA849" s="27"/>
      <c r="CB849" s="27"/>
      <c r="CC849" s="27"/>
      <c r="CD849" s="27"/>
      <c r="CE849" s="27"/>
      <c r="CF849" s="27"/>
      <c r="CG849" s="27"/>
      <c r="CH849" s="27"/>
      <c r="CI849" s="27"/>
      <c r="CJ849" s="27"/>
      <c r="CK849" s="27"/>
      <c r="CL849" s="27"/>
      <c r="CM849" s="27"/>
      <c r="CN849" s="27"/>
      <c r="CO849" s="27"/>
      <c r="CP849" s="27"/>
    </row>
    <row r="850" spans="1:94" x14ac:dyDescent="0.25">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c r="AO850" s="27"/>
      <c r="AP850" s="27"/>
      <c r="AQ850" s="27"/>
      <c r="AR850" s="27"/>
      <c r="AS850" s="27"/>
      <c r="AT850" s="27"/>
      <c r="AU850" s="27"/>
      <c r="AV850" s="27"/>
      <c r="AW850" s="27"/>
      <c r="AX850" s="27"/>
      <c r="AY850" s="27"/>
      <c r="AZ850" s="27"/>
      <c r="BA850" s="27"/>
      <c r="BB850" s="27"/>
      <c r="BC850" s="27"/>
      <c r="BD850" s="27"/>
      <c r="BE850" s="27"/>
      <c r="BF850" s="27"/>
      <c r="BG850" s="27"/>
      <c r="BH850" s="27"/>
      <c r="BI850" s="27"/>
      <c r="BJ850" s="27"/>
      <c r="BK850" s="27"/>
      <c r="BL850" s="27"/>
      <c r="BM850" s="27"/>
      <c r="BN850" s="27"/>
      <c r="BO850" s="27"/>
      <c r="BP850" s="27"/>
      <c r="BQ850" s="27"/>
      <c r="BR850" s="27"/>
      <c r="BS850" s="27"/>
      <c r="BT850" s="27"/>
      <c r="BU850" s="27"/>
      <c r="BV850" s="27"/>
      <c r="BW850" s="27"/>
      <c r="BX850" s="27"/>
      <c r="BY850" s="27"/>
      <c r="BZ850" s="27"/>
      <c r="CA850" s="27"/>
      <c r="CB850" s="27"/>
      <c r="CC850" s="27"/>
      <c r="CD850" s="27"/>
      <c r="CE850" s="27"/>
      <c r="CF850" s="27"/>
      <c r="CG850" s="27"/>
      <c r="CH850" s="27"/>
      <c r="CI850" s="27"/>
      <c r="CJ850" s="27"/>
      <c r="CK850" s="27"/>
      <c r="CL850" s="27"/>
      <c r="CM850" s="27"/>
      <c r="CN850" s="27"/>
      <c r="CO850" s="27"/>
      <c r="CP850" s="27"/>
    </row>
    <row r="851" spans="1:94" x14ac:dyDescent="0.25">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c r="AO851" s="27"/>
      <c r="AP851" s="27"/>
      <c r="AQ851" s="27"/>
      <c r="AR851" s="27"/>
      <c r="AS851" s="27"/>
      <c r="AT851" s="27"/>
      <c r="AU851" s="27"/>
      <c r="AV851" s="27"/>
      <c r="AW851" s="27"/>
      <c r="AX851" s="27"/>
      <c r="AY851" s="27"/>
      <c r="AZ851" s="27"/>
      <c r="BA851" s="27"/>
      <c r="BB851" s="27"/>
      <c r="BC851" s="27"/>
      <c r="BD851" s="27"/>
      <c r="BE851" s="27"/>
      <c r="BF851" s="27"/>
      <c r="BG851" s="27"/>
      <c r="BH851" s="27"/>
      <c r="BI851" s="27"/>
      <c r="BJ851" s="27"/>
      <c r="BK851" s="27"/>
      <c r="BL851" s="27"/>
      <c r="BM851" s="27"/>
      <c r="BN851" s="27"/>
      <c r="BO851" s="27"/>
      <c r="BP851" s="27"/>
      <c r="BQ851" s="27"/>
      <c r="BR851" s="27"/>
      <c r="BS851" s="27"/>
      <c r="BT851" s="27"/>
      <c r="BU851" s="27"/>
      <c r="BV851" s="27"/>
      <c r="BW851" s="27"/>
      <c r="BX851" s="27"/>
      <c r="BY851" s="27"/>
      <c r="BZ851" s="27"/>
      <c r="CA851" s="27"/>
      <c r="CB851" s="27"/>
      <c r="CC851" s="27"/>
      <c r="CD851" s="27"/>
      <c r="CE851" s="27"/>
      <c r="CF851" s="27"/>
      <c r="CG851" s="27"/>
      <c r="CH851" s="27"/>
      <c r="CI851" s="27"/>
      <c r="CJ851" s="27"/>
      <c r="CK851" s="27"/>
      <c r="CL851" s="27"/>
      <c r="CM851" s="27"/>
      <c r="CN851" s="27"/>
      <c r="CO851" s="27"/>
      <c r="CP851" s="27"/>
    </row>
    <row r="852" spans="1:94" x14ac:dyDescent="0.25">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c r="AO852" s="27"/>
      <c r="AP852" s="27"/>
      <c r="AQ852" s="27"/>
      <c r="AR852" s="27"/>
      <c r="AS852" s="27"/>
      <c r="AT852" s="27"/>
      <c r="AU852" s="27"/>
      <c r="AV852" s="27"/>
      <c r="AW852" s="27"/>
      <c r="AX852" s="27"/>
      <c r="AY852" s="27"/>
      <c r="AZ852" s="27"/>
      <c r="BA852" s="27"/>
      <c r="BB852" s="27"/>
      <c r="BC852" s="27"/>
      <c r="BD852" s="27"/>
      <c r="BE852" s="27"/>
      <c r="BF852" s="27"/>
      <c r="BG852" s="27"/>
      <c r="BH852" s="27"/>
      <c r="BI852" s="27"/>
      <c r="BJ852" s="27"/>
      <c r="BK852" s="27"/>
      <c r="BL852" s="27"/>
      <c r="BM852" s="27"/>
      <c r="BN852" s="27"/>
      <c r="BO852" s="27"/>
      <c r="BP852" s="27"/>
      <c r="BQ852" s="27"/>
      <c r="BR852" s="27"/>
      <c r="BS852" s="27"/>
      <c r="BT852" s="27"/>
      <c r="BU852" s="27"/>
      <c r="BV852" s="27"/>
      <c r="BW852" s="27"/>
      <c r="BX852" s="27"/>
      <c r="BY852" s="27"/>
      <c r="BZ852" s="27"/>
      <c r="CA852" s="27"/>
      <c r="CB852" s="27"/>
      <c r="CC852" s="27"/>
      <c r="CD852" s="27"/>
      <c r="CE852" s="27"/>
      <c r="CF852" s="27"/>
      <c r="CG852" s="27"/>
      <c r="CH852" s="27"/>
      <c r="CI852" s="27"/>
      <c r="CJ852" s="27"/>
      <c r="CK852" s="27"/>
      <c r="CL852" s="27"/>
      <c r="CM852" s="27"/>
      <c r="CN852" s="27"/>
      <c r="CO852" s="27"/>
      <c r="CP852" s="27"/>
    </row>
    <row r="853" spans="1:94" x14ac:dyDescent="0.25">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c r="AO853" s="27"/>
      <c r="AP853" s="27"/>
      <c r="AQ853" s="27"/>
      <c r="AR853" s="27"/>
      <c r="AS853" s="27"/>
      <c r="AT853" s="27"/>
      <c r="AU853" s="27"/>
      <c r="AV853" s="27"/>
      <c r="AW853" s="27"/>
      <c r="AX853" s="27"/>
      <c r="AY853" s="27"/>
      <c r="AZ853" s="27"/>
      <c r="BA853" s="27"/>
      <c r="BB853" s="27"/>
      <c r="BC853" s="27"/>
      <c r="BD853" s="27"/>
      <c r="BE853" s="27"/>
      <c r="BF853" s="27"/>
      <c r="BG853" s="27"/>
      <c r="BH853" s="27"/>
      <c r="BI853" s="27"/>
      <c r="BJ853" s="27"/>
      <c r="BK853" s="27"/>
      <c r="BL853" s="27"/>
      <c r="BM853" s="27"/>
      <c r="BN853" s="27"/>
      <c r="BO853" s="27"/>
      <c r="BP853" s="27"/>
      <c r="BQ853" s="27"/>
      <c r="BR853" s="27"/>
      <c r="BS853" s="27"/>
      <c r="BT853" s="27"/>
      <c r="BU853" s="27"/>
      <c r="BV853" s="27"/>
      <c r="BW853" s="27"/>
      <c r="BX853" s="27"/>
      <c r="BY853" s="27"/>
      <c r="BZ853" s="27"/>
      <c r="CA853" s="27"/>
      <c r="CB853" s="27"/>
      <c r="CC853" s="27"/>
      <c r="CD853" s="27"/>
      <c r="CE853" s="27"/>
      <c r="CF853" s="27"/>
      <c r="CG853" s="27"/>
      <c r="CH853" s="27"/>
      <c r="CI853" s="27"/>
      <c r="CJ853" s="27"/>
      <c r="CK853" s="27"/>
      <c r="CL853" s="27"/>
      <c r="CM853" s="27"/>
      <c r="CN853" s="27"/>
      <c r="CO853" s="27"/>
      <c r="CP853" s="27"/>
    </row>
    <row r="854" spans="1:94" x14ac:dyDescent="0.25">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c r="AO854" s="27"/>
      <c r="AP854" s="27"/>
      <c r="AQ854" s="27"/>
      <c r="AR854" s="27"/>
      <c r="AS854" s="27"/>
      <c r="AT854" s="27"/>
      <c r="AU854" s="27"/>
      <c r="AV854" s="27"/>
      <c r="AW854" s="27"/>
      <c r="AX854" s="27"/>
      <c r="AY854" s="27"/>
      <c r="AZ854" s="27"/>
      <c r="BA854" s="27"/>
      <c r="BB854" s="27"/>
      <c r="BC854" s="27"/>
      <c r="BD854" s="27"/>
      <c r="BE854" s="27"/>
      <c r="BF854" s="27"/>
      <c r="BG854" s="27"/>
      <c r="BH854" s="27"/>
      <c r="BI854" s="27"/>
      <c r="BJ854" s="27"/>
      <c r="BK854" s="27"/>
      <c r="BL854" s="27"/>
      <c r="BM854" s="27"/>
      <c r="BN854" s="27"/>
      <c r="BO854" s="27"/>
      <c r="BP854" s="27"/>
      <c r="BQ854" s="27"/>
      <c r="BR854" s="27"/>
      <c r="BS854" s="27"/>
      <c r="BT854" s="27"/>
      <c r="BU854" s="27"/>
      <c r="BV854" s="27"/>
      <c r="BW854" s="27"/>
      <c r="BX854" s="27"/>
      <c r="BY854" s="27"/>
      <c r="BZ854" s="27"/>
      <c r="CA854" s="27"/>
      <c r="CB854" s="27"/>
      <c r="CC854" s="27"/>
      <c r="CD854" s="27"/>
      <c r="CE854" s="27"/>
      <c r="CF854" s="27"/>
      <c r="CG854" s="27"/>
      <c r="CH854" s="27"/>
      <c r="CI854" s="27"/>
      <c r="CJ854" s="27"/>
      <c r="CK854" s="27"/>
      <c r="CL854" s="27"/>
      <c r="CM854" s="27"/>
      <c r="CN854" s="27"/>
      <c r="CO854" s="27"/>
      <c r="CP854" s="27"/>
    </row>
    <row r="855" spans="1:94" x14ac:dyDescent="0.25">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c r="AO855" s="27"/>
      <c r="AP855" s="27"/>
      <c r="AQ855" s="27"/>
      <c r="AR855" s="27"/>
      <c r="AS855" s="27"/>
      <c r="AT855" s="27"/>
      <c r="AU855" s="27"/>
      <c r="AV855" s="27"/>
      <c r="AW855" s="27"/>
      <c r="AX855" s="27"/>
      <c r="AY855" s="27"/>
      <c r="AZ855" s="27"/>
      <c r="BA855" s="27"/>
      <c r="BB855" s="27"/>
      <c r="BC855" s="27"/>
      <c r="BD855" s="27"/>
      <c r="BE855" s="27"/>
      <c r="BF855" s="27"/>
      <c r="BG855" s="27"/>
      <c r="BH855" s="27"/>
      <c r="BI855" s="27"/>
      <c r="BJ855" s="27"/>
      <c r="BK855" s="27"/>
      <c r="BL855" s="27"/>
      <c r="BM855" s="27"/>
      <c r="BN855" s="27"/>
      <c r="BO855" s="27"/>
      <c r="BP855" s="27"/>
      <c r="BQ855" s="27"/>
      <c r="BR855" s="27"/>
      <c r="BS855" s="27"/>
      <c r="BT855" s="27"/>
      <c r="BU855" s="27"/>
      <c r="BV855" s="27"/>
      <c r="BW855" s="27"/>
      <c r="BX855" s="27"/>
      <c r="BY855" s="27"/>
      <c r="BZ855" s="27"/>
      <c r="CA855" s="27"/>
      <c r="CB855" s="27"/>
      <c r="CC855" s="27"/>
      <c r="CD855" s="27"/>
      <c r="CE855" s="27"/>
      <c r="CF855" s="27"/>
      <c r="CG855" s="27"/>
      <c r="CH855" s="27"/>
      <c r="CI855" s="27"/>
      <c r="CJ855" s="27"/>
      <c r="CK855" s="27"/>
      <c r="CL855" s="27"/>
      <c r="CM855" s="27"/>
      <c r="CN855" s="27"/>
      <c r="CO855" s="27"/>
      <c r="CP855" s="27"/>
    </row>
    <row r="856" spans="1:94" x14ac:dyDescent="0.25">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c r="AO856" s="27"/>
      <c r="AP856" s="27"/>
      <c r="AQ856" s="27"/>
      <c r="AR856" s="27"/>
      <c r="AS856" s="27"/>
      <c r="AT856" s="27"/>
      <c r="AU856" s="27"/>
      <c r="AV856" s="27"/>
      <c r="AW856" s="27"/>
      <c r="AX856" s="27"/>
      <c r="AY856" s="27"/>
      <c r="AZ856" s="27"/>
      <c r="BA856" s="27"/>
      <c r="BB856" s="27"/>
      <c r="BC856" s="27"/>
      <c r="BD856" s="27"/>
      <c r="BE856" s="27"/>
      <c r="BF856" s="27"/>
      <c r="BG856" s="27"/>
      <c r="BH856" s="27"/>
      <c r="BI856" s="27"/>
      <c r="BJ856" s="27"/>
      <c r="BK856" s="27"/>
      <c r="BL856" s="27"/>
      <c r="BM856" s="27"/>
      <c r="BN856" s="27"/>
      <c r="BO856" s="27"/>
      <c r="BP856" s="27"/>
      <c r="BQ856" s="27"/>
      <c r="BR856" s="27"/>
      <c r="BS856" s="27"/>
      <c r="BT856" s="27"/>
      <c r="BU856" s="27"/>
      <c r="BV856" s="27"/>
      <c r="BW856" s="27"/>
      <c r="BX856" s="27"/>
      <c r="BY856" s="27"/>
      <c r="BZ856" s="27"/>
      <c r="CA856" s="27"/>
      <c r="CB856" s="27"/>
      <c r="CC856" s="27"/>
      <c r="CD856" s="27"/>
      <c r="CE856" s="27"/>
      <c r="CF856" s="27"/>
      <c r="CG856" s="27"/>
      <c r="CH856" s="27"/>
      <c r="CI856" s="27"/>
      <c r="CJ856" s="27"/>
      <c r="CK856" s="27"/>
      <c r="CL856" s="27"/>
      <c r="CM856" s="27"/>
      <c r="CN856" s="27"/>
      <c r="CO856" s="27"/>
      <c r="CP856" s="27"/>
    </row>
    <row r="857" spans="1:94" x14ac:dyDescent="0.25">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c r="AO857" s="27"/>
      <c r="AP857" s="27"/>
      <c r="AQ857" s="27"/>
      <c r="AR857" s="27"/>
      <c r="AS857" s="27"/>
      <c r="AT857" s="27"/>
      <c r="AU857" s="27"/>
      <c r="AV857" s="27"/>
      <c r="AW857" s="27"/>
      <c r="AX857" s="27"/>
      <c r="AY857" s="27"/>
      <c r="AZ857" s="27"/>
      <c r="BA857" s="27"/>
      <c r="BB857" s="27"/>
      <c r="BC857" s="27"/>
      <c r="BD857" s="27"/>
      <c r="BE857" s="27"/>
      <c r="BF857" s="27"/>
      <c r="BG857" s="27"/>
      <c r="BH857" s="27"/>
      <c r="BI857" s="27"/>
      <c r="BJ857" s="27"/>
      <c r="BK857" s="27"/>
      <c r="BL857" s="27"/>
      <c r="BM857" s="27"/>
      <c r="BN857" s="27"/>
      <c r="BO857" s="27"/>
      <c r="BP857" s="27"/>
      <c r="BQ857" s="27"/>
      <c r="BR857" s="27"/>
      <c r="BS857" s="27"/>
      <c r="BT857" s="27"/>
      <c r="BU857" s="27"/>
      <c r="BV857" s="27"/>
      <c r="BW857" s="27"/>
      <c r="BX857" s="27"/>
      <c r="BY857" s="27"/>
      <c r="BZ857" s="27"/>
      <c r="CA857" s="27"/>
      <c r="CB857" s="27"/>
      <c r="CC857" s="27"/>
      <c r="CD857" s="27"/>
      <c r="CE857" s="27"/>
      <c r="CF857" s="27"/>
      <c r="CG857" s="27"/>
      <c r="CH857" s="27"/>
      <c r="CI857" s="27"/>
      <c r="CJ857" s="27"/>
      <c r="CK857" s="27"/>
      <c r="CL857" s="27"/>
      <c r="CM857" s="27"/>
      <c r="CN857" s="27"/>
      <c r="CO857" s="27"/>
      <c r="CP857" s="27"/>
    </row>
    <row r="858" spans="1:94" x14ac:dyDescent="0.25">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c r="AO858" s="27"/>
      <c r="AP858" s="27"/>
      <c r="AQ858" s="27"/>
      <c r="AR858" s="27"/>
      <c r="AS858" s="27"/>
      <c r="AT858" s="27"/>
      <c r="AU858" s="27"/>
      <c r="AV858" s="27"/>
      <c r="AW858" s="27"/>
      <c r="AX858" s="27"/>
      <c r="AY858" s="27"/>
      <c r="AZ858" s="27"/>
      <c r="BA858" s="27"/>
      <c r="BB858" s="27"/>
      <c r="BC858" s="27"/>
      <c r="BD858" s="27"/>
      <c r="BE858" s="27"/>
      <c r="BF858" s="27"/>
      <c r="BG858" s="27"/>
      <c r="BH858" s="27"/>
      <c r="BI858" s="27"/>
      <c r="BJ858" s="27"/>
      <c r="BK858" s="27"/>
      <c r="BL858" s="27"/>
      <c r="BM858" s="27"/>
      <c r="BN858" s="27"/>
      <c r="BO858" s="27"/>
      <c r="BP858" s="27"/>
      <c r="BQ858" s="27"/>
      <c r="BR858" s="27"/>
      <c r="BS858" s="27"/>
      <c r="BT858" s="27"/>
      <c r="BU858" s="27"/>
      <c r="BV858" s="27"/>
      <c r="BW858" s="27"/>
      <c r="BX858" s="27"/>
      <c r="BY858" s="27"/>
      <c r="BZ858" s="27"/>
      <c r="CA858" s="27"/>
      <c r="CB858" s="27"/>
      <c r="CC858" s="27"/>
      <c r="CD858" s="27"/>
      <c r="CE858" s="27"/>
      <c r="CF858" s="27"/>
      <c r="CG858" s="27"/>
      <c r="CH858" s="27"/>
      <c r="CI858" s="27"/>
      <c r="CJ858" s="27"/>
      <c r="CK858" s="27"/>
      <c r="CL858" s="27"/>
      <c r="CM858" s="27"/>
      <c r="CN858" s="27"/>
      <c r="CO858" s="27"/>
      <c r="CP858" s="27"/>
    </row>
    <row r="859" spans="1:94" x14ac:dyDescent="0.25">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c r="AO859" s="27"/>
      <c r="AP859" s="27"/>
      <c r="AQ859" s="27"/>
      <c r="AR859" s="27"/>
      <c r="AS859" s="27"/>
      <c r="AT859" s="27"/>
      <c r="AU859" s="27"/>
      <c r="AV859" s="27"/>
      <c r="AW859" s="27"/>
      <c r="AX859" s="27"/>
      <c r="AY859" s="27"/>
      <c r="AZ859" s="27"/>
      <c r="BA859" s="27"/>
      <c r="BB859" s="27"/>
      <c r="BC859" s="27"/>
      <c r="BD859" s="27"/>
      <c r="BE859" s="27"/>
      <c r="BF859" s="27"/>
      <c r="BG859" s="27"/>
      <c r="BH859" s="27"/>
      <c r="BI859" s="27"/>
      <c r="BJ859" s="27"/>
      <c r="BK859" s="27"/>
      <c r="BL859" s="27"/>
      <c r="BM859" s="27"/>
      <c r="BN859" s="27"/>
      <c r="BO859" s="27"/>
      <c r="BP859" s="27"/>
      <c r="BQ859" s="27"/>
      <c r="BR859" s="27"/>
      <c r="BS859" s="27"/>
      <c r="BT859" s="27"/>
      <c r="BU859" s="27"/>
      <c r="BV859" s="27"/>
      <c r="BW859" s="27"/>
      <c r="BX859" s="27"/>
      <c r="BY859" s="27"/>
      <c r="BZ859" s="27"/>
      <c r="CA859" s="27"/>
      <c r="CB859" s="27"/>
      <c r="CC859" s="27"/>
      <c r="CD859" s="27"/>
      <c r="CE859" s="27"/>
      <c r="CF859" s="27"/>
      <c r="CG859" s="27"/>
      <c r="CH859" s="27"/>
      <c r="CI859" s="27"/>
      <c r="CJ859" s="27"/>
      <c r="CK859" s="27"/>
      <c r="CL859" s="27"/>
      <c r="CM859" s="27"/>
      <c r="CN859" s="27"/>
      <c r="CO859" s="27"/>
      <c r="CP859" s="27"/>
    </row>
    <row r="860" spans="1:94" x14ac:dyDescent="0.25">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c r="AO860" s="27"/>
      <c r="AP860" s="27"/>
      <c r="AQ860" s="27"/>
      <c r="AR860" s="27"/>
      <c r="AS860" s="27"/>
      <c r="AT860" s="27"/>
      <c r="AU860" s="27"/>
      <c r="AV860" s="27"/>
      <c r="AW860" s="27"/>
      <c r="AX860" s="27"/>
      <c r="AY860" s="27"/>
      <c r="AZ860" s="27"/>
      <c r="BA860" s="27"/>
      <c r="BB860" s="27"/>
      <c r="BC860" s="27"/>
      <c r="BD860" s="27"/>
      <c r="BE860" s="27"/>
      <c r="BF860" s="27"/>
      <c r="BG860" s="27"/>
      <c r="BH860" s="27"/>
      <c r="BI860" s="27"/>
      <c r="BJ860" s="27"/>
      <c r="BK860" s="27"/>
      <c r="BL860" s="27"/>
      <c r="BM860" s="27"/>
      <c r="BN860" s="27"/>
      <c r="BO860" s="27"/>
      <c r="BP860" s="27"/>
      <c r="BQ860" s="27"/>
      <c r="BR860" s="27"/>
      <c r="BS860" s="27"/>
      <c r="BT860" s="27"/>
      <c r="BU860" s="27"/>
      <c r="BV860" s="27"/>
      <c r="BW860" s="27"/>
      <c r="BX860" s="27"/>
      <c r="BY860" s="27"/>
      <c r="BZ860" s="27"/>
      <c r="CA860" s="27"/>
      <c r="CB860" s="27"/>
      <c r="CC860" s="27"/>
      <c r="CD860" s="27"/>
      <c r="CE860" s="27"/>
      <c r="CF860" s="27"/>
      <c r="CG860" s="27"/>
      <c r="CH860" s="27"/>
      <c r="CI860" s="27"/>
      <c r="CJ860" s="27"/>
      <c r="CK860" s="27"/>
      <c r="CL860" s="27"/>
      <c r="CM860" s="27"/>
      <c r="CN860" s="27"/>
      <c r="CO860" s="27"/>
      <c r="CP860" s="27"/>
    </row>
    <row r="861" spans="1:94" x14ac:dyDescent="0.25">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c r="AO861" s="27"/>
      <c r="AP861" s="27"/>
      <c r="AQ861" s="27"/>
      <c r="AR861" s="27"/>
      <c r="AS861" s="27"/>
      <c r="AT861" s="27"/>
      <c r="AU861" s="27"/>
      <c r="AV861" s="27"/>
      <c r="AW861" s="27"/>
      <c r="AX861" s="27"/>
      <c r="AY861" s="27"/>
      <c r="AZ861" s="27"/>
      <c r="BA861" s="27"/>
      <c r="BB861" s="27"/>
      <c r="BC861" s="27"/>
      <c r="BD861" s="27"/>
      <c r="BE861" s="27"/>
      <c r="BF861" s="27"/>
      <c r="BG861" s="27"/>
      <c r="BH861" s="27"/>
      <c r="BI861" s="27"/>
      <c r="BJ861" s="27"/>
      <c r="BK861" s="27"/>
      <c r="BL861" s="27"/>
      <c r="BM861" s="27"/>
      <c r="BN861" s="27"/>
      <c r="BO861" s="27"/>
      <c r="BP861" s="27"/>
      <c r="BQ861" s="27"/>
      <c r="BR861" s="27"/>
      <c r="BS861" s="27"/>
      <c r="BT861" s="27"/>
      <c r="BU861" s="27"/>
      <c r="BV861" s="27"/>
      <c r="BW861" s="27"/>
      <c r="BX861" s="27"/>
      <c r="BY861" s="27"/>
      <c r="BZ861" s="27"/>
      <c r="CA861" s="27"/>
      <c r="CB861" s="27"/>
      <c r="CC861" s="27"/>
      <c r="CD861" s="27"/>
      <c r="CE861" s="27"/>
      <c r="CF861" s="27"/>
      <c r="CG861" s="27"/>
      <c r="CH861" s="27"/>
      <c r="CI861" s="27"/>
      <c r="CJ861" s="27"/>
      <c r="CK861" s="27"/>
      <c r="CL861" s="27"/>
      <c r="CM861" s="27"/>
      <c r="CN861" s="27"/>
      <c r="CO861" s="27"/>
      <c r="CP861" s="27"/>
    </row>
    <row r="862" spans="1:94" x14ac:dyDescent="0.25">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c r="AO862" s="27"/>
      <c r="AP862" s="27"/>
      <c r="AQ862" s="27"/>
      <c r="AR862" s="27"/>
      <c r="AS862" s="27"/>
      <c r="AT862" s="27"/>
      <c r="AU862" s="27"/>
      <c r="AV862" s="27"/>
      <c r="AW862" s="27"/>
      <c r="AX862" s="27"/>
      <c r="AY862" s="27"/>
      <c r="AZ862" s="27"/>
      <c r="BA862" s="27"/>
      <c r="BB862" s="27"/>
      <c r="BC862" s="27"/>
      <c r="BD862" s="27"/>
      <c r="BE862" s="27"/>
      <c r="BF862" s="27"/>
      <c r="BG862" s="27"/>
      <c r="BH862" s="27"/>
      <c r="BI862" s="27"/>
      <c r="BJ862" s="27"/>
      <c r="BK862" s="27"/>
      <c r="BL862" s="27"/>
      <c r="BM862" s="27"/>
      <c r="BN862" s="27"/>
      <c r="BO862" s="27"/>
      <c r="BP862" s="27"/>
      <c r="BQ862" s="27"/>
      <c r="BR862" s="27"/>
      <c r="BS862" s="27"/>
      <c r="BT862" s="27"/>
      <c r="BU862" s="27"/>
      <c r="BV862" s="27"/>
      <c r="BW862" s="27"/>
      <c r="BX862" s="27"/>
      <c r="BY862" s="27"/>
      <c r="BZ862" s="27"/>
      <c r="CA862" s="27"/>
      <c r="CB862" s="27"/>
      <c r="CC862" s="27"/>
      <c r="CD862" s="27"/>
      <c r="CE862" s="27"/>
      <c r="CF862" s="27"/>
      <c r="CG862" s="27"/>
      <c r="CH862" s="27"/>
      <c r="CI862" s="27"/>
      <c r="CJ862" s="27"/>
      <c r="CK862" s="27"/>
      <c r="CL862" s="27"/>
      <c r="CM862" s="27"/>
      <c r="CN862" s="27"/>
      <c r="CO862" s="27"/>
      <c r="CP862" s="27"/>
    </row>
    <row r="863" spans="1:94" x14ac:dyDescent="0.25">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c r="AO863" s="27"/>
      <c r="AP863" s="27"/>
      <c r="AQ863" s="27"/>
      <c r="AR863" s="27"/>
      <c r="AS863" s="27"/>
      <c r="AT863" s="27"/>
      <c r="AU863" s="27"/>
      <c r="AV863" s="27"/>
      <c r="AW863" s="27"/>
      <c r="AX863" s="27"/>
      <c r="AY863" s="27"/>
      <c r="AZ863" s="27"/>
      <c r="BA863" s="27"/>
      <c r="BB863" s="27"/>
      <c r="BC863" s="27"/>
      <c r="BD863" s="27"/>
      <c r="BE863" s="27"/>
      <c r="BF863" s="27"/>
      <c r="BG863" s="27"/>
      <c r="BH863" s="27"/>
      <c r="BI863" s="27"/>
      <c r="BJ863" s="27"/>
      <c r="BK863" s="27"/>
      <c r="BL863" s="27"/>
      <c r="BM863" s="27"/>
      <c r="BN863" s="27"/>
      <c r="BO863" s="27"/>
      <c r="BP863" s="27"/>
      <c r="BQ863" s="27"/>
      <c r="BR863" s="27"/>
      <c r="BS863" s="27"/>
      <c r="BT863" s="27"/>
      <c r="BU863" s="27"/>
      <c r="BV863" s="27"/>
      <c r="BW863" s="27"/>
      <c r="BX863" s="27"/>
      <c r="BY863" s="27"/>
      <c r="BZ863" s="27"/>
      <c r="CA863" s="27"/>
      <c r="CB863" s="27"/>
      <c r="CC863" s="27"/>
      <c r="CD863" s="27"/>
      <c r="CE863" s="27"/>
      <c r="CF863" s="27"/>
      <c r="CG863" s="27"/>
      <c r="CH863" s="27"/>
      <c r="CI863" s="27"/>
      <c r="CJ863" s="27"/>
      <c r="CK863" s="27"/>
      <c r="CL863" s="27"/>
      <c r="CM863" s="27"/>
      <c r="CN863" s="27"/>
      <c r="CO863" s="27"/>
      <c r="CP863" s="27"/>
    </row>
    <row r="864" spans="1:94" x14ac:dyDescent="0.25">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c r="AO864" s="27"/>
      <c r="AP864" s="27"/>
      <c r="AQ864" s="27"/>
      <c r="AR864" s="27"/>
      <c r="AS864" s="27"/>
      <c r="AT864" s="27"/>
      <c r="AU864" s="27"/>
      <c r="AV864" s="27"/>
      <c r="AW864" s="27"/>
      <c r="AX864" s="27"/>
      <c r="AY864" s="27"/>
      <c r="AZ864" s="27"/>
      <c r="BA864" s="27"/>
      <c r="BB864" s="27"/>
      <c r="BC864" s="27"/>
      <c r="BD864" s="27"/>
      <c r="BE864" s="27"/>
      <c r="BF864" s="27"/>
      <c r="BG864" s="27"/>
      <c r="BH864" s="27"/>
      <c r="BI864" s="27"/>
      <c r="BJ864" s="27"/>
      <c r="BK864" s="27"/>
      <c r="BL864" s="27"/>
      <c r="BM864" s="27"/>
      <c r="BN864" s="27"/>
      <c r="BO864" s="27"/>
      <c r="BP864" s="27"/>
      <c r="BQ864" s="27"/>
      <c r="BR864" s="27"/>
      <c r="BS864" s="27"/>
      <c r="BT864" s="27"/>
      <c r="BU864" s="27"/>
      <c r="BV864" s="27"/>
      <c r="BW864" s="27"/>
      <c r="BX864" s="27"/>
      <c r="BY864" s="27"/>
      <c r="BZ864" s="27"/>
      <c r="CA864" s="27"/>
      <c r="CB864" s="27"/>
      <c r="CC864" s="27"/>
      <c r="CD864" s="27"/>
      <c r="CE864" s="27"/>
      <c r="CF864" s="27"/>
      <c r="CG864" s="27"/>
      <c r="CH864" s="27"/>
      <c r="CI864" s="27"/>
      <c r="CJ864" s="27"/>
      <c r="CK864" s="27"/>
      <c r="CL864" s="27"/>
      <c r="CM864" s="27"/>
      <c r="CN864" s="27"/>
      <c r="CO864" s="27"/>
      <c r="CP864" s="27"/>
    </row>
    <row r="865" spans="1:94" x14ac:dyDescent="0.25">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c r="AO865" s="27"/>
      <c r="AP865" s="27"/>
      <c r="AQ865" s="27"/>
      <c r="AR865" s="27"/>
      <c r="AS865" s="27"/>
      <c r="AT865" s="27"/>
      <c r="AU865" s="27"/>
      <c r="AV865" s="27"/>
      <c r="AW865" s="27"/>
      <c r="AX865" s="27"/>
      <c r="AY865" s="27"/>
      <c r="AZ865" s="27"/>
      <c r="BA865" s="27"/>
      <c r="BB865" s="27"/>
      <c r="BC865" s="27"/>
      <c r="BD865" s="27"/>
      <c r="BE865" s="27"/>
      <c r="BF865" s="27"/>
      <c r="BG865" s="27"/>
      <c r="BH865" s="27"/>
      <c r="BI865" s="27"/>
      <c r="BJ865" s="27"/>
      <c r="BK865" s="27"/>
      <c r="BL865" s="27"/>
      <c r="BM865" s="27"/>
      <c r="BN865" s="27"/>
      <c r="BO865" s="27"/>
      <c r="BP865" s="27"/>
      <c r="BQ865" s="27"/>
      <c r="BR865" s="27"/>
      <c r="BS865" s="27"/>
      <c r="BT865" s="27"/>
      <c r="BU865" s="27"/>
      <c r="BV865" s="27"/>
      <c r="BW865" s="27"/>
      <c r="BX865" s="27"/>
      <c r="BY865" s="27"/>
      <c r="BZ865" s="27"/>
      <c r="CA865" s="27"/>
      <c r="CB865" s="27"/>
      <c r="CC865" s="27"/>
      <c r="CD865" s="27"/>
      <c r="CE865" s="27"/>
      <c r="CF865" s="27"/>
      <c r="CG865" s="27"/>
      <c r="CH865" s="27"/>
      <c r="CI865" s="27"/>
      <c r="CJ865" s="27"/>
      <c r="CK865" s="27"/>
      <c r="CL865" s="27"/>
      <c r="CM865" s="27"/>
      <c r="CN865" s="27"/>
      <c r="CO865" s="27"/>
      <c r="CP865" s="27"/>
    </row>
    <row r="866" spans="1:94" x14ac:dyDescent="0.25">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c r="AO866" s="27"/>
      <c r="AP866" s="27"/>
      <c r="AQ866" s="27"/>
      <c r="AR866" s="27"/>
      <c r="AS866" s="27"/>
      <c r="AT866" s="27"/>
      <c r="AU866" s="27"/>
      <c r="AV866" s="27"/>
      <c r="AW866" s="27"/>
      <c r="AX866" s="27"/>
      <c r="AY866" s="27"/>
      <c r="AZ866" s="27"/>
      <c r="BA866" s="27"/>
      <c r="BB866" s="27"/>
      <c r="BC866" s="27"/>
      <c r="BD866" s="27"/>
      <c r="BE866" s="27"/>
      <c r="BF866" s="27"/>
      <c r="BG866" s="27"/>
      <c r="BH866" s="27"/>
      <c r="BI866" s="27"/>
      <c r="BJ866" s="27"/>
      <c r="BK866" s="27"/>
      <c r="BL866" s="27"/>
      <c r="BM866" s="27"/>
      <c r="BN866" s="27"/>
      <c r="BO866" s="27"/>
      <c r="BP866" s="27"/>
      <c r="BQ866" s="27"/>
      <c r="BR866" s="27"/>
      <c r="BS866" s="27"/>
      <c r="BT866" s="27"/>
      <c r="BU866" s="27"/>
      <c r="BV866" s="27"/>
      <c r="BW866" s="27"/>
      <c r="BX866" s="27"/>
      <c r="BY866" s="27"/>
      <c r="BZ866" s="27"/>
      <c r="CA866" s="27"/>
      <c r="CB866" s="27"/>
      <c r="CC866" s="27"/>
      <c r="CD866" s="27"/>
      <c r="CE866" s="27"/>
      <c r="CF866" s="27"/>
      <c r="CG866" s="27"/>
      <c r="CH866" s="27"/>
      <c r="CI866" s="27"/>
      <c r="CJ866" s="27"/>
      <c r="CK866" s="27"/>
      <c r="CL866" s="27"/>
      <c r="CM866" s="27"/>
      <c r="CN866" s="27"/>
      <c r="CO866" s="27"/>
      <c r="CP866" s="27"/>
    </row>
    <row r="867" spans="1:94" x14ac:dyDescent="0.25">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c r="AO867" s="27"/>
      <c r="AP867" s="27"/>
      <c r="AQ867" s="27"/>
      <c r="AR867" s="27"/>
      <c r="AS867" s="27"/>
      <c r="AT867" s="27"/>
      <c r="AU867" s="27"/>
      <c r="AV867" s="27"/>
      <c r="AW867" s="27"/>
      <c r="AX867" s="27"/>
      <c r="AY867" s="27"/>
      <c r="AZ867" s="27"/>
      <c r="BA867" s="27"/>
      <c r="BB867" s="27"/>
      <c r="BC867" s="27"/>
      <c r="BD867" s="27"/>
      <c r="BE867" s="27"/>
      <c r="BF867" s="27"/>
      <c r="BG867" s="27"/>
      <c r="BH867" s="27"/>
      <c r="BI867" s="27"/>
      <c r="BJ867" s="27"/>
      <c r="BK867" s="27"/>
      <c r="BL867" s="27"/>
      <c r="BM867" s="27"/>
      <c r="BN867" s="27"/>
      <c r="BO867" s="27"/>
      <c r="BP867" s="27"/>
      <c r="BQ867" s="27"/>
      <c r="BR867" s="27"/>
      <c r="BS867" s="27"/>
      <c r="BT867" s="27"/>
      <c r="BU867" s="27"/>
      <c r="BV867" s="27"/>
      <c r="BW867" s="27"/>
      <c r="BX867" s="27"/>
      <c r="BY867" s="27"/>
      <c r="BZ867" s="27"/>
      <c r="CA867" s="27"/>
      <c r="CB867" s="27"/>
      <c r="CC867" s="27"/>
      <c r="CD867" s="27"/>
      <c r="CE867" s="27"/>
      <c r="CF867" s="27"/>
      <c r="CG867" s="27"/>
      <c r="CH867" s="27"/>
      <c r="CI867" s="27"/>
      <c r="CJ867" s="27"/>
      <c r="CK867" s="27"/>
      <c r="CL867" s="27"/>
      <c r="CM867" s="27"/>
      <c r="CN867" s="27"/>
      <c r="CO867" s="27"/>
      <c r="CP867" s="27"/>
    </row>
    <row r="868" spans="1:94" x14ac:dyDescent="0.25">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c r="AO868" s="27"/>
      <c r="AP868" s="27"/>
      <c r="AQ868" s="27"/>
      <c r="AR868" s="27"/>
      <c r="AS868" s="27"/>
      <c r="AT868" s="27"/>
      <c r="AU868" s="27"/>
      <c r="AV868" s="27"/>
      <c r="AW868" s="27"/>
      <c r="AX868" s="27"/>
      <c r="AY868" s="27"/>
      <c r="AZ868" s="27"/>
      <c r="BA868" s="27"/>
      <c r="BB868" s="27"/>
      <c r="BC868" s="27"/>
      <c r="BD868" s="27"/>
      <c r="BE868" s="27"/>
      <c r="BF868" s="27"/>
      <c r="BG868" s="27"/>
      <c r="BH868" s="27"/>
      <c r="BI868" s="27"/>
      <c r="BJ868" s="27"/>
      <c r="BK868" s="27"/>
      <c r="BL868" s="27"/>
      <c r="BM868" s="27"/>
      <c r="BN868" s="27"/>
      <c r="BO868" s="27"/>
      <c r="BP868" s="27"/>
      <c r="BQ868" s="27"/>
      <c r="BR868" s="27"/>
      <c r="BS868" s="27"/>
      <c r="BT868" s="27"/>
      <c r="BU868" s="27"/>
      <c r="BV868" s="27"/>
      <c r="BW868" s="27"/>
      <c r="BX868" s="27"/>
      <c r="BY868" s="27"/>
      <c r="BZ868" s="27"/>
      <c r="CA868" s="27"/>
      <c r="CB868" s="27"/>
      <c r="CC868" s="27"/>
      <c r="CD868" s="27"/>
      <c r="CE868" s="27"/>
      <c r="CF868" s="27"/>
      <c r="CG868" s="27"/>
      <c r="CH868" s="27"/>
      <c r="CI868" s="27"/>
      <c r="CJ868" s="27"/>
      <c r="CK868" s="27"/>
      <c r="CL868" s="27"/>
      <c r="CM868" s="27"/>
      <c r="CN868" s="27"/>
      <c r="CO868" s="27"/>
      <c r="CP868" s="27"/>
    </row>
    <row r="869" spans="1:94" x14ac:dyDescent="0.25">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c r="AO869" s="27"/>
      <c r="AP869" s="27"/>
      <c r="AQ869" s="27"/>
      <c r="AR869" s="27"/>
      <c r="AS869" s="27"/>
      <c r="AT869" s="27"/>
      <c r="AU869" s="27"/>
      <c r="AV869" s="27"/>
      <c r="AW869" s="27"/>
      <c r="AX869" s="27"/>
      <c r="AY869" s="27"/>
      <c r="AZ869" s="27"/>
      <c r="BA869" s="27"/>
      <c r="BB869" s="27"/>
      <c r="BC869" s="27"/>
      <c r="BD869" s="27"/>
      <c r="BE869" s="27"/>
      <c r="BF869" s="27"/>
      <c r="BG869" s="27"/>
      <c r="BH869" s="27"/>
      <c r="BI869" s="27"/>
      <c r="BJ869" s="27"/>
      <c r="BK869" s="27"/>
      <c r="BL869" s="27"/>
      <c r="BM869" s="27"/>
      <c r="BN869" s="27"/>
      <c r="BO869" s="27"/>
      <c r="BP869" s="27"/>
      <c r="BQ869" s="27"/>
      <c r="BR869" s="27"/>
      <c r="BS869" s="27"/>
      <c r="BT869" s="27"/>
      <c r="BU869" s="27"/>
      <c r="BV869" s="27"/>
      <c r="BW869" s="27"/>
      <c r="BX869" s="27"/>
      <c r="BY869" s="27"/>
      <c r="BZ869" s="27"/>
      <c r="CA869" s="27"/>
      <c r="CB869" s="27"/>
      <c r="CC869" s="27"/>
      <c r="CD869" s="27"/>
      <c r="CE869" s="27"/>
      <c r="CF869" s="27"/>
      <c r="CG869" s="27"/>
      <c r="CH869" s="27"/>
      <c r="CI869" s="27"/>
      <c r="CJ869" s="27"/>
      <c r="CK869" s="27"/>
      <c r="CL869" s="27"/>
      <c r="CM869" s="27"/>
      <c r="CN869" s="27"/>
      <c r="CO869" s="27"/>
      <c r="CP869" s="27"/>
    </row>
    <row r="870" spans="1:94" x14ac:dyDescent="0.25">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c r="AO870" s="27"/>
      <c r="AP870" s="27"/>
      <c r="AQ870" s="27"/>
      <c r="AR870" s="27"/>
      <c r="AS870" s="27"/>
      <c r="AT870" s="27"/>
      <c r="AU870" s="27"/>
      <c r="AV870" s="27"/>
      <c r="AW870" s="27"/>
      <c r="AX870" s="27"/>
      <c r="AY870" s="27"/>
      <c r="AZ870" s="27"/>
      <c r="BA870" s="27"/>
      <c r="BB870" s="27"/>
      <c r="BC870" s="27"/>
      <c r="BD870" s="27"/>
      <c r="BE870" s="27"/>
      <c r="BF870" s="27"/>
      <c r="BG870" s="27"/>
      <c r="BH870" s="27"/>
      <c r="BI870" s="27"/>
      <c r="BJ870" s="27"/>
      <c r="BK870" s="27"/>
      <c r="BL870" s="27"/>
      <c r="BM870" s="27"/>
      <c r="BN870" s="27"/>
      <c r="BO870" s="27"/>
      <c r="BP870" s="27"/>
      <c r="BQ870" s="27"/>
      <c r="BR870" s="27"/>
      <c r="BS870" s="27"/>
      <c r="BT870" s="27"/>
      <c r="BU870" s="27"/>
      <c r="BV870" s="27"/>
      <c r="BW870" s="27"/>
      <c r="BX870" s="27"/>
      <c r="BY870" s="27"/>
      <c r="BZ870" s="27"/>
      <c r="CA870" s="27"/>
      <c r="CB870" s="27"/>
      <c r="CC870" s="27"/>
      <c r="CD870" s="27"/>
      <c r="CE870" s="27"/>
      <c r="CF870" s="27"/>
      <c r="CG870" s="27"/>
      <c r="CH870" s="27"/>
      <c r="CI870" s="27"/>
      <c r="CJ870" s="27"/>
      <c r="CK870" s="27"/>
      <c r="CL870" s="27"/>
      <c r="CM870" s="27"/>
      <c r="CN870" s="27"/>
      <c r="CO870" s="27"/>
      <c r="CP870" s="27"/>
    </row>
    <row r="871" spans="1:94" x14ac:dyDescent="0.25">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c r="AO871" s="27"/>
      <c r="AP871" s="27"/>
      <c r="AQ871" s="27"/>
      <c r="AR871" s="27"/>
      <c r="AS871" s="27"/>
      <c r="AT871" s="27"/>
      <c r="AU871" s="27"/>
      <c r="AV871" s="27"/>
      <c r="AW871" s="27"/>
      <c r="AX871" s="27"/>
      <c r="AY871" s="27"/>
      <c r="AZ871" s="27"/>
      <c r="BA871" s="27"/>
      <c r="BB871" s="27"/>
      <c r="BC871" s="27"/>
      <c r="BD871" s="27"/>
      <c r="BE871" s="27"/>
      <c r="BF871" s="27"/>
      <c r="BG871" s="27"/>
      <c r="BH871" s="27"/>
      <c r="BI871" s="27"/>
      <c r="BJ871" s="27"/>
      <c r="BK871" s="27"/>
      <c r="BL871" s="27"/>
      <c r="BM871" s="27"/>
      <c r="BN871" s="27"/>
      <c r="BO871" s="27"/>
      <c r="BP871" s="27"/>
      <c r="BQ871" s="27"/>
      <c r="BR871" s="27"/>
      <c r="BS871" s="27"/>
      <c r="BT871" s="27"/>
      <c r="BU871" s="27"/>
      <c r="BV871" s="27"/>
      <c r="BW871" s="27"/>
      <c r="BX871" s="27"/>
      <c r="BY871" s="27"/>
      <c r="BZ871" s="27"/>
      <c r="CA871" s="27"/>
      <c r="CB871" s="27"/>
      <c r="CC871" s="27"/>
      <c r="CD871" s="27"/>
      <c r="CE871" s="27"/>
      <c r="CF871" s="27"/>
      <c r="CG871" s="27"/>
      <c r="CH871" s="27"/>
      <c r="CI871" s="27"/>
      <c r="CJ871" s="27"/>
      <c r="CK871" s="27"/>
      <c r="CL871" s="27"/>
      <c r="CM871" s="27"/>
      <c r="CN871" s="27"/>
      <c r="CO871" s="27"/>
      <c r="CP871" s="27"/>
    </row>
    <row r="872" spans="1:94" x14ac:dyDescent="0.25">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c r="AO872" s="27"/>
      <c r="AP872" s="27"/>
      <c r="AQ872" s="27"/>
      <c r="AR872" s="27"/>
      <c r="AS872" s="27"/>
      <c r="AT872" s="27"/>
      <c r="AU872" s="27"/>
      <c r="AV872" s="27"/>
      <c r="AW872" s="27"/>
      <c r="AX872" s="27"/>
      <c r="AY872" s="27"/>
      <c r="AZ872" s="27"/>
      <c r="BA872" s="27"/>
      <c r="BB872" s="27"/>
      <c r="BC872" s="27"/>
      <c r="BD872" s="27"/>
      <c r="BE872" s="27"/>
      <c r="BF872" s="27"/>
      <c r="BG872" s="27"/>
      <c r="BH872" s="27"/>
      <c r="BI872" s="27"/>
      <c r="BJ872" s="27"/>
      <c r="BK872" s="27"/>
      <c r="BL872" s="27"/>
      <c r="BM872" s="27"/>
      <c r="BN872" s="27"/>
      <c r="BO872" s="27"/>
      <c r="BP872" s="27"/>
      <c r="BQ872" s="27"/>
      <c r="BR872" s="27"/>
      <c r="BS872" s="27"/>
      <c r="BT872" s="27"/>
      <c r="BU872" s="27"/>
      <c r="BV872" s="27"/>
      <c r="BW872" s="27"/>
      <c r="BX872" s="27"/>
      <c r="BY872" s="27"/>
      <c r="BZ872" s="27"/>
      <c r="CA872" s="27"/>
      <c r="CB872" s="27"/>
      <c r="CC872" s="27"/>
      <c r="CD872" s="27"/>
      <c r="CE872" s="27"/>
      <c r="CF872" s="27"/>
      <c r="CG872" s="27"/>
      <c r="CH872" s="27"/>
      <c r="CI872" s="27"/>
      <c r="CJ872" s="27"/>
      <c r="CK872" s="27"/>
      <c r="CL872" s="27"/>
      <c r="CM872" s="27"/>
      <c r="CN872" s="27"/>
      <c r="CO872" s="27"/>
      <c r="CP872" s="27"/>
    </row>
    <row r="873" spans="1:94" x14ac:dyDescent="0.25">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c r="AO873" s="27"/>
      <c r="AP873" s="27"/>
      <c r="AQ873" s="27"/>
      <c r="AR873" s="27"/>
      <c r="AS873" s="27"/>
      <c r="AT873" s="27"/>
      <c r="AU873" s="27"/>
      <c r="AV873" s="27"/>
      <c r="AW873" s="27"/>
      <c r="AX873" s="27"/>
      <c r="AY873" s="27"/>
      <c r="AZ873" s="27"/>
      <c r="BA873" s="27"/>
      <c r="BB873" s="27"/>
      <c r="BC873" s="27"/>
      <c r="BD873" s="27"/>
      <c r="BE873" s="27"/>
      <c r="BF873" s="27"/>
      <c r="BG873" s="27"/>
      <c r="BH873" s="27"/>
      <c r="BI873" s="27"/>
      <c r="BJ873" s="27"/>
      <c r="BK873" s="27"/>
      <c r="BL873" s="27"/>
      <c r="BM873" s="27"/>
      <c r="BN873" s="27"/>
      <c r="BO873" s="27"/>
      <c r="BP873" s="27"/>
      <c r="BQ873" s="27"/>
      <c r="BR873" s="27"/>
      <c r="BS873" s="27"/>
      <c r="BT873" s="27"/>
      <c r="BU873" s="27"/>
      <c r="BV873" s="27"/>
      <c r="BW873" s="27"/>
      <c r="BX873" s="27"/>
      <c r="BY873" s="27"/>
      <c r="BZ873" s="27"/>
      <c r="CA873" s="27"/>
      <c r="CB873" s="27"/>
      <c r="CC873" s="27"/>
      <c r="CD873" s="27"/>
      <c r="CE873" s="27"/>
      <c r="CF873" s="27"/>
      <c r="CG873" s="27"/>
      <c r="CH873" s="27"/>
      <c r="CI873" s="27"/>
      <c r="CJ873" s="27"/>
      <c r="CK873" s="27"/>
      <c r="CL873" s="27"/>
      <c r="CM873" s="27"/>
      <c r="CN873" s="27"/>
      <c r="CO873" s="27"/>
      <c r="CP873" s="27"/>
    </row>
    <row r="874" spans="1:94" x14ac:dyDescent="0.25">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c r="AO874" s="27"/>
      <c r="AP874" s="27"/>
      <c r="AQ874" s="27"/>
      <c r="AR874" s="27"/>
      <c r="AS874" s="27"/>
      <c r="AT874" s="27"/>
      <c r="AU874" s="27"/>
      <c r="AV874" s="27"/>
      <c r="AW874" s="27"/>
      <c r="AX874" s="27"/>
      <c r="AY874" s="27"/>
      <c r="AZ874" s="27"/>
      <c r="BA874" s="27"/>
      <c r="BB874" s="27"/>
      <c r="BC874" s="27"/>
      <c r="BD874" s="27"/>
      <c r="BE874" s="27"/>
      <c r="BF874" s="27"/>
      <c r="BG874" s="27"/>
      <c r="BH874" s="27"/>
      <c r="BI874" s="27"/>
      <c r="BJ874" s="27"/>
      <c r="BK874" s="27"/>
      <c r="BL874" s="27"/>
      <c r="BM874" s="27"/>
      <c r="BN874" s="27"/>
      <c r="BO874" s="27"/>
      <c r="BP874" s="27"/>
      <c r="BQ874" s="27"/>
      <c r="BR874" s="27"/>
      <c r="BS874" s="27"/>
      <c r="BT874" s="27"/>
      <c r="BU874" s="27"/>
      <c r="BV874" s="27"/>
      <c r="BW874" s="27"/>
      <c r="BX874" s="27"/>
      <c r="BY874" s="27"/>
      <c r="BZ874" s="27"/>
      <c r="CA874" s="27"/>
      <c r="CB874" s="27"/>
      <c r="CC874" s="27"/>
      <c r="CD874" s="27"/>
      <c r="CE874" s="27"/>
      <c r="CF874" s="27"/>
      <c r="CG874" s="27"/>
      <c r="CH874" s="27"/>
      <c r="CI874" s="27"/>
      <c r="CJ874" s="27"/>
      <c r="CK874" s="27"/>
      <c r="CL874" s="27"/>
      <c r="CM874" s="27"/>
      <c r="CN874" s="27"/>
      <c r="CO874" s="27"/>
      <c r="CP874" s="27"/>
    </row>
    <row r="875" spans="1:94" x14ac:dyDescent="0.25">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c r="AO875" s="27"/>
      <c r="AP875" s="27"/>
      <c r="AQ875" s="27"/>
      <c r="AR875" s="27"/>
      <c r="AS875" s="27"/>
      <c r="AT875" s="27"/>
      <c r="AU875" s="27"/>
      <c r="AV875" s="27"/>
      <c r="AW875" s="27"/>
      <c r="AX875" s="27"/>
      <c r="AY875" s="27"/>
      <c r="AZ875" s="27"/>
      <c r="BA875" s="27"/>
      <c r="BB875" s="27"/>
      <c r="BC875" s="27"/>
      <c r="BD875" s="27"/>
      <c r="BE875" s="27"/>
      <c r="BF875" s="27"/>
      <c r="BG875" s="27"/>
      <c r="BH875" s="27"/>
      <c r="BI875" s="27"/>
      <c r="BJ875" s="27"/>
      <c r="BK875" s="27"/>
      <c r="BL875" s="27"/>
      <c r="BM875" s="27"/>
      <c r="BN875" s="27"/>
      <c r="BO875" s="27"/>
      <c r="BP875" s="27"/>
      <c r="BQ875" s="27"/>
      <c r="BR875" s="27"/>
      <c r="BS875" s="27"/>
      <c r="BT875" s="27"/>
      <c r="BU875" s="27"/>
      <c r="BV875" s="27"/>
      <c r="BW875" s="27"/>
      <c r="BX875" s="27"/>
      <c r="BY875" s="27"/>
      <c r="BZ875" s="27"/>
      <c r="CA875" s="27"/>
      <c r="CB875" s="27"/>
      <c r="CC875" s="27"/>
      <c r="CD875" s="27"/>
      <c r="CE875" s="27"/>
      <c r="CF875" s="27"/>
      <c r="CG875" s="27"/>
      <c r="CH875" s="27"/>
      <c r="CI875" s="27"/>
      <c r="CJ875" s="27"/>
      <c r="CK875" s="27"/>
      <c r="CL875" s="27"/>
      <c r="CM875" s="27"/>
      <c r="CN875" s="27"/>
      <c r="CO875" s="27"/>
      <c r="CP875" s="27"/>
    </row>
    <row r="876" spans="1:94" x14ac:dyDescent="0.25">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c r="AO876" s="27"/>
      <c r="AP876" s="27"/>
      <c r="AQ876" s="27"/>
      <c r="AR876" s="27"/>
      <c r="AS876" s="27"/>
      <c r="AT876" s="27"/>
      <c r="AU876" s="27"/>
      <c r="AV876" s="27"/>
      <c r="AW876" s="27"/>
      <c r="AX876" s="27"/>
      <c r="AY876" s="27"/>
      <c r="AZ876" s="27"/>
      <c r="BA876" s="27"/>
      <c r="BB876" s="27"/>
      <c r="BC876" s="27"/>
      <c r="BD876" s="27"/>
      <c r="BE876" s="27"/>
      <c r="BF876" s="27"/>
      <c r="BG876" s="27"/>
      <c r="BH876" s="27"/>
      <c r="BI876" s="27"/>
      <c r="BJ876" s="27"/>
      <c r="BK876" s="27"/>
      <c r="BL876" s="27"/>
      <c r="BM876" s="27"/>
      <c r="BN876" s="27"/>
      <c r="BO876" s="27"/>
      <c r="BP876" s="27"/>
      <c r="BQ876" s="27"/>
      <c r="BR876" s="27"/>
      <c r="BS876" s="27"/>
      <c r="BT876" s="27"/>
      <c r="BU876" s="27"/>
      <c r="BV876" s="27"/>
      <c r="BW876" s="27"/>
      <c r="BX876" s="27"/>
      <c r="BY876" s="27"/>
      <c r="BZ876" s="27"/>
      <c r="CA876" s="27"/>
      <c r="CB876" s="27"/>
      <c r="CC876" s="27"/>
      <c r="CD876" s="27"/>
      <c r="CE876" s="27"/>
      <c r="CF876" s="27"/>
      <c r="CG876" s="27"/>
      <c r="CH876" s="27"/>
      <c r="CI876" s="27"/>
      <c r="CJ876" s="27"/>
      <c r="CK876" s="27"/>
      <c r="CL876" s="27"/>
      <c r="CM876" s="27"/>
      <c r="CN876" s="27"/>
      <c r="CO876" s="27"/>
      <c r="CP876" s="27"/>
    </row>
    <row r="877" spans="1:94" x14ac:dyDescent="0.25">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c r="AO877" s="27"/>
      <c r="AP877" s="27"/>
      <c r="AQ877" s="27"/>
      <c r="AR877" s="27"/>
      <c r="AS877" s="27"/>
      <c r="AT877" s="27"/>
      <c r="AU877" s="27"/>
      <c r="AV877" s="27"/>
      <c r="AW877" s="27"/>
      <c r="AX877" s="27"/>
      <c r="AY877" s="27"/>
      <c r="AZ877" s="27"/>
      <c r="BA877" s="27"/>
      <c r="BB877" s="27"/>
      <c r="BC877" s="27"/>
      <c r="BD877" s="27"/>
      <c r="BE877" s="27"/>
      <c r="BF877" s="27"/>
      <c r="BG877" s="27"/>
      <c r="BH877" s="27"/>
      <c r="BI877" s="27"/>
      <c r="BJ877" s="27"/>
      <c r="BK877" s="27"/>
      <c r="BL877" s="27"/>
      <c r="BM877" s="27"/>
      <c r="BN877" s="27"/>
      <c r="BO877" s="27"/>
      <c r="BP877" s="27"/>
      <c r="BQ877" s="27"/>
      <c r="BR877" s="27"/>
      <c r="BS877" s="27"/>
      <c r="BT877" s="27"/>
      <c r="BU877" s="27"/>
      <c r="BV877" s="27"/>
      <c r="BW877" s="27"/>
      <c r="BX877" s="27"/>
      <c r="BY877" s="27"/>
      <c r="BZ877" s="27"/>
      <c r="CA877" s="27"/>
      <c r="CB877" s="27"/>
      <c r="CC877" s="27"/>
      <c r="CD877" s="27"/>
      <c r="CE877" s="27"/>
      <c r="CF877" s="27"/>
      <c r="CG877" s="27"/>
      <c r="CH877" s="27"/>
      <c r="CI877" s="27"/>
      <c r="CJ877" s="27"/>
      <c r="CK877" s="27"/>
      <c r="CL877" s="27"/>
      <c r="CM877" s="27"/>
      <c r="CN877" s="27"/>
      <c r="CO877" s="27"/>
      <c r="CP877" s="27"/>
    </row>
    <row r="878" spans="1:94" x14ac:dyDescent="0.25">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c r="AO878" s="27"/>
      <c r="AP878" s="27"/>
      <c r="AQ878" s="27"/>
      <c r="AR878" s="27"/>
      <c r="AS878" s="27"/>
      <c r="AT878" s="27"/>
      <c r="AU878" s="27"/>
      <c r="AV878" s="27"/>
      <c r="AW878" s="27"/>
      <c r="AX878" s="27"/>
      <c r="AY878" s="27"/>
      <c r="AZ878" s="27"/>
      <c r="BA878" s="27"/>
      <c r="BB878" s="27"/>
      <c r="BC878" s="27"/>
      <c r="BD878" s="27"/>
      <c r="BE878" s="27"/>
      <c r="BF878" s="27"/>
      <c r="BG878" s="27"/>
      <c r="BH878" s="27"/>
      <c r="BI878" s="27"/>
      <c r="BJ878" s="27"/>
      <c r="BK878" s="27"/>
      <c r="BL878" s="27"/>
      <c r="BM878" s="27"/>
      <c r="BN878" s="27"/>
      <c r="BO878" s="27"/>
      <c r="BP878" s="27"/>
      <c r="BQ878" s="27"/>
      <c r="BR878" s="27"/>
      <c r="BS878" s="27"/>
      <c r="BT878" s="27"/>
      <c r="BU878" s="27"/>
      <c r="BV878" s="27"/>
      <c r="BW878" s="27"/>
      <c r="BX878" s="27"/>
      <c r="BY878" s="27"/>
      <c r="BZ878" s="27"/>
      <c r="CA878" s="27"/>
      <c r="CB878" s="27"/>
      <c r="CC878" s="27"/>
      <c r="CD878" s="27"/>
      <c r="CE878" s="27"/>
      <c r="CF878" s="27"/>
      <c r="CG878" s="27"/>
      <c r="CH878" s="27"/>
      <c r="CI878" s="27"/>
      <c r="CJ878" s="27"/>
      <c r="CK878" s="27"/>
      <c r="CL878" s="27"/>
      <c r="CM878" s="27"/>
      <c r="CN878" s="27"/>
      <c r="CO878" s="27"/>
      <c r="CP878" s="27"/>
    </row>
    <row r="879" spans="1:94" x14ac:dyDescent="0.25">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c r="AO879" s="27"/>
      <c r="AP879" s="27"/>
      <c r="AQ879" s="27"/>
      <c r="AR879" s="27"/>
      <c r="AS879" s="27"/>
      <c r="AT879" s="27"/>
      <c r="AU879" s="27"/>
      <c r="AV879" s="27"/>
      <c r="AW879" s="27"/>
      <c r="AX879" s="27"/>
      <c r="AY879" s="27"/>
      <c r="AZ879" s="27"/>
      <c r="BA879" s="27"/>
      <c r="BB879" s="27"/>
      <c r="BC879" s="27"/>
      <c r="BD879" s="27"/>
      <c r="BE879" s="27"/>
      <c r="BF879" s="27"/>
      <c r="BG879" s="27"/>
      <c r="BH879" s="27"/>
      <c r="BI879" s="27"/>
      <c r="BJ879" s="27"/>
      <c r="BK879" s="27"/>
      <c r="BL879" s="27"/>
      <c r="BM879" s="27"/>
      <c r="BN879" s="27"/>
      <c r="BO879" s="27"/>
      <c r="BP879" s="27"/>
      <c r="BQ879" s="27"/>
      <c r="BR879" s="27"/>
      <c r="BS879" s="27"/>
      <c r="BT879" s="27"/>
      <c r="BU879" s="27"/>
      <c r="BV879" s="27"/>
      <c r="BW879" s="27"/>
      <c r="BX879" s="27"/>
      <c r="BY879" s="27"/>
      <c r="BZ879" s="27"/>
      <c r="CA879" s="27"/>
      <c r="CB879" s="27"/>
      <c r="CC879" s="27"/>
      <c r="CD879" s="27"/>
      <c r="CE879" s="27"/>
      <c r="CF879" s="27"/>
      <c r="CG879" s="27"/>
      <c r="CH879" s="27"/>
      <c r="CI879" s="27"/>
      <c r="CJ879" s="27"/>
      <c r="CK879" s="27"/>
      <c r="CL879" s="27"/>
      <c r="CM879" s="27"/>
      <c r="CN879" s="27"/>
      <c r="CO879" s="27"/>
      <c r="CP879" s="27"/>
    </row>
    <row r="880" spans="1:94" x14ac:dyDescent="0.25">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c r="AO880" s="27"/>
      <c r="AP880" s="27"/>
      <c r="AQ880" s="27"/>
      <c r="AR880" s="27"/>
      <c r="AS880" s="27"/>
      <c r="AT880" s="27"/>
      <c r="AU880" s="27"/>
      <c r="AV880" s="27"/>
      <c r="AW880" s="27"/>
      <c r="AX880" s="27"/>
      <c r="AY880" s="27"/>
      <c r="AZ880" s="27"/>
      <c r="BA880" s="27"/>
      <c r="BB880" s="27"/>
      <c r="BC880" s="27"/>
      <c r="BD880" s="27"/>
      <c r="BE880" s="27"/>
      <c r="BF880" s="27"/>
      <c r="BG880" s="27"/>
      <c r="BH880" s="27"/>
      <c r="BI880" s="27"/>
      <c r="BJ880" s="27"/>
      <c r="BK880" s="27"/>
      <c r="BL880" s="27"/>
      <c r="BM880" s="27"/>
      <c r="BN880" s="27"/>
      <c r="BO880" s="27"/>
      <c r="BP880" s="27"/>
      <c r="BQ880" s="27"/>
      <c r="BR880" s="27"/>
      <c r="BS880" s="27"/>
      <c r="BT880" s="27"/>
      <c r="BU880" s="27"/>
      <c r="BV880" s="27"/>
      <c r="BW880" s="27"/>
      <c r="BX880" s="27"/>
      <c r="BY880" s="27"/>
      <c r="BZ880" s="27"/>
      <c r="CA880" s="27"/>
      <c r="CB880" s="27"/>
      <c r="CC880" s="27"/>
      <c r="CD880" s="27"/>
      <c r="CE880" s="27"/>
      <c r="CF880" s="27"/>
      <c r="CG880" s="27"/>
      <c r="CH880" s="27"/>
      <c r="CI880" s="27"/>
      <c r="CJ880" s="27"/>
      <c r="CK880" s="27"/>
      <c r="CL880" s="27"/>
      <c r="CM880" s="27"/>
      <c r="CN880" s="27"/>
      <c r="CO880" s="27"/>
      <c r="CP880" s="27"/>
    </row>
    <row r="881" spans="1:94" x14ac:dyDescent="0.25">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c r="AO881" s="27"/>
      <c r="AP881" s="27"/>
      <c r="AQ881" s="27"/>
      <c r="AR881" s="27"/>
      <c r="AS881" s="27"/>
      <c r="AT881" s="27"/>
      <c r="AU881" s="27"/>
      <c r="AV881" s="27"/>
      <c r="AW881" s="27"/>
      <c r="AX881" s="27"/>
      <c r="AY881" s="27"/>
      <c r="AZ881" s="27"/>
      <c r="BA881" s="27"/>
      <c r="BB881" s="27"/>
      <c r="BC881" s="27"/>
      <c r="BD881" s="27"/>
      <c r="BE881" s="27"/>
      <c r="BF881" s="27"/>
      <c r="BG881" s="27"/>
      <c r="BH881" s="27"/>
      <c r="BI881" s="27"/>
      <c r="BJ881" s="27"/>
      <c r="BK881" s="27"/>
      <c r="BL881" s="27"/>
      <c r="BM881" s="27"/>
      <c r="BN881" s="27"/>
      <c r="BO881" s="27"/>
      <c r="BP881" s="27"/>
      <c r="BQ881" s="27"/>
      <c r="BR881" s="27"/>
      <c r="BS881" s="27"/>
      <c r="BT881" s="27"/>
      <c r="BU881" s="27"/>
      <c r="BV881" s="27"/>
      <c r="BW881" s="27"/>
      <c r="BX881" s="27"/>
      <c r="BY881" s="27"/>
      <c r="BZ881" s="27"/>
      <c r="CA881" s="27"/>
      <c r="CB881" s="27"/>
      <c r="CC881" s="27"/>
      <c r="CD881" s="27"/>
      <c r="CE881" s="27"/>
      <c r="CF881" s="27"/>
      <c r="CG881" s="27"/>
      <c r="CH881" s="27"/>
      <c r="CI881" s="27"/>
      <c r="CJ881" s="27"/>
      <c r="CK881" s="27"/>
      <c r="CL881" s="27"/>
      <c r="CM881" s="27"/>
      <c r="CN881" s="27"/>
      <c r="CO881" s="27"/>
      <c r="CP881" s="27"/>
    </row>
    <row r="882" spans="1:94" x14ac:dyDescent="0.25">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c r="AO882" s="27"/>
      <c r="AP882" s="27"/>
      <c r="AQ882" s="27"/>
      <c r="AR882" s="27"/>
      <c r="AS882" s="27"/>
      <c r="AT882" s="27"/>
      <c r="AU882" s="27"/>
      <c r="AV882" s="27"/>
      <c r="AW882" s="27"/>
      <c r="AX882" s="27"/>
      <c r="AY882" s="27"/>
      <c r="AZ882" s="27"/>
      <c r="BA882" s="27"/>
      <c r="BB882" s="27"/>
      <c r="BC882" s="27"/>
      <c r="BD882" s="27"/>
      <c r="BE882" s="27"/>
      <c r="BF882" s="27"/>
      <c r="BG882" s="27"/>
      <c r="BH882" s="27"/>
      <c r="BI882" s="27"/>
      <c r="BJ882" s="27"/>
      <c r="BK882" s="27"/>
      <c r="BL882" s="27"/>
      <c r="BM882" s="27"/>
      <c r="BN882" s="27"/>
      <c r="BO882" s="27"/>
      <c r="BP882" s="27"/>
      <c r="BQ882" s="27"/>
      <c r="BR882" s="27"/>
      <c r="BS882" s="27"/>
      <c r="BT882" s="27"/>
      <c r="BU882" s="27"/>
      <c r="BV882" s="27"/>
      <c r="BW882" s="27"/>
      <c r="BX882" s="27"/>
      <c r="BY882" s="27"/>
      <c r="BZ882" s="27"/>
      <c r="CA882" s="27"/>
      <c r="CB882" s="27"/>
      <c r="CC882" s="27"/>
      <c r="CD882" s="27"/>
      <c r="CE882" s="27"/>
      <c r="CF882" s="27"/>
      <c r="CG882" s="27"/>
      <c r="CH882" s="27"/>
      <c r="CI882" s="27"/>
      <c r="CJ882" s="27"/>
      <c r="CK882" s="27"/>
      <c r="CL882" s="27"/>
      <c r="CM882" s="27"/>
      <c r="CN882" s="27"/>
      <c r="CO882" s="27"/>
      <c r="CP882" s="27"/>
    </row>
    <row r="883" spans="1:94" x14ac:dyDescent="0.25">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c r="AO883" s="27"/>
      <c r="AP883" s="27"/>
      <c r="AQ883" s="27"/>
      <c r="AR883" s="27"/>
      <c r="AS883" s="27"/>
      <c r="AT883" s="27"/>
      <c r="AU883" s="27"/>
      <c r="AV883" s="27"/>
      <c r="AW883" s="27"/>
      <c r="AX883" s="27"/>
      <c r="AY883" s="27"/>
      <c r="AZ883" s="27"/>
      <c r="BA883" s="27"/>
      <c r="BB883" s="27"/>
      <c r="BC883" s="27"/>
      <c r="BD883" s="27"/>
      <c r="BE883" s="27"/>
      <c r="BF883" s="27"/>
      <c r="BG883" s="27"/>
      <c r="BH883" s="27"/>
      <c r="BI883" s="27"/>
      <c r="BJ883" s="27"/>
      <c r="BK883" s="27"/>
      <c r="BL883" s="27"/>
      <c r="BM883" s="27"/>
      <c r="BN883" s="27"/>
      <c r="BO883" s="27"/>
      <c r="BP883" s="27"/>
      <c r="BQ883" s="27"/>
      <c r="BR883" s="27"/>
      <c r="BS883" s="27"/>
      <c r="BT883" s="27"/>
      <c r="BU883" s="27"/>
      <c r="BV883" s="27"/>
      <c r="BW883" s="27"/>
      <c r="BX883" s="27"/>
      <c r="BY883" s="27"/>
      <c r="BZ883" s="27"/>
      <c r="CA883" s="27"/>
      <c r="CB883" s="27"/>
      <c r="CC883" s="27"/>
      <c r="CD883" s="27"/>
      <c r="CE883" s="27"/>
      <c r="CF883" s="27"/>
      <c r="CG883" s="27"/>
      <c r="CH883" s="27"/>
      <c r="CI883" s="27"/>
      <c r="CJ883" s="27"/>
      <c r="CK883" s="27"/>
      <c r="CL883" s="27"/>
      <c r="CM883" s="27"/>
      <c r="CN883" s="27"/>
      <c r="CO883" s="27"/>
      <c r="CP883" s="27"/>
    </row>
    <row r="884" spans="1:94" x14ac:dyDescent="0.25">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c r="AO884" s="27"/>
      <c r="AP884" s="27"/>
      <c r="AQ884" s="27"/>
      <c r="AR884" s="27"/>
      <c r="AS884" s="27"/>
      <c r="AT884" s="27"/>
      <c r="AU884" s="27"/>
      <c r="AV884" s="27"/>
      <c r="AW884" s="27"/>
      <c r="AX884" s="27"/>
      <c r="AY884" s="27"/>
      <c r="AZ884" s="27"/>
      <c r="BA884" s="27"/>
      <c r="BB884" s="27"/>
      <c r="BC884" s="27"/>
      <c r="BD884" s="27"/>
      <c r="BE884" s="27"/>
      <c r="BF884" s="27"/>
      <c r="BG884" s="27"/>
      <c r="BH884" s="27"/>
      <c r="BI884" s="27"/>
      <c r="BJ884" s="27"/>
      <c r="BK884" s="27"/>
      <c r="BL884" s="27"/>
      <c r="BM884" s="27"/>
      <c r="BN884" s="27"/>
      <c r="BO884" s="27"/>
      <c r="BP884" s="27"/>
      <c r="BQ884" s="27"/>
      <c r="BR884" s="27"/>
      <c r="BS884" s="27"/>
      <c r="BT884" s="27"/>
      <c r="BU884" s="27"/>
      <c r="BV884" s="27"/>
      <c r="BW884" s="27"/>
      <c r="BX884" s="27"/>
      <c r="BY884" s="27"/>
      <c r="BZ884" s="27"/>
      <c r="CA884" s="27"/>
      <c r="CB884" s="27"/>
      <c r="CC884" s="27"/>
      <c r="CD884" s="27"/>
      <c r="CE884" s="27"/>
      <c r="CF884" s="27"/>
      <c r="CG884" s="27"/>
      <c r="CH884" s="27"/>
      <c r="CI884" s="27"/>
      <c r="CJ884" s="27"/>
      <c r="CK884" s="27"/>
      <c r="CL884" s="27"/>
      <c r="CM884" s="27"/>
      <c r="CN884" s="27"/>
      <c r="CO884" s="27"/>
      <c r="CP884" s="27"/>
    </row>
    <row r="885" spans="1:94" x14ac:dyDescent="0.25">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c r="AO885" s="27"/>
      <c r="AP885" s="27"/>
      <c r="AQ885" s="27"/>
      <c r="AR885" s="27"/>
      <c r="AS885" s="27"/>
      <c r="AT885" s="27"/>
      <c r="AU885" s="27"/>
      <c r="AV885" s="27"/>
      <c r="AW885" s="27"/>
      <c r="AX885" s="27"/>
      <c r="AY885" s="27"/>
      <c r="AZ885" s="27"/>
      <c r="BA885" s="27"/>
      <c r="BB885" s="27"/>
      <c r="BC885" s="27"/>
      <c r="BD885" s="27"/>
      <c r="BE885" s="27"/>
      <c r="BF885" s="27"/>
      <c r="BG885" s="27"/>
      <c r="BH885" s="27"/>
      <c r="BI885" s="27"/>
      <c r="BJ885" s="27"/>
      <c r="BK885" s="27"/>
      <c r="BL885" s="27"/>
      <c r="BM885" s="27"/>
      <c r="BN885" s="27"/>
      <c r="BO885" s="27"/>
      <c r="BP885" s="27"/>
      <c r="BQ885" s="27"/>
      <c r="BR885" s="27"/>
      <c r="BS885" s="27"/>
      <c r="BT885" s="27"/>
      <c r="BU885" s="27"/>
      <c r="BV885" s="27"/>
      <c r="BW885" s="27"/>
      <c r="BX885" s="27"/>
      <c r="BY885" s="27"/>
      <c r="BZ885" s="27"/>
      <c r="CA885" s="27"/>
      <c r="CB885" s="27"/>
      <c r="CC885" s="27"/>
      <c r="CD885" s="27"/>
      <c r="CE885" s="27"/>
      <c r="CF885" s="27"/>
      <c r="CG885" s="27"/>
      <c r="CH885" s="27"/>
      <c r="CI885" s="27"/>
      <c r="CJ885" s="27"/>
      <c r="CK885" s="27"/>
      <c r="CL885" s="27"/>
      <c r="CM885" s="27"/>
      <c r="CN885" s="27"/>
      <c r="CO885" s="27"/>
      <c r="CP885" s="27"/>
    </row>
    <row r="886" spans="1:94" x14ac:dyDescent="0.25">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c r="AO886" s="27"/>
      <c r="AP886" s="27"/>
      <c r="AQ886" s="27"/>
      <c r="AR886" s="27"/>
      <c r="AS886" s="27"/>
      <c r="AT886" s="27"/>
      <c r="AU886" s="27"/>
      <c r="AV886" s="27"/>
      <c r="AW886" s="27"/>
      <c r="AX886" s="27"/>
      <c r="AY886" s="27"/>
      <c r="AZ886" s="27"/>
      <c r="BA886" s="27"/>
      <c r="BB886" s="27"/>
      <c r="BC886" s="27"/>
      <c r="BD886" s="27"/>
      <c r="BE886" s="27"/>
      <c r="BF886" s="27"/>
      <c r="BG886" s="27"/>
      <c r="BH886" s="27"/>
      <c r="BI886" s="27"/>
      <c r="BJ886" s="27"/>
      <c r="BK886" s="27"/>
      <c r="BL886" s="27"/>
      <c r="BM886" s="27"/>
      <c r="BN886" s="27"/>
      <c r="BO886" s="27"/>
      <c r="BP886" s="27"/>
      <c r="BQ886" s="27"/>
      <c r="BR886" s="27"/>
      <c r="BS886" s="27"/>
      <c r="BT886" s="27"/>
      <c r="BU886" s="27"/>
      <c r="BV886" s="27"/>
      <c r="BW886" s="27"/>
      <c r="BX886" s="27"/>
      <c r="BY886" s="27"/>
      <c r="BZ886" s="27"/>
      <c r="CA886" s="27"/>
      <c r="CB886" s="27"/>
      <c r="CC886" s="27"/>
      <c r="CD886" s="27"/>
      <c r="CE886" s="27"/>
      <c r="CF886" s="27"/>
      <c r="CG886" s="27"/>
      <c r="CH886" s="27"/>
      <c r="CI886" s="27"/>
      <c r="CJ886" s="27"/>
      <c r="CK886" s="27"/>
      <c r="CL886" s="27"/>
      <c r="CM886" s="27"/>
      <c r="CN886" s="27"/>
      <c r="CO886" s="27"/>
      <c r="CP886" s="27"/>
    </row>
    <row r="887" spans="1:94" x14ac:dyDescent="0.25">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c r="AO887" s="27"/>
      <c r="AP887" s="27"/>
      <c r="AQ887" s="27"/>
      <c r="AR887" s="27"/>
      <c r="AS887" s="27"/>
      <c r="AT887" s="27"/>
      <c r="AU887" s="27"/>
      <c r="AV887" s="27"/>
      <c r="AW887" s="27"/>
      <c r="AX887" s="27"/>
      <c r="AY887" s="27"/>
      <c r="AZ887" s="27"/>
      <c r="BA887" s="27"/>
      <c r="BB887" s="27"/>
      <c r="BC887" s="27"/>
      <c r="BD887" s="27"/>
      <c r="BE887" s="27"/>
      <c r="BF887" s="27"/>
      <c r="BG887" s="27"/>
      <c r="BH887" s="27"/>
      <c r="BI887" s="27"/>
      <c r="BJ887" s="27"/>
      <c r="BK887" s="27"/>
      <c r="BL887" s="27"/>
      <c r="BM887" s="27"/>
      <c r="BN887" s="27"/>
      <c r="BO887" s="27"/>
      <c r="BP887" s="27"/>
      <c r="BQ887" s="27"/>
      <c r="BR887" s="27"/>
      <c r="BS887" s="27"/>
      <c r="BT887" s="27"/>
      <c r="BU887" s="27"/>
      <c r="BV887" s="27"/>
      <c r="BW887" s="27"/>
      <c r="BX887" s="27"/>
      <c r="BY887" s="27"/>
      <c r="BZ887" s="27"/>
      <c r="CA887" s="27"/>
      <c r="CB887" s="27"/>
      <c r="CC887" s="27"/>
      <c r="CD887" s="27"/>
      <c r="CE887" s="27"/>
      <c r="CF887" s="27"/>
      <c r="CG887" s="27"/>
      <c r="CH887" s="27"/>
      <c r="CI887" s="27"/>
      <c r="CJ887" s="27"/>
      <c r="CK887" s="27"/>
      <c r="CL887" s="27"/>
      <c r="CM887" s="27"/>
      <c r="CN887" s="27"/>
      <c r="CO887" s="27"/>
      <c r="CP887" s="27"/>
    </row>
    <row r="888" spans="1:94" x14ac:dyDescent="0.25">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c r="AO888" s="27"/>
      <c r="AP888" s="27"/>
      <c r="AQ888" s="27"/>
      <c r="AR888" s="27"/>
      <c r="AS888" s="27"/>
      <c r="AT888" s="27"/>
      <c r="AU888" s="27"/>
      <c r="AV888" s="27"/>
      <c r="AW888" s="27"/>
      <c r="AX888" s="27"/>
      <c r="AY888" s="27"/>
      <c r="AZ888" s="27"/>
      <c r="BA888" s="27"/>
      <c r="BB888" s="27"/>
      <c r="BC888" s="27"/>
      <c r="BD888" s="27"/>
      <c r="BE888" s="27"/>
      <c r="BF888" s="27"/>
      <c r="BG888" s="27"/>
      <c r="BH888" s="27"/>
      <c r="BI888" s="27"/>
      <c r="BJ888" s="27"/>
      <c r="BK888" s="27"/>
      <c r="BL888" s="27"/>
      <c r="BM888" s="27"/>
      <c r="BN888" s="27"/>
      <c r="BO888" s="27"/>
      <c r="BP888" s="27"/>
      <c r="BQ888" s="27"/>
      <c r="BR888" s="27"/>
      <c r="BS888" s="27"/>
      <c r="BT888" s="27"/>
      <c r="BU888" s="27"/>
      <c r="BV888" s="27"/>
      <c r="BW888" s="27"/>
      <c r="BX888" s="27"/>
      <c r="BY888" s="27"/>
      <c r="BZ888" s="27"/>
      <c r="CA888" s="27"/>
      <c r="CB888" s="27"/>
      <c r="CC888" s="27"/>
      <c r="CD888" s="27"/>
      <c r="CE888" s="27"/>
      <c r="CF888" s="27"/>
      <c r="CG888" s="27"/>
      <c r="CH888" s="27"/>
      <c r="CI888" s="27"/>
      <c r="CJ888" s="27"/>
      <c r="CK888" s="27"/>
      <c r="CL888" s="27"/>
      <c r="CM888" s="27"/>
      <c r="CN888" s="27"/>
      <c r="CO888" s="27"/>
      <c r="CP888" s="27"/>
    </row>
    <row r="889" spans="1:94" x14ac:dyDescent="0.25">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c r="AO889" s="27"/>
      <c r="AP889" s="27"/>
      <c r="AQ889" s="27"/>
      <c r="AR889" s="27"/>
      <c r="AS889" s="27"/>
      <c r="AT889" s="27"/>
      <c r="AU889" s="27"/>
      <c r="AV889" s="27"/>
      <c r="AW889" s="27"/>
      <c r="AX889" s="27"/>
      <c r="AY889" s="27"/>
      <c r="AZ889" s="27"/>
      <c r="BA889" s="27"/>
      <c r="BB889" s="27"/>
      <c r="BC889" s="27"/>
      <c r="BD889" s="27"/>
      <c r="BE889" s="27"/>
      <c r="BF889" s="27"/>
      <c r="BG889" s="27"/>
      <c r="BH889" s="27"/>
      <c r="BI889" s="27"/>
      <c r="BJ889" s="27"/>
      <c r="BK889" s="27"/>
      <c r="BL889" s="27"/>
      <c r="BM889" s="27"/>
      <c r="BN889" s="27"/>
      <c r="BO889" s="27"/>
      <c r="BP889" s="27"/>
      <c r="BQ889" s="27"/>
      <c r="BR889" s="27"/>
      <c r="BS889" s="27"/>
      <c r="BT889" s="27"/>
      <c r="BU889" s="27"/>
      <c r="BV889" s="27"/>
      <c r="BW889" s="27"/>
      <c r="BX889" s="27"/>
      <c r="BY889" s="27"/>
      <c r="BZ889" s="27"/>
      <c r="CA889" s="27"/>
      <c r="CB889" s="27"/>
      <c r="CC889" s="27"/>
      <c r="CD889" s="27"/>
      <c r="CE889" s="27"/>
      <c r="CF889" s="27"/>
      <c r="CG889" s="27"/>
      <c r="CH889" s="27"/>
      <c r="CI889" s="27"/>
      <c r="CJ889" s="27"/>
      <c r="CK889" s="27"/>
      <c r="CL889" s="27"/>
      <c r="CM889" s="27"/>
      <c r="CN889" s="27"/>
      <c r="CO889" s="27"/>
      <c r="CP889" s="27"/>
    </row>
    <row r="890" spans="1:94" x14ac:dyDescent="0.25">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c r="AO890" s="27"/>
      <c r="AP890" s="27"/>
      <c r="AQ890" s="27"/>
      <c r="AR890" s="27"/>
      <c r="AS890" s="27"/>
      <c r="AT890" s="27"/>
      <c r="AU890" s="27"/>
      <c r="AV890" s="27"/>
      <c r="AW890" s="27"/>
      <c r="AX890" s="27"/>
      <c r="AY890" s="27"/>
      <c r="AZ890" s="27"/>
      <c r="BA890" s="27"/>
      <c r="BB890" s="27"/>
      <c r="BC890" s="27"/>
      <c r="BD890" s="27"/>
      <c r="BE890" s="27"/>
      <c r="BF890" s="27"/>
      <c r="BG890" s="27"/>
      <c r="BH890" s="27"/>
      <c r="BI890" s="27"/>
      <c r="BJ890" s="27"/>
      <c r="BK890" s="27"/>
      <c r="BL890" s="27"/>
      <c r="BM890" s="27"/>
      <c r="BN890" s="27"/>
      <c r="BO890" s="27"/>
      <c r="BP890" s="27"/>
      <c r="BQ890" s="27"/>
      <c r="BR890" s="27"/>
      <c r="BS890" s="27"/>
      <c r="BT890" s="27"/>
      <c r="BU890" s="27"/>
      <c r="BV890" s="27"/>
      <c r="BW890" s="27"/>
      <c r="BX890" s="27"/>
      <c r="BY890" s="27"/>
      <c r="BZ890" s="27"/>
      <c r="CA890" s="27"/>
      <c r="CB890" s="27"/>
      <c r="CC890" s="27"/>
      <c r="CD890" s="27"/>
      <c r="CE890" s="27"/>
      <c r="CF890" s="27"/>
      <c r="CG890" s="27"/>
      <c r="CH890" s="27"/>
      <c r="CI890" s="27"/>
      <c r="CJ890" s="27"/>
      <c r="CK890" s="27"/>
      <c r="CL890" s="27"/>
      <c r="CM890" s="27"/>
      <c r="CN890" s="27"/>
      <c r="CO890" s="27"/>
      <c r="CP890" s="27"/>
    </row>
    <row r="891" spans="1:94" x14ac:dyDescent="0.25">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c r="AO891" s="27"/>
      <c r="AP891" s="27"/>
      <c r="AQ891" s="27"/>
      <c r="AR891" s="27"/>
      <c r="AS891" s="27"/>
      <c r="AT891" s="27"/>
      <c r="AU891" s="27"/>
      <c r="AV891" s="27"/>
      <c r="AW891" s="27"/>
      <c r="AX891" s="27"/>
      <c r="AY891" s="27"/>
      <c r="AZ891" s="27"/>
      <c r="BA891" s="27"/>
      <c r="BB891" s="27"/>
      <c r="BC891" s="27"/>
      <c r="BD891" s="27"/>
      <c r="BE891" s="27"/>
      <c r="BF891" s="27"/>
      <c r="BG891" s="27"/>
      <c r="BH891" s="27"/>
      <c r="BI891" s="27"/>
      <c r="BJ891" s="27"/>
      <c r="BK891" s="27"/>
      <c r="BL891" s="27"/>
      <c r="BM891" s="27"/>
      <c r="BN891" s="27"/>
      <c r="BO891" s="27"/>
      <c r="BP891" s="27"/>
      <c r="BQ891" s="27"/>
      <c r="BR891" s="27"/>
      <c r="BS891" s="27"/>
      <c r="BT891" s="27"/>
      <c r="BU891" s="27"/>
      <c r="BV891" s="27"/>
      <c r="BW891" s="27"/>
      <c r="BX891" s="27"/>
      <c r="BY891" s="27"/>
      <c r="BZ891" s="27"/>
      <c r="CA891" s="27"/>
      <c r="CB891" s="27"/>
      <c r="CC891" s="27"/>
      <c r="CD891" s="27"/>
      <c r="CE891" s="27"/>
      <c r="CF891" s="27"/>
      <c r="CG891" s="27"/>
      <c r="CH891" s="27"/>
      <c r="CI891" s="27"/>
      <c r="CJ891" s="27"/>
      <c r="CK891" s="27"/>
      <c r="CL891" s="27"/>
      <c r="CM891" s="27"/>
      <c r="CN891" s="27"/>
      <c r="CO891" s="27"/>
      <c r="CP891" s="27"/>
    </row>
    <row r="892" spans="1:94" x14ac:dyDescent="0.25">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c r="AO892" s="27"/>
      <c r="AP892" s="27"/>
      <c r="AQ892" s="27"/>
      <c r="AR892" s="27"/>
      <c r="AS892" s="27"/>
      <c r="AT892" s="27"/>
      <c r="AU892" s="27"/>
      <c r="AV892" s="27"/>
      <c r="AW892" s="27"/>
      <c r="AX892" s="27"/>
      <c r="AY892" s="27"/>
      <c r="AZ892" s="27"/>
      <c r="BA892" s="27"/>
      <c r="BB892" s="27"/>
      <c r="BC892" s="27"/>
      <c r="BD892" s="27"/>
      <c r="BE892" s="27"/>
      <c r="BF892" s="27"/>
      <c r="BG892" s="27"/>
      <c r="BH892" s="27"/>
      <c r="BI892" s="27"/>
      <c r="BJ892" s="27"/>
      <c r="BK892" s="27"/>
      <c r="BL892" s="27"/>
      <c r="BM892" s="27"/>
      <c r="BN892" s="27"/>
      <c r="BO892" s="27"/>
      <c r="BP892" s="27"/>
      <c r="BQ892" s="27"/>
      <c r="BR892" s="27"/>
      <c r="BS892" s="27"/>
      <c r="BT892" s="27"/>
      <c r="BU892" s="27"/>
      <c r="BV892" s="27"/>
      <c r="BW892" s="27"/>
      <c r="BX892" s="27"/>
      <c r="BY892" s="27"/>
      <c r="BZ892" s="27"/>
      <c r="CA892" s="27"/>
      <c r="CB892" s="27"/>
      <c r="CC892" s="27"/>
      <c r="CD892" s="27"/>
      <c r="CE892" s="27"/>
      <c r="CF892" s="27"/>
      <c r="CG892" s="27"/>
      <c r="CH892" s="27"/>
      <c r="CI892" s="27"/>
      <c r="CJ892" s="27"/>
      <c r="CK892" s="27"/>
      <c r="CL892" s="27"/>
      <c r="CM892" s="27"/>
      <c r="CN892" s="27"/>
      <c r="CO892" s="27"/>
      <c r="CP892" s="27"/>
    </row>
    <row r="893" spans="1:94" x14ac:dyDescent="0.25">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c r="AO893" s="27"/>
      <c r="AP893" s="27"/>
      <c r="AQ893" s="27"/>
      <c r="AR893" s="27"/>
      <c r="AS893" s="27"/>
      <c r="AT893" s="27"/>
      <c r="AU893" s="27"/>
      <c r="AV893" s="27"/>
      <c r="AW893" s="27"/>
      <c r="AX893" s="27"/>
      <c r="AY893" s="27"/>
      <c r="AZ893" s="27"/>
      <c r="BA893" s="27"/>
      <c r="BB893" s="27"/>
      <c r="BC893" s="27"/>
      <c r="BD893" s="27"/>
      <c r="BE893" s="27"/>
      <c r="BF893" s="27"/>
      <c r="BG893" s="27"/>
      <c r="BH893" s="27"/>
      <c r="BI893" s="27"/>
      <c r="BJ893" s="27"/>
      <c r="BK893" s="27"/>
      <c r="BL893" s="27"/>
      <c r="BM893" s="27"/>
      <c r="BN893" s="27"/>
      <c r="BO893" s="27"/>
      <c r="BP893" s="27"/>
      <c r="BQ893" s="27"/>
      <c r="BR893" s="27"/>
      <c r="BS893" s="27"/>
      <c r="BT893" s="27"/>
      <c r="BU893" s="27"/>
      <c r="BV893" s="27"/>
      <c r="BW893" s="27"/>
      <c r="BX893" s="27"/>
      <c r="BY893" s="27"/>
      <c r="BZ893" s="27"/>
      <c r="CA893" s="27"/>
      <c r="CB893" s="27"/>
      <c r="CC893" s="27"/>
      <c r="CD893" s="27"/>
      <c r="CE893" s="27"/>
      <c r="CF893" s="27"/>
      <c r="CG893" s="27"/>
      <c r="CH893" s="27"/>
      <c r="CI893" s="27"/>
      <c r="CJ893" s="27"/>
      <c r="CK893" s="27"/>
      <c r="CL893" s="27"/>
      <c r="CM893" s="27"/>
      <c r="CN893" s="27"/>
      <c r="CO893" s="27"/>
      <c r="CP893" s="27"/>
    </row>
    <row r="894" spans="1:94" x14ac:dyDescent="0.25">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c r="AO894" s="27"/>
      <c r="AP894" s="27"/>
      <c r="AQ894" s="27"/>
      <c r="AR894" s="27"/>
      <c r="AS894" s="27"/>
      <c r="AT894" s="27"/>
      <c r="AU894" s="27"/>
      <c r="AV894" s="27"/>
      <c r="AW894" s="27"/>
      <c r="AX894" s="27"/>
      <c r="AY894" s="27"/>
      <c r="AZ894" s="27"/>
      <c r="BA894" s="27"/>
      <c r="BB894" s="27"/>
      <c r="BC894" s="27"/>
      <c r="BD894" s="27"/>
      <c r="BE894" s="27"/>
      <c r="BF894" s="27"/>
      <c r="BG894" s="27"/>
      <c r="BH894" s="27"/>
      <c r="BI894" s="27"/>
      <c r="BJ894" s="27"/>
      <c r="BK894" s="27"/>
      <c r="BL894" s="27"/>
      <c r="BM894" s="27"/>
      <c r="BN894" s="27"/>
      <c r="BO894" s="27"/>
      <c r="BP894" s="27"/>
      <c r="BQ894" s="27"/>
      <c r="BR894" s="27"/>
      <c r="BS894" s="27"/>
      <c r="BT894" s="27"/>
      <c r="BU894" s="27"/>
      <c r="BV894" s="27"/>
      <c r="BW894" s="27"/>
      <c r="BX894" s="27"/>
      <c r="BY894" s="27"/>
      <c r="BZ894" s="27"/>
      <c r="CA894" s="27"/>
      <c r="CB894" s="27"/>
      <c r="CC894" s="27"/>
      <c r="CD894" s="27"/>
      <c r="CE894" s="27"/>
      <c r="CF894" s="27"/>
      <c r="CG894" s="27"/>
      <c r="CH894" s="27"/>
      <c r="CI894" s="27"/>
      <c r="CJ894" s="27"/>
      <c r="CK894" s="27"/>
      <c r="CL894" s="27"/>
      <c r="CM894" s="27"/>
      <c r="CN894" s="27"/>
      <c r="CO894" s="27"/>
      <c r="CP894" s="27"/>
    </row>
    <row r="895" spans="1:94" x14ac:dyDescent="0.25">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c r="AO895" s="27"/>
      <c r="AP895" s="27"/>
      <c r="AQ895" s="27"/>
      <c r="AR895" s="27"/>
      <c r="AS895" s="27"/>
      <c r="AT895" s="27"/>
      <c r="AU895" s="27"/>
      <c r="AV895" s="27"/>
      <c r="AW895" s="27"/>
      <c r="AX895" s="27"/>
      <c r="AY895" s="27"/>
      <c r="AZ895" s="27"/>
      <c r="BA895" s="27"/>
      <c r="BB895" s="27"/>
      <c r="BC895" s="27"/>
      <c r="BD895" s="27"/>
      <c r="BE895" s="27"/>
      <c r="BF895" s="27"/>
      <c r="BG895" s="27"/>
      <c r="BH895" s="27"/>
      <c r="BI895" s="27"/>
      <c r="BJ895" s="27"/>
      <c r="BK895" s="27"/>
      <c r="BL895" s="27"/>
      <c r="BM895" s="27"/>
      <c r="BN895" s="27"/>
      <c r="BO895" s="27"/>
      <c r="BP895" s="27"/>
      <c r="BQ895" s="27"/>
      <c r="BR895" s="27"/>
      <c r="BS895" s="27"/>
      <c r="BT895" s="27"/>
      <c r="BU895" s="27"/>
      <c r="BV895" s="27"/>
      <c r="BW895" s="27"/>
      <c r="BX895" s="27"/>
      <c r="BY895" s="27"/>
      <c r="BZ895" s="27"/>
      <c r="CA895" s="27"/>
      <c r="CB895" s="27"/>
      <c r="CC895" s="27"/>
      <c r="CD895" s="27"/>
      <c r="CE895" s="27"/>
      <c r="CF895" s="27"/>
      <c r="CG895" s="27"/>
      <c r="CH895" s="27"/>
      <c r="CI895" s="27"/>
      <c r="CJ895" s="27"/>
      <c r="CK895" s="27"/>
      <c r="CL895" s="27"/>
      <c r="CM895" s="27"/>
      <c r="CN895" s="27"/>
      <c r="CO895" s="27"/>
      <c r="CP895" s="27"/>
    </row>
    <row r="896" spans="1:94" x14ac:dyDescent="0.25">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c r="AO896" s="27"/>
      <c r="AP896" s="27"/>
      <c r="AQ896" s="27"/>
      <c r="AR896" s="27"/>
      <c r="AS896" s="27"/>
      <c r="AT896" s="27"/>
      <c r="AU896" s="27"/>
      <c r="AV896" s="27"/>
      <c r="AW896" s="27"/>
      <c r="AX896" s="27"/>
      <c r="AY896" s="27"/>
      <c r="AZ896" s="27"/>
      <c r="BA896" s="27"/>
      <c r="BB896" s="27"/>
      <c r="BC896" s="27"/>
      <c r="BD896" s="27"/>
      <c r="BE896" s="27"/>
      <c r="BF896" s="27"/>
      <c r="BG896" s="27"/>
      <c r="BH896" s="27"/>
      <c r="BI896" s="27"/>
      <c r="BJ896" s="27"/>
      <c r="BK896" s="27"/>
      <c r="BL896" s="27"/>
      <c r="BM896" s="27"/>
      <c r="BN896" s="27"/>
      <c r="BO896" s="27"/>
      <c r="BP896" s="27"/>
      <c r="BQ896" s="27"/>
      <c r="BR896" s="27"/>
      <c r="BS896" s="27"/>
      <c r="BT896" s="27"/>
      <c r="BU896" s="27"/>
      <c r="BV896" s="27"/>
      <c r="BW896" s="27"/>
      <c r="BX896" s="27"/>
      <c r="BY896" s="27"/>
      <c r="BZ896" s="27"/>
      <c r="CA896" s="27"/>
      <c r="CB896" s="27"/>
      <c r="CC896" s="27"/>
      <c r="CD896" s="27"/>
      <c r="CE896" s="27"/>
      <c r="CF896" s="27"/>
      <c r="CG896" s="27"/>
      <c r="CH896" s="27"/>
      <c r="CI896" s="27"/>
      <c r="CJ896" s="27"/>
      <c r="CK896" s="27"/>
      <c r="CL896" s="27"/>
      <c r="CM896" s="27"/>
      <c r="CN896" s="27"/>
      <c r="CO896" s="27"/>
      <c r="CP896" s="27"/>
    </row>
    <row r="897" spans="1:94" x14ac:dyDescent="0.25">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c r="AO897" s="27"/>
      <c r="AP897" s="27"/>
      <c r="AQ897" s="27"/>
      <c r="AR897" s="27"/>
      <c r="AS897" s="27"/>
      <c r="AT897" s="27"/>
      <c r="AU897" s="27"/>
      <c r="AV897" s="27"/>
      <c r="AW897" s="27"/>
      <c r="AX897" s="27"/>
      <c r="AY897" s="27"/>
      <c r="AZ897" s="27"/>
      <c r="BA897" s="27"/>
      <c r="BB897" s="27"/>
      <c r="BC897" s="27"/>
      <c r="BD897" s="27"/>
      <c r="BE897" s="27"/>
      <c r="BF897" s="27"/>
      <c r="BG897" s="27"/>
      <c r="BH897" s="27"/>
      <c r="BI897" s="27"/>
      <c r="BJ897" s="27"/>
      <c r="BK897" s="27"/>
      <c r="BL897" s="27"/>
      <c r="BM897" s="27"/>
      <c r="BN897" s="27"/>
      <c r="BO897" s="27"/>
      <c r="BP897" s="27"/>
      <c r="BQ897" s="27"/>
      <c r="BR897" s="27"/>
      <c r="BS897" s="27"/>
      <c r="BT897" s="27"/>
      <c r="BU897" s="27"/>
      <c r="BV897" s="27"/>
      <c r="BW897" s="27"/>
      <c r="BX897" s="27"/>
      <c r="BY897" s="27"/>
      <c r="BZ897" s="27"/>
      <c r="CA897" s="27"/>
      <c r="CB897" s="27"/>
      <c r="CC897" s="27"/>
      <c r="CD897" s="27"/>
      <c r="CE897" s="27"/>
      <c r="CF897" s="27"/>
      <c r="CG897" s="27"/>
      <c r="CH897" s="27"/>
      <c r="CI897" s="27"/>
      <c r="CJ897" s="27"/>
      <c r="CK897" s="27"/>
      <c r="CL897" s="27"/>
      <c r="CM897" s="27"/>
      <c r="CN897" s="27"/>
      <c r="CO897" s="27"/>
      <c r="CP897" s="27"/>
    </row>
    <row r="898" spans="1:94" x14ac:dyDescent="0.25">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c r="AO898" s="27"/>
      <c r="AP898" s="27"/>
      <c r="AQ898" s="27"/>
      <c r="AR898" s="27"/>
      <c r="AS898" s="27"/>
      <c r="AT898" s="27"/>
      <c r="AU898" s="27"/>
      <c r="AV898" s="27"/>
      <c r="AW898" s="27"/>
      <c r="AX898" s="27"/>
      <c r="AY898" s="27"/>
      <c r="AZ898" s="27"/>
      <c r="BA898" s="27"/>
      <c r="BB898" s="27"/>
      <c r="BC898" s="27"/>
      <c r="BD898" s="27"/>
      <c r="BE898" s="27"/>
      <c r="BF898" s="27"/>
      <c r="BG898" s="27"/>
      <c r="BH898" s="27"/>
      <c r="BI898" s="27"/>
      <c r="BJ898" s="27"/>
      <c r="BK898" s="27"/>
      <c r="BL898" s="27"/>
      <c r="BM898" s="27"/>
      <c r="BN898" s="27"/>
      <c r="BO898" s="27"/>
      <c r="BP898" s="27"/>
      <c r="BQ898" s="27"/>
      <c r="BR898" s="27"/>
      <c r="BS898" s="27"/>
      <c r="BT898" s="27"/>
      <c r="BU898" s="27"/>
      <c r="BV898" s="27"/>
      <c r="BW898" s="27"/>
      <c r="BX898" s="27"/>
      <c r="BY898" s="27"/>
      <c r="BZ898" s="27"/>
      <c r="CA898" s="27"/>
      <c r="CB898" s="27"/>
      <c r="CC898" s="27"/>
      <c r="CD898" s="27"/>
      <c r="CE898" s="27"/>
      <c r="CF898" s="27"/>
      <c r="CG898" s="27"/>
      <c r="CH898" s="27"/>
      <c r="CI898" s="27"/>
      <c r="CJ898" s="27"/>
      <c r="CK898" s="27"/>
      <c r="CL898" s="27"/>
      <c r="CM898" s="27"/>
      <c r="CN898" s="27"/>
      <c r="CO898" s="27"/>
      <c r="CP898" s="27"/>
    </row>
    <row r="899" spans="1:94" x14ac:dyDescent="0.25">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c r="AO899" s="27"/>
      <c r="AP899" s="27"/>
      <c r="AQ899" s="27"/>
      <c r="AR899" s="27"/>
      <c r="AS899" s="27"/>
      <c r="AT899" s="27"/>
      <c r="AU899" s="27"/>
      <c r="AV899" s="27"/>
      <c r="AW899" s="27"/>
      <c r="AX899" s="27"/>
      <c r="AY899" s="27"/>
      <c r="AZ899" s="27"/>
      <c r="BA899" s="27"/>
      <c r="BB899" s="27"/>
      <c r="BC899" s="27"/>
      <c r="BD899" s="27"/>
      <c r="BE899" s="27"/>
      <c r="BF899" s="27"/>
      <c r="BG899" s="27"/>
      <c r="BH899" s="27"/>
      <c r="BI899" s="27"/>
      <c r="BJ899" s="27"/>
      <c r="BK899" s="27"/>
      <c r="BL899" s="27"/>
      <c r="BM899" s="27"/>
      <c r="BN899" s="27"/>
      <c r="BO899" s="27"/>
      <c r="BP899" s="27"/>
      <c r="BQ899" s="27"/>
      <c r="BR899" s="27"/>
      <c r="BS899" s="27"/>
      <c r="BT899" s="27"/>
      <c r="BU899" s="27"/>
      <c r="BV899" s="27"/>
      <c r="BW899" s="27"/>
      <c r="BX899" s="27"/>
      <c r="BY899" s="27"/>
      <c r="BZ899" s="27"/>
      <c r="CA899" s="27"/>
      <c r="CB899" s="27"/>
      <c r="CC899" s="27"/>
      <c r="CD899" s="27"/>
      <c r="CE899" s="27"/>
      <c r="CF899" s="27"/>
      <c r="CG899" s="27"/>
      <c r="CH899" s="27"/>
      <c r="CI899" s="27"/>
      <c r="CJ899" s="27"/>
      <c r="CK899" s="27"/>
      <c r="CL899" s="27"/>
      <c r="CM899" s="27"/>
      <c r="CN899" s="27"/>
      <c r="CO899" s="27"/>
      <c r="CP899" s="27"/>
    </row>
    <row r="900" spans="1:94" x14ac:dyDescent="0.25">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c r="AO900" s="27"/>
      <c r="AP900" s="27"/>
      <c r="AQ900" s="27"/>
      <c r="AR900" s="27"/>
      <c r="AS900" s="27"/>
      <c r="AT900" s="27"/>
      <c r="AU900" s="27"/>
      <c r="AV900" s="27"/>
      <c r="AW900" s="27"/>
      <c r="AX900" s="27"/>
      <c r="AY900" s="27"/>
      <c r="AZ900" s="27"/>
      <c r="BA900" s="27"/>
      <c r="BB900" s="27"/>
      <c r="BC900" s="27"/>
      <c r="BD900" s="27"/>
      <c r="BE900" s="27"/>
      <c r="BF900" s="27"/>
      <c r="BG900" s="27"/>
      <c r="BH900" s="27"/>
      <c r="BI900" s="27"/>
      <c r="BJ900" s="27"/>
      <c r="BK900" s="27"/>
      <c r="BL900" s="27"/>
      <c r="BM900" s="27"/>
      <c r="BN900" s="27"/>
      <c r="BO900" s="27"/>
      <c r="BP900" s="27"/>
      <c r="BQ900" s="27"/>
      <c r="BR900" s="27"/>
      <c r="BS900" s="27"/>
      <c r="BT900" s="27"/>
      <c r="BU900" s="27"/>
      <c r="BV900" s="27"/>
      <c r="BW900" s="27"/>
      <c r="BX900" s="27"/>
      <c r="BY900" s="27"/>
      <c r="BZ900" s="27"/>
      <c r="CA900" s="27"/>
      <c r="CB900" s="27"/>
      <c r="CC900" s="27"/>
      <c r="CD900" s="27"/>
      <c r="CE900" s="27"/>
      <c r="CF900" s="27"/>
      <c r="CG900" s="27"/>
      <c r="CH900" s="27"/>
      <c r="CI900" s="27"/>
      <c r="CJ900" s="27"/>
      <c r="CK900" s="27"/>
      <c r="CL900" s="27"/>
      <c r="CM900" s="27"/>
      <c r="CN900" s="27"/>
      <c r="CO900" s="27"/>
      <c r="CP900" s="27"/>
    </row>
    <row r="901" spans="1:94" x14ac:dyDescent="0.25">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c r="AO901" s="27"/>
      <c r="AP901" s="27"/>
      <c r="AQ901" s="27"/>
      <c r="AR901" s="27"/>
      <c r="AS901" s="27"/>
      <c r="AT901" s="27"/>
      <c r="AU901" s="27"/>
      <c r="AV901" s="27"/>
      <c r="AW901" s="27"/>
      <c r="AX901" s="27"/>
      <c r="AY901" s="27"/>
      <c r="AZ901" s="27"/>
      <c r="BA901" s="27"/>
      <c r="BB901" s="27"/>
      <c r="BC901" s="27"/>
      <c r="BD901" s="27"/>
      <c r="BE901" s="27"/>
      <c r="BF901" s="27"/>
      <c r="BG901" s="27"/>
      <c r="BH901" s="27"/>
      <c r="BI901" s="27"/>
      <c r="BJ901" s="27"/>
      <c r="BK901" s="27"/>
      <c r="BL901" s="27"/>
      <c r="BM901" s="27"/>
      <c r="BN901" s="27"/>
      <c r="BO901" s="27"/>
      <c r="BP901" s="27"/>
      <c r="BQ901" s="27"/>
      <c r="BR901" s="27"/>
      <c r="BS901" s="27"/>
      <c r="BT901" s="27"/>
      <c r="BU901" s="27"/>
      <c r="BV901" s="27"/>
      <c r="BW901" s="27"/>
      <c r="BX901" s="27"/>
      <c r="BY901" s="27"/>
      <c r="BZ901" s="27"/>
      <c r="CA901" s="27"/>
      <c r="CB901" s="27"/>
      <c r="CC901" s="27"/>
      <c r="CD901" s="27"/>
      <c r="CE901" s="27"/>
      <c r="CF901" s="27"/>
      <c r="CG901" s="27"/>
      <c r="CH901" s="27"/>
      <c r="CI901" s="27"/>
      <c r="CJ901" s="27"/>
      <c r="CK901" s="27"/>
      <c r="CL901" s="27"/>
      <c r="CM901" s="27"/>
      <c r="CN901" s="27"/>
      <c r="CO901" s="27"/>
      <c r="CP901" s="27"/>
    </row>
    <row r="902" spans="1:94" x14ac:dyDescent="0.25">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c r="AO902" s="27"/>
      <c r="AP902" s="27"/>
      <c r="AQ902" s="27"/>
      <c r="AR902" s="27"/>
      <c r="AS902" s="27"/>
      <c r="AT902" s="27"/>
      <c r="AU902" s="27"/>
      <c r="AV902" s="27"/>
      <c r="AW902" s="27"/>
      <c r="AX902" s="27"/>
      <c r="AY902" s="27"/>
      <c r="AZ902" s="27"/>
      <c r="BA902" s="27"/>
      <c r="BB902" s="27"/>
      <c r="BC902" s="27"/>
      <c r="BD902" s="27"/>
      <c r="BE902" s="27"/>
      <c r="BF902" s="27"/>
      <c r="BG902" s="27"/>
      <c r="BH902" s="27"/>
      <c r="BI902" s="27"/>
      <c r="BJ902" s="27"/>
      <c r="BK902" s="27"/>
      <c r="BL902" s="27"/>
      <c r="BM902" s="27"/>
      <c r="BN902" s="27"/>
      <c r="BO902" s="27"/>
      <c r="BP902" s="27"/>
      <c r="BQ902" s="27"/>
      <c r="BR902" s="27"/>
      <c r="BS902" s="27"/>
      <c r="BT902" s="27"/>
      <c r="BU902" s="27"/>
      <c r="BV902" s="27"/>
      <c r="BW902" s="27"/>
      <c r="BX902" s="27"/>
      <c r="BY902" s="27"/>
      <c r="BZ902" s="27"/>
      <c r="CA902" s="27"/>
      <c r="CB902" s="27"/>
      <c r="CC902" s="27"/>
      <c r="CD902" s="27"/>
      <c r="CE902" s="27"/>
      <c r="CF902" s="27"/>
      <c r="CG902" s="27"/>
      <c r="CH902" s="27"/>
      <c r="CI902" s="27"/>
      <c r="CJ902" s="27"/>
      <c r="CK902" s="27"/>
      <c r="CL902" s="27"/>
      <c r="CM902" s="27"/>
      <c r="CN902" s="27"/>
      <c r="CO902" s="27"/>
      <c r="CP902" s="27"/>
    </row>
    <row r="903" spans="1:94" x14ac:dyDescent="0.25">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c r="AO903" s="27"/>
      <c r="AP903" s="27"/>
      <c r="AQ903" s="27"/>
      <c r="AR903" s="27"/>
      <c r="AS903" s="27"/>
      <c r="AT903" s="27"/>
      <c r="AU903" s="27"/>
      <c r="AV903" s="27"/>
      <c r="AW903" s="27"/>
      <c r="AX903" s="27"/>
      <c r="AY903" s="27"/>
      <c r="AZ903" s="27"/>
      <c r="BA903" s="27"/>
      <c r="BB903" s="27"/>
      <c r="BC903" s="27"/>
      <c r="BD903" s="27"/>
      <c r="BE903" s="27"/>
      <c r="BF903" s="27"/>
      <c r="BG903" s="27"/>
      <c r="BH903" s="27"/>
      <c r="BI903" s="27"/>
      <c r="BJ903" s="27"/>
      <c r="BK903" s="27"/>
      <c r="BL903" s="27"/>
      <c r="BM903" s="27"/>
      <c r="BN903" s="27"/>
      <c r="BO903" s="27"/>
      <c r="BP903" s="27"/>
      <c r="BQ903" s="27"/>
      <c r="BR903" s="27"/>
      <c r="BS903" s="27"/>
      <c r="BT903" s="27"/>
      <c r="BU903" s="27"/>
      <c r="BV903" s="27"/>
      <c r="BW903" s="27"/>
      <c r="BX903" s="27"/>
      <c r="BY903" s="27"/>
      <c r="BZ903" s="27"/>
      <c r="CA903" s="27"/>
      <c r="CB903" s="27"/>
      <c r="CC903" s="27"/>
      <c r="CD903" s="27"/>
      <c r="CE903" s="27"/>
      <c r="CF903" s="27"/>
      <c r="CG903" s="27"/>
      <c r="CH903" s="27"/>
      <c r="CI903" s="27"/>
      <c r="CJ903" s="27"/>
      <c r="CK903" s="27"/>
      <c r="CL903" s="27"/>
      <c r="CM903" s="27"/>
      <c r="CN903" s="27"/>
      <c r="CO903" s="27"/>
      <c r="CP903" s="27"/>
    </row>
    <row r="904" spans="1:94" x14ac:dyDescent="0.25">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c r="AO904" s="27"/>
      <c r="AP904" s="27"/>
      <c r="AQ904" s="27"/>
      <c r="AR904" s="27"/>
      <c r="AS904" s="27"/>
      <c r="AT904" s="27"/>
      <c r="AU904" s="27"/>
      <c r="AV904" s="27"/>
      <c r="AW904" s="27"/>
      <c r="AX904" s="27"/>
      <c r="AY904" s="27"/>
      <c r="AZ904" s="27"/>
      <c r="BA904" s="27"/>
      <c r="BB904" s="27"/>
      <c r="BC904" s="27"/>
      <c r="BD904" s="27"/>
      <c r="BE904" s="27"/>
      <c r="BF904" s="27"/>
      <c r="BG904" s="27"/>
      <c r="BH904" s="27"/>
      <c r="BI904" s="27"/>
      <c r="BJ904" s="27"/>
      <c r="BK904" s="27"/>
      <c r="BL904" s="27"/>
      <c r="BM904" s="27"/>
      <c r="BN904" s="27"/>
      <c r="BO904" s="27"/>
      <c r="BP904" s="27"/>
      <c r="BQ904" s="27"/>
      <c r="BR904" s="27"/>
      <c r="BS904" s="27"/>
      <c r="BT904" s="27"/>
      <c r="BU904" s="27"/>
      <c r="BV904" s="27"/>
      <c r="BW904" s="27"/>
      <c r="BX904" s="27"/>
      <c r="BY904" s="27"/>
      <c r="BZ904" s="27"/>
      <c r="CA904" s="27"/>
      <c r="CB904" s="27"/>
      <c r="CC904" s="27"/>
      <c r="CD904" s="27"/>
      <c r="CE904" s="27"/>
      <c r="CF904" s="27"/>
      <c r="CG904" s="27"/>
      <c r="CH904" s="27"/>
      <c r="CI904" s="27"/>
      <c r="CJ904" s="27"/>
      <c r="CK904" s="27"/>
      <c r="CL904" s="27"/>
      <c r="CM904" s="27"/>
      <c r="CN904" s="27"/>
      <c r="CO904" s="27"/>
      <c r="CP904" s="27"/>
    </row>
    <row r="905" spans="1:94" x14ac:dyDescent="0.25">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c r="AO905" s="27"/>
      <c r="AP905" s="27"/>
      <c r="AQ905" s="27"/>
      <c r="AR905" s="27"/>
      <c r="AS905" s="27"/>
      <c r="AT905" s="27"/>
      <c r="AU905" s="27"/>
      <c r="AV905" s="27"/>
      <c r="AW905" s="27"/>
      <c r="AX905" s="27"/>
      <c r="AY905" s="27"/>
      <c r="AZ905" s="27"/>
      <c r="BA905" s="27"/>
      <c r="BB905" s="27"/>
      <c r="BC905" s="27"/>
      <c r="BD905" s="27"/>
      <c r="BE905" s="27"/>
      <c r="BF905" s="27"/>
      <c r="BG905" s="27"/>
      <c r="BH905" s="27"/>
      <c r="BI905" s="27"/>
      <c r="BJ905" s="27"/>
      <c r="BK905" s="27"/>
      <c r="BL905" s="27"/>
      <c r="BM905" s="27"/>
      <c r="BN905" s="27"/>
      <c r="BO905" s="27"/>
      <c r="BP905" s="27"/>
      <c r="BQ905" s="27"/>
      <c r="BR905" s="27"/>
      <c r="BS905" s="27"/>
      <c r="BT905" s="27"/>
      <c r="BU905" s="27"/>
      <c r="BV905" s="27"/>
      <c r="BW905" s="27"/>
      <c r="BX905" s="27"/>
      <c r="BY905" s="27"/>
      <c r="BZ905" s="27"/>
      <c r="CA905" s="27"/>
      <c r="CB905" s="27"/>
      <c r="CC905" s="27"/>
      <c r="CD905" s="27"/>
      <c r="CE905" s="27"/>
      <c r="CF905" s="27"/>
      <c r="CG905" s="27"/>
      <c r="CH905" s="27"/>
      <c r="CI905" s="27"/>
      <c r="CJ905" s="27"/>
      <c r="CK905" s="27"/>
      <c r="CL905" s="27"/>
      <c r="CM905" s="27"/>
      <c r="CN905" s="27"/>
      <c r="CO905" s="27"/>
      <c r="CP905" s="27"/>
    </row>
    <row r="906" spans="1:94" x14ac:dyDescent="0.25">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c r="AO906" s="27"/>
      <c r="AP906" s="27"/>
      <c r="AQ906" s="27"/>
      <c r="AR906" s="27"/>
      <c r="AS906" s="27"/>
      <c r="AT906" s="27"/>
      <c r="AU906" s="27"/>
      <c r="AV906" s="27"/>
      <c r="AW906" s="27"/>
      <c r="AX906" s="27"/>
      <c r="AY906" s="27"/>
      <c r="AZ906" s="27"/>
      <c r="BA906" s="27"/>
      <c r="BB906" s="27"/>
      <c r="BC906" s="27"/>
      <c r="BD906" s="27"/>
      <c r="BE906" s="27"/>
      <c r="BF906" s="27"/>
      <c r="BG906" s="27"/>
      <c r="BH906" s="27"/>
      <c r="BI906" s="27"/>
      <c r="BJ906" s="27"/>
      <c r="BK906" s="27"/>
      <c r="BL906" s="27"/>
      <c r="BM906" s="27"/>
      <c r="BN906" s="27"/>
      <c r="BO906" s="27"/>
      <c r="BP906" s="27"/>
      <c r="BQ906" s="27"/>
      <c r="BR906" s="27"/>
      <c r="BS906" s="27"/>
      <c r="BT906" s="27"/>
      <c r="BU906" s="27"/>
      <c r="BV906" s="27"/>
      <c r="BW906" s="27"/>
      <c r="BX906" s="27"/>
      <c r="BY906" s="27"/>
      <c r="BZ906" s="27"/>
      <c r="CA906" s="27"/>
      <c r="CB906" s="27"/>
      <c r="CC906" s="27"/>
      <c r="CD906" s="27"/>
      <c r="CE906" s="27"/>
      <c r="CF906" s="27"/>
      <c r="CG906" s="27"/>
      <c r="CH906" s="27"/>
      <c r="CI906" s="27"/>
      <c r="CJ906" s="27"/>
      <c r="CK906" s="27"/>
      <c r="CL906" s="27"/>
      <c r="CM906" s="27"/>
      <c r="CN906" s="27"/>
      <c r="CO906" s="27"/>
      <c r="CP906" s="27"/>
    </row>
    <row r="907" spans="1:94" x14ac:dyDescent="0.25">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c r="AO907" s="27"/>
      <c r="AP907" s="27"/>
      <c r="AQ907" s="27"/>
      <c r="AR907" s="27"/>
      <c r="AS907" s="27"/>
      <c r="AT907" s="27"/>
      <c r="AU907" s="27"/>
      <c r="AV907" s="27"/>
      <c r="AW907" s="27"/>
      <c r="AX907" s="27"/>
      <c r="AY907" s="27"/>
      <c r="AZ907" s="27"/>
      <c r="BA907" s="27"/>
      <c r="BB907" s="27"/>
      <c r="BC907" s="27"/>
      <c r="BD907" s="27"/>
      <c r="BE907" s="27"/>
      <c r="BF907" s="27"/>
      <c r="BG907" s="27"/>
      <c r="BH907" s="27"/>
      <c r="BI907" s="27"/>
      <c r="BJ907" s="27"/>
      <c r="BK907" s="27"/>
      <c r="BL907" s="27"/>
      <c r="BM907" s="27"/>
      <c r="BN907" s="27"/>
      <c r="BO907" s="27"/>
      <c r="BP907" s="27"/>
      <c r="BQ907" s="27"/>
      <c r="BR907" s="27"/>
      <c r="BS907" s="27"/>
      <c r="BT907" s="27"/>
      <c r="BU907" s="27"/>
      <c r="BV907" s="27"/>
      <c r="BW907" s="27"/>
      <c r="BX907" s="27"/>
      <c r="BY907" s="27"/>
      <c r="BZ907" s="27"/>
      <c r="CA907" s="27"/>
      <c r="CB907" s="27"/>
      <c r="CC907" s="27"/>
      <c r="CD907" s="27"/>
      <c r="CE907" s="27"/>
      <c r="CF907" s="27"/>
      <c r="CG907" s="27"/>
      <c r="CH907" s="27"/>
      <c r="CI907" s="27"/>
      <c r="CJ907" s="27"/>
      <c r="CK907" s="27"/>
      <c r="CL907" s="27"/>
      <c r="CM907" s="27"/>
      <c r="CN907" s="27"/>
      <c r="CO907" s="27"/>
      <c r="CP907" s="27"/>
    </row>
    <row r="908" spans="1:94" x14ac:dyDescent="0.25">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c r="AO908" s="27"/>
      <c r="AP908" s="27"/>
      <c r="AQ908" s="27"/>
      <c r="AR908" s="27"/>
      <c r="AS908" s="27"/>
      <c r="AT908" s="27"/>
      <c r="AU908" s="27"/>
      <c r="AV908" s="27"/>
      <c r="AW908" s="27"/>
      <c r="AX908" s="27"/>
      <c r="AY908" s="27"/>
      <c r="AZ908" s="27"/>
      <c r="BA908" s="27"/>
      <c r="BB908" s="27"/>
      <c r="BC908" s="27"/>
      <c r="BD908" s="27"/>
      <c r="BE908" s="27"/>
      <c r="BF908" s="27"/>
      <c r="BG908" s="27"/>
      <c r="BH908" s="27"/>
      <c r="BI908" s="27"/>
      <c r="BJ908" s="27"/>
      <c r="BK908" s="27"/>
      <c r="BL908" s="27"/>
      <c r="BM908" s="27"/>
      <c r="BN908" s="27"/>
      <c r="BO908" s="27"/>
      <c r="BP908" s="27"/>
      <c r="BQ908" s="27"/>
      <c r="BR908" s="27"/>
      <c r="BS908" s="27"/>
      <c r="BT908" s="27"/>
      <c r="BU908" s="27"/>
      <c r="BV908" s="27"/>
      <c r="BW908" s="27"/>
      <c r="BX908" s="27"/>
      <c r="BY908" s="27"/>
      <c r="BZ908" s="27"/>
      <c r="CA908" s="27"/>
      <c r="CB908" s="27"/>
      <c r="CC908" s="27"/>
      <c r="CD908" s="27"/>
      <c r="CE908" s="27"/>
      <c r="CF908" s="27"/>
      <c r="CG908" s="27"/>
      <c r="CH908" s="27"/>
      <c r="CI908" s="27"/>
      <c r="CJ908" s="27"/>
      <c r="CK908" s="27"/>
      <c r="CL908" s="27"/>
      <c r="CM908" s="27"/>
      <c r="CN908" s="27"/>
      <c r="CO908" s="27"/>
      <c r="CP908" s="27"/>
    </row>
    <row r="909" spans="1:94" x14ac:dyDescent="0.25">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c r="AO909" s="27"/>
      <c r="AP909" s="27"/>
      <c r="AQ909" s="27"/>
      <c r="AR909" s="27"/>
      <c r="AS909" s="27"/>
      <c r="AT909" s="27"/>
      <c r="AU909" s="27"/>
      <c r="AV909" s="27"/>
      <c r="AW909" s="27"/>
      <c r="AX909" s="27"/>
      <c r="AY909" s="27"/>
      <c r="AZ909" s="27"/>
      <c r="BA909" s="27"/>
      <c r="BB909" s="27"/>
      <c r="BC909" s="27"/>
      <c r="BD909" s="27"/>
      <c r="BE909" s="27"/>
      <c r="BF909" s="27"/>
      <c r="BG909" s="27"/>
      <c r="BH909" s="27"/>
      <c r="BI909" s="27"/>
      <c r="BJ909" s="27"/>
      <c r="BK909" s="27"/>
      <c r="BL909" s="27"/>
      <c r="BM909" s="27"/>
      <c r="BN909" s="27"/>
      <c r="BO909" s="27"/>
      <c r="BP909" s="27"/>
      <c r="BQ909" s="27"/>
      <c r="BR909" s="27"/>
      <c r="BS909" s="27"/>
      <c r="BT909" s="27"/>
      <c r="BU909" s="27"/>
      <c r="BV909" s="27"/>
      <c r="BW909" s="27"/>
      <c r="BX909" s="27"/>
      <c r="BY909" s="27"/>
      <c r="BZ909" s="27"/>
      <c r="CA909" s="27"/>
      <c r="CB909" s="27"/>
      <c r="CC909" s="27"/>
      <c r="CD909" s="27"/>
      <c r="CE909" s="27"/>
      <c r="CF909" s="27"/>
      <c r="CG909" s="27"/>
      <c r="CH909" s="27"/>
      <c r="CI909" s="27"/>
      <c r="CJ909" s="27"/>
      <c r="CK909" s="27"/>
      <c r="CL909" s="27"/>
      <c r="CM909" s="27"/>
      <c r="CN909" s="27"/>
      <c r="CO909" s="27"/>
      <c r="CP909" s="27"/>
    </row>
    <row r="910" spans="1:94" x14ac:dyDescent="0.25">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c r="AO910" s="27"/>
      <c r="AP910" s="27"/>
      <c r="AQ910" s="27"/>
      <c r="AR910" s="27"/>
      <c r="AS910" s="27"/>
      <c r="AT910" s="27"/>
      <c r="AU910" s="27"/>
      <c r="AV910" s="27"/>
      <c r="AW910" s="27"/>
      <c r="AX910" s="27"/>
      <c r="AY910" s="27"/>
      <c r="AZ910" s="27"/>
      <c r="BA910" s="27"/>
      <c r="BB910" s="27"/>
      <c r="BC910" s="27"/>
      <c r="BD910" s="27"/>
      <c r="BE910" s="27"/>
      <c r="BF910" s="27"/>
      <c r="BG910" s="27"/>
      <c r="BH910" s="27"/>
      <c r="BI910" s="27"/>
      <c r="BJ910" s="27"/>
      <c r="BK910" s="27"/>
      <c r="BL910" s="27"/>
      <c r="BM910" s="27"/>
      <c r="BN910" s="27"/>
      <c r="BO910" s="27"/>
      <c r="BP910" s="27"/>
      <c r="BQ910" s="27"/>
      <c r="BR910" s="27"/>
      <c r="BS910" s="27"/>
      <c r="BT910" s="27"/>
      <c r="BU910" s="27"/>
      <c r="BV910" s="27"/>
      <c r="BW910" s="27"/>
      <c r="BX910" s="27"/>
      <c r="BY910" s="27"/>
      <c r="BZ910" s="27"/>
      <c r="CA910" s="27"/>
      <c r="CB910" s="27"/>
      <c r="CC910" s="27"/>
      <c r="CD910" s="27"/>
      <c r="CE910" s="27"/>
      <c r="CF910" s="27"/>
      <c r="CG910" s="27"/>
      <c r="CH910" s="27"/>
      <c r="CI910" s="27"/>
      <c r="CJ910" s="27"/>
      <c r="CK910" s="27"/>
      <c r="CL910" s="27"/>
      <c r="CM910" s="27"/>
      <c r="CN910" s="27"/>
      <c r="CO910" s="27"/>
      <c r="CP910" s="27"/>
    </row>
    <row r="911" spans="1:94" x14ac:dyDescent="0.25">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c r="AO911" s="27"/>
      <c r="AP911" s="27"/>
      <c r="AQ911" s="27"/>
      <c r="AR911" s="27"/>
      <c r="AS911" s="27"/>
      <c r="AT911" s="27"/>
      <c r="AU911" s="27"/>
      <c r="AV911" s="27"/>
      <c r="AW911" s="27"/>
      <c r="AX911" s="27"/>
      <c r="AY911" s="27"/>
      <c r="AZ911" s="27"/>
      <c r="BA911" s="27"/>
      <c r="BB911" s="27"/>
      <c r="BC911" s="27"/>
      <c r="BD911" s="27"/>
      <c r="BE911" s="27"/>
      <c r="BF911" s="27"/>
      <c r="BG911" s="27"/>
      <c r="BH911" s="27"/>
      <c r="BI911" s="27"/>
      <c r="BJ911" s="27"/>
      <c r="BK911" s="27"/>
      <c r="BL911" s="27"/>
      <c r="BM911" s="27"/>
      <c r="BN911" s="27"/>
      <c r="BO911" s="27"/>
      <c r="BP911" s="27"/>
      <c r="BQ911" s="27"/>
      <c r="BR911" s="27"/>
      <c r="BS911" s="27"/>
      <c r="BT911" s="27"/>
      <c r="BU911" s="27"/>
      <c r="BV911" s="27"/>
      <c r="BW911" s="27"/>
      <c r="BX911" s="27"/>
      <c r="BY911" s="27"/>
      <c r="BZ911" s="27"/>
      <c r="CA911" s="27"/>
      <c r="CB911" s="27"/>
      <c r="CC911" s="27"/>
      <c r="CD911" s="27"/>
      <c r="CE911" s="27"/>
      <c r="CF911" s="27"/>
      <c r="CG911" s="27"/>
      <c r="CH911" s="27"/>
      <c r="CI911" s="27"/>
      <c r="CJ911" s="27"/>
      <c r="CK911" s="27"/>
      <c r="CL911" s="27"/>
      <c r="CM911" s="27"/>
      <c r="CN911" s="27"/>
      <c r="CO911" s="27"/>
      <c r="CP911" s="27"/>
    </row>
    <row r="912" spans="1:94" x14ac:dyDescent="0.25">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c r="AO912" s="27"/>
      <c r="AP912" s="27"/>
      <c r="AQ912" s="27"/>
      <c r="AR912" s="27"/>
      <c r="AS912" s="27"/>
      <c r="AT912" s="27"/>
      <c r="AU912" s="27"/>
      <c r="AV912" s="27"/>
      <c r="AW912" s="27"/>
      <c r="AX912" s="27"/>
      <c r="AY912" s="27"/>
      <c r="AZ912" s="27"/>
      <c r="BA912" s="27"/>
      <c r="BB912" s="27"/>
      <c r="BC912" s="27"/>
      <c r="BD912" s="27"/>
      <c r="BE912" s="27"/>
      <c r="BF912" s="27"/>
      <c r="BG912" s="27"/>
      <c r="BH912" s="27"/>
      <c r="BI912" s="27"/>
      <c r="BJ912" s="27"/>
      <c r="BK912" s="27"/>
      <c r="BL912" s="27"/>
      <c r="BM912" s="27"/>
      <c r="BN912" s="27"/>
      <c r="BO912" s="27"/>
      <c r="BP912" s="27"/>
      <c r="BQ912" s="27"/>
      <c r="BR912" s="27"/>
      <c r="BS912" s="27"/>
      <c r="BT912" s="27"/>
      <c r="BU912" s="27"/>
      <c r="BV912" s="27"/>
      <c r="BW912" s="27"/>
      <c r="BX912" s="27"/>
      <c r="BY912" s="27"/>
      <c r="BZ912" s="27"/>
      <c r="CA912" s="27"/>
      <c r="CB912" s="27"/>
      <c r="CC912" s="27"/>
      <c r="CD912" s="27"/>
      <c r="CE912" s="27"/>
      <c r="CF912" s="27"/>
      <c r="CG912" s="27"/>
      <c r="CH912" s="27"/>
      <c r="CI912" s="27"/>
      <c r="CJ912" s="27"/>
      <c r="CK912" s="27"/>
      <c r="CL912" s="27"/>
      <c r="CM912" s="27"/>
      <c r="CN912" s="27"/>
      <c r="CO912" s="27"/>
      <c r="CP912" s="27"/>
    </row>
    <row r="913" spans="1:94" x14ac:dyDescent="0.25">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c r="AO913" s="27"/>
      <c r="AP913" s="27"/>
      <c r="AQ913" s="27"/>
      <c r="AR913" s="27"/>
      <c r="AS913" s="27"/>
      <c r="AT913" s="27"/>
      <c r="AU913" s="27"/>
      <c r="AV913" s="27"/>
      <c r="AW913" s="27"/>
      <c r="AX913" s="27"/>
      <c r="AY913" s="27"/>
      <c r="AZ913" s="27"/>
      <c r="BA913" s="27"/>
      <c r="BB913" s="27"/>
      <c r="BC913" s="27"/>
      <c r="BD913" s="27"/>
      <c r="BE913" s="27"/>
      <c r="BF913" s="27"/>
      <c r="BG913" s="27"/>
      <c r="BH913" s="27"/>
      <c r="BI913" s="27"/>
      <c r="BJ913" s="27"/>
      <c r="BK913" s="27"/>
      <c r="BL913" s="27"/>
      <c r="BM913" s="27"/>
      <c r="BN913" s="27"/>
      <c r="BO913" s="27"/>
      <c r="BP913" s="27"/>
      <c r="BQ913" s="27"/>
      <c r="BR913" s="27"/>
      <c r="BS913" s="27"/>
      <c r="BT913" s="27"/>
      <c r="BU913" s="27"/>
      <c r="BV913" s="27"/>
      <c r="BW913" s="27"/>
      <c r="BX913" s="27"/>
      <c r="BY913" s="27"/>
      <c r="BZ913" s="27"/>
      <c r="CA913" s="27"/>
      <c r="CB913" s="27"/>
      <c r="CC913" s="27"/>
      <c r="CD913" s="27"/>
      <c r="CE913" s="27"/>
      <c r="CF913" s="27"/>
      <c r="CG913" s="27"/>
      <c r="CH913" s="27"/>
      <c r="CI913" s="27"/>
      <c r="CJ913" s="27"/>
      <c r="CK913" s="27"/>
      <c r="CL913" s="27"/>
      <c r="CM913" s="27"/>
      <c r="CN913" s="27"/>
      <c r="CO913" s="27"/>
      <c r="CP913" s="27"/>
    </row>
    <row r="914" spans="1:94" x14ac:dyDescent="0.25">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c r="AO914" s="27"/>
      <c r="AP914" s="27"/>
      <c r="AQ914" s="27"/>
      <c r="AR914" s="27"/>
      <c r="AS914" s="27"/>
      <c r="AT914" s="27"/>
      <c r="AU914" s="27"/>
      <c r="AV914" s="27"/>
      <c r="AW914" s="27"/>
      <c r="AX914" s="27"/>
      <c r="AY914" s="27"/>
      <c r="AZ914" s="27"/>
      <c r="BA914" s="27"/>
      <c r="BB914" s="27"/>
      <c r="BC914" s="27"/>
      <c r="BD914" s="27"/>
      <c r="BE914" s="27"/>
      <c r="BF914" s="27"/>
      <c r="BG914" s="27"/>
      <c r="BH914" s="27"/>
      <c r="BI914" s="27"/>
      <c r="BJ914" s="27"/>
      <c r="BK914" s="27"/>
      <c r="BL914" s="27"/>
      <c r="BM914" s="27"/>
      <c r="BN914" s="27"/>
      <c r="BO914" s="27"/>
      <c r="BP914" s="27"/>
      <c r="BQ914" s="27"/>
      <c r="BR914" s="27"/>
      <c r="BS914" s="27"/>
      <c r="BT914" s="27"/>
      <c r="BU914" s="27"/>
      <c r="BV914" s="27"/>
      <c r="BW914" s="27"/>
      <c r="BX914" s="27"/>
      <c r="BY914" s="27"/>
      <c r="BZ914" s="27"/>
      <c r="CA914" s="27"/>
      <c r="CB914" s="27"/>
      <c r="CC914" s="27"/>
      <c r="CD914" s="27"/>
      <c r="CE914" s="27"/>
      <c r="CF914" s="27"/>
      <c r="CG914" s="27"/>
      <c r="CH914" s="27"/>
      <c r="CI914" s="27"/>
      <c r="CJ914" s="27"/>
      <c r="CK914" s="27"/>
      <c r="CL914" s="27"/>
      <c r="CM914" s="27"/>
      <c r="CN914" s="27"/>
      <c r="CO914" s="27"/>
      <c r="CP914" s="27"/>
    </row>
    <row r="915" spans="1:94" x14ac:dyDescent="0.25">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c r="AO915" s="27"/>
      <c r="AP915" s="27"/>
      <c r="AQ915" s="27"/>
      <c r="AR915" s="27"/>
      <c r="AS915" s="27"/>
      <c r="AT915" s="27"/>
      <c r="AU915" s="27"/>
      <c r="AV915" s="27"/>
      <c r="AW915" s="27"/>
      <c r="AX915" s="27"/>
      <c r="AY915" s="27"/>
      <c r="AZ915" s="27"/>
      <c r="BA915" s="27"/>
      <c r="BB915" s="27"/>
      <c r="BC915" s="27"/>
      <c r="BD915" s="27"/>
      <c r="BE915" s="27"/>
      <c r="BF915" s="27"/>
      <c r="BG915" s="27"/>
      <c r="BH915" s="27"/>
      <c r="BI915" s="27"/>
      <c r="BJ915" s="27"/>
      <c r="BK915" s="27"/>
      <c r="BL915" s="27"/>
      <c r="BM915" s="27"/>
      <c r="BN915" s="27"/>
      <c r="BO915" s="27"/>
      <c r="BP915" s="27"/>
      <c r="BQ915" s="27"/>
      <c r="BR915" s="27"/>
      <c r="BS915" s="27"/>
      <c r="BT915" s="27"/>
      <c r="BU915" s="27"/>
      <c r="BV915" s="27"/>
      <c r="BW915" s="27"/>
      <c r="BX915" s="27"/>
      <c r="BY915" s="27"/>
      <c r="BZ915" s="27"/>
      <c r="CA915" s="27"/>
      <c r="CB915" s="27"/>
      <c r="CC915" s="27"/>
      <c r="CD915" s="27"/>
      <c r="CE915" s="27"/>
      <c r="CF915" s="27"/>
      <c r="CG915" s="27"/>
      <c r="CH915" s="27"/>
      <c r="CI915" s="27"/>
      <c r="CJ915" s="27"/>
      <c r="CK915" s="27"/>
      <c r="CL915" s="27"/>
      <c r="CM915" s="27"/>
      <c r="CN915" s="27"/>
      <c r="CO915" s="27"/>
      <c r="CP915" s="27"/>
    </row>
    <row r="916" spans="1:94" x14ac:dyDescent="0.25">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c r="AO916" s="27"/>
      <c r="AP916" s="27"/>
      <c r="AQ916" s="27"/>
      <c r="AR916" s="27"/>
      <c r="AS916" s="27"/>
      <c r="AT916" s="27"/>
      <c r="AU916" s="27"/>
      <c r="AV916" s="27"/>
      <c r="AW916" s="27"/>
      <c r="AX916" s="27"/>
      <c r="AY916" s="27"/>
      <c r="AZ916" s="27"/>
      <c r="BA916" s="27"/>
      <c r="BB916" s="27"/>
      <c r="BC916" s="27"/>
      <c r="BD916" s="27"/>
      <c r="BE916" s="27"/>
      <c r="BF916" s="27"/>
      <c r="BG916" s="27"/>
      <c r="BH916" s="27"/>
      <c r="BI916" s="27"/>
      <c r="BJ916" s="27"/>
      <c r="BK916" s="27"/>
      <c r="BL916" s="27"/>
      <c r="BM916" s="27"/>
      <c r="BN916" s="27"/>
      <c r="BO916" s="27"/>
      <c r="BP916" s="27"/>
      <c r="BQ916" s="27"/>
      <c r="BR916" s="27"/>
      <c r="BS916" s="27"/>
      <c r="BT916" s="27"/>
      <c r="BU916" s="27"/>
      <c r="BV916" s="27"/>
      <c r="BW916" s="27"/>
      <c r="BX916" s="27"/>
      <c r="BY916" s="27"/>
      <c r="BZ916" s="27"/>
      <c r="CA916" s="27"/>
      <c r="CB916" s="27"/>
      <c r="CC916" s="27"/>
      <c r="CD916" s="27"/>
      <c r="CE916" s="27"/>
      <c r="CF916" s="27"/>
      <c r="CG916" s="27"/>
      <c r="CH916" s="27"/>
      <c r="CI916" s="27"/>
      <c r="CJ916" s="27"/>
      <c r="CK916" s="27"/>
      <c r="CL916" s="27"/>
      <c r="CM916" s="27"/>
      <c r="CN916" s="27"/>
      <c r="CO916" s="27"/>
      <c r="CP916" s="27"/>
    </row>
    <row r="917" spans="1:94" x14ac:dyDescent="0.25">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c r="AO917" s="27"/>
      <c r="AP917" s="27"/>
      <c r="AQ917" s="27"/>
      <c r="AR917" s="27"/>
      <c r="AS917" s="27"/>
      <c r="AT917" s="27"/>
      <c r="AU917" s="27"/>
      <c r="AV917" s="27"/>
      <c r="AW917" s="27"/>
      <c r="AX917" s="27"/>
      <c r="AY917" s="27"/>
      <c r="AZ917" s="27"/>
      <c r="BA917" s="27"/>
      <c r="BB917" s="27"/>
      <c r="BC917" s="27"/>
      <c r="BD917" s="27"/>
      <c r="BE917" s="27"/>
      <c r="BF917" s="27"/>
      <c r="BG917" s="27"/>
      <c r="BH917" s="27"/>
      <c r="BI917" s="27"/>
      <c r="BJ917" s="27"/>
      <c r="BK917" s="27"/>
      <c r="BL917" s="27"/>
      <c r="BM917" s="27"/>
      <c r="BN917" s="27"/>
      <c r="BO917" s="27"/>
      <c r="BP917" s="27"/>
      <c r="BQ917" s="27"/>
      <c r="BR917" s="27"/>
      <c r="BS917" s="27"/>
      <c r="BT917" s="27"/>
      <c r="BU917" s="27"/>
      <c r="BV917" s="27"/>
      <c r="BW917" s="27"/>
      <c r="BX917" s="27"/>
      <c r="BY917" s="27"/>
      <c r="BZ917" s="27"/>
      <c r="CA917" s="27"/>
      <c r="CB917" s="27"/>
      <c r="CC917" s="27"/>
      <c r="CD917" s="27"/>
      <c r="CE917" s="27"/>
      <c r="CF917" s="27"/>
      <c r="CG917" s="27"/>
      <c r="CH917" s="27"/>
      <c r="CI917" s="27"/>
      <c r="CJ917" s="27"/>
      <c r="CK917" s="27"/>
      <c r="CL917" s="27"/>
      <c r="CM917" s="27"/>
      <c r="CN917" s="27"/>
      <c r="CO917" s="27"/>
      <c r="CP917" s="27"/>
    </row>
    <row r="918" spans="1:94" x14ac:dyDescent="0.25">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c r="AO918" s="27"/>
      <c r="AP918" s="27"/>
      <c r="AQ918" s="27"/>
      <c r="AR918" s="27"/>
      <c r="AS918" s="27"/>
      <c r="AT918" s="27"/>
      <c r="AU918" s="27"/>
      <c r="AV918" s="27"/>
      <c r="AW918" s="27"/>
      <c r="AX918" s="27"/>
      <c r="AY918" s="27"/>
      <c r="AZ918" s="27"/>
      <c r="BA918" s="27"/>
      <c r="BB918" s="27"/>
      <c r="BC918" s="27"/>
      <c r="BD918" s="27"/>
      <c r="BE918" s="27"/>
      <c r="BF918" s="27"/>
      <c r="BG918" s="27"/>
      <c r="BH918" s="27"/>
      <c r="BI918" s="27"/>
      <c r="BJ918" s="27"/>
      <c r="BK918" s="27"/>
      <c r="BL918" s="27"/>
      <c r="BM918" s="27"/>
      <c r="BN918" s="27"/>
      <c r="BO918" s="27"/>
      <c r="BP918" s="27"/>
      <c r="BQ918" s="27"/>
      <c r="BR918" s="27"/>
      <c r="BS918" s="27"/>
      <c r="BT918" s="27"/>
      <c r="BU918" s="27"/>
      <c r="BV918" s="27"/>
      <c r="BW918" s="27"/>
      <c r="BX918" s="27"/>
      <c r="BY918" s="27"/>
      <c r="BZ918" s="27"/>
      <c r="CA918" s="27"/>
      <c r="CB918" s="27"/>
      <c r="CC918" s="27"/>
      <c r="CD918" s="27"/>
      <c r="CE918" s="27"/>
      <c r="CF918" s="27"/>
      <c r="CG918" s="27"/>
      <c r="CH918" s="27"/>
      <c r="CI918" s="27"/>
      <c r="CJ918" s="27"/>
      <c r="CK918" s="27"/>
      <c r="CL918" s="27"/>
      <c r="CM918" s="27"/>
      <c r="CN918" s="27"/>
      <c r="CO918" s="27"/>
      <c r="CP918" s="27"/>
    </row>
    <row r="919" spans="1:94" x14ac:dyDescent="0.25">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c r="AO919" s="27"/>
      <c r="AP919" s="27"/>
      <c r="AQ919" s="27"/>
      <c r="AR919" s="27"/>
      <c r="AS919" s="27"/>
      <c r="AT919" s="27"/>
      <c r="AU919" s="27"/>
      <c r="AV919" s="27"/>
      <c r="AW919" s="27"/>
      <c r="AX919" s="27"/>
      <c r="AY919" s="27"/>
      <c r="AZ919" s="27"/>
      <c r="BA919" s="27"/>
      <c r="BB919" s="27"/>
      <c r="BC919" s="27"/>
      <c r="BD919" s="27"/>
      <c r="BE919" s="27"/>
      <c r="BF919" s="27"/>
      <c r="BG919" s="27"/>
      <c r="BH919" s="27"/>
      <c r="BI919" s="27"/>
      <c r="BJ919" s="27"/>
      <c r="BK919" s="27"/>
      <c r="BL919" s="27"/>
      <c r="BM919" s="27"/>
      <c r="BN919" s="27"/>
      <c r="BO919" s="27"/>
      <c r="BP919" s="27"/>
      <c r="BQ919" s="27"/>
      <c r="BR919" s="27"/>
      <c r="BS919" s="27"/>
      <c r="BT919" s="27"/>
      <c r="BU919" s="27"/>
      <c r="BV919" s="27"/>
      <c r="BW919" s="27"/>
      <c r="BX919" s="27"/>
      <c r="BY919" s="27"/>
      <c r="BZ919" s="27"/>
      <c r="CA919" s="27"/>
      <c r="CB919" s="27"/>
      <c r="CC919" s="27"/>
      <c r="CD919" s="27"/>
      <c r="CE919" s="27"/>
      <c r="CF919" s="27"/>
      <c r="CG919" s="27"/>
      <c r="CH919" s="27"/>
      <c r="CI919" s="27"/>
      <c r="CJ919" s="27"/>
      <c r="CK919" s="27"/>
      <c r="CL919" s="27"/>
      <c r="CM919" s="27"/>
      <c r="CN919" s="27"/>
      <c r="CO919" s="27"/>
      <c r="CP919" s="27"/>
    </row>
    <row r="920" spans="1:94" x14ac:dyDescent="0.25">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c r="AO920" s="27"/>
      <c r="AP920" s="27"/>
      <c r="AQ920" s="27"/>
      <c r="AR920" s="27"/>
      <c r="AS920" s="27"/>
      <c r="AT920" s="27"/>
      <c r="AU920" s="27"/>
      <c r="AV920" s="27"/>
      <c r="AW920" s="27"/>
      <c r="AX920" s="27"/>
      <c r="AY920" s="27"/>
      <c r="AZ920" s="27"/>
      <c r="BA920" s="27"/>
      <c r="BB920" s="27"/>
      <c r="BC920" s="27"/>
      <c r="BD920" s="27"/>
      <c r="BE920" s="27"/>
      <c r="BF920" s="27"/>
      <c r="BG920" s="27"/>
      <c r="BH920" s="27"/>
      <c r="BI920" s="27"/>
      <c r="BJ920" s="27"/>
      <c r="BK920" s="27"/>
      <c r="BL920" s="27"/>
      <c r="BM920" s="27"/>
      <c r="BN920" s="27"/>
      <c r="BO920" s="27"/>
      <c r="BP920" s="27"/>
      <c r="BQ920" s="27"/>
      <c r="BR920" s="27"/>
      <c r="BS920" s="27"/>
      <c r="BT920" s="27"/>
      <c r="BU920" s="27"/>
      <c r="BV920" s="27"/>
      <c r="BW920" s="27"/>
      <c r="BX920" s="27"/>
      <c r="BY920" s="27"/>
      <c r="BZ920" s="27"/>
      <c r="CA920" s="27"/>
      <c r="CB920" s="27"/>
      <c r="CC920" s="27"/>
      <c r="CD920" s="27"/>
      <c r="CE920" s="27"/>
      <c r="CF920" s="27"/>
      <c r="CG920" s="27"/>
      <c r="CH920" s="27"/>
      <c r="CI920" s="27"/>
      <c r="CJ920" s="27"/>
      <c r="CK920" s="27"/>
      <c r="CL920" s="27"/>
      <c r="CM920" s="27"/>
      <c r="CN920" s="27"/>
      <c r="CO920" s="27"/>
      <c r="CP920" s="27"/>
    </row>
    <row r="921" spans="1:94" x14ac:dyDescent="0.25">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c r="AO921" s="27"/>
      <c r="AP921" s="27"/>
      <c r="AQ921" s="27"/>
      <c r="AR921" s="27"/>
      <c r="AS921" s="27"/>
      <c r="AT921" s="27"/>
      <c r="AU921" s="27"/>
      <c r="AV921" s="27"/>
      <c r="AW921" s="27"/>
      <c r="AX921" s="27"/>
      <c r="AY921" s="27"/>
      <c r="AZ921" s="27"/>
      <c r="BA921" s="27"/>
      <c r="BB921" s="27"/>
      <c r="BC921" s="27"/>
      <c r="BD921" s="27"/>
      <c r="BE921" s="27"/>
      <c r="BF921" s="27"/>
      <c r="BG921" s="27"/>
      <c r="BH921" s="27"/>
      <c r="BI921" s="27"/>
      <c r="BJ921" s="27"/>
      <c r="BK921" s="27"/>
      <c r="BL921" s="27"/>
      <c r="BM921" s="27"/>
      <c r="BN921" s="27"/>
      <c r="BO921" s="27"/>
      <c r="BP921" s="27"/>
      <c r="BQ921" s="27"/>
      <c r="BR921" s="27"/>
      <c r="BS921" s="27"/>
      <c r="BT921" s="27"/>
      <c r="BU921" s="27"/>
      <c r="BV921" s="27"/>
      <c r="BW921" s="27"/>
      <c r="BX921" s="27"/>
      <c r="BY921" s="27"/>
      <c r="BZ921" s="27"/>
      <c r="CA921" s="27"/>
      <c r="CB921" s="27"/>
      <c r="CC921" s="27"/>
      <c r="CD921" s="27"/>
      <c r="CE921" s="27"/>
      <c r="CF921" s="27"/>
      <c r="CG921" s="27"/>
      <c r="CH921" s="27"/>
      <c r="CI921" s="27"/>
      <c r="CJ921" s="27"/>
      <c r="CK921" s="27"/>
      <c r="CL921" s="27"/>
      <c r="CM921" s="27"/>
      <c r="CN921" s="27"/>
      <c r="CO921" s="27"/>
      <c r="CP921" s="27"/>
    </row>
    <row r="922" spans="1:94" x14ac:dyDescent="0.25">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c r="AO922" s="27"/>
      <c r="AP922" s="27"/>
      <c r="AQ922" s="27"/>
      <c r="AR922" s="27"/>
      <c r="AS922" s="27"/>
      <c r="AT922" s="27"/>
      <c r="AU922" s="27"/>
      <c r="AV922" s="27"/>
      <c r="AW922" s="27"/>
      <c r="AX922" s="27"/>
      <c r="AY922" s="27"/>
      <c r="AZ922" s="27"/>
      <c r="BA922" s="27"/>
      <c r="BB922" s="27"/>
      <c r="BC922" s="27"/>
      <c r="BD922" s="27"/>
      <c r="BE922" s="27"/>
      <c r="BF922" s="27"/>
      <c r="BG922" s="27"/>
      <c r="BH922" s="27"/>
      <c r="BI922" s="27"/>
      <c r="BJ922" s="27"/>
      <c r="BK922" s="27"/>
      <c r="BL922" s="27"/>
      <c r="BM922" s="27"/>
      <c r="BN922" s="27"/>
      <c r="BO922" s="27"/>
      <c r="BP922" s="27"/>
      <c r="BQ922" s="27"/>
      <c r="BR922" s="27"/>
      <c r="BS922" s="27"/>
      <c r="BT922" s="27"/>
      <c r="BU922" s="27"/>
      <c r="BV922" s="27"/>
      <c r="BW922" s="27"/>
      <c r="BX922" s="27"/>
      <c r="BY922" s="27"/>
      <c r="BZ922" s="27"/>
      <c r="CA922" s="27"/>
      <c r="CB922" s="27"/>
      <c r="CC922" s="27"/>
      <c r="CD922" s="27"/>
      <c r="CE922" s="27"/>
      <c r="CF922" s="27"/>
      <c r="CG922" s="27"/>
      <c r="CH922" s="27"/>
      <c r="CI922" s="27"/>
      <c r="CJ922" s="27"/>
      <c r="CK922" s="27"/>
      <c r="CL922" s="27"/>
      <c r="CM922" s="27"/>
      <c r="CN922" s="27"/>
      <c r="CO922" s="27"/>
      <c r="CP922" s="27"/>
    </row>
    <row r="923" spans="1:94" x14ac:dyDescent="0.25">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c r="AO923" s="27"/>
      <c r="AP923" s="27"/>
      <c r="AQ923" s="27"/>
      <c r="AR923" s="27"/>
      <c r="AS923" s="27"/>
      <c r="AT923" s="27"/>
      <c r="AU923" s="27"/>
      <c r="AV923" s="27"/>
      <c r="AW923" s="27"/>
      <c r="AX923" s="27"/>
      <c r="AY923" s="27"/>
      <c r="AZ923" s="27"/>
      <c r="BA923" s="27"/>
      <c r="BB923" s="27"/>
      <c r="BC923" s="27"/>
      <c r="BD923" s="27"/>
      <c r="BE923" s="27"/>
      <c r="BF923" s="27"/>
      <c r="BG923" s="27"/>
      <c r="BH923" s="27"/>
      <c r="BI923" s="27"/>
      <c r="BJ923" s="27"/>
      <c r="BK923" s="27"/>
      <c r="BL923" s="27"/>
      <c r="BM923" s="27"/>
      <c r="BN923" s="27"/>
      <c r="BO923" s="27"/>
      <c r="BP923" s="27"/>
      <c r="BQ923" s="27"/>
      <c r="BR923" s="27"/>
      <c r="BS923" s="27"/>
      <c r="BT923" s="27"/>
      <c r="BU923" s="27"/>
      <c r="BV923" s="27"/>
      <c r="BW923" s="27"/>
      <c r="BX923" s="27"/>
      <c r="BY923" s="27"/>
      <c r="BZ923" s="27"/>
      <c r="CA923" s="27"/>
      <c r="CB923" s="27"/>
      <c r="CC923" s="27"/>
      <c r="CD923" s="27"/>
      <c r="CE923" s="27"/>
      <c r="CF923" s="27"/>
      <c r="CG923" s="27"/>
      <c r="CH923" s="27"/>
      <c r="CI923" s="27"/>
      <c r="CJ923" s="27"/>
      <c r="CK923" s="27"/>
      <c r="CL923" s="27"/>
      <c r="CM923" s="27"/>
      <c r="CN923" s="27"/>
      <c r="CO923" s="27"/>
      <c r="CP923" s="27"/>
    </row>
    <row r="924" spans="1:94" x14ac:dyDescent="0.25">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c r="AO924" s="27"/>
      <c r="AP924" s="27"/>
      <c r="AQ924" s="27"/>
      <c r="AR924" s="27"/>
      <c r="AS924" s="27"/>
      <c r="AT924" s="27"/>
      <c r="AU924" s="27"/>
      <c r="AV924" s="27"/>
      <c r="AW924" s="27"/>
      <c r="AX924" s="27"/>
      <c r="AY924" s="27"/>
      <c r="AZ924" s="27"/>
      <c r="BA924" s="27"/>
      <c r="BB924" s="27"/>
      <c r="BC924" s="27"/>
      <c r="BD924" s="27"/>
      <c r="BE924" s="27"/>
      <c r="BF924" s="27"/>
      <c r="BG924" s="27"/>
      <c r="BH924" s="27"/>
      <c r="BI924" s="27"/>
      <c r="BJ924" s="27"/>
      <c r="BK924" s="27"/>
      <c r="BL924" s="27"/>
      <c r="BM924" s="27"/>
      <c r="BN924" s="27"/>
      <c r="BO924" s="27"/>
      <c r="BP924" s="27"/>
      <c r="BQ924" s="27"/>
      <c r="BR924" s="27"/>
      <c r="BS924" s="27"/>
      <c r="BT924" s="27"/>
      <c r="BU924" s="27"/>
      <c r="BV924" s="27"/>
      <c r="BW924" s="27"/>
      <c r="BX924" s="27"/>
      <c r="BY924" s="27"/>
      <c r="BZ924" s="27"/>
      <c r="CA924" s="27"/>
      <c r="CB924" s="27"/>
      <c r="CC924" s="27"/>
      <c r="CD924" s="27"/>
      <c r="CE924" s="27"/>
      <c r="CF924" s="27"/>
      <c r="CG924" s="27"/>
      <c r="CH924" s="27"/>
      <c r="CI924" s="27"/>
      <c r="CJ924" s="27"/>
      <c r="CK924" s="27"/>
      <c r="CL924" s="27"/>
      <c r="CM924" s="27"/>
      <c r="CN924" s="27"/>
      <c r="CO924" s="27"/>
      <c r="CP924" s="27"/>
    </row>
    <row r="925" spans="1:94" x14ac:dyDescent="0.25">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c r="AO925" s="27"/>
      <c r="AP925" s="27"/>
      <c r="AQ925" s="27"/>
      <c r="AR925" s="27"/>
      <c r="AS925" s="27"/>
      <c r="AT925" s="27"/>
      <c r="AU925" s="27"/>
      <c r="AV925" s="27"/>
      <c r="AW925" s="27"/>
      <c r="AX925" s="27"/>
      <c r="AY925" s="27"/>
      <c r="AZ925" s="27"/>
      <c r="BA925" s="27"/>
      <c r="BB925" s="27"/>
      <c r="BC925" s="27"/>
      <c r="BD925" s="27"/>
      <c r="BE925" s="27"/>
      <c r="BF925" s="27"/>
      <c r="BG925" s="27"/>
      <c r="BH925" s="27"/>
      <c r="BI925" s="27"/>
      <c r="BJ925" s="27"/>
      <c r="BK925" s="27"/>
      <c r="BL925" s="27"/>
      <c r="BM925" s="27"/>
      <c r="BN925" s="27"/>
      <c r="BO925" s="27"/>
      <c r="BP925" s="27"/>
      <c r="BQ925" s="27"/>
      <c r="BR925" s="27"/>
      <c r="BS925" s="27"/>
      <c r="BT925" s="27"/>
      <c r="BU925" s="27"/>
      <c r="BV925" s="27"/>
      <c r="BW925" s="27"/>
      <c r="BX925" s="27"/>
      <c r="BY925" s="27"/>
      <c r="BZ925" s="27"/>
      <c r="CA925" s="27"/>
      <c r="CB925" s="27"/>
      <c r="CC925" s="27"/>
      <c r="CD925" s="27"/>
      <c r="CE925" s="27"/>
      <c r="CF925" s="27"/>
      <c r="CG925" s="27"/>
      <c r="CH925" s="27"/>
      <c r="CI925" s="27"/>
      <c r="CJ925" s="27"/>
      <c r="CK925" s="27"/>
      <c r="CL925" s="27"/>
      <c r="CM925" s="27"/>
      <c r="CN925" s="27"/>
      <c r="CO925" s="27"/>
      <c r="CP925" s="27"/>
    </row>
    <row r="926" spans="1:94" x14ac:dyDescent="0.25">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c r="AO926" s="27"/>
      <c r="AP926" s="27"/>
      <c r="AQ926" s="27"/>
      <c r="AR926" s="27"/>
      <c r="AS926" s="27"/>
      <c r="AT926" s="27"/>
      <c r="AU926" s="27"/>
      <c r="AV926" s="27"/>
      <c r="AW926" s="27"/>
      <c r="AX926" s="27"/>
      <c r="AY926" s="27"/>
      <c r="AZ926" s="27"/>
      <c r="BA926" s="27"/>
      <c r="BB926" s="27"/>
      <c r="BC926" s="27"/>
      <c r="BD926" s="27"/>
      <c r="BE926" s="27"/>
      <c r="BF926" s="27"/>
      <c r="BG926" s="27"/>
      <c r="BH926" s="27"/>
      <c r="BI926" s="27"/>
      <c r="BJ926" s="27"/>
      <c r="BK926" s="27"/>
      <c r="BL926" s="27"/>
      <c r="BM926" s="27"/>
      <c r="BN926" s="27"/>
      <c r="BO926" s="27"/>
      <c r="BP926" s="27"/>
      <c r="BQ926" s="27"/>
      <c r="BR926" s="27"/>
      <c r="BS926" s="27"/>
      <c r="BT926" s="27"/>
      <c r="BU926" s="27"/>
      <c r="BV926" s="27"/>
      <c r="BW926" s="27"/>
      <c r="BX926" s="27"/>
      <c r="BY926" s="27"/>
      <c r="BZ926" s="27"/>
      <c r="CA926" s="27"/>
      <c r="CB926" s="27"/>
      <c r="CC926" s="27"/>
      <c r="CD926" s="27"/>
      <c r="CE926" s="27"/>
      <c r="CF926" s="27"/>
      <c r="CG926" s="27"/>
      <c r="CH926" s="27"/>
      <c r="CI926" s="27"/>
      <c r="CJ926" s="27"/>
      <c r="CK926" s="27"/>
      <c r="CL926" s="27"/>
      <c r="CM926" s="27"/>
      <c r="CN926" s="27"/>
      <c r="CO926" s="27"/>
      <c r="CP926" s="27"/>
    </row>
    <row r="927" spans="1:94" x14ac:dyDescent="0.25">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c r="AO927" s="27"/>
      <c r="AP927" s="27"/>
      <c r="AQ927" s="27"/>
      <c r="AR927" s="27"/>
      <c r="AS927" s="27"/>
      <c r="AT927" s="27"/>
      <c r="AU927" s="27"/>
      <c r="AV927" s="27"/>
      <c r="AW927" s="27"/>
      <c r="AX927" s="27"/>
      <c r="AY927" s="27"/>
      <c r="AZ927" s="27"/>
      <c r="BA927" s="27"/>
      <c r="BB927" s="27"/>
      <c r="BC927" s="27"/>
      <c r="BD927" s="27"/>
      <c r="BE927" s="27"/>
      <c r="BF927" s="27"/>
      <c r="BG927" s="27"/>
      <c r="BH927" s="27"/>
      <c r="BI927" s="27"/>
      <c r="BJ927" s="27"/>
      <c r="BK927" s="27"/>
      <c r="BL927" s="27"/>
      <c r="BM927" s="27"/>
      <c r="BN927" s="27"/>
      <c r="BO927" s="27"/>
      <c r="BP927" s="27"/>
      <c r="BQ927" s="27"/>
      <c r="BR927" s="27"/>
      <c r="BS927" s="27"/>
      <c r="BT927" s="27"/>
      <c r="BU927" s="27"/>
      <c r="BV927" s="27"/>
      <c r="BW927" s="27"/>
      <c r="BX927" s="27"/>
      <c r="BY927" s="27"/>
      <c r="BZ927" s="27"/>
      <c r="CA927" s="27"/>
      <c r="CB927" s="27"/>
      <c r="CC927" s="27"/>
      <c r="CD927" s="27"/>
      <c r="CE927" s="27"/>
      <c r="CF927" s="27"/>
      <c r="CG927" s="27"/>
      <c r="CH927" s="27"/>
      <c r="CI927" s="27"/>
      <c r="CJ927" s="27"/>
      <c r="CK927" s="27"/>
      <c r="CL927" s="27"/>
      <c r="CM927" s="27"/>
      <c r="CN927" s="27"/>
      <c r="CO927" s="27"/>
      <c r="CP927" s="27"/>
    </row>
    <row r="928" spans="1:94" x14ac:dyDescent="0.25">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c r="AO928" s="27"/>
      <c r="AP928" s="27"/>
      <c r="AQ928" s="27"/>
      <c r="AR928" s="27"/>
      <c r="AS928" s="27"/>
      <c r="AT928" s="27"/>
      <c r="AU928" s="27"/>
      <c r="AV928" s="27"/>
      <c r="AW928" s="27"/>
      <c r="AX928" s="27"/>
      <c r="AY928" s="27"/>
      <c r="AZ928" s="27"/>
      <c r="BA928" s="27"/>
      <c r="BB928" s="27"/>
      <c r="BC928" s="27"/>
      <c r="BD928" s="27"/>
      <c r="BE928" s="27"/>
      <c r="BF928" s="27"/>
      <c r="BG928" s="27"/>
      <c r="BH928" s="27"/>
      <c r="BI928" s="27"/>
      <c r="BJ928" s="27"/>
      <c r="BK928" s="27"/>
      <c r="BL928" s="27"/>
      <c r="BM928" s="27"/>
      <c r="BN928" s="27"/>
      <c r="BO928" s="27"/>
      <c r="BP928" s="27"/>
      <c r="BQ928" s="27"/>
      <c r="BR928" s="27"/>
      <c r="BS928" s="27"/>
      <c r="BT928" s="27"/>
      <c r="BU928" s="27"/>
      <c r="BV928" s="27"/>
      <c r="BW928" s="27"/>
      <c r="BX928" s="27"/>
      <c r="BY928" s="27"/>
      <c r="BZ928" s="27"/>
      <c r="CA928" s="27"/>
      <c r="CB928" s="27"/>
      <c r="CC928" s="27"/>
      <c r="CD928" s="27"/>
      <c r="CE928" s="27"/>
      <c r="CF928" s="27"/>
      <c r="CG928" s="27"/>
      <c r="CH928" s="27"/>
      <c r="CI928" s="27"/>
      <c r="CJ928" s="27"/>
      <c r="CK928" s="27"/>
      <c r="CL928" s="27"/>
      <c r="CM928" s="27"/>
      <c r="CN928" s="27"/>
      <c r="CO928" s="27"/>
      <c r="CP928" s="27"/>
    </row>
    <row r="929" spans="1:94" x14ac:dyDescent="0.25">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c r="AO929" s="27"/>
      <c r="AP929" s="27"/>
      <c r="AQ929" s="27"/>
      <c r="AR929" s="27"/>
      <c r="AS929" s="27"/>
      <c r="AT929" s="27"/>
      <c r="AU929" s="27"/>
      <c r="AV929" s="27"/>
      <c r="AW929" s="27"/>
      <c r="AX929" s="27"/>
      <c r="AY929" s="27"/>
      <c r="AZ929" s="27"/>
      <c r="BA929" s="27"/>
      <c r="BB929" s="27"/>
      <c r="BC929" s="27"/>
      <c r="BD929" s="27"/>
      <c r="BE929" s="27"/>
      <c r="BF929" s="27"/>
      <c r="BG929" s="27"/>
      <c r="BH929" s="27"/>
      <c r="BI929" s="27"/>
      <c r="BJ929" s="27"/>
      <c r="BK929" s="27"/>
      <c r="BL929" s="27"/>
      <c r="BM929" s="27"/>
      <c r="BN929" s="27"/>
      <c r="BO929" s="27"/>
      <c r="BP929" s="27"/>
      <c r="BQ929" s="27"/>
      <c r="BR929" s="27"/>
      <c r="BS929" s="27"/>
      <c r="BT929" s="27"/>
      <c r="BU929" s="27"/>
      <c r="BV929" s="27"/>
      <c r="BW929" s="27"/>
      <c r="BX929" s="27"/>
      <c r="BY929" s="27"/>
      <c r="BZ929" s="27"/>
      <c r="CA929" s="27"/>
      <c r="CB929" s="27"/>
      <c r="CC929" s="27"/>
      <c r="CD929" s="27"/>
      <c r="CE929" s="27"/>
      <c r="CF929" s="27"/>
      <c r="CG929" s="27"/>
      <c r="CH929" s="27"/>
      <c r="CI929" s="27"/>
      <c r="CJ929" s="27"/>
      <c r="CK929" s="27"/>
      <c r="CL929" s="27"/>
      <c r="CM929" s="27"/>
      <c r="CN929" s="27"/>
      <c r="CO929" s="27"/>
      <c r="CP929" s="27"/>
    </row>
    <row r="930" spans="1:94" x14ac:dyDescent="0.25">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c r="AO930" s="27"/>
      <c r="AP930" s="27"/>
      <c r="AQ930" s="27"/>
      <c r="AR930" s="27"/>
      <c r="AS930" s="27"/>
      <c r="AT930" s="27"/>
      <c r="AU930" s="27"/>
      <c r="AV930" s="27"/>
      <c r="AW930" s="27"/>
      <c r="AX930" s="27"/>
      <c r="AY930" s="27"/>
      <c r="AZ930" s="27"/>
      <c r="BA930" s="27"/>
      <c r="BB930" s="27"/>
      <c r="BC930" s="27"/>
      <c r="BD930" s="27"/>
      <c r="BE930" s="27"/>
      <c r="BF930" s="27"/>
      <c r="BG930" s="27"/>
      <c r="BH930" s="27"/>
      <c r="BI930" s="27"/>
      <c r="BJ930" s="27"/>
      <c r="BK930" s="27"/>
      <c r="BL930" s="27"/>
      <c r="BM930" s="27"/>
      <c r="BN930" s="27"/>
      <c r="BO930" s="27"/>
      <c r="BP930" s="27"/>
      <c r="BQ930" s="27"/>
      <c r="BR930" s="27"/>
      <c r="BS930" s="27"/>
      <c r="BT930" s="27"/>
      <c r="BU930" s="27"/>
      <c r="BV930" s="27"/>
      <c r="BW930" s="27"/>
      <c r="BX930" s="27"/>
      <c r="BY930" s="27"/>
      <c r="BZ930" s="27"/>
      <c r="CA930" s="27"/>
      <c r="CB930" s="27"/>
      <c r="CC930" s="27"/>
      <c r="CD930" s="27"/>
      <c r="CE930" s="27"/>
      <c r="CF930" s="27"/>
      <c r="CG930" s="27"/>
      <c r="CH930" s="27"/>
      <c r="CI930" s="27"/>
      <c r="CJ930" s="27"/>
      <c r="CK930" s="27"/>
      <c r="CL930" s="27"/>
      <c r="CM930" s="27"/>
      <c r="CN930" s="27"/>
      <c r="CO930" s="27"/>
      <c r="CP930" s="27"/>
    </row>
    <row r="931" spans="1:94" x14ac:dyDescent="0.25">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c r="AO931" s="27"/>
      <c r="AP931" s="27"/>
      <c r="AQ931" s="27"/>
      <c r="AR931" s="27"/>
      <c r="AS931" s="27"/>
      <c r="AT931" s="27"/>
      <c r="AU931" s="27"/>
      <c r="AV931" s="27"/>
      <c r="AW931" s="27"/>
      <c r="AX931" s="27"/>
      <c r="AY931" s="27"/>
      <c r="AZ931" s="27"/>
      <c r="BA931" s="27"/>
      <c r="BB931" s="27"/>
      <c r="BC931" s="27"/>
      <c r="BD931" s="27"/>
      <c r="BE931" s="27"/>
      <c r="BF931" s="27"/>
      <c r="BG931" s="27"/>
      <c r="BH931" s="27"/>
      <c r="BI931" s="27"/>
      <c r="BJ931" s="27"/>
      <c r="BK931" s="27"/>
      <c r="BL931" s="27"/>
      <c r="BM931" s="27"/>
      <c r="BN931" s="27"/>
      <c r="BO931" s="27"/>
      <c r="BP931" s="27"/>
      <c r="BQ931" s="27"/>
      <c r="BR931" s="27"/>
      <c r="BS931" s="27"/>
      <c r="BT931" s="27"/>
      <c r="BU931" s="27"/>
      <c r="BV931" s="27"/>
      <c r="BW931" s="27"/>
      <c r="BX931" s="27"/>
      <c r="BY931" s="27"/>
      <c r="BZ931" s="27"/>
      <c r="CA931" s="27"/>
      <c r="CB931" s="27"/>
      <c r="CC931" s="27"/>
      <c r="CD931" s="27"/>
      <c r="CE931" s="27"/>
      <c r="CF931" s="27"/>
      <c r="CG931" s="27"/>
      <c r="CH931" s="27"/>
      <c r="CI931" s="27"/>
      <c r="CJ931" s="27"/>
      <c r="CK931" s="27"/>
      <c r="CL931" s="27"/>
      <c r="CM931" s="27"/>
      <c r="CN931" s="27"/>
      <c r="CO931" s="27"/>
      <c r="CP931" s="27"/>
    </row>
    <row r="932" spans="1:94" x14ac:dyDescent="0.25">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c r="AO932" s="27"/>
      <c r="AP932" s="27"/>
      <c r="AQ932" s="27"/>
      <c r="AR932" s="27"/>
      <c r="AS932" s="27"/>
      <c r="AT932" s="27"/>
      <c r="AU932" s="27"/>
      <c r="AV932" s="27"/>
      <c r="AW932" s="27"/>
      <c r="AX932" s="27"/>
      <c r="AY932" s="27"/>
      <c r="AZ932" s="27"/>
      <c r="BA932" s="27"/>
      <c r="BB932" s="27"/>
      <c r="BC932" s="27"/>
      <c r="BD932" s="27"/>
      <c r="BE932" s="27"/>
      <c r="BF932" s="27"/>
      <c r="BG932" s="27"/>
      <c r="BH932" s="27"/>
      <c r="BI932" s="27"/>
      <c r="BJ932" s="27"/>
      <c r="BK932" s="27"/>
      <c r="BL932" s="27"/>
      <c r="BM932" s="27"/>
      <c r="BN932" s="27"/>
      <c r="BO932" s="27"/>
      <c r="BP932" s="27"/>
      <c r="BQ932" s="27"/>
      <c r="BR932" s="27"/>
      <c r="BS932" s="27"/>
      <c r="BT932" s="27"/>
      <c r="BU932" s="27"/>
      <c r="BV932" s="27"/>
      <c r="BW932" s="27"/>
      <c r="BX932" s="27"/>
      <c r="BY932" s="27"/>
      <c r="BZ932" s="27"/>
      <c r="CA932" s="27"/>
      <c r="CB932" s="27"/>
      <c r="CC932" s="27"/>
      <c r="CD932" s="27"/>
      <c r="CE932" s="27"/>
      <c r="CF932" s="27"/>
      <c r="CG932" s="27"/>
      <c r="CH932" s="27"/>
      <c r="CI932" s="27"/>
      <c r="CJ932" s="27"/>
      <c r="CK932" s="27"/>
      <c r="CL932" s="27"/>
      <c r="CM932" s="27"/>
      <c r="CN932" s="27"/>
      <c r="CO932" s="27"/>
      <c r="CP932" s="27"/>
    </row>
    <row r="933" spans="1:94" x14ac:dyDescent="0.25">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c r="AO933" s="27"/>
      <c r="AP933" s="27"/>
      <c r="AQ933" s="27"/>
      <c r="AR933" s="27"/>
      <c r="AS933" s="27"/>
      <c r="AT933" s="27"/>
      <c r="AU933" s="27"/>
      <c r="AV933" s="27"/>
      <c r="AW933" s="27"/>
      <c r="AX933" s="27"/>
      <c r="AY933" s="27"/>
      <c r="AZ933" s="27"/>
      <c r="BA933" s="27"/>
      <c r="BB933" s="27"/>
      <c r="BC933" s="27"/>
      <c r="BD933" s="27"/>
      <c r="BE933" s="27"/>
      <c r="BF933" s="27"/>
      <c r="BG933" s="27"/>
      <c r="BH933" s="27"/>
      <c r="BI933" s="27"/>
      <c r="BJ933" s="27"/>
      <c r="BK933" s="27"/>
      <c r="BL933" s="27"/>
      <c r="BM933" s="27"/>
      <c r="BN933" s="27"/>
      <c r="BO933" s="27"/>
      <c r="BP933" s="27"/>
      <c r="BQ933" s="27"/>
      <c r="BR933" s="27"/>
      <c r="BS933" s="27"/>
      <c r="BT933" s="27"/>
      <c r="BU933" s="27"/>
      <c r="BV933" s="27"/>
      <c r="BW933" s="27"/>
      <c r="BX933" s="27"/>
      <c r="BY933" s="27"/>
      <c r="BZ933" s="27"/>
      <c r="CA933" s="27"/>
      <c r="CB933" s="27"/>
      <c r="CC933" s="27"/>
      <c r="CD933" s="27"/>
      <c r="CE933" s="27"/>
      <c r="CF933" s="27"/>
      <c r="CG933" s="27"/>
      <c r="CH933" s="27"/>
      <c r="CI933" s="27"/>
      <c r="CJ933" s="27"/>
      <c r="CK933" s="27"/>
      <c r="CL933" s="27"/>
      <c r="CM933" s="27"/>
      <c r="CN933" s="27"/>
      <c r="CO933" s="27"/>
      <c r="CP933" s="27"/>
    </row>
    <row r="934" spans="1:94" x14ac:dyDescent="0.25">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c r="AO934" s="27"/>
      <c r="AP934" s="27"/>
      <c r="AQ934" s="27"/>
      <c r="AR934" s="27"/>
      <c r="AS934" s="27"/>
      <c r="AT934" s="27"/>
      <c r="AU934" s="27"/>
      <c r="AV934" s="27"/>
      <c r="AW934" s="27"/>
      <c r="AX934" s="27"/>
      <c r="AY934" s="27"/>
      <c r="AZ934" s="27"/>
      <c r="BA934" s="27"/>
      <c r="BB934" s="27"/>
      <c r="BC934" s="27"/>
      <c r="BD934" s="27"/>
      <c r="BE934" s="27"/>
      <c r="BF934" s="27"/>
      <c r="BG934" s="27"/>
      <c r="BH934" s="27"/>
      <c r="BI934" s="27"/>
      <c r="BJ934" s="27"/>
      <c r="BK934" s="27"/>
      <c r="BL934" s="27"/>
      <c r="BM934" s="27"/>
      <c r="BN934" s="27"/>
      <c r="BO934" s="27"/>
      <c r="BP934" s="27"/>
      <c r="BQ934" s="27"/>
      <c r="BR934" s="27"/>
      <c r="BS934" s="27"/>
      <c r="BT934" s="27"/>
      <c r="BU934" s="27"/>
      <c r="BV934" s="27"/>
      <c r="BW934" s="27"/>
      <c r="BX934" s="27"/>
      <c r="BY934" s="27"/>
      <c r="BZ934" s="27"/>
      <c r="CA934" s="27"/>
      <c r="CB934" s="27"/>
      <c r="CC934" s="27"/>
      <c r="CD934" s="27"/>
      <c r="CE934" s="27"/>
      <c r="CF934" s="27"/>
      <c r="CG934" s="27"/>
      <c r="CH934" s="27"/>
      <c r="CI934" s="27"/>
      <c r="CJ934" s="27"/>
      <c r="CK934" s="27"/>
      <c r="CL934" s="27"/>
      <c r="CM934" s="27"/>
      <c r="CN934" s="27"/>
      <c r="CO934" s="27"/>
      <c r="CP934" s="27"/>
    </row>
    <row r="935" spans="1:94" x14ac:dyDescent="0.25">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c r="AO935" s="27"/>
      <c r="AP935" s="27"/>
      <c r="AQ935" s="27"/>
      <c r="AR935" s="27"/>
      <c r="AS935" s="27"/>
      <c r="AT935" s="27"/>
      <c r="AU935" s="27"/>
      <c r="AV935" s="27"/>
      <c r="AW935" s="27"/>
      <c r="AX935" s="27"/>
      <c r="AY935" s="27"/>
      <c r="AZ935" s="27"/>
      <c r="BA935" s="27"/>
      <c r="BB935" s="27"/>
      <c r="BC935" s="27"/>
      <c r="BD935" s="27"/>
      <c r="BE935" s="27"/>
      <c r="BF935" s="27"/>
      <c r="BG935" s="27"/>
      <c r="BH935" s="27"/>
      <c r="BI935" s="27"/>
      <c r="BJ935" s="27"/>
      <c r="BK935" s="27"/>
      <c r="BL935" s="27"/>
      <c r="BM935" s="27"/>
      <c r="BN935" s="27"/>
      <c r="BO935" s="27"/>
      <c r="BP935" s="27"/>
      <c r="BQ935" s="27"/>
      <c r="BR935" s="27"/>
      <c r="BS935" s="27"/>
      <c r="BT935" s="27"/>
      <c r="BU935" s="27"/>
      <c r="BV935" s="27"/>
      <c r="BW935" s="27"/>
      <c r="BX935" s="27"/>
      <c r="BY935" s="27"/>
      <c r="BZ935" s="27"/>
      <c r="CA935" s="27"/>
      <c r="CB935" s="27"/>
      <c r="CC935" s="27"/>
      <c r="CD935" s="27"/>
      <c r="CE935" s="27"/>
      <c r="CF935" s="27"/>
      <c r="CG935" s="27"/>
      <c r="CH935" s="27"/>
      <c r="CI935" s="27"/>
      <c r="CJ935" s="27"/>
      <c r="CK935" s="27"/>
      <c r="CL935" s="27"/>
      <c r="CM935" s="27"/>
      <c r="CN935" s="27"/>
      <c r="CO935" s="27"/>
      <c r="CP935" s="27"/>
    </row>
    <row r="936" spans="1:94" x14ac:dyDescent="0.25">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c r="AO936" s="27"/>
      <c r="AP936" s="27"/>
      <c r="AQ936" s="27"/>
      <c r="AR936" s="27"/>
      <c r="AS936" s="27"/>
      <c r="AT936" s="27"/>
      <c r="AU936" s="27"/>
      <c r="AV936" s="27"/>
      <c r="AW936" s="27"/>
      <c r="AX936" s="27"/>
      <c r="AY936" s="27"/>
      <c r="AZ936" s="27"/>
      <c r="BA936" s="27"/>
      <c r="BB936" s="27"/>
      <c r="BC936" s="27"/>
      <c r="BD936" s="27"/>
      <c r="BE936" s="27"/>
      <c r="BF936" s="27"/>
      <c r="BG936" s="27"/>
      <c r="BH936" s="27"/>
      <c r="BI936" s="27"/>
      <c r="BJ936" s="27"/>
      <c r="BK936" s="27"/>
      <c r="BL936" s="27"/>
      <c r="BM936" s="27"/>
      <c r="BN936" s="27"/>
      <c r="BO936" s="27"/>
      <c r="BP936" s="27"/>
      <c r="BQ936" s="27"/>
      <c r="BR936" s="27"/>
      <c r="BS936" s="27"/>
      <c r="BT936" s="27"/>
      <c r="BU936" s="27"/>
      <c r="BV936" s="27"/>
      <c r="BW936" s="27"/>
      <c r="BX936" s="27"/>
      <c r="BY936" s="27"/>
      <c r="BZ936" s="27"/>
      <c r="CA936" s="27"/>
      <c r="CB936" s="27"/>
      <c r="CC936" s="27"/>
      <c r="CD936" s="27"/>
      <c r="CE936" s="27"/>
      <c r="CF936" s="27"/>
      <c r="CG936" s="27"/>
      <c r="CH936" s="27"/>
      <c r="CI936" s="27"/>
      <c r="CJ936" s="27"/>
      <c r="CK936" s="27"/>
      <c r="CL936" s="27"/>
      <c r="CM936" s="27"/>
      <c r="CN936" s="27"/>
      <c r="CO936" s="27"/>
      <c r="CP936" s="27"/>
    </row>
    <row r="937" spans="1:94" x14ac:dyDescent="0.25">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c r="AO937" s="27"/>
      <c r="AP937" s="27"/>
      <c r="AQ937" s="27"/>
      <c r="AR937" s="27"/>
      <c r="AS937" s="27"/>
      <c r="AT937" s="27"/>
      <c r="AU937" s="27"/>
      <c r="AV937" s="27"/>
      <c r="AW937" s="27"/>
      <c r="AX937" s="27"/>
      <c r="AY937" s="27"/>
      <c r="AZ937" s="27"/>
      <c r="BA937" s="27"/>
      <c r="BB937" s="27"/>
      <c r="BC937" s="27"/>
      <c r="BD937" s="27"/>
      <c r="BE937" s="27"/>
      <c r="BF937" s="27"/>
      <c r="BG937" s="27"/>
      <c r="BH937" s="27"/>
      <c r="BI937" s="27"/>
      <c r="BJ937" s="27"/>
      <c r="BK937" s="27"/>
      <c r="BL937" s="27"/>
      <c r="BM937" s="27"/>
      <c r="BN937" s="27"/>
      <c r="BO937" s="27"/>
      <c r="BP937" s="27"/>
      <c r="BQ937" s="27"/>
      <c r="BR937" s="27"/>
      <c r="BS937" s="27"/>
      <c r="BT937" s="27"/>
      <c r="BU937" s="27"/>
      <c r="BV937" s="27"/>
      <c r="BW937" s="27"/>
      <c r="BX937" s="27"/>
      <c r="BY937" s="27"/>
      <c r="BZ937" s="27"/>
      <c r="CA937" s="27"/>
      <c r="CB937" s="27"/>
      <c r="CC937" s="27"/>
      <c r="CD937" s="27"/>
      <c r="CE937" s="27"/>
      <c r="CF937" s="27"/>
      <c r="CG937" s="27"/>
      <c r="CH937" s="27"/>
      <c r="CI937" s="27"/>
      <c r="CJ937" s="27"/>
      <c r="CK937" s="27"/>
      <c r="CL937" s="27"/>
      <c r="CM937" s="27"/>
      <c r="CN937" s="27"/>
      <c r="CO937" s="27"/>
      <c r="CP937" s="27"/>
    </row>
    <row r="938" spans="1:94" x14ac:dyDescent="0.25">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c r="AO938" s="27"/>
      <c r="AP938" s="27"/>
      <c r="AQ938" s="27"/>
      <c r="AR938" s="27"/>
      <c r="AS938" s="27"/>
      <c r="AT938" s="27"/>
      <c r="AU938" s="27"/>
      <c r="AV938" s="27"/>
      <c r="AW938" s="27"/>
      <c r="AX938" s="27"/>
      <c r="AY938" s="27"/>
      <c r="AZ938" s="27"/>
      <c r="BA938" s="27"/>
      <c r="BB938" s="27"/>
      <c r="BC938" s="27"/>
      <c r="BD938" s="27"/>
      <c r="BE938" s="27"/>
      <c r="BF938" s="27"/>
      <c r="BG938" s="27"/>
      <c r="BH938" s="27"/>
      <c r="BI938" s="27"/>
      <c r="BJ938" s="27"/>
      <c r="BK938" s="27"/>
      <c r="BL938" s="27"/>
      <c r="BM938" s="27"/>
      <c r="BN938" s="27"/>
      <c r="BO938" s="27"/>
      <c r="BP938" s="27"/>
      <c r="BQ938" s="27"/>
      <c r="BR938" s="27"/>
      <c r="BS938" s="27"/>
      <c r="BT938" s="27"/>
      <c r="BU938" s="27"/>
      <c r="BV938" s="27"/>
      <c r="BW938" s="27"/>
      <c r="BX938" s="27"/>
      <c r="BY938" s="27"/>
      <c r="BZ938" s="27"/>
      <c r="CA938" s="27"/>
      <c r="CB938" s="27"/>
      <c r="CC938" s="27"/>
      <c r="CD938" s="27"/>
      <c r="CE938" s="27"/>
      <c r="CF938" s="27"/>
      <c r="CG938" s="27"/>
      <c r="CH938" s="27"/>
      <c r="CI938" s="27"/>
      <c r="CJ938" s="27"/>
      <c r="CK938" s="27"/>
      <c r="CL938" s="27"/>
      <c r="CM938" s="27"/>
      <c r="CN938" s="27"/>
      <c r="CO938" s="27"/>
      <c r="CP938" s="27"/>
    </row>
    <row r="939" spans="1:94" x14ac:dyDescent="0.25">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c r="AO939" s="27"/>
      <c r="AP939" s="27"/>
      <c r="AQ939" s="27"/>
      <c r="AR939" s="27"/>
      <c r="AS939" s="27"/>
      <c r="AT939" s="27"/>
      <c r="AU939" s="27"/>
      <c r="AV939" s="27"/>
      <c r="AW939" s="27"/>
      <c r="AX939" s="27"/>
      <c r="AY939" s="27"/>
      <c r="AZ939" s="27"/>
      <c r="BA939" s="27"/>
      <c r="BB939" s="27"/>
      <c r="BC939" s="27"/>
      <c r="BD939" s="27"/>
      <c r="BE939" s="27"/>
      <c r="BF939" s="27"/>
      <c r="BG939" s="27"/>
      <c r="BH939" s="27"/>
      <c r="BI939" s="27"/>
      <c r="BJ939" s="27"/>
      <c r="BK939" s="27"/>
      <c r="BL939" s="27"/>
      <c r="BM939" s="27"/>
      <c r="BN939" s="27"/>
      <c r="BO939" s="27"/>
      <c r="BP939" s="27"/>
      <c r="BQ939" s="27"/>
      <c r="BR939" s="27"/>
      <c r="BS939" s="27"/>
      <c r="BT939" s="27"/>
      <c r="BU939" s="27"/>
      <c r="BV939" s="27"/>
      <c r="BW939" s="27"/>
      <c r="BX939" s="27"/>
      <c r="BY939" s="27"/>
      <c r="BZ939" s="27"/>
      <c r="CA939" s="27"/>
      <c r="CB939" s="27"/>
      <c r="CC939" s="27"/>
      <c r="CD939" s="27"/>
      <c r="CE939" s="27"/>
      <c r="CF939" s="27"/>
      <c r="CG939" s="27"/>
      <c r="CH939" s="27"/>
      <c r="CI939" s="27"/>
      <c r="CJ939" s="27"/>
      <c r="CK939" s="27"/>
      <c r="CL939" s="27"/>
      <c r="CM939" s="27"/>
      <c r="CN939" s="27"/>
      <c r="CO939" s="27"/>
      <c r="CP939" s="27"/>
    </row>
    <row r="940" spans="1:94" x14ac:dyDescent="0.25">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c r="AO940" s="27"/>
      <c r="AP940" s="27"/>
      <c r="AQ940" s="27"/>
      <c r="AR940" s="27"/>
      <c r="AS940" s="27"/>
      <c r="AT940" s="27"/>
      <c r="AU940" s="27"/>
      <c r="AV940" s="27"/>
      <c r="AW940" s="27"/>
      <c r="AX940" s="27"/>
      <c r="AY940" s="27"/>
      <c r="AZ940" s="27"/>
      <c r="BA940" s="27"/>
      <c r="BB940" s="27"/>
      <c r="BC940" s="27"/>
      <c r="BD940" s="27"/>
      <c r="BE940" s="27"/>
      <c r="BF940" s="27"/>
      <c r="BG940" s="27"/>
      <c r="BH940" s="27"/>
      <c r="BI940" s="27"/>
      <c r="BJ940" s="27"/>
      <c r="BK940" s="27"/>
      <c r="BL940" s="27"/>
      <c r="BM940" s="27"/>
      <c r="BN940" s="27"/>
      <c r="BO940" s="27"/>
      <c r="BP940" s="27"/>
      <c r="BQ940" s="27"/>
      <c r="BR940" s="27"/>
      <c r="BS940" s="27"/>
      <c r="BT940" s="27"/>
      <c r="BU940" s="27"/>
      <c r="BV940" s="27"/>
      <c r="BW940" s="27"/>
      <c r="BX940" s="27"/>
      <c r="BY940" s="27"/>
      <c r="BZ940" s="27"/>
      <c r="CA940" s="27"/>
      <c r="CB940" s="27"/>
      <c r="CC940" s="27"/>
      <c r="CD940" s="27"/>
      <c r="CE940" s="27"/>
      <c r="CF940" s="27"/>
      <c r="CG940" s="27"/>
      <c r="CH940" s="27"/>
      <c r="CI940" s="27"/>
      <c r="CJ940" s="27"/>
      <c r="CK940" s="27"/>
      <c r="CL940" s="27"/>
      <c r="CM940" s="27"/>
      <c r="CN940" s="27"/>
      <c r="CO940" s="27"/>
      <c r="CP940" s="27"/>
    </row>
    <row r="941" spans="1:94" x14ac:dyDescent="0.25">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c r="AO941" s="27"/>
      <c r="AP941" s="27"/>
      <c r="AQ941" s="27"/>
      <c r="AR941" s="27"/>
      <c r="AS941" s="27"/>
      <c r="AT941" s="27"/>
      <c r="AU941" s="27"/>
      <c r="AV941" s="27"/>
      <c r="AW941" s="27"/>
      <c r="AX941" s="27"/>
      <c r="AY941" s="27"/>
      <c r="AZ941" s="27"/>
      <c r="BA941" s="27"/>
      <c r="BB941" s="27"/>
      <c r="BC941" s="27"/>
      <c r="BD941" s="27"/>
      <c r="BE941" s="27"/>
      <c r="BF941" s="27"/>
      <c r="BG941" s="27"/>
      <c r="BH941" s="27"/>
      <c r="BI941" s="27"/>
      <c r="BJ941" s="27"/>
      <c r="BK941" s="27"/>
      <c r="BL941" s="27"/>
      <c r="BM941" s="27"/>
      <c r="BN941" s="27"/>
      <c r="BO941" s="27"/>
      <c r="BP941" s="27"/>
      <c r="BQ941" s="27"/>
      <c r="BR941" s="27"/>
      <c r="BS941" s="27"/>
      <c r="BT941" s="27"/>
      <c r="BU941" s="27"/>
      <c r="BV941" s="27"/>
      <c r="BW941" s="27"/>
      <c r="BX941" s="27"/>
      <c r="BY941" s="27"/>
      <c r="BZ941" s="27"/>
      <c r="CA941" s="27"/>
      <c r="CB941" s="27"/>
      <c r="CC941" s="27"/>
      <c r="CD941" s="27"/>
      <c r="CE941" s="27"/>
      <c r="CF941" s="27"/>
      <c r="CG941" s="27"/>
      <c r="CH941" s="27"/>
      <c r="CI941" s="27"/>
      <c r="CJ941" s="27"/>
      <c r="CK941" s="27"/>
      <c r="CL941" s="27"/>
      <c r="CM941" s="27"/>
      <c r="CN941" s="27"/>
      <c r="CO941" s="27"/>
      <c r="CP941" s="27"/>
    </row>
    <row r="942" spans="1:94" x14ac:dyDescent="0.25">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c r="AO942" s="27"/>
      <c r="AP942" s="27"/>
      <c r="AQ942" s="27"/>
      <c r="AR942" s="27"/>
      <c r="AS942" s="27"/>
      <c r="AT942" s="27"/>
      <c r="AU942" s="27"/>
      <c r="AV942" s="27"/>
      <c r="AW942" s="27"/>
      <c r="AX942" s="27"/>
      <c r="AY942" s="27"/>
      <c r="AZ942" s="27"/>
      <c r="BA942" s="27"/>
      <c r="BB942" s="27"/>
      <c r="BC942" s="27"/>
      <c r="BD942" s="27"/>
      <c r="BE942" s="27"/>
      <c r="BF942" s="27"/>
      <c r="BG942" s="27"/>
      <c r="BH942" s="27"/>
      <c r="BI942" s="27"/>
      <c r="BJ942" s="27"/>
      <c r="BK942" s="27"/>
      <c r="BL942" s="27"/>
      <c r="BM942" s="27"/>
      <c r="BN942" s="27"/>
      <c r="BO942" s="27"/>
      <c r="BP942" s="27"/>
      <c r="BQ942" s="27"/>
      <c r="BR942" s="27"/>
      <c r="BS942" s="27"/>
      <c r="BT942" s="27"/>
      <c r="BU942" s="27"/>
      <c r="BV942" s="27"/>
      <c r="BW942" s="27"/>
      <c r="BX942" s="27"/>
      <c r="BY942" s="27"/>
      <c r="BZ942" s="27"/>
      <c r="CA942" s="27"/>
      <c r="CB942" s="27"/>
      <c r="CC942" s="27"/>
      <c r="CD942" s="27"/>
      <c r="CE942" s="27"/>
      <c r="CF942" s="27"/>
      <c r="CG942" s="27"/>
      <c r="CH942" s="27"/>
      <c r="CI942" s="27"/>
      <c r="CJ942" s="27"/>
      <c r="CK942" s="27"/>
      <c r="CL942" s="27"/>
      <c r="CM942" s="27"/>
      <c r="CN942" s="27"/>
      <c r="CO942" s="27"/>
      <c r="CP942" s="27"/>
    </row>
    <row r="943" spans="1:94" x14ac:dyDescent="0.25">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c r="AO943" s="27"/>
      <c r="AP943" s="27"/>
      <c r="AQ943" s="27"/>
      <c r="AR943" s="27"/>
      <c r="AS943" s="27"/>
      <c r="AT943" s="27"/>
      <c r="AU943" s="27"/>
      <c r="AV943" s="27"/>
      <c r="AW943" s="27"/>
      <c r="AX943" s="27"/>
      <c r="AY943" s="27"/>
      <c r="AZ943" s="27"/>
      <c r="BA943" s="27"/>
      <c r="BB943" s="27"/>
      <c r="BC943" s="27"/>
      <c r="BD943" s="27"/>
      <c r="BE943" s="27"/>
      <c r="BF943" s="27"/>
      <c r="BG943" s="27"/>
      <c r="BH943" s="27"/>
      <c r="BI943" s="27"/>
      <c r="BJ943" s="27"/>
      <c r="BK943" s="27"/>
      <c r="BL943" s="27"/>
      <c r="BM943" s="27"/>
      <c r="BN943" s="27"/>
      <c r="BO943" s="27"/>
      <c r="BP943" s="27"/>
      <c r="BQ943" s="27"/>
      <c r="BR943" s="27"/>
      <c r="BS943" s="27"/>
      <c r="BT943" s="27"/>
      <c r="BU943" s="27"/>
      <c r="BV943" s="27"/>
      <c r="BW943" s="27"/>
      <c r="BX943" s="27"/>
      <c r="BY943" s="27"/>
      <c r="BZ943" s="27"/>
      <c r="CA943" s="27"/>
      <c r="CB943" s="27"/>
      <c r="CC943" s="27"/>
      <c r="CD943" s="27"/>
      <c r="CE943" s="27"/>
      <c r="CF943" s="27"/>
      <c r="CG943" s="27"/>
      <c r="CH943" s="27"/>
      <c r="CI943" s="27"/>
      <c r="CJ943" s="27"/>
      <c r="CK943" s="27"/>
      <c r="CL943" s="27"/>
      <c r="CM943" s="27"/>
      <c r="CN943" s="27"/>
      <c r="CO943" s="27"/>
      <c r="CP943" s="27"/>
    </row>
  </sheetData>
  <mergeCells count="2">
    <mergeCell ref="A16:B16"/>
    <mergeCell ref="A15:B15"/>
  </mergeCells>
  <pageMargins left="0.74803149606299213" right="0.74803149606299213" top="0.98425196850393704" bottom="0.98425196850393704" header="0.51181102362204722" footer="0.51181102362204722"/>
  <pageSetup paperSize="9" scale="46" orientation="landscape" r:id="rId1"/>
  <headerFooter alignWithMargins="0"/>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6">
    <pageSetUpPr fitToPage="1"/>
  </sheetPr>
  <dimension ref="A1:AE29"/>
  <sheetViews>
    <sheetView workbookViewId="0">
      <selection activeCell="A4" sqref="A4:AE19"/>
    </sheetView>
  </sheetViews>
  <sheetFormatPr defaultRowHeight="13.2" x14ac:dyDescent="0.25"/>
  <cols>
    <col min="1" max="1" width="13" customWidth="1"/>
    <col min="2" max="2" width="15.88671875" customWidth="1"/>
    <col min="3" max="3" width="10.88671875" customWidth="1"/>
    <col min="6" max="6" width="18.109375" customWidth="1"/>
    <col min="7" max="7" width="11.33203125" customWidth="1"/>
    <col min="8" max="10" width="9.33203125" bestFit="1" customWidth="1"/>
    <col min="11" max="11" width="12" bestFit="1" customWidth="1"/>
    <col min="12" max="12" width="6.44140625" bestFit="1" customWidth="1"/>
    <col min="13" max="13" width="11" bestFit="1" customWidth="1"/>
    <col min="14" max="14" width="8" bestFit="1" customWidth="1"/>
    <col min="15" max="16" width="10" bestFit="1" customWidth="1"/>
    <col min="17" max="17" width="11" bestFit="1" customWidth="1"/>
    <col min="18" max="18" width="10" bestFit="1" customWidth="1"/>
    <col min="19" max="19" width="7.44140625" bestFit="1" customWidth="1"/>
    <col min="20" max="20" width="11" bestFit="1" customWidth="1"/>
    <col min="21" max="21" width="12" bestFit="1" customWidth="1"/>
    <col min="22" max="22" width="7.109375" bestFit="1" customWidth="1"/>
    <col min="23" max="23" width="12" bestFit="1" customWidth="1"/>
    <col min="24" max="24" width="11" bestFit="1" customWidth="1"/>
    <col min="25" max="25" width="8" bestFit="1" customWidth="1"/>
    <col min="26" max="27" width="10" bestFit="1" customWidth="1"/>
    <col min="28" max="28" width="11" bestFit="1" customWidth="1"/>
    <col min="29" max="29" width="9.5546875" bestFit="1" customWidth="1"/>
    <col min="30" max="30" width="19.88671875" customWidth="1"/>
    <col min="31" max="31" width="18.5546875" customWidth="1"/>
  </cols>
  <sheetData>
    <row r="1" spans="1:31" x14ac:dyDescent="0.25">
      <c r="A1" s="10" t="s">
        <v>286</v>
      </c>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31" s="115" customFormat="1" ht="10.199999999999999" x14ac:dyDescent="0.2">
      <c r="A4" s="21" t="s">
        <v>287</v>
      </c>
      <c r="B4" s="39" t="s">
        <v>266</v>
      </c>
      <c r="C4" s="21" t="s">
        <v>288</v>
      </c>
      <c r="D4" s="21">
        <v>0</v>
      </c>
      <c r="E4" s="21">
        <v>0</v>
      </c>
      <c r="F4" s="21" t="s">
        <v>438</v>
      </c>
      <c r="G4" s="21" t="s">
        <v>288</v>
      </c>
      <c r="H4" s="21">
        <v>0</v>
      </c>
      <c r="I4" s="21">
        <v>28</v>
      </c>
      <c r="J4" s="21">
        <v>12</v>
      </c>
      <c r="K4" s="114">
        <v>14338.4</v>
      </c>
      <c r="L4" s="114">
        <v>0</v>
      </c>
      <c r="M4" s="114">
        <v>2867.68</v>
      </c>
      <c r="N4" s="114">
        <v>0</v>
      </c>
      <c r="O4" s="114">
        <v>1015.4</v>
      </c>
      <c r="P4" s="114">
        <v>43</v>
      </c>
      <c r="Q4" s="114">
        <v>3648.4</v>
      </c>
      <c r="R4" s="114">
        <v>700</v>
      </c>
      <c r="S4" s="114">
        <v>0</v>
      </c>
      <c r="T4" s="23">
        <v>0</v>
      </c>
      <c r="U4" s="114">
        <v>22612.880000000001</v>
      </c>
      <c r="V4" s="23">
        <v>0</v>
      </c>
      <c r="W4" s="23">
        <f t="shared" ref="W4:W11" si="0">U4+V4</f>
        <v>22612.880000000001</v>
      </c>
      <c r="X4" s="21">
        <v>0</v>
      </c>
      <c r="Y4" s="21">
        <v>0</v>
      </c>
      <c r="Z4" s="21">
        <v>363</v>
      </c>
      <c r="AA4" s="21">
        <v>279</v>
      </c>
      <c r="AB4" s="23" t="e">
        <f t="shared" ref="AB4:AB10" si="1">W4/(D4+E4)</f>
        <v>#DIV/0!</v>
      </c>
      <c r="AC4" s="23">
        <f t="shared" ref="AC4:AC11" si="2">W4/Z4</f>
        <v>62.294435261707989</v>
      </c>
      <c r="AD4" s="23" t="s">
        <v>35</v>
      </c>
      <c r="AE4" s="284"/>
    </row>
    <row r="5" spans="1:31" s="115" customFormat="1" ht="10.199999999999999" x14ac:dyDescent="0.2">
      <c r="A5" s="21" t="s">
        <v>287</v>
      </c>
      <c r="B5" s="39" t="s">
        <v>233</v>
      </c>
      <c r="C5" s="21" t="s">
        <v>289</v>
      </c>
      <c r="D5" s="21">
        <v>0</v>
      </c>
      <c r="E5" s="21">
        <v>0</v>
      </c>
      <c r="F5" s="21" t="s">
        <v>438</v>
      </c>
      <c r="G5" s="21" t="s">
        <v>289</v>
      </c>
      <c r="H5" s="21">
        <v>0</v>
      </c>
      <c r="I5" s="21">
        <v>24</v>
      </c>
      <c r="J5" s="21">
        <v>13</v>
      </c>
      <c r="K5" s="114">
        <v>14338.4</v>
      </c>
      <c r="L5" s="114">
        <v>0</v>
      </c>
      <c r="M5" s="114">
        <v>2867.68</v>
      </c>
      <c r="N5" s="114">
        <v>0</v>
      </c>
      <c r="O5" s="114">
        <v>1015.4</v>
      </c>
      <c r="P5" s="114">
        <v>43</v>
      </c>
      <c r="Q5" s="114">
        <v>4800</v>
      </c>
      <c r="R5" s="114">
        <v>700</v>
      </c>
      <c r="S5" s="23">
        <v>0</v>
      </c>
      <c r="T5" s="23">
        <v>0</v>
      </c>
      <c r="U5" s="114">
        <v>23764.48</v>
      </c>
      <c r="V5" s="23">
        <v>0</v>
      </c>
      <c r="W5" s="23">
        <f t="shared" si="0"/>
        <v>23764.48</v>
      </c>
      <c r="X5" s="21">
        <v>0</v>
      </c>
      <c r="Y5" s="21">
        <v>0</v>
      </c>
      <c r="Z5" s="21">
        <v>336</v>
      </c>
      <c r="AA5" s="21">
        <v>233</v>
      </c>
      <c r="AB5" s="23" t="e">
        <f t="shared" si="1"/>
        <v>#DIV/0!</v>
      </c>
      <c r="AC5" s="23">
        <f t="shared" si="2"/>
        <v>70.727619047619044</v>
      </c>
      <c r="AD5" s="23" t="s">
        <v>35</v>
      </c>
      <c r="AE5" s="284"/>
    </row>
    <row r="6" spans="1:31" s="115" customFormat="1" ht="10.199999999999999" x14ac:dyDescent="0.2">
      <c r="A6" s="21" t="s">
        <v>287</v>
      </c>
      <c r="B6" s="39" t="s">
        <v>234</v>
      </c>
      <c r="C6" s="21" t="s">
        <v>290</v>
      </c>
      <c r="D6" s="21">
        <v>0</v>
      </c>
      <c r="E6" s="21">
        <v>0</v>
      </c>
      <c r="F6" s="21" t="s">
        <v>438</v>
      </c>
      <c r="G6" s="21" t="s">
        <v>290</v>
      </c>
      <c r="H6" s="21">
        <v>0</v>
      </c>
      <c r="I6" s="21">
        <v>20</v>
      </c>
      <c r="J6" s="21">
        <v>11</v>
      </c>
      <c r="K6" s="114">
        <v>14338.4</v>
      </c>
      <c r="L6" s="114">
        <v>0</v>
      </c>
      <c r="M6" s="114">
        <v>2867.68</v>
      </c>
      <c r="N6" s="114">
        <v>0</v>
      </c>
      <c r="O6" s="114">
        <v>1015.4</v>
      </c>
      <c r="P6" s="114">
        <v>43</v>
      </c>
      <c r="Q6" s="114">
        <v>4800</v>
      </c>
      <c r="R6" s="114">
        <v>700</v>
      </c>
      <c r="S6" s="114">
        <v>0</v>
      </c>
      <c r="T6" s="23">
        <v>0</v>
      </c>
      <c r="U6" s="114">
        <v>23764.48</v>
      </c>
      <c r="V6" s="23">
        <v>0</v>
      </c>
      <c r="W6" s="23">
        <f t="shared" si="0"/>
        <v>23764.48</v>
      </c>
      <c r="X6" s="21">
        <v>0</v>
      </c>
      <c r="Y6" s="21">
        <v>0</v>
      </c>
      <c r="Z6" s="21">
        <v>222</v>
      </c>
      <c r="AA6" s="21">
        <v>189</v>
      </c>
      <c r="AB6" s="23" t="e">
        <f t="shared" si="1"/>
        <v>#DIV/0!</v>
      </c>
      <c r="AC6" s="23">
        <f t="shared" si="2"/>
        <v>107.04720720720721</v>
      </c>
      <c r="AD6" s="23" t="s">
        <v>35</v>
      </c>
      <c r="AE6" s="284"/>
    </row>
    <row r="7" spans="1:31" s="115" customFormat="1" ht="10.199999999999999" x14ac:dyDescent="0.2">
      <c r="A7" s="21" t="s">
        <v>287</v>
      </c>
      <c r="B7" s="39" t="s">
        <v>235</v>
      </c>
      <c r="C7" s="21" t="s">
        <v>291</v>
      </c>
      <c r="D7" s="21">
        <v>0</v>
      </c>
      <c r="E7" s="21">
        <v>0</v>
      </c>
      <c r="F7" s="21" t="s">
        <v>438</v>
      </c>
      <c r="G7" s="21" t="s">
        <v>291</v>
      </c>
      <c r="H7" s="21">
        <v>0</v>
      </c>
      <c r="I7" s="21">
        <v>20</v>
      </c>
      <c r="J7" s="21">
        <v>12</v>
      </c>
      <c r="K7" s="114">
        <v>14338.4</v>
      </c>
      <c r="L7" s="114">
        <v>0</v>
      </c>
      <c r="M7" s="114">
        <v>2867.68</v>
      </c>
      <c r="N7" s="114">
        <v>0</v>
      </c>
      <c r="O7" s="114">
        <v>1015.4</v>
      </c>
      <c r="P7" s="114">
        <v>43</v>
      </c>
      <c r="Q7" s="114">
        <v>4800</v>
      </c>
      <c r="R7" s="114">
        <v>700</v>
      </c>
      <c r="S7" s="114">
        <v>0</v>
      </c>
      <c r="T7" s="23">
        <v>0</v>
      </c>
      <c r="U7" s="114">
        <v>23764.48</v>
      </c>
      <c r="V7" s="23">
        <v>0</v>
      </c>
      <c r="W7" s="23">
        <f t="shared" si="0"/>
        <v>23764.48</v>
      </c>
      <c r="X7" s="21">
        <v>0</v>
      </c>
      <c r="Y7" s="21">
        <v>0</v>
      </c>
      <c r="Z7" s="21">
        <v>260</v>
      </c>
      <c r="AA7" s="21">
        <v>260</v>
      </c>
      <c r="AB7" s="23" t="e">
        <f t="shared" si="1"/>
        <v>#DIV/0!</v>
      </c>
      <c r="AC7" s="23">
        <f t="shared" si="2"/>
        <v>91.401846153846151</v>
      </c>
      <c r="AD7" s="23" t="s">
        <v>35</v>
      </c>
      <c r="AE7" s="284"/>
    </row>
    <row r="8" spans="1:31" s="115" customFormat="1" ht="10.199999999999999" x14ac:dyDescent="0.2">
      <c r="A8" s="21" t="s">
        <v>287</v>
      </c>
      <c r="B8" s="39" t="s">
        <v>305</v>
      </c>
      <c r="C8" s="21" t="s">
        <v>292</v>
      </c>
      <c r="D8" s="21">
        <v>0</v>
      </c>
      <c r="E8" s="21">
        <v>0</v>
      </c>
      <c r="F8" s="21" t="s">
        <v>438</v>
      </c>
      <c r="G8" s="21" t="s">
        <v>292</v>
      </c>
      <c r="H8" s="21">
        <v>0</v>
      </c>
      <c r="I8" s="21">
        <v>25</v>
      </c>
      <c r="J8" s="21">
        <v>12</v>
      </c>
      <c r="K8" s="114">
        <v>15287.8</v>
      </c>
      <c r="L8" s="114">
        <v>0</v>
      </c>
      <c r="M8" s="114">
        <v>3057.56</v>
      </c>
      <c r="N8" s="114">
        <v>0</v>
      </c>
      <c r="O8" s="114">
        <v>1102.4000000000001</v>
      </c>
      <c r="P8" s="114">
        <v>43</v>
      </c>
      <c r="Q8" s="114">
        <v>4800</v>
      </c>
      <c r="R8" s="114">
        <v>700</v>
      </c>
      <c r="S8" s="114">
        <v>0</v>
      </c>
      <c r="T8" s="23">
        <v>0</v>
      </c>
      <c r="U8" s="114">
        <v>24990.76</v>
      </c>
      <c r="V8" s="23">
        <v>0</v>
      </c>
      <c r="W8" s="23">
        <f t="shared" si="0"/>
        <v>24990.76</v>
      </c>
      <c r="X8" s="21">
        <v>0</v>
      </c>
      <c r="Y8" s="21">
        <v>0</v>
      </c>
      <c r="Z8" s="21">
        <v>325</v>
      </c>
      <c r="AA8" s="21">
        <v>280</v>
      </c>
      <c r="AB8" s="23" t="e">
        <f t="shared" si="1"/>
        <v>#DIV/0!</v>
      </c>
      <c r="AC8" s="23">
        <f t="shared" si="2"/>
        <v>76.894646153846153</v>
      </c>
      <c r="AD8" s="23" t="s">
        <v>35</v>
      </c>
      <c r="AE8" s="284"/>
    </row>
    <row r="9" spans="1:31" s="115" customFormat="1" ht="10.199999999999999" x14ac:dyDescent="0.2">
      <c r="A9" s="21" t="s">
        <v>287</v>
      </c>
      <c r="B9" s="39" t="s">
        <v>306</v>
      </c>
      <c r="C9" s="21" t="s">
        <v>293</v>
      </c>
      <c r="D9" s="21">
        <v>0</v>
      </c>
      <c r="E9" s="21">
        <v>0</v>
      </c>
      <c r="F9" s="21" t="s">
        <v>438</v>
      </c>
      <c r="G9" s="21" t="s">
        <v>293</v>
      </c>
      <c r="H9" s="21">
        <v>0</v>
      </c>
      <c r="I9" s="21">
        <v>25</v>
      </c>
      <c r="J9" s="21">
        <v>12</v>
      </c>
      <c r="K9" s="114">
        <v>15287.8</v>
      </c>
      <c r="L9" s="114">
        <v>0</v>
      </c>
      <c r="M9" s="114">
        <v>3057.56</v>
      </c>
      <c r="N9" s="114">
        <v>0</v>
      </c>
      <c r="O9" s="114">
        <v>1102.4000000000001</v>
      </c>
      <c r="P9" s="114">
        <v>57</v>
      </c>
      <c r="Q9" s="114">
        <v>4800</v>
      </c>
      <c r="R9" s="114">
        <v>700</v>
      </c>
      <c r="S9" s="114">
        <v>0</v>
      </c>
      <c r="T9" s="23">
        <v>0</v>
      </c>
      <c r="U9" s="114">
        <v>25004.76</v>
      </c>
      <c r="V9" s="23">
        <v>0</v>
      </c>
      <c r="W9" s="23">
        <f t="shared" si="0"/>
        <v>25004.76</v>
      </c>
      <c r="X9" s="21">
        <v>0</v>
      </c>
      <c r="Y9" s="21">
        <v>0</v>
      </c>
      <c r="Z9" s="21">
        <v>325</v>
      </c>
      <c r="AA9" s="21">
        <v>280</v>
      </c>
      <c r="AB9" s="23" t="e">
        <f t="shared" si="1"/>
        <v>#DIV/0!</v>
      </c>
      <c r="AC9" s="23">
        <f t="shared" si="2"/>
        <v>76.937723076923078</v>
      </c>
      <c r="AD9" s="23" t="s">
        <v>35</v>
      </c>
      <c r="AE9" s="284"/>
    </row>
    <row r="10" spans="1:31" s="115" customFormat="1" ht="10.199999999999999" x14ac:dyDescent="0.2">
      <c r="A10" s="21" t="s">
        <v>287</v>
      </c>
      <c r="B10" s="39" t="s">
        <v>307</v>
      </c>
      <c r="C10" s="21" t="s">
        <v>294</v>
      </c>
      <c r="D10" s="21">
        <v>3.4</v>
      </c>
      <c r="E10" s="21">
        <v>0</v>
      </c>
      <c r="F10" s="21" t="s">
        <v>177</v>
      </c>
      <c r="G10" s="21" t="s">
        <v>294</v>
      </c>
      <c r="H10" s="21">
        <v>0</v>
      </c>
      <c r="I10" s="21">
        <v>20</v>
      </c>
      <c r="J10" s="21">
        <v>12</v>
      </c>
      <c r="K10" s="114">
        <v>16208</v>
      </c>
      <c r="L10" s="114">
        <v>0</v>
      </c>
      <c r="M10" s="114">
        <v>3241.6</v>
      </c>
      <c r="N10" s="114">
        <v>0</v>
      </c>
      <c r="O10" s="114">
        <v>1102.4000000000001</v>
      </c>
      <c r="P10" s="114">
        <v>57</v>
      </c>
      <c r="Q10" s="114">
        <v>4800</v>
      </c>
      <c r="R10" s="114">
        <v>700</v>
      </c>
      <c r="S10" s="114">
        <v>0</v>
      </c>
      <c r="T10" s="23">
        <v>0</v>
      </c>
      <c r="U10" s="114">
        <v>26109</v>
      </c>
      <c r="V10" s="23">
        <v>0</v>
      </c>
      <c r="W10" s="23">
        <f t="shared" si="0"/>
        <v>26109</v>
      </c>
      <c r="X10" s="21">
        <v>8500</v>
      </c>
      <c r="Y10" s="21">
        <v>0</v>
      </c>
      <c r="Z10" s="21">
        <v>260</v>
      </c>
      <c r="AA10" s="21">
        <v>226</v>
      </c>
      <c r="AB10" s="23">
        <f t="shared" si="1"/>
        <v>7679.1176470588234</v>
      </c>
      <c r="AC10" s="23">
        <f t="shared" si="2"/>
        <v>100.41923076923077</v>
      </c>
      <c r="AD10" s="23" t="s">
        <v>1538</v>
      </c>
      <c r="AE10" s="284"/>
    </row>
    <row r="11" spans="1:31" s="115" customFormat="1" ht="10.199999999999999" x14ac:dyDescent="0.2">
      <c r="A11" s="21" t="s">
        <v>287</v>
      </c>
      <c r="B11" s="39" t="s">
        <v>308</v>
      </c>
      <c r="C11" s="21" t="s">
        <v>295</v>
      </c>
      <c r="D11" s="21">
        <v>0</v>
      </c>
      <c r="E11" s="21">
        <v>0</v>
      </c>
      <c r="F11" s="21" t="s">
        <v>637</v>
      </c>
      <c r="G11" s="21" t="s">
        <v>295</v>
      </c>
      <c r="H11" s="21">
        <v>0</v>
      </c>
      <c r="I11" s="21">
        <v>20</v>
      </c>
      <c r="J11" s="21">
        <v>12</v>
      </c>
      <c r="K11" s="114">
        <v>16336.8</v>
      </c>
      <c r="L11" s="114">
        <v>0</v>
      </c>
      <c r="M11" s="114">
        <v>3267.36</v>
      </c>
      <c r="N11" s="114">
        <v>0</v>
      </c>
      <c r="O11" s="114">
        <v>1044</v>
      </c>
      <c r="P11" s="114">
        <v>57</v>
      </c>
      <c r="Q11" s="114">
        <v>6708</v>
      </c>
      <c r="R11" s="114">
        <v>700</v>
      </c>
      <c r="S11" s="114">
        <v>0</v>
      </c>
      <c r="T11" s="114">
        <v>6760</v>
      </c>
      <c r="U11" s="114">
        <v>34873.160000000003</v>
      </c>
      <c r="V11" s="23">
        <v>0</v>
      </c>
      <c r="W11" s="23">
        <f t="shared" si="0"/>
        <v>34873.160000000003</v>
      </c>
      <c r="X11" s="21">
        <v>12250</v>
      </c>
      <c r="Y11" s="21">
        <v>0</v>
      </c>
      <c r="Z11" s="21">
        <v>325</v>
      </c>
      <c r="AA11" s="21">
        <v>289</v>
      </c>
      <c r="AB11" s="23" t="e">
        <f t="shared" ref="AB11:AB19" si="3">W11/(D11+E11)</f>
        <v>#DIV/0!</v>
      </c>
      <c r="AC11" s="23">
        <f t="shared" si="2"/>
        <v>107.30203076923078</v>
      </c>
      <c r="AD11" s="23" t="s">
        <v>637</v>
      </c>
      <c r="AE11" s="284"/>
    </row>
    <row r="12" spans="1:31" s="115" customFormat="1" ht="10.199999999999999" x14ac:dyDescent="0.2">
      <c r="A12" s="21" t="s">
        <v>287</v>
      </c>
      <c r="B12" s="39" t="s">
        <v>284</v>
      </c>
      <c r="C12" s="21" t="s">
        <v>297</v>
      </c>
      <c r="D12" s="21">
        <v>1</v>
      </c>
      <c r="E12" s="21">
        <v>0</v>
      </c>
      <c r="F12" s="21" t="s">
        <v>96</v>
      </c>
      <c r="G12" s="21" t="s">
        <v>297</v>
      </c>
      <c r="H12" s="21">
        <v>0</v>
      </c>
      <c r="I12" s="21">
        <v>20</v>
      </c>
      <c r="J12" s="21">
        <v>12</v>
      </c>
      <c r="K12" s="114">
        <v>16336.8</v>
      </c>
      <c r="L12" s="114">
        <v>0</v>
      </c>
      <c r="M12" s="114">
        <v>3267.36</v>
      </c>
      <c r="N12" s="114">
        <v>0</v>
      </c>
      <c r="O12" s="114">
        <v>1044</v>
      </c>
      <c r="P12" s="114">
        <v>57</v>
      </c>
      <c r="Q12" s="114">
        <v>6708</v>
      </c>
      <c r="R12" s="114">
        <v>700</v>
      </c>
      <c r="S12" s="114">
        <v>0</v>
      </c>
      <c r="T12" s="114">
        <v>3120</v>
      </c>
      <c r="U12" s="114">
        <v>31233.16</v>
      </c>
      <c r="V12" s="23">
        <v>0</v>
      </c>
      <c r="W12" s="23">
        <f t="shared" ref="W12:W19" si="4">U12+V12</f>
        <v>31233.16</v>
      </c>
      <c r="X12" s="21">
        <v>2500</v>
      </c>
      <c r="Y12" s="21">
        <v>20</v>
      </c>
      <c r="Z12" s="21">
        <v>240</v>
      </c>
      <c r="AA12" s="21">
        <v>190</v>
      </c>
      <c r="AB12" s="23">
        <f t="shared" si="3"/>
        <v>31233.16</v>
      </c>
      <c r="AC12" s="23">
        <f t="shared" ref="AC12:AC19" si="5">W12/Z12</f>
        <v>130.13816666666668</v>
      </c>
      <c r="AD12" s="23" t="s">
        <v>35</v>
      </c>
      <c r="AE12" s="284"/>
    </row>
    <row r="13" spans="1:31" s="115" customFormat="1" ht="10.199999999999999" x14ac:dyDescent="0.2">
      <c r="A13" s="21" t="s">
        <v>287</v>
      </c>
      <c r="B13" s="39" t="s">
        <v>34</v>
      </c>
      <c r="C13" s="21" t="s">
        <v>298</v>
      </c>
      <c r="D13" s="21">
        <v>1</v>
      </c>
      <c r="E13" s="21">
        <v>0</v>
      </c>
      <c r="F13" s="21" t="s">
        <v>96</v>
      </c>
      <c r="G13" s="21" t="s">
        <v>298</v>
      </c>
      <c r="H13" s="21">
        <v>0</v>
      </c>
      <c r="I13" s="21">
        <v>20</v>
      </c>
      <c r="J13" s="21">
        <v>12</v>
      </c>
      <c r="K13" s="114">
        <v>16336.8</v>
      </c>
      <c r="L13" s="114">
        <v>0</v>
      </c>
      <c r="M13" s="114">
        <v>3267.36</v>
      </c>
      <c r="N13" s="114">
        <v>0</v>
      </c>
      <c r="O13" s="114">
        <v>1044</v>
      </c>
      <c r="P13" s="114">
        <v>57</v>
      </c>
      <c r="Q13" s="114">
        <v>6708</v>
      </c>
      <c r="R13" s="114">
        <v>700</v>
      </c>
      <c r="S13" s="114">
        <v>0</v>
      </c>
      <c r="T13" s="114">
        <v>8840</v>
      </c>
      <c r="U13" s="114">
        <v>36953.160000000003</v>
      </c>
      <c r="V13" s="23">
        <v>0</v>
      </c>
      <c r="W13" s="23">
        <f t="shared" si="4"/>
        <v>36953.160000000003</v>
      </c>
      <c r="X13" s="21">
        <v>2500</v>
      </c>
      <c r="Y13" s="21">
        <v>20</v>
      </c>
      <c r="Z13" s="21">
        <v>240</v>
      </c>
      <c r="AA13" s="21">
        <v>240</v>
      </c>
      <c r="AB13" s="23">
        <f t="shared" si="3"/>
        <v>36953.160000000003</v>
      </c>
      <c r="AC13" s="23">
        <f t="shared" si="5"/>
        <v>153.97150000000002</v>
      </c>
      <c r="AD13" s="23" t="s">
        <v>35</v>
      </c>
      <c r="AE13" s="284"/>
    </row>
    <row r="14" spans="1:31" s="115" customFormat="1" ht="10.199999999999999" x14ac:dyDescent="0.2">
      <c r="A14" s="21" t="s">
        <v>287</v>
      </c>
      <c r="B14" s="39" t="s">
        <v>51</v>
      </c>
      <c r="C14" s="21" t="s">
        <v>299</v>
      </c>
      <c r="D14" s="21">
        <v>1</v>
      </c>
      <c r="E14" s="21">
        <v>0</v>
      </c>
      <c r="F14" s="21" t="s">
        <v>177</v>
      </c>
      <c r="G14" s="21" t="s">
        <v>299</v>
      </c>
      <c r="H14" s="21">
        <v>0</v>
      </c>
      <c r="I14" s="21">
        <v>20</v>
      </c>
      <c r="J14" s="21">
        <v>12</v>
      </c>
      <c r="K14" s="114">
        <v>16336.8</v>
      </c>
      <c r="L14" s="114">
        <v>0</v>
      </c>
      <c r="M14" s="114">
        <v>3267.36</v>
      </c>
      <c r="N14" s="114">
        <v>0</v>
      </c>
      <c r="O14" s="114">
        <v>1044</v>
      </c>
      <c r="P14" s="114">
        <v>57</v>
      </c>
      <c r="Q14" s="114">
        <v>6708</v>
      </c>
      <c r="R14" s="114">
        <v>700</v>
      </c>
      <c r="S14" s="23">
        <v>0</v>
      </c>
      <c r="T14" s="114">
        <v>6240</v>
      </c>
      <c r="U14" s="114">
        <v>34353.160000000003</v>
      </c>
      <c r="V14" s="23">
        <v>0</v>
      </c>
      <c r="W14" s="23">
        <f t="shared" si="4"/>
        <v>34353.160000000003</v>
      </c>
      <c r="X14" s="21">
        <v>2500</v>
      </c>
      <c r="Y14" s="21">
        <v>20</v>
      </c>
      <c r="Z14" s="21">
        <v>240</v>
      </c>
      <c r="AA14" s="21">
        <v>255</v>
      </c>
      <c r="AB14" s="23">
        <f t="shared" si="3"/>
        <v>34353.160000000003</v>
      </c>
      <c r="AC14" s="23">
        <f t="shared" si="5"/>
        <v>143.13816666666668</v>
      </c>
      <c r="AD14" s="23" t="s">
        <v>2017</v>
      </c>
      <c r="AE14" s="284"/>
    </row>
    <row r="15" spans="1:31" s="115" customFormat="1" ht="10.199999999999999" x14ac:dyDescent="0.2">
      <c r="A15" s="21" t="s">
        <v>287</v>
      </c>
      <c r="B15" s="39" t="s">
        <v>67</v>
      </c>
      <c r="C15" s="21" t="s">
        <v>300</v>
      </c>
      <c r="D15" s="21">
        <v>1</v>
      </c>
      <c r="E15" s="21">
        <v>0</v>
      </c>
      <c r="F15" s="21" t="s">
        <v>96</v>
      </c>
      <c r="G15" s="21" t="s">
        <v>300</v>
      </c>
      <c r="H15" s="21">
        <v>0</v>
      </c>
      <c r="I15" s="21">
        <v>20</v>
      </c>
      <c r="J15" s="21">
        <v>13</v>
      </c>
      <c r="K15" s="114">
        <v>16053.2</v>
      </c>
      <c r="L15" s="114">
        <v>0</v>
      </c>
      <c r="M15" s="114">
        <v>3210.64</v>
      </c>
      <c r="N15" s="114">
        <v>0</v>
      </c>
      <c r="O15" s="114">
        <v>1044</v>
      </c>
      <c r="P15" s="114">
        <v>527.79999999999995</v>
      </c>
      <c r="Q15" s="114">
        <v>6708</v>
      </c>
      <c r="R15" s="114">
        <v>700</v>
      </c>
      <c r="S15" s="114">
        <v>0</v>
      </c>
      <c r="T15" s="114">
        <v>6760</v>
      </c>
      <c r="U15" s="114">
        <v>35003.64</v>
      </c>
      <c r="V15" s="23">
        <v>0</v>
      </c>
      <c r="W15" s="23">
        <f t="shared" si="4"/>
        <v>35003.64</v>
      </c>
      <c r="X15" s="21">
        <v>2500</v>
      </c>
      <c r="Y15" s="21">
        <v>20</v>
      </c>
      <c r="Z15" s="21">
        <v>260</v>
      </c>
      <c r="AA15" s="21">
        <v>227</v>
      </c>
      <c r="AB15" s="23">
        <f t="shared" si="3"/>
        <v>35003.64</v>
      </c>
      <c r="AC15" s="23">
        <f t="shared" si="5"/>
        <v>134.62938461538462</v>
      </c>
      <c r="AD15" s="23" t="s">
        <v>35</v>
      </c>
      <c r="AE15" s="284"/>
    </row>
    <row r="16" spans="1:31" s="115" customFormat="1" ht="10.199999999999999" x14ac:dyDescent="0.2">
      <c r="A16" s="21" t="s">
        <v>287</v>
      </c>
      <c r="B16" s="39" t="s">
        <v>84</v>
      </c>
      <c r="C16" s="21" t="s">
        <v>301</v>
      </c>
      <c r="D16" s="21">
        <v>1</v>
      </c>
      <c r="E16" s="21">
        <v>0</v>
      </c>
      <c r="F16" s="21" t="s">
        <v>96</v>
      </c>
      <c r="G16" s="21" t="s">
        <v>301</v>
      </c>
      <c r="H16" s="21">
        <v>0</v>
      </c>
      <c r="I16" s="21">
        <v>22</v>
      </c>
      <c r="J16" s="21">
        <v>12</v>
      </c>
      <c r="K16" s="114">
        <v>17014</v>
      </c>
      <c r="L16" s="114">
        <v>0</v>
      </c>
      <c r="M16" s="114">
        <v>3402.8</v>
      </c>
      <c r="N16" s="114">
        <v>0</v>
      </c>
      <c r="O16" s="114">
        <v>1044</v>
      </c>
      <c r="P16" s="114">
        <v>527.79999999999995</v>
      </c>
      <c r="Q16" s="114">
        <v>6708</v>
      </c>
      <c r="R16" s="114">
        <v>1000</v>
      </c>
      <c r="S16" s="114">
        <v>0</v>
      </c>
      <c r="T16" s="114">
        <v>6760</v>
      </c>
      <c r="U16" s="114">
        <v>36456.6</v>
      </c>
      <c r="V16" s="23">
        <v>0</v>
      </c>
      <c r="W16" s="23">
        <f t="shared" si="4"/>
        <v>36456.6</v>
      </c>
      <c r="X16" s="21">
        <v>2500</v>
      </c>
      <c r="Y16" s="21">
        <v>20</v>
      </c>
      <c r="Z16" s="21">
        <v>286</v>
      </c>
      <c r="AA16" s="21">
        <v>225</v>
      </c>
      <c r="AB16" s="23">
        <f t="shared" si="3"/>
        <v>36456.6</v>
      </c>
      <c r="AC16" s="23">
        <f t="shared" si="5"/>
        <v>127.47062937062937</v>
      </c>
      <c r="AD16" s="23" t="s">
        <v>35</v>
      </c>
      <c r="AE16" s="284"/>
    </row>
    <row r="17" spans="1:31" s="115" customFormat="1" ht="10.199999999999999" x14ac:dyDescent="0.2">
      <c r="A17" s="21" t="s">
        <v>287</v>
      </c>
      <c r="B17" s="39" t="s">
        <v>95</v>
      </c>
      <c r="C17" s="21" t="s">
        <v>302</v>
      </c>
      <c r="D17" s="21">
        <v>10</v>
      </c>
      <c r="E17" s="21">
        <v>0</v>
      </c>
      <c r="F17" s="21" t="s">
        <v>177</v>
      </c>
      <c r="G17" s="21" t="s">
        <v>302</v>
      </c>
      <c r="H17" s="21">
        <v>0</v>
      </c>
      <c r="I17" s="21">
        <v>20</v>
      </c>
      <c r="J17" s="21">
        <v>11</v>
      </c>
      <c r="K17" s="114">
        <v>17014</v>
      </c>
      <c r="L17" s="114">
        <v>0</v>
      </c>
      <c r="M17" s="114">
        <v>3402.8</v>
      </c>
      <c r="N17" s="114">
        <v>0</v>
      </c>
      <c r="O17" s="114">
        <v>1044</v>
      </c>
      <c r="P17" s="114">
        <v>527.79999999999995</v>
      </c>
      <c r="Q17" s="114">
        <v>6708</v>
      </c>
      <c r="R17" s="114">
        <v>1000</v>
      </c>
      <c r="S17" s="114">
        <v>0</v>
      </c>
      <c r="T17" s="114">
        <v>6760</v>
      </c>
      <c r="U17" s="114">
        <v>36456.6</v>
      </c>
      <c r="V17" s="23">
        <v>0</v>
      </c>
      <c r="W17" s="23">
        <f t="shared" si="4"/>
        <v>36456.6</v>
      </c>
      <c r="X17" s="21">
        <v>25000</v>
      </c>
      <c r="Y17" s="21">
        <v>20</v>
      </c>
      <c r="Z17" s="21">
        <v>240</v>
      </c>
      <c r="AA17" s="21">
        <v>196</v>
      </c>
      <c r="AB17" s="23">
        <f t="shared" si="3"/>
        <v>3645.66</v>
      </c>
      <c r="AC17" s="23">
        <f t="shared" si="5"/>
        <v>151.9025</v>
      </c>
      <c r="AD17" s="23" t="s">
        <v>1539</v>
      </c>
      <c r="AE17" s="284"/>
    </row>
    <row r="18" spans="1:31" s="115" customFormat="1" ht="10.199999999999999" x14ac:dyDescent="0.2">
      <c r="A18" s="21" t="s">
        <v>287</v>
      </c>
      <c r="B18" s="39" t="s">
        <v>103</v>
      </c>
      <c r="C18" s="21" t="s">
        <v>303</v>
      </c>
      <c r="D18" s="21">
        <v>1</v>
      </c>
      <c r="E18" s="21">
        <v>0</v>
      </c>
      <c r="F18" s="21" t="s">
        <v>96</v>
      </c>
      <c r="G18" s="21" t="s">
        <v>303</v>
      </c>
      <c r="H18" s="21">
        <v>0</v>
      </c>
      <c r="I18" s="21">
        <v>20</v>
      </c>
      <c r="J18" s="21">
        <v>12</v>
      </c>
      <c r="K18" s="114">
        <v>17014</v>
      </c>
      <c r="L18" s="114">
        <v>0</v>
      </c>
      <c r="M18" s="114">
        <v>3402.8</v>
      </c>
      <c r="N18" s="114">
        <v>0</v>
      </c>
      <c r="O18" s="114">
        <v>1044</v>
      </c>
      <c r="P18" s="114">
        <v>527.79999999999995</v>
      </c>
      <c r="Q18" s="114">
        <v>8112</v>
      </c>
      <c r="R18" s="114">
        <v>1000</v>
      </c>
      <c r="S18" s="114">
        <v>0</v>
      </c>
      <c r="T18" s="114">
        <v>6240</v>
      </c>
      <c r="U18" s="114">
        <v>37340.6</v>
      </c>
      <c r="V18" s="23">
        <v>0</v>
      </c>
      <c r="W18" s="23">
        <f t="shared" si="4"/>
        <v>37340.6</v>
      </c>
      <c r="X18" s="21">
        <v>2500</v>
      </c>
      <c r="Y18" s="21">
        <v>20</v>
      </c>
      <c r="Z18" s="21">
        <v>240</v>
      </c>
      <c r="AA18" s="21">
        <v>240</v>
      </c>
      <c r="AB18" s="23">
        <f t="shared" si="3"/>
        <v>37340.6</v>
      </c>
      <c r="AC18" s="23">
        <f t="shared" si="5"/>
        <v>155.58583333333334</v>
      </c>
      <c r="AD18" s="23" t="s">
        <v>35</v>
      </c>
      <c r="AE18" s="284"/>
    </row>
    <row r="19" spans="1:31" s="115" customFormat="1" ht="10.199999999999999" x14ac:dyDescent="0.2">
      <c r="A19" s="21" t="s">
        <v>287</v>
      </c>
      <c r="B19" s="39" t="s">
        <v>121</v>
      </c>
      <c r="C19" s="21" t="s">
        <v>304</v>
      </c>
      <c r="D19" s="21">
        <v>0.5</v>
      </c>
      <c r="E19" s="21">
        <v>0</v>
      </c>
      <c r="F19" s="21" t="s">
        <v>96</v>
      </c>
      <c r="G19" s="21" t="s">
        <v>304</v>
      </c>
      <c r="H19" s="21">
        <v>0</v>
      </c>
      <c r="I19" s="21">
        <v>20</v>
      </c>
      <c r="J19" s="21">
        <v>11</v>
      </c>
      <c r="K19" s="114">
        <v>17737.599999999999</v>
      </c>
      <c r="L19" s="114">
        <v>0</v>
      </c>
      <c r="M19" s="114">
        <v>3547.52</v>
      </c>
      <c r="N19" s="114">
        <v>0</v>
      </c>
      <c r="O19" s="114">
        <v>1044</v>
      </c>
      <c r="P19" s="114">
        <v>527.79999999999995</v>
      </c>
      <c r="Q19" s="114">
        <v>8112</v>
      </c>
      <c r="R19" s="114">
        <v>1000</v>
      </c>
      <c r="S19" s="114">
        <v>0</v>
      </c>
      <c r="T19" s="114">
        <v>6760</v>
      </c>
      <c r="U19" s="114">
        <v>38728.92</v>
      </c>
      <c r="V19" s="23">
        <v>0</v>
      </c>
      <c r="W19" s="23">
        <f t="shared" si="4"/>
        <v>38728.92</v>
      </c>
      <c r="X19" s="21">
        <v>1250</v>
      </c>
      <c r="Y19" s="21">
        <v>20</v>
      </c>
      <c r="Z19" s="21">
        <v>220</v>
      </c>
      <c r="AA19" s="21">
        <v>220</v>
      </c>
      <c r="AB19" s="23">
        <f t="shared" si="3"/>
        <v>77457.84</v>
      </c>
      <c r="AC19" s="23">
        <f t="shared" si="5"/>
        <v>176.04054545454545</v>
      </c>
      <c r="AD19" s="23" t="s">
        <v>35</v>
      </c>
      <c r="AE19" s="284"/>
    </row>
    <row r="20" spans="1:31" x14ac:dyDescent="0.25">
      <c r="A20" s="100"/>
      <c r="B20" s="100"/>
      <c r="C20" s="100"/>
      <c r="D20" s="100"/>
      <c r="E20" s="100"/>
      <c r="F20" s="100"/>
      <c r="G20" s="100"/>
      <c r="H20" s="100"/>
      <c r="I20" s="100"/>
      <c r="J20" s="100"/>
      <c r="K20" s="100"/>
      <c r="L20" s="100"/>
      <c r="M20" s="100"/>
      <c r="N20" s="100"/>
      <c r="O20" s="100"/>
      <c r="P20" s="100"/>
      <c r="Q20" s="100"/>
      <c r="R20" s="100"/>
      <c r="S20" s="100"/>
      <c r="T20" s="100"/>
      <c r="U20" s="100"/>
      <c r="V20" s="46"/>
      <c r="W20" s="46"/>
      <c r="X20" s="100"/>
      <c r="Y20" s="100"/>
      <c r="Z20" s="100"/>
      <c r="AA20" s="100"/>
      <c r="AB20" s="13"/>
      <c r="AC20" s="13"/>
      <c r="AD20" s="13"/>
      <c r="AE20" s="285"/>
    </row>
    <row r="21" spans="1:31" x14ac:dyDescent="0.25">
      <c r="A21" s="100"/>
      <c r="B21" s="100"/>
      <c r="C21" s="100"/>
      <c r="D21" s="100"/>
      <c r="E21" s="100"/>
      <c r="F21" s="100"/>
      <c r="G21" s="100"/>
      <c r="H21" s="100"/>
      <c r="I21" s="100"/>
      <c r="J21" s="100"/>
      <c r="K21" s="100"/>
      <c r="L21" s="100"/>
      <c r="M21" s="100"/>
      <c r="N21" s="100"/>
      <c r="O21" s="100"/>
      <c r="P21" s="100"/>
      <c r="Q21" s="100"/>
      <c r="R21" s="100"/>
      <c r="S21" s="100"/>
      <c r="T21" s="100"/>
      <c r="U21" s="100"/>
      <c r="V21" s="46"/>
      <c r="W21" s="46"/>
      <c r="X21" s="100"/>
      <c r="Y21" s="100"/>
      <c r="Z21" s="100"/>
      <c r="AA21" s="100"/>
      <c r="AB21" s="13"/>
      <c r="AC21" s="13"/>
      <c r="AD21" s="13"/>
      <c r="AE21" s="285"/>
    </row>
    <row r="22" spans="1:31" x14ac:dyDescent="0.25">
      <c r="A22" s="100"/>
      <c r="B22" s="100"/>
      <c r="C22" s="100"/>
      <c r="D22" s="100"/>
      <c r="E22" s="100"/>
      <c r="F22" s="100"/>
      <c r="G22" s="100"/>
      <c r="H22" s="100"/>
      <c r="I22" s="100"/>
      <c r="J22" s="100"/>
      <c r="K22" s="100"/>
      <c r="L22" s="100"/>
      <c r="M22" s="100"/>
      <c r="N22" s="100"/>
      <c r="O22" s="100"/>
      <c r="P22" s="100"/>
      <c r="Q22" s="100"/>
      <c r="R22" s="100"/>
      <c r="S22" s="100"/>
      <c r="T22" s="100"/>
      <c r="U22" s="100"/>
      <c r="V22" s="46"/>
      <c r="W22" s="46"/>
      <c r="X22" s="100"/>
      <c r="Y22" s="100"/>
      <c r="Z22" s="100"/>
      <c r="AA22" s="100"/>
      <c r="AB22" s="13"/>
      <c r="AC22" s="13"/>
      <c r="AD22" s="13"/>
      <c r="AE22" s="285"/>
    </row>
    <row r="23" spans="1:31" x14ac:dyDescent="0.25">
      <c r="A23" s="97"/>
      <c r="B23" s="97" t="s">
        <v>28</v>
      </c>
      <c r="C23" s="97">
        <f>COUNT(D4:D22)</f>
        <v>16</v>
      </c>
      <c r="D23" s="97">
        <f>SUM(D5:D22)</f>
        <v>19.899999999999999</v>
      </c>
      <c r="E23" s="97">
        <f>SUM(E4:E22)</f>
        <v>0</v>
      </c>
      <c r="F23" s="97"/>
      <c r="G23" s="97"/>
      <c r="H23" s="97">
        <f>SUM(H2:H22)</f>
        <v>0</v>
      </c>
      <c r="I23" s="97">
        <f>SUM(I2:I22)</f>
        <v>344</v>
      </c>
      <c r="J23" s="97">
        <f>MAX(J4:J22)</f>
        <v>13</v>
      </c>
      <c r="K23" s="98">
        <f>SUM(K4:K22)</f>
        <v>254317.19999999998</v>
      </c>
      <c r="L23" s="98">
        <f>SUM(L3:L22)</f>
        <v>0</v>
      </c>
      <c r="M23" s="98">
        <f t="shared" ref="M23:AA23" si="6">SUM(M2:M22)</f>
        <v>50863.44</v>
      </c>
      <c r="N23" s="98">
        <f t="shared" si="6"/>
        <v>0</v>
      </c>
      <c r="O23" s="98">
        <f t="shared" si="6"/>
        <v>16764.8</v>
      </c>
      <c r="P23" s="98">
        <f t="shared" si="6"/>
        <v>3196</v>
      </c>
      <c r="Q23" s="98">
        <f t="shared" si="6"/>
        <v>95628.4</v>
      </c>
      <c r="R23" s="98">
        <f t="shared" si="6"/>
        <v>12400</v>
      </c>
      <c r="S23" s="98">
        <f t="shared" si="6"/>
        <v>0</v>
      </c>
      <c r="T23" s="98">
        <f t="shared" si="6"/>
        <v>58240</v>
      </c>
      <c r="U23" s="98">
        <f t="shared" si="6"/>
        <v>491409.83999999991</v>
      </c>
      <c r="V23" s="98">
        <f t="shared" si="6"/>
        <v>0</v>
      </c>
      <c r="W23" s="98">
        <f t="shared" si="6"/>
        <v>491409.83999999991</v>
      </c>
      <c r="X23" s="101">
        <f t="shared" si="6"/>
        <v>62000</v>
      </c>
      <c r="Y23" s="101">
        <f t="shared" si="6"/>
        <v>160</v>
      </c>
      <c r="Z23" s="101">
        <f t="shared" si="6"/>
        <v>4382</v>
      </c>
      <c r="AA23" s="101">
        <f t="shared" si="6"/>
        <v>3829</v>
      </c>
      <c r="AB23" s="98">
        <f>W23/(D23+E23)</f>
        <v>24693.961809045224</v>
      </c>
      <c r="AC23" s="98">
        <f>W23/Z23</f>
        <v>112.14282062984937</v>
      </c>
      <c r="AD23" s="98"/>
      <c r="AE23" s="98"/>
    </row>
    <row r="24" spans="1:31" ht="31.2" x14ac:dyDescent="0.25">
      <c r="A24" s="146" t="s">
        <v>14</v>
      </c>
      <c r="B24" s="146" t="s">
        <v>15</v>
      </c>
      <c r="C24" s="146" t="s">
        <v>16</v>
      </c>
      <c r="D24" s="43" t="s">
        <v>526</v>
      </c>
      <c r="E24" s="43" t="s">
        <v>524</v>
      </c>
      <c r="F24" s="146" t="s">
        <v>2</v>
      </c>
      <c r="G24" s="146" t="s">
        <v>3</v>
      </c>
      <c r="H24" s="43" t="s">
        <v>31</v>
      </c>
      <c r="I24" s="43" t="s">
        <v>4</v>
      </c>
      <c r="J24" s="43" t="s">
        <v>5</v>
      </c>
      <c r="K24" s="43" t="s">
        <v>6</v>
      </c>
      <c r="L24" s="43" t="s">
        <v>773</v>
      </c>
      <c r="M24" s="43" t="s">
        <v>13</v>
      </c>
      <c r="N24" s="146" t="s">
        <v>17</v>
      </c>
      <c r="O24" s="146" t="s">
        <v>7</v>
      </c>
      <c r="P24" s="43" t="s">
        <v>8</v>
      </c>
      <c r="Q24" s="146" t="s">
        <v>9</v>
      </c>
      <c r="R24" s="43" t="s">
        <v>18</v>
      </c>
      <c r="S24" s="146" t="s">
        <v>10</v>
      </c>
      <c r="T24" s="146" t="s">
        <v>12</v>
      </c>
      <c r="U24" s="43" t="s">
        <v>169</v>
      </c>
      <c r="V24" s="43" t="s">
        <v>170</v>
      </c>
      <c r="W24" s="43" t="s">
        <v>171</v>
      </c>
      <c r="X24" s="43" t="s">
        <v>163</v>
      </c>
      <c r="Y24" s="43" t="s">
        <v>164</v>
      </c>
      <c r="Z24" s="43" t="s">
        <v>165</v>
      </c>
      <c r="AA24" s="43" t="s">
        <v>166</v>
      </c>
      <c r="AB24" s="146" t="s">
        <v>167</v>
      </c>
      <c r="AC24" s="146" t="s">
        <v>168</v>
      </c>
      <c r="AD24" s="146" t="s">
        <v>1405</v>
      </c>
      <c r="AE24" s="146" t="s">
        <v>1406</v>
      </c>
    </row>
    <row r="25" spans="1:31" x14ac:dyDescent="0.25">
      <c r="A25" s="100"/>
      <c r="B25" s="100"/>
      <c r="C25" s="100"/>
      <c r="D25" s="100"/>
      <c r="E25" s="100"/>
      <c r="F25" s="100"/>
      <c r="G25" s="100"/>
      <c r="H25" s="100"/>
      <c r="I25" s="100"/>
      <c r="J25" s="100"/>
      <c r="K25" s="100"/>
      <c r="L25" s="100"/>
      <c r="M25" s="100"/>
      <c r="N25" s="100"/>
      <c r="O25" s="100"/>
      <c r="P25" s="100"/>
      <c r="Q25" s="100"/>
      <c r="R25" s="100"/>
      <c r="S25" s="100"/>
      <c r="T25" s="100"/>
      <c r="U25" s="100"/>
      <c r="V25" s="100"/>
      <c r="W25" s="100"/>
      <c r="X25" s="100"/>
      <c r="Y25" s="100"/>
      <c r="Z25" s="100"/>
      <c r="AA25" s="100"/>
      <c r="AB25" s="100"/>
      <c r="AC25" s="100"/>
      <c r="AD25" s="100"/>
      <c r="AE25" s="100"/>
    </row>
    <row r="26" spans="1:31" s="227" customFormat="1" ht="36" x14ac:dyDescent="0.25">
      <c r="A26" s="304" t="s">
        <v>1251</v>
      </c>
      <c r="B26" s="304"/>
      <c r="C26" s="245" t="s">
        <v>30</v>
      </c>
      <c r="D26" s="245" t="s">
        <v>526</v>
      </c>
      <c r="E26" s="245" t="s">
        <v>524</v>
      </c>
      <c r="F26" s="246"/>
      <c r="G26" s="246"/>
      <c r="H26" s="245" t="s">
        <v>31</v>
      </c>
      <c r="I26" s="245" t="s">
        <v>4</v>
      </c>
      <c r="J26" s="245" t="s">
        <v>5</v>
      </c>
      <c r="K26" s="245" t="s">
        <v>6</v>
      </c>
      <c r="L26" s="245" t="s">
        <v>773</v>
      </c>
      <c r="M26" s="245" t="s">
        <v>13</v>
      </c>
      <c r="N26" s="246" t="s">
        <v>17</v>
      </c>
      <c r="O26" s="246" t="s">
        <v>7</v>
      </c>
      <c r="P26" s="245" t="s">
        <v>8</v>
      </c>
      <c r="Q26" s="246" t="s">
        <v>9</v>
      </c>
      <c r="R26" s="245" t="s">
        <v>18</v>
      </c>
      <c r="S26" s="246" t="s">
        <v>10</v>
      </c>
      <c r="T26" s="246" t="s">
        <v>12</v>
      </c>
      <c r="U26" s="245" t="s">
        <v>169</v>
      </c>
      <c r="V26" s="245" t="s">
        <v>170</v>
      </c>
      <c r="W26" s="245" t="s">
        <v>171</v>
      </c>
      <c r="X26" s="245" t="s">
        <v>163</v>
      </c>
      <c r="Y26" s="245" t="s">
        <v>164</v>
      </c>
      <c r="Z26" s="245" t="s">
        <v>165</v>
      </c>
      <c r="AA26" s="245" t="s">
        <v>166</v>
      </c>
      <c r="AB26" s="247" t="s">
        <v>167</v>
      </c>
      <c r="AC26" s="247" t="s">
        <v>168</v>
      </c>
      <c r="AD26" s="247"/>
      <c r="AE26" s="247"/>
    </row>
    <row r="27" spans="1:31" s="20" customFormat="1" ht="25.5" customHeight="1" x14ac:dyDescent="0.25">
      <c r="A27" s="303" t="s">
        <v>686</v>
      </c>
      <c r="B27" s="303"/>
      <c r="C27" s="95">
        <f>COUNT(D4:D8)</f>
        <v>5</v>
      </c>
      <c r="D27" s="95">
        <f>SUM(D4:D8)</f>
        <v>0</v>
      </c>
      <c r="E27" s="95">
        <f>SUM(E4:E8)</f>
        <v>0</v>
      </c>
      <c r="F27" s="95"/>
      <c r="G27" s="95"/>
      <c r="H27" s="95">
        <f>SUM(H4:H8)</f>
        <v>0</v>
      </c>
      <c r="I27" s="95">
        <f>SUM(I4:I8)</f>
        <v>117</v>
      </c>
      <c r="J27" s="95">
        <f>MAX(J4:J8)</f>
        <v>13</v>
      </c>
      <c r="K27" s="45">
        <f t="shared" ref="K27:V27" si="7">SUM(K4:K8)</f>
        <v>72641.399999999994</v>
      </c>
      <c r="L27" s="45">
        <f t="shared" si="7"/>
        <v>0</v>
      </c>
      <c r="M27" s="45">
        <f t="shared" si="7"/>
        <v>14528.279999999999</v>
      </c>
      <c r="N27" s="45">
        <f t="shared" si="7"/>
        <v>0</v>
      </c>
      <c r="O27" s="45">
        <f t="shared" si="7"/>
        <v>5164</v>
      </c>
      <c r="P27" s="45">
        <f t="shared" si="7"/>
        <v>215</v>
      </c>
      <c r="Q27" s="45">
        <f t="shared" si="7"/>
        <v>22848.400000000001</v>
      </c>
      <c r="R27" s="45">
        <f t="shared" si="7"/>
        <v>3500</v>
      </c>
      <c r="S27" s="45">
        <f t="shared" si="7"/>
        <v>0</v>
      </c>
      <c r="T27" s="45">
        <f t="shared" si="7"/>
        <v>0</v>
      </c>
      <c r="U27" s="45">
        <f t="shared" si="7"/>
        <v>118897.07999999999</v>
      </c>
      <c r="V27" s="45">
        <f t="shared" si="7"/>
        <v>0</v>
      </c>
      <c r="W27" s="62">
        <f>U27+V27</f>
        <v>118897.07999999999</v>
      </c>
      <c r="X27" s="249">
        <f>SUM(X4:X8)</f>
        <v>0</v>
      </c>
      <c r="Y27" s="249">
        <f>SUM(Y4:Y8)</f>
        <v>0</v>
      </c>
      <c r="Z27" s="249">
        <f>SUM(Z4:Z8)</f>
        <v>1506</v>
      </c>
      <c r="AA27" s="249">
        <f>SUM(AA4:AA8)</f>
        <v>1241</v>
      </c>
      <c r="AB27" s="62" t="e">
        <f>W27/(D27+E27)</f>
        <v>#DIV/0!</v>
      </c>
      <c r="AC27" s="62">
        <f>W27/Z27</f>
        <v>78.948924302788839</v>
      </c>
      <c r="AD27" s="62"/>
      <c r="AE27" s="62"/>
    </row>
    <row r="28" spans="1:31" s="20" customFormat="1" ht="25.5" customHeight="1" x14ac:dyDescent="0.25">
      <c r="A28" s="303" t="s">
        <v>694</v>
      </c>
      <c r="B28" s="303"/>
      <c r="C28" s="95">
        <f>COUNT(D9:D15)</f>
        <v>7</v>
      </c>
      <c r="D28" s="95">
        <f>SUM(D9:D15)</f>
        <v>7.4</v>
      </c>
      <c r="E28" s="95">
        <f>SUM(E9:E15)</f>
        <v>0</v>
      </c>
      <c r="F28" s="95"/>
      <c r="G28" s="95"/>
      <c r="H28" s="95">
        <f>SUM(H9:H15)</f>
        <v>0</v>
      </c>
      <c r="I28" s="95">
        <f>SUM(I9:I15)</f>
        <v>145</v>
      </c>
      <c r="J28" s="95">
        <f>MAX(J9:J15)</f>
        <v>13</v>
      </c>
      <c r="K28" s="45">
        <f t="shared" ref="K28:V28" si="8">SUM(K9:K15)</f>
        <v>112896.2</v>
      </c>
      <c r="L28" s="45">
        <f t="shared" si="8"/>
        <v>0</v>
      </c>
      <c r="M28" s="45">
        <f t="shared" si="8"/>
        <v>22579.24</v>
      </c>
      <c r="N28" s="45">
        <f t="shared" si="8"/>
        <v>0</v>
      </c>
      <c r="O28" s="45">
        <f t="shared" si="8"/>
        <v>7424.8</v>
      </c>
      <c r="P28" s="45">
        <f t="shared" si="8"/>
        <v>869.8</v>
      </c>
      <c r="Q28" s="45">
        <f t="shared" si="8"/>
        <v>43140</v>
      </c>
      <c r="R28" s="45">
        <f t="shared" si="8"/>
        <v>4900</v>
      </c>
      <c r="S28" s="45">
        <f t="shared" si="8"/>
        <v>0</v>
      </c>
      <c r="T28" s="45">
        <f t="shared" si="8"/>
        <v>31720</v>
      </c>
      <c r="U28" s="45">
        <f t="shared" si="8"/>
        <v>223530.03999999998</v>
      </c>
      <c r="V28" s="45">
        <f t="shared" si="8"/>
        <v>0</v>
      </c>
      <c r="W28" s="62">
        <f>U28+V28</f>
        <v>223530.03999999998</v>
      </c>
      <c r="X28" s="249">
        <f>SUM(X9:X15)</f>
        <v>30750</v>
      </c>
      <c r="Y28" s="249">
        <f>SUM(Y9:Y15)</f>
        <v>80</v>
      </c>
      <c r="Z28" s="249">
        <f>SUM(Z9:Z15)</f>
        <v>1890</v>
      </c>
      <c r="AA28" s="249">
        <f>SUM(AA9:AA15)</f>
        <v>1707</v>
      </c>
      <c r="AB28" s="62">
        <f>W28/(D28+E28)</f>
        <v>30206.762162162158</v>
      </c>
      <c r="AC28" s="62">
        <f>W28/Z28</f>
        <v>118.26986243386243</v>
      </c>
      <c r="AD28" s="62"/>
      <c r="AE28" s="62"/>
    </row>
    <row r="29" spans="1:31" s="20" customFormat="1" ht="25.5" customHeight="1" x14ac:dyDescent="0.25">
      <c r="A29" s="303" t="s">
        <v>703</v>
      </c>
      <c r="B29" s="303"/>
      <c r="C29" s="95">
        <f>COUNT(D16:D19)</f>
        <v>4</v>
      </c>
      <c r="D29" s="95">
        <f>SUM(D16:D19)</f>
        <v>12.5</v>
      </c>
      <c r="E29" s="95">
        <f>SUM(E16:E19)</f>
        <v>0</v>
      </c>
      <c r="F29" s="95"/>
      <c r="G29" s="95"/>
      <c r="H29" s="95">
        <f>SUM(H16:H19)</f>
        <v>0</v>
      </c>
      <c r="I29" s="95">
        <f>SUM(I16:I19)</f>
        <v>82</v>
      </c>
      <c r="J29" s="95">
        <f>MAX(J16:J19)</f>
        <v>12</v>
      </c>
      <c r="K29" s="45">
        <f>SUM(K16:K19)</f>
        <v>68779.600000000006</v>
      </c>
      <c r="L29" s="45">
        <f t="shared" ref="L29:AA29" si="9">SUM(L16:L19)</f>
        <v>0</v>
      </c>
      <c r="M29" s="45">
        <f t="shared" si="9"/>
        <v>13755.920000000002</v>
      </c>
      <c r="N29" s="45">
        <f t="shared" si="9"/>
        <v>0</v>
      </c>
      <c r="O29" s="45">
        <f t="shared" si="9"/>
        <v>4176</v>
      </c>
      <c r="P29" s="45">
        <f t="shared" si="9"/>
        <v>2111.1999999999998</v>
      </c>
      <c r="Q29" s="45">
        <f t="shared" si="9"/>
        <v>29640</v>
      </c>
      <c r="R29" s="45">
        <f t="shared" si="9"/>
        <v>4000</v>
      </c>
      <c r="S29" s="45">
        <f t="shared" si="9"/>
        <v>0</v>
      </c>
      <c r="T29" s="45">
        <f t="shared" si="9"/>
        <v>26520</v>
      </c>
      <c r="U29" s="45">
        <f t="shared" si="9"/>
        <v>148982.71999999997</v>
      </c>
      <c r="V29" s="45">
        <f t="shared" si="9"/>
        <v>0</v>
      </c>
      <c r="W29" s="62">
        <f>U29+V29</f>
        <v>148982.71999999997</v>
      </c>
      <c r="X29" s="249">
        <f t="shared" si="9"/>
        <v>31250</v>
      </c>
      <c r="Y29" s="249">
        <f t="shared" si="9"/>
        <v>80</v>
      </c>
      <c r="Z29" s="249">
        <f t="shared" si="9"/>
        <v>986</v>
      </c>
      <c r="AA29" s="249">
        <f t="shared" si="9"/>
        <v>881</v>
      </c>
      <c r="AB29" s="62">
        <f>W29/(D29+E29)</f>
        <v>11918.617599999998</v>
      </c>
      <c r="AC29" s="62">
        <f>W29/Z29</f>
        <v>151.09809330628801</v>
      </c>
      <c r="AD29" s="62"/>
      <c r="AE29" s="62"/>
    </row>
  </sheetData>
  <mergeCells count="4">
    <mergeCell ref="A27:B27"/>
    <mergeCell ref="A28:B28"/>
    <mergeCell ref="A29:B29"/>
    <mergeCell ref="A26:B26"/>
  </mergeCells>
  <pageMargins left="0.74803149606299213" right="0.74803149606299213" top="0.98425196850393704" bottom="0.98425196850393704" header="0.51181102362204722" footer="0.51181102362204722"/>
  <pageSetup paperSize="9" scale="46" orientation="landscape" r:id="rId1"/>
  <headerFooter alignWithMargins="0"/>
  <legacy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pageSetUpPr fitToPage="1"/>
  </sheetPr>
  <dimension ref="A1:AE28"/>
  <sheetViews>
    <sheetView workbookViewId="0">
      <selection activeCell="A4" sqref="A4:AE19"/>
    </sheetView>
  </sheetViews>
  <sheetFormatPr defaultRowHeight="13.2" x14ac:dyDescent="0.25"/>
  <cols>
    <col min="1" max="1" width="19.109375" customWidth="1"/>
    <col min="2" max="2" width="13.44140625" customWidth="1"/>
    <col min="3" max="3" width="12.109375" customWidth="1"/>
    <col min="6" max="6" width="20.109375" customWidth="1"/>
    <col min="7" max="7" width="11" customWidth="1"/>
    <col min="9" max="10" width="9.44140625" bestFit="1" customWidth="1"/>
    <col min="11" max="11" width="12" bestFit="1" customWidth="1"/>
    <col min="12" max="12" width="11.44140625" customWidth="1"/>
    <col min="13" max="13" width="11" bestFit="1" customWidth="1"/>
    <col min="14" max="14" width="8" bestFit="1" customWidth="1"/>
    <col min="15" max="15" width="10" bestFit="1" customWidth="1"/>
    <col min="16" max="17" width="11" bestFit="1" customWidth="1"/>
    <col min="18" max="18" width="10" bestFit="1" customWidth="1"/>
    <col min="19" max="19" width="7.44140625" bestFit="1" customWidth="1"/>
    <col min="20" max="20" width="11" bestFit="1" customWidth="1"/>
    <col min="21" max="21" width="12" bestFit="1" customWidth="1"/>
    <col min="23" max="23" width="12" bestFit="1" customWidth="1"/>
    <col min="26" max="27" width="9.44140625" bestFit="1" customWidth="1"/>
    <col min="30" max="30" width="15.88671875" customWidth="1"/>
    <col min="31" max="31" width="18.109375" customWidth="1"/>
  </cols>
  <sheetData>
    <row r="1" spans="1:31" x14ac:dyDescent="0.25">
      <c r="A1" s="10" t="s">
        <v>324</v>
      </c>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31" s="115" customFormat="1" ht="10.199999999999999" x14ac:dyDescent="0.2">
      <c r="A4" s="21" t="s">
        <v>309</v>
      </c>
      <c r="B4" s="39" t="s">
        <v>460</v>
      </c>
      <c r="C4" s="21" t="s">
        <v>462</v>
      </c>
      <c r="D4" s="21">
        <v>0</v>
      </c>
      <c r="E4" s="21">
        <v>0</v>
      </c>
      <c r="F4" s="21" t="s">
        <v>379</v>
      </c>
      <c r="G4" s="21" t="s">
        <v>462</v>
      </c>
      <c r="H4" s="21">
        <v>0</v>
      </c>
      <c r="I4" s="21">
        <v>20</v>
      </c>
      <c r="J4" s="21">
        <v>5</v>
      </c>
      <c r="K4" s="114">
        <v>7260</v>
      </c>
      <c r="L4" s="114">
        <v>0</v>
      </c>
      <c r="M4" s="114">
        <v>1452</v>
      </c>
      <c r="N4" s="23">
        <v>0</v>
      </c>
      <c r="O4" s="114">
        <v>697.2</v>
      </c>
      <c r="P4" s="114">
        <v>2210.6</v>
      </c>
      <c r="Q4" s="23">
        <v>0</v>
      </c>
      <c r="R4" s="114">
        <v>200</v>
      </c>
      <c r="S4" s="23">
        <v>0</v>
      </c>
      <c r="T4" s="114">
        <v>0</v>
      </c>
      <c r="U4" s="114">
        <v>11819.8</v>
      </c>
      <c r="V4" s="23">
        <v>0</v>
      </c>
      <c r="W4" s="114">
        <f>U4+V4</f>
        <v>11819.8</v>
      </c>
      <c r="X4" s="21">
        <v>0</v>
      </c>
      <c r="Y4" s="21">
        <v>0</v>
      </c>
      <c r="Z4" s="21">
        <v>120</v>
      </c>
      <c r="AA4" s="21">
        <v>93</v>
      </c>
      <c r="AB4" s="23" t="e">
        <f>W4/(D4+E4)</f>
        <v>#DIV/0!</v>
      </c>
      <c r="AC4" s="23">
        <f t="shared" ref="AC4:AC19" si="0">W4/Z4</f>
        <v>98.498333333333321</v>
      </c>
      <c r="AD4" s="23" t="s">
        <v>35</v>
      </c>
      <c r="AE4" s="284"/>
    </row>
    <row r="5" spans="1:31" s="115" customFormat="1" ht="10.199999999999999" x14ac:dyDescent="0.2">
      <c r="A5" s="21" t="s">
        <v>309</v>
      </c>
      <c r="B5" s="244" t="s">
        <v>262</v>
      </c>
      <c r="C5" s="21" t="s">
        <v>310</v>
      </c>
      <c r="D5" s="21">
        <v>0</v>
      </c>
      <c r="E5" s="21">
        <v>0</v>
      </c>
      <c r="F5" s="21" t="s">
        <v>1540</v>
      </c>
      <c r="G5" s="21" t="s">
        <v>310</v>
      </c>
      <c r="H5" s="21">
        <v>0</v>
      </c>
      <c r="I5" s="21">
        <v>20</v>
      </c>
      <c r="J5" s="21">
        <v>5</v>
      </c>
      <c r="K5" s="114">
        <v>7260</v>
      </c>
      <c r="L5" s="114">
        <v>0</v>
      </c>
      <c r="M5" s="114">
        <v>1452</v>
      </c>
      <c r="N5" s="23">
        <v>0</v>
      </c>
      <c r="O5" s="114">
        <v>522</v>
      </c>
      <c r="P5" s="114">
        <v>2210.6</v>
      </c>
      <c r="Q5" s="23">
        <v>0</v>
      </c>
      <c r="R5" s="114">
        <v>200</v>
      </c>
      <c r="S5" s="23">
        <v>0</v>
      </c>
      <c r="T5" s="114">
        <v>1560</v>
      </c>
      <c r="U5" s="114">
        <v>13204.6</v>
      </c>
      <c r="V5" s="23">
        <v>0</v>
      </c>
      <c r="W5" s="114">
        <f>U5+V5</f>
        <v>13204.6</v>
      </c>
      <c r="X5" s="21">
        <v>0</v>
      </c>
      <c r="Y5" s="21">
        <v>0</v>
      </c>
      <c r="Z5" s="21">
        <v>120</v>
      </c>
      <c r="AA5" s="21">
        <v>120</v>
      </c>
      <c r="AB5" s="23" t="e">
        <f t="shared" ref="AB5:AB19" si="1">W5/(D5+E5)</f>
        <v>#DIV/0!</v>
      </c>
      <c r="AC5" s="23">
        <f>W5/Z5</f>
        <v>110.03833333333334</v>
      </c>
      <c r="AD5" s="23" t="s">
        <v>35</v>
      </c>
      <c r="AE5" s="284"/>
    </row>
    <row r="6" spans="1:31" s="115" customFormat="1" ht="10.199999999999999" x14ac:dyDescent="0.2">
      <c r="A6" s="21" t="s">
        <v>309</v>
      </c>
      <c r="B6" s="39" t="s">
        <v>262</v>
      </c>
      <c r="C6" s="21" t="s">
        <v>310</v>
      </c>
      <c r="D6" s="21">
        <v>0</v>
      </c>
      <c r="E6" s="21">
        <v>0</v>
      </c>
      <c r="F6" s="21" t="s">
        <v>379</v>
      </c>
      <c r="G6" s="21" t="s">
        <v>310</v>
      </c>
      <c r="H6" s="21">
        <v>0</v>
      </c>
      <c r="I6" s="21">
        <v>20</v>
      </c>
      <c r="J6" s="21">
        <v>5</v>
      </c>
      <c r="K6" s="114">
        <v>7260</v>
      </c>
      <c r="L6" s="114">
        <v>0</v>
      </c>
      <c r="M6" s="114">
        <v>1452</v>
      </c>
      <c r="N6" s="23">
        <v>0</v>
      </c>
      <c r="O6" s="114">
        <v>522</v>
      </c>
      <c r="P6" s="114">
        <v>2210.6</v>
      </c>
      <c r="Q6" s="23">
        <v>0</v>
      </c>
      <c r="R6" s="114">
        <v>200</v>
      </c>
      <c r="S6" s="23">
        <v>0</v>
      </c>
      <c r="T6" s="114">
        <v>1560</v>
      </c>
      <c r="U6" s="114">
        <v>13204.6</v>
      </c>
      <c r="V6" s="23">
        <v>0</v>
      </c>
      <c r="W6" s="114">
        <f>U6+V6</f>
        <v>13204.6</v>
      </c>
      <c r="X6" s="21">
        <v>0</v>
      </c>
      <c r="Y6" s="21">
        <v>20</v>
      </c>
      <c r="Z6" s="21">
        <v>120</v>
      </c>
      <c r="AA6" s="21">
        <v>120</v>
      </c>
      <c r="AB6" s="23" t="e">
        <f t="shared" si="1"/>
        <v>#DIV/0!</v>
      </c>
      <c r="AC6" s="23">
        <f t="shared" si="0"/>
        <v>110.03833333333334</v>
      </c>
      <c r="AD6" s="23" t="s">
        <v>35</v>
      </c>
      <c r="AE6" s="284"/>
    </row>
    <row r="7" spans="1:31" s="115" customFormat="1" ht="10.199999999999999" x14ac:dyDescent="0.2">
      <c r="A7" s="21" t="s">
        <v>309</v>
      </c>
      <c r="B7" s="39" t="s">
        <v>263</v>
      </c>
      <c r="C7" s="21" t="s">
        <v>311</v>
      </c>
      <c r="D7" s="21">
        <v>0</v>
      </c>
      <c r="E7" s="21">
        <v>0</v>
      </c>
      <c r="F7" s="21" t="s">
        <v>379</v>
      </c>
      <c r="G7" s="21" t="s">
        <v>311</v>
      </c>
      <c r="H7" s="21">
        <v>0</v>
      </c>
      <c r="I7" s="21">
        <v>20</v>
      </c>
      <c r="J7" s="21">
        <v>5</v>
      </c>
      <c r="K7" s="114">
        <v>7260</v>
      </c>
      <c r="L7" s="114">
        <v>0</v>
      </c>
      <c r="M7" s="114">
        <v>1452</v>
      </c>
      <c r="N7" s="23">
        <v>0</v>
      </c>
      <c r="O7" s="114">
        <v>522</v>
      </c>
      <c r="P7" s="114">
        <v>2210.6</v>
      </c>
      <c r="Q7" s="23">
        <v>4800</v>
      </c>
      <c r="R7" s="114">
        <v>200</v>
      </c>
      <c r="S7" s="23">
        <v>0</v>
      </c>
      <c r="T7" s="114">
        <v>1560</v>
      </c>
      <c r="U7" s="114">
        <v>13204.6</v>
      </c>
      <c r="V7" s="23">
        <v>0</v>
      </c>
      <c r="W7" s="23">
        <f t="shared" ref="W7:W19" si="2">U7+V7</f>
        <v>13204.6</v>
      </c>
      <c r="X7" s="21">
        <v>0</v>
      </c>
      <c r="Y7" s="21">
        <v>20</v>
      </c>
      <c r="Z7" s="21">
        <v>120</v>
      </c>
      <c r="AA7" s="21">
        <v>120</v>
      </c>
      <c r="AB7" s="23" t="e">
        <f t="shared" si="1"/>
        <v>#DIV/0!</v>
      </c>
      <c r="AC7" s="23">
        <f t="shared" si="0"/>
        <v>110.03833333333334</v>
      </c>
      <c r="AD7" s="23" t="s">
        <v>35</v>
      </c>
      <c r="AE7" s="284"/>
    </row>
    <row r="8" spans="1:31" s="115" customFormat="1" ht="10.199999999999999" x14ac:dyDescent="0.2">
      <c r="A8" s="21" t="s">
        <v>309</v>
      </c>
      <c r="B8" s="39" t="s">
        <v>264</v>
      </c>
      <c r="C8" s="21" t="s">
        <v>312</v>
      </c>
      <c r="D8" s="21">
        <v>0</v>
      </c>
      <c r="E8" s="21">
        <v>0</v>
      </c>
      <c r="F8" s="21" t="s">
        <v>434</v>
      </c>
      <c r="G8" s="21" t="s">
        <v>312</v>
      </c>
      <c r="H8" s="21">
        <v>0</v>
      </c>
      <c r="I8" s="21">
        <v>20</v>
      </c>
      <c r="J8" s="21">
        <v>5</v>
      </c>
      <c r="K8" s="114">
        <v>7260</v>
      </c>
      <c r="L8" s="114">
        <v>0</v>
      </c>
      <c r="M8" s="114">
        <v>1452</v>
      </c>
      <c r="N8" s="23">
        <v>0</v>
      </c>
      <c r="O8" s="114">
        <v>522</v>
      </c>
      <c r="P8" s="114">
        <v>2210</v>
      </c>
      <c r="Q8" s="23">
        <v>0</v>
      </c>
      <c r="R8" s="114">
        <v>200</v>
      </c>
      <c r="S8" s="23">
        <v>0</v>
      </c>
      <c r="T8" s="114">
        <v>1560</v>
      </c>
      <c r="U8" s="114">
        <v>13204.6</v>
      </c>
      <c r="V8" s="23">
        <v>0</v>
      </c>
      <c r="W8" s="23">
        <f t="shared" si="2"/>
        <v>13204.6</v>
      </c>
      <c r="X8" s="21">
        <v>0</v>
      </c>
      <c r="Y8" s="21">
        <v>0</v>
      </c>
      <c r="Z8" s="21">
        <v>120</v>
      </c>
      <c r="AA8" s="21">
        <v>120</v>
      </c>
      <c r="AB8" s="23" t="e">
        <f t="shared" si="1"/>
        <v>#DIV/0!</v>
      </c>
      <c r="AC8" s="23">
        <f t="shared" si="0"/>
        <v>110.03833333333334</v>
      </c>
      <c r="AD8" s="23" t="s">
        <v>35</v>
      </c>
      <c r="AE8" s="284"/>
    </row>
    <row r="9" spans="1:31" s="115" customFormat="1" ht="10.199999999999999" x14ac:dyDescent="0.2">
      <c r="A9" s="21" t="s">
        <v>309</v>
      </c>
      <c r="B9" s="39" t="s">
        <v>265</v>
      </c>
      <c r="C9" s="21" t="s">
        <v>313</v>
      </c>
      <c r="D9" s="21">
        <v>0</v>
      </c>
      <c r="E9" s="21">
        <v>0</v>
      </c>
      <c r="F9" s="21" t="s">
        <v>379</v>
      </c>
      <c r="G9" s="21" t="s">
        <v>313</v>
      </c>
      <c r="H9" s="21">
        <v>0</v>
      </c>
      <c r="I9" s="21">
        <v>20</v>
      </c>
      <c r="J9" s="21">
        <v>5</v>
      </c>
      <c r="K9" s="114">
        <v>7260</v>
      </c>
      <c r="L9" s="114">
        <v>0</v>
      </c>
      <c r="M9" s="114">
        <v>1452</v>
      </c>
      <c r="N9" s="23">
        <v>0</v>
      </c>
      <c r="O9" s="114">
        <v>522</v>
      </c>
      <c r="P9" s="114">
        <v>2210</v>
      </c>
      <c r="Q9" s="23">
        <v>0</v>
      </c>
      <c r="R9" s="114">
        <v>200</v>
      </c>
      <c r="S9" s="23">
        <v>0</v>
      </c>
      <c r="T9" s="114">
        <v>1560</v>
      </c>
      <c r="U9" s="114">
        <v>13204.6</v>
      </c>
      <c r="V9" s="23">
        <v>0</v>
      </c>
      <c r="W9" s="23">
        <f t="shared" si="2"/>
        <v>13204.6</v>
      </c>
      <c r="X9" s="21">
        <v>0</v>
      </c>
      <c r="Y9" s="21">
        <v>0</v>
      </c>
      <c r="Z9" s="21">
        <v>120</v>
      </c>
      <c r="AA9" s="21">
        <v>114</v>
      </c>
      <c r="AB9" s="23" t="e">
        <f t="shared" si="1"/>
        <v>#DIV/0!</v>
      </c>
      <c r="AC9" s="23">
        <f t="shared" si="0"/>
        <v>110.03833333333334</v>
      </c>
      <c r="AD9" s="23" t="s">
        <v>35</v>
      </c>
      <c r="AE9" s="284"/>
    </row>
    <row r="10" spans="1:31" s="115" customFormat="1" ht="10.199999999999999" x14ac:dyDescent="0.2">
      <c r="A10" s="21" t="s">
        <v>309</v>
      </c>
      <c r="B10" s="39" t="s">
        <v>265</v>
      </c>
      <c r="C10" s="21" t="s">
        <v>314</v>
      </c>
      <c r="D10" s="21">
        <v>0</v>
      </c>
      <c r="E10" s="21">
        <v>0</v>
      </c>
      <c r="F10" s="21" t="s">
        <v>379</v>
      </c>
      <c r="G10" s="21" t="s">
        <v>314</v>
      </c>
      <c r="H10" s="21">
        <v>0</v>
      </c>
      <c r="I10" s="21">
        <v>20</v>
      </c>
      <c r="J10" s="21">
        <v>5</v>
      </c>
      <c r="K10" s="114">
        <v>7303.4</v>
      </c>
      <c r="L10" s="114">
        <v>0</v>
      </c>
      <c r="M10" s="114">
        <v>1460.68</v>
      </c>
      <c r="N10" s="23">
        <v>0</v>
      </c>
      <c r="O10" s="114">
        <v>522</v>
      </c>
      <c r="P10" s="114">
        <v>4210</v>
      </c>
      <c r="Q10" s="23">
        <v>0</v>
      </c>
      <c r="R10" s="114">
        <v>200</v>
      </c>
      <c r="S10" s="23">
        <v>0</v>
      </c>
      <c r="T10" s="114">
        <v>1560</v>
      </c>
      <c r="U10" s="114">
        <v>15256.68</v>
      </c>
      <c r="V10" s="23">
        <v>0</v>
      </c>
      <c r="W10" s="23">
        <f t="shared" si="2"/>
        <v>15256.68</v>
      </c>
      <c r="X10" s="21">
        <v>0</v>
      </c>
      <c r="Y10" s="21">
        <v>0</v>
      </c>
      <c r="Z10" s="21">
        <v>120</v>
      </c>
      <c r="AA10" s="21">
        <v>116</v>
      </c>
      <c r="AB10" s="23" t="e">
        <f t="shared" si="1"/>
        <v>#DIV/0!</v>
      </c>
      <c r="AC10" s="23">
        <f t="shared" si="0"/>
        <v>127.139</v>
      </c>
      <c r="AD10" s="23" t="s">
        <v>35</v>
      </c>
      <c r="AE10" s="284"/>
    </row>
    <row r="11" spans="1:31" s="115" customFormat="1" ht="10.199999999999999" x14ac:dyDescent="0.2">
      <c r="A11" s="21" t="s">
        <v>309</v>
      </c>
      <c r="B11" s="39" t="s">
        <v>266</v>
      </c>
      <c r="C11" s="21" t="s">
        <v>315</v>
      </c>
      <c r="D11" s="21">
        <v>0</v>
      </c>
      <c r="E11" s="21">
        <v>0</v>
      </c>
      <c r="F11" s="21" t="s">
        <v>379</v>
      </c>
      <c r="G11" s="21" t="s">
        <v>315</v>
      </c>
      <c r="H11" s="21">
        <v>0</v>
      </c>
      <c r="I11" s="21">
        <v>20</v>
      </c>
      <c r="J11" s="21">
        <v>5</v>
      </c>
      <c r="K11" s="114">
        <v>7303.4</v>
      </c>
      <c r="L11" s="114">
        <v>0</v>
      </c>
      <c r="M11" s="114">
        <v>1560.68</v>
      </c>
      <c r="N11" s="23">
        <v>0</v>
      </c>
      <c r="O11" s="114">
        <v>522</v>
      </c>
      <c r="P11" s="114">
        <v>4210.6000000000004</v>
      </c>
      <c r="Q11" s="23">
        <v>0</v>
      </c>
      <c r="R11" s="114">
        <v>200</v>
      </c>
      <c r="S11" s="23">
        <v>0</v>
      </c>
      <c r="T11" s="114">
        <v>1560</v>
      </c>
      <c r="U11" s="114">
        <v>15256.68</v>
      </c>
      <c r="V11" s="23">
        <v>0</v>
      </c>
      <c r="W11" s="23">
        <f t="shared" si="2"/>
        <v>15256.68</v>
      </c>
      <c r="X11" s="21">
        <v>0</v>
      </c>
      <c r="Y11" s="21">
        <v>0</v>
      </c>
      <c r="Z11" s="21">
        <v>120</v>
      </c>
      <c r="AA11" s="21">
        <v>120</v>
      </c>
      <c r="AB11" s="23" t="e">
        <f t="shared" si="1"/>
        <v>#DIV/0!</v>
      </c>
      <c r="AC11" s="23">
        <f t="shared" si="0"/>
        <v>127.139</v>
      </c>
      <c r="AD11" s="23" t="s">
        <v>35</v>
      </c>
      <c r="AE11" s="284"/>
    </row>
    <row r="12" spans="1:31" s="115" customFormat="1" ht="10.199999999999999" x14ac:dyDescent="0.2">
      <c r="A12" s="21" t="s">
        <v>309</v>
      </c>
      <c r="B12" s="39" t="s">
        <v>266</v>
      </c>
      <c r="C12" s="21" t="s">
        <v>316</v>
      </c>
      <c r="D12" s="21">
        <v>0</v>
      </c>
      <c r="E12" s="21">
        <v>0</v>
      </c>
      <c r="F12" s="21" t="s">
        <v>379</v>
      </c>
      <c r="G12" s="21" t="s">
        <v>316</v>
      </c>
      <c r="H12" s="21">
        <v>0</v>
      </c>
      <c r="I12" s="21">
        <v>20</v>
      </c>
      <c r="J12" s="21">
        <v>5</v>
      </c>
      <c r="K12" s="114">
        <v>7303.4</v>
      </c>
      <c r="L12" s="114">
        <v>0</v>
      </c>
      <c r="M12" s="114">
        <v>1460.68</v>
      </c>
      <c r="N12" s="23">
        <v>0</v>
      </c>
      <c r="O12" s="114">
        <v>522</v>
      </c>
      <c r="P12" s="114">
        <v>4210</v>
      </c>
      <c r="Q12" s="23">
        <v>0</v>
      </c>
      <c r="R12" s="114">
        <v>200</v>
      </c>
      <c r="S12" s="23">
        <v>0</v>
      </c>
      <c r="T12" s="114">
        <v>1560</v>
      </c>
      <c r="U12" s="114">
        <v>15256.68</v>
      </c>
      <c r="V12" s="23">
        <v>0</v>
      </c>
      <c r="W12" s="23">
        <f t="shared" si="2"/>
        <v>15256.68</v>
      </c>
      <c r="X12" s="21">
        <v>0</v>
      </c>
      <c r="Y12" s="21">
        <v>0</v>
      </c>
      <c r="Z12" s="21">
        <v>120</v>
      </c>
      <c r="AA12" s="21">
        <v>116</v>
      </c>
      <c r="AB12" s="23" t="e">
        <f t="shared" si="1"/>
        <v>#DIV/0!</v>
      </c>
      <c r="AC12" s="23">
        <f t="shared" si="0"/>
        <v>127.139</v>
      </c>
      <c r="AD12" s="23" t="s">
        <v>35</v>
      </c>
      <c r="AE12" s="284"/>
    </row>
    <row r="13" spans="1:31" s="115" customFormat="1" ht="10.199999999999999" x14ac:dyDescent="0.2">
      <c r="A13" s="21" t="s">
        <v>309</v>
      </c>
      <c r="B13" s="39" t="s">
        <v>233</v>
      </c>
      <c r="C13" s="21" t="s">
        <v>317</v>
      </c>
      <c r="D13" s="21">
        <v>0</v>
      </c>
      <c r="E13" s="21">
        <v>0</v>
      </c>
      <c r="F13" s="21" t="s">
        <v>379</v>
      </c>
      <c r="G13" s="21" t="s">
        <v>317</v>
      </c>
      <c r="H13" s="21">
        <v>0</v>
      </c>
      <c r="I13" s="21">
        <v>15</v>
      </c>
      <c r="J13" s="21">
        <v>5</v>
      </c>
      <c r="K13" s="114">
        <v>7303.4</v>
      </c>
      <c r="L13" s="114">
        <v>0</v>
      </c>
      <c r="M13" s="114">
        <v>1460.68</v>
      </c>
      <c r="N13" s="23">
        <v>0</v>
      </c>
      <c r="O13" s="114">
        <v>522</v>
      </c>
      <c r="P13" s="114">
        <v>4210.6000000000004</v>
      </c>
      <c r="Q13" s="23">
        <v>0</v>
      </c>
      <c r="R13" s="114">
        <v>200</v>
      </c>
      <c r="S13" s="23">
        <v>0</v>
      </c>
      <c r="T13" s="114">
        <v>1560</v>
      </c>
      <c r="U13" s="114">
        <v>15256.68</v>
      </c>
      <c r="V13" s="23">
        <v>0</v>
      </c>
      <c r="W13" s="23">
        <f t="shared" si="2"/>
        <v>15256.68</v>
      </c>
      <c r="X13" s="21">
        <v>0</v>
      </c>
      <c r="Y13" s="21">
        <v>0</v>
      </c>
      <c r="Z13" s="21">
        <v>90</v>
      </c>
      <c r="AA13" s="21">
        <v>84</v>
      </c>
      <c r="AB13" s="23" t="e">
        <f t="shared" si="1"/>
        <v>#DIV/0!</v>
      </c>
      <c r="AC13" s="23">
        <f t="shared" si="0"/>
        <v>169.51866666666666</v>
      </c>
      <c r="AD13" s="23" t="s">
        <v>35</v>
      </c>
      <c r="AE13" s="284"/>
    </row>
    <row r="14" spans="1:31" s="115" customFormat="1" ht="10.199999999999999" x14ac:dyDescent="0.2">
      <c r="A14" s="21" t="s">
        <v>309</v>
      </c>
      <c r="B14" s="39" t="s">
        <v>234</v>
      </c>
      <c r="C14" s="21" t="s">
        <v>318</v>
      </c>
      <c r="D14" s="21">
        <v>0</v>
      </c>
      <c r="E14" s="21">
        <v>0</v>
      </c>
      <c r="F14" s="21" t="s">
        <v>379</v>
      </c>
      <c r="G14" s="21" t="s">
        <v>318</v>
      </c>
      <c r="H14" s="21">
        <v>0</v>
      </c>
      <c r="I14" s="21">
        <v>20</v>
      </c>
      <c r="J14" s="21">
        <v>5</v>
      </c>
      <c r="K14" s="114">
        <v>8788.2000000000007</v>
      </c>
      <c r="L14" s="114">
        <v>0</v>
      </c>
      <c r="M14" s="114">
        <v>1757.64</v>
      </c>
      <c r="N14" s="23">
        <v>0</v>
      </c>
      <c r="O14" s="114">
        <v>609</v>
      </c>
      <c r="P14" s="114">
        <v>4210.6000000000004</v>
      </c>
      <c r="Q14" s="23">
        <v>0</v>
      </c>
      <c r="R14" s="114">
        <v>200</v>
      </c>
      <c r="S14" s="23">
        <v>0</v>
      </c>
      <c r="T14" s="23">
        <v>0</v>
      </c>
      <c r="U14" s="114">
        <v>19213.84</v>
      </c>
      <c r="V14" s="23">
        <v>0</v>
      </c>
      <c r="W14" s="23">
        <f t="shared" si="2"/>
        <v>19213.84</v>
      </c>
      <c r="X14" s="21">
        <v>0</v>
      </c>
      <c r="Y14" s="21">
        <v>0</v>
      </c>
      <c r="Z14" s="21">
        <v>140</v>
      </c>
      <c r="AA14" s="21">
        <v>140</v>
      </c>
      <c r="AB14" s="23" t="e">
        <f t="shared" si="1"/>
        <v>#DIV/0!</v>
      </c>
      <c r="AC14" s="23">
        <f t="shared" si="0"/>
        <v>137.24171428571429</v>
      </c>
      <c r="AD14" s="23" t="s">
        <v>35</v>
      </c>
      <c r="AE14" s="284"/>
    </row>
    <row r="15" spans="1:31" s="115" customFormat="1" ht="10.199999999999999" x14ac:dyDescent="0.2">
      <c r="A15" s="21" t="s">
        <v>309</v>
      </c>
      <c r="B15" s="39" t="s">
        <v>235</v>
      </c>
      <c r="C15" s="21" t="s">
        <v>319</v>
      </c>
      <c r="D15" s="21">
        <v>0</v>
      </c>
      <c r="E15" s="21">
        <v>0</v>
      </c>
      <c r="F15" s="21" t="s">
        <v>379</v>
      </c>
      <c r="G15" s="21" t="s">
        <v>319</v>
      </c>
      <c r="H15" s="21">
        <v>0</v>
      </c>
      <c r="I15" s="21">
        <v>20</v>
      </c>
      <c r="J15" s="21">
        <v>5</v>
      </c>
      <c r="K15" s="114">
        <v>8788.2000000000007</v>
      </c>
      <c r="L15" s="114">
        <v>0</v>
      </c>
      <c r="M15" s="114">
        <v>1767.64</v>
      </c>
      <c r="N15" s="23">
        <v>0</v>
      </c>
      <c r="O15" s="114">
        <v>609</v>
      </c>
      <c r="P15" s="114">
        <v>4210.6000000000004</v>
      </c>
      <c r="Q15" s="23">
        <v>0</v>
      </c>
      <c r="R15" s="114">
        <v>200</v>
      </c>
      <c r="S15" s="23">
        <v>0</v>
      </c>
      <c r="T15" s="114">
        <v>1820</v>
      </c>
      <c r="U15" s="114">
        <v>21033.84</v>
      </c>
      <c r="V15" s="23">
        <v>0</v>
      </c>
      <c r="W15" s="23">
        <f t="shared" si="2"/>
        <v>21033.84</v>
      </c>
      <c r="X15" s="21">
        <v>0</v>
      </c>
      <c r="Y15" s="21">
        <v>0</v>
      </c>
      <c r="Z15" s="21">
        <v>120</v>
      </c>
      <c r="AA15" s="21">
        <v>120</v>
      </c>
      <c r="AB15" s="23" t="e">
        <f t="shared" si="1"/>
        <v>#DIV/0!</v>
      </c>
      <c r="AC15" s="23">
        <f t="shared" si="0"/>
        <v>175.28200000000001</v>
      </c>
      <c r="AD15" s="23" t="s">
        <v>35</v>
      </c>
      <c r="AE15" s="284"/>
    </row>
    <row r="16" spans="1:31" s="115" customFormat="1" ht="10.199999999999999" x14ac:dyDescent="0.2">
      <c r="A16" s="21" t="s">
        <v>309</v>
      </c>
      <c r="B16" s="39" t="s">
        <v>306</v>
      </c>
      <c r="C16" s="21" t="s">
        <v>320</v>
      </c>
      <c r="D16" s="21">
        <v>0</v>
      </c>
      <c r="E16" s="21">
        <v>0</v>
      </c>
      <c r="F16" s="21" t="s">
        <v>379</v>
      </c>
      <c r="G16" s="21" t="s">
        <v>320</v>
      </c>
      <c r="H16" s="21">
        <v>0</v>
      </c>
      <c r="I16" s="21">
        <v>20</v>
      </c>
      <c r="J16" s="21">
        <v>9</v>
      </c>
      <c r="K16" s="114">
        <v>11636.8</v>
      </c>
      <c r="L16" s="114">
        <v>0</v>
      </c>
      <c r="M16" s="114">
        <v>2327.36</v>
      </c>
      <c r="N16" s="23">
        <v>0</v>
      </c>
      <c r="O16" s="114">
        <v>870</v>
      </c>
      <c r="P16" s="114">
        <v>5150.6000000000004</v>
      </c>
      <c r="Q16" s="114">
        <v>4800</v>
      </c>
      <c r="R16" s="114">
        <v>200</v>
      </c>
      <c r="S16" s="23">
        <v>0</v>
      </c>
      <c r="T16" s="114">
        <v>3900</v>
      </c>
      <c r="U16" s="114">
        <v>28884.76</v>
      </c>
      <c r="V16" s="23">
        <v>0</v>
      </c>
      <c r="W16" s="23">
        <f t="shared" si="2"/>
        <v>28884.76</v>
      </c>
      <c r="X16" s="21">
        <v>0</v>
      </c>
      <c r="Y16" s="21">
        <v>0</v>
      </c>
      <c r="Z16" s="21">
        <v>200</v>
      </c>
      <c r="AA16" s="21">
        <v>190</v>
      </c>
      <c r="AB16" s="23" t="e">
        <f t="shared" si="1"/>
        <v>#DIV/0!</v>
      </c>
      <c r="AC16" s="23">
        <f t="shared" si="0"/>
        <v>144.4238</v>
      </c>
      <c r="AD16" s="23" t="s">
        <v>35</v>
      </c>
      <c r="AE16" s="284"/>
    </row>
    <row r="17" spans="1:31" s="115" customFormat="1" ht="10.199999999999999" x14ac:dyDescent="0.2">
      <c r="A17" s="21" t="s">
        <v>309</v>
      </c>
      <c r="B17" s="39" t="s">
        <v>307</v>
      </c>
      <c r="C17" s="21" t="s">
        <v>321</v>
      </c>
      <c r="D17" s="21">
        <v>0</v>
      </c>
      <c r="E17" s="21">
        <v>0</v>
      </c>
      <c r="F17" s="21" t="s">
        <v>1541</v>
      </c>
      <c r="G17" s="21" t="s">
        <v>321</v>
      </c>
      <c r="H17" s="21">
        <v>0</v>
      </c>
      <c r="I17" s="21">
        <v>20</v>
      </c>
      <c r="J17" s="21">
        <v>9</v>
      </c>
      <c r="K17" s="114">
        <v>13161.2</v>
      </c>
      <c r="L17" s="114">
        <v>0</v>
      </c>
      <c r="M17" s="114">
        <v>2632.24</v>
      </c>
      <c r="N17" s="23">
        <v>0</v>
      </c>
      <c r="O17" s="114">
        <v>870</v>
      </c>
      <c r="P17" s="114">
        <v>4680</v>
      </c>
      <c r="Q17" s="114">
        <v>4800</v>
      </c>
      <c r="R17" s="114">
        <v>200</v>
      </c>
      <c r="S17" s="23">
        <v>0</v>
      </c>
      <c r="T17" s="114">
        <v>2600</v>
      </c>
      <c r="U17" s="114">
        <v>28944.04</v>
      </c>
      <c r="V17" s="23">
        <v>0</v>
      </c>
      <c r="W17" s="23">
        <f t="shared" si="2"/>
        <v>28944.04</v>
      </c>
      <c r="X17" s="21">
        <v>0</v>
      </c>
      <c r="Y17" s="21">
        <v>0</v>
      </c>
      <c r="Z17" s="21">
        <v>200</v>
      </c>
      <c r="AA17" s="21">
        <v>152</v>
      </c>
      <c r="AB17" s="23" t="e">
        <f t="shared" si="1"/>
        <v>#DIV/0!</v>
      </c>
      <c r="AC17" s="23">
        <f t="shared" si="0"/>
        <v>144.72020000000001</v>
      </c>
      <c r="AD17" s="23" t="s">
        <v>35</v>
      </c>
      <c r="AE17" s="284"/>
    </row>
    <row r="18" spans="1:31" s="115" customFormat="1" ht="10.199999999999999" x14ac:dyDescent="0.2">
      <c r="A18" s="21" t="s">
        <v>309</v>
      </c>
      <c r="B18" s="39" t="s">
        <v>325</v>
      </c>
      <c r="C18" s="21" t="s">
        <v>322</v>
      </c>
      <c r="D18" s="21">
        <v>0</v>
      </c>
      <c r="E18" s="21">
        <v>0</v>
      </c>
      <c r="F18" s="21" t="s">
        <v>379</v>
      </c>
      <c r="G18" s="21" t="s">
        <v>322</v>
      </c>
      <c r="H18" s="21">
        <v>0</v>
      </c>
      <c r="I18" s="21">
        <v>20</v>
      </c>
      <c r="J18" s="21">
        <v>9</v>
      </c>
      <c r="K18" s="114">
        <v>13161.2</v>
      </c>
      <c r="L18" s="114">
        <v>0</v>
      </c>
      <c r="M18" s="114">
        <v>2632.24</v>
      </c>
      <c r="N18" s="23">
        <v>0</v>
      </c>
      <c r="O18" s="114">
        <v>870</v>
      </c>
      <c r="P18" s="114">
        <v>4681.5</v>
      </c>
      <c r="Q18" s="114">
        <v>6708</v>
      </c>
      <c r="R18" s="114">
        <v>200</v>
      </c>
      <c r="S18" s="23">
        <v>0</v>
      </c>
      <c r="T18" s="23">
        <v>0</v>
      </c>
      <c r="U18" s="114">
        <v>28252.94</v>
      </c>
      <c r="V18" s="23">
        <v>0</v>
      </c>
      <c r="W18" s="23">
        <f t="shared" si="2"/>
        <v>28252.94</v>
      </c>
      <c r="X18" s="21">
        <v>0</v>
      </c>
      <c r="Y18" s="21">
        <v>0</v>
      </c>
      <c r="Z18" s="21">
        <v>200</v>
      </c>
      <c r="AA18" s="21">
        <v>159</v>
      </c>
      <c r="AB18" s="23" t="e">
        <f t="shared" si="1"/>
        <v>#DIV/0!</v>
      </c>
      <c r="AC18" s="23">
        <f t="shared" si="0"/>
        <v>141.2647</v>
      </c>
      <c r="AD18" s="23" t="s">
        <v>35</v>
      </c>
      <c r="AE18" s="284"/>
    </row>
    <row r="19" spans="1:31" s="115" customFormat="1" ht="10.199999999999999" x14ac:dyDescent="0.2">
      <c r="A19" s="21" t="s">
        <v>309</v>
      </c>
      <c r="B19" s="39" t="s">
        <v>308</v>
      </c>
      <c r="C19" s="21" t="s">
        <v>323</v>
      </c>
      <c r="D19" s="21">
        <v>0</v>
      </c>
      <c r="E19" s="21">
        <v>0</v>
      </c>
      <c r="F19" s="21" t="s">
        <v>379</v>
      </c>
      <c r="G19" s="21" t="s">
        <v>323</v>
      </c>
      <c r="H19" s="21">
        <v>0</v>
      </c>
      <c r="I19" s="21">
        <v>20</v>
      </c>
      <c r="J19" s="21">
        <v>9</v>
      </c>
      <c r="K19" s="114">
        <v>13161.2</v>
      </c>
      <c r="L19" s="114">
        <v>0</v>
      </c>
      <c r="M19" s="114">
        <v>2632.24</v>
      </c>
      <c r="N19" s="23">
        <v>0</v>
      </c>
      <c r="O19" s="114">
        <v>870</v>
      </c>
      <c r="P19" s="114">
        <v>4681.5</v>
      </c>
      <c r="Q19" s="114">
        <v>678</v>
      </c>
      <c r="R19" s="114">
        <v>200</v>
      </c>
      <c r="S19" s="23">
        <v>0</v>
      </c>
      <c r="T19" s="23">
        <v>0</v>
      </c>
      <c r="U19" s="114">
        <v>28252.94</v>
      </c>
      <c r="V19" s="23">
        <v>0</v>
      </c>
      <c r="W19" s="23">
        <f t="shared" si="2"/>
        <v>28252.94</v>
      </c>
      <c r="X19" s="21">
        <v>0</v>
      </c>
      <c r="Y19" s="21">
        <v>0</v>
      </c>
      <c r="Z19" s="21">
        <v>200</v>
      </c>
      <c r="AA19" s="21">
        <v>159</v>
      </c>
      <c r="AB19" s="23" t="e">
        <f t="shared" si="1"/>
        <v>#DIV/0!</v>
      </c>
      <c r="AC19" s="23">
        <f t="shared" si="0"/>
        <v>141.2647</v>
      </c>
      <c r="AD19" s="23" t="s">
        <v>35</v>
      </c>
      <c r="AE19" s="284"/>
    </row>
    <row r="20" spans="1:31" s="5" customFormat="1" ht="10.199999999999999" x14ac:dyDescent="0.2">
      <c r="A20" s="1"/>
      <c r="B20" s="1"/>
      <c r="C20" s="1"/>
      <c r="D20" s="1"/>
      <c r="E20" s="1"/>
      <c r="F20" s="1"/>
      <c r="G20" s="1"/>
      <c r="H20" s="1"/>
      <c r="I20" s="1"/>
      <c r="J20" s="1"/>
      <c r="K20" s="1"/>
      <c r="L20" s="1"/>
      <c r="M20" s="1"/>
      <c r="N20" s="13"/>
      <c r="O20" s="1"/>
      <c r="P20" s="1"/>
      <c r="Q20" s="1"/>
      <c r="R20" s="1"/>
      <c r="S20" s="13"/>
      <c r="T20" s="1"/>
      <c r="U20" s="1"/>
      <c r="V20" s="13"/>
      <c r="W20" s="13"/>
      <c r="X20" s="1"/>
      <c r="Y20" s="1"/>
      <c r="Z20" s="1"/>
      <c r="AA20" s="1"/>
      <c r="AB20" s="99"/>
      <c r="AC20" s="13"/>
      <c r="AD20" s="13"/>
      <c r="AE20" s="285"/>
    </row>
    <row r="21" spans="1:31" s="5" customFormat="1" ht="10.199999999999999" x14ac:dyDescent="0.2">
      <c r="A21" s="1"/>
      <c r="B21" s="1"/>
      <c r="C21" s="1"/>
      <c r="D21" s="1"/>
      <c r="E21" s="1"/>
      <c r="F21" s="1"/>
      <c r="G21" s="1"/>
      <c r="H21" s="1"/>
      <c r="I21" s="1"/>
      <c r="J21" s="1"/>
      <c r="K21" s="1"/>
      <c r="L21" s="1"/>
      <c r="M21" s="1"/>
      <c r="N21" s="13"/>
      <c r="O21" s="1"/>
      <c r="P21" s="1"/>
      <c r="Q21" s="1"/>
      <c r="R21" s="1"/>
      <c r="S21" s="13"/>
      <c r="T21" s="1"/>
      <c r="U21" s="1"/>
      <c r="V21" s="13"/>
      <c r="W21" s="13"/>
      <c r="X21" s="1"/>
      <c r="Y21" s="1"/>
      <c r="Z21" s="1"/>
      <c r="AA21" s="1"/>
      <c r="AB21" s="99"/>
      <c r="AC21" s="13"/>
      <c r="AD21" s="13"/>
      <c r="AE21" s="285"/>
    </row>
    <row r="22" spans="1:31" s="5" customFormat="1" ht="10.199999999999999" x14ac:dyDescent="0.2">
      <c r="A22" s="1"/>
      <c r="B22" s="1"/>
      <c r="C22" s="1"/>
      <c r="D22" s="1"/>
      <c r="E22" s="1"/>
      <c r="F22" s="1"/>
      <c r="G22" s="1"/>
      <c r="H22" s="1"/>
      <c r="I22" s="1"/>
      <c r="J22" s="1"/>
      <c r="K22" s="1"/>
      <c r="L22" s="1"/>
      <c r="M22" s="1"/>
      <c r="N22" s="13"/>
      <c r="O22" s="1"/>
      <c r="P22" s="1"/>
      <c r="Q22" s="1"/>
      <c r="R22" s="1"/>
      <c r="S22" s="13"/>
      <c r="T22" s="1"/>
      <c r="U22" s="1"/>
      <c r="V22" s="13"/>
      <c r="W22" s="13"/>
      <c r="X22" s="1"/>
      <c r="Y22" s="1"/>
      <c r="Z22" s="1"/>
      <c r="AA22" s="1"/>
      <c r="AB22" s="99"/>
      <c r="AC22" s="13"/>
      <c r="AD22" s="13"/>
      <c r="AE22" s="285"/>
    </row>
    <row r="23" spans="1:31" x14ac:dyDescent="0.25">
      <c r="A23" s="97"/>
      <c r="B23" s="97" t="s">
        <v>28</v>
      </c>
      <c r="C23" s="97">
        <f>COUNT(D4:D22)</f>
        <v>16</v>
      </c>
      <c r="D23" s="97">
        <f>SUM(D4:D22)</f>
        <v>0</v>
      </c>
      <c r="E23" s="97">
        <f>SUM(E4:E22)</f>
        <v>0</v>
      </c>
      <c r="F23" s="97"/>
      <c r="G23" s="97"/>
      <c r="H23" s="97">
        <f>SUM(H4:H22)</f>
        <v>0</v>
      </c>
      <c r="I23" s="97">
        <f>SUM(I4:I22)</f>
        <v>315</v>
      </c>
      <c r="J23" s="97">
        <f>MAX(J4:J22)</f>
        <v>9</v>
      </c>
      <c r="K23" s="98">
        <f>SUM(K4:K22)</f>
        <v>141470.39999999999</v>
      </c>
      <c r="L23" s="98">
        <f t="shared" ref="L23:AA23" si="3">SUM(L4:L19)</f>
        <v>0</v>
      </c>
      <c r="M23" s="98">
        <f t="shared" si="3"/>
        <v>28404.079999999994</v>
      </c>
      <c r="N23" s="98">
        <f t="shared" si="3"/>
        <v>0</v>
      </c>
      <c r="O23" s="98">
        <f t="shared" si="3"/>
        <v>10093.200000000001</v>
      </c>
      <c r="P23" s="98">
        <f t="shared" si="3"/>
        <v>57718.399999999994</v>
      </c>
      <c r="Q23" s="98">
        <f t="shared" si="3"/>
        <v>21786</v>
      </c>
      <c r="R23" s="98">
        <f t="shared" si="3"/>
        <v>3200</v>
      </c>
      <c r="S23" s="98">
        <f t="shared" si="3"/>
        <v>0</v>
      </c>
      <c r="T23" s="98">
        <f t="shared" si="3"/>
        <v>22360</v>
      </c>
      <c r="U23" s="98">
        <f t="shared" si="3"/>
        <v>293451.88</v>
      </c>
      <c r="V23" s="98">
        <f t="shared" si="3"/>
        <v>0</v>
      </c>
      <c r="W23" s="98">
        <f t="shared" si="3"/>
        <v>293451.88</v>
      </c>
      <c r="X23" s="226">
        <f t="shared" si="3"/>
        <v>0</v>
      </c>
      <c r="Y23" s="226">
        <f t="shared" si="3"/>
        <v>40</v>
      </c>
      <c r="Z23" s="226">
        <f t="shared" si="3"/>
        <v>2230</v>
      </c>
      <c r="AA23" s="226">
        <f t="shared" si="3"/>
        <v>2043</v>
      </c>
      <c r="AB23" s="113" t="e">
        <f>W23/(D23+E23)</f>
        <v>#DIV/0!</v>
      </c>
      <c r="AC23" s="113">
        <f>W23/Z23</f>
        <v>131.59277130044842</v>
      </c>
      <c r="AD23" s="113"/>
      <c r="AE23" s="113"/>
    </row>
    <row r="24" spans="1:31" ht="31.2" x14ac:dyDescent="0.25">
      <c r="A24" s="146" t="s">
        <v>14</v>
      </c>
      <c r="B24" s="146" t="s">
        <v>15</v>
      </c>
      <c r="C24" s="146" t="s">
        <v>16</v>
      </c>
      <c r="D24" s="43" t="s">
        <v>526</v>
      </c>
      <c r="E24" s="43" t="s">
        <v>524</v>
      </c>
      <c r="F24" s="146" t="s">
        <v>2</v>
      </c>
      <c r="G24" s="146" t="s">
        <v>3</v>
      </c>
      <c r="H24" s="43" t="s">
        <v>31</v>
      </c>
      <c r="I24" s="43" t="s">
        <v>4</v>
      </c>
      <c r="J24" s="43" t="s">
        <v>5</v>
      </c>
      <c r="K24" s="43" t="s">
        <v>6</v>
      </c>
      <c r="L24" s="43" t="s">
        <v>773</v>
      </c>
      <c r="M24" s="43" t="s">
        <v>13</v>
      </c>
      <c r="N24" s="146" t="s">
        <v>17</v>
      </c>
      <c r="O24" s="146" t="s">
        <v>7</v>
      </c>
      <c r="P24" s="43" t="s">
        <v>8</v>
      </c>
      <c r="Q24" s="146" t="s">
        <v>9</v>
      </c>
      <c r="R24" s="43" t="s">
        <v>18</v>
      </c>
      <c r="S24" s="146" t="s">
        <v>10</v>
      </c>
      <c r="T24" s="146" t="s">
        <v>12</v>
      </c>
      <c r="U24" s="43" t="s">
        <v>169</v>
      </c>
      <c r="V24" s="43" t="s">
        <v>170</v>
      </c>
      <c r="W24" s="43" t="s">
        <v>171</v>
      </c>
      <c r="X24" s="43" t="s">
        <v>163</v>
      </c>
      <c r="Y24" s="43" t="s">
        <v>164</v>
      </c>
      <c r="Z24" s="43" t="s">
        <v>165</v>
      </c>
      <c r="AA24" s="43" t="s">
        <v>166</v>
      </c>
      <c r="AB24" s="146" t="s">
        <v>167</v>
      </c>
      <c r="AC24" s="146" t="s">
        <v>168</v>
      </c>
      <c r="AD24" s="146" t="s">
        <v>1405</v>
      </c>
      <c r="AE24" s="146" t="s">
        <v>1406</v>
      </c>
    </row>
    <row r="25" spans="1:31" x14ac:dyDescent="0.25">
      <c r="A25" s="100"/>
      <c r="B25" s="100"/>
      <c r="C25" s="100"/>
      <c r="D25" s="100"/>
      <c r="E25" s="100"/>
      <c r="F25" s="100"/>
      <c r="G25" s="100"/>
      <c r="H25" s="100"/>
      <c r="I25" s="100"/>
      <c r="J25" s="100"/>
      <c r="K25" s="100"/>
      <c r="L25" s="100"/>
      <c r="M25" s="100"/>
      <c r="N25" s="100"/>
      <c r="O25" s="100"/>
      <c r="P25" s="100"/>
      <c r="Q25" s="100"/>
      <c r="R25" s="100"/>
      <c r="S25" s="100"/>
      <c r="T25" s="100"/>
      <c r="U25" s="100"/>
      <c r="V25" s="100"/>
      <c r="W25" s="100"/>
      <c r="X25" s="100"/>
      <c r="Y25" s="100"/>
      <c r="Z25" s="100"/>
      <c r="AA25" s="100"/>
      <c r="AB25" s="100"/>
      <c r="AC25" s="100"/>
      <c r="AD25" s="100"/>
      <c r="AE25" s="100"/>
    </row>
    <row r="26" spans="1:31" s="227" customFormat="1" ht="36" x14ac:dyDescent="0.25">
      <c r="A26" s="304" t="s">
        <v>1251</v>
      </c>
      <c r="B26" s="304"/>
      <c r="C26" s="245" t="s">
        <v>30</v>
      </c>
      <c r="D26" s="245" t="s">
        <v>526</v>
      </c>
      <c r="E26" s="245" t="s">
        <v>524</v>
      </c>
      <c r="F26" s="246"/>
      <c r="G26" s="246"/>
      <c r="H26" s="245" t="s">
        <v>31</v>
      </c>
      <c r="I26" s="245" t="s">
        <v>4</v>
      </c>
      <c r="J26" s="245" t="s">
        <v>5</v>
      </c>
      <c r="K26" s="245" t="s">
        <v>6</v>
      </c>
      <c r="L26" s="245" t="s">
        <v>773</v>
      </c>
      <c r="M26" s="245" t="s">
        <v>13</v>
      </c>
      <c r="N26" s="246" t="s">
        <v>17</v>
      </c>
      <c r="O26" s="246" t="s">
        <v>7</v>
      </c>
      <c r="P26" s="245" t="s">
        <v>8</v>
      </c>
      <c r="Q26" s="246" t="s">
        <v>9</v>
      </c>
      <c r="R26" s="245" t="s">
        <v>18</v>
      </c>
      <c r="S26" s="246" t="s">
        <v>10</v>
      </c>
      <c r="T26" s="246" t="s">
        <v>12</v>
      </c>
      <c r="U26" s="245" t="s">
        <v>169</v>
      </c>
      <c r="V26" s="245" t="s">
        <v>170</v>
      </c>
      <c r="W26" s="245" t="s">
        <v>171</v>
      </c>
      <c r="X26" s="245" t="s">
        <v>163</v>
      </c>
      <c r="Y26" s="245" t="s">
        <v>164</v>
      </c>
      <c r="Z26" s="245" t="s">
        <v>165</v>
      </c>
      <c r="AA26" s="245" t="s">
        <v>166</v>
      </c>
      <c r="AB26" s="247" t="s">
        <v>167</v>
      </c>
      <c r="AC26" s="247" t="s">
        <v>168</v>
      </c>
      <c r="AD26" s="247"/>
      <c r="AE26" s="247"/>
    </row>
    <row r="27" spans="1:31" s="20" customFormat="1" ht="25.5" customHeight="1" x14ac:dyDescent="0.25">
      <c r="A27" s="303" t="s">
        <v>686</v>
      </c>
      <c r="B27" s="303"/>
      <c r="C27" s="95">
        <f>COUNT(D4:D15)</f>
        <v>12</v>
      </c>
      <c r="D27" s="95">
        <f>SUM(D4:D15)</f>
        <v>0</v>
      </c>
      <c r="E27" s="95">
        <f>SUM(E4:E15)</f>
        <v>0</v>
      </c>
      <c r="F27" s="95"/>
      <c r="G27" s="95"/>
      <c r="H27" s="95">
        <f>SUM(H4:H15)</f>
        <v>0</v>
      </c>
      <c r="I27" s="95">
        <f>SUM(I4:I15)</f>
        <v>235</v>
      </c>
      <c r="J27" s="95">
        <f>MAX(J4:J15)</f>
        <v>5</v>
      </c>
      <c r="K27" s="45">
        <f>SUM(K4:K15)</f>
        <v>90350</v>
      </c>
      <c r="L27" s="45">
        <f t="shared" ref="L27:V27" si="4">SUM(L4:L15)</f>
        <v>0</v>
      </c>
      <c r="M27" s="45">
        <f t="shared" si="4"/>
        <v>18180</v>
      </c>
      <c r="N27" s="45">
        <f t="shared" si="4"/>
        <v>0</v>
      </c>
      <c r="O27" s="45">
        <f t="shared" si="4"/>
        <v>6613.2</v>
      </c>
      <c r="P27" s="45">
        <f t="shared" si="4"/>
        <v>38524.799999999996</v>
      </c>
      <c r="Q27" s="45">
        <f t="shared" si="4"/>
        <v>4800</v>
      </c>
      <c r="R27" s="45">
        <f t="shared" si="4"/>
        <v>2400</v>
      </c>
      <c r="S27" s="45">
        <f t="shared" si="4"/>
        <v>0</v>
      </c>
      <c r="T27" s="45">
        <f t="shared" si="4"/>
        <v>15860</v>
      </c>
      <c r="U27" s="45">
        <f t="shared" si="4"/>
        <v>179117.19999999998</v>
      </c>
      <c r="V27" s="45">
        <f t="shared" si="4"/>
        <v>0</v>
      </c>
      <c r="W27" s="62">
        <f>U27+V27</f>
        <v>179117.19999999998</v>
      </c>
      <c r="X27" s="249">
        <f>SUM(X4:X15)</f>
        <v>0</v>
      </c>
      <c r="Y27" s="249">
        <f>SUM(Y4:Y15)</f>
        <v>40</v>
      </c>
      <c r="Z27" s="249">
        <f>SUM(Z4:Z15)</f>
        <v>1430</v>
      </c>
      <c r="AA27" s="249">
        <f>SUM(AA4:AA15)</f>
        <v>1383</v>
      </c>
      <c r="AB27" s="62" t="e">
        <f>W27/(D27+E27)</f>
        <v>#DIV/0!</v>
      </c>
      <c r="AC27" s="62">
        <f>W27/Z27</f>
        <v>125.25678321678321</v>
      </c>
      <c r="AD27" s="62"/>
      <c r="AE27" s="62"/>
    </row>
    <row r="28" spans="1:31" s="20" customFormat="1" ht="25.5" customHeight="1" x14ac:dyDescent="0.25">
      <c r="A28" s="303" t="s">
        <v>694</v>
      </c>
      <c r="B28" s="303"/>
      <c r="C28" s="95">
        <f>COUNT(D16:D19)</f>
        <v>4</v>
      </c>
      <c r="D28" s="95">
        <f>SUM(D16:D19)</f>
        <v>0</v>
      </c>
      <c r="E28" s="95">
        <f>SUM(E16:E19)</f>
        <v>0</v>
      </c>
      <c r="F28" s="95"/>
      <c r="G28" s="95"/>
      <c r="H28" s="95">
        <f>SUM(H16:H19)</f>
        <v>0</v>
      </c>
      <c r="I28" s="95">
        <f>SUM(I16:I19)</f>
        <v>80</v>
      </c>
      <c r="J28" s="95">
        <f>MAX(J16:J19)</f>
        <v>9</v>
      </c>
      <c r="K28" s="45">
        <f>SUM(K16:K19)</f>
        <v>51120.399999999994</v>
      </c>
      <c r="L28" s="45">
        <f t="shared" ref="L28:AA28" si="5">SUM(L16:L19)</f>
        <v>0</v>
      </c>
      <c r="M28" s="45">
        <f t="shared" si="5"/>
        <v>10224.08</v>
      </c>
      <c r="N28" s="45">
        <f t="shared" si="5"/>
        <v>0</v>
      </c>
      <c r="O28" s="45">
        <f t="shared" si="5"/>
        <v>3480</v>
      </c>
      <c r="P28" s="45">
        <f t="shared" si="5"/>
        <v>19193.599999999999</v>
      </c>
      <c r="Q28" s="45">
        <f t="shared" si="5"/>
        <v>16986</v>
      </c>
      <c r="R28" s="45">
        <f t="shared" si="5"/>
        <v>800</v>
      </c>
      <c r="S28" s="45">
        <f t="shared" si="5"/>
        <v>0</v>
      </c>
      <c r="T28" s="45">
        <f t="shared" si="5"/>
        <v>6500</v>
      </c>
      <c r="U28" s="45">
        <f t="shared" si="5"/>
        <v>114334.68000000001</v>
      </c>
      <c r="V28" s="45">
        <f t="shared" si="5"/>
        <v>0</v>
      </c>
      <c r="W28" s="62">
        <f>U28+V28</f>
        <v>114334.68000000001</v>
      </c>
      <c r="X28" s="249">
        <f t="shared" si="5"/>
        <v>0</v>
      </c>
      <c r="Y28" s="249">
        <f t="shared" si="5"/>
        <v>0</v>
      </c>
      <c r="Z28" s="249">
        <f t="shared" si="5"/>
        <v>800</v>
      </c>
      <c r="AA28" s="249">
        <f t="shared" si="5"/>
        <v>660</v>
      </c>
      <c r="AB28" s="62" t="e">
        <f>W28/(D28+E28)</f>
        <v>#DIV/0!</v>
      </c>
      <c r="AC28" s="62">
        <f>W28/Z28</f>
        <v>142.91835</v>
      </c>
      <c r="AD28" s="62"/>
      <c r="AE28" s="62"/>
    </row>
  </sheetData>
  <mergeCells count="3">
    <mergeCell ref="A27:B27"/>
    <mergeCell ref="A28:B28"/>
    <mergeCell ref="A26:B26"/>
  </mergeCells>
  <pageMargins left="0.74803149606299213" right="0.74803149606299213" top="0.98425196850393704" bottom="0.98425196850393704" header="0.51181102362204722" footer="0.51181102362204722"/>
  <pageSetup paperSize="9" scale="47" orientation="landscape" r:id="rId1"/>
  <headerFooter alignWithMargins="0"/>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8">
    <pageSetUpPr fitToPage="1"/>
  </sheetPr>
  <dimension ref="A1:AE28"/>
  <sheetViews>
    <sheetView workbookViewId="0">
      <selection activeCell="A4" sqref="A4:AE18"/>
    </sheetView>
  </sheetViews>
  <sheetFormatPr defaultRowHeight="13.2" x14ac:dyDescent="0.25"/>
  <cols>
    <col min="1" max="1" width="14.5546875" customWidth="1"/>
    <col min="2" max="3" width="12.6640625" customWidth="1"/>
    <col min="6" max="6" width="18.88671875" customWidth="1"/>
    <col min="7" max="7" width="12" customWidth="1"/>
    <col min="8" max="10" width="9.33203125" bestFit="1" customWidth="1"/>
    <col min="11" max="11" width="11.6640625" customWidth="1"/>
    <col min="12" max="12" width="6.44140625" bestFit="1" customWidth="1"/>
    <col min="13" max="13" width="11" bestFit="1" customWidth="1"/>
    <col min="14" max="14" width="8" bestFit="1" customWidth="1"/>
    <col min="15" max="15" width="10" bestFit="1" customWidth="1"/>
    <col min="16" max="16" width="8.88671875" bestFit="1" customWidth="1"/>
    <col min="17" max="17" width="11" bestFit="1" customWidth="1"/>
    <col min="18" max="18" width="10" bestFit="1" customWidth="1"/>
    <col min="19" max="19" width="7.44140625" bestFit="1" customWidth="1"/>
    <col min="20" max="20" width="11" bestFit="1" customWidth="1"/>
    <col min="21" max="21" width="12" bestFit="1" customWidth="1"/>
    <col min="22" max="22" width="11" bestFit="1" customWidth="1"/>
    <col min="23" max="23" width="12" bestFit="1" customWidth="1"/>
    <col min="26" max="27" width="9.33203125" bestFit="1" customWidth="1"/>
    <col min="28" max="28" width="10.6640625" customWidth="1"/>
    <col min="30" max="30" width="22" customWidth="1"/>
    <col min="31" max="31" width="23.44140625" customWidth="1"/>
  </cols>
  <sheetData>
    <row r="1" spans="1:31" x14ac:dyDescent="0.25">
      <c r="A1" s="10" t="s">
        <v>326</v>
      </c>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31" s="115" customFormat="1" ht="10.199999999999999" x14ac:dyDescent="0.2">
      <c r="A4" s="21" t="s">
        <v>327</v>
      </c>
      <c r="B4" s="39" t="s">
        <v>266</v>
      </c>
      <c r="C4" s="21" t="s">
        <v>328</v>
      </c>
      <c r="D4" s="21">
        <v>0</v>
      </c>
      <c r="E4" s="21">
        <v>0</v>
      </c>
      <c r="F4" s="21" t="s">
        <v>436</v>
      </c>
      <c r="G4" s="21" t="s">
        <v>328</v>
      </c>
      <c r="H4" s="21">
        <v>0</v>
      </c>
      <c r="I4" s="21">
        <v>22</v>
      </c>
      <c r="J4" s="21">
        <v>11</v>
      </c>
      <c r="K4" s="114">
        <v>14338.4</v>
      </c>
      <c r="L4" s="114">
        <v>0</v>
      </c>
      <c r="M4" s="114">
        <v>2867.68</v>
      </c>
      <c r="N4" s="114">
        <v>0</v>
      </c>
      <c r="O4" s="114">
        <v>1015.4</v>
      </c>
      <c r="P4" s="114">
        <v>43</v>
      </c>
      <c r="Q4" s="114">
        <v>3648.4</v>
      </c>
      <c r="R4" s="114">
        <v>700</v>
      </c>
      <c r="S4" s="114">
        <v>0</v>
      </c>
      <c r="T4" s="23">
        <v>0</v>
      </c>
      <c r="U4" s="114">
        <v>22612.880000000001</v>
      </c>
      <c r="V4" s="23">
        <v>0</v>
      </c>
      <c r="W4" s="23">
        <f>U4+V4</f>
        <v>22612.880000000001</v>
      </c>
      <c r="X4" s="21">
        <v>0</v>
      </c>
      <c r="Y4" s="21">
        <v>0</v>
      </c>
      <c r="Z4" s="21">
        <v>264</v>
      </c>
      <c r="AA4" s="21">
        <v>232</v>
      </c>
      <c r="AB4" s="23" t="e">
        <f t="shared" ref="AB4:AB18" si="0">W4/(D4+E4)</f>
        <v>#DIV/0!</v>
      </c>
      <c r="AC4" s="23">
        <f>W4/Z4</f>
        <v>85.654848484848486</v>
      </c>
      <c r="AD4" s="23" t="s">
        <v>35</v>
      </c>
      <c r="AE4" s="284"/>
    </row>
    <row r="5" spans="1:31" s="115" customFormat="1" ht="10.199999999999999" x14ac:dyDescent="0.2">
      <c r="A5" s="21" t="s">
        <v>327</v>
      </c>
      <c r="B5" s="39" t="s">
        <v>233</v>
      </c>
      <c r="C5" s="21" t="s">
        <v>329</v>
      </c>
      <c r="D5" s="21">
        <v>0</v>
      </c>
      <c r="E5" s="21">
        <v>0</v>
      </c>
      <c r="F5" s="21" t="s">
        <v>436</v>
      </c>
      <c r="G5" s="21" t="s">
        <v>329</v>
      </c>
      <c r="H5" s="21">
        <v>0</v>
      </c>
      <c r="I5" s="21">
        <v>22</v>
      </c>
      <c r="J5" s="21">
        <v>11</v>
      </c>
      <c r="K5" s="114">
        <v>14338.4</v>
      </c>
      <c r="L5" s="114">
        <v>0</v>
      </c>
      <c r="M5" s="114">
        <v>2867.68</v>
      </c>
      <c r="N5" s="114">
        <v>0</v>
      </c>
      <c r="O5" s="114">
        <v>997.4</v>
      </c>
      <c r="P5" s="114">
        <v>43</v>
      </c>
      <c r="Q5" s="114">
        <v>4800</v>
      </c>
      <c r="R5" s="114">
        <v>700</v>
      </c>
      <c r="S5" s="23">
        <v>0</v>
      </c>
      <c r="T5" s="23">
        <v>0</v>
      </c>
      <c r="U5" s="114">
        <v>23746.48</v>
      </c>
      <c r="V5" s="23">
        <v>0</v>
      </c>
      <c r="W5" s="23">
        <f t="shared" ref="W5:W16" si="1">U5+V5</f>
        <v>23746.48</v>
      </c>
      <c r="X5" s="21">
        <v>0</v>
      </c>
      <c r="Y5" s="21">
        <v>0</v>
      </c>
      <c r="Z5" s="21">
        <v>264</v>
      </c>
      <c r="AA5" s="21">
        <v>209</v>
      </c>
      <c r="AB5" s="23" t="e">
        <f t="shared" si="0"/>
        <v>#DIV/0!</v>
      </c>
      <c r="AC5" s="23">
        <f t="shared" ref="AC5:AC16" si="2">W5/Z5</f>
        <v>89.948787878787883</v>
      </c>
      <c r="AD5" s="23" t="s">
        <v>35</v>
      </c>
      <c r="AE5" s="284"/>
    </row>
    <row r="6" spans="1:31" s="115" customFormat="1" ht="10.199999999999999" x14ac:dyDescent="0.2">
      <c r="A6" s="21" t="s">
        <v>327</v>
      </c>
      <c r="B6" s="39" t="s">
        <v>234</v>
      </c>
      <c r="C6" s="21" t="s">
        <v>330</v>
      </c>
      <c r="D6" s="21">
        <v>0</v>
      </c>
      <c r="E6" s="21">
        <v>0</v>
      </c>
      <c r="F6" s="21" t="s">
        <v>436</v>
      </c>
      <c r="G6" s="21" t="s">
        <v>330</v>
      </c>
      <c r="H6" s="21">
        <v>0</v>
      </c>
      <c r="I6" s="21">
        <v>23</v>
      </c>
      <c r="J6" s="21">
        <v>10</v>
      </c>
      <c r="K6" s="114">
        <v>14338.4</v>
      </c>
      <c r="L6" s="114">
        <v>0</v>
      </c>
      <c r="M6" s="114">
        <v>2867.68</v>
      </c>
      <c r="N6" s="114">
        <v>0</v>
      </c>
      <c r="O6" s="114">
        <v>1015.4</v>
      </c>
      <c r="P6" s="114">
        <v>43</v>
      </c>
      <c r="Q6" s="114">
        <v>4800</v>
      </c>
      <c r="R6" s="114">
        <v>700</v>
      </c>
      <c r="S6" s="114">
        <v>0</v>
      </c>
      <c r="T6" s="23">
        <v>0</v>
      </c>
      <c r="U6" s="114">
        <v>23764.48</v>
      </c>
      <c r="V6" s="23">
        <v>0</v>
      </c>
      <c r="W6" s="23">
        <f t="shared" si="1"/>
        <v>23764.48</v>
      </c>
      <c r="X6" s="21">
        <v>0</v>
      </c>
      <c r="Y6" s="21">
        <v>0</v>
      </c>
      <c r="Z6" s="21">
        <v>253</v>
      </c>
      <c r="AA6" s="21">
        <v>159</v>
      </c>
      <c r="AB6" s="23" t="e">
        <f t="shared" si="0"/>
        <v>#DIV/0!</v>
      </c>
      <c r="AC6" s="23">
        <f t="shared" si="2"/>
        <v>93.930750988142293</v>
      </c>
      <c r="AD6" s="23" t="s">
        <v>35</v>
      </c>
      <c r="AE6" s="284"/>
    </row>
    <row r="7" spans="1:31" s="115" customFormat="1" ht="10.199999999999999" x14ac:dyDescent="0.2">
      <c r="A7" s="21" t="s">
        <v>327</v>
      </c>
      <c r="B7" s="39" t="s">
        <v>235</v>
      </c>
      <c r="C7" s="21" t="s">
        <v>331</v>
      </c>
      <c r="D7" s="21">
        <v>0</v>
      </c>
      <c r="E7" s="21">
        <v>0</v>
      </c>
      <c r="F7" s="21" t="s">
        <v>436</v>
      </c>
      <c r="G7" s="21" t="s">
        <v>331</v>
      </c>
      <c r="H7" s="21">
        <v>0</v>
      </c>
      <c r="I7" s="21">
        <v>15</v>
      </c>
      <c r="J7" s="21">
        <v>11</v>
      </c>
      <c r="K7" s="114">
        <v>14338.4</v>
      </c>
      <c r="L7" s="114">
        <v>0</v>
      </c>
      <c r="M7" s="114">
        <v>2867.68</v>
      </c>
      <c r="N7" s="114">
        <v>0</v>
      </c>
      <c r="O7" s="114">
        <v>1015.4</v>
      </c>
      <c r="P7" s="114">
        <v>43</v>
      </c>
      <c r="Q7" s="114">
        <v>4800</v>
      </c>
      <c r="R7" s="114">
        <v>700</v>
      </c>
      <c r="S7" s="114">
        <v>0</v>
      </c>
      <c r="T7" s="23">
        <v>0</v>
      </c>
      <c r="U7" s="114">
        <v>23764.48</v>
      </c>
      <c r="V7" s="23">
        <v>0</v>
      </c>
      <c r="W7" s="23">
        <f t="shared" si="1"/>
        <v>23764.48</v>
      </c>
      <c r="X7" s="21">
        <v>0</v>
      </c>
      <c r="Y7" s="21">
        <v>0</v>
      </c>
      <c r="Z7" s="21">
        <v>180</v>
      </c>
      <c r="AA7" s="21">
        <v>162</v>
      </c>
      <c r="AB7" s="23" t="e">
        <f t="shared" si="0"/>
        <v>#DIV/0!</v>
      </c>
      <c r="AC7" s="23">
        <f t="shared" si="2"/>
        <v>132.02488888888888</v>
      </c>
      <c r="AD7" s="23" t="s">
        <v>35</v>
      </c>
      <c r="AE7" s="284"/>
    </row>
    <row r="8" spans="1:31" s="115" customFormat="1" ht="10.199999999999999" x14ac:dyDescent="0.2">
      <c r="A8" s="21" t="s">
        <v>327</v>
      </c>
      <c r="B8" s="39" t="s">
        <v>305</v>
      </c>
      <c r="C8" s="21" t="s">
        <v>332</v>
      </c>
      <c r="D8" s="21">
        <v>0</v>
      </c>
      <c r="E8" s="21">
        <v>0</v>
      </c>
      <c r="F8" s="21" t="s">
        <v>440</v>
      </c>
      <c r="G8" s="21" t="s">
        <v>332</v>
      </c>
      <c r="H8" s="21">
        <v>0</v>
      </c>
      <c r="I8" s="21">
        <v>20</v>
      </c>
      <c r="J8" s="21">
        <v>11</v>
      </c>
      <c r="K8" s="114">
        <v>16237.2</v>
      </c>
      <c r="L8" s="114">
        <v>0</v>
      </c>
      <c r="M8" s="114">
        <v>3247.44</v>
      </c>
      <c r="N8" s="114">
        <v>0</v>
      </c>
      <c r="O8" s="114">
        <v>1189.4000000000001</v>
      </c>
      <c r="P8" s="114">
        <v>43</v>
      </c>
      <c r="Q8" s="114">
        <v>4800</v>
      </c>
      <c r="R8" s="114">
        <v>700</v>
      </c>
      <c r="S8" s="114">
        <v>0</v>
      </c>
      <c r="T8" s="23">
        <v>0</v>
      </c>
      <c r="U8" s="114">
        <v>26217.040000000001</v>
      </c>
      <c r="V8" s="23">
        <v>0</v>
      </c>
      <c r="W8" s="23">
        <f t="shared" si="1"/>
        <v>26217.040000000001</v>
      </c>
      <c r="X8" s="21">
        <v>0</v>
      </c>
      <c r="Y8" s="21">
        <v>0</v>
      </c>
      <c r="Z8" s="21">
        <v>240</v>
      </c>
      <c r="AA8" s="21">
        <v>205</v>
      </c>
      <c r="AB8" s="23" t="e">
        <f t="shared" si="0"/>
        <v>#DIV/0!</v>
      </c>
      <c r="AC8" s="23">
        <f t="shared" si="2"/>
        <v>109.23766666666667</v>
      </c>
      <c r="AD8" s="23" t="s">
        <v>1542</v>
      </c>
      <c r="AE8" s="284"/>
    </row>
    <row r="9" spans="1:31" s="115" customFormat="1" ht="10.199999999999999" x14ac:dyDescent="0.2">
      <c r="A9" s="21" t="s">
        <v>327</v>
      </c>
      <c r="B9" s="39" t="s">
        <v>306</v>
      </c>
      <c r="C9" s="21" t="s">
        <v>333</v>
      </c>
      <c r="D9" s="21">
        <v>0</v>
      </c>
      <c r="E9" s="21">
        <v>0</v>
      </c>
      <c r="F9" s="21" t="s">
        <v>440</v>
      </c>
      <c r="G9" s="21" t="s">
        <v>333</v>
      </c>
      <c r="H9" s="21">
        <v>0</v>
      </c>
      <c r="I9" s="21">
        <v>20</v>
      </c>
      <c r="J9" s="21">
        <v>12</v>
      </c>
      <c r="K9" s="114">
        <v>15287.8</v>
      </c>
      <c r="L9" s="114">
        <v>0</v>
      </c>
      <c r="M9" s="114">
        <v>3057.56</v>
      </c>
      <c r="N9" s="114">
        <v>0</v>
      </c>
      <c r="O9" s="114">
        <v>1044</v>
      </c>
      <c r="P9" s="114">
        <v>29</v>
      </c>
      <c r="Q9" s="114">
        <v>4800</v>
      </c>
      <c r="R9" s="114">
        <v>700</v>
      </c>
      <c r="S9" s="114">
        <v>0</v>
      </c>
      <c r="T9" s="23">
        <v>0</v>
      </c>
      <c r="U9" s="114">
        <v>24918.36</v>
      </c>
      <c r="V9" s="23">
        <v>0</v>
      </c>
      <c r="W9" s="23">
        <f t="shared" si="1"/>
        <v>24918.36</v>
      </c>
      <c r="X9" s="21">
        <v>0</v>
      </c>
      <c r="Y9" s="21">
        <v>0</v>
      </c>
      <c r="Z9" s="21">
        <v>260</v>
      </c>
      <c r="AA9" s="21">
        <v>231</v>
      </c>
      <c r="AB9" s="23" t="e">
        <f t="shared" si="0"/>
        <v>#DIV/0!</v>
      </c>
      <c r="AC9" s="23">
        <f t="shared" si="2"/>
        <v>95.839846153846153</v>
      </c>
      <c r="AD9" s="23" t="s">
        <v>1543</v>
      </c>
      <c r="AE9" s="284"/>
    </row>
    <row r="10" spans="1:31" s="115" customFormat="1" ht="10.199999999999999" x14ac:dyDescent="0.2">
      <c r="A10" s="21" t="s">
        <v>327</v>
      </c>
      <c r="B10" s="39" t="s">
        <v>307</v>
      </c>
      <c r="C10" s="21" t="s">
        <v>334</v>
      </c>
      <c r="D10" s="21">
        <v>0</v>
      </c>
      <c r="E10" s="21">
        <v>0</v>
      </c>
      <c r="F10" s="21" t="s">
        <v>440</v>
      </c>
      <c r="G10" s="21" t="s">
        <v>334</v>
      </c>
      <c r="H10" s="21">
        <v>0</v>
      </c>
      <c r="I10" s="21">
        <v>20</v>
      </c>
      <c r="J10" s="21">
        <v>12</v>
      </c>
      <c r="K10" s="114">
        <v>16208</v>
      </c>
      <c r="L10" s="114">
        <v>0</v>
      </c>
      <c r="M10" s="114">
        <v>3241.6</v>
      </c>
      <c r="N10" s="114">
        <v>0</v>
      </c>
      <c r="O10" s="114">
        <v>1044</v>
      </c>
      <c r="P10" s="114">
        <v>29</v>
      </c>
      <c r="Q10" s="114">
        <v>4800</v>
      </c>
      <c r="R10" s="114">
        <v>700</v>
      </c>
      <c r="S10" s="114">
        <v>0</v>
      </c>
      <c r="T10" s="23">
        <v>0</v>
      </c>
      <c r="U10" s="114">
        <v>26022.6</v>
      </c>
      <c r="V10" s="23">
        <v>0</v>
      </c>
      <c r="W10" s="23">
        <f t="shared" si="1"/>
        <v>26022.6</v>
      </c>
      <c r="X10" s="21">
        <v>0</v>
      </c>
      <c r="Y10" s="21">
        <v>0</v>
      </c>
      <c r="Z10" s="21">
        <v>260</v>
      </c>
      <c r="AA10" s="21">
        <v>248</v>
      </c>
      <c r="AB10" s="23" t="e">
        <f t="shared" si="0"/>
        <v>#DIV/0!</v>
      </c>
      <c r="AC10" s="23">
        <f t="shared" si="2"/>
        <v>100.08692307692307</v>
      </c>
      <c r="AD10" s="23" t="s">
        <v>1528</v>
      </c>
      <c r="AE10" s="284"/>
    </row>
    <row r="11" spans="1:31" s="115" customFormat="1" ht="10.199999999999999" x14ac:dyDescent="0.2">
      <c r="A11" s="21" t="s">
        <v>327</v>
      </c>
      <c r="B11" s="39" t="s">
        <v>325</v>
      </c>
      <c r="C11" s="21" t="s">
        <v>323</v>
      </c>
      <c r="D11" s="21">
        <v>0</v>
      </c>
      <c r="E11" s="21">
        <v>0</v>
      </c>
      <c r="F11" s="21" t="s">
        <v>440</v>
      </c>
      <c r="G11" s="21" t="s">
        <v>323</v>
      </c>
      <c r="H11" s="21">
        <v>0</v>
      </c>
      <c r="I11" s="21">
        <v>15</v>
      </c>
      <c r="J11" s="21">
        <v>12</v>
      </c>
      <c r="K11" s="114">
        <v>16208</v>
      </c>
      <c r="L11" s="114">
        <v>0</v>
      </c>
      <c r="M11" s="114">
        <v>3241.6</v>
      </c>
      <c r="N11" s="114">
        <v>0</v>
      </c>
      <c r="O11" s="114">
        <v>1044</v>
      </c>
      <c r="P11" s="114">
        <v>29</v>
      </c>
      <c r="Q11" s="114">
        <v>4800</v>
      </c>
      <c r="R11" s="114">
        <v>700</v>
      </c>
      <c r="S11" s="114">
        <v>0</v>
      </c>
      <c r="T11" s="23">
        <v>0</v>
      </c>
      <c r="U11" s="114">
        <v>26022.6</v>
      </c>
      <c r="V11" s="23">
        <v>0</v>
      </c>
      <c r="W11" s="23">
        <f t="shared" si="1"/>
        <v>26022.6</v>
      </c>
      <c r="X11" s="21">
        <v>0</v>
      </c>
      <c r="Y11" s="21">
        <v>0</v>
      </c>
      <c r="Z11" s="21">
        <v>195</v>
      </c>
      <c r="AA11" s="21">
        <v>183</v>
      </c>
      <c r="AB11" s="23" t="e">
        <f t="shared" si="0"/>
        <v>#DIV/0!</v>
      </c>
      <c r="AC11" s="23">
        <f t="shared" si="2"/>
        <v>133.44923076923075</v>
      </c>
      <c r="AD11" s="23" t="s">
        <v>1544</v>
      </c>
      <c r="AE11" s="284"/>
    </row>
    <row r="12" spans="1:31" s="115" customFormat="1" ht="10.199999999999999" x14ac:dyDescent="0.2">
      <c r="A12" s="21" t="s">
        <v>327</v>
      </c>
      <c r="B12" s="39" t="s">
        <v>283</v>
      </c>
      <c r="C12" s="21" t="s">
        <v>296</v>
      </c>
      <c r="D12" s="21">
        <v>1</v>
      </c>
      <c r="E12" s="21">
        <v>0</v>
      </c>
      <c r="F12" s="21" t="s">
        <v>96</v>
      </c>
      <c r="G12" s="21" t="s">
        <v>296</v>
      </c>
      <c r="H12" s="21">
        <v>0</v>
      </c>
      <c r="I12" s="21">
        <v>20</v>
      </c>
      <c r="J12" s="21">
        <v>12</v>
      </c>
      <c r="K12" s="114">
        <v>16208</v>
      </c>
      <c r="L12" s="114">
        <v>0</v>
      </c>
      <c r="M12" s="114">
        <v>3241.6</v>
      </c>
      <c r="N12" s="114">
        <v>0</v>
      </c>
      <c r="O12" s="114">
        <v>1044</v>
      </c>
      <c r="P12" s="114">
        <v>29</v>
      </c>
      <c r="Q12" s="114">
        <v>4800</v>
      </c>
      <c r="R12" s="114">
        <v>700</v>
      </c>
      <c r="S12" s="114">
        <v>0</v>
      </c>
      <c r="T12" s="23">
        <v>6760</v>
      </c>
      <c r="U12" s="114">
        <v>32782.6</v>
      </c>
      <c r="V12" s="23">
        <v>0</v>
      </c>
      <c r="W12" s="23">
        <f t="shared" si="1"/>
        <v>32782.6</v>
      </c>
      <c r="X12" s="21">
        <v>2500</v>
      </c>
      <c r="Y12" s="21">
        <v>20</v>
      </c>
      <c r="Z12" s="21">
        <v>240</v>
      </c>
      <c r="AA12" s="21">
        <v>240</v>
      </c>
      <c r="AB12" s="23">
        <f t="shared" si="0"/>
        <v>32782.6</v>
      </c>
      <c r="AC12" s="23">
        <f t="shared" si="2"/>
        <v>136.59416666666667</v>
      </c>
      <c r="AD12" s="23" t="s">
        <v>35</v>
      </c>
      <c r="AE12" s="284"/>
    </row>
    <row r="13" spans="1:31" s="115" customFormat="1" ht="10.199999999999999" x14ac:dyDescent="0.2">
      <c r="A13" s="21" t="s">
        <v>327</v>
      </c>
      <c r="B13" s="39" t="s">
        <v>284</v>
      </c>
      <c r="C13" s="21" t="s">
        <v>335</v>
      </c>
      <c r="D13" s="21">
        <v>1</v>
      </c>
      <c r="E13" s="21">
        <v>0</v>
      </c>
      <c r="F13" s="21" t="s">
        <v>96</v>
      </c>
      <c r="G13" s="21" t="s">
        <v>335</v>
      </c>
      <c r="H13" s="21">
        <v>0</v>
      </c>
      <c r="I13" s="21">
        <v>20</v>
      </c>
      <c r="J13" s="21">
        <v>10</v>
      </c>
      <c r="K13" s="114">
        <v>16208</v>
      </c>
      <c r="L13" s="114">
        <v>0</v>
      </c>
      <c r="M13" s="114">
        <v>3241.6</v>
      </c>
      <c r="N13" s="114">
        <v>0</v>
      </c>
      <c r="O13" s="114">
        <v>1044</v>
      </c>
      <c r="P13" s="114">
        <v>29</v>
      </c>
      <c r="Q13" s="114">
        <v>4800</v>
      </c>
      <c r="R13" s="114">
        <v>700</v>
      </c>
      <c r="S13" s="114">
        <v>0</v>
      </c>
      <c r="T13" s="23">
        <v>0</v>
      </c>
      <c r="U13" s="114">
        <v>26022.6</v>
      </c>
      <c r="V13" s="23">
        <v>0</v>
      </c>
      <c r="W13" s="23">
        <f t="shared" si="1"/>
        <v>26022.6</v>
      </c>
      <c r="X13" s="21">
        <v>2500</v>
      </c>
      <c r="Y13" s="21">
        <v>20</v>
      </c>
      <c r="Z13" s="21">
        <v>240</v>
      </c>
      <c r="AA13" s="21">
        <v>169</v>
      </c>
      <c r="AB13" s="23">
        <f t="shared" si="0"/>
        <v>26022.6</v>
      </c>
      <c r="AC13" s="23">
        <f t="shared" si="2"/>
        <v>108.42749999999999</v>
      </c>
      <c r="AD13" s="23" t="s">
        <v>35</v>
      </c>
      <c r="AE13" s="284"/>
    </row>
    <row r="14" spans="1:31" s="115" customFormat="1" ht="10.199999999999999" x14ac:dyDescent="0.2">
      <c r="A14" s="21" t="s">
        <v>327</v>
      </c>
      <c r="B14" s="39" t="s">
        <v>34</v>
      </c>
      <c r="C14" s="21" t="s">
        <v>336</v>
      </c>
      <c r="D14" s="21">
        <v>1</v>
      </c>
      <c r="E14" s="21">
        <v>0</v>
      </c>
      <c r="F14" s="21" t="s">
        <v>96</v>
      </c>
      <c r="G14" s="21" t="s">
        <v>336</v>
      </c>
      <c r="H14" s="21">
        <v>0</v>
      </c>
      <c r="I14" s="21">
        <v>20</v>
      </c>
      <c r="J14" s="21">
        <v>12</v>
      </c>
      <c r="K14" s="114">
        <v>16208</v>
      </c>
      <c r="L14" s="114">
        <v>0</v>
      </c>
      <c r="M14" s="114">
        <v>3241.6</v>
      </c>
      <c r="N14" s="114">
        <v>0</v>
      </c>
      <c r="O14" s="114">
        <v>1044</v>
      </c>
      <c r="P14" s="114">
        <v>499.8</v>
      </c>
      <c r="Q14" s="114">
        <v>6708</v>
      </c>
      <c r="R14" s="114">
        <v>700</v>
      </c>
      <c r="S14" s="114">
        <v>0</v>
      </c>
      <c r="T14" s="114">
        <v>6760</v>
      </c>
      <c r="U14" s="114">
        <v>35161.4</v>
      </c>
      <c r="V14" s="23">
        <v>0</v>
      </c>
      <c r="W14" s="23">
        <f t="shared" si="1"/>
        <v>35161.4</v>
      </c>
      <c r="X14" s="21">
        <v>2500</v>
      </c>
      <c r="Y14" s="21">
        <v>20</v>
      </c>
      <c r="Z14" s="21">
        <v>240</v>
      </c>
      <c r="AA14" s="21">
        <v>204</v>
      </c>
      <c r="AB14" s="23">
        <f t="shared" si="0"/>
        <v>35161.4</v>
      </c>
      <c r="AC14" s="23">
        <f t="shared" si="2"/>
        <v>146.50583333333333</v>
      </c>
      <c r="AD14" s="23" t="s">
        <v>35</v>
      </c>
      <c r="AE14" s="284"/>
    </row>
    <row r="15" spans="1:31" s="115" customFormat="1" ht="10.199999999999999" x14ac:dyDescent="0.2">
      <c r="A15" s="21" t="s">
        <v>327</v>
      </c>
      <c r="B15" s="39" t="s">
        <v>67</v>
      </c>
      <c r="C15" s="21" t="s">
        <v>337</v>
      </c>
      <c r="D15" s="21">
        <v>0.5</v>
      </c>
      <c r="E15" s="21">
        <v>0</v>
      </c>
      <c r="F15" s="21" t="s">
        <v>96</v>
      </c>
      <c r="G15" s="21" t="s">
        <v>337</v>
      </c>
      <c r="H15" s="21">
        <v>0</v>
      </c>
      <c r="I15" s="21">
        <v>22</v>
      </c>
      <c r="J15" s="21">
        <v>12</v>
      </c>
      <c r="K15" s="114">
        <v>16053.2</v>
      </c>
      <c r="L15" s="114">
        <v>0</v>
      </c>
      <c r="M15" s="114">
        <v>3210.64</v>
      </c>
      <c r="N15" s="114">
        <v>0</v>
      </c>
      <c r="O15" s="114">
        <v>1044</v>
      </c>
      <c r="P15" s="114">
        <v>29</v>
      </c>
      <c r="Q15" s="114">
        <v>6708</v>
      </c>
      <c r="R15" s="114">
        <v>700</v>
      </c>
      <c r="S15" s="114">
        <v>0</v>
      </c>
      <c r="T15" s="114">
        <v>3380</v>
      </c>
      <c r="U15" s="114">
        <v>31124.84</v>
      </c>
      <c r="V15" s="23">
        <v>0</v>
      </c>
      <c r="W15" s="23">
        <f t="shared" si="1"/>
        <v>31124.84</v>
      </c>
      <c r="X15" s="21">
        <v>1250</v>
      </c>
      <c r="Y15" s="21">
        <v>20</v>
      </c>
      <c r="Z15" s="21">
        <v>299</v>
      </c>
      <c r="AA15" s="21">
        <v>260</v>
      </c>
      <c r="AB15" s="23">
        <f t="shared" si="0"/>
        <v>62249.68</v>
      </c>
      <c r="AC15" s="23">
        <f t="shared" si="2"/>
        <v>104.09645484949833</v>
      </c>
      <c r="AD15" s="23" t="s">
        <v>35</v>
      </c>
      <c r="AE15" s="284"/>
    </row>
    <row r="16" spans="1:31" s="115" customFormat="1" ht="10.199999999999999" x14ac:dyDescent="0.2">
      <c r="A16" s="21" t="s">
        <v>327</v>
      </c>
      <c r="B16" s="39" t="s">
        <v>84</v>
      </c>
      <c r="C16" s="21" t="s">
        <v>338</v>
      </c>
      <c r="D16" s="21">
        <v>1</v>
      </c>
      <c r="E16" s="21">
        <v>0</v>
      </c>
      <c r="F16" s="21" t="s">
        <v>96</v>
      </c>
      <c r="G16" s="21" t="s">
        <v>338</v>
      </c>
      <c r="H16" s="21">
        <v>0</v>
      </c>
      <c r="I16" s="21">
        <v>20</v>
      </c>
      <c r="J16" s="21">
        <v>11</v>
      </c>
      <c r="K16" s="114">
        <v>17014</v>
      </c>
      <c r="L16" s="114">
        <v>0</v>
      </c>
      <c r="M16" s="114">
        <v>3402.8</v>
      </c>
      <c r="N16" s="114">
        <v>0</v>
      </c>
      <c r="O16" s="114">
        <v>1044</v>
      </c>
      <c r="P16" s="114">
        <v>29</v>
      </c>
      <c r="Q16" s="114">
        <v>6708</v>
      </c>
      <c r="R16" s="114">
        <v>1000</v>
      </c>
      <c r="S16" s="114">
        <v>0</v>
      </c>
      <c r="T16" s="114">
        <v>760</v>
      </c>
      <c r="U16" s="114">
        <v>35957.800000000003</v>
      </c>
      <c r="V16" s="23">
        <v>0</v>
      </c>
      <c r="W16" s="23">
        <f t="shared" si="1"/>
        <v>35957.800000000003</v>
      </c>
      <c r="X16" s="21">
        <v>2500</v>
      </c>
      <c r="Y16" s="21">
        <v>20</v>
      </c>
      <c r="Z16" s="21">
        <v>240</v>
      </c>
      <c r="AA16" s="21">
        <v>240</v>
      </c>
      <c r="AB16" s="23">
        <f t="shared" si="0"/>
        <v>35957.800000000003</v>
      </c>
      <c r="AC16" s="23">
        <f t="shared" si="2"/>
        <v>149.82416666666668</v>
      </c>
      <c r="AD16" s="23" t="s">
        <v>35</v>
      </c>
      <c r="AE16" s="284"/>
    </row>
    <row r="17" spans="1:31" s="115" customFormat="1" ht="20.399999999999999" x14ac:dyDescent="0.2">
      <c r="A17" s="21" t="s">
        <v>327</v>
      </c>
      <c r="B17" s="39" t="s">
        <v>95</v>
      </c>
      <c r="C17" s="21" t="s">
        <v>340</v>
      </c>
      <c r="D17" s="21">
        <v>5.5</v>
      </c>
      <c r="E17" s="21">
        <v>0</v>
      </c>
      <c r="F17" s="33" t="s">
        <v>450</v>
      </c>
      <c r="G17" s="21" t="s">
        <v>340</v>
      </c>
      <c r="H17" s="21">
        <v>0</v>
      </c>
      <c r="I17" s="21">
        <v>20</v>
      </c>
      <c r="J17" s="21">
        <v>11</v>
      </c>
      <c r="K17" s="114">
        <v>17014</v>
      </c>
      <c r="L17" s="114">
        <v>0</v>
      </c>
      <c r="M17" s="114">
        <v>3402.8</v>
      </c>
      <c r="N17" s="114">
        <v>0</v>
      </c>
      <c r="O17" s="114">
        <v>1044</v>
      </c>
      <c r="P17" s="114">
        <v>29</v>
      </c>
      <c r="Q17" s="114">
        <v>6708</v>
      </c>
      <c r="R17" s="114">
        <v>1000</v>
      </c>
      <c r="S17" s="23">
        <v>0</v>
      </c>
      <c r="T17" s="114">
        <v>6760</v>
      </c>
      <c r="U17" s="114">
        <v>35957.800000000003</v>
      </c>
      <c r="V17" s="23">
        <v>0</v>
      </c>
      <c r="W17" s="23">
        <f>U17+V17</f>
        <v>35957.800000000003</v>
      </c>
      <c r="X17" s="21">
        <v>13750</v>
      </c>
      <c r="Y17" s="21">
        <v>20</v>
      </c>
      <c r="Z17" s="21">
        <v>240</v>
      </c>
      <c r="AA17" s="21">
        <v>240</v>
      </c>
      <c r="AB17" s="23">
        <f t="shared" si="0"/>
        <v>6537.7818181818184</v>
      </c>
      <c r="AC17" s="23">
        <f>W17/Z17</f>
        <v>149.82416666666668</v>
      </c>
      <c r="AD17" s="23" t="s">
        <v>1545</v>
      </c>
      <c r="AE17" s="284"/>
    </row>
    <row r="18" spans="1:31" s="115" customFormat="1" ht="10.199999999999999" x14ac:dyDescent="0.2">
      <c r="A18" s="21" t="s">
        <v>327</v>
      </c>
      <c r="B18" s="39" t="s">
        <v>121</v>
      </c>
      <c r="C18" s="21" t="s">
        <v>341</v>
      </c>
      <c r="D18" s="21">
        <v>0.5</v>
      </c>
      <c r="E18" s="21">
        <v>0</v>
      </c>
      <c r="F18" s="21" t="s">
        <v>96</v>
      </c>
      <c r="G18" s="21" t="s">
        <v>341</v>
      </c>
      <c r="H18" s="21">
        <v>0</v>
      </c>
      <c r="I18" s="21">
        <v>20</v>
      </c>
      <c r="J18" s="21">
        <v>11</v>
      </c>
      <c r="K18" s="114">
        <v>17737.599999999999</v>
      </c>
      <c r="L18" s="114">
        <v>0</v>
      </c>
      <c r="M18" s="114">
        <v>3547.52</v>
      </c>
      <c r="N18" s="114">
        <v>0</v>
      </c>
      <c r="O18" s="114">
        <v>1044</v>
      </c>
      <c r="P18" s="114">
        <v>29</v>
      </c>
      <c r="Q18" s="114">
        <v>8112</v>
      </c>
      <c r="R18" s="114">
        <v>1000</v>
      </c>
      <c r="S18" s="114">
        <v>0</v>
      </c>
      <c r="T18" s="114">
        <v>6760</v>
      </c>
      <c r="U18" s="114">
        <v>38230</v>
      </c>
      <c r="V18" s="23">
        <v>23012.52</v>
      </c>
      <c r="W18" s="23">
        <f>U18+V18</f>
        <v>61242.520000000004</v>
      </c>
      <c r="X18" s="21">
        <v>1250</v>
      </c>
      <c r="Y18" s="21">
        <v>20</v>
      </c>
      <c r="Z18" s="21">
        <v>240</v>
      </c>
      <c r="AA18" s="21">
        <v>237</v>
      </c>
      <c r="AB18" s="23">
        <f t="shared" si="0"/>
        <v>122485.04000000001</v>
      </c>
      <c r="AC18" s="23">
        <f>W18/Z18</f>
        <v>255.17716666666669</v>
      </c>
      <c r="AD18" s="23" t="s">
        <v>35</v>
      </c>
      <c r="AE18" s="284"/>
    </row>
    <row r="19" spans="1:31" x14ac:dyDescent="0.25">
      <c r="A19" s="100"/>
      <c r="B19" s="100"/>
      <c r="C19" s="100"/>
      <c r="D19" s="100"/>
      <c r="E19" s="100"/>
      <c r="F19" s="100"/>
      <c r="G19" s="100"/>
      <c r="H19" s="100"/>
      <c r="I19" s="100"/>
      <c r="J19" s="100"/>
      <c r="K19" s="100"/>
      <c r="L19" s="100"/>
      <c r="M19" s="100"/>
      <c r="N19" s="100"/>
      <c r="O19" s="100"/>
      <c r="P19" s="100"/>
      <c r="Q19" s="100"/>
      <c r="R19" s="100"/>
      <c r="S19" s="100"/>
      <c r="T19" s="100"/>
      <c r="U19" s="100"/>
      <c r="V19" s="46"/>
      <c r="W19" s="46"/>
      <c r="X19" s="100"/>
      <c r="Y19" s="100"/>
      <c r="Z19" s="100"/>
      <c r="AA19" s="100"/>
      <c r="AB19" s="13"/>
      <c r="AC19" s="13"/>
      <c r="AD19" s="13"/>
      <c r="AE19" s="285"/>
    </row>
    <row r="20" spans="1:31" x14ac:dyDescent="0.25">
      <c r="A20" s="100"/>
      <c r="B20" s="100"/>
      <c r="C20" s="100"/>
      <c r="D20" s="100"/>
      <c r="E20" s="100"/>
      <c r="F20" s="100"/>
      <c r="G20" s="100"/>
      <c r="H20" s="100"/>
      <c r="I20" s="100"/>
      <c r="J20" s="100"/>
      <c r="K20" s="100"/>
      <c r="L20" s="100"/>
      <c r="M20" s="100"/>
      <c r="N20" s="100"/>
      <c r="O20" s="100"/>
      <c r="P20" s="100"/>
      <c r="Q20" s="100"/>
      <c r="R20" s="100"/>
      <c r="S20" s="100"/>
      <c r="T20" s="100"/>
      <c r="U20" s="100"/>
      <c r="V20" s="46"/>
      <c r="W20" s="46"/>
      <c r="X20" s="100"/>
      <c r="Y20" s="100"/>
      <c r="Z20" s="100"/>
      <c r="AA20" s="100"/>
      <c r="AB20" s="13"/>
      <c r="AC20" s="13"/>
      <c r="AD20" s="13"/>
      <c r="AE20" s="285"/>
    </row>
    <row r="21" spans="1:31" x14ac:dyDescent="0.25">
      <c r="A21" s="100"/>
      <c r="B21" s="100"/>
      <c r="C21" s="100"/>
      <c r="D21" s="100"/>
      <c r="E21" s="100"/>
      <c r="F21" s="100"/>
      <c r="G21" s="100"/>
      <c r="H21" s="100"/>
      <c r="I21" s="100"/>
      <c r="J21" s="100"/>
      <c r="K21" s="100"/>
      <c r="L21" s="100"/>
      <c r="M21" s="100"/>
      <c r="N21" s="100"/>
      <c r="O21" s="100"/>
      <c r="P21" s="100"/>
      <c r="Q21" s="100"/>
      <c r="R21" s="100"/>
      <c r="S21" s="100"/>
      <c r="T21" s="100"/>
      <c r="U21" s="100"/>
      <c r="V21" s="46"/>
      <c r="W21" s="46"/>
      <c r="X21" s="100"/>
      <c r="Y21" s="100"/>
      <c r="Z21" s="100"/>
      <c r="AA21" s="100"/>
      <c r="AB21" s="13"/>
      <c r="AC21" s="13"/>
      <c r="AD21" s="13"/>
      <c r="AE21" s="285"/>
    </row>
    <row r="22" spans="1:31" x14ac:dyDescent="0.25">
      <c r="A22" s="97"/>
      <c r="B22" s="97" t="s">
        <v>28</v>
      </c>
      <c r="C22" s="97">
        <f>COUNT(D4:D21)</f>
        <v>15</v>
      </c>
      <c r="D22" s="97">
        <f>SUM(D4:D21)</f>
        <v>10.5</v>
      </c>
      <c r="E22" s="97">
        <f>SUM(E4:E21)</f>
        <v>0</v>
      </c>
      <c r="F22" s="97"/>
      <c r="G22" s="97"/>
      <c r="H22" s="97">
        <f>SUM(H4:H21)</f>
        <v>0</v>
      </c>
      <c r="I22" s="97">
        <f>SUM(I4:I21)</f>
        <v>299</v>
      </c>
      <c r="J22" s="97">
        <f>MAX(J4:J21)</f>
        <v>12</v>
      </c>
      <c r="K22" s="98">
        <f>SUM(K4:K21)</f>
        <v>237737.40000000002</v>
      </c>
      <c r="L22" s="98">
        <f>SUM(L2:L21)</f>
        <v>0</v>
      </c>
      <c r="M22" s="98">
        <f t="shared" ref="M22:AA22" si="3">SUM(M2:M21)</f>
        <v>47547.479999999996</v>
      </c>
      <c r="N22" s="98">
        <f t="shared" si="3"/>
        <v>0</v>
      </c>
      <c r="O22" s="98">
        <f t="shared" si="3"/>
        <v>15673</v>
      </c>
      <c r="P22" s="98">
        <f t="shared" si="3"/>
        <v>975.8</v>
      </c>
      <c r="Q22" s="98">
        <f t="shared" si="3"/>
        <v>81792.399999999994</v>
      </c>
      <c r="R22" s="98">
        <f t="shared" si="3"/>
        <v>11400</v>
      </c>
      <c r="S22" s="98">
        <f t="shared" si="3"/>
        <v>0</v>
      </c>
      <c r="T22" s="98">
        <f t="shared" si="3"/>
        <v>31180</v>
      </c>
      <c r="U22" s="98">
        <f t="shared" si="3"/>
        <v>432305.96</v>
      </c>
      <c r="V22" s="98">
        <f t="shared" si="3"/>
        <v>23012.52</v>
      </c>
      <c r="W22" s="98">
        <f t="shared" si="3"/>
        <v>455318.48000000004</v>
      </c>
      <c r="X22" s="101">
        <f t="shared" si="3"/>
        <v>26250</v>
      </c>
      <c r="Y22" s="101">
        <f t="shared" si="3"/>
        <v>140</v>
      </c>
      <c r="Z22" s="101">
        <f t="shared" si="3"/>
        <v>3655</v>
      </c>
      <c r="AA22" s="101">
        <f t="shared" si="3"/>
        <v>3219</v>
      </c>
      <c r="AB22" s="98">
        <f>W22/(D22+E22)</f>
        <v>43363.664761904765</v>
      </c>
      <c r="AC22" s="98">
        <f>W22/Z22</f>
        <v>124.57413953488373</v>
      </c>
      <c r="AD22" s="98"/>
      <c r="AE22" s="98"/>
    </row>
    <row r="23" spans="1:31" ht="31.2" x14ac:dyDescent="0.25">
      <c r="A23" s="146" t="s">
        <v>14</v>
      </c>
      <c r="B23" s="146" t="s">
        <v>15</v>
      </c>
      <c r="C23" s="146" t="s">
        <v>16</v>
      </c>
      <c r="D23" s="43" t="s">
        <v>526</v>
      </c>
      <c r="E23" s="43" t="s">
        <v>524</v>
      </c>
      <c r="F23" s="146" t="s">
        <v>2</v>
      </c>
      <c r="G23" s="146" t="s">
        <v>3</v>
      </c>
      <c r="H23" s="43" t="s">
        <v>31</v>
      </c>
      <c r="I23" s="43" t="s">
        <v>4</v>
      </c>
      <c r="J23" s="43" t="s">
        <v>5</v>
      </c>
      <c r="K23" s="43" t="s">
        <v>6</v>
      </c>
      <c r="L23" s="43" t="s">
        <v>773</v>
      </c>
      <c r="M23" s="43" t="s">
        <v>13</v>
      </c>
      <c r="N23" s="146" t="s">
        <v>17</v>
      </c>
      <c r="O23" s="146" t="s">
        <v>7</v>
      </c>
      <c r="P23" s="43" t="s">
        <v>8</v>
      </c>
      <c r="Q23" s="146" t="s">
        <v>9</v>
      </c>
      <c r="R23" s="43" t="s">
        <v>18</v>
      </c>
      <c r="S23" s="146" t="s">
        <v>10</v>
      </c>
      <c r="T23" s="146" t="s">
        <v>12</v>
      </c>
      <c r="U23" s="43" t="s">
        <v>169</v>
      </c>
      <c r="V23" s="43" t="s">
        <v>170</v>
      </c>
      <c r="W23" s="43" t="s">
        <v>171</v>
      </c>
      <c r="X23" s="43" t="s">
        <v>163</v>
      </c>
      <c r="Y23" s="43" t="s">
        <v>164</v>
      </c>
      <c r="Z23" s="43" t="s">
        <v>165</v>
      </c>
      <c r="AA23" s="43" t="s">
        <v>166</v>
      </c>
      <c r="AB23" s="146" t="s">
        <v>167</v>
      </c>
      <c r="AC23" s="146" t="s">
        <v>168</v>
      </c>
      <c r="AD23" s="146" t="s">
        <v>1405</v>
      </c>
      <c r="AE23" s="146" t="s">
        <v>1406</v>
      </c>
    </row>
    <row r="24" spans="1:31" x14ac:dyDescent="0.25">
      <c r="A24" s="100"/>
      <c r="B24" s="100"/>
      <c r="C24" s="100"/>
      <c r="D24" s="100"/>
      <c r="E24" s="100"/>
      <c r="F24" s="100"/>
      <c r="G24" s="100"/>
      <c r="H24" s="100"/>
      <c r="I24" s="100"/>
      <c r="J24" s="100"/>
      <c r="K24" s="100"/>
      <c r="L24" s="100"/>
      <c r="M24" s="100"/>
      <c r="N24" s="100"/>
      <c r="O24" s="100"/>
      <c r="P24" s="100"/>
      <c r="Q24" s="100"/>
      <c r="R24" s="100"/>
      <c r="S24" s="100"/>
      <c r="T24" s="100"/>
      <c r="U24" s="100"/>
      <c r="V24" s="100"/>
      <c r="W24" s="100"/>
      <c r="X24" s="100"/>
      <c r="Y24" s="100"/>
      <c r="Z24" s="100"/>
      <c r="AA24" s="100"/>
      <c r="AB24" s="100"/>
      <c r="AC24" s="100"/>
      <c r="AD24" s="100"/>
      <c r="AE24" s="100"/>
    </row>
    <row r="25" spans="1:31" s="227" customFormat="1" ht="36" x14ac:dyDescent="0.25">
      <c r="A25" s="304" t="s">
        <v>1251</v>
      </c>
      <c r="B25" s="304"/>
      <c r="C25" s="245" t="s">
        <v>30</v>
      </c>
      <c r="D25" s="245" t="s">
        <v>526</v>
      </c>
      <c r="E25" s="245" t="s">
        <v>524</v>
      </c>
      <c r="F25" s="246"/>
      <c r="G25" s="246"/>
      <c r="H25" s="245" t="s">
        <v>31</v>
      </c>
      <c r="I25" s="245" t="s">
        <v>4</v>
      </c>
      <c r="J25" s="245" t="s">
        <v>5</v>
      </c>
      <c r="K25" s="245" t="s">
        <v>6</v>
      </c>
      <c r="L25" s="245" t="s">
        <v>13</v>
      </c>
      <c r="M25" s="245" t="s">
        <v>773</v>
      </c>
      <c r="N25" s="246" t="s">
        <v>17</v>
      </c>
      <c r="O25" s="246" t="s">
        <v>7</v>
      </c>
      <c r="P25" s="245" t="s">
        <v>8</v>
      </c>
      <c r="Q25" s="246" t="s">
        <v>9</v>
      </c>
      <c r="R25" s="245" t="s">
        <v>18</v>
      </c>
      <c r="S25" s="246" t="s">
        <v>10</v>
      </c>
      <c r="T25" s="246" t="s">
        <v>12</v>
      </c>
      <c r="U25" s="245" t="s">
        <v>169</v>
      </c>
      <c r="V25" s="245" t="s">
        <v>170</v>
      </c>
      <c r="W25" s="245" t="s">
        <v>171</v>
      </c>
      <c r="X25" s="245" t="s">
        <v>163</v>
      </c>
      <c r="Y25" s="245" t="s">
        <v>164</v>
      </c>
      <c r="Z25" s="245" t="s">
        <v>165</v>
      </c>
      <c r="AA25" s="245" t="s">
        <v>166</v>
      </c>
      <c r="AB25" s="247" t="s">
        <v>167</v>
      </c>
      <c r="AC25" s="247" t="s">
        <v>168</v>
      </c>
      <c r="AD25" s="247"/>
      <c r="AE25" s="247"/>
    </row>
    <row r="26" spans="1:31" s="20" customFormat="1" ht="25.5" customHeight="1" x14ac:dyDescent="0.25">
      <c r="A26" s="303" t="s">
        <v>686</v>
      </c>
      <c r="B26" s="303"/>
      <c r="C26" s="95">
        <f>COUNT(D4:D8)</f>
        <v>5</v>
      </c>
      <c r="D26" s="95">
        <f>SUM(D4:D8)</f>
        <v>0</v>
      </c>
      <c r="E26" s="95">
        <f>SUM(E4:E8)</f>
        <v>0</v>
      </c>
      <c r="F26" s="95"/>
      <c r="G26" s="95"/>
      <c r="H26" s="95">
        <f>SUM(H4:H8)</f>
        <v>0</v>
      </c>
      <c r="I26" s="95">
        <f>SUM(I4:I8)</f>
        <v>102</v>
      </c>
      <c r="J26" s="95">
        <f>MAX(J4:J8)</f>
        <v>11</v>
      </c>
      <c r="K26" s="45">
        <f>SUM(K4:K8)</f>
        <v>73590.8</v>
      </c>
      <c r="L26" s="45">
        <f>SUM(L4:L8)</f>
        <v>0</v>
      </c>
      <c r="M26" s="45">
        <f t="shared" ref="M26:V26" si="4">SUM(M4:M8)</f>
        <v>14718.16</v>
      </c>
      <c r="N26" s="45">
        <f t="shared" si="4"/>
        <v>0</v>
      </c>
      <c r="O26" s="45">
        <f t="shared" si="4"/>
        <v>5233</v>
      </c>
      <c r="P26" s="45">
        <f t="shared" si="4"/>
        <v>215</v>
      </c>
      <c r="Q26" s="45">
        <f t="shared" si="4"/>
        <v>22848.400000000001</v>
      </c>
      <c r="R26" s="45">
        <f t="shared" si="4"/>
        <v>3500</v>
      </c>
      <c r="S26" s="45">
        <f t="shared" si="4"/>
        <v>0</v>
      </c>
      <c r="T26" s="45">
        <f t="shared" si="4"/>
        <v>0</v>
      </c>
      <c r="U26" s="45">
        <f t="shared" si="4"/>
        <v>120105.35999999999</v>
      </c>
      <c r="V26" s="45">
        <f t="shared" si="4"/>
        <v>0</v>
      </c>
      <c r="W26" s="62">
        <f>U26+V26</f>
        <v>120105.35999999999</v>
      </c>
      <c r="X26" s="249">
        <f>SUM(X4:X8)</f>
        <v>0</v>
      </c>
      <c r="Y26" s="249">
        <f>SUM(Y4:Y8)</f>
        <v>0</v>
      </c>
      <c r="Z26" s="249">
        <f>SUM(Z4:Z8)</f>
        <v>1201</v>
      </c>
      <c r="AA26" s="249">
        <f>SUM(AA4:AA8)</f>
        <v>967</v>
      </c>
      <c r="AB26" s="62" t="e">
        <f>W26/(D26+E26)</f>
        <v>#DIV/0!</v>
      </c>
      <c r="AC26" s="62">
        <f>W26/Z26</f>
        <v>100.0044629475437</v>
      </c>
      <c r="AD26" s="62"/>
      <c r="AE26" s="62"/>
    </row>
    <row r="27" spans="1:31" s="20" customFormat="1" ht="25.5" customHeight="1" x14ac:dyDescent="0.25">
      <c r="A27" s="303" t="s">
        <v>694</v>
      </c>
      <c r="B27" s="303"/>
      <c r="C27" s="95">
        <f>COUNT(D9:D15)</f>
        <v>7</v>
      </c>
      <c r="D27" s="95">
        <f>SUM(D9:D15)</f>
        <v>3.5</v>
      </c>
      <c r="E27" s="95">
        <f>SUM(E9:E15)</f>
        <v>0</v>
      </c>
      <c r="F27" s="95"/>
      <c r="G27" s="95"/>
      <c r="H27" s="95">
        <f>SUM(H9:H15)</f>
        <v>0</v>
      </c>
      <c r="I27" s="95">
        <f>SUM(I9:I15)</f>
        <v>137</v>
      </c>
      <c r="J27" s="95">
        <f>MAX(J9:J15)</f>
        <v>12</v>
      </c>
      <c r="K27" s="45">
        <f>SUM(K9:K15)</f>
        <v>112381</v>
      </c>
      <c r="L27" s="45">
        <f>SUM(L9:L15)</f>
        <v>0</v>
      </c>
      <c r="M27" s="45">
        <f t="shared" ref="M27:V27" si="5">SUM(M9:M15)</f>
        <v>22476.2</v>
      </c>
      <c r="N27" s="45">
        <f t="shared" si="5"/>
        <v>0</v>
      </c>
      <c r="O27" s="45">
        <f t="shared" si="5"/>
        <v>7308</v>
      </c>
      <c r="P27" s="45">
        <f t="shared" si="5"/>
        <v>673.8</v>
      </c>
      <c r="Q27" s="45">
        <f t="shared" si="5"/>
        <v>37416</v>
      </c>
      <c r="R27" s="45">
        <f t="shared" si="5"/>
        <v>4900</v>
      </c>
      <c r="S27" s="45">
        <f t="shared" si="5"/>
        <v>0</v>
      </c>
      <c r="T27" s="45">
        <f t="shared" si="5"/>
        <v>16900</v>
      </c>
      <c r="U27" s="45">
        <f t="shared" si="5"/>
        <v>202055</v>
      </c>
      <c r="V27" s="45">
        <f t="shared" si="5"/>
        <v>0</v>
      </c>
      <c r="W27" s="62">
        <f>U27+V27</f>
        <v>202055</v>
      </c>
      <c r="X27" s="249">
        <f>SUM(X9:X15)</f>
        <v>8750</v>
      </c>
      <c r="Y27" s="249">
        <f>SUM(Y9:Y15)</f>
        <v>80</v>
      </c>
      <c r="Z27" s="249">
        <f>SUM(Z9:Z15)</f>
        <v>1734</v>
      </c>
      <c r="AA27" s="249">
        <f>SUM(AA9:AA15)</f>
        <v>1535</v>
      </c>
      <c r="AB27" s="62">
        <f>W27/(D27+E27)</f>
        <v>57730</v>
      </c>
      <c r="AC27" s="62">
        <f>W27/Z27</f>
        <v>116.52537485582468</v>
      </c>
      <c r="AD27" s="62"/>
      <c r="AE27" s="62"/>
    </row>
    <row r="28" spans="1:31" s="20" customFormat="1" ht="25.5" customHeight="1" x14ac:dyDescent="0.25">
      <c r="A28" s="303" t="s">
        <v>703</v>
      </c>
      <c r="B28" s="303"/>
      <c r="C28" s="95">
        <f>COUNT(D16:D18)</f>
        <v>3</v>
      </c>
      <c r="D28" s="95">
        <f>SUM(D16:D18)</f>
        <v>7</v>
      </c>
      <c r="E28" s="95">
        <f>SUM(E16:E18)</f>
        <v>0</v>
      </c>
      <c r="F28" s="95"/>
      <c r="G28" s="95"/>
      <c r="H28" s="95">
        <f>SUM(H16:H18)</f>
        <v>0</v>
      </c>
      <c r="I28" s="95">
        <f>SUM(I16:I18)</f>
        <v>60</v>
      </c>
      <c r="J28" s="95">
        <f>MAX(J16:J18)</f>
        <v>11</v>
      </c>
      <c r="K28" s="45">
        <f>SUM(K16:K18)</f>
        <v>51765.599999999999</v>
      </c>
      <c r="L28" s="45">
        <f>SUM(L16:L18)</f>
        <v>0</v>
      </c>
      <c r="M28" s="45">
        <f t="shared" ref="M28:V28" si="6">SUM(M16:M18)</f>
        <v>10353.120000000001</v>
      </c>
      <c r="N28" s="45">
        <f t="shared" si="6"/>
        <v>0</v>
      </c>
      <c r="O28" s="45">
        <f t="shared" si="6"/>
        <v>3132</v>
      </c>
      <c r="P28" s="45">
        <f t="shared" si="6"/>
        <v>87</v>
      </c>
      <c r="Q28" s="45">
        <f t="shared" si="6"/>
        <v>21528</v>
      </c>
      <c r="R28" s="45">
        <f t="shared" si="6"/>
        <v>3000</v>
      </c>
      <c r="S28" s="45">
        <f t="shared" si="6"/>
        <v>0</v>
      </c>
      <c r="T28" s="45">
        <f t="shared" si="6"/>
        <v>14280</v>
      </c>
      <c r="U28" s="45">
        <f t="shared" si="6"/>
        <v>110145.60000000001</v>
      </c>
      <c r="V28" s="45">
        <f t="shared" si="6"/>
        <v>23012.52</v>
      </c>
      <c r="W28" s="62">
        <f>U28+V28</f>
        <v>133158.12</v>
      </c>
      <c r="X28" s="249">
        <f>SUM(X16:X18)</f>
        <v>17500</v>
      </c>
      <c r="Y28" s="249">
        <f>SUM(Y16:Y18)</f>
        <v>60</v>
      </c>
      <c r="Z28" s="249">
        <f>SUM(Z16:Z18)</f>
        <v>720</v>
      </c>
      <c r="AA28" s="249">
        <f>SUM(AA16:AA18)</f>
        <v>717</v>
      </c>
      <c r="AB28" s="62">
        <f>W28/(D28+E28)</f>
        <v>19022.588571428572</v>
      </c>
      <c r="AC28" s="62">
        <f>W28/Z28</f>
        <v>184.94183333333334</v>
      </c>
      <c r="AD28" s="62"/>
      <c r="AE28" s="62"/>
    </row>
  </sheetData>
  <mergeCells count="4">
    <mergeCell ref="A26:B26"/>
    <mergeCell ref="A27:B27"/>
    <mergeCell ref="A28:B28"/>
    <mergeCell ref="A25:B25"/>
  </mergeCells>
  <pageMargins left="0.74803149606299213" right="0.74803149606299213" top="0.98425196850393704" bottom="0.98425196850393704" header="0.51181102362204722" footer="0.51181102362204722"/>
  <pageSetup paperSize="9" scale="46" orientation="landscape" r:id="rId1"/>
  <headerFooter alignWithMargins="0"/>
  <legacy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pageSetUpPr fitToPage="1"/>
  </sheetPr>
  <dimension ref="A1:AE15"/>
  <sheetViews>
    <sheetView workbookViewId="0">
      <selection activeCell="A4" sqref="A4:AE7"/>
    </sheetView>
  </sheetViews>
  <sheetFormatPr defaultRowHeight="13.2" x14ac:dyDescent="0.25"/>
  <cols>
    <col min="1" max="1" width="14.109375" customWidth="1"/>
    <col min="2" max="2" width="14.5546875" customWidth="1"/>
    <col min="3" max="3" width="13" customWidth="1"/>
    <col min="6" max="6" width="16.33203125" customWidth="1"/>
    <col min="7" max="7" width="12.5546875" customWidth="1"/>
    <col min="8" max="10" width="9.33203125" bestFit="1" customWidth="1"/>
    <col min="11" max="11" width="11" bestFit="1" customWidth="1"/>
    <col min="12" max="12" width="9.33203125" customWidth="1"/>
    <col min="13" max="13" width="11" bestFit="1" customWidth="1"/>
    <col min="14" max="14" width="8" bestFit="1" customWidth="1"/>
    <col min="15" max="15" width="10" bestFit="1" customWidth="1"/>
    <col min="16" max="16" width="8.88671875" bestFit="1" customWidth="1"/>
    <col min="17" max="17" width="11" bestFit="1" customWidth="1"/>
    <col min="18" max="18" width="10" bestFit="1" customWidth="1"/>
    <col min="19" max="19" width="7.44140625" bestFit="1" customWidth="1"/>
    <col min="20" max="20" width="8" bestFit="1" customWidth="1"/>
    <col min="21" max="21" width="11" bestFit="1" customWidth="1"/>
    <col min="23" max="23" width="11" bestFit="1" customWidth="1"/>
    <col min="26" max="27" width="9.33203125" bestFit="1" customWidth="1"/>
    <col min="30" max="30" width="16.44140625" customWidth="1"/>
    <col min="31" max="31" width="20.6640625" customWidth="1"/>
  </cols>
  <sheetData>
    <row r="1" spans="1:31" x14ac:dyDescent="0.25">
      <c r="A1" s="10" t="s">
        <v>367</v>
      </c>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31" s="5" customFormat="1" ht="10.199999999999999" x14ac:dyDescent="0.2">
      <c r="A4" s="1" t="s">
        <v>368</v>
      </c>
      <c r="B4" s="8" t="s">
        <v>234</v>
      </c>
      <c r="C4" s="1" t="s">
        <v>369</v>
      </c>
      <c r="D4" s="1">
        <v>0</v>
      </c>
      <c r="E4" s="1">
        <v>0</v>
      </c>
      <c r="F4" s="1" t="s">
        <v>363</v>
      </c>
      <c r="G4" s="1" t="s">
        <v>369</v>
      </c>
      <c r="H4" s="1">
        <v>0</v>
      </c>
      <c r="I4" s="1">
        <v>23</v>
      </c>
      <c r="J4" s="1">
        <v>11</v>
      </c>
      <c r="K4" s="96">
        <v>14338.4</v>
      </c>
      <c r="L4" s="96">
        <v>0</v>
      </c>
      <c r="M4" s="96">
        <v>2867.68</v>
      </c>
      <c r="N4" s="96">
        <v>0</v>
      </c>
      <c r="O4" s="96">
        <v>957</v>
      </c>
      <c r="P4" s="96">
        <v>29</v>
      </c>
      <c r="Q4" s="96">
        <v>4800</v>
      </c>
      <c r="R4" s="96">
        <v>700</v>
      </c>
      <c r="S4" s="96">
        <v>0</v>
      </c>
      <c r="T4" s="6">
        <v>0</v>
      </c>
      <c r="U4" s="96">
        <v>23692.080000000002</v>
      </c>
      <c r="V4" s="6">
        <v>0</v>
      </c>
      <c r="W4" s="96">
        <f>U4+V4</f>
        <v>23692.080000000002</v>
      </c>
      <c r="X4" s="1">
        <v>0</v>
      </c>
      <c r="Y4" s="1">
        <v>0</v>
      </c>
      <c r="Z4" s="1">
        <v>276</v>
      </c>
      <c r="AA4" s="1">
        <v>266</v>
      </c>
      <c r="AB4" s="13" t="e">
        <f>W4/(D4+E4)</f>
        <v>#DIV/0!</v>
      </c>
      <c r="AC4" s="96">
        <f>W4/Z4</f>
        <v>85.840869565217403</v>
      </c>
      <c r="AD4" s="96" t="s">
        <v>35</v>
      </c>
      <c r="AE4" s="285"/>
    </row>
    <row r="5" spans="1:31" s="5" customFormat="1" ht="10.199999999999999" x14ac:dyDescent="0.2">
      <c r="A5" s="1" t="s">
        <v>368</v>
      </c>
      <c r="B5" s="8" t="s">
        <v>233</v>
      </c>
      <c r="C5" s="1" t="s">
        <v>370</v>
      </c>
      <c r="D5" s="1">
        <v>0</v>
      </c>
      <c r="E5" s="1">
        <v>0</v>
      </c>
      <c r="F5" s="1" t="s">
        <v>363</v>
      </c>
      <c r="G5" s="1" t="s">
        <v>370</v>
      </c>
      <c r="H5" s="1">
        <v>0</v>
      </c>
      <c r="I5" s="1">
        <v>20</v>
      </c>
      <c r="J5" s="1">
        <v>11</v>
      </c>
      <c r="K5" s="96">
        <v>10753.8</v>
      </c>
      <c r="L5" s="96">
        <v>0</v>
      </c>
      <c r="M5" s="96">
        <v>2150.7600000000002</v>
      </c>
      <c r="N5" s="96">
        <v>0</v>
      </c>
      <c r="O5" s="96">
        <v>717.75</v>
      </c>
      <c r="P5" s="96">
        <v>21.75</v>
      </c>
      <c r="Q5" s="96">
        <v>3600</v>
      </c>
      <c r="R5" s="96">
        <v>700</v>
      </c>
      <c r="S5" s="96">
        <v>0</v>
      </c>
      <c r="T5" s="6">
        <v>0</v>
      </c>
      <c r="U5" s="96">
        <v>17944.060000000001</v>
      </c>
      <c r="V5" s="6">
        <v>0</v>
      </c>
      <c r="W5" s="96">
        <f>U5+V5</f>
        <v>17944.060000000001</v>
      </c>
      <c r="X5" s="1">
        <v>0</v>
      </c>
      <c r="Y5" s="1">
        <v>0</v>
      </c>
      <c r="Z5" s="1">
        <v>240</v>
      </c>
      <c r="AA5" s="1">
        <v>188</v>
      </c>
      <c r="AB5" s="13" t="e">
        <f>W5/(D5+E5)</f>
        <v>#DIV/0!</v>
      </c>
      <c r="AC5" s="96">
        <f>W5/Z5</f>
        <v>74.766916666666674</v>
      </c>
      <c r="AD5" s="96" t="s">
        <v>35</v>
      </c>
      <c r="AE5" s="285"/>
    </row>
    <row r="6" spans="1:31" s="5" customFormat="1" ht="10.199999999999999" x14ac:dyDescent="0.2">
      <c r="A6" s="1" t="s">
        <v>368</v>
      </c>
      <c r="B6" s="8" t="s">
        <v>235</v>
      </c>
      <c r="C6" s="1" t="s">
        <v>371</v>
      </c>
      <c r="D6" s="1">
        <v>0</v>
      </c>
      <c r="E6" s="1">
        <v>0</v>
      </c>
      <c r="F6" s="1" t="s">
        <v>363</v>
      </c>
      <c r="G6" s="1" t="s">
        <v>371</v>
      </c>
      <c r="H6" s="1">
        <v>0</v>
      </c>
      <c r="I6" s="1">
        <v>20</v>
      </c>
      <c r="J6" s="1">
        <v>11</v>
      </c>
      <c r="K6" s="96">
        <v>14338.4</v>
      </c>
      <c r="L6" s="96">
        <v>0</v>
      </c>
      <c r="M6" s="96">
        <v>2867.68</v>
      </c>
      <c r="N6" s="96">
        <v>0</v>
      </c>
      <c r="O6" s="96">
        <v>957</v>
      </c>
      <c r="P6" s="96">
        <v>29</v>
      </c>
      <c r="Q6" s="96">
        <v>4800</v>
      </c>
      <c r="R6" s="96">
        <v>700</v>
      </c>
      <c r="S6" s="96">
        <v>0</v>
      </c>
      <c r="T6" s="6">
        <v>0</v>
      </c>
      <c r="U6" s="96">
        <v>23692.080000000002</v>
      </c>
      <c r="V6" s="6">
        <v>0</v>
      </c>
      <c r="W6" s="96">
        <f>U6+V6</f>
        <v>23692.080000000002</v>
      </c>
      <c r="X6" s="1">
        <v>0</v>
      </c>
      <c r="Y6" s="1">
        <v>0</v>
      </c>
      <c r="Z6" s="1">
        <v>220</v>
      </c>
      <c r="AA6" s="1">
        <v>195</v>
      </c>
      <c r="AB6" s="13" t="e">
        <f>W6/(D6+E6)</f>
        <v>#DIV/0!</v>
      </c>
      <c r="AC6" s="96">
        <f>W6/Z6</f>
        <v>107.69127272727273</v>
      </c>
      <c r="AD6" s="96" t="s">
        <v>35</v>
      </c>
      <c r="AE6" s="285"/>
    </row>
    <row r="7" spans="1:31" s="5" customFormat="1" ht="10.199999999999999" x14ac:dyDescent="0.2">
      <c r="A7" s="1" t="s">
        <v>368</v>
      </c>
      <c r="B7" s="39" t="s">
        <v>236</v>
      </c>
      <c r="C7" s="1" t="s">
        <v>372</v>
      </c>
      <c r="D7" s="1">
        <v>0</v>
      </c>
      <c r="E7" s="1">
        <v>0</v>
      </c>
      <c r="F7" s="1" t="s">
        <v>363</v>
      </c>
      <c r="G7" s="1" t="s">
        <v>372</v>
      </c>
      <c r="H7" s="1">
        <v>0</v>
      </c>
      <c r="I7" s="1">
        <v>20</v>
      </c>
      <c r="J7" s="1">
        <v>11</v>
      </c>
      <c r="K7" s="96">
        <v>14338.4</v>
      </c>
      <c r="L7" s="96">
        <v>0</v>
      </c>
      <c r="M7" s="96">
        <v>2867.68</v>
      </c>
      <c r="N7" s="96">
        <v>0</v>
      </c>
      <c r="O7" s="96">
        <v>957</v>
      </c>
      <c r="P7" s="96">
        <v>29</v>
      </c>
      <c r="Q7" s="96">
        <v>4800</v>
      </c>
      <c r="R7" s="96">
        <v>700</v>
      </c>
      <c r="S7" s="96">
        <v>0</v>
      </c>
      <c r="T7" s="6">
        <v>0</v>
      </c>
      <c r="U7" s="96">
        <v>23692.080000000002</v>
      </c>
      <c r="V7" s="6">
        <v>0</v>
      </c>
      <c r="W7" s="96">
        <f>U7+V7</f>
        <v>23692.080000000002</v>
      </c>
      <c r="X7" s="1">
        <v>0</v>
      </c>
      <c r="Y7" s="1">
        <v>0</v>
      </c>
      <c r="Z7" s="1">
        <v>240</v>
      </c>
      <c r="AA7" s="1">
        <v>184</v>
      </c>
      <c r="AB7" s="13" t="e">
        <f>W7/(D7+E7)</f>
        <v>#DIV/0!</v>
      </c>
      <c r="AC7" s="96">
        <f>W7/Z7</f>
        <v>98.717000000000013</v>
      </c>
      <c r="AD7" s="96" t="s">
        <v>35</v>
      </c>
      <c r="AE7" s="285"/>
    </row>
    <row r="8" spans="1:31" s="5" customFormat="1" ht="10.199999999999999" x14ac:dyDescent="0.2">
      <c r="A8" s="1"/>
      <c r="B8" s="1"/>
      <c r="C8" s="1"/>
      <c r="D8" s="1"/>
      <c r="E8" s="1"/>
      <c r="F8" s="1"/>
      <c r="G8" s="1"/>
      <c r="H8" s="1"/>
      <c r="I8" s="1"/>
      <c r="J8" s="1"/>
      <c r="K8" s="1"/>
      <c r="L8" s="1"/>
      <c r="M8" s="1"/>
      <c r="N8" s="1"/>
      <c r="O8" s="1"/>
      <c r="P8" s="1"/>
      <c r="Q8" s="1"/>
      <c r="R8" s="1"/>
      <c r="S8" s="1"/>
      <c r="T8" s="1"/>
      <c r="U8" s="1"/>
      <c r="V8" s="1"/>
      <c r="W8" s="96"/>
      <c r="X8" s="1"/>
      <c r="Y8" s="1"/>
      <c r="Z8" s="1"/>
      <c r="AA8" s="1"/>
      <c r="AB8" s="13"/>
      <c r="AC8" s="96"/>
      <c r="AD8" s="96"/>
      <c r="AE8" s="285"/>
    </row>
    <row r="9" spans="1:31" s="5" customFormat="1" ht="10.199999999999999" x14ac:dyDescent="0.2">
      <c r="A9" s="1"/>
      <c r="B9" s="1"/>
      <c r="C9" s="1"/>
      <c r="D9" s="1"/>
      <c r="E9" s="1"/>
      <c r="F9" s="1"/>
      <c r="G9" s="1"/>
      <c r="H9" s="1"/>
      <c r="I9" s="1"/>
      <c r="J9" s="1"/>
      <c r="K9" s="1"/>
      <c r="L9" s="1"/>
      <c r="M9" s="1"/>
      <c r="N9" s="1"/>
      <c r="O9" s="1"/>
      <c r="P9" s="1"/>
      <c r="Q9" s="1"/>
      <c r="R9" s="1"/>
      <c r="S9" s="1"/>
      <c r="T9" s="1"/>
      <c r="U9" s="1"/>
      <c r="V9" s="1"/>
      <c r="W9" s="96"/>
      <c r="X9" s="1"/>
      <c r="Y9" s="1"/>
      <c r="Z9" s="1"/>
      <c r="AA9" s="1"/>
      <c r="AB9" s="13"/>
      <c r="AC9" s="96"/>
      <c r="AD9" s="96"/>
      <c r="AE9" s="285"/>
    </row>
    <row r="10" spans="1:31" x14ac:dyDescent="0.25">
      <c r="A10" s="100"/>
      <c r="B10" s="100"/>
      <c r="C10" s="100"/>
      <c r="D10" s="100"/>
      <c r="E10" s="100"/>
      <c r="F10" s="100"/>
      <c r="G10" s="100"/>
      <c r="H10" s="100"/>
      <c r="I10" s="100"/>
      <c r="J10" s="100"/>
      <c r="K10" s="100"/>
      <c r="L10" s="100"/>
      <c r="M10" s="100"/>
      <c r="N10" s="100"/>
      <c r="O10" s="100"/>
      <c r="P10" s="100"/>
      <c r="Q10" s="100"/>
      <c r="R10" s="100"/>
      <c r="S10" s="100"/>
      <c r="T10" s="100"/>
      <c r="U10" s="100"/>
      <c r="V10" s="100"/>
      <c r="W10" s="96"/>
      <c r="X10" s="100"/>
      <c r="Y10" s="100"/>
      <c r="Z10" s="100"/>
      <c r="AA10" s="100"/>
      <c r="AB10" s="13"/>
      <c r="AC10" s="96"/>
      <c r="AD10" s="96"/>
      <c r="AE10" s="285"/>
    </row>
    <row r="11" spans="1:31" x14ac:dyDescent="0.25">
      <c r="A11" s="97"/>
      <c r="B11" s="97" t="s">
        <v>28</v>
      </c>
      <c r="C11" s="97">
        <f>COUNT(D4:D7)</f>
        <v>4</v>
      </c>
      <c r="D11" s="97">
        <f>SUM(D4:D10)</f>
        <v>0</v>
      </c>
      <c r="E11" s="97">
        <f>SUM(E4:E10)</f>
        <v>0</v>
      </c>
      <c r="F11" s="97"/>
      <c r="G11" s="97"/>
      <c r="H11" s="97">
        <f>SUM(H4:H10)</f>
        <v>0</v>
      </c>
      <c r="I11" s="97">
        <f>SUM(I4:I10)</f>
        <v>83</v>
      </c>
      <c r="J11" s="97">
        <f>MAX(J4:J10)</f>
        <v>11</v>
      </c>
      <c r="K11" s="98">
        <f>SUM(K4:K10)</f>
        <v>53769</v>
      </c>
      <c r="L11" s="98">
        <f t="shared" ref="L11:W11" si="0">SUM(L4:L10)</f>
        <v>0</v>
      </c>
      <c r="M11" s="98">
        <f t="shared" si="0"/>
        <v>10753.800000000001</v>
      </c>
      <c r="N11" s="98">
        <f t="shared" si="0"/>
        <v>0</v>
      </c>
      <c r="O11" s="98">
        <f t="shared" si="0"/>
        <v>3588.75</v>
      </c>
      <c r="P11" s="98">
        <f t="shared" si="0"/>
        <v>108.75</v>
      </c>
      <c r="Q11" s="98">
        <f t="shared" si="0"/>
        <v>18000</v>
      </c>
      <c r="R11" s="98">
        <f t="shared" si="0"/>
        <v>2800</v>
      </c>
      <c r="S11" s="98">
        <f t="shared" si="0"/>
        <v>0</v>
      </c>
      <c r="T11" s="98">
        <f t="shared" si="0"/>
        <v>0</v>
      </c>
      <c r="U11" s="98">
        <f t="shared" si="0"/>
        <v>89020.3</v>
      </c>
      <c r="V11" s="98">
        <f t="shared" si="0"/>
        <v>0</v>
      </c>
      <c r="W11" s="98">
        <f t="shared" si="0"/>
        <v>89020.3</v>
      </c>
      <c r="X11" s="101">
        <f>SUM(X4:X10)</f>
        <v>0</v>
      </c>
      <c r="Y11" s="101">
        <f>SUM(Y4:Y10)</f>
        <v>0</v>
      </c>
      <c r="Z11" s="101">
        <f>SUM(Z4:Z10)</f>
        <v>976</v>
      </c>
      <c r="AA11" s="101">
        <f>SUM(AA4:AA10)</f>
        <v>833</v>
      </c>
      <c r="AB11" s="113" t="e">
        <f>W11/(D11+E11)</f>
        <v>#DIV/0!</v>
      </c>
      <c r="AC11" s="113">
        <f>W11/Z11</f>
        <v>91.209323770491807</v>
      </c>
      <c r="AD11" s="113"/>
      <c r="AE11" s="113"/>
    </row>
    <row r="12" spans="1:31" ht="31.2" x14ac:dyDescent="0.25">
      <c r="A12" s="146" t="s">
        <v>14</v>
      </c>
      <c r="B12" s="146" t="s">
        <v>15</v>
      </c>
      <c r="C12" s="146" t="s">
        <v>16</v>
      </c>
      <c r="D12" s="43" t="s">
        <v>526</v>
      </c>
      <c r="E12" s="43" t="s">
        <v>524</v>
      </c>
      <c r="F12" s="146" t="s">
        <v>2</v>
      </c>
      <c r="G12" s="146" t="s">
        <v>3</v>
      </c>
      <c r="H12" s="43" t="s">
        <v>31</v>
      </c>
      <c r="I12" s="43" t="s">
        <v>4</v>
      </c>
      <c r="J12" s="43" t="s">
        <v>5</v>
      </c>
      <c r="K12" s="43" t="s">
        <v>6</v>
      </c>
      <c r="L12" s="43" t="s">
        <v>773</v>
      </c>
      <c r="M12" s="43" t="s">
        <v>13</v>
      </c>
      <c r="N12" s="146" t="s">
        <v>17</v>
      </c>
      <c r="O12" s="146" t="s">
        <v>7</v>
      </c>
      <c r="P12" s="43" t="s">
        <v>8</v>
      </c>
      <c r="Q12" s="146" t="s">
        <v>9</v>
      </c>
      <c r="R12" s="43" t="s">
        <v>18</v>
      </c>
      <c r="S12" s="146" t="s">
        <v>10</v>
      </c>
      <c r="T12" s="146" t="s">
        <v>12</v>
      </c>
      <c r="U12" s="43" t="s">
        <v>169</v>
      </c>
      <c r="V12" s="43" t="s">
        <v>170</v>
      </c>
      <c r="W12" s="43" t="s">
        <v>171</v>
      </c>
      <c r="X12" s="43" t="s">
        <v>163</v>
      </c>
      <c r="Y12" s="43" t="s">
        <v>164</v>
      </c>
      <c r="Z12" s="43" t="s">
        <v>165</v>
      </c>
      <c r="AA12" s="43" t="s">
        <v>166</v>
      </c>
      <c r="AB12" s="146" t="s">
        <v>167</v>
      </c>
      <c r="AC12" s="146" t="s">
        <v>168</v>
      </c>
      <c r="AD12" s="146" t="s">
        <v>1405</v>
      </c>
      <c r="AE12" s="146" t="s">
        <v>1406</v>
      </c>
    </row>
    <row r="13" spans="1:31" x14ac:dyDescent="0.25">
      <c r="A13" s="100"/>
      <c r="B13" s="100"/>
      <c r="C13" s="100"/>
      <c r="D13" s="100"/>
      <c r="E13" s="100"/>
      <c r="F13" s="100"/>
      <c r="G13" s="100"/>
      <c r="H13" s="100"/>
      <c r="I13" s="100"/>
      <c r="J13" s="100"/>
      <c r="K13" s="100"/>
      <c r="L13" s="100"/>
      <c r="M13" s="100"/>
      <c r="N13" s="100"/>
      <c r="O13" s="100"/>
      <c r="P13" s="100"/>
      <c r="Q13" s="100"/>
      <c r="R13" s="100"/>
      <c r="S13" s="100"/>
      <c r="T13" s="100"/>
      <c r="U13" s="100"/>
      <c r="V13" s="100"/>
      <c r="W13" s="100"/>
      <c r="X13" s="100"/>
      <c r="Y13" s="100"/>
      <c r="Z13" s="100"/>
      <c r="AA13" s="100"/>
      <c r="AB13" s="100"/>
      <c r="AC13" s="100"/>
      <c r="AD13" s="100"/>
      <c r="AE13" s="100"/>
    </row>
    <row r="14" spans="1:31" s="227" customFormat="1" ht="48" x14ac:dyDescent="0.25">
      <c r="A14" s="304" t="s">
        <v>1251</v>
      </c>
      <c r="B14" s="304"/>
      <c r="C14" s="245" t="s">
        <v>30</v>
      </c>
      <c r="D14" s="245" t="s">
        <v>526</v>
      </c>
      <c r="E14" s="245" t="s">
        <v>524</v>
      </c>
      <c r="F14" s="246"/>
      <c r="G14" s="246"/>
      <c r="H14" s="245" t="s">
        <v>31</v>
      </c>
      <c r="I14" s="245" t="s">
        <v>4</v>
      </c>
      <c r="J14" s="245" t="s">
        <v>5</v>
      </c>
      <c r="K14" s="245" t="s">
        <v>6</v>
      </c>
      <c r="L14" s="245" t="s">
        <v>773</v>
      </c>
      <c r="M14" s="245" t="s">
        <v>13</v>
      </c>
      <c r="N14" s="246" t="s">
        <v>17</v>
      </c>
      <c r="O14" s="246" t="s">
        <v>7</v>
      </c>
      <c r="P14" s="245" t="s">
        <v>8</v>
      </c>
      <c r="Q14" s="246" t="s">
        <v>9</v>
      </c>
      <c r="R14" s="245" t="s">
        <v>18</v>
      </c>
      <c r="S14" s="246" t="s">
        <v>10</v>
      </c>
      <c r="T14" s="246" t="s">
        <v>12</v>
      </c>
      <c r="U14" s="245" t="s">
        <v>169</v>
      </c>
      <c r="V14" s="245" t="s">
        <v>170</v>
      </c>
      <c r="W14" s="245" t="s">
        <v>171</v>
      </c>
      <c r="X14" s="245" t="s">
        <v>163</v>
      </c>
      <c r="Y14" s="245" t="s">
        <v>164</v>
      </c>
      <c r="Z14" s="245" t="s">
        <v>165</v>
      </c>
      <c r="AA14" s="245" t="s">
        <v>166</v>
      </c>
      <c r="AB14" s="247" t="s">
        <v>167</v>
      </c>
      <c r="AC14" s="247" t="s">
        <v>168</v>
      </c>
      <c r="AD14" s="247"/>
      <c r="AE14" s="247"/>
    </row>
    <row r="15" spans="1:31" s="20" customFormat="1" ht="25.5" customHeight="1" x14ac:dyDescent="0.25">
      <c r="A15" s="303" t="s">
        <v>686</v>
      </c>
      <c r="B15" s="303"/>
      <c r="C15" s="95">
        <f>COUNT(D4:D7)</f>
        <v>4</v>
      </c>
      <c r="D15" s="95">
        <f>SUM(D4:D7)</f>
        <v>0</v>
      </c>
      <c r="E15" s="95">
        <f>SUM(E4:E7)</f>
        <v>0</v>
      </c>
      <c r="F15" s="95"/>
      <c r="G15" s="95"/>
      <c r="H15" s="95">
        <f>SUM(H4:H7)</f>
        <v>0</v>
      </c>
      <c r="I15" s="95">
        <f>SUM(I4:I7)</f>
        <v>83</v>
      </c>
      <c r="J15" s="95">
        <f>MAX(J4:J7)</f>
        <v>11</v>
      </c>
      <c r="K15" s="45">
        <f>SUM(K4:K7)</f>
        <v>53769</v>
      </c>
      <c r="L15" s="45">
        <f t="shared" ref="L15:V15" si="1">SUM(L4:L7)</f>
        <v>0</v>
      </c>
      <c r="M15" s="45">
        <f t="shared" si="1"/>
        <v>10753.800000000001</v>
      </c>
      <c r="N15" s="45">
        <f t="shared" si="1"/>
        <v>0</v>
      </c>
      <c r="O15" s="45">
        <f t="shared" si="1"/>
        <v>3588.75</v>
      </c>
      <c r="P15" s="45">
        <f t="shared" si="1"/>
        <v>108.75</v>
      </c>
      <c r="Q15" s="45">
        <f t="shared" si="1"/>
        <v>18000</v>
      </c>
      <c r="R15" s="45">
        <f t="shared" si="1"/>
        <v>2800</v>
      </c>
      <c r="S15" s="45">
        <f t="shared" si="1"/>
        <v>0</v>
      </c>
      <c r="T15" s="45">
        <f t="shared" si="1"/>
        <v>0</v>
      </c>
      <c r="U15" s="45">
        <f t="shared" si="1"/>
        <v>89020.3</v>
      </c>
      <c r="V15" s="45">
        <f t="shared" si="1"/>
        <v>0</v>
      </c>
      <c r="W15" s="256">
        <f>U15+V15</f>
        <v>89020.3</v>
      </c>
      <c r="X15" s="249">
        <f>SUM(X4:X7)</f>
        <v>0</v>
      </c>
      <c r="Y15" s="249">
        <f>SUM(Y4:Y7)</f>
        <v>0</v>
      </c>
      <c r="Z15" s="249">
        <f>SUM(Z4:Z7)</f>
        <v>976</v>
      </c>
      <c r="AA15" s="249">
        <f>SUM(AA4:AA7)</f>
        <v>833</v>
      </c>
      <c r="AB15" s="72" t="e">
        <f>W15/(D15+E15)</f>
        <v>#DIV/0!</v>
      </c>
      <c r="AC15" s="256">
        <f>W15/Z15</f>
        <v>91.209323770491807</v>
      </c>
      <c r="AD15" s="256"/>
      <c r="AE15" s="256"/>
    </row>
  </sheetData>
  <mergeCells count="2">
    <mergeCell ref="A15:B15"/>
    <mergeCell ref="A14:B14"/>
  </mergeCells>
  <pageMargins left="0.74803149606299213" right="0.74803149606299213" top="0.98425196850393704" bottom="0.98425196850393704" header="0.51181102362204722" footer="0.51181102362204722"/>
  <pageSetup paperSize="9" scale="31" orientation="portrait"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pageSetUpPr fitToPage="1"/>
  </sheetPr>
  <dimension ref="A1:AE15"/>
  <sheetViews>
    <sheetView workbookViewId="0">
      <selection activeCell="A4" sqref="A4:AE6"/>
    </sheetView>
  </sheetViews>
  <sheetFormatPr defaultRowHeight="13.2" x14ac:dyDescent="0.25"/>
  <cols>
    <col min="1" max="1" width="11.44140625" customWidth="1"/>
    <col min="2" max="2" width="13" customWidth="1"/>
    <col min="3" max="3" width="12.44140625" customWidth="1"/>
    <col min="6" max="6" width="19.33203125" customWidth="1"/>
    <col min="7" max="7" width="12" customWidth="1"/>
    <col min="8" max="10" width="9.33203125" bestFit="1" customWidth="1"/>
    <col min="11" max="11" width="11" bestFit="1" customWidth="1"/>
    <col min="12" max="12" width="9.33203125" customWidth="1"/>
    <col min="13" max="13" width="10" bestFit="1" customWidth="1"/>
    <col min="14" max="14" width="8" bestFit="1" customWidth="1"/>
    <col min="15" max="15" width="10" bestFit="1" customWidth="1"/>
    <col min="16" max="16" width="8.88671875" bestFit="1" customWidth="1"/>
    <col min="17" max="18" width="10" bestFit="1" customWidth="1"/>
    <col min="19" max="19" width="7.44140625" bestFit="1" customWidth="1"/>
    <col min="20" max="20" width="8" bestFit="1" customWidth="1"/>
    <col min="21" max="21" width="11" bestFit="1" customWidth="1"/>
    <col min="23" max="23" width="11" bestFit="1" customWidth="1"/>
    <col min="26" max="27" width="9.33203125" bestFit="1" customWidth="1"/>
    <col min="30" max="30" width="16.44140625" customWidth="1"/>
    <col min="31" max="31" width="20" customWidth="1"/>
  </cols>
  <sheetData>
    <row r="1" spans="1:31" x14ac:dyDescent="0.25">
      <c r="A1" s="10" t="s">
        <v>418</v>
      </c>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31" s="5" customFormat="1" ht="10.199999999999999" x14ac:dyDescent="0.2">
      <c r="A4" s="1" t="s">
        <v>419</v>
      </c>
      <c r="B4" s="8" t="s">
        <v>233</v>
      </c>
      <c r="C4" s="1" t="s">
        <v>420</v>
      </c>
      <c r="D4" s="1">
        <v>0</v>
      </c>
      <c r="E4" s="1">
        <v>0</v>
      </c>
      <c r="F4" s="1" t="s">
        <v>437</v>
      </c>
      <c r="G4" s="1" t="s">
        <v>420</v>
      </c>
      <c r="H4" s="1">
        <v>0</v>
      </c>
      <c r="I4" s="1">
        <v>15</v>
      </c>
      <c r="J4" s="1">
        <v>11</v>
      </c>
      <c r="K4" s="96">
        <v>10753.8</v>
      </c>
      <c r="L4" s="96">
        <v>0</v>
      </c>
      <c r="M4" s="96">
        <v>2150.7600000000002</v>
      </c>
      <c r="N4" s="96">
        <v>0</v>
      </c>
      <c r="O4" s="96">
        <v>717.75</v>
      </c>
      <c r="P4" s="96">
        <v>21.75</v>
      </c>
      <c r="Q4" s="96">
        <v>3600</v>
      </c>
      <c r="R4" s="96">
        <v>700</v>
      </c>
      <c r="S4" s="96">
        <v>0</v>
      </c>
      <c r="T4" s="13">
        <v>0</v>
      </c>
      <c r="U4" s="96">
        <v>17944.060000000001</v>
      </c>
      <c r="V4" s="13">
        <v>0</v>
      </c>
      <c r="W4" s="13">
        <f>U4+V4</f>
        <v>17944.060000000001</v>
      </c>
      <c r="X4" s="1">
        <v>0</v>
      </c>
      <c r="Y4" s="1">
        <v>0</v>
      </c>
      <c r="Z4" s="1">
        <v>180</v>
      </c>
      <c r="AA4" s="1">
        <v>166</v>
      </c>
      <c r="AB4" s="13" t="e">
        <f>W4/(D4+E4)</f>
        <v>#DIV/0!</v>
      </c>
      <c r="AC4" s="13">
        <f t="shared" ref="AC4:AC10" si="0">W4/Z4</f>
        <v>99.689222222222227</v>
      </c>
      <c r="AD4" s="13" t="s">
        <v>1546</v>
      </c>
      <c r="AE4" s="285"/>
    </row>
    <row r="5" spans="1:31" s="5" customFormat="1" ht="10.199999999999999" x14ac:dyDescent="0.2">
      <c r="A5" s="1" t="s">
        <v>419</v>
      </c>
      <c r="B5" s="8" t="s">
        <v>234</v>
      </c>
      <c r="C5" s="1" t="s">
        <v>421</v>
      </c>
      <c r="D5" s="1">
        <v>0</v>
      </c>
      <c r="E5" s="1">
        <v>0</v>
      </c>
      <c r="F5" s="1" t="s">
        <v>363</v>
      </c>
      <c r="G5" s="1" t="s">
        <v>421</v>
      </c>
      <c r="H5" s="1">
        <v>0</v>
      </c>
      <c r="I5" s="1">
        <v>25</v>
      </c>
      <c r="J5" s="1">
        <v>11</v>
      </c>
      <c r="K5" s="96">
        <v>14338.4</v>
      </c>
      <c r="L5" s="96">
        <v>0</v>
      </c>
      <c r="M5" s="96">
        <v>2867.68</v>
      </c>
      <c r="N5" s="96">
        <v>0</v>
      </c>
      <c r="O5" s="96">
        <v>957</v>
      </c>
      <c r="P5" s="96">
        <v>29</v>
      </c>
      <c r="Q5" s="96">
        <v>4800</v>
      </c>
      <c r="R5" s="96">
        <v>700</v>
      </c>
      <c r="S5" s="96">
        <v>0</v>
      </c>
      <c r="T5" s="13">
        <v>0</v>
      </c>
      <c r="U5" s="96">
        <v>23692.080000000002</v>
      </c>
      <c r="V5" s="13">
        <v>0</v>
      </c>
      <c r="W5" s="13">
        <f>U5+V5</f>
        <v>23692.080000000002</v>
      </c>
      <c r="X5" s="1">
        <v>0</v>
      </c>
      <c r="Y5" s="1">
        <v>0</v>
      </c>
      <c r="Z5" s="1">
        <v>300</v>
      </c>
      <c r="AA5" s="1">
        <v>271</v>
      </c>
      <c r="AB5" s="13" t="e">
        <f>W5/(D5+E5)</f>
        <v>#DIV/0!</v>
      </c>
      <c r="AC5" s="13">
        <f t="shared" si="0"/>
        <v>78.973600000000005</v>
      </c>
      <c r="AD5" s="13" t="s">
        <v>35</v>
      </c>
      <c r="AE5" s="285"/>
    </row>
    <row r="6" spans="1:31" s="115" customFormat="1" ht="10.199999999999999" x14ac:dyDescent="0.2">
      <c r="A6" s="21" t="s">
        <v>419</v>
      </c>
      <c r="B6" s="39" t="s">
        <v>34</v>
      </c>
      <c r="C6" s="21" t="s">
        <v>422</v>
      </c>
      <c r="D6" s="21">
        <v>0</v>
      </c>
      <c r="E6" s="21">
        <v>0</v>
      </c>
      <c r="F6" s="21" t="s">
        <v>439</v>
      </c>
      <c r="G6" s="21" t="s">
        <v>422</v>
      </c>
      <c r="H6" s="21">
        <v>0</v>
      </c>
      <c r="I6" s="21">
        <v>25</v>
      </c>
      <c r="J6" s="21">
        <v>11</v>
      </c>
      <c r="K6" s="114">
        <v>14338.4</v>
      </c>
      <c r="L6" s="114">
        <v>0</v>
      </c>
      <c r="M6" s="114">
        <v>2867.68</v>
      </c>
      <c r="N6" s="114">
        <v>0</v>
      </c>
      <c r="O6" s="114">
        <v>957</v>
      </c>
      <c r="P6" s="114">
        <v>29</v>
      </c>
      <c r="Q6" s="114">
        <v>4800</v>
      </c>
      <c r="R6" s="114">
        <v>700</v>
      </c>
      <c r="S6" s="114">
        <v>0</v>
      </c>
      <c r="T6" s="23">
        <v>0</v>
      </c>
      <c r="U6" s="114">
        <v>23692.080000000002</v>
      </c>
      <c r="V6" s="23">
        <v>0</v>
      </c>
      <c r="W6" s="23">
        <f>U6+V6</f>
        <v>23692.080000000002</v>
      </c>
      <c r="X6" s="21">
        <v>0</v>
      </c>
      <c r="Y6" s="21">
        <v>0</v>
      </c>
      <c r="Z6" s="21">
        <v>300</v>
      </c>
      <c r="AA6" s="21">
        <v>300</v>
      </c>
      <c r="AB6" s="13" t="e">
        <f>W6/(D6+E6)</f>
        <v>#DIV/0!</v>
      </c>
      <c r="AC6" s="23">
        <f t="shared" si="0"/>
        <v>78.973600000000005</v>
      </c>
      <c r="AD6" s="23" t="s">
        <v>35</v>
      </c>
      <c r="AE6" s="284"/>
    </row>
    <row r="7" spans="1:31" s="5" customFormat="1" ht="10.199999999999999" x14ac:dyDescent="0.2">
      <c r="A7" s="1"/>
      <c r="B7" s="1"/>
      <c r="C7" s="1"/>
      <c r="D7" s="1"/>
      <c r="E7" s="1"/>
      <c r="F7" s="1"/>
      <c r="G7" s="1"/>
      <c r="H7" s="1"/>
      <c r="I7" s="1"/>
      <c r="J7" s="1"/>
      <c r="K7" s="1"/>
      <c r="L7" s="1"/>
      <c r="M7" s="1"/>
      <c r="N7" s="1"/>
      <c r="O7" s="1"/>
      <c r="P7" s="1"/>
      <c r="Q7" s="1"/>
      <c r="R7" s="1"/>
      <c r="S7" s="1"/>
      <c r="T7" s="1"/>
      <c r="U7" s="1"/>
      <c r="V7" s="13"/>
      <c r="W7" s="13"/>
      <c r="X7" s="1"/>
      <c r="Y7" s="1"/>
      <c r="Z7" s="1"/>
      <c r="AA7" s="1"/>
      <c r="AB7" s="13"/>
      <c r="AC7" s="13"/>
      <c r="AD7" s="13"/>
      <c r="AE7" s="285"/>
    </row>
    <row r="8" spans="1:31" s="5" customFormat="1" ht="10.199999999999999" x14ac:dyDescent="0.2">
      <c r="A8" s="1"/>
      <c r="B8" s="1"/>
      <c r="C8" s="1"/>
      <c r="D8" s="1"/>
      <c r="E8" s="1"/>
      <c r="F8" s="1"/>
      <c r="G8" s="1"/>
      <c r="H8" s="1"/>
      <c r="I8" s="1"/>
      <c r="J8" s="1"/>
      <c r="K8" s="1"/>
      <c r="L8" s="1"/>
      <c r="M8" s="1"/>
      <c r="N8" s="1"/>
      <c r="O8" s="1"/>
      <c r="P8" s="1"/>
      <c r="Q8" s="1"/>
      <c r="R8" s="1"/>
      <c r="S8" s="1"/>
      <c r="T8" s="1"/>
      <c r="U8" s="1"/>
      <c r="V8" s="13"/>
      <c r="W8" s="13"/>
      <c r="X8" s="1"/>
      <c r="Y8" s="1"/>
      <c r="Z8" s="1"/>
      <c r="AA8" s="1"/>
      <c r="AB8" s="13"/>
      <c r="AC8" s="13"/>
      <c r="AD8" s="13"/>
      <c r="AE8" s="285"/>
    </row>
    <row r="9" spans="1:31" s="5" customFormat="1" ht="10.199999999999999" x14ac:dyDescent="0.2">
      <c r="A9" s="1"/>
      <c r="B9" s="1"/>
      <c r="C9" s="1"/>
      <c r="D9" s="1"/>
      <c r="E9" s="1"/>
      <c r="F9" s="1"/>
      <c r="G9" s="1"/>
      <c r="H9" s="1"/>
      <c r="I9" s="1"/>
      <c r="J9" s="1"/>
      <c r="K9" s="1"/>
      <c r="L9" s="1"/>
      <c r="M9" s="1"/>
      <c r="N9" s="1"/>
      <c r="O9" s="1"/>
      <c r="P9" s="1"/>
      <c r="Q9" s="1"/>
      <c r="R9" s="1"/>
      <c r="S9" s="1"/>
      <c r="T9" s="1"/>
      <c r="U9" s="1"/>
      <c r="V9" s="13"/>
      <c r="W9" s="13"/>
      <c r="X9" s="1"/>
      <c r="Y9" s="1"/>
      <c r="Z9" s="1"/>
      <c r="AA9" s="1"/>
      <c r="AB9" s="13"/>
      <c r="AC9" s="13"/>
      <c r="AD9" s="13"/>
      <c r="AE9" s="285"/>
    </row>
    <row r="10" spans="1:31" x14ac:dyDescent="0.25">
      <c r="A10" s="97"/>
      <c r="B10" s="97" t="s">
        <v>28</v>
      </c>
      <c r="C10" s="97">
        <f>COUNT(D4:D9)</f>
        <v>3</v>
      </c>
      <c r="D10" s="97">
        <f>SUM(D4:D9)</f>
        <v>0</v>
      </c>
      <c r="E10" s="97">
        <f>SUM(E4:E9)</f>
        <v>0</v>
      </c>
      <c r="F10" s="97"/>
      <c r="G10" s="97"/>
      <c r="H10" s="97">
        <f>SUM(H4:H9)</f>
        <v>0</v>
      </c>
      <c r="I10" s="97">
        <f>SUM(I4:I9)</f>
        <v>65</v>
      </c>
      <c r="J10" s="97">
        <f>MAX(J4:J9)</f>
        <v>11</v>
      </c>
      <c r="K10" s="98">
        <f>SUM(K4:K9)</f>
        <v>39430.6</v>
      </c>
      <c r="L10" s="98">
        <f>SUM(L4:L9)</f>
        <v>0</v>
      </c>
      <c r="M10" s="98">
        <f t="shared" ref="M10:AA10" si="1">SUM(M4:M9)</f>
        <v>7886.1200000000008</v>
      </c>
      <c r="N10" s="98">
        <f t="shared" si="1"/>
        <v>0</v>
      </c>
      <c r="O10" s="98">
        <f t="shared" si="1"/>
        <v>2631.75</v>
      </c>
      <c r="P10" s="98">
        <f t="shared" si="1"/>
        <v>79.75</v>
      </c>
      <c r="Q10" s="98">
        <f t="shared" si="1"/>
        <v>13200</v>
      </c>
      <c r="R10" s="98">
        <f t="shared" si="1"/>
        <v>2100</v>
      </c>
      <c r="S10" s="98">
        <f t="shared" si="1"/>
        <v>0</v>
      </c>
      <c r="T10" s="98">
        <f t="shared" si="1"/>
        <v>0</v>
      </c>
      <c r="U10" s="98">
        <f t="shared" si="1"/>
        <v>65328.22</v>
      </c>
      <c r="V10" s="98">
        <f t="shared" si="1"/>
        <v>0</v>
      </c>
      <c r="W10" s="98">
        <f t="shared" si="1"/>
        <v>65328.22</v>
      </c>
      <c r="X10" s="101">
        <f t="shared" si="1"/>
        <v>0</v>
      </c>
      <c r="Y10" s="101">
        <f t="shared" si="1"/>
        <v>0</v>
      </c>
      <c r="Z10" s="101">
        <f t="shared" si="1"/>
        <v>780</v>
      </c>
      <c r="AA10" s="101">
        <f t="shared" si="1"/>
        <v>737</v>
      </c>
      <c r="AB10" s="113" t="e">
        <f>W10/(D10+E10)</f>
        <v>#DIV/0!</v>
      </c>
      <c r="AC10" s="113">
        <f t="shared" si="0"/>
        <v>83.754128205128211</v>
      </c>
      <c r="AD10" s="113"/>
      <c r="AE10" s="113"/>
    </row>
    <row r="11" spans="1:31" ht="31.2" x14ac:dyDescent="0.25">
      <c r="A11" s="146" t="s">
        <v>14</v>
      </c>
      <c r="B11" s="146" t="s">
        <v>15</v>
      </c>
      <c r="C11" s="146" t="s">
        <v>16</v>
      </c>
      <c r="D11" s="43" t="s">
        <v>526</v>
      </c>
      <c r="E11" s="43" t="s">
        <v>524</v>
      </c>
      <c r="F11" s="146" t="s">
        <v>2</v>
      </c>
      <c r="G11" s="146" t="s">
        <v>3</v>
      </c>
      <c r="H11" s="43" t="s">
        <v>31</v>
      </c>
      <c r="I11" s="43" t="s">
        <v>4</v>
      </c>
      <c r="J11" s="43" t="s">
        <v>5</v>
      </c>
      <c r="K11" s="43" t="s">
        <v>6</v>
      </c>
      <c r="L11" s="43" t="s">
        <v>773</v>
      </c>
      <c r="M11" s="43" t="s">
        <v>13</v>
      </c>
      <c r="N11" s="146" t="s">
        <v>17</v>
      </c>
      <c r="O11" s="146" t="s">
        <v>7</v>
      </c>
      <c r="P11" s="43" t="s">
        <v>8</v>
      </c>
      <c r="Q11" s="146" t="s">
        <v>9</v>
      </c>
      <c r="R11" s="43" t="s">
        <v>18</v>
      </c>
      <c r="S11" s="146" t="s">
        <v>10</v>
      </c>
      <c r="T11" s="146" t="s">
        <v>12</v>
      </c>
      <c r="U11" s="43" t="s">
        <v>169</v>
      </c>
      <c r="V11" s="43" t="s">
        <v>170</v>
      </c>
      <c r="W11" s="43" t="s">
        <v>171</v>
      </c>
      <c r="X11" s="43" t="s">
        <v>163</v>
      </c>
      <c r="Y11" s="43" t="s">
        <v>164</v>
      </c>
      <c r="Z11" s="43" t="s">
        <v>165</v>
      </c>
      <c r="AA11" s="43" t="s">
        <v>166</v>
      </c>
      <c r="AB11" s="146" t="s">
        <v>167</v>
      </c>
      <c r="AC11" s="146" t="s">
        <v>168</v>
      </c>
      <c r="AD11" s="146" t="s">
        <v>1405</v>
      </c>
      <c r="AE11" s="146" t="s">
        <v>1406</v>
      </c>
    </row>
    <row r="12" spans="1:31" x14ac:dyDescent="0.25">
      <c r="A12" s="100"/>
      <c r="B12" s="100"/>
      <c r="C12" s="100"/>
      <c r="D12" s="100"/>
      <c r="E12" s="100"/>
      <c r="F12" s="100"/>
      <c r="G12" s="100"/>
      <c r="H12" s="100"/>
      <c r="I12" s="100"/>
      <c r="J12" s="100"/>
      <c r="K12" s="100"/>
      <c r="L12" s="100"/>
      <c r="M12" s="100"/>
      <c r="N12" s="100"/>
      <c r="O12" s="100"/>
      <c r="P12" s="100"/>
      <c r="Q12" s="100"/>
      <c r="R12" s="100"/>
      <c r="S12" s="100"/>
      <c r="T12" s="100"/>
      <c r="U12" s="100"/>
      <c r="V12" s="100"/>
      <c r="W12" s="100"/>
      <c r="X12" s="100"/>
      <c r="Y12" s="100"/>
      <c r="Z12" s="100"/>
      <c r="AA12" s="100"/>
      <c r="AB12" s="100"/>
      <c r="AC12" s="100"/>
      <c r="AD12" s="100"/>
      <c r="AE12" s="100"/>
    </row>
    <row r="13" spans="1:31" s="227" customFormat="1" ht="48" x14ac:dyDescent="0.25">
      <c r="A13" s="304" t="s">
        <v>1251</v>
      </c>
      <c r="B13" s="304"/>
      <c r="C13" s="245" t="s">
        <v>30</v>
      </c>
      <c r="D13" s="245" t="s">
        <v>526</v>
      </c>
      <c r="E13" s="245" t="s">
        <v>524</v>
      </c>
      <c r="F13" s="246"/>
      <c r="G13" s="246"/>
      <c r="H13" s="245" t="s">
        <v>31</v>
      </c>
      <c r="I13" s="245" t="s">
        <v>4</v>
      </c>
      <c r="J13" s="245" t="s">
        <v>5</v>
      </c>
      <c r="K13" s="245" t="s">
        <v>6</v>
      </c>
      <c r="L13" s="245" t="s">
        <v>773</v>
      </c>
      <c r="M13" s="245" t="s">
        <v>13</v>
      </c>
      <c r="N13" s="246" t="s">
        <v>17</v>
      </c>
      <c r="O13" s="246" t="s">
        <v>7</v>
      </c>
      <c r="P13" s="245" t="s">
        <v>8</v>
      </c>
      <c r="Q13" s="246" t="s">
        <v>9</v>
      </c>
      <c r="R13" s="245" t="s">
        <v>18</v>
      </c>
      <c r="S13" s="246" t="s">
        <v>10</v>
      </c>
      <c r="T13" s="246" t="s">
        <v>12</v>
      </c>
      <c r="U13" s="245" t="s">
        <v>169</v>
      </c>
      <c r="V13" s="245" t="s">
        <v>170</v>
      </c>
      <c r="W13" s="245" t="s">
        <v>171</v>
      </c>
      <c r="X13" s="245" t="s">
        <v>163</v>
      </c>
      <c r="Y13" s="245" t="s">
        <v>164</v>
      </c>
      <c r="Z13" s="245" t="s">
        <v>165</v>
      </c>
      <c r="AA13" s="245" t="s">
        <v>166</v>
      </c>
      <c r="AB13" s="247" t="s">
        <v>167</v>
      </c>
      <c r="AC13" s="247" t="s">
        <v>168</v>
      </c>
      <c r="AD13" s="247"/>
      <c r="AE13" s="247"/>
    </row>
    <row r="14" spans="1:31" s="20" customFormat="1" ht="25.5" customHeight="1" x14ac:dyDescent="0.25">
      <c r="A14" s="303" t="s">
        <v>686</v>
      </c>
      <c r="B14" s="303"/>
      <c r="C14" s="95">
        <f>COUNT(D4:D5)</f>
        <v>2</v>
      </c>
      <c r="D14" s="95">
        <f>SUM(D4:D5)</f>
        <v>0</v>
      </c>
      <c r="E14" s="95">
        <f>SUM(E4:E5)</f>
        <v>0</v>
      </c>
      <c r="F14" s="95"/>
      <c r="G14" s="95"/>
      <c r="H14" s="95">
        <f>SUM(H4:H5)</f>
        <v>0</v>
      </c>
      <c r="I14" s="95">
        <f>SUM(I4:I5)</f>
        <v>40</v>
      </c>
      <c r="J14" s="95">
        <f>MAX(J4:J5)</f>
        <v>11</v>
      </c>
      <c r="K14" s="45">
        <f>SUM(K4:K5)</f>
        <v>25092.199999999997</v>
      </c>
      <c r="L14" s="45">
        <f t="shared" ref="L14:V14" si="2">SUM(L4:L5)</f>
        <v>0</v>
      </c>
      <c r="M14" s="45">
        <f t="shared" si="2"/>
        <v>5018.4400000000005</v>
      </c>
      <c r="N14" s="45">
        <f t="shared" si="2"/>
        <v>0</v>
      </c>
      <c r="O14" s="45">
        <f t="shared" si="2"/>
        <v>1674.75</v>
      </c>
      <c r="P14" s="45">
        <f t="shared" si="2"/>
        <v>50.75</v>
      </c>
      <c r="Q14" s="45">
        <f t="shared" si="2"/>
        <v>8400</v>
      </c>
      <c r="R14" s="45">
        <f t="shared" si="2"/>
        <v>1400</v>
      </c>
      <c r="S14" s="45">
        <f t="shared" si="2"/>
        <v>0</v>
      </c>
      <c r="T14" s="45">
        <f t="shared" si="2"/>
        <v>0</v>
      </c>
      <c r="U14" s="45">
        <f t="shared" si="2"/>
        <v>41636.14</v>
      </c>
      <c r="V14" s="45">
        <f t="shared" si="2"/>
        <v>0</v>
      </c>
      <c r="W14" s="62">
        <f>U14+V14</f>
        <v>41636.14</v>
      </c>
      <c r="X14" s="249">
        <f>SUM(X4:X5)</f>
        <v>0</v>
      </c>
      <c r="Y14" s="249">
        <f>SUM(Y4:Y5)</f>
        <v>0</v>
      </c>
      <c r="Z14" s="249">
        <f>SUM(Z4:Z5)</f>
        <v>480</v>
      </c>
      <c r="AA14" s="249">
        <f>SUM(AA4:AA5)</f>
        <v>437</v>
      </c>
      <c r="AB14" s="62" t="e">
        <f>W14/(D14+E14)</f>
        <v>#DIV/0!</v>
      </c>
      <c r="AC14" s="62">
        <f>W14/Z14</f>
        <v>86.741958333333329</v>
      </c>
      <c r="AD14" s="62"/>
      <c r="AE14" s="62"/>
    </row>
    <row r="15" spans="1:31" s="20" customFormat="1" ht="25.5" customHeight="1" x14ac:dyDescent="0.25">
      <c r="A15" s="303" t="s">
        <v>694</v>
      </c>
      <c r="B15" s="303"/>
      <c r="C15" s="95">
        <f>COUNT(D6)</f>
        <v>1</v>
      </c>
      <c r="D15" s="95">
        <f>SUM(D6)</f>
        <v>0</v>
      </c>
      <c r="E15" s="95">
        <f>SUM(E6)</f>
        <v>0</v>
      </c>
      <c r="F15" s="95"/>
      <c r="G15" s="95"/>
      <c r="H15" s="95">
        <f>SUM(H6)</f>
        <v>0</v>
      </c>
      <c r="I15" s="95">
        <f>SUM(I6)</f>
        <v>25</v>
      </c>
      <c r="J15" s="95">
        <f>MAX(J6)</f>
        <v>11</v>
      </c>
      <c r="K15" s="45">
        <f>SUM(K6)</f>
        <v>14338.4</v>
      </c>
      <c r="L15" s="45">
        <f t="shared" ref="L15:V15" si="3">SUM(L6)</f>
        <v>0</v>
      </c>
      <c r="M15" s="45">
        <f t="shared" si="3"/>
        <v>2867.68</v>
      </c>
      <c r="N15" s="45">
        <f t="shared" si="3"/>
        <v>0</v>
      </c>
      <c r="O15" s="45">
        <f t="shared" si="3"/>
        <v>957</v>
      </c>
      <c r="P15" s="45">
        <f t="shared" si="3"/>
        <v>29</v>
      </c>
      <c r="Q15" s="45">
        <f t="shared" si="3"/>
        <v>4800</v>
      </c>
      <c r="R15" s="45">
        <f t="shared" si="3"/>
        <v>700</v>
      </c>
      <c r="S15" s="45">
        <f t="shared" si="3"/>
        <v>0</v>
      </c>
      <c r="T15" s="45">
        <f t="shared" si="3"/>
        <v>0</v>
      </c>
      <c r="U15" s="45">
        <f t="shared" si="3"/>
        <v>23692.080000000002</v>
      </c>
      <c r="V15" s="45">
        <f t="shared" si="3"/>
        <v>0</v>
      </c>
      <c r="W15" s="62">
        <f>U15+V15</f>
        <v>23692.080000000002</v>
      </c>
      <c r="X15" s="249">
        <f>SUM(X6)</f>
        <v>0</v>
      </c>
      <c r="Y15" s="249">
        <f>SUM(Y6)</f>
        <v>0</v>
      </c>
      <c r="Z15" s="249">
        <f>SUM(Z6)</f>
        <v>300</v>
      </c>
      <c r="AA15" s="249">
        <f>SUM(AA6)</f>
        <v>300</v>
      </c>
      <c r="AB15" s="62" t="e">
        <f>W15/(D15+E15)</f>
        <v>#DIV/0!</v>
      </c>
      <c r="AC15" s="62">
        <f>W15/Z15</f>
        <v>78.973600000000005</v>
      </c>
      <c r="AD15" s="62"/>
      <c r="AE15" s="62"/>
    </row>
  </sheetData>
  <mergeCells count="3">
    <mergeCell ref="A14:B14"/>
    <mergeCell ref="A15:B15"/>
    <mergeCell ref="A13:B13"/>
  </mergeCells>
  <pageMargins left="0.74803149606299213" right="0.74803149606299213" top="0.98425196850393704" bottom="0.98425196850393704" header="0.51181102362204722" footer="0.51181102362204722"/>
  <pageSetup paperSize="9" scale="47" orientation="landscape" r:id="rId1"/>
  <headerFooter alignWithMargins="0"/>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1">
    <pageSetUpPr fitToPage="1"/>
  </sheetPr>
  <dimension ref="A1:AE77"/>
  <sheetViews>
    <sheetView zoomScaleNormal="100" workbookViewId="0">
      <selection activeCell="A4" sqref="A4:AE46"/>
    </sheetView>
  </sheetViews>
  <sheetFormatPr defaultRowHeight="13.2" x14ac:dyDescent="0.25"/>
  <cols>
    <col min="1" max="1" width="12.44140625" customWidth="1"/>
    <col min="2" max="2" width="13.88671875" customWidth="1"/>
    <col min="3" max="3" width="15.33203125" customWidth="1"/>
    <col min="4" max="4" width="9.33203125" bestFit="1" customWidth="1"/>
    <col min="5" max="5" width="9.33203125" customWidth="1"/>
    <col min="6" max="6" width="18.5546875" customWidth="1"/>
    <col min="7" max="7" width="12.44140625" customWidth="1"/>
    <col min="8" max="10" width="9.33203125" bestFit="1" customWidth="1"/>
    <col min="11" max="11" width="12" bestFit="1" customWidth="1"/>
    <col min="12" max="12" width="10.109375" customWidth="1"/>
    <col min="13" max="13" width="11" bestFit="1" customWidth="1"/>
    <col min="14" max="14" width="8" bestFit="1" customWidth="1"/>
    <col min="15" max="15" width="10" bestFit="1" customWidth="1"/>
    <col min="16" max="18" width="11" bestFit="1" customWidth="1"/>
    <col min="19" max="19" width="7.44140625" bestFit="1" customWidth="1"/>
    <col min="20" max="20" width="11" bestFit="1" customWidth="1"/>
    <col min="21" max="21" width="12" bestFit="1" customWidth="1"/>
    <col min="22" max="22" width="11" bestFit="1" customWidth="1"/>
    <col min="23" max="23" width="12" customWidth="1"/>
    <col min="24" max="27" width="9.33203125" bestFit="1" customWidth="1"/>
    <col min="28" max="28" width="11" bestFit="1" customWidth="1"/>
    <col min="29" max="29" width="9.44140625" bestFit="1" customWidth="1"/>
    <col min="30" max="30" width="15.88671875" customWidth="1"/>
    <col min="31" max="31" width="21.44140625" customWidth="1"/>
  </cols>
  <sheetData>
    <row r="1" spans="1:31" x14ac:dyDescent="0.25">
      <c r="A1" s="10" t="s">
        <v>373</v>
      </c>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31" s="115" customFormat="1" ht="10.199999999999999" x14ac:dyDescent="0.2">
      <c r="A4" s="21" t="s">
        <v>374</v>
      </c>
      <c r="B4" s="39" t="s">
        <v>283</v>
      </c>
      <c r="C4" s="21" t="s">
        <v>342</v>
      </c>
      <c r="D4" s="21">
        <v>0</v>
      </c>
      <c r="E4" s="21">
        <v>0</v>
      </c>
      <c r="F4" s="21" t="s">
        <v>379</v>
      </c>
      <c r="G4" s="21" t="s">
        <v>342</v>
      </c>
      <c r="H4" s="21">
        <v>0</v>
      </c>
      <c r="I4" s="21">
        <v>20</v>
      </c>
      <c r="J4" s="21">
        <v>11</v>
      </c>
      <c r="K4" s="114">
        <v>13161.2</v>
      </c>
      <c r="L4" s="114">
        <v>0</v>
      </c>
      <c r="M4" s="114">
        <v>2632.24</v>
      </c>
      <c r="N4" s="114">
        <v>0</v>
      </c>
      <c r="O4" s="114">
        <v>870</v>
      </c>
      <c r="P4" s="114">
        <v>4681.5</v>
      </c>
      <c r="Q4" s="114">
        <v>6708</v>
      </c>
      <c r="R4" s="114">
        <v>200</v>
      </c>
      <c r="S4" s="114">
        <v>0</v>
      </c>
      <c r="T4" s="23">
        <v>0</v>
      </c>
      <c r="U4" s="114">
        <v>28252.94</v>
      </c>
      <c r="V4" s="23">
        <v>0</v>
      </c>
      <c r="W4" s="23">
        <f>U4+V4</f>
        <v>28252.94</v>
      </c>
      <c r="X4" s="21">
        <v>0</v>
      </c>
      <c r="Y4" s="21">
        <v>0</v>
      </c>
      <c r="Z4" s="21">
        <v>200</v>
      </c>
      <c r="AA4" s="21">
        <v>156</v>
      </c>
      <c r="AB4" s="23" t="e">
        <f t="shared" ref="AB4:AB14" si="0">W4/(D4+E4)</f>
        <v>#DIV/0!</v>
      </c>
      <c r="AC4" s="23">
        <f>W4/Z4</f>
        <v>141.2647</v>
      </c>
      <c r="AD4" s="23" t="s">
        <v>35</v>
      </c>
      <c r="AE4" s="284"/>
    </row>
    <row r="5" spans="1:31" s="115" customFormat="1" ht="10.199999999999999" x14ac:dyDescent="0.2">
      <c r="A5" s="21" t="s">
        <v>374</v>
      </c>
      <c r="B5" s="39" t="s">
        <v>284</v>
      </c>
      <c r="C5" s="21" t="s">
        <v>343</v>
      </c>
      <c r="D5" s="21">
        <v>0</v>
      </c>
      <c r="E5" s="21">
        <v>0</v>
      </c>
      <c r="F5" s="21" t="s">
        <v>379</v>
      </c>
      <c r="G5" s="21" t="s">
        <v>343</v>
      </c>
      <c r="H5" s="21">
        <v>0</v>
      </c>
      <c r="I5" s="21">
        <v>20</v>
      </c>
      <c r="J5" s="21">
        <v>11</v>
      </c>
      <c r="K5" s="114">
        <v>15174.4</v>
      </c>
      <c r="L5" s="114">
        <v>0</v>
      </c>
      <c r="M5" s="114">
        <v>3034.88</v>
      </c>
      <c r="N5" s="114">
        <v>0</v>
      </c>
      <c r="O5" s="114">
        <v>1044</v>
      </c>
      <c r="P5" s="114">
        <v>4210.6000000000004</v>
      </c>
      <c r="Q5" s="114">
        <v>6708</v>
      </c>
      <c r="R5" s="114">
        <v>200</v>
      </c>
      <c r="S5" s="114">
        <v>0</v>
      </c>
      <c r="T5" s="114">
        <v>3120</v>
      </c>
      <c r="U5" s="114">
        <v>33491.879999999997</v>
      </c>
      <c r="V5" s="23">
        <v>0</v>
      </c>
      <c r="W5" s="23">
        <f t="shared" ref="W5:W32" si="1">U5+V5</f>
        <v>33491.879999999997</v>
      </c>
      <c r="X5" s="21">
        <v>0</v>
      </c>
      <c r="Y5" s="21">
        <v>0</v>
      </c>
      <c r="Z5" s="21">
        <v>240</v>
      </c>
      <c r="AA5" s="21">
        <v>198</v>
      </c>
      <c r="AB5" s="23" t="e">
        <f t="shared" si="0"/>
        <v>#DIV/0!</v>
      </c>
      <c r="AC5" s="23">
        <f t="shared" ref="AC5:AC32" si="2">W5/Z5</f>
        <v>139.54949999999999</v>
      </c>
      <c r="AD5" s="23" t="s">
        <v>35</v>
      </c>
      <c r="AE5" s="284"/>
    </row>
    <row r="6" spans="1:31" s="115" customFormat="1" ht="10.199999999999999" x14ac:dyDescent="0.2">
      <c r="A6" s="21" t="s">
        <v>374</v>
      </c>
      <c r="B6" s="39" t="s">
        <v>284</v>
      </c>
      <c r="C6" s="21" t="s">
        <v>344</v>
      </c>
      <c r="D6" s="21">
        <v>0</v>
      </c>
      <c r="E6" s="21">
        <v>0</v>
      </c>
      <c r="F6" s="21" t="s">
        <v>379</v>
      </c>
      <c r="G6" s="21" t="s">
        <v>344</v>
      </c>
      <c r="H6" s="21">
        <v>0</v>
      </c>
      <c r="I6" s="21">
        <v>20</v>
      </c>
      <c r="J6" s="21">
        <v>11</v>
      </c>
      <c r="K6" s="114">
        <v>16464.599999999999</v>
      </c>
      <c r="L6" s="114">
        <v>0</v>
      </c>
      <c r="M6" s="114">
        <v>3292.92</v>
      </c>
      <c r="N6" s="114">
        <v>0</v>
      </c>
      <c r="O6" s="114">
        <v>957</v>
      </c>
      <c r="P6" s="114">
        <v>4210.6000000000004</v>
      </c>
      <c r="Q6" s="114">
        <v>6708</v>
      </c>
      <c r="R6" s="114">
        <v>700</v>
      </c>
      <c r="S6" s="114">
        <v>0</v>
      </c>
      <c r="T6" s="114">
        <v>2340</v>
      </c>
      <c r="U6" s="114">
        <v>34673.120000000003</v>
      </c>
      <c r="V6" s="23">
        <v>0</v>
      </c>
      <c r="W6" s="23">
        <f t="shared" si="1"/>
        <v>34673.120000000003</v>
      </c>
      <c r="X6" s="21">
        <v>0</v>
      </c>
      <c r="Y6" s="21">
        <v>0</v>
      </c>
      <c r="Z6" s="21">
        <v>220</v>
      </c>
      <c r="AA6" s="21">
        <v>167</v>
      </c>
      <c r="AB6" s="23" t="e">
        <f t="shared" si="0"/>
        <v>#DIV/0!</v>
      </c>
      <c r="AC6" s="23">
        <f t="shared" si="2"/>
        <v>157.60509090909093</v>
      </c>
      <c r="AD6" s="23" t="s">
        <v>35</v>
      </c>
      <c r="AE6" s="284"/>
    </row>
    <row r="7" spans="1:31" s="115" customFormat="1" ht="10.199999999999999" x14ac:dyDescent="0.2">
      <c r="A7" s="21" t="s">
        <v>374</v>
      </c>
      <c r="B7" s="39" t="s">
        <v>34</v>
      </c>
      <c r="C7" s="21" t="s">
        <v>282</v>
      </c>
      <c r="D7" s="21">
        <v>0</v>
      </c>
      <c r="E7" s="21">
        <v>0</v>
      </c>
      <c r="F7" s="21" t="s">
        <v>446</v>
      </c>
      <c r="G7" s="21" t="s">
        <v>282</v>
      </c>
      <c r="H7" s="21">
        <v>0</v>
      </c>
      <c r="I7" s="21">
        <v>20</v>
      </c>
      <c r="J7" s="21">
        <v>11</v>
      </c>
      <c r="K7" s="114">
        <v>16464.599999999999</v>
      </c>
      <c r="L7" s="114">
        <v>0</v>
      </c>
      <c r="M7" s="114">
        <v>3292.92</v>
      </c>
      <c r="N7" s="114">
        <v>0</v>
      </c>
      <c r="O7" s="114">
        <v>957</v>
      </c>
      <c r="P7" s="114">
        <v>4210.6000000000004</v>
      </c>
      <c r="Q7" s="114">
        <v>6708</v>
      </c>
      <c r="R7" s="114">
        <v>700</v>
      </c>
      <c r="S7" s="114">
        <v>0</v>
      </c>
      <c r="T7" s="114">
        <v>1170</v>
      </c>
      <c r="U7" s="114">
        <v>33503.120000000003</v>
      </c>
      <c r="V7" s="23">
        <v>0</v>
      </c>
      <c r="W7" s="23">
        <f t="shared" si="1"/>
        <v>33503.120000000003</v>
      </c>
      <c r="X7" s="21">
        <v>0</v>
      </c>
      <c r="Y7" s="21">
        <v>20</v>
      </c>
      <c r="Z7" s="21">
        <v>240</v>
      </c>
      <c r="AA7" s="21">
        <v>240</v>
      </c>
      <c r="AB7" s="23" t="e">
        <f t="shared" si="0"/>
        <v>#DIV/0!</v>
      </c>
      <c r="AC7" s="23">
        <f t="shared" si="2"/>
        <v>139.59633333333335</v>
      </c>
      <c r="AD7" s="23" t="s">
        <v>35</v>
      </c>
      <c r="AE7" s="284"/>
    </row>
    <row r="8" spans="1:31" s="115" customFormat="1" ht="10.199999999999999" x14ac:dyDescent="0.2">
      <c r="A8" s="21" t="s">
        <v>374</v>
      </c>
      <c r="B8" s="39" t="s">
        <v>34</v>
      </c>
      <c r="C8" s="21" t="s">
        <v>345</v>
      </c>
      <c r="D8" s="21">
        <v>0</v>
      </c>
      <c r="E8" s="21">
        <v>0</v>
      </c>
      <c r="F8" s="21" t="s">
        <v>379</v>
      </c>
      <c r="G8" s="21" t="s">
        <v>345</v>
      </c>
      <c r="H8" s="21">
        <v>0</v>
      </c>
      <c r="I8" s="21">
        <v>20</v>
      </c>
      <c r="J8" s="21">
        <v>11</v>
      </c>
      <c r="K8" s="114">
        <v>16464.599999999999</v>
      </c>
      <c r="L8" s="114">
        <v>0</v>
      </c>
      <c r="M8" s="114">
        <v>3292.92</v>
      </c>
      <c r="N8" s="114">
        <v>0</v>
      </c>
      <c r="O8" s="114">
        <v>957</v>
      </c>
      <c r="P8" s="114">
        <v>4210.6000000000004</v>
      </c>
      <c r="Q8" s="114">
        <v>6708</v>
      </c>
      <c r="R8" s="114">
        <v>700</v>
      </c>
      <c r="S8" s="114">
        <v>0</v>
      </c>
      <c r="T8" s="114">
        <v>1560</v>
      </c>
      <c r="U8" s="114">
        <v>33893.18</v>
      </c>
      <c r="V8" s="23">
        <v>0</v>
      </c>
      <c r="W8" s="23">
        <f t="shared" si="1"/>
        <v>33893.18</v>
      </c>
      <c r="X8" s="21">
        <v>0</v>
      </c>
      <c r="Y8" s="21">
        <v>0</v>
      </c>
      <c r="Z8" s="21">
        <v>220</v>
      </c>
      <c r="AA8" s="21">
        <v>220</v>
      </c>
      <c r="AB8" s="23" t="e">
        <f t="shared" si="0"/>
        <v>#DIV/0!</v>
      </c>
      <c r="AC8" s="23">
        <f t="shared" si="2"/>
        <v>154.05990909090909</v>
      </c>
      <c r="AD8" s="23" t="s">
        <v>35</v>
      </c>
      <c r="AE8" s="284"/>
    </row>
    <row r="9" spans="1:31" s="115" customFormat="1" ht="10.199999999999999" x14ac:dyDescent="0.2">
      <c r="A9" s="21" t="s">
        <v>374</v>
      </c>
      <c r="B9" s="39" t="s">
        <v>51</v>
      </c>
      <c r="C9" s="21" t="s">
        <v>346</v>
      </c>
      <c r="D9" s="21">
        <v>0</v>
      </c>
      <c r="E9" s="21">
        <v>0</v>
      </c>
      <c r="F9" s="21" t="s">
        <v>446</v>
      </c>
      <c r="G9" s="21" t="s">
        <v>346</v>
      </c>
      <c r="H9" s="21">
        <v>0</v>
      </c>
      <c r="I9" s="21">
        <v>20</v>
      </c>
      <c r="J9" s="21">
        <v>11</v>
      </c>
      <c r="K9" s="114">
        <v>16464.599999999999</v>
      </c>
      <c r="L9" s="114">
        <v>0</v>
      </c>
      <c r="M9" s="114">
        <v>3292.92</v>
      </c>
      <c r="N9" s="114">
        <v>0</v>
      </c>
      <c r="O9" s="114">
        <v>957</v>
      </c>
      <c r="P9" s="114">
        <v>4210.6000000000004</v>
      </c>
      <c r="Q9" s="114">
        <v>6708</v>
      </c>
      <c r="R9" s="114">
        <v>700</v>
      </c>
      <c r="S9" s="114">
        <v>0</v>
      </c>
      <c r="T9" s="114">
        <v>3120</v>
      </c>
      <c r="U9" s="114">
        <v>35453.120000000003</v>
      </c>
      <c r="V9" s="23">
        <v>0</v>
      </c>
      <c r="W9" s="23">
        <f t="shared" si="1"/>
        <v>35453.120000000003</v>
      </c>
      <c r="X9" s="21">
        <v>0</v>
      </c>
      <c r="Y9" s="21">
        <v>20</v>
      </c>
      <c r="Z9" s="21">
        <v>220</v>
      </c>
      <c r="AA9" s="21">
        <v>227</v>
      </c>
      <c r="AB9" s="23" t="e">
        <f t="shared" si="0"/>
        <v>#DIV/0!</v>
      </c>
      <c r="AC9" s="23">
        <f t="shared" si="2"/>
        <v>161.15054545454547</v>
      </c>
      <c r="AD9" s="23" t="s">
        <v>35</v>
      </c>
      <c r="AE9" s="284"/>
    </row>
    <row r="10" spans="1:31" s="115" customFormat="1" ht="10.199999999999999" x14ac:dyDescent="0.2">
      <c r="A10" s="21" t="s">
        <v>374</v>
      </c>
      <c r="B10" s="39" t="s">
        <v>67</v>
      </c>
      <c r="C10" s="21" t="s">
        <v>347</v>
      </c>
      <c r="D10" s="21">
        <v>0</v>
      </c>
      <c r="E10" s="21">
        <v>0</v>
      </c>
      <c r="F10" s="21" t="s">
        <v>446</v>
      </c>
      <c r="G10" s="21" t="s">
        <v>347</v>
      </c>
      <c r="H10" s="21">
        <v>0</v>
      </c>
      <c r="I10" s="21">
        <v>20</v>
      </c>
      <c r="J10" s="21">
        <v>11</v>
      </c>
      <c r="K10" s="114">
        <v>1646.6</v>
      </c>
      <c r="L10" s="114">
        <v>0</v>
      </c>
      <c r="M10" s="114">
        <v>3292.92</v>
      </c>
      <c r="N10" s="114">
        <v>0</v>
      </c>
      <c r="O10" s="114">
        <v>957</v>
      </c>
      <c r="P10" s="114">
        <v>4210.6000000000004</v>
      </c>
      <c r="Q10" s="114">
        <v>6708</v>
      </c>
      <c r="R10" s="114">
        <v>700</v>
      </c>
      <c r="S10" s="114">
        <v>0</v>
      </c>
      <c r="T10" s="114">
        <v>3120</v>
      </c>
      <c r="U10" s="114">
        <v>3520</v>
      </c>
      <c r="V10" s="23">
        <v>0</v>
      </c>
      <c r="W10" s="23">
        <f t="shared" si="1"/>
        <v>3520</v>
      </c>
      <c r="X10" s="21">
        <v>0</v>
      </c>
      <c r="Y10" s="21">
        <v>20</v>
      </c>
      <c r="Z10" s="21">
        <v>240</v>
      </c>
      <c r="AA10" s="21">
        <v>221</v>
      </c>
      <c r="AB10" s="23" t="e">
        <f t="shared" si="0"/>
        <v>#DIV/0!</v>
      </c>
      <c r="AC10" s="23">
        <f t="shared" si="2"/>
        <v>14.666666666666666</v>
      </c>
      <c r="AD10" s="23" t="s">
        <v>35</v>
      </c>
      <c r="AE10" s="284"/>
    </row>
    <row r="11" spans="1:31" s="115" customFormat="1" ht="10.199999999999999" x14ac:dyDescent="0.2">
      <c r="A11" s="21" t="s">
        <v>374</v>
      </c>
      <c r="B11" s="39" t="s">
        <v>356</v>
      </c>
      <c r="C11" s="21" t="s">
        <v>348</v>
      </c>
      <c r="D11" s="21">
        <v>0</v>
      </c>
      <c r="E11" s="21">
        <v>0</v>
      </c>
      <c r="F11" s="21" t="s">
        <v>446</v>
      </c>
      <c r="G11" s="21" t="s">
        <v>348</v>
      </c>
      <c r="H11" s="21">
        <v>0</v>
      </c>
      <c r="I11" s="21">
        <v>20</v>
      </c>
      <c r="J11" s="21">
        <v>11</v>
      </c>
      <c r="K11" s="114">
        <v>16464.599999999999</v>
      </c>
      <c r="L11" s="114">
        <v>0</v>
      </c>
      <c r="M11" s="114">
        <v>3292.92</v>
      </c>
      <c r="N11" s="114">
        <v>0</v>
      </c>
      <c r="O11" s="114">
        <v>957</v>
      </c>
      <c r="P11" s="114">
        <v>6708</v>
      </c>
      <c r="Q11" s="114">
        <v>1847</v>
      </c>
      <c r="R11" s="114">
        <v>900</v>
      </c>
      <c r="S11" s="114">
        <v>0</v>
      </c>
      <c r="T11" s="114">
        <v>3120</v>
      </c>
      <c r="U11" s="114">
        <v>33289.519999999997</v>
      </c>
      <c r="V11" s="23">
        <v>0</v>
      </c>
      <c r="W11" s="23">
        <f t="shared" si="1"/>
        <v>33289.519999999997</v>
      </c>
      <c r="X11" s="21">
        <v>0</v>
      </c>
      <c r="Y11" s="21">
        <v>20</v>
      </c>
      <c r="Z11" s="21">
        <v>240</v>
      </c>
      <c r="AA11" s="21">
        <v>225</v>
      </c>
      <c r="AB11" s="23" t="e">
        <f t="shared" si="0"/>
        <v>#DIV/0!</v>
      </c>
      <c r="AC11" s="23">
        <f t="shared" si="2"/>
        <v>138.70633333333333</v>
      </c>
      <c r="AD11" s="23" t="s">
        <v>35</v>
      </c>
      <c r="AE11" s="284"/>
    </row>
    <row r="12" spans="1:31" s="115" customFormat="1" ht="10.199999999999999" x14ac:dyDescent="0.2">
      <c r="A12" s="21" t="s">
        <v>374</v>
      </c>
      <c r="B12" s="39" t="s">
        <v>84</v>
      </c>
      <c r="C12" s="21" t="s">
        <v>349</v>
      </c>
      <c r="D12" s="21">
        <v>0</v>
      </c>
      <c r="E12" s="21">
        <v>0</v>
      </c>
      <c r="F12" s="21" t="s">
        <v>446</v>
      </c>
      <c r="G12" s="21" t="s">
        <v>349</v>
      </c>
      <c r="H12" s="21">
        <v>0</v>
      </c>
      <c r="I12" s="21">
        <v>20</v>
      </c>
      <c r="J12" s="21">
        <v>11</v>
      </c>
      <c r="K12" s="114">
        <v>17452.2</v>
      </c>
      <c r="L12" s="114">
        <v>0</v>
      </c>
      <c r="M12" s="114">
        <v>3490.44</v>
      </c>
      <c r="N12" s="114">
        <v>0</v>
      </c>
      <c r="O12" s="114">
        <v>957</v>
      </c>
      <c r="P12" s="114">
        <v>1119.8</v>
      </c>
      <c r="Q12" s="114">
        <v>6708</v>
      </c>
      <c r="R12" s="114">
        <v>1000</v>
      </c>
      <c r="S12" s="114">
        <v>0</v>
      </c>
      <c r="T12" s="114">
        <v>5200</v>
      </c>
      <c r="U12" s="114">
        <v>35927.440000000002</v>
      </c>
      <c r="V12" s="23">
        <v>0</v>
      </c>
      <c r="W12" s="23">
        <f t="shared" si="1"/>
        <v>35927.440000000002</v>
      </c>
      <c r="X12" s="21">
        <v>0</v>
      </c>
      <c r="Y12" s="21">
        <v>20</v>
      </c>
      <c r="Z12" s="21">
        <v>240</v>
      </c>
      <c r="AA12" s="21">
        <v>207</v>
      </c>
      <c r="AB12" s="23" t="e">
        <f t="shared" si="0"/>
        <v>#DIV/0!</v>
      </c>
      <c r="AC12" s="23">
        <f t="shared" si="2"/>
        <v>149.69766666666666</v>
      </c>
      <c r="AD12" s="23" t="s">
        <v>35</v>
      </c>
      <c r="AE12" s="284"/>
    </row>
    <row r="13" spans="1:31" s="115" customFormat="1" ht="10.199999999999999" x14ac:dyDescent="0.2">
      <c r="A13" s="21" t="s">
        <v>374</v>
      </c>
      <c r="B13" s="39" t="s">
        <v>89</v>
      </c>
      <c r="C13" s="21" t="s">
        <v>350</v>
      </c>
      <c r="D13" s="21">
        <v>0</v>
      </c>
      <c r="E13" s="21">
        <v>0</v>
      </c>
      <c r="F13" s="21" t="s">
        <v>446</v>
      </c>
      <c r="G13" s="21" t="s">
        <v>350</v>
      </c>
      <c r="H13" s="21">
        <v>0</v>
      </c>
      <c r="I13" s="21">
        <v>20</v>
      </c>
      <c r="J13" s="21">
        <v>11</v>
      </c>
      <c r="K13" s="114">
        <v>17452.2</v>
      </c>
      <c r="L13" s="114">
        <v>0</v>
      </c>
      <c r="M13" s="114">
        <v>3490.44</v>
      </c>
      <c r="N13" s="114">
        <v>0</v>
      </c>
      <c r="O13" s="114">
        <v>957</v>
      </c>
      <c r="P13" s="114">
        <v>1119.8</v>
      </c>
      <c r="Q13" s="114">
        <v>6708</v>
      </c>
      <c r="R13" s="114">
        <v>1000</v>
      </c>
      <c r="S13" s="114">
        <v>0</v>
      </c>
      <c r="T13" s="114">
        <v>5200</v>
      </c>
      <c r="U13" s="114">
        <v>35927.440000000002</v>
      </c>
      <c r="V13" s="23">
        <v>0</v>
      </c>
      <c r="W13" s="23">
        <f t="shared" si="1"/>
        <v>35927.440000000002</v>
      </c>
      <c r="X13" s="21">
        <v>0</v>
      </c>
      <c r="Y13" s="21">
        <v>20</v>
      </c>
      <c r="Z13" s="21">
        <v>220</v>
      </c>
      <c r="AA13" s="21">
        <v>214</v>
      </c>
      <c r="AB13" s="23" t="e">
        <f t="shared" si="0"/>
        <v>#DIV/0!</v>
      </c>
      <c r="AC13" s="23">
        <f t="shared" si="2"/>
        <v>163.30654545454547</v>
      </c>
      <c r="AD13" s="23" t="s">
        <v>35</v>
      </c>
      <c r="AE13" s="284"/>
    </row>
    <row r="14" spans="1:31" s="115" customFormat="1" ht="10.199999999999999" x14ac:dyDescent="0.2">
      <c r="A14" s="21" t="s">
        <v>374</v>
      </c>
      <c r="B14" s="39" t="s">
        <v>95</v>
      </c>
      <c r="C14" s="21" t="s">
        <v>339</v>
      </c>
      <c r="D14" s="21">
        <v>10</v>
      </c>
      <c r="E14" s="21">
        <v>0</v>
      </c>
      <c r="F14" s="21" t="s">
        <v>177</v>
      </c>
      <c r="G14" s="21" t="s">
        <v>339</v>
      </c>
      <c r="H14" s="21">
        <v>0</v>
      </c>
      <c r="I14" s="21">
        <v>20</v>
      </c>
      <c r="J14" s="21">
        <v>11</v>
      </c>
      <c r="K14" s="114">
        <v>17452.2</v>
      </c>
      <c r="L14" s="114">
        <v>0</v>
      </c>
      <c r="M14" s="114">
        <v>3490.44</v>
      </c>
      <c r="N14" s="114">
        <v>0</v>
      </c>
      <c r="O14" s="114">
        <v>957</v>
      </c>
      <c r="P14" s="114">
        <v>1119.8</v>
      </c>
      <c r="Q14" s="114">
        <v>6708</v>
      </c>
      <c r="R14" s="114">
        <v>1000</v>
      </c>
      <c r="S14" s="114">
        <v>0</v>
      </c>
      <c r="T14" s="23">
        <v>5200</v>
      </c>
      <c r="U14" s="114">
        <v>35927.440000000002</v>
      </c>
      <c r="V14" s="23">
        <v>0</v>
      </c>
      <c r="W14" s="23">
        <f t="shared" si="1"/>
        <v>35927.440000000002</v>
      </c>
      <c r="X14" s="21">
        <v>25000</v>
      </c>
      <c r="Y14" s="21">
        <v>20</v>
      </c>
      <c r="Z14" s="21">
        <v>240</v>
      </c>
      <c r="AA14" s="21">
        <v>232</v>
      </c>
      <c r="AB14" s="23">
        <f t="shared" si="0"/>
        <v>3592.7440000000001</v>
      </c>
      <c r="AC14" s="23">
        <f t="shared" si="2"/>
        <v>149.69766666666666</v>
      </c>
      <c r="AD14" s="23" t="s">
        <v>1547</v>
      </c>
      <c r="AE14" s="284"/>
    </row>
    <row r="15" spans="1:31" s="115" customFormat="1" ht="10.199999999999999" x14ac:dyDescent="0.2">
      <c r="A15" s="21" t="s">
        <v>374</v>
      </c>
      <c r="B15" s="38" t="s">
        <v>109</v>
      </c>
      <c r="C15" s="21" t="s">
        <v>351</v>
      </c>
      <c r="D15" s="21">
        <v>0</v>
      </c>
      <c r="E15" s="21">
        <v>0</v>
      </c>
      <c r="F15" s="21" t="s">
        <v>446</v>
      </c>
      <c r="G15" s="21" t="s">
        <v>351</v>
      </c>
      <c r="H15" s="21">
        <v>0</v>
      </c>
      <c r="I15" s="21">
        <v>20</v>
      </c>
      <c r="J15" s="21">
        <v>11</v>
      </c>
      <c r="K15" s="114">
        <v>18193.400000000001</v>
      </c>
      <c r="L15" s="114">
        <v>0</v>
      </c>
      <c r="M15" s="114">
        <v>3638.4</v>
      </c>
      <c r="N15" s="114">
        <v>0</v>
      </c>
      <c r="O15" s="114">
        <v>957</v>
      </c>
      <c r="P15" s="114">
        <v>1119.8</v>
      </c>
      <c r="Q15" s="114">
        <v>8112</v>
      </c>
      <c r="R15" s="114">
        <v>1000</v>
      </c>
      <c r="S15" s="114">
        <v>0</v>
      </c>
      <c r="T15" s="114">
        <v>5200</v>
      </c>
      <c r="U15" s="114">
        <v>38220.879999999997</v>
      </c>
      <c r="V15" s="23">
        <v>0</v>
      </c>
      <c r="W15" s="23">
        <f t="shared" si="1"/>
        <v>38220.879999999997</v>
      </c>
      <c r="X15" s="21">
        <v>0</v>
      </c>
      <c r="Y15" s="21">
        <v>20</v>
      </c>
      <c r="Z15" s="21">
        <v>220</v>
      </c>
      <c r="AA15" s="21">
        <v>210</v>
      </c>
      <c r="AB15" s="23" t="e">
        <f t="shared" ref="AB15:AB46" si="3">W15/(D15+E15)</f>
        <v>#DIV/0!</v>
      </c>
      <c r="AC15" s="23">
        <f t="shared" si="2"/>
        <v>173.73127272727271</v>
      </c>
      <c r="AD15" s="23" t="s">
        <v>35</v>
      </c>
      <c r="AE15" s="284"/>
    </row>
    <row r="16" spans="1:31" s="115" customFormat="1" ht="10.199999999999999" x14ac:dyDescent="0.2">
      <c r="A16" s="21" t="s">
        <v>374</v>
      </c>
      <c r="B16" s="39" t="s">
        <v>121</v>
      </c>
      <c r="C16" s="21" t="s">
        <v>352</v>
      </c>
      <c r="D16" s="21">
        <v>0</v>
      </c>
      <c r="E16" s="21">
        <v>0</v>
      </c>
      <c r="F16" s="21" t="s">
        <v>446</v>
      </c>
      <c r="G16" s="21" t="s">
        <v>352</v>
      </c>
      <c r="H16" s="21">
        <v>0</v>
      </c>
      <c r="I16" s="21">
        <v>20</v>
      </c>
      <c r="J16" s="21">
        <v>11</v>
      </c>
      <c r="K16" s="114">
        <v>18193.400000000001</v>
      </c>
      <c r="L16" s="114">
        <v>0</v>
      </c>
      <c r="M16" s="114">
        <v>3638.68</v>
      </c>
      <c r="N16" s="114">
        <v>0</v>
      </c>
      <c r="O16" s="114">
        <v>957</v>
      </c>
      <c r="P16" s="114">
        <v>1119.8</v>
      </c>
      <c r="Q16" s="23">
        <v>0</v>
      </c>
      <c r="R16" s="114">
        <v>1000</v>
      </c>
      <c r="S16" s="114">
        <v>0</v>
      </c>
      <c r="T16" s="114">
        <v>5200</v>
      </c>
      <c r="U16" s="114">
        <v>38220.879999999997</v>
      </c>
      <c r="V16" s="23">
        <v>0</v>
      </c>
      <c r="W16" s="23">
        <f t="shared" si="1"/>
        <v>38220.879999999997</v>
      </c>
      <c r="X16" s="21">
        <v>0</v>
      </c>
      <c r="Y16" s="21">
        <v>20</v>
      </c>
      <c r="Z16" s="21">
        <v>220</v>
      </c>
      <c r="AA16" s="21">
        <v>191</v>
      </c>
      <c r="AB16" s="23" t="e">
        <f t="shared" si="3"/>
        <v>#DIV/0!</v>
      </c>
      <c r="AC16" s="23">
        <f t="shared" si="2"/>
        <v>173.73127272727271</v>
      </c>
      <c r="AD16" s="23" t="s">
        <v>35</v>
      </c>
      <c r="AE16" s="284"/>
    </row>
    <row r="17" spans="1:31" s="115" customFormat="1" ht="10.199999999999999" x14ac:dyDescent="0.2">
      <c r="A17" s="21" t="s">
        <v>374</v>
      </c>
      <c r="B17" s="39" t="s">
        <v>121</v>
      </c>
      <c r="C17" s="21" t="s">
        <v>353</v>
      </c>
      <c r="D17" s="21">
        <v>0</v>
      </c>
      <c r="E17" s="21">
        <v>0</v>
      </c>
      <c r="F17" s="21" t="s">
        <v>446</v>
      </c>
      <c r="G17" s="21" t="s">
        <v>353</v>
      </c>
      <c r="H17" s="21">
        <v>0</v>
      </c>
      <c r="I17" s="21">
        <v>20</v>
      </c>
      <c r="J17" s="21">
        <v>12</v>
      </c>
      <c r="K17" s="114">
        <v>18193.400000000001</v>
      </c>
      <c r="L17" s="114">
        <v>0</v>
      </c>
      <c r="M17" s="114">
        <v>3638.68</v>
      </c>
      <c r="N17" s="114">
        <v>0</v>
      </c>
      <c r="O17" s="114">
        <v>957</v>
      </c>
      <c r="P17" s="114">
        <v>1119.8</v>
      </c>
      <c r="Q17" s="114">
        <v>8112</v>
      </c>
      <c r="R17" s="114">
        <v>1000</v>
      </c>
      <c r="S17" s="114">
        <v>0</v>
      </c>
      <c r="T17" s="114">
        <v>5200</v>
      </c>
      <c r="U17" s="114">
        <v>38220.879999999997</v>
      </c>
      <c r="V17" s="23">
        <v>0</v>
      </c>
      <c r="W17" s="23">
        <f t="shared" si="1"/>
        <v>38220.879999999997</v>
      </c>
      <c r="X17" s="21">
        <v>0</v>
      </c>
      <c r="Y17" s="21">
        <v>20</v>
      </c>
      <c r="Z17" s="21">
        <v>240</v>
      </c>
      <c r="AA17" s="21">
        <v>211</v>
      </c>
      <c r="AB17" s="23" t="e">
        <f t="shared" si="3"/>
        <v>#DIV/0!</v>
      </c>
      <c r="AC17" s="23">
        <f t="shared" si="2"/>
        <v>159.25366666666665</v>
      </c>
      <c r="AD17" s="23" t="s">
        <v>35</v>
      </c>
      <c r="AE17" s="284"/>
    </row>
    <row r="18" spans="1:31" s="115" customFormat="1" ht="10.199999999999999" x14ac:dyDescent="0.2">
      <c r="A18" s="21" t="s">
        <v>374</v>
      </c>
      <c r="B18" s="39" t="s">
        <v>138</v>
      </c>
      <c r="C18" s="21" t="s">
        <v>354</v>
      </c>
      <c r="D18" s="21">
        <v>0</v>
      </c>
      <c r="E18" s="21">
        <v>0</v>
      </c>
      <c r="F18" s="21" t="s">
        <v>447</v>
      </c>
      <c r="G18" s="21" t="s">
        <v>354</v>
      </c>
      <c r="H18" s="21">
        <v>0</v>
      </c>
      <c r="I18" s="21">
        <v>20</v>
      </c>
      <c r="J18" s="21">
        <v>11</v>
      </c>
      <c r="K18" s="114">
        <v>18193.400000000001</v>
      </c>
      <c r="L18" s="114">
        <v>0</v>
      </c>
      <c r="M18" s="114">
        <v>3638.68</v>
      </c>
      <c r="N18" s="114">
        <v>0</v>
      </c>
      <c r="O18" s="114">
        <v>957</v>
      </c>
      <c r="P18" s="114">
        <v>1119.8</v>
      </c>
      <c r="Q18" s="114">
        <v>8112</v>
      </c>
      <c r="R18" s="114">
        <v>1000</v>
      </c>
      <c r="S18" s="114">
        <v>0</v>
      </c>
      <c r="T18" s="114">
        <v>5200</v>
      </c>
      <c r="U18" s="114">
        <v>38220.879999999997</v>
      </c>
      <c r="V18" s="23">
        <v>0</v>
      </c>
      <c r="W18" s="23">
        <f t="shared" si="1"/>
        <v>38220.879999999997</v>
      </c>
      <c r="X18" s="21">
        <v>0</v>
      </c>
      <c r="Y18" s="21">
        <v>20</v>
      </c>
      <c r="Z18" s="21">
        <v>220</v>
      </c>
      <c r="AA18" s="21">
        <v>191</v>
      </c>
      <c r="AB18" s="23" t="e">
        <f t="shared" si="3"/>
        <v>#DIV/0!</v>
      </c>
      <c r="AC18" s="23">
        <f t="shared" si="2"/>
        <v>173.73127272727271</v>
      </c>
      <c r="AD18" s="23" t="s">
        <v>35</v>
      </c>
      <c r="AE18" s="284"/>
    </row>
    <row r="19" spans="1:31" s="115" customFormat="1" ht="10.199999999999999" x14ac:dyDescent="0.2">
      <c r="A19" s="21" t="s">
        <v>374</v>
      </c>
      <c r="B19" s="38" t="s">
        <v>138</v>
      </c>
      <c r="C19" s="21" t="s">
        <v>355</v>
      </c>
      <c r="D19" s="21">
        <v>0</v>
      </c>
      <c r="E19" s="21">
        <v>0</v>
      </c>
      <c r="F19" s="21" t="s">
        <v>447</v>
      </c>
      <c r="G19" s="21" t="s">
        <v>355</v>
      </c>
      <c r="H19" s="21">
        <v>0</v>
      </c>
      <c r="I19" s="21">
        <v>20</v>
      </c>
      <c r="J19" s="21">
        <v>11</v>
      </c>
      <c r="K19" s="114">
        <v>18193.400000000001</v>
      </c>
      <c r="L19" s="114">
        <v>0</v>
      </c>
      <c r="M19" s="114">
        <v>3638.68</v>
      </c>
      <c r="N19" s="114">
        <v>0</v>
      </c>
      <c r="O19" s="114">
        <v>957</v>
      </c>
      <c r="P19" s="114">
        <v>1119.8</v>
      </c>
      <c r="Q19" s="114">
        <v>8112</v>
      </c>
      <c r="R19" s="114">
        <v>1000</v>
      </c>
      <c r="S19" s="114">
        <v>0</v>
      </c>
      <c r="T19" s="114">
        <v>5200</v>
      </c>
      <c r="U19" s="114">
        <v>38220.879999999997</v>
      </c>
      <c r="V19" s="23">
        <v>0</v>
      </c>
      <c r="W19" s="23">
        <f t="shared" si="1"/>
        <v>38220.879999999997</v>
      </c>
      <c r="X19" s="21">
        <v>0</v>
      </c>
      <c r="Y19" s="21">
        <v>20</v>
      </c>
      <c r="Z19" s="21">
        <v>240</v>
      </c>
      <c r="AA19" s="21">
        <v>219</v>
      </c>
      <c r="AB19" s="23" t="e">
        <f t="shared" si="3"/>
        <v>#DIV/0!</v>
      </c>
      <c r="AC19" s="23">
        <f t="shared" si="2"/>
        <v>159.25366666666665</v>
      </c>
      <c r="AD19" s="23" t="s">
        <v>35</v>
      </c>
      <c r="AE19" s="284"/>
    </row>
    <row r="20" spans="1:31" s="115" customFormat="1" ht="10.199999999999999" x14ac:dyDescent="0.2">
      <c r="A20" s="21" t="s">
        <v>374</v>
      </c>
      <c r="B20" s="38" t="s">
        <v>442</v>
      </c>
      <c r="C20" s="21" t="s">
        <v>376</v>
      </c>
      <c r="D20" s="21">
        <v>0</v>
      </c>
      <c r="E20" s="21">
        <v>0</v>
      </c>
      <c r="F20" s="21" t="s">
        <v>446</v>
      </c>
      <c r="G20" s="21" t="s">
        <v>376</v>
      </c>
      <c r="H20" s="21">
        <v>0</v>
      </c>
      <c r="I20" s="21">
        <v>20</v>
      </c>
      <c r="J20" s="21">
        <v>11</v>
      </c>
      <c r="K20" s="23">
        <v>19580</v>
      </c>
      <c r="L20" s="23">
        <v>0</v>
      </c>
      <c r="M20" s="23">
        <v>3916</v>
      </c>
      <c r="N20" s="23">
        <v>0</v>
      </c>
      <c r="O20" s="23">
        <v>957</v>
      </c>
      <c r="P20" s="23">
        <v>4419.8</v>
      </c>
      <c r="Q20" s="23">
        <v>10074</v>
      </c>
      <c r="R20" s="23">
        <v>1000</v>
      </c>
      <c r="S20" s="23">
        <v>0</v>
      </c>
      <c r="T20" s="23">
        <v>8000</v>
      </c>
      <c r="U20" s="23">
        <v>47946.8</v>
      </c>
      <c r="V20" s="23">
        <v>0</v>
      </c>
      <c r="W20" s="23">
        <f t="shared" si="1"/>
        <v>47946.8</v>
      </c>
      <c r="X20" s="21">
        <v>0</v>
      </c>
      <c r="Y20" s="21">
        <v>20</v>
      </c>
      <c r="Z20" s="21">
        <v>220</v>
      </c>
      <c r="AA20" s="21">
        <v>234</v>
      </c>
      <c r="AB20" s="23" t="e">
        <f t="shared" si="3"/>
        <v>#DIV/0!</v>
      </c>
      <c r="AC20" s="23">
        <f t="shared" si="2"/>
        <v>217.94000000000003</v>
      </c>
      <c r="AD20" s="23" t="s">
        <v>35</v>
      </c>
      <c r="AE20" s="284"/>
    </row>
    <row r="21" spans="1:31" s="115" customFormat="1" ht="10.199999999999999" x14ac:dyDescent="0.2">
      <c r="A21" s="21" t="s">
        <v>374</v>
      </c>
      <c r="B21" s="38" t="s">
        <v>488</v>
      </c>
      <c r="C21" s="21" t="s">
        <v>493</v>
      </c>
      <c r="D21" s="21">
        <v>1</v>
      </c>
      <c r="E21" s="21">
        <v>0</v>
      </c>
      <c r="F21" s="21" t="s">
        <v>96</v>
      </c>
      <c r="G21" s="21" t="s">
        <v>493</v>
      </c>
      <c r="H21" s="21">
        <v>0</v>
      </c>
      <c r="I21" s="21">
        <v>20</v>
      </c>
      <c r="J21" s="21">
        <v>11</v>
      </c>
      <c r="K21" s="23">
        <v>19580</v>
      </c>
      <c r="L21" s="23">
        <v>0</v>
      </c>
      <c r="M21" s="23">
        <v>3916</v>
      </c>
      <c r="N21" s="23">
        <v>0</v>
      </c>
      <c r="O21" s="23">
        <v>957</v>
      </c>
      <c r="P21" s="23">
        <v>1669.8</v>
      </c>
      <c r="Q21" s="23">
        <v>10074</v>
      </c>
      <c r="R21" s="23">
        <v>1000</v>
      </c>
      <c r="S21" s="23">
        <v>0</v>
      </c>
      <c r="T21" s="23">
        <v>8000</v>
      </c>
      <c r="U21" s="23">
        <v>45196.800000000003</v>
      </c>
      <c r="V21" s="23">
        <v>23012.52</v>
      </c>
      <c r="W21" s="23">
        <f t="shared" si="1"/>
        <v>68209.320000000007</v>
      </c>
      <c r="X21" s="21">
        <v>2500</v>
      </c>
      <c r="Y21" s="21">
        <v>20</v>
      </c>
      <c r="Z21" s="21">
        <v>240</v>
      </c>
      <c r="AA21" s="21">
        <v>240</v>
      </c>
      <c r="AB21" s="23">
        <f t="shared" si="3"/>
        <v>68209.320000000007</v>
      </c>
      <c r="AC21" s="23">
        <f t="shared" si="2"/>
        <v>284.20550000000003</v>
      </c>
      <c r="AD21" s="23" t="s">
        <v>35</v>
      </c>
      <c r="AE21" s="284"/>
    </row>
    <row r="22" spans="1:31" s="115" customFormat="1" ht="10.199999999999999" x14ac:dyDescent="0.2">
      <c r="A22" s="21" t="s">
        <v>374</v>
      </c>
      <c r="B22" s="38" t="s">
        <v>509</v>
      </c>
      <c r="C22" s="21" t="s">
        <v>510</v>
      </c>
      <c r="D22" s="21">
        <v>1</v>
      </c>
      <c r="E22" s="21">
        <v>0</v>
      </c>
      <c r="F22" s="21" t="s">
        <v>96</v>
      </c>
      <c r="G22" s="21" t="s">
        <v>510</v>
      </c>
      <c r="H22" s="21">
        <v>0</v>
      </c>
      <c r="I22" s="21">
        <v>20</v>
      </c>
      <c r="J22" s="21">
        <v>11</v>
      </c>
      <c r="K22" s="23">
        <v>19580</v>
      </c>
      <c r="L22" s="23">
        <v>0</v>
      </c>
      <c r="M22" s="23">
        <v>3916</v>
      </c>
      <c r="N22" s="23">
        <v>0</v>
      </c>
      <c r="O22" s="23">
        <v>957</v>
      </c>
      <c r="P22" s="23">
        <v>1669.8</v>
      </c>
      <c r="Q22" s="23">
        <v>10074</v>
      </c>
      <c r="R22" s="23">
        <v>1000</v>
      </c>
      <c r="S22" s="23">
        <v>0</v>
      </c>
      <c r="T22" s="23">
        <v>8000</v>
      </c>
      <c r="U22" s="23">
        <v>45196.800000000003</v>
      </c>
      <c r="V22" s="23">
        <v>23012.52</v>
      </c>
      <c r="W22" s="23">
        <f t="shared" si="1"/>
        <v>68209.320000000007</v>
      </c>
      <c r="X22" s="21">
        <v>2500</v>
      </c>
      <c r="Y22" s="21">
        <v>20</v>
      </c>
      <c r="Z22" s="21">
        <v>240</v>
      </c>
      <c r="AA22" s="21">
        <v>236</v>
      </c>
      <c r="AB22" s="23">
        <f t="shared" si="3"/>
        <v>68209.320000000007</v>
      </c>
      <c r="AC22" s="23">
        <f t="shared" si="2"/>
        <v>284.20550000000003</v>
      </c>
      <c r="AD22" s="23" t="s">
        <v>35</v>
      </c>
      <c r="AE22" s="284"/>
    </row>
    <row r="23" spans="1:31" s="115" customFormat="1" ht="10.199999999999999" x14ac:dyDescent="0.2">
      <c r="A23" s="21" t="s">
        <v>374</v>
      </c>
      <c r="B23" s="38" t="s">
        <v>531</v>
      </c>
      <c r="C23" s="21" t="s">
        <v>534</v>
      </c>
      <c r="D23" s="21">
        <v>0</v>
      </c>
      <c r="E23" s="21">
        <v>0</v>
      </c>
      <c r="F23" s="21" t="s">
        <v>446</v>
      </c>
      <c r="G23" s="21" t="s">
        <v>534</v>
      </c>
      <c r="H23" s="21">
        <v>0</v>
      </c>
      <c r="I23" s="21">
        <v>20</v>
      </c>
      <c r="J23" s="21">
        <v>11</v>
      </c>
      <c r="K23" s="23">
        <v>19580</v>
      </c>
      <c r="L23" s="23">
        <v>0</v>
      </c>
      <c r="M23" s="23">
        <v>3916</v>
      </c>
      <c r="N23" s="23">
        <v>0</v>
      </c>
      <c r="O23" s="23">
        <v>957</v>
      </c>
      <c r="P23" s="23">
        <v>1669.8</v>
      </c>
      <c r="Q23" s="23">
        <v>10074</v>
      </c>
      <c r="R23" s="23">
        <v>1000</v>
      </c>
      <c r="S23" s="23">
        <v>0</v>
      </c>
      <c r="T23" s="23">
        <v>8000</v>
      </c>
      <c r="U23" s="23">
        <v>45196.800000000003</v>
      </c>
      <c r="V23" s="23">
        <v>0</v>
      </c>
      <c r="W23" s="23">
        <f t="shared" si="1"/>
        <v>45196.800000000003</v>
      </c>
      <c r="X23" s="21">
        <v>0</v>
      </c>
      <c r="Y23" s="21">
        <v>20</v>
      </c>
      <c r="Z23" s="21">
        <v>220</v>
      </c>
      <c r="AA23" s="21">
        <v>231</v>
      </c>
      <c r="AB23" s="23" t="e">
        <f t="shared" si="3"/>
        <v>#DIV/0!</v>
      </c>
      <c r="AC23" s="23">
        <f t="shared" si="2"/>
        <v>205.44000000000003</v>
      </c>
      <c r="AD23" s="23" t="s">
        <v>35</v>
      </c>
      <c r="AE23" s="284"/>
    </row>
    <row r="24" spans="1:31" s="115" customFormat="1" ht="10.199999999999999" x14ac:dyDescent="0.2">
      <c r="A24" s="21" t="s">
        <v>374</v>
      </c>
      <c r="B24" s="38" t="s">
        <v>537</v>
      </c>
      <c r="C24" s="21" t="s">
        <v>539</v>
      </c>
      <c r="D24" s="21">
        <v>0</v>
      </c>
      <c r="E24" s="21">
        <v>0</v>
      </c>
      <c r="F24" s="21" t="s">
        <v>446</v>
      </c>
      <c r="G24" s="21" t="s">
        <v>539</v>
      </c>
      <c r="H24" s="21">
        <v>0</v>
      </c>
      <c r="I24" s="21">
        <v>20</v>
      </c>
      <c r="J24" s="21">
        <v>11</v>
      </c>
      <c r="K24" s="23">
        <v>20574.599999999999</v>
      </c>
      <c r="L24" s="23">
        <v>0</v>
      </c>
      <c r="M24" s="23">
        <v>4114.92</v>
      </c>
      <c r="N24" s="23">
        <v>0</v>
      </c>
      <c r="O24" s="23">
        <v>957</v>
      </c>
      <c r="P24" s="23">
        <v>1669.8</v>
      </c>
      <c r="Q24" s="23">
        <v>10362</v>
      </c>
      <c r="R24" s="23">
        <v>1000</v>
      </c>
      <c r="S24" s="23">
        <v>0</v>
      </c>
      <c r="T24" s="23">
        <v>8000</v>
      </c>
      <c r="U24" s="23">
        <v>46678.32</v>
      </c>
      <c r="V24" s="23">
        <v>0</v>
      </c>
      <c r="W24" s="23">
        <f t="shared" si="1"/>
        <v>46678.32</v>
      </c>
      <c r="X24" s="21">
        <v>0</v>
      </c>
      <c r="Y24" s="21">
        <v>20</v>
      </c>
      <c r="Z24" s="21">
        <v>220</v>
      </c>
      <c r="AA24" s="21">
        <v>233</v>
      </c>
      <c r="AB24" s="23" t="e">
        <f t="shared" si="3"/>
        <v>#DIV/0!</v>
      </c>
      <c r="AC24" s="23">
        <f t="shared" si="2"/>
        <v>212.17418181818181</v>
      </c>
      <c r="AD24" s="23" t="s">
        <v>35</v>
      </c>
      <c r="AE24" s="284"/>
    </row>
    <row r="25" spans="1:31" s="115" customFormat="1" ht="10.199999999999999" x14ac:dyDescent="0.2">
      <c r="A25" s="21" t="s">
        <v>374</v>
      </c>
      <c r="B25" s="38" t="s">
        <v>537</v>
      </c>
      <c r="C25" s="21" t="s">
        <v>546</v>
      </c>
      <c r="D25" s="21">
        <v>0</v>
      </c>
      <c r="E25" s="21">
        <v>0</v>
      </c>
      <c r="F25" s="21" t="s">
        <v>446</v>
      </c>
      <c r="G25" s="21" t="s">
        <v>546</v>
      </c>
      <c r="H25" s="21">
        <v>0</v>
      </c>
      <c r="I25" s="21">
        <v>10</v>
      </c>
      <c r="J25" s="21">
        <v>11</v>
      </c>
      <c r="K25" s="23">
        <v>10287.299999999999</v>
      </c>
      <c r="L25" s="23">
        <v>0</v>
      </c>
      <c r="M25" s="23">
        <v>2057.46</v>
      </c>
      <c r="N25" s="23">
        <v>0</v>
      </c>
      <c r="O25" s="23">
        <v>478.5</v>
      </c>
      <c r="P25" s="23">
        <v>834.9</v>
      </c>
      <c r="Q25" s="23">
        <v>5181</v>
      </c>
      <c r="R25" s="23">
        <v>1000</v>
      </c>
      <c r="S25" s="23">
        <v>0</v>
      </c>
      <c r="T25" s="23">
        <v>4000</v>
      </c>
      <c r="U25" s="23">
        <v>23839.16</v>
      </c>
      <c r="V25" s="23">
        <v>0</v>
      </c>
      <c r="W25" s="23">
        <f t="shared" si="1"/>
        <v>23839.16</v>
      </c>
      <c r="X25" s="21">
        <v>0</v>
      </c>
      <c r="Y25" s="21">
        <v>10</v>
      </c>
      <c r="Z25" s="21">
        <v>120</v>
      </c>
      <c r="AA25" s="21">
        <v>117</v>
      </c>
      <c r="AB25" s="23" t="e">
        <f t="shared" si="3"/>
        <v>#DIV/0!</v>
      </c>
      <c r="AC25" s="23">
        <f t="shared" si="2"/>
        <v>198.65966666666665</v>
      </c>
      <c r="AD25" s="23" t="s">
        <v>35</v>
      </c>
      <c r="AE25" s="284"/>
    </row>
    <row r="26" spans="1:31" s="115" customFormat="1" ht="10.199999999999999" x14ac:dyDescent="0.2">
      <c r="A26" s="21" t="s">
        <v>374</v>
      </c>
      <c r="B26" s="38" t="s">
        <v>550</v>
      </c>
      <c r="C26" s="21" t="s">
        <v>558</v>
      </c>
      <c r="D26" s="21">
        <v>7</v>
      </c>
      <c r="E26" s="21">
        <v>0</v>
      </c>
      <c r="F26" s="21" t="s">
        <v>177</v>
      </c>
      <c r="G26" s="21" t="s">
        <v>558</v>
      </c>
      <c r="H26" s="21">
        <v>0</v>
      </c>
      <c r="I26" s="21">
        <v>20</v>
      </c>
      <c r="J26" s="21">
        <v>11</v>
      </c>
      <c r="K26" s="23">
        <v>20574.599999999999</v>
      </c>
      <c r="L26" s="23">
        <v>0</v>
      </c>
      <c r="M26" s="23">
        <v>4114.92</v>
      </c>
      <c r="N26" s="23">
        <v>0</v>
      </c>
      <c r="O26" s="23">
        <v>957</v>
      </c>
      <c r="P26" s="23">
        <v>1669.8</v>
      </c>
      <c r="Q26" s="23">
        <v>10362</v>
      </c>
      <c r="R26" s="23">
        <v>1000</v>
      </c>
      <c r="S26" s="23">
        <v>0</v>
      </c>
      <c r="T26" s="23">
        <v>8000</v>
      </c>
      <c r="U26" s="23">
        <v>46678.32</v>
      </c>
      <c r="V26" s="23">
        <v>0</v>
      </c>
      <c r="W26" s="23">
        <f t="shared" si="1"/>
        <v>46678.32</v>
      </c>
      <c r="X26" s="21">
        <v>17500</v>
      </c>
      <c r="Y26" s="21">
        <v>20</v>
      </c>
      <c r="Z26" s="21">
        <v>220</v>
      </c>
      <c r="AA26" s="21">
        <v>229</v>
      </c>
      <c r="AB26" s="23">
        <f t="shared" si="3"/>
        <v>6668.3314285714287</v>
      </c>
      <c r="AC26" s="23">
        <f t="shared" si="2"/>
        <v>212.17418181818181</v>
      </c>
      <c r="AD26" s="23" t="s">
        <v>2018</v>
      </c>
      <c r="AE26" s="284"/>
    </row>
    <row r="27" spans="1:31" s="115" customFormat="1" ht="10.199999999999999" x14ac:dyDescent="0.2">
      <c r="A27" s="21" t="s">
        <v>374</v>
      </c>
      <c r="B27" s="38" t="s">
        <v>561</v>
      </c>
      <c r="C27" s="21" t="s">
        <v>574</v>
      </c>
      <c r="D27" s="21">
        <v>7</v>
      </c>
      <c r="E27" s="21">
        <v>0</v>
      </c>
      <c r="F27" s="21" t="s">
        <v>177</v>
      </c>
      <c r="G27" s="21" t="s">
        <v>574</v>
      </c>
      <c r="H27" s="21">
        <v>0</v>
      </c>
      <c r="I27" s="21">
        <v>20</v>
      </c>
      <c r="J27" s="21">
        <v>11</v>
      </c>
      <c r="K27" s="23">
        <v>20278.8</v>
      </c>
      <c r="L27" s="23">
        <v>0</v>
      </c>
      <c r="M27" s="23">
        <v>4055.76</v>
      </c>
      <c r="N27" s="23">
        <v>0</v>
      </c>
      <c r="O27" s="23">
        <v>957</v>
      </c>
      <c r="P27" s="23">
        <v>405</v>
      </c>
      <c r="Q27" s="23">
        <v>10362</v>
      </c>
      <c r="R27" s="23">
        <v>998.8</v>
      </c>
      <c r="S27" s="23">
        <v>0</v>
      </c>
      <c r="T27" s="23">
        <v>9600</v>
      </c>
      <c r="U27" s="23">
        <v>46657.36</v>
      </c>
      <c r="V27" s="23">
        <v>0</v>
      </c>
      <c r="W27" s="23">
        <f t="shared" si="1"/>
        <v>46657.36</v>
      </c>
      <c r="X27" s="21">
        <v>17500</v>
      </c>
      <c r="Y27" s="21">
        <v>20</v>
      </c>
      <c r="Z27" s="21">
        <v>220</v>
      </c>
      <c r="AA27" s="21">
        <v>235</v>
      </c>
      <c r="AB27" s="23">
        <f t="shared" si="3"/>
        <v>6665.3371428571427</v>
      </c>
      <c r="AC27" s="23">
        <f t="shared" si="2"/>
        <v>212.07890909090909</v>
      </c>
      <c r="AD27" s="23" t="s">
        <v>1548</v>
      </c>
      <c r="AE27" s="284"/>
    </row>
    <row r="28" spans="1:31" s="115" customFormat="1" ht="10.199999999999999" x14ac:dyDescent="0.2">
      <c r="A28" s="21" t="s">
        <v>374</v>
      </c>
      <c r="B28" s="38" t="s">
        <v>562</v>
      </c>
      <c r="C28" s="21" t="s">
        <v>587</v>
      </c>
      <c r="D28" s="21">
        <v>26</v>
      </c>
      <c r="E28" s="21">
        <v>0</v>
      </c>
      <c r="F28" s="21" t="s">
        <v>177</v>
      </c>
      <c r="G28" s="21" t="s">
        <v>587</v>
      </c>
      <c r="H28" s="21">
        <v>0</v>
      </c>
      <c r="I28" s="21">
        <v>20</v>
      </c>
      <c r="J28" s="21">
        <v>11</v>
      </c>
      <c r="K28" s="23">
        <v>20278.8</v>
      </c>
      <c r="L28" s="23">
        <v>0</v>
      </c>
      <c r="M28" s="23">
        <v>4055.76</v>
      </c>
      <c r="N28" s="23">
        <v>0</v>
      </c>
      <c r="O28" s="23">
        <v>957</v>
      </c>
      <c r="P28" s="23">
        <v>405</v>
      </c>
      <c r="Q28" s="23">
        <v>10362</v>
      </c>
      <c r="R28" s="23">
        <v>998.8</v>
      </c>
      <c r="S28" s="23">
        <v>0</v>
      </c>
      <c r="T28" s="23">
        <v>9600</v>
      </c>
      <c r="U28" s="23">
        <v>46657.36</v>
      </c>
      <c r="V28" s="23">
        <v>0</v>
      </c>
      <c r="W28" s="23">
        <f t="shared" si="1"/>
        <v>46657.36</v>
      </c>
      <c r="X28" s="21">
        <v>0</v>
      </c>
      <c r="Y28" s="21">
        <v>20</v>
      </c>
      <c r="Z28" s="21">
        <v>220</v>
      </c>
      <c r="AA28" s="21">
        <v>239</v>
      </c>
      <c r="AB28" s="23">
        <f t="shared" si="3"/>
        <v>1794.5138461538461</v>
      </c>
      <c r="AC28" s="23">
        <f t="shared" si="2"/>
        <v>212.07890909090909</v>
      </c>
      <c r="AD28" s="23"/>
      <c r="AE28" s="284"/>
    </row>
    <row r="29" spans="1:31" s="115" customFormat="1" ht="10.199999999999999" x14ac:dyDescent="0.2">
      <c r="A29" s="21" t="s">
        <v>374</v>
      </c>
      <c r="B29" s="38" t="s">
        <v>563</v>
      </c>
      <c r="C29" s="21" t="s">
        <v>603</v>
      </c>
      <c r="D29" s="21">
        <v>0</v>
      </c>
      <c r="E29" s="21">
        <v>0</v>
      </c>
      <c r="F29" s="21" t="s">
        <v>446</v>
      </c>
      <c r="G29" s="21" t="s">
        <v>603</v>
      </c>
      <c r="H29" s="21">
        <v>0</v>
      </c>
      <c r="I29" s="21">
        <v>20</v>
      </c>
      <c r="J29" s="21">
        <v>11</v>
      </c>
      <c r="K29" s="23">
        <v>20278.8</v>
      </c>
      <c r="L29" s="23">
        <v>0</v>
      </c>
      <c r="M29" s="23">
        <v>4055.26</v>
      </c>
      <c r="N29" s="23">
        <v>0</v>
      </c>
      <c r="O29" s="23">
        <v>957</v>
      </c>
      <c r="P29" s="23">
        <v>405</v>
      </c>
      <c r="Q29" s="23">
        <v>10362</v>
      </c>
      <c r="R29" s="23">
        <v>998.8</v>
      </c>
      <c r="S29" s="23">
        <v>0</v>
      </c>
      <c r="T29" s="23">
        <v>9600</v>
      </c>
      <c r="U29" s="23">
        <v>46657.36</v>
      </c>
      <c r="V29" s="23">
        <v>0</v>
      </c>
      <c r="W29" s="23">
        <f t="shared" si="1"/>
        <v>46657.36</v>
      </c>
      <c r="X29" s="21">
        <v>0</v>
      </c>
      <c r="Y29" s="21">
        <v>20</v>
      </c>
      <c r="Z29" s="21">
        <v>240</v>
      </c>
      <c r="AA29" s="21">
        <v>224</v>
      </c>
      <c r="AB29" s="23" t="e">
        <f t="shared" si="3"/>
        <v>#DIV/0!</v>
      </c>
      <c r="AC29" s="23">
        <f t="shared" si="2"/>
        <v>194.40566666666666</v>
      </c>
      <c r="AD29" s="23" t="s">
        <v>35</v>
      </c>
      <c r="AE29" s="284"/>
    </row>
    <row r="30" spans="1:31" s="115" customFormat="1" ht="10.199999999999999" x14ac:dyDescent="0.2">
      <c r="A30" s="21" t="s">
        <v>374</v>
      </c>
      <c r="B30" s="38" t="s">
        <v>618</v>
      </c>
      <c r="C30" s="21" t="s">
        <v>624</v>
      </c>
      <c r="D30" s="21">
        <v>0</v>
      </c>
      <c r="E30" s="21">
        <v>0</v>
      </c>
      <c r="F30" s="21" t="s">
        <v>446</v>
      </c>
      <c r="G30" s="21" t="s">
        <v>624</v>
      </c>
      <c r="H30" s="21">
        <v>0</v>
      </c>
      <c r="I30" s="21">
        <v>10</v>
      </c>
      <c r="J30" s="21">
        <v>11</v>
      </c>
      <c r="K30" s="23">
        <v>10139.4</v>
      </c>
      <c r="L30" s="23">
        <v>0</v>
      </c>
      <c r="M30" s="23">
        <v>2027.88</v>
      </c>
      <c r="N30" s="23">
        <v>0</v>
      </c>
      <c r="O30" s="23">
        <v>478.5</v>
      </c>
      <c r="P30" s="23">
        <v>202.5</v>
      </c>
      <c r="Q30" s="23">
        <v>5181</v>
      </c>
      <c r="R30" s="23">
        <v>1000</v>
      </c>
      <c r="S30" s="23">
        <v>0</v>
      </c>
      <c r="T30" s="23">
        <v>4800</v>
      </c>
      <c r="U30" s="23">
        <v>23829.279999999999</v>
      </c>
      <c r="V30" s="23">
        <v>0</v>
      </c>
      <c r="W30" s="23">
        <f t="shared" si="1"/>
        <v>23829.279999999999</v>
      </c>
      <c r="X30" s="21">
        <v>0</v>
      </c>
      <c r="Y30" s="21">
        <v>10</v>
      </c>
      <c r="Z30" s="21">
        <v>120</v>
      </c>
      <c r="AA30" s="21">
        <v>120</v>
      </c>
      <c r="AB30" s="23" t="e">
        <f t="shared" si="3"/>
        <v>#DIV/0!</v>
      </c>
      <c r="AC30" s="23">
        <f t="shared" si="2"/>
        <v>198.57733333333331</v>
      </c>
      <c r="AD30" s="23" t="s">
        <v>35</v>
      </c>
      <c r="AE30" s="284"/>
    </row>
    <row r="31" spans="1:31" s="115" customFormat="1" ht="10.199999999999999" x14ac:dyDescent="0.2">
      <c r="A31" s="21" t="s">
        <v>374</v>
      </c>
      <c r="B31" s="38" t="s">
        <v>642</v>
      </c>
      <c r="C31" s="21" t="s">
        <v>641</v>
      </c>
      <c r="D31" s="21">
        <v>7</v>
      </c>
      <c r="E31" s="21">
        <v>0</v>
      </c>
      <c r="F31" s="21" t="s">
        <v>177</v>
      </c>
      <c r="G31" s="21" t="s">
        <v>641</v>
      </c>
      <c r="H31" s="21">
        <v>0</v>
      </c>
      <c r="I31" s="21">
        <v>20</v>
      </c>
      <c r="J31" s="21">
        <v>11</v>
      </c>
      <c r="K31" s="23">
        <v>20574.599999999999</v>
      </c>
      <c r="L31" s="23">
        <v>0</v>
      </c>
      <c r="M31" s="23">
        <v>4114.92</v>
      </c>
      <c r="N31" s="23">
        <v>0</v>
      </c>
      <c r="O31" s="23">
        <v>957</v>
      </c>
      <c r="P31" s="23">
        <v>1669.8</v>
      </c>
      <c r="Q31" s="23">
        <v>10362</v>
      </c>
      <c r="R31" s="23">
        <v>1000</v>
      </c>
      <c r="S31" s="23">
        <v>0</v>
      </c>
      <c r="T31" s="23">
        <v>8000</v>
      </c>
      <c r="U31" s="23">
        <v>46678.32</v>
      </c>
      <c r="V31" s="23">
        <v>0</v>
      </c>
      <c r="W31" s="23">
        <f t="shared" si="1"/>
        <v>46678.32</v>
      </c>
      <c r="X31" s="21">
        <v>65000</v>
      </c>
      <c r="Y31" s="21">
        <v>20</v>
      </c>
      <c r="Z31" s="21">
        <v>240</v>
      </c>
      <c r="AA31" s="21">
        <v>223</v>
      </c>
      <c r="AB31" s="23">
        <f t="shared" si="3"/>
        <v>6668.3314285714287</v>
      </c>
      <c r="AC31" s="23">
        <f t="shared" si="2"/>
        <v>194.49299999999999</v>
      </c>
      <c r="AD31" s="23" t="s">
        <v>1929</v>
      </c>
      <c r="AE31" s="284"/>
    </row>
    <row r="32" spans="1:31" s="115" customFormat="1" ht="10.199999999999999" x14ac:dyDescent="0.2">
      <c r="A32" s="21" t="s">
        <v>374</v>
      </c>
      <c r="B32" s="38" t="s">
        <v>653</v>
      </c>
      <c r="C32" s="21" t="s">
        <v>659</v>
      </c>
      <c r="D32" s="21">
        <v>7</v>
      </c>
      <c r="E32" s="21">
        <v>0</v>
      </c>
      <c r="F32" s="21" t="s">
        <v>177</v>
      </c>
      <c r="G32" s="21" t="s">
        <v>659</v>
      </c>
      <c r="H32" s="21">
        <v>0</v>
      </c>
      <c r="I32" s="21">
        <v>20</v>
      </c>
      <c r="J32" s="21">
        <v>11</v>
      </c>
      <c r="K32" s="23">
        <v>19736</v>
      </c>
      <c r="L32" s="23">
        <v>0</v>
      </c>
      <c r="M32" s="23">
        <v>1973.6</v>
      </c>
      <c r="N32" s="23">
        <v>0</v>
      </c>
      <c r="O32" s="23">
        <v>823.6</v>
      </c>
      <c r="P32" s="23">
        <v>2283.8000000000002</v>
      </c>
      <c r="Q32" s="23">
        <v>7100</v>
      </c>
      <c r="R32" s="23">
        <v>1140</v>
      </c>
      <c r="S32" s="23">
        <v>0</v>
      </c>
      <c r="T32" s="23">
        <v>0</v>
      </c>
      <c r="U32" s="23">
        <v>33057</v>
      </c>
      <c r="V32" s="23">
        <v>0</v>
      </c>
      <c r="W32" s="23">
        <f t="shared" si="1"/>
        <v>33057</v>
      </c>
      <c r="X32" s="21">
        <v>17500</v>
      </c>
      <c r="Y32" s="21">
        <v>0</v>
      </c>
      <c r="Z32" s="21">
        <v>240</v>
      </c>
      <c r="AA32" s="21">
        <v>216</v>
      </c>
      <c r="AB32" s="23">
        <f t="shared" si="3"/>
        <v>4722.4285714285716</v>
      </c>
      <c r="AC32" s="23">
        <f t="shared" si="2"/>
        <v>137.73750000000001</v>
      </c>
      <c r="AD32" s="23" t="s">
        <v>1550</v>
      </c>
      <c r="AE32" s="284"/>
    </row>
    <row r="33" spans="1:31" s="115" customFormat="1" ht="10.199999999999999" x14ac:dyDescent="0.2">
      <c r="A33" s="21" t="s">
        <v>374</v>
      </c>
      <c r="B33" s="38" t="s">
        <v>653</v>
      </c>
      <c r="C33" s="21" t="s">
        <v>1549</v>
      </c>
      <c r="D33" s="21">
        <v>7</v>
      </c>
      <c r="E33" s="21">
        <v>0</v>
      </c>
      <c r="F33" s="21" t="s">
        <v>177</v>
      </c>
      <c r="G33" s="21" t="s">
        <v>1549</v>
      </c>
      <c r="H33" s="21">
        <v>0</v>
      </c>
      <c r="I33" s="21">
        <v>20</v>
      </c>
      <c r="J33" s="21">
        <v>11</v>
      </c>
      <c r="K33" s="23">
        <v>19736</v>
      </c>
      <c r="L33" s="23">
        <v>0</v>
      </c>
      <c r="M33" s="23">
        <v>1973.6</v>
      </c>
      <c r="N33" s="23">
        <v>0</v>
      </c>
      <c r="O33" s="23">
        <v>823.6</v>
      </c>
      <c r="P33" s="23">
        <v>2283.8000000000002</v>
      </c>
      <c r="Q33" s="23">
        <v>7100</v>
      </c>
      <c r="R33" s="23">
        <v>1140</v>
      </c>
      <c r="S33" s="23">
        <v>0</v>
      </c>
      <c r="T33" s="23">
        <v>0</v>
      </c>
      <c r="U33" s="23">
        <v>33057</v>
      </c>
      <c r="V33" s="23">
        <v>0</v>
      </c>
      <c r="W33" s="23">
        <f t="shared" ref="W33:W38" si="4">U33+V33</f>
        <v>33057</v>
      </c>
      <c r="X33" s="21">
        <v>17500</v>
      </c>
      <c r="Y33" s="21">
        <v>0</v>
      </c>
      <c r="Z33" s="21">
        <v>240</v>
      </c>
      <c r="AA33" s="21">
        <v>186</v>
      </c>
      <c r="AB33" s="23">
        <f t="shared" si="3"/>
        <v>4722.4285714285716</v>
      </c>
      <c r="AC33" s="23">
        <f t="shared" ref="AC33:AC38" si="5">W33/Z33</f>
        <v>137.73750000000001</v>
      </c>
      <c r="AD33" s="23" t="s">
        <v>1551</v>
      </c>
      <c r="AE33" s="284"/>
    </row>
    <row r="34" spans="1:31" s="115" customFormat="1" ht="10.199999999999999" x14ac:dyDescent="0.2">
      <c r="A34" s="21" t="s">
        <v>374</v>
      </c>
      <c r="B34" s="38" t="s">
        <v>689</v>
      </c>
      <c r="C34" s="21" t="s">
        <v>696</v>
      </c>
      <c r="D34" s="21">
        <v>7</v>
      </c>
      <c r="E34" s="21">
        <v>0</v>
      </c>
      <c r="F34" s="21" t="s">
        <v>177</v>
      </c>
      <c r="G34" s="21" t="s">
        <v>696</v>
      </c>
      <c r="H34" s="21">
        <v>0</v>
      </c>
      <c r="I34" s="21">
        <v>20</v>
      </c>
      <c r="J34" s="21">
        <v>10</v>
      </c>
      <c r="K34" s="23">
        <v>19736</v>
      </c>
      <c r="L34" s="23">
        <v>0</v>
      </c>
      <c r="M34" s="23">
        <v>1973.6</v>
      </c>
      <c r="N34" s="23">
        <v>0</v>
      </c>
      <c r="O34" s="23">
        <v>823.6</v>
      </c>
      <c r="P34" s="23">
        <v>2283.8000000000002</v>
      </c>
      <c r="Q34" s="23">
        <v>7100</v>
      </c>
      <c r="R34" s="23">
        <v>1140</v>
      </c>
      <c r="S34" s="23">
        <v>0</v>
      </c>
      <c r="T34" s="23">
        <v>0</v>
      </c>
      <c r="U34" s="23">
        <v>33057</v>
      </c>
      <c r="V34" s="23">
        <v>0</v>
      </c>
      <c r="W34" s="23">
        <f t="shared" si="4"/>
        <v>33057</v>
      </c>
      <c r="X34" s="21">
        <v>17500</v>
      </c>
      <c r="Y34" s="21">
        <v>0</v>
      </c>
      <c r="Z34" s="21">
        <v>220</v>
      </c>
      <c r="AA34" s="21">
        <v>217</v>
      </c>
      <c r="AB34" s="23">
        <f t="shared" si="3"/>
        <v>4722.4285714285716</v>
      </c>
      <c r="AC34" s="23">
        <f t="shared" si="5"/>
        <v>150.2590909090909</v>
      </c>
      <c r="AD34" s="23" t="s">
        <v>1552</v>
      </c>
      <c r="AE34" s="284"/>
    </row>
    <row r="35" spans="1:31" s="115" customFormat="1" ht="10.199999999999999" x14ac:dyDescent="0.2">
      <c r="A35" s="21" t="s">
        <v>374</v>
      </c>
      <c r="B35" s="38" t="s">
        <v>689</v>
      </c>
      <c r="C35" s="21" t="s">
        <v>714</v>
      </c>
      <c r="D35" s="21">
        <v>7</v>
      </c>
      <c r="E35" s="21">
        <v>0</v>
      </c>
      <c r="F35" s="21" t="s">
        <v>177</v>
      </c>
      <c r="G35" s="21" t="s">
        <v>714</v>
      </c>
      <c r="H35" s="21">
        <v>0</v>
      </c>
      <c r="I35" s="21">
        <v>20</v>
      </c>
      <c r="J35" s="21">
        <v>10</v>
      </c>
      <c r="K35" s="23">
        <v>19736</v>
      </c>
      <c r="L35" s="23">
        <v>0</v>
      </c>
      <c r="M35" s="23">
        <v>1973.6</v>
      </c>
      <c r="N35" s="23">
        <v>0</v>
      </c>
      <c r="O35" s="23">
        <v>823.6</v>
      </c>
      <c r="P35" s="23">
        <v>2283.8000000000002</v>
      </c>
      <c r="Q35" s="23">
        <v>7100</v>
      </c>
      <c r="R35" s="23">
        <v>1140</v>
      </c>
      <c r="S35" s="23">
        <v>0</v>
      </c>
      <c r="T35" s="23">
        <v>0</v>
      </c>
      <c r="U35" s="23">
        <v>33057</v>
      </c>
      <c r="V35" s="23">
        <v>0</v>
      </c>
      <c r="W35" s="23">
        <f t="shared" si="4"/>
        <v>33057</v>
      </c>
      <c r="X35" s="21">
        <v>17500</v>
      </c>
      <c r="Y35" s="21">
        <v>0</v>
      </c>
      <c r="Z35" s="21">
        <v>220</v>
      </c>
      <c r="AA35" s="21">
        <v>209</v>
      </c>
      <c r="AB35" s="23">
        <f t="shared" si="3"/>
        <v>4722.4285714285716</v>
      </c>
      <c r="AC35" s="23">
        <f t="shared" si="5"/>
        <v>150.2590909090909</v>
      </c>
      <c r="AD35" s="23" t="s">
        <v>1553</v>
      </c>
      <c r="AE35" s="284"/>
    </row>
    <row r="36" spans="1:31" s="115" customFormat="1" ht="10.199999999999999" x14ac:dyDescent="0.2">
      <c r="A36" s="21" t="s">
        <v>374</v>
      </c>
      <c r="B36" s="38" t="s">
        <v>566</v>
      </c>
      <c r="C36" s="21" t="s">
        <v>737</v>
      </c>
      <c r="D36" s="21">
        <v>7</v>
      </c>
      <c r="E36" s="21">
        <v>0</v>
      </c>
      <c r="F36" s="21" t="s">
        <v>177</v>
      </c>
      <c r="G36" s="21" t="s">
        <v>737</v>
      </c>
      <c r="H36" s="21">
        <v>0</v>
      </c>
      <c r="I36" s="21">
        <v>10</v>
      </c>
      <c r="J36" s="21">
        <v>11</v>
      </c>
      <c r="K36" s="23">
        <v>9686</v>
      </c>
      <c r="L36" s="23">
        <v>0</v>
      </c>
      <c r="M36" s="23">
        <v>986.8</v>
      </c>
      <c r="N36" s="23">
        <v>0</v>
      </c>
      <c r="O36" s="23">
        <v>411.8</v>
      </c>
      <c r="P36" s="23">
        <v>1141.9000000000001</v>
      </c>
      <c r="Q36" s="23">
        <v>3550</v>
      </c>
      <c r="R36" s="23">
        <v>570</v>
      </c>
      <c r="S36" s="23">
        <v>0</v>
      </c>
      <c r="T36" s="23">
        <v>0</v>
      </c>
      <c r="U36" s="23">
        <v>16528.5</v>
      </c>
      <c r="V36" s="23">
        <v>0</v>
      </c>
      <c r="W36" s="23">
        <f t="shared" si="4"/>
        <v>16528.5</v>
      </c>
      <c r="X36" s="21">
        <v>8750</v>
      </c>
      <c r="Y36" s="21">
        <v>0</v>
      </c>
      <c r="Z36" s="21">
        <v>110</v>
      </c>
      <c r="AA36" s="21">
        <v>74</v>
      </c>
      <c r="AB36" s="23">
        <f t="shared" si="3"/>
        <v>2361.2142857142858</v>
      </c>
      <c r="AC36" s="23">
        <f t="shared" si="5"/>
        <v>150.2590909090909</v>
      </c>
      <c r="AD36" s="23" t="s">
        <v>1628</v>
      </c>
      <c r="AE36" s="284"/>
    </row>
    <row r="37" spans="1:31" s="115" customFormat="1" ht="10.199999999999999" x14ac:dyDescent="0.2">
      <c r="A37" s="21" t="s">
        <v>374</v>
      </c>
      <c r="B37" s="38" t="s">
        <v>745</v>
      </c>
      <c r="C37" s="21" t="s">
        <v>756</v>
      </c>
      <c r="D37" s="21">
        <v>7.4</v>
      </c>
      <c r="E37" s="21">
        <v>0</v>
      </c>
      <c r="F37" s="21" t="s">
        <v>177</v>
      </c>
      <c r="G37" s="21" t="s">
        <v>756</v>
      </c>
      <c r="H37" s="21">
        <v>0</v>
      </c>
      <c r="I37" s="21">
        <v>20</v>
      </c>
      <c r="J37" s="21">
        <v>11</v>
      </c>
      <c r="K37" s="23">
        <v>19736</v>
      </c>
      <c r="L37" s="23">
        <v>0</v>
      </c>
      <c r="M37" s="23">
        <v>1973.6</v>
      </c>
      <c r="N37" s="23">
        <v>0</v>
      </c>
      <c r="O37" s="23">
        <v>823.6</v>
      </c>
      <c r="P37" s="23">
        <v>2283.8000000000002</v>
      </c>
      <c r="Q37" s="23">
        <v>7100</v>
      </c>
      <c r="R37" s="23">
        <v>1140</v>
      </c>
      <c r="S37" s="23">
        <v>0</v>
      </c>
      <c r="T37" s="23">
        <v>0</v>
      </c>
      <c r="U37" s="23">
        <v>33057</v>
      </c>
      <c r="V37" s="23">
        <v>0</v>
      </c>
      <c r="W37" s="23">
        <f t="shared" si="4"/>
        <v>33057</v>
      </c>
      <c r="X37" s="21">
        <v>18500</v>
      </c>
      <c r="Y37" s="21">
        <v>0</v>
      </c>
      <c r="Z37" s="21">
        <v>220</v>
      </c>
      <c r="AA37" s="21">
        <v>157</v>
      </c>
      <c r="AB37" s="23">
        <f t="shared" si="3"/>
        <v>4467.1621621621616</v>
      </c>
      <c r="AC37" s="23">
        <f t="shared" si="5"/>
        <v>150.2590909090909</v>
      </c>
      <c r="AD37" s="23" t="s">
        <v>1928</v>
      </c>
      <c r="AE37" s="284"/>
    </row>
    <row r="38" spans="1:31" s="115" customFormat="1" ht="10.199999999999999" x14ac:dyDescent="0.2">
      <c r="A38" s="21" t="s">
        <v>374</v>
      </c>
      <c r="B38" s="38" t="s">
        <v>771</v>
      </c>
      <c r="C38" s="21" t="s">
        <v>772</v>
      </c>
      <c r="D38" s="21">
        <v>7</v>
      </c>
      <c r="E38" s="21">
        <v>0</v>
      </c>
      <c r="F38" s="21" t="s">
        <v>177</v>
      </c>
      <c r="G38" s="21" t="s">
        <v>772</v>
      </c>
      <c r="H38" s="21">
        <v>0</v>
      </c>
      <c r="I38" s="21">
        <v>20</v>
      </c>
      <c r="J38" s="21">
        <v>11</v>
      </c>
      <c r="K38" s="23">
        <v>21890</v>
      </c>
      <c r="L38" s="23">
        <v>950.03</v>
      </c>
      <c r="M38" s="23">
        <v>3427.97</v>
      </c>
      <c r="N38" s="23">
        <v>0</v>
      </c>
      <c r="O38" s="23">
        <v>937.2</v>
      </c>
      <c r="P38" s="23">
        <v>2319.4</v>
      </c>
      <c r="Q38" s="23">
        <v>3879.8</v>
      </c>
      <c r="R38" s="23">
        <v>1140</v>
      </c>
      <c r="S38" s="23">
        <v>0</v>
      </c>
      <c r="T38" s="23">
        <v>0</v>
      </c>
      <c r="U38" s="23">
        <v>35544.400000000001</v>
      </c>
      <c r="V38" s="23">
        <v>0</v>
      </c>
      <c r="W38" s="23">
        <f t="shared" si="4"/>
        <v>35544.400000000001</v>
      </c>
      <c r="X38" s="21">
        <v>17500</v>
      </c>
      <c r="Y38" s="21">
        <v>0</v>
      </c>
      <c r="Z38" s="21">
        <v>220</v>
      </c>
      <c r="AA38" s="21">
        <v>143</v>
      </c>
      <c r="AB38" s="23">
        <f t="shared" si="3"/>
        <v>5077.7714285714292</v>
      </c>
      <c r="AC38" s="23">
        <f t="shared" si="5"/>
        <v>161.56545454545454</v>
      </c>
      <c r="AD38" s="23" t="s">
        <v>1554</v>
      </c>
      <c r="AE38" s="284"/>
    </row>
    <row r="39" spans="1:31" s="115" customFormat="1" ht="10.199999999999999" x14ac:dyDescent="0.2">
      <c r="A39" s="21" t="s">
        <v>374</v>
      </c>
      <c r="B39" s="38" t="s">
        <v>795</v>
      </c>
      <c r="C39" s="21" t="s">
        <v>801</v>
      </c>
      <c r="D39" s="21">
        <v>14.14</v>
      </c>
      <c r="E39" s="21">
        <v>0</v>
      </c>
      <c r="F39" s="21" t="s">
        <v>177</v>
      </c>
      <c r="G39" s="21" t="s">
        <v>801</v>
      </c>
      <c r="H39" s="21">
        <v>0</v>
      </c>
      <c r="I39" s="21">
        <v>20</v>
      </c>
      <c r="J39" s="21">
        <v>11</v>
      </c>
      <c r="K39" s="23">
        <v>21890</v>
      </c>
      <c r="L39" s="23">
        <v>950.03</v>
      </c>
      <c r="M39" s="23">
        <v>3427.97</v>
      </c>
      <c r="N39" s="23">
        <v>0</v>
      </c>
      <c r="O39" s="23">
        <v>937.2</v>
      </c>
      <c r="P39" s="23">
        <v>2319.4</v>
      </c>
      <c r="Q39" s="23">
        <v>3879.8</v>
      </c>
      <c r="R39" s="23">
        <v>1140</v>
      </c>
      <c r="S39" s="23">
        <v>0</v>
      </c>
      <c r="T39" s="23">
        <v>0</v>
      </c>
      <c r="U39" s="23">
        <v>35544.400000000001</v>
      </c>
      <c r="V39" s="23">
        <v>0</v>
      </c>
      <c r="W39" s="23">
        <f t="shared" ref="W39:W44" si="6">U39+V39</f>
        <v>35544.400000000001</v>
      </c>
      <c r="X39" s="21">
        <v>15711</v>
      </c>
      <c r="Y39" s="21">
        <v>0</v>
      </c>
      <c r="Z39" s="21">
        <v>220</v>
      </c>
      <c r="AA39" s="21">
        <v>213</v>
      </c>
      <c r="AB39" s="23">
        <f t="shared" si="3"/>
        <v>2513.7482319660539</v>
      </c>
      <c r="AC39" s="23">
        <f t="shared" ref="AC39:AC44" si="7">W39/Z39</f>
        <v>161.56545454545454</v>
      </c>
      <c r="AD39" s="23" t="s">
        <v>1555</v>
      </c>
      <c r="AE39" s="284"/>
    </row>
    <row r="40" spans="1:31" s="115" customFormat="1" ht="10.199999999999999" x14ac:dyDescent="0.2">
      <c r="A40" s="21" t="s">
        <v>374</v>
      </c>
      <c r="B40" s="38" t="s">
        <v>814</v>
      </c>
      <c r="C40" s="21" t="s">
        <v>820</v>
      </c>
      <c r="D40" s="21">
        <v>7</v>
      </c>
      <c r="E40" s="21">
        <v>0</v>
      </c>
      <c r="F40" s="21" t="s">
        <v>177</v>
      </c>
      <c r="G40" s="21" t="s">
        <v>820</v>
      </c>
      <c r="H40" s="21">
        <v>0</v>
      </c>
      <c r="I40" s="21">
        <v>20</v>
      </c>
      <c r="J40" s="21">
        <v>11</v>
      </c>
      <c r="K40" s="23">
        <v>21890</v>
      </c>
      <c r="L40" s="23">
        <v>950.03</v>
      </c>
      <c r="M40" s="23">
        <v>3427.97</v>
      </c>
      <c r="N40" s="23">
        <v>0</v>
      </c>
      <c r="O40" s="23">
        <v>937.2</v>
      </c>
      <c r="P40" s="23">
        <v>2319.4</v>
      </c>
      <c r="Q40" s="23">
        <v>3879.8</v>
      </c>
      <c r="R40" s="23">
        <v>1140</v>
      </c>
      <c r="S40" s="23">
        <v>0</v>
      </c>
      <c r="T40" s="23">
        <v>0</v>
      </c>
      <c r="U40" s="23">
        <v>35544.400000000001</v>
      </c>
      <c r="V40" s="23">
        <v>0</v>
      </c>
      <c r="W40" s="23">
        <f t="shared" si="6"/>
        <v>35544.400000000001</v>
      </c>
      <c r="X40" s="21">
        <v>17500</v>
      </c>
      <c r="Y40" s="21">
        <v>0</v>
      </c>
      <c r="Z40" s="21">
        <v>220</v>
      </c>
      <c r="AA40" s="21">
        <v>179</v>
      </c>
      <c r="AB40" s="23">
        <f t="shared" si="3"/>
        <v>5077.7714285714292</v>
      </c>
      <c r="AC40" s="23">
        <f t="shared" si="7"/>
        <v>161.56545454545454</v>
      </c>
      <c r="AD40" s="23" t="s">
        <v>1558</v>
      </c>
      <c r="AE40" s="284"/>
    </row>
    <row r="41" spans="1:31" s="115" customFormat="1" ht="10.199999999999999" x14ac:dyDescent="0.2">
      <c r="A41" s="21" t="s">
        <v>374</v>
      </c>
      <c r="B41" s="38" t="s">
        <v>828</v>
      </c>
      <c r="C41" s="21" t="s">
        <v>834</v>
      </c>
      <c r="D41" s="21">
        <v>7.14</v>
      </c>
      <c r="E41" s="21">
        <v>0</v>
      </c>
      <c r="F41" s="21" t="s">
        <v>177</v>
      </c>
      <c r="G41" s="21" t="s">
        <v>834</v>
      </c>
      <c r="H41" s="21">
        <v>0</v>
      </c>
      <c r="I41" s="21">
        <v>20</v>
      </c>
      <c r="J41" s="21">
        <v>11</v>
      </c>
      <c r="K41" s="23">
        <v>21890</v>
      </c>
      <c r="L41" s="23">
        <v>950.03</v>
      </c>
      <c r="M41" s="23">
        <v>3427.97</v>
      </c>
      <c r="N41" s="23">
        <v>0</v>
      </c>
      <c r="O41" s="23">
        <v>937.2</v>
      </c>
      <c r="P41" s="23">
        <v>2319.4</v>
      </c>
      <c r="Q41" s="23">
        <v>3879.8</v>
      </c>
      <c r="R41" s="23">
        <v>1140</v>
      </c>
      <c r="S41" s="23">
        <v>0</v>
      </c>
      <c r="T41" s="23">
        <v>0</v>
      </c>
      <c r="U41" s="23">
        <v>35544.400000000001</v>
      </c>
      <c r="V41" s="23">
        <v>0</v>
      </c>
      <c r="W41" s="23">
        <f t="shared" si="6"/>
        <v>35544.400000000001</v>
      </c>
      <c r="X41" s="21">
        <v>17850</v>
      </c>
      <c r="Y41" s="21">
        <v>0</v>
      </c>
      <c r="Z41" s="21">
        <v>220</v>
      </c>
      <c r="AA41" s="21">
        <v>132</v>
      </c>
      <c r="AB41" s="23">
        <f t="shared" si="3"/>
        <v>4978.2072829131657</v>
      </c>
      <c r="AC41" s="23">
        <f t="shared" si="7"/>
        <v>161.56545454545454</v>
      </c>
      <c r="AD41" s="23" t="s">
        <v>1559</v>
      </c>
      <c r="AE41" s="284"/>
    </row>
    <row r="42" spans="1:31" s="115" customFormat="1" ht="10.199999999999999" x14ac:dyDescent="0.2">
      <c r="A42" s="21" t="s">
        <v>374</v>
      </c>
      <c r="B42" s="38" t="s">
        <v>842</v>
      </c>
      <c r="C42" s="21" t="s">
        <v>848</v>
      </c>
      <c r="D42" s="21">
        <v>7.12</v>
      </c>
      <c r="E42" s="21">
        <v>0</v>
      </c>
      <c r="F42" s="21" t="s">
        <v>177</v>
      </c>
      <c r="G42" s="21" t="s">
        <v>848</v>
      </c>
      <c r="H42" s="21">
        <v>0</v>
      </c>
      <c r="I42" s="21">
        <v>20</v>
      </c>
      <c r="J42" s="21">
        <v>11</v>
      </c>
      <c r="K42" s="23">
        <v>21890</v>
      </c>
      <c r="L42" s="23">
        <v>950.03</v>
      </c>
      <c r="M42" s="23">
        <v>3427.97</v>
      </c>
      <c r="N42" s="23">
        <v>0</v>
      </c>
      <c r="O42" s="23">
        <v>937.2</v>
      </c>
      <c r="P42" s="23">
        <v>2319.4</v>
      </c>
      <c r="Q42" s="23">
        <v>3879.8</v>
      </c>
      <c r="R42" s="23">
        <v>1140</v>
      </c>
      <c r="S42" s="23">
        <v>0</v>
      </c>
      <c r="T42" s="23">
        <v>0</v>
      </c>
      <c r="U42" s="23">
        <v>35544.400000000001</v>
      </c>
      <c r="V42" s="23">
        <v>0</v>
      </c>
      <c r="W42" s="23">
        <f t="shared" si="6"/>
        <v>35544.400000000001</v>
      </c>
      <c r="X42" s="21">
        <v>17800</v>
      </c>
      <c r="Y42" s="21">
        <v>0</v>
      </c>
      <c r="Z42" s="21">
        <v>220</v>
      </c>
      <c r="AA42" s="21">
        <v>105</v>
      </c>
      <c r="AB42" s="23">
        <f t="shared" si="3"/>
        <v>4992.1910112359556</v>
      </c>
      <c r="AC42" s="23">
        <f t="shared" si="7"/>
        <v>161.56545454545454</v>
      </c>
      <c r="AD42" s="23" t="s">
        <v>1556</v>
      </c>
      <c r="AE42" s="284"/>
    </row>
    <row r="43" spans="1:31" s="115" customFormat="1" ht="10.199999999999999" x14ac:dyDescent="0.2">
      <c r="A43" s="21" t="s">
        <v>374</v>
      </c>
      <c r="B43" s="38" t="s">
        <v>859</v>
      </c>
      <c r="C43" s="21" t="s">
        <v>886</v>
      </c>
      <c r="D43" s="21">
        <v>7.01</v>
      </c>
      <c r="E43" s="21">
        <v>0</v>
      </c>
      <c r="F43" s="21" t="s">
        <v>177</v>
      </c>
      <c r="G43" s="21" t="s">
        <v>886</v>
      </c>
      <c r="H43" s="21">
        <v>0</v>
      </c>
      <c r="I43" s="21">
        <v>20</v>
      </c>
      <c r="J43" s="21">
        <v>11</v>
      </c>
      <c r="K43" s="23">
        <v>21890</v>
      </c>
      <c r="L43" s="23">
        <v>343.8</v>
      </c>
      <c r="M43" s="23">
        <v>3427.97</v>
      </c>
      <c r="N43" s="23">
        <v>0</v>
      </c>
      <c r="O43" s="23">
        <v>937.2</v>
      </c>
      <c r="P43" s="23">
        <v>2319.4</v>
      </c>
      <c r="Q43" s="23">
        <v>3879.8</v>
      </c>
      <c r="R43" s="23">
        <v>1140</v>
      </c>
      <c r="S43" s="23">
        <v>0</v>
      </c>
      <c r="T43" s="23">
        <v>0</v>
      </c>
      <c r="U43" s="23">
        <v>33938.17</v>
      </c>
      <c r="V43" s="23">
        <v>0</v>
      </c>
      <c r="W43" s="23">
        <f t="shared" si="6"/>
        <v>33938.17</v>
      </c>
      <c r="X43" s="21">
        <v>17525</v>
      </c>
      <c r="Y43" s="21">
        <v>0</v>
      </c>
      <c r="Z43" s="21">
        <v>220</v>
      </c>
      <c r="AA43" s="21">
        <v>120</v>
      </c>
      <c r="AB43" s="23">
        <f t="shared" si="3"/>
        <v>4841.3937232524968</v>
      </c>
      <c r="AC43" s="23">
        <f t="shared" si="7"/>
        <v>154.26440909090908</v>
      </c>
      <c r="AD43" s="23" t="s">
        <v>1557</v>
      </c>
      <c r="AE43" s="284"/>
    </row>
    <row r="44" spans="1:31" s="115" customFormat="1" ht="10.199999999999999" x14ac:dyDescent="0.2">
      <c r="A44" s="21" t="s">
        <v>374</v>
      </c>
      <c r="B44" s="38" t="s">
        <v>859</v>
      </c>
      <c r="C44" s="21" t="s">
        <v>887</v>
      </c>
      <c r="D44" s="21">
        <v>7</v>
      </c>
      <c r="E44" s="21">
        <v>0</v>
      </c>
      <c r="F44" s="21" t="s">
        <v>177</v>
      </c>
      <c r="G44" s="21" t="s">
        <v>887</v>
      </c>
      <c r="H44" s="21">
        <v>0</v>
      </c>
      <c r="I44" s="21">
        <v>20</v>
      </c>
      <c r="J44" s="21">
        <v>11</v>
      </c>
      <c r="K44" s="23">
        <v>21890</v>
      </c>
      <c r="L44" s="23">
        <v>343.8</v>
      </c>
      <c r="M44" s="23">
        <v>3427.97</v>
      </c>
      <c r="N44" s="23">
        <v>0</v>
      </c>
      <c r="O44" s="23">
        <v>937.2</v>
      </c>
      <c r="P44" s="23">
        <v>2319.4</v>
      </c>
      <c r="Q44" s="23">
        <v>3879.8</v>
      </c>
      <c r="R44" s="23">
        <v>1140</v>
      </c>
      <c r="S44" s="23">
        <v>0</v>
      </c>
      <c r="T44" s="23">
        <v>0</v>
      </c>
      <c r="U44" s="23">
        <v>33938.17</v>
      </c>
      <c r="V44" s="23">
        <v>0</v>
      </c>
      <c r="W44" s="23">
        <f t="shared" si="6"/>
        <v>33938.17</v>
      </c>
      <c r="X44" s="21">
        <v>17500</v>
      </c>
      <c r="Y44" s="21">
        <v>0</v>
      </c>
      <c r="Z44" s="21">
        <v>220</v>
      </c>
      <c r="AA44" s="21">
        <v>132</v>
      </c>
      <c r="AB44" s="23">
        <f t="shared" si="3"/>
        <v>4848.3099999999995</v>
      </c>
      <c r="AC44" s="23">
        <f t="shared" si="7"/>
        <v>154.26440909090908</v>
      </c>
      <c r="AD44" s="23" t="s">
        <v>1560</v>
      </c>
      <c r="AE44" s="284"/>
    </row>
    <row r="45" spans="1:31" s="115" customFormat="1" ht="10.199999999999999" x14ac:dyDescent="0.2">
      <c r="A45" s="21" t="s">
        <v>374</v>
      </c>
      <c r="B45" s="38" t="s">
        <v>927</v>
      </c>
      <c r="C45" s="21" t="s">
        <v>928</v>
      </c>
      <c r="D45" s="21">
        <v>26.48</v>
      </c>
      <c r="E45" s="21">
        <v>0</v>
      </c>
      <c r="F45" s="21" t="s">
        <v>177</v>
      </c>
      <c r="G45" s="21" t="s">
        <v>928</v>
      </c>
      <c r="H45" s="21">
        <v>0</v>
      </c>
      <c r="I45" s="21">
        <v>20</v>
      </c>
      <c r="J45" s="21">
        <v>11</v>
      </c>
      <c r="K45" s="23">
        <v>22280</v>
      </c>
      <c r="L45" s="23">
        <v>351.6</v>
      </c>
      <c r="M45" s="23">
        <v>3489.05</v>
      </c>
      <c r="N45" s="23">
        <v>0</v>
      </c>
      <c r="O45" s="23">
        <v>1122</v>
      </c>
      <c r="P45" s="23">
        <v>4657</v>
      </c>
      <c r="Q45" s="23">
        <v>3879.8</v>
      </c>
      <c r="R45" s="23">
        <v>1140</v>
      </c>
      <c r="S45" s="23">
        <v>0</v>
      </c>
      <c r="T45" s="23">
        <v>0</v>
      </c>
      <c r="U45" s="23">
        <v>36919.449999999997</v>
      </c>
      <c r="V45" s="23">
        <v>0</v>
      </c>
      <c r="W45" s="23">
        <f>U45+V45</f>
        <v>36919.449999999997</v>
      </c>
      <c r="X45" s="21">
        <v>66200</v>
      </c>
      <c r="Y45" s="21">
        <v>0</v>
      </c>
      <c r="Z45" s="21">
        <v>220</v>
      </c>
      <c r="AA45" s="21">
        <v>233</v>
      </c>
      <c r="AB45" s="23">
        <f t="shared" si="3"/>
        <v>1394.2390483383685</v>
      </c>
      <c r="AC45" s="23">
        <f>W45/Z45</f>
        <v>167.81568181818182</v>
      </c>
      <c r="AD45" s="23" t="s">
        <v>1561</v>
      </c>
      <c r="AE45" s="284"/>
    </row>
    <row r="46" spans="1:31" s="115" customFormat="1" ht="10.199999999999999" x14ac:dyDescent="0.2">
      <c r="A46" s="21" t="s">
        <v>374</v>
      </c>
      <c r="B46" s="38" t="s">
        <v>1045</v>
      </c>
      <c r="C46" s="21" t="s">
        <v>1046</v>
      </c>
      <c r="D46" s="21">
        <v>26.32</v>
      </c>
      <c r="E46" s="21">
        <v>0</v>
      </c>
      <c r="F46" s="21" t="s">
        <v>177</v>
      </c>
      <c r="G46" s="21" t="s">
        <v>1046</v>
      </c>
      <c r="H46" s="21">
        <v>0</v>
      </c>
      <c r="I46" s="21">
        <v>20</v>
      </c>
      <c r="J46" s="21">
        <v>11</v>
      </c>
      <c r="K46" s="23">
        <v>22280</v>
      </c>
      <c r="L46" s="23">
        <v>351.6</v>
      </c>
      <c r="M46" s="23">
        <v>3489.05</v>
      </c>
      <c r="N46" s="23">
        <v>0</v>
      </c>
      <c r="O46" s="23">
        <v>1122</v>
      </c>
      <c r="P46" s="23">
        <v>4657</v>
      </c>
      <c r="Q46" s="23">
        <v>3879.8</v>
      </c>
      <c r="R46" s="23">
        <v>1140</v>
      </c>
      <c r="S46" s="23">
        <v>0</v>
      </c>
      <c r="T46" s="23">
        <v>0</v>
      </c>
      <c r="U46" s="23">
        <v>36919.449999999997</v>
      </c>
      <c r="V46" s="23">
        <v>0</v>
      </c>
      <c r="W46" s="23">
        <f>U46+V46</f>
        <v>36919.449999999997</v>
      </c>
      <c r="X46" s="21">
        <v>65800</v>
      </c>
      <c r="Y46" s="21">
        <v>0</v>
      </c>
      <c r="Z46" s="21">
        <v>220</v>
      </c>
      <c r="AA46" s="21">
        <v>132</v>
      </c>
      <c r="AB46" s="23">
        <f t="shared" si="3"/>
        <v>1402.7146656534953</v>
      </c>
      <c r="AC46" s="23">
        <f>W46/Z46</f>
        <v>167.81568181818182</v>
      </c>
      <c r="AD46" s="23" t="s">
        <v>1562</v>
      </c>
      <c r="AE46" s="284"/>
    </row>
    <row r="47" spans="1:31" s="5" customFormat="1" ht="10.199999999999999" x14ac:dyDescent="0.2">
      <c r="A47" s="1"/>
      <c r="B47" s="1"/>
      <c r="C47" s="1"/>
      <c r="D47" s="1"/>
      <c r="E47" s="1"/>
      <c r="F47" s="1"/>
      <c r="G47" s="1"/>
      <c r="H47" s="1"/>
      <c r="I47" s="1"/>
      <c r="J47" s="1"/>
      <c r="K47" s="13"/>
      <c r="L47" s="13"/>
      <c r="M47" s="13"/>
      <c r="N47" s="13"/>
      <c r="O47" s="13"/>
      <c r="P47" s="13"/>
      <c r="Q47" s="13"/>
      <c r="R47" s="13"/>
      <c r="S47" s="13"/>
      <c r="T47" s="13"/>
      <c r="U47" s="13"/>
      <c r="V47" s="13"/>
      <c r="W47" s="13"/>
      <c r="X47" s="1"/>
      <c r="Y47" s="1"/>
      <c r="Z47" s="1"/>
      <c r="AA47" s="1"/>
      <c r="AB47" s="13"/>
      <c r="AC47" s="13"/>
      <c r="AD47" s="13"/>
      <c r="AE47" s="285"/>
    </row>
    <row r="48" spans="1:31" s="5" customFormat="1" ht="10.199999999999999" x14ac:dyDescent="0.2">
      <c r="A48" s="1"/>
      <c r="B48" s="1"/>
      <c r="C48" s="1"/>
      <c r="D48" s="1"/>
      <c r="E48" s="1"/>
      <c r="F48" s="1"/>
      <c r="G48" s="1"/>
      <c r="H48" s="1"/>
      <c r="I48" s="1"/>
      <c r="J48" s="1"/>
      <c r="K48" s="13"/>
      <c r="L48" s="13"/>
      <c r="M48" s="13"/>
      <c r="N48" s="13"/>
      <c r="O48" s="13"/>
      <c r="P48" s="13"/>
      <c r="Q48" s="13"/>
      <c r="R48" s="13"/>
      <c r="S48" s="13"/>
      <c r="T48" s="13"/>
      <c r="U48" s="13"/>
      <c r="V48" s="13"/>
      <c r="W48" s="13"/>
      <c r="X48" s="1"/>
      <c r="Y48" s="1"/>
      <c r="Z48" s="1"/>
      <c r="AA48" s="1"/>
      <c r="AB48" s="13"/>
      <c r="AC48" s="13"/>
      <c r="AD48" s="13"/>
      <c r="AE48" s="285"/>
    </row>
    <row r="49" spans="1:31" s="5" customFormat="1" ht="10.199999999999999" x14ac:dyDescent="0.2">
      <c r="A49" s="1"/>
      <c r="B49" s="1"/>
      <c r="C49" s="1"/>
      <c r="D49" s="1"/>
      <c r="E49" s="1"/>
      <c r="F49" s="1"/>
      <c r="G49" s="1"/>
      <c r="H49" s="1"/>
      <c r="I49" s="1"/>
      <c r="J49" s="1"/>
      <c r="K49" s="13"/>
      <c r="L49" s="13"/>
      <c r="M49" s="13"/>
      <c r="N49" s="13"/>
      <c r="O49" s="13"/>
      <c r="P49" s="13"/>
      <c r="Q49" s="13"/>
      <c r="R49" s="13"/>
      <c r="S49" s="13"/>
      <c r="T49" s="13"/>
      <c r="U49" s="13"/>
      <c r="V49" s="13"/>
      <c r="W49" s="13"/>
      <c r="X49" s="1"/>
      <c r="Y49" s="1"/>
      <c r="Z49" s="1"/>
      <c r="AA49" s="1"/>
      <c r="AB49" s="13"/>
      <c r="AC49" s="13"/>
      <c r="AD49" s="13"/>
      <c r="AE49" s="285"/>
    </row>
    <row r="50" spans="1:31" s="5" customFormat="1" ht="10.199999999999999" x14ac:dyDescent="0.2">
      <c r="A50" s="97"/>
      <c r="B50" s="97" t="s">
        <v>28</v>
      </c>
      <c r="C50" s="97">
        <f>COUNT(D4:D49)</f>
        <v>43</v>
      </c>
      <c r="D50" s="97">
        <f>SUM(D4:D49)</f>
        <v>210.60999999999999</v>
      </c>
      <c r="E50" s="97">
        <f>SUM(E4:E49)</f>
        <v>0</v>
      </c>
      <c r="F50" s="97"/>
      <c r="G50" s="97"/>
      <c r="H50" s="97">
        <f>SUM(H2:H49)</f>
        <v>0</v>
      </c>
      <c r="I50" s="97">
        <f>SUM(I2:I49)</f>
        <v>830</v>
      </c>
      <c r="J50" s="97">
        <f>MAX(J4:J49)</f>
        <v>12</v>
      </c>
      <c r="K50" s="98">
        <f>SUM(K4:K49)</f>
        <v>783091.7</v>
      </c>
      <c r="L50" s="98">
        <f>SUM(L3:L49)</f>
        <v>6140.9500000000007</v>
      </c>
      <c r="M50" s="98">
        <f t="shared" ref="M50:AA50" si="8">SUM(M2:M49)</f>
        <v>140178.65</v>
      </c>
      <c r="N50" s="98">
        <f t="shared" si="8"/>
        <v>0</v>
      </c>
      <c r="O50" s="98">
        <f t="shared" si="8"/>
        <v>39173.199999999983</v>
      </c>
      <c r="P50" s="98">
        <f t="shared" si="8"/>
        <v>100413.20000000001</v>
      </c>
      <c r="Q50" s="98">
        <f t="shared" si="8"/>
        <v>288173.1999999999</v>
      </c>
      <c r="R50" s="98">
        <f t="shared" si="8"/>
        <v>41326.399999999994</v>
      </c>
      <c r="S50" s="98">
        <f t="shared" si="8"/>
        <v>0</v>
      </c>
      <c r="T50" s="98">
        <f t="shared" si="8"/>
        <v>152750</v>
      </c>
      <c r="U50" s="98">
        <f t="shared" si="8"/>
        <v>1547427.0199999993</v>
      </c>
      <c r="V50" s="98">
        <f t="shared" si="8"/>
        <v>46025.04</v>
      </c>
      <c r="W50" s="98">
        <f t="shared" si="8"/>
        <v>1593452.0599999994</v>
      </c>
      <c r="X50" s="101">
        <f t="shared" si="8"/>
        <v>480636</v>
      </c>
      <c r="Y50" s="101">
        <f t="shared" si="8"/>
        <v>460</v>
      </c>
      <c r="Z50" s="101">
        <f t="shared" si="8"/>
        <v>9410</v>
      </c>
      <c r="AA50" s="101">
        <f t="shared" si="8"/>
        <v>8338</v>
      </c>
      <c r="AB50" s="113">
        <f>W50/(D50+E50)</f>
        <v>7565.8898437870921</v>
      </c>
      <c r="AC50" s="113">
        <f>W50/Z50</f>
        <v>169.33603188097763</v>
      </c>
      <c r="AD50" s="113"/>
      <c r="AE50" s="113"/>
    </row>
    <row r="51" spans="1:31" s="5" customFormat="1" ht="30.6" x14ac:dyDescent="0.2">
      <c r="A51" s="146" t="s">
        <v>14</v>
      </c>
      <c r="B51" s="146" t="s">
        <v>15</v>
      </c>
      <c r="C51" s="146" t="s">
        <v>16</v>
      </c>
      <c r="D51" s="43" t="s">
        <v>526</v>
      </c>
      <c r="E51" s="43" t="s">
        <v>524</v>
      </c>
      <c r="F51" s="146" t="s">
        <v>2</v>
      </c>
      <c r="G51" s="146" t="s">
        <v>3</v>
      </c>
      <c r="H51" s="43" t="s">
        <v>29</v>
      </c>
      <c r="I51" s="43" t="s">
        <v>4</v>
      </c>
      <c r="J51" s="43" t="s">
        <v>5</v>
      </c>
      <c r="K51" s="43" t="s">
        <v>6</v>
      </c>
      <c r="L51" s="43" t="s">
        <v>773</v>
      </c>
      <c r="M51" s="43" t="s">
        <v>13</v>
      </c>
      <c r="N51" s="146" t="s">
        <v>17</v>
      </c>
      <c r="O51" s="146" t="s">
        <v>7</v>
      </c>
      <c r="P51" s="43" t="s">
        <v>8</v>
      </c>
      <c r="Q51" s="146" t="s">
        <v>9</v>
      </c>
      <c r="R51" s="43" t="s">
        <v>18</v>
      </c>
      <c r="S51" s="146" t="s">
        <v>10</v>
      </c>
      <c r="T51" s="146" t="s">
        <v>12</v>
      </c>
      <c r="U51" s="43" t="s">
        <v>169</v>
      </c>
      <c r="V51" s="43" t="s">
        <v>170</v>
      </c>
      <c r="W51" s="43" t="s">
        <v>171</v>
      </c>
      <c r="X51" s="43" t="s">
        <v>163</v>
      </c>
      <c r="Y51" s="43" t="s">
        <v>164</v>
      </c>
      <c r="Z51" s="43" t="s">
        <v>165</v>
      </c>
      <c r="AA51" s="43" t="s">
        <v>166</v>
      </c>
      <c r="AB51" s="146" t="s">
        <v>167</v>
      </c>
      <c r="AC51" s="146" t="s">
        <v>168</v>
      </c>
      <c r="AD51" s="146" t="s">
        <v>1405</v>
      </c>
      <c r="AE51" s="146" t="s">
        <v>1406</v>
      </c>
    </row>
    <row r="52" spans="1:31" s="5" customFormat="1" ht="10.199999999999999" x14ac:dyDescent="0.2">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row>
    <row r="53" spans="1:31" s="227" customFormat="1" ht="36" x14ac:dyDescent="0.25">
      <c r="A53" s="304" t="s">
        <v>1251</v>
      </c>
      <c r="B53" s="304"/>
      <c r="C53" s="245" t="s">
        <v>30</v>
      </c>
      <c r="D53" s="245" t="s">
        <v>526</v>
      </c>
      <c r="E53" s="245" t="s">
        <v>524</v>
      </c>
      <c r="F53" s="246"/>
      <c r="G53" s="246"/>
      <c r="H53" s="245" t="s">
        <v>31</v>
      </c>
      <c r="I53" s="245" t="s">
        <v>4</v>
      </c>
      <c r="J53" s="245" t="s">
        <v>5</v>
      </c>
      <c r="K53" s="245" t="s">
        <v>6</v>
      </c>
      <c r="L53" s="245" t="s">
        <v>773</v>
      </c>
      <c r="M53" s="245" t="s">
        <v>13</v>
      </c>
      <c r="N53" s="246" t="s">
        <v>17</v>
      </c>
      <c r="O53" s="246" t="s">
        <v>7</v>
      </c>
      <c r="P53" s="245" t="s">
        <v>8</v>
      </c>
      <c r="Q53" s="246" t="s">
        <v>9</v>
      </c>
      <c r="R53" s="245" t="s">
        <v>18</v>
      </c>
      <c r="S53" s="246" t="s">
        <v>10</v>
      </c>
      <c r="T53" s="246" t="s">
        <v>12</v>
      </c>
      <c r="U53" s="245" t="s">
        <v>169</v>
      </c>
      <c r="V53" s="245" t="s">
        <v>170</v>
      </c>
      <c r="W53" s="245" t="s">
        <v>171</v>
      </c>
      <c r="X53" s="245" t="s">
        <v>163</v>
      </c>
      <c r="Y53" s="245" t="s">
        <v>164</v>
      </c>
      <c r="Z53" s="245" t="s">
        <v>165</v>
      </c>
      <c r="AA53" s="245" t="s">
        <v>166</v>
      </c>
      <c r="AB53" s="247" t="s">
        <v>167</v>
      </c>
      <c r="AC53" s="247" t="s">
        <v>168</v>
      </c>
      <c r="AD53" s="247"/>
      <c r="AE53" s="247"/>
    </row>
    <row r="54" spans="1:31" s="20" customFormat="1" ht="25.5" customHeight="1" x14ac:dyDescent="0.25">
      <c r="A54" s="303" t="s">
        <v>694</v>
      </c>
      <c r="B54" s="303"/>
      <c r="C54" s="95">
        <f>COUNT(D4:D11)</f>
        <v>8</v>
      </c>
      <c r="D54" s="95">
        <f>SUM(D4:D11)</f>
        <v>0</v>
      </c>
      <c r="E54" s="95">
        <f>SUM(E4:E11)</f>
        <v>0</v>
      </c>
      <c r="F54" s="95"/>
      <c r="G54" s="95"/>
      <c r="H54" s="95">
        <f>SUM(H4:H11)</f>
        <v>0</v>
      </c>
      <c r="I54" s="95">
        <f>SUM(I4:I11)</f>
        <v>160</v>
      </c>
      <c r="J54" s="95">
        <f>MAX(J4:J11)</f>
        <v>11</v>
      </c>
      <c r="K54" s="45">
        <f>SUM(K4:K11)</f>
        <v>112305.20000000001</v>
      </c>
      <c r="L54" s="45">
        <f t="shared" ref="L54:V54" si="9">SUM(L4:L11)</f>
        <v>0</v>
      </c>
      <c r="M54" s="45">
        <f t="shared" si="9"/>
        <v>25424.639999999999</v>
      </c>
      <c r="N54" s="45">
        <f t="shared" si="9"/>
        <v>0</v>
      </c>
      <c r="O54" s="45">
        <f t="shared" si="9"/>
        <v>7656</v>
      </c>
      <c r="P54" s="45">
        <f t="shared" si="9"/>
        <v>36653.1</v>
      </c>
      <c r="Q54" s="45">
        <f t="shared" si="9"/>
        <v>48803</v>
      </c>
      <c r="R54" s="45">
        <f t="shared" si="9"/>
        <v>4800</v>
      </c>
      <c r="S54" s="45">
        <f t="shared" si="9"/>
        <v>0</v>
      </c>
      <c r="T54" s="45">
        <f t="shared" si="9"/>
        <v>17550</v>
      </c>
      <c r="U54" s="45">
        <f t="shared" si="9"/>
        <v>236076.87999999998</v>
      </c>
      <c r="V54" s="45">
        <f t="shared" si="9"/>
        <v>0</v>
      </c>
      <c r="W54" s="62">
        <f t="shared" ref="W54:W59" si="10">U54+V54</f>
        <v>236076.87999999998</v>
      </c>
      <c r="X54" s="249">
        <f>SUM(X4:X11)</f>
        <v>0</v>
      </c>
      <c r="Y54" s="249">
        <f>SUM(Y4:Y11)</f>
        <v>80</v>
      </c>
      <c r="Z54" s="249">
        <f>SUM(Z4:Z11)</f>
        <v>1820</v>
      </c>
      <c r="AA54" s="249">
        <f>SUM(AA4:AA11)</f>
        <v>1654</v>
      </c>
      <c r="AB54" s="62" t="e">
        <f t="shared" ref="AB54:AB59" si="11">W54/(D54+E54)</f>
        <v>#DIV/0!</v>
      </c>
      <c r="AC54" s="62">
        <f t="shared" ref="AC54:AC59" si="12">W54/Z54</f>
        <v>129.71257142857141</v>
      </c>
      <c r="AD54" s="62"/>
      <c r="AE54" s="62"/>
    </row>
    <row r="55" spans="1:31" s="20" customFormat="1" ht="25.5" customHeight="1" x14ac:dyDescent="0.25">
      <c r="A55" s="303" t="s">
        <v>703</v>
      </c>
      <c r="B55" s="303"/>
      <c r="C55" s="95">
        <f>COUNT(D12:D19)</f>
        <v>8</v>
      </c>
      <c r="D55" s="95">
        <f>SUM(D12:D19)</f>
        <v>10</v>
      </c>
      <c r="E55" s="95">
        <f>SUM(E12:E19)</f>
        <v>0</v>
      </c>
      <c r="F55" s="95"/>
      <c r="G55" s="95"/>
      <c r="H55" s="95">
        <f>SUM(H12:H19)</f>
        <v>0</v>
      </c>
      <c r="I55" s="95">
        <f>SUM(I12:I19)</f>
        <v>160</v>
      </c>
      <c r="J55" s="95">
        <f>MAX(J12:J19)</f>
        <v>12</v>
      </c>
      <c r="K55" s="45">
        <f>SUM(K12:K19)</f>
        <v>143323.59999999998</v>
      </c>
      <c r="L55" s="45">
        <f t="shared" ref="L55:V55" si="13">SUM(L12:L19)</f>
        <v>0</v>
      </c>
      <c r="M55" s="45">
        <f t="shared" si="13"/>
        <v>28664.44</v>
      </c>
      <c r="N55" s="45">
        <f t="shared" si="13"/>
        <v>0</v>
      </c>
      <c r="O55" s="45">
        <f t="shared" si="13"/>
        <v>7656</v>
      </c>
      <c r="P55" s="45">
        <f t="shared" si="13"/>
        <v>8958.4</v>
      </c>
      <c r="Q55" s="45">
        <f t="shared" si="13"/>
        <v>52572</v>
      </c>
      <c r="R55" s="45">
        <f t="shared" si="13"/>
        <v>8000</v>
      </c>
      <c r="S55" s="45">
        <f t="shared" si="13"/>
        <v>0</v>
      </c>
      <c r="T55" s="45">
        <f t="shared" si="13"/>
        <v>41600</v>
      </c>
      <c r="U55" s="45">
        <f t="shared" si="13"/>
        <v>298886.72000000003</v>
      </c>
      <c r="V55" s="45">
        <f t="shared" si="13"/>
        <v>0</v>
      </c>
      <c r="W55" s="62">
        <f t="shared" si="10"/>
        <v>298886.72000000003</v>
      </c>
      <c r="X55" s="249">
        <f>SUM(X12:X19)</f>
        <v>25000</v>
      </c>
      <c r="Y55" s="249">
        <f>SUM(Y12:Y19)</f>
        <v>160</v>
      </c>
      <c r="Z55" s="249">
        <f>SUM(Z12:Z19)</f>
        <v>1840</v>
      </c>
      <c r="AA55" s="249">
        <f>SUM(AA12:AA19)</f>
        <v>1675</v>
      </c>
      <c r="AB55" s="62">
        <f t="shared" si="11"/>
        <v>29888.672000000002</v>
      </c>
      <c r="AC55" s="62">
        <f t="shared" si="12"/>
        <v>162.43843478260871</v>
      </c>
      <c r="AD55" s="62"/>
      <c r="AE55" s="62"/>
    </row>
    <row r="56" spans="1:31" s="20" customFormat="1" ht="25.5" customHeight="1" x14ac:dyDescent="0.25">
      <c r="A56" s="303" t="s">
        <v>708</v>
      </c>
      <c r="B56" s="303"/>
      <c r="C56" s="95">
        <f>COUNT(D20:D26)</f>
        <v>7</v>
      </c>
      <c r="D56" s="95">
        <f>SUM(D20:D26)</f>
        <v>9</v>
      </c>
      <c r="E56" s="95">
        <f>SUM(E20:E26)</f>
        <v>0</v>
      </c>
      <c r="F56" s="95"/>
      <c r="G56" s="95"/>
      <c r="H56" s="95">
        <f>SUM(H20:H26)</f>
        <v>0</v>
      </c>
      <c r="I56" s="95">
        <f>SUM(I20:I26)</f>
        <v>130</v>
      </c>
      <c r="J56" s="95">
        <f>MAX(J20:J26)</f>
        <v>11</v>
      </c>
      <c r="K56" s="45">
        <f>SUM(K20:K26)</f>
        <v>129756.5</v>
      </c>
      <c r="L56" s="45">
        <f t="shared" ref="L56:V56" si="14">SUM(L20:L26)</f>
        <v>0</v>
      </c>
      <c r="M56" s="45">
        <f t="shared" si="14"/>
        <v>25951.299999999996</v>
      </c>
      <c r="N56" s="45">
        <f t="shared" si="14"/>
        <v>0</v>
      </c>
      <c r="O56" s="45">
        <f t="shared" si="14"/>
        <v>6220.5</v>
      </c>
      <c r="P56" s="45">
        <f t="shared" si="14"/>
        <v>13603.699999999999</v>
      </c>
      <c r="Q56" s="45">
        <f t="shared" si="14"/>
        <v>66201</v>
      </c>
      <c r="R56" s="45">
        <f t="shared" si="14"/>
        <v>7000</v>
      </c>
      <c r="S56" s="45">
        <f t="shared" si="14"/>
        <v>0</v>
      </c>
      <c r="T56" s="45">
        <f t="shared" si="14"/>
        <v>52000</v>
      </c>
      <c r="U56" s="45">
        <f t="shared" si="14"/>
        <v>300733</v>
      </c>
      <c r="V56" s="45">
        <f t="shared" si="14"/>
        <v>46025.04</v>
      </c>
      <c r="W56" s="62">
        <f t="shared" si="10"/>
        <v>346758.04</v>
      </c>
      <c r="X56" s="249">
        <f>SUM(X20:X26)</f>
        <v>22500</v>
      </c>
      <c r="Y56" s="249">
        <f>SUM(Y20:Y26)</f>
        <v>130</v>
      </c>
      <c r="Z56" s="249">
        <f>SUM(Z20:Z26)</f>
        <v>1480</v>
      </c>
      <c r="AA56" s="249">
        <f>SUM(AA20:AA26)</f>
        <v>1520</v>
      </c>
      <c r="AB56" s="62">
        <f t="shared" si="11"/>
        <v>38528.671111111107</v>
      </c>
      <c r="AC56" s="62">
        <f t="shared" si="12"/>
        <v>234.29597297297295</v>
      </c>
      <c r="AD56" s="62"/>
      <c r="AE56" s="62"/>
    </row>
    <row r="57" spans="1:31" s="20" customFormat="1" ht="25.5" customHeight="1" x14ac:dyDescent="0.25">
      <c r="A57" s="303" t="s">
        <v>1248</v>
      </c>
      <c r="B57" s="303"/>
      <c r="C57" s="95">
        <f>COUNT(D27:D36)</f>
        <v>10</v>
      </c>
      <c r="D57" s="95">
        <f>SUM(D27:D36)</f>
        <v>75</v>
      </c>
      <c r="E57" s="95">
        <f>SUM(E27:E36)</f>
        <v>0</v>
      </c>
      <c r="F57" s="95"/>
      <c r="G57" s="95"/>
      <c r="H57" s="95">
        <f>SUM(H27:H36)</f>
        <v>0</v>
      </c>
      <c r="I57" s="95">
        <f>SUM(I27:I36)</f>
        <v>180</v>
      </c>
      <c r="J57" s="95">
        <f>MAX(J27:J36)</f>
        <v>11</v>
      </c>
      <c r="K57" s="45">
        <f>SUM(K27:K36)</f>
        <v>180180.4</v>
      </c>
      <c r="L57" s="45">
        <f t="shared" ref="L57:V57" si="15">SUM(L27:L36)</f>
        <v>0</v>
      </c>
      <c r="M57" s="45">
        <f t="shared" si="15"/>
        <v>27190.779999999995</v>
      </c>
      <c r="N57" s="45">
        <f t="shared" si="15"/>
        <v>0</v>
      </c>
      <c r="O57" s="45">
        <f t="shared" si="15"/>
        <v>8012.7000000000016</v>
      </c>
      <c r="P57" s="45">
        <f t="shared" si="15"/>
        <v>13364.4</v>
      </c>
      <c r="Q57" s="45">
        <f t="shared" si="15"/>
        <v>78579</v>
      </c>
      <c r="R57" s="45">
        <f t="shared" si="15"/>
        <v>10126.4</v>
      </c>
      <c r="S57" s="45">
        <f t="shared" si="15"/>
        <v>0</v>
      </c>
      <c r="T57" s="45">
        <f t="shared" si="15"/>
        <v>41600</v>
      </c>
      <c r="U57" s="45">
        <f t="shared" si="15"/>
        <v>359236.18000000005</v>
      </c>
      <c r="V57" s="45">
        <f t="shared" si="15"/>
        <v>0</v>
      </c>
      <c r="W57" s="62">
        <f t="shared" si="10"/>
        <v>359236.18000000005</v>
      </c>
      <c r="X57" s="249">
        <f>SUM(X27:X36)</f>
        <v>161250</v>
      </c>
      <c r="Y57" s="249">
        <f>SUM(Y27:Y36)</f>
        <v>90</v>
      </c>
      <c r="Z57" s="249">
        <f>SUM(Z27:Z36)</f>
        <v>2070</v>
      </c>
      <c r="AA57" s="249">
        <f>SUM(AA27:AA36)</f>
        <v>1943</v>
      </c>
      <c r="AB57" s="62">
        <f t="shared" si="11"/>
        <v>4789.8157333333338</v>
      </c>
      <c r="AC57" s="62">
        <f t="shared" si="12"/>
        <v>173.54404830917878</v>
      </c>
      <c r="AD57" s="62"/>
      <c r="AE57" s="62"/>
    </row>
    <row r="58" spans="1:31" s="20" customFormat="1" ht="25.5" customHeight="1" x14ac:dyDescent="0.25">
      <c r="A58" s="303" t="s">
        <v>1249</v>
      </c>
      <c r="B58" s="303"/>
      <c r="C58" s="95">
        <f>COUNT(D37:D44)</f>
        <v>8</v>
      </c>
      <c r="D58" s="95">
        <f>SUM(D37:D44)</f>
        <v>63.809999999999995</v>
      </c>
      <c r="E58" s="95">
        <f>SUM(E37:E44)</f>
        <v>0</v>
      </c>
      <c r="F58" s="95"/>
      <c r="G58" s="95"/>
      <c r="H58" s="95">
        <f>SUM(H37:H44)</f>
        <v>0</v>
      </c>
      <c r="I58" s="95">
        <f>SUM(I37:I44)</f>
        <v>160</v>
      </c>
      <c r="J58" s="95">
        <f>MAX(J37:J44)</f>
        <v>11</v>
      </c>
      <c r="K58" s="45">
        <f>SUM(K37:K44)</f>
        <v>172966</v>
      </c>
      <c r="L58" s="45">
        <f t="shared" ref="L58:V58" si="16">SUM(L37:L44)</f>
        <v>5437.75</v>
      </c>
      <c r="M58" s="45">
        <f t="shared" si="16"/>
        <v>25969.39</v>
      </c>
      <c r="N58" s="45">
        <f t="shared" si="16"/>
        <v>0</v>
      </c>
      <c r="O58" s="45">
        <f t="shared" si="16"/>
        <v>7383.9999999999991</v>
      </c>
      <c r="P58" s="45">
        <f t="shared" si="16"/>
        <v>18519.599999999999</v>
      </c>
      <c r="Q58" s="45">
        <f t="shared" si="16"/>
        <v>34258.6</v>
      </c>
      <c r="R58" s="45">
        <f t="shared" si="16"/>
        <v>9120</v>
      </c>
      <c r="S58" s="45">
        <f t="shared" si="16"/>
        <v>0</v>
      </c>
      <c r="T58" s="45">
        <f t="shared" si="16"/>
        <v>0</v>
      </c>
      <c r="U58" s="45">
        <f t="shared" si="16"/>
        <v>278655.33999999997</v>
      </c>
      <c r="V58" s="45">
        <f t="shared" si="16"/>
        <v>0</v>
      </c>
      <c r="W58" s="62">
        <f t="shared" si="10"/>
        <v>278655.33999999997</v>
      </c>
      <c r="X58" s="249">
        <f>SUM(X37:X44)</f>
        <v>139886</v>
      </c>
      <c r="Y58" s="249">
        <f>SUM(Y37:Y44)</f>
        <v>0</v>
      </c>
      <c r="Z58" s="249">
        <f>SUM(Z37:Z44)</f>
        <v>1760</v>
      </c>
      <c r="AA58" s="249">
        <f>SUM(AA37:AA44)</f>
        <v>1181</v>
      </c>
      <c r="AB58" s="62">
        <f t="shared" si="11"/>
        <v>4366.9540824322203</v>
      </c>
      <c r="AC58" s="62">
        <f t="shared" si="12"/>
        <v>158.32689772727272</v>
      </c>
      <c r="AD58" s="62"/>
      <c r="AE58" s="62"/>
    </row>
    <row r="59" spans="1:31" s="20" customFormat="1" ht="25.5" customHeight="1" x14ac:dyDescent="0.25">
      <c r="A59" s="303" t="s">
        <v>1250</v>
      </c>
      <c r="B59" s="303"/>
      <c r="C59" s="95">
        <f>COUNT(D45:D46)</f>
        <v>2</v>
      </c>
      <c r="D59" s="95">
        <f>SUM(D45:D46)</f>
        <v>52.8</v>
      </c>
      <c r="E59" s="95">
        <f>SUM(E45:E46)</f>
        <v>0</v>
      </c>
      <c r="F59" s="95"/>
      <c r="G59" s="95"/>
      <c r="H59" s="95">
        <f>SUM(H45:H46)</f>
        <v>0</v>
      </c>
      <c r="I59" s="95">
        <f>SUM(I45:I46)</f>
        <v>40</v>
      </c>
      <c r="J59" s="95">
        <f>MAX(J45:J46)</f>
        <v>11</v>
      </c>
      <c r="K59" s="45">
        <f>SUM(K45:K46)</f>
        <v>44560</v>
      </c>
      <c r="L59" s="45">
        <f t="shared" ref="L59:V59" si="17">SUM(L45:L46)</f>
        <v>703.2</v>
      </c>
      <c r="M59" s="45">
        <f t="shared" si="17"/>
        <v>6978.1</v>
      </c>
      <c r="N59" s="45">
        <f t="shared" si="17"/>
        <v>0</v>
      </c>
      <c r="O59" s="45">
        <f t="shared" si="17"/>
        <v>2244</v>
      </c>
      <c r="P59" s="45">
        <f t="shared" si="17"/>
        <v>9314</v>
      </c>
      <c r="Q59" s="45">
        <f t="shared" si="17"/>
        <v>7759.6</v>
      </c>
      <c r="R59" s="45">
        <f t="shared" si="17"/>
        <v>2280</v>
      </c>
      <c r="S59" s="45">
        <f t="shared" si="17"/>
        <v>0</v>
      </c>
      <c r="T59" s="45">
        <f t="shared" si="17"/>
        <v>0</v>
      </c>
      <c r="U59" s="45">
        <f t="shared" si="17"/>
        <v>73838.899999999994</v>
      </c>
      <c r="V59" s="45">
        <f t="shared" si="17"/>
        <v>0</v>
      </c>
      <c r="W59" s="62">
        <f t="shared" si="10"/>
        <v>73838.899999999994</v>
      </c>
      <c r="X59" s="249">
        <f>SUM(X45:X46)</f>
        <v>132000</v>
      </c>
      <c r="Y59" s="249">
        <f>SUM(Y45:Y46)</f>
        <v>0</v>
      </c>
      <c r="Z59" s="249">
        <f>SUM(Z45:Z46)</f>
        <v>440</v>
      </c>
      <c r="AA59" s="249">
        <f>SUM(AA45:AA46)</f>
        <v>365</v>
      </c>
      <c r="AB59" s="62">
        <f t="shared" si="11"/>
        <v>1398.464015151515</v>
      </c>
      <c r="AC59" s="62">
        <f t="shared" si="12"/>
        <v>167.81568181818182</v>
      </c>
      <c r="AD59" s="62"/>
      <c r="AE59" s="62"/>
    </row>
    <row r="60" spans="1:31" s="5" customFormat="1" ht="10.199999999999999" x14ac:dyDescent="0.2"/>
    <row r="61" spans="1:31" s="5" customFormat="1" ht="10.199999999999999" x14ac:dyDescent="0.2"/>
    <row r="62" spans="1:31" s="5" customFormat="1" ht="10.199999999999999" x14ac:dyDescent="0.2"/>
    <row r="63" spans="1:31" s="5" customFormat="1" ht="10.199999999999999" x14ac:dyDescent="0.2"/>
    <row r="64" spans="1:31" s="5" customFormat="1" ht="10.199999999999999" x14ac:dyDescent="0.2"/>
    <row r="65" s="5" customFormat="1" ht="10.199999999999999" x14ac:dyDescent="0.2"/>
    <row r="66" s="5" customFormat="1" ht="10.199999999999999" x14ac:dyDescent="0.2"/>
    <row r="67" s="5" customFormat="1" ht="10.199999999999999" x14ac:dyDescent="0.2"/>
    <row r="68" s="5" customFormat="1" ht="10.199999999999999" x14ac:dyDescent="0.2"/>
    <row r="69" s="5" customFormat="1" ht="10.199999999999999" x14ac:dyDescent="0.2"/>
    <row r="70" s="5" customFormat="1" ht="10.199999999999999" x14ac:dyDescent="0.2"/>
    <row r="71" s="5" customFormat="1" ht="10.199999999999999" x14ac:dyDescent="0.2"/>
    <row r="72" s="5" customFormat="1" ht="10.199999999999999" x14ac:dyDescent="0.2"/>
    <row r="73" s="5" customFormat="1" ht="10.199999999999999" x14ac:dyDescent="0.2"/>
    <row r="74" s="5" customFormat="1" ht="10.199999999999999" x14ac:dyDescent="0.2"/>
    <row r="75" s="5" customFormat="1" ht="10.199999999999999" x14ac:dyDescent="0.2"/>
    <row r="76" s="5" customFormat="1" ht="10.199999999999999" x14ac:dyDescent="0.2"/>
    <row r="77" s="5" customFormat="1" ht="10.199999999999999" x14ac:dyDescent="0.2"/>
  </sheetData>
  <mergeCells count="7">
    <mergeCell ref="A59:B59"/>
    <mergeCell ref="A53:B53"/>
    <mergeCell ref="A54:B54"/>
    <mergeCell ref="A55:B55"/>
    <mergeCell ref="A56:B56"/>
    <mergeCell ref="A57:B57"/>
    <mergeCell ref="A58:B58"/>
  </mergeCells>
  <pageMargins left="0.74803149606299213" right="0.74803149606299213" top="0.98425196850393704" bottom="0.98425196850393704" header="0.51181102362204722" footer="0.51181102362204722"/>
  <pageSetup paperSize="8" scale="64" orientation="landscape" r:id="rId1"/>
  <headerFooter alignWithMargins="0"/>
  <legacyDrawing r:id="rId2"/>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2">
    <pageSetUpPr fitToPage="1"/>
  </sheetPr>
  <dimension ref="A1:AE27"/>
  <sheetViews>
    <sheetView workbookViewId="0">
      <selection activeCell="A4" sqref="A4:AE17"/>
    </sheetView>
  </sheetViews>
  <sheetFormatPr defaultRowHeight="13.2" x14ac:dyDescent="0.25"/>
  <cols>
    <col min="1" max="1" width="12.33203125" customWidth="1"/>
    <col min="2" max="2" width="12.5546875" customWidth="1"/>
    <col min="3" max="3" width="12" customWidth="1"/>
    <col min="6" max="6" width="15" customWidth="1"/>
    <col min="7" max="7" width="10.44140625" customWidth="1"/>
    <col min="8" max="10" width="9.33203125" bestFit="1" customWidth="1"/>
    <col min="11" max="11" width="12" bestFit="1" customWidth="1"/>
    <col min="12" max="12" width="6.44140625" bestFit="1" customWidth="1"/>
    <col min="13" max="13" width="11" bestFit="1" customWidth="1"/>
    <col min="14" max="14" width="8" bestFit="1" customWidth="1"/>
    <col min="15" max="15" width="10" bestFit="1" customWidth="1"/>
    <col min="16" max="17" width="11" bestFit="1" customWidth="1"/>
    <col min="18" max="18" width="10.44140625" bestFit="1" customWidth="1"/>
    <col min="19" max="19" width="7.44140625" bestFit="1" customWidth="1"/>
    <col min="20" max="20" width="11" bestFit="1" customWidth="1"/>
    <col min="21" max="22" width="12" bestFit="1" customWidth="1"/>
    <col min="23" max="23" width="11.88671875" customWidth="1"/>
    <col min="26" max="27" width="9.33203125" bestFit="1" customWidth="1"/>
    <col min="28" max="28" width="11" bestFit="1" customWidth="1"/>
    <col min="30" max="30" width="22.88671875" customWidth="1"/>
    <col min="31" max="31" width="16.109375" customWidth="1"/>
  </cols>
  <sheetData>
    <row r="1" spans="1:31" x14ac:dyDescent="0.25">
      <c r="A1" s="10" t="s">
        <v>377</v>
      </c>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31" s="115" customFormat="1" ht="10.199999999999999" x14ac:dyDescent="0.2">
      <c r="A4" s="21" t="s">
        <v>378</v>
      </c>
      <c r="B4" s="39" t="s">
        <v>366</v>
      </c>
      <c r="C4" s="21" t="s">
        <v>365</v>
      </c>
      <c r="D4" s="21">
        <v>1</v>
      </c>
      <c r="E4" s="21">
        <v>0</v>
      </c>
      <c r="F4" s="21" t="s">
        <v>99</v>
      </c>
      <c r="G4" s="21" t="s">
        <v>365</v>
      </c>
      <c r="H4" s="21">
        <v>0</v>
      </c>
      <c r="I4" s="21">
        <v>20</v>
      </c>
      <c r="J4" s="21">
        <v>10</v>
      </c>
      <c r="K4" s="114">
        <v>16625.400000000001</v>
      </c>
      <c r="L4" s="114">
        <v>0</v>
      </c>
      <c r="M4" s="114">
        <v>3325.08</v>
      </c>
      <c r="N4" s="114">
        <v>0</v>
      </c>
      <c r="O4" s="114">
        <v>935</v>
      </c>
      <c r="P4" s="114">
        <v>403.8</v>
      </c>
      <c r="Q4" s="114">
        <v>8112</v>
      </c>
      <c r="R4" s="120">
        <v>0</v>
      </c>
      <c r="S4" s="23">
        <v>0</v>
      </c>
      <c r="T4" s="114">
        <v>6240</v>
      </c>
      <c r="U4" s="114">
        <v>36641.279999999999</v>
      </c>
      <c r="V4" s="120">
        <v>23012.52</v>
      </c>
      <c r="W4" s="114">
        <f t="shared" ref="W4:W17" si="0">U4+V4</f>
        <v>59653.8</v>
      </c>
      <c r="X4" s="21">
        <v>2500</v>
      </c>
      <c r="Y4" s="21">
        <v>20</v>
      </c>
      <c r="Z4" s="21">
        <v>220</v>
      </c>
      <c r="AA4" s="21">
        <v>220</v>
      </c>
      <c r="AB4" s="23">
        <f>W4/(D4+E4)</f>
        <v>59653.8</v>
      </c>
      <c r="AC4" s="114">
        <f t="shared" ref="AC4:AC17" si="1">W4/Z4</f>
        <v>271.15363636363639</v>
      </c>
      <c r="AD4" s="114" t="s">
        <v>35</v>
      </c>
      <c r="AE4" s="284"/>
    </row>
    <row r="5" spans="1:31" s="115" customFormat="1" ht="10.199999999999999" x14ac:dyDescent="0.2">
      <c r="A5" s="21" t="s">
        <v>378</v>
      </c>
      <c r="B5" s="39" t="s">
        <v>138</v>
      </c>
      <c r="C5" s="21" t="s">
        <v>364</v>
      </c>
      <c r="D5" s="21">
        <v>1</v>
      </c>
      <c r="E5" s="21">
        <v>0</v>
      </c>
      <c r="F5" s="21" t="s">
        <v>99</v>
      </c>
      <c r="G5" s="21" t="s">
        <v>364</v>
      </c>
      <c r="H5" s="21">
        <v>0</v>
      </c>
      <c r="I5" s="21">
        <v>20</v>
      </c>
      <c r="J5" s="21">
        <v>11</v>
      </c>
      <c r="K5" s="114">
        <v>16625.400000000001</v>
      </c>
      <c r="L5" s="114">
        <v>0</v>
      </c>
      <c r="M5" s="114">
        <v>3325.08</v>
      </c>
      <c r="N5" s="114">
        <v>0</v>
      </c>
      <c r="O5" s="114">
        <v>935</v>
      </c>
      <c r="P5" s="114">
        <v>403.8</v>
      </c>
      <c r="Q5" s="114">
        <v>8112</v>
      </c>
      <c r="R5" s="120">
        <v>0</v>
      </c>
      <c r="S5" s="114">
        <v>0</v>
      </c>
      <c r="T5" s="114">
        <v>6240</v>
      </c>
      <c r="U5" s="114">
        <v>36641.279999999999</v>
      </c>
      <c r="V5" s="120">
        <v>0</v>
      </c>
      <c r="W5" s="114">
        <f t="shared" si="0"/>
        <v>36641.279999999999</v>
      </c>
      <c r="X5" s="21">
        <v>2500</v>
      </c>
      <c r="Y5" s="21">
        <v>20</v>
      </c>
      <c r="Z5" s="21">
        <v>220</v>
      </c>
      <c r="AA5" s="21">
        <v>220</v>
      </c>
      <c r="AB5" s="23">
        <f t="shared" ref="AB5:AB17" si="2">W5/(D5+E5)</f>
        <v>36641.279999999999</v>
      </c>
      <c r="AC5" s="114">
        <f t="shared" si="1"/>
        <v>166.55127272727273</v>
      </c>
      <c r="AD5" s="114" t="s">
        <v>35</v>
      </c>
      <c r="AE5" s="284"/>
    </row>
    <row r="6" spans="1:31" s="115" customFormat="1" ht="10.199999999999999" x14ac:dyDescent="0.2">
      <c r="A6" s="21" t="s">
        <v>378</v>
      </c>
      <c r="B6" s="39" t="s">
        <v>442</v>
      </c>
      <c r="C6" s="21" t="s">
        <v>278</v>
      </c>
      <c r="D6" s="21">
        <v>1</v>
      </c>
      <c r="E6" s="21">
        <v>0</v>
      </c>
      <c r="F6" s="21" t="s">
        <v>99</v>
      </c>
      <c r="G6" s="21" t="s">
        <v>278</v>
      </c>
      <c r="H6" s="21">
        <v>0</v>
      </c>
      <c r="I6" s="21">
        <v>20</v>
      </c>
      <c r="J6" s="21">
        <v>12</v>
      </c>
      <c r="K6" s="114">
        <v>19116</v>
      </c>
      <c r="L6" s="114">
        <v>0</v>
      </c>
      <c r="M6" s="114">
        <v>3823.2</v>
      </c>
      <c r="N6" s="114">
        <v>0</v>
      </c>
      <c r="O6" s="114">
        <v>1020</v>
      </c>
      <c r="P6" s="114">
        <v>403.8</v>
      </c>
      <c r="Q6" s="114">
        <v>10074</v>
      </c>
      <c r="R6" s="120">
        <v>1000</v>
      </c>
      <c r="S6" s="114">
        <v>0</v>
      </c>
      <c r="T6" s="114">
        <v>10400</v>
      </c>
      <c r="U6" s="114">
        <v>45837</v>
      </c>
      <c r="V6" s="23">
        <v>23012.52</v>
      </c>
      <c r="W6" s="114">
        <f t="shared" si="0"/>
        <v>68849.52</v>
      </c>
      <c r="X6" s="21">
        <v>2500</v>
      </c>
      <c r="Y6" s="21">
        <v>20</v>
      </c>
      <c r="Z6" s="21">
        <v>260</v>
      </c>
      <c r="AA6" s="21">
        <v>260</v>
      </c>
      <c r="AB6" s="23">
        <f t="shared" si="2"/>
        <v>68849.52</v>
      </c>
      <c r="AC6" s="114">
        <f t="shared" si="1"/>
        <v>264.80584615384618</v>
      </c>
      <c r="AD6" s="114" t="s">
        <v>35</v>
      </c>
      <c r="AE6" s="284"/>
    </row>
    <row r="7" spans="1:31" s="115" customFormat="1" ht="10.199999999999999" x14ac:dyDescent="0.2">
      <c r="A7" s="21" t="s">
        <v>378</v>
      </c>
      <c r="B7" s="38" t="s">
        <v>488</v>
      </c>
      <c r="C7" s="21" t="s">
        <v>491</v>
      </c>
      <c r="D7" s="21">
        <v>1</v>
      </c>
      <c r="E7" s="21">
        <v>0</v>
      </c>
      <c r="F7" s="21" t="s">
        <v>99</v>
      </c>
      <c r="G7" s="21" t="s">
        <v>491</v>
      </c>
      <c r="H7" s="21">
        <v>0</v>
      </c>
      <c r="I7" s="21">
        <v>20</v>
      </c>
      <c r="J7" s="21">
        <v>12</v>
      </c>
      <c r="K7" s="23">
        <v>19116</v>
      </c>
      <c r="L7" s="23">
        <v>0</v>
      </c>
      <c r="M7" s="23">
        <v>3823.2</v>
      </c>
      <c r="N7" s="23">
        <v>0</v>
      </c>
      <c r="O7" s="23">
        <v>1020</v>
      </c>
      <c r="P7" s="23">
        <v>403.8</v>
      </c>
      <c r="Q7" s="23">
        <v>10074</v>
      </c>
      <c r="R7" s="23">
        <v>1000</v>
      </c>
      <c r="S7" s="23">
        <v>0</v>
      </c>
      <c r="T7" s="23">
        <v>10400</v>
      </c>
      <c r="U7" s="23">
        <v>45837</v>
      </c>
      <c r="V7" s="23">
        <v>23012.52</v>
      </c>
      <c r="W7" s="114">
        <f t="shared" si="0"/>
        <v>68849.52</v>
      </c>
      <c r="X7" s="21">
        <v>2500</v>
      </c>
      <c r="Y7" s="21">
        <v>20</v>
      </c>
      <c r="Z7" s="21">
        <v>280</v>
      </c>
      <c r="AA7" s="21">
        <v>280</v>
      </c>
      <c r="AB7" s="23">
        <f t="shared" si="2"/>
        <v>68849.52</v>
      </c>
      <c r="AC7" s="114">
        <f t="shared" si="1"/>
        <v>245.89114285714288</v>
      </c>
      <c r="AD7" s="114" t="s">
        <v>35</v>
      </c>
      <c r="AE7" s="284"/>
    </row>
    <row r="8" spans="1:31" s="115" customFormat="1" ht="10.199999999999999" x14ac:dyDescent="0.2">
      <c r="A8" s="21" t="s">
        <v>378</v>
      </c>
      <c r="B8" s="38" t="s">
        <v>496</v>
      </c>
      <c r="C8" s="21" t="s">
        <v>498</v>
      </c>
      <c r="D8" s="21">
        <v>1</v>
      </c>
      <c r="E8" s="21">
        <v>0</v>
      </c>
      <c r="F8" s="21" t="s">
        <v>99</v>
      </c>
      <c r="G8" s="21" t="s">
        <v>498</v>
      </c>
      <c r="H8" s="21">
        <v>0</v>
      </c>
      <c r="I8" s="21">
        <v>20</v>
      </c>
      <c r="J8" s="21">
        <v>12</v>
      </c>
      <c r="K8" s="23">
        <v>20316</v>
      </c>
      <c r="L8" s="23">
        <v>0</v>
      </c>
      <c r="M8" s="23">
        <v>4063.2</v>
      </c>
      <c r="N8" s="23">
        <v>0</v>
      </c>
      <c r="O8" s="23">
        <v>1105</v>
      </c>
      <c r="P8" s="23">
        <v>403.8</v>
      </c>
      <c r="Q8" s="23">
        <v>10502.4</v>
      </c>
      <c r="R8" s="23">
        <v>1000</v>
      </c>
      <c r="S8" s="23">
        <v>0</v>
      </c>
      <c r="T8" s="23">
        <v>11200</v>
      </c>
      <c r="U8" s="23">
        <v>48590.400000000001</v>
      </c>
      <c r="V8" s="23">
        <v>23012.52</v>
      </c>
      <c r="W8" s="114">
        <f t="shared" si="0"/>
        <v>71602.92</v>
      </c>
      <c r="X8" s="21">
        <v>2500</v>
      </c>
      <c r="Y8" s="21">
        <v>20</v>
      </c>
      <c r="Z8" s="21">
        <v>280</v>
      </c>
      <c r="AA8" s="21">
        <v>280</v>
      </c>
      <c r="AB8" s="23">
        <f t="shared" si="2"/>
        <v>71602.92</v>
      </c>
      <c r="AC8" s="114">
        <f t="shared" si="1"/>
        <v>255.72471428571427</v>
      </c>
      <c r="AD8" s="114" t="s">
        <v>35</v>
      </c>
      <c r="AE8" s="284"/>
    </row>
    <row r="9" spans="1:31" s="115" customFormat="1" ht="10.199999999999999" x14ac:dyDescent="0.2">
      <c r="A9" s="21" t="s">
        <v>378</v>
      </c>
      <c r="B9" s="38" t="s">
        <v>509</v>
      </c>
      <c r="C9" s="21" t="s">
        <v>511</v>
      </c>
      <c r="D9" s="21">
        <v>1</v>
      </c>
      <c r="E9" s="21">
        <v>0</v>
      </c>
      <c r="F9" s="21" t="s">
        <v>99</v>
      </c>
      <c r="G9" s="21" t="s">
        <v>511</v>
      </c>
      <c r="H9" s="21">
        <v>0</v>
      </c>
      <c r="I9" s="21">
        <v>20</v>
      </c>
      <c r="J9" s="21">
        <v>12</v>
      </c>
      <c r="K9" s="23">
        <v>20316</v>
      </c>
      <c r="L9" s="23">
        <v>0</v>
      </c>
      <c r="M9" s="23">
        <v>4063.2</v>
      </c>
      <c r="N9" s="23">
        <v>0</v>
      </c>
      <c r="O9" s="23">
        <v>1105</v>
      </c>
      <c r="P9" s="23">
        <v>403.8</v>
      </c>
      <c r="Q9" s="23">
        <v>10288.200000000001</v>
      </c>
      <c r="R9" s="23">
        <v>1000</v>
      </c>
      <c r="S9" s="23">
        <v>0</v>
      </c>
      <c r="T9" s="23">
        <v>11200</v>
      </c>
      <c r="U9" s="23">
        <v>48376.2</v>
      </c>
      <c r="V9" s="23">
        <v>23012.52</v>
      </c>
      <c r="W9" s="114">
        <f t="shared" si="0"/>
        <v>71388.72</v>
      </c>
      <c r="X9" s="21">
        <v>2500</v>
      </c>
      <c r="Y9" s="21">
        <v>20</v>
      </c>
      <c r="Z9" s="21">
        <v>280</v>
      </c>
      <c r="AA9" s="21">
        <v>280</v>
      </c>
      <c r="AB9" s="23">
        <f t="shared" si="2"/>
        <v>71388.72</v>
      </c>
      <c r="AC9" s="114">
        <f t="shared" si="1"/>
        <v>254.95971428571428</v>
      </c>
      <c r="AD9" s="114" t="s">
        <v>35</v>
      </c>
      <c r="AE9" s="284"/>
    </row>
    <row r="10" spans="1:31" s="115" customFormat="1" ht="10.199999999999999" x14ac:dyDescent="0.2">
      <c r="A10" s="21" t="s">
        <v>378</v>
      </c>
      <c r="B10" s="38" t="s">
        <v>531</v>
      </c>
      <c r="C10" s="21" t="s">
        <v>532</v>
      </c>
      <c r="D10" s="21">
        <v>1</v>
      </c>
      <c r="E10" s="21">
        <v>0</v>
      </c>
      <c r="F10" s="21" t="s">
        <v>99</v>
      </c>
      <c r="G10" s="21" t="s">
        <v>532</v>
      </c>
      <c r="H10" s="21">
        <v>0</v>
      </c>
      <c r="I10" s="21">
        <v>20</v>
      </c>
      <c r="J10" s="21">
        <v>12</v>
      </c>
      <c r="K10" s="23">
        <v>20316</v>
      </c>
      <c r="L10" s="23">
        <v>0</v>
      </c>
      <c r="M10" s="23">
        <v>4063.2</v>
      </c>
      <c r="N10" s="23">
        <v>0</v>
      </c>
      <c r="O10" s="23">
        <v>1105</v>
      </c>
      <c r="P10" s="23">
        <v>403.8</v>
      </c>
      <c r="Q10" s="23">
        <v>10502.4</v>
      </c>
      <c r="R10" s="23">
        <v>1000</v>
      </c>
      <c r="S10" s="23">
        <v>0</v>
      </c>
      <c r="T10" s="23">
        <v>11200</v>
      </c>
      <c r="U10" s="23">
        <v>48590.400000000001</v>
      </c>
      <c r="V10" s="23">
        <v>23012.52</v>
      </c>
      <c r="W10" s="114">
        <f t="shared" si="0"/>
        <v>71602.92</v>
      </c>
      <c r="X10" s="21">
        <v>2500</v>
      </c>
      <c r="Y10" s="21">
        <v>20</v>
      </c>
      <c r="Z10" s="21">
        <v>280</v>
      </c>
      <c r="AA10" s="21">
        <v>280</v>
      </c>
      <c r="AB10" s="23">
        <f t="shared" si="2"/>
        <v>71602.92</v>
      </c>
      <c r="AC10" s="114">
        <f t="shared" si="1"/>
        <v>255.72471428571427</v>
      </c>
      <c r="AD10" s="114" t="s">
        <v>35</v>
      </c>
      <c r="AE10" s="284"/>
    </row>
    <row r="11" spans="1:31" s="115" customFormat="1" ht="10.199999999999999" x14ac:dyDescent="0.2">
      <c r="A11" s="21" t="s">
        <v>378</v>
      </c>
      <c r="B11" s="38" t="s">
        <v>550</v>
      </c>
      <c r="C11" s="21" t="s">
        <v>556</v>
      </c>
      <c r="D11" s="21">
        <v>7</v>
      </c>
      <c r="E11" s="21">
        <v>0</v>
      </c>
      <c r="F11" s="21" t="s">
        <v>177</v>
      </c>
      <c r="G11" s="21" t="s">
        <v>556</v>
      </c>
      <c r="H11" s="21">
        <v>0</v>
      </c>
      <c r="I11" s="21">
        <v>20</v>
      </c>
      <c r="J11" s="21">
        <v>12</v>
      </c>
      <c r="K11" s="23">
        <v>21338.6</v>
      </c>
      <c r="L11" s="23">
        <v>0</v>
      </c>
      <c r="M11" s="23">
        <v>4267.72</v>
      </c>
      <c r="N11" s="23">
        <v>0</v>
      </c>
      <c r="O11" s="23">
        <v>1105</v>
      </c>
      <c r="P11" s="23">
        <v>403.8</v>
      </c>
      <c r="Q11" s="23">
        <v>10362</v>
      </c>
      <c r="R11" s="23">
        <v>1000</v>
      </c>
      <c r="S11" s="23">
        <v>0</v>
      </c>
      <c r="T11" s="23">
        <v>11200</v>
      </c>
      <c r="U11" s="23">
        <v>49677.120000000003</v>
      </c>
      <c r="V11" s="23">
        <v>0</v>
      </c>
      <c r="W11" s="23">
        <f t="shared" si="0"/>
        <v>49677.120000000003</v>
      </c>
      <c r="X11" s="21">
        <v>17500</v>
      </c>
      <c r="Y11" s="21">
        <v>20</v>
      </c>
      <c r="Z11" s="21">
        <v>280</v>
      </c>
      <c r="AA11" s="21">
        <v>266</v>
      </c>
      <c r="AB11" s="23">
        <f t="shared" si="2"/>
        <v>7096.7314285714292</v>
      </c>
      <c r="AC11" s="114">
        <f t="shared" si="1"/>
        <v>177.41828571428573</v>
      </c>
      <c r="AD11" s="114" t="s">
        <v>2019</v>
      </c>
      <c r="AE11" s="284"/>
    </row>
    <row r="12" spans="1:31" s="115" customFormat="1" ht="10.199999999999999" x14ac:dyDescent="0.2">
      <c r="A12" s="21" t="s">
        <v>378</v>
      </c>
      <c r="B12" s="38" t="s">
        <v>561</v>
      </c>
      <c r="C12" s="21" t="s">
        <v>572</v>
      </c>
      <c r="D12" s="21">
        <v>7</v>
      </c>
      <c r="E12" s="21">
        <v>0</v>
      </c>
      <c r="F12" s="21" t="s">
        <v>177</v>
      </c>
      <c r="G12" s="21" t="s">
        <v>572</v>
      </c>
      <c r="H12" s="21">
        <v>0</v>
      </c>
      <c r="I12" s="21">
        <v>20</v>
      </c>
      <c r="J12" s="21">
        <v>13</v>
      </c>
      <c r="K12" s="23">
        <v>22998.799999999999</v>
      </c>
      <c r="L12" s="23">
        <v>0</v>
      </c>
      <c r="M12" s="23">
        <v>4599.76</v>
      </c>
      <c r="N12" s="23">
        <v>0</v>
      </c>
      <c r="O12" s="23">
        <v>1105</v>
      </c>
      <c r="P12" s="23">
        <v>403.8</v>
      </c>
      <c r="Q12" s="23">
        <v>10362</v>
      </c>
      <c r="R12" s="23">
        <v>1000</v>
      </c>
      <c r="S12" s="23">
        <v>0</v>
      </c>
      <c r="T12" s="23">
        <v>11200</v>
      </c>
      <c r="U12" s="23">
        <v>51669.36</v>
      </c>
      <c r="V12" s="23">
        <v>0</v>
      </c>
      <c r="W12" s="23">
        <f t="shared" si="0"/>
        <v>51669.36</v>
      </c>
      <c r="X12" s="21">
        <v>17500</v>
      </c>
      <c r="Y12" s="21">
        <v>20</v>
      </c>
      <c r="Z12" s="21">
        <v>260</v>
      </c>
      <c r="AA12" s="21">
        <v>260</v>
      </c>
      <c r="AB12" s="23">
        <f t="shared" si="2"/>
        <v>7381.3371428571427</v>
      </c>
      <c r="AC12" s="114">
        <f t="shared" si="1"/>
        <v>198.72830769230768</v>
      </c>
      <c r="AD12" s="114" t="s">
        <v>1563</v>
      </c>
      <c r="AE12" s="284"/>
    </row>
    <row r="13" spans="1:31" s="115" customFormat="1" ht="10.199999999999999" x14ac:dyDescent="0.2">
      <c r="A13" s="21" t="s">
        <v>378</v>
      </c>
      <c r="B13" s="38" t="s">
        <v>562</v>
      </c>
      <c r="C13" s="21" t="s">
        <v>590</v>
      </c>
      <c r="D13" s="21">
        <v>26</v>
      </c>
      <c r="E13" s="21">
        <v>0</v>
      </c>
      <c r="F13" s="21" t="s">
        <v>177</v>
      </c>
      <c r="G13" s="21" t="s">
        <v>590</v>
      </c>
      <c r="H13" s="21">
        <v>0</v>
      </c>
      <c r="I13" s="21">
        <v>20</v>
      </c>
      <c r="J13" s="21">
        <v>13</v>
      </c>
      <c r="K13" s="23">
        <v>23819.599999999999</v>
      </c>
      <c r="L13" s="23">
        <v>0</v>
      </c>
      <c r="M13" s="23">
        <v>4763.92</v>
      </c>
      <c r="N13" s="23">
        <v>0</v>
      </c>
      <c r="O13" s="23">
        <v>980.2</v>
      </c>
      <c r="P13" s="23">
        <v>6001</v>
      </c>
      <c r="Q13" s="23">
        <v>10362</v>
      </c>
      <c r="R13" s="23">
        <v>999.88</v>
      </c>
      <c r="S13" s="23">
        <v>0</v>
      </c>
      <c r="T13" s="23">
        <v>11200</v>
      </c>
      <c r="U13" s="23">
        <v>58126.6</v>
      </c>
      <c r="V13" s="23">
        <v>0</v>
      </c>
      <c r="W13" s="23">
        <f t="shared" si="0"/>
        <v>58126.6</v>
      </c>
      <c r="X13" s="21">
        <v>65000</v>
      </c>
      <c r="Y13" s="21">
        <v>20</v>
      </c>
      <c r="Z13" s="21">
        <v>240</v>
      </c>
      <c r="AA13" s="21">
        <v>316</v>
      </c>
      <c r="AB13" s="23">
        <f t="shared" si="2"/>
        <v>2235.6384615384613</v>
      </c>
      <c r="AC13" s="114">
        <f t="shared" si="1"/>
        <v>242.19416666666666</v>
      </c>
      <c r="AD13" s="114" t="s">
        <v>1564</v>
      </c>
      <c r="AE13" s="284"/>
    </row>
    <row r="14" spans="1:31" s="115" customFormat="1" ht="10.199999999999999" x14ac:dyDescent="0.2">
      <c r="A14" s="21" t="s">
        <v>378</v>
      </c>
      <c r="B14" s="38" t="s">
        <v>563</v>
      </c>
      <c r="C14" s="21" t="s">
        <v>599</v>
      </c>
      <c r="D14" s="21">
        <v>7</v>
      </c>
      <c r="E14" s="21">
        <v>0</v>
      </c>
      <c r="F14" s="21" t="s">
        <v>177</v>
      </c>
      <c r="G14" s="21" t="s">
        <v>599</v>
      </c>
      <c r="H14" s="21">
        <v>0</v>
      </c>
      <c r="I14" s="21">
        <v>20</v>
      </c>
      <c r="J14" s="21">
        <v>13</v>
      </c>
      <c r="K14" s="23">
        <v>21338.6</v>
      </c>
      <c r="L14" s="23">
        <v>0</v>
      </c>
      <c r="M14" s="23">
        <v>4267.72</v>
      </c>
      <c r="N14" s="23">
        <v>0</v>
      </c>
      <c r="O14" s="23">
        <v>1105</v>
      </c>
      <c r="P14" s="23">
        <v>403.8</v>
      </c>
      <c r="Q14" s="23">
        <v>10362</v>
      </c>
      <c r="R14" s="23">
        <v>1000</v>
      </c>
      <c r="S14" s="23">
        <v>0</v>
      </c>
      <c r="T14" s="23">
        <v>11200</v>
      </c>
      <c r="U14" s="23">
        <v>49677.120000000003</v>
      </c>
      <c r="V14" s="23">
        <v>0</v>
      </c>
      <c r="W14" s="23">
        <f t="shared" si="0"/>
        <v>49677.120000000003</v>
      </c>
      <c r="X14" s="21">
        <v>17500</v>
      </c>
      <c r="Y14" s="21">
        <v>20</v>
      </c>
      <c r="Z14" s="21">
        <v>260</v>
      </c>
      <c r="AA14" s="21">
        <v>260</v>
      </c>
      <c r="AB14" s="23">
        <f t="shared" si="2"/>
        <v>7096.7314285714292</v>
      </c>
      <c r="AC14" s="114">
        <f t="shared" si="1"/>
        <v>191.06584615384617</v>
      </c>
      <c r="AD14" s="114" t="s">
        <v>1565</v>
      </c>
      <c r="AE14" s="284"/>
    </row>
    <row r="15" spans="1:31" s="115" customFormat="1" ht="10.199999999999999" x14ac:dyDescent="0.2">
      <c r="A15" s="21" t="s">
        <v>378</v>
      </c>
      <c r="B15" s="38" t="s">
        <v>605</v>
      </c>
      <c r="C15" s="21" t="s">
        <v>613</v>
      </c>
      <c r="D15" s="21">
        <v>26</v>
      </c>
      <c r="E15" s="21">
        <v>0</v>
      </c>
      <c r="F15" s="21" t="s">
        <v>177</v>
      </c>
      <c r="G15" s="21" t="s">
        <v>613</v>
      </c>
      <c r="H15" s="21">
        <v>0</v>
      </c>
      <c r="I15" s="21">
        <v>20</v>
      </c>
      <c r="J15" s="21">
        <v>13</v>
      </c>
      <c r="K15" s="23">
        <v>23819.599999999999</v>
      </c>
      <c r="L15" s="23">
        <v>0</v>
      </c>
      <c r="M15" s="23">
        <v>4763.92</v>
      </c>
      <c r="N15" s="23">
        <v>0</v>
      </c>
      <c r="O15" s="23">
        <v>980.2</v>
      </c>
      <c r="P15" s="23">
        <v>6401</v>
      </c>
      <c r="Q15" s="23">
        <v>10362</v>
      </c>
      <c r="R15" s="23">
        <v>999.88</v>
      </c>
      <c r="S15" s="23">
        <v>0</v>
      </c>
      <c r="T15" s="23">
        <v>11200</v>
      </c>
      <c r="U15" s="23">
        <v>58526.6</v>
      </c>
      <c r="V15" s="23">
        <v>0</v>
      </c>
      <c r="W15" s="23">
        <f t="shared" si="0"/>
        <v>58526.6</v>
      </c>
      <c r="X15" s="21">
        <v>65000</v>
      </c>
      <c r="Y15" s="21">
        <v>20</v>
      </c>
      <c r="Z15" s="21">
        <v>260</v>
      </c>
      <c r="AA15" s="21">
        <v>280</v>
      </c>
      <c r="AB15" s="23">
        <f t="shared" si="2"/>
        <v>2251.023076923077</v>
      </c>
      <c r="AC15" s="114">
        <f t="shared" si="1"/>
        <v>225.10230769230768</v>
      </c>
      <c r="AD15" s="114" t="s">
        <v>1566</v>
      </c>
      <c r="AE15" s="284"/>
    </row>
    <row r="16" spans="1:31" s="115" customFormat="1" ht="10.199999999999999" x14ac:dyDescent="0.2">
      <c r="A16" s="21" t="s">
        <v>378</v>
      </c>
      <c r="B16" s="38" t="s">
        <v>642</v>
      </c>
      <c r="C16" s="21" t="s">
        <v>644</v>
      </c>
      <c r="D16" s="21">
        <v>26</v>
      </c>
      <c r="E16" s="21">
        <v>0</v>
      </c>
      <c r="F16" s="21" t="s">
        <v>177</v>
      </c>
      <c r="G16" s="21" t="s">
        <v>644</v>
      </c>
      <c r="H16" s="21">
        <v>0</v>
      </c>
      <c r="I16" s="21">
        <v>20</v>
      </c>
      <c r="J16" s="21">
        <v>13</v>
      </c>
      <c r="K16" s="23">
        <v>23819.599999999999</v>
      </c>
      <c r="L16" s="23">
        <v>0</v>
      </c>
      <c r="M16" s="23">
        <v>4763.92</v>
      </c>
      <c r="N16" s="23">
        <v>0</v>
      </c>
      <c r="O16" s="23">
        <v>980.2</v>
      </c>
      <c r="P16" s="23">
        <v>6401</v>
      </c>
      <c r="Q16" s="23">
        <v>10362</v>
      </c>
      <c r="R16" s="23">
        <v>999.88</v>
      </c>
      <c r="S16" s="23">
        <v>0</v>
      </c>
      <c r="T16" s="23">
        <v>11200</v>
      </c>
      <c r="U16" s="23">
        <v>58526.6</v>
      </c>
      <c r="V16" s="23">
        <v>0</v>
      </c>
      <c r="W16" s="23">
        <f t="shared" si="0"/>
        <v>58526.6</v>
      </c>
      <c r="X16" s="21">
        <v>65000</v>
      </c>
      <c r="Y16" s="21">
        <v>20</v>
      </c>
      <c r="Z16" s="21">
        <v>260</v>
      </c>
      <c r="AA16" s="21">
        <v>280</v>
      </c>
      <c r="AB16" s="23">
        <f t="shared" si="2"/>
        <v>2251.023076923077</v>
      </c>
      <c r="AC16" s="114">
        <f t="shared" si="1"/>
        <v>225.10230769230768</v>
      </c>
      <c r="AD16" s="114" t="s">
        <v>2020</v>
      </c>
      <c r="AE16" s="284"/>
    </row>
    <row r="17" spans="1:31" s="115" customFormat="1" ht="10.199999999999999" x14ac:dyDescent="0.2">
      <c r="A17" s="21" t="s">
        <v>378</v>
      </c>
      <c r="B17" s="38" t="s">
        <v>653</v>
      </c>
      <c r="C17" s="21" t="s">
        <v>678</v>
      </c>
      <c r="D17" s="21">
        <v>0</v>
      </c>
      <c r="E17" s="21">
        <v>47</v>
      </c>
      <c r="F17" s="21" t="s">
        <v>544</v>
      </c>
      <c r="G17" s="21" t="s">
        <v>678</v>
      </c>
      <c r="H17" s="21">
        <v>0</v>
      </c>
      <c r="I17" s="21">
        <v>20</v>
      </c>
      <c r="J17" s="21">
        <v>11</v>
      </c>
      <c r="K17" s="23">
        <v>20484</v>
      </c>
      <c r="L17" s="23">
        <v>0</v>
      </c>
      <c r="M17" s="23">
        <v>4096.8</v>
      </c>
      <c r="N17" s="23">
        <v>0</v>
      </c>
      <c r="O17" s="23">
        <v>1141.5999999999999</v>
      </c>
      <c r="P17" s="23">
        <v>7741.4</v>
      </c>
      <c r="Q17" s="23">
        <v>7100</v>
      </c>
      <c r="R17" s="23">
        <v>1140</v>
      </c>
      <c r="S17" s="23">
        <v>0</v>
      </c>
      <c r="T17" s="23">
        <v>8640</v>
      </c>
      <c r="U17" s="23">
        <v>50343.8</v>
      </c>
      <c r="V17" s="23">
        <v>0</v>
      </c>
      <c r="W17" s="23">
        <f t="shared" si="0"/>
        <v>50343.8</v>
      </c>
      <c r="X17" s="21">
        <v>58750</v>
      </c>
      <c r="Y17" s="21">
        <v>20</v>
      </c>
      <c r="Z17" s="21">
        <v>240</v>
      </c>
      <c r="AA17" s="21">
        <v>258</v>
      </c>
      <c r="AB17" s="23">
        <f t="shared" si="2"/>
        <v>1071.1446808510639</v>
      </c>
      <c r="AC17" s="114">
        <f t="shared" si="1"/>
        <v>209.76583333333335</v>
      </c>
      <c r="AD17" s="114" t="s">
        <v>1539</v>
      </c>
      <c r="AE17" s="284">
        <v>0.5</v>
      </c>
    </row>
    <row r="18" spans="1:31" x14ac:dyDescent="0.25">
      <c r="A18" s="100"/>
      <c r="B18" s="100"/>
      <c r="C18" s="100"/>
      <c r="D18" s="100"/>
      <c r="E18" s="100"/>
      <c r="F18" s="100"/>
      <c r="G18" s="100"/>
      <c r="H18" s="100"/>
      <c r="I18" s="100"/>
      <c r="J18" s="100"/>
      <c r="K18" s="100"/>
      <c r="L18" s="100"/>
      <c r="M18" s="100"/>
      <c r="N18" s="100"/>
      <c r="O18" s="100"/>
      <c r="P18" s="100"/>
      <c r="Q18" s="100"/>
      <c r="R18" s="100"/>
      <c r="S18" s="100"/>
      <c r="T18" s="100"/>
      <c r="U18" s="100"/>
      <c r="V18" s="100"/>
      <c r="W18" s="13"/>
      <c r="X18" s="100"/>
      <c r="Y18" s="100"/>
      <c r="Z18" s="100"/>
      <c r="AA18" s="100"/>
      <c r="AB18" s="13"/>
      <c r="AC18" s="96"/>
      <c r="AD18" s="96"/>
      <c r="AE18" s="285"/>
    </row>
    <row r="19" spans="1:31" x14ac:dyDescent="0.25">
      <c r="A19" s="100"/>
      <c r="B19" s="100"/>
      <c r="C19" s="100"/>
      <c r="D19" s="100"/>
      <c r="E19" s="100"/>
      <c r="F19" s="100"/>
      <c r="G19" s="100"/>
      <c r="H19" s="100"/>
      <c r="I19" s="100"/>
      <c r="J19" s="100"/>
      <c r="K19" s="100"/>
      <c r="L19" s="100"/>
      <c r="M19" s="100"/>
      <c r="N19" s="100"/>
      <c r="O19" s="100"/>
      <c r="P19" s="100"/>
      <c r="Q19" s="100"/>
      <c r="R19" s="100"/>
      <c r="S19" s="100"/>
      <c r="T19" s="100"/>
      <c r="U19" s="100"/>
      <c r="V19" s="100"/>
      <c r="W19" s="13"/>
      <c r="X19" s="100"/>
      <c r="Y19" s="100"/>
      <c r="Z19" s="100"/>
      <c r="AA19" s="100"/>
      <c r="AB19" s="13"/>
      <c r="AC19" s="96"/>
      <c r="AD19" s="96"/>
      <c r="AE19" s="285"/>
    </row>
    <row r="20" spans="1:31" x14ac:dyDescent="0.25">
      <c r="A20" s="100"/>
      <c r="B20" s="100"/>
      <c r="C20" s="100"/>
      <c r="D20" s="100"/>
      <c r="E20" s="100"/>
      <c r="F20" s="100"/>
      <c r="G20" s="100"/>
      <c r="H20" s="100"/>
      <c r="I20" s="100"/>
      <c r="J20" s="100"/>
      <c r="K20" s="100"/>
      <c r="L20" s="100"/>
      <c r="M20" s="100"/>
      <c r="N20" s="100"/>
      <c r="O20" s="100"/>
      <c r="P20" s="100"/>
      <c r="Q20" s="100"/>
      <c r="R20" s="100"/>
      <c r="S20" s="100"/>
      <c r="T20" s="100"/>
      <c r="U20" s="100"/>
      <c r="V20" s="100"/>
      <c r="W20" s="96"/>
      <c r="X20" s="100"/>
      <c r="Y20" s="100"/>
      <c r="Z20" s="100"/>
      <c r="AA20" s="100"/>
      <c r="AB20" s="13"/>
      <c r="AC20" s="96"/>
      <c r="AD20" s="96"/>
      <c r="AE20" s="285"/>
    </row>
    <row r="21" spans="1:31" x14ac:dyDescent="0.25">
      <c r="A21" s="97"/>
      <c r="B21" s="97" t="s">
        <v>28</v>
      </c>
      <c r="C21" s="97">
        <f>COUNT(D4:D20)</f>
        <v>14</v>
      </c>
      <c r="D21" s="97">
        <f>SUM(D4:D20)</f>
        <v>106</v>
      </c>
      <c r="E21" s="97">
        <f>SUM(E4:E20)</f>
        <v>47</v>
      </c>
      <c r="F21" s="97"/>
      <c r="G21" s="97"/>
      <c r="H21" s="97">
        <f>SUM(H4:H20)</f>
        <v>0</v>
      </c>
      <c r="I21" s="97">
        <f>SUM(I4:I20)</f>
        <v>280</v>
      </c>
      <c r="J21" s="97">
        <f>MAX(J4:J20)</f>
        <v>13</v>
      </c>
      <c r="K21" s="98">
        <f>SUM(K4:K20)</f>
        <v>290049.59999999998</v>
      </c>
      <c r="L21" s="98">
        <f>SUM(L5:L20)</f>
        <v>0</v>
      </c>
      <c r="M21" s="98">
        <f t="shared" ref="M21:AA21" si="3">SUM(M4:M20)</f>
        <v>58009.920000000006</v>
      </c>
      <c r="N21" s="98">
        <f t="shared" si="3"/>
        <v>0</v>
      </c>
      <c r="O21" s="98">
        <f t="shared" si="3"/>
        <v>14622.200000000003</v>
      </c>
      <c r="P21" s="98">
        <f t="shared" si="3"/>
        <v>30582.400000000001</v>
      </c>
      <c r="Q21" s="98">
        <f t="shared" si="3"/>
        <v>136937</v>
      </c>
      <c r="R21" s="98">
        <f t="shared" si="3"/>
        <v>12139.64</v>
      </c>
      <c r="S21" s="98">
        <f t="shared" si="3"/>
        <v>0</v>
      </c>
      <c r="T21" s="98">
        <f t="shared" si="3"/>
        <v>142720</v>
      </c>
      <c r="U21" s="98">
        <f t="shared" si="3"/>
        <v>687060.76</v>
      </c>
      <c r="V21" s="98">
        <f t="shared" si="3"/>
        <v>138075.12</v>
      </c>
      <c r="W21" s="98">
        <f t="shared" si="3"/>
        <v>825135.88</v>
      </c>
      <c r="X21" s="101">
        <f t="shared" si="3"/>
        <v>323750</v>
      </c>
      <c r="Y21" s="101">
        <f t="shared" si="3"/>
        <v>280</v>
      </c>
      <c r="Z21" s="101">
        <f t="shared" si="3"/>
        <v>3620</v>
      </c>
      <c r="AA21" s="101">
        <f t="shared" si="3"/>
        <v>3740</v>
      </c>
      <c r="AB21" s="113">
        <f>W21/(D21+E21)</f>
        <v>5393.0449673202611</v>
      </c>
      <c r="AC21" s="113">
        <f>W21/Z21</f>
        <v>227.93808839779007</v>
      </c>
      <c r="AD21" s="113"/>
      <c r="AE21" s="113"/>
    </row>
    <row r="22" spans="1:31" ht="31.2" x14ac:dyDescent="0.25">
      <c r="A22" s="146" t="s">
        <v>14</v>
      </c>
      <c r="B22" s="146" t="s">
        <v>15</v>
      </c>
      <c r="C22" s="146" t="s">
        <v>16</v>
      </c>
      <c r="D22" s="43" t="s">
        <v>526</v>
      </c>
      <c r="E22" s="43" t="s">
        <v>524</v>
      </c>
      <c r="F22" s="146" t="s">
        <v>2</v>
      </c>
      <c r="G22" s="146" t="s">
        <v>3</v>
      </c>
      <c r="H22" s="43" t="s">
        <v>29</v>
      </c>
      <c r="I22" s="43" t="s">
        <v>4</v>
      </c>
      <c r="J22" s="43" t="s">
        <v>5</v>
      </c>
      <c r="K22" s="43" t="s">
        <v>6</v>
      </c>
      <c r="L22" s="43" t="s">
        <v>773</v>
      </c>
      <c r="M22" s="43" t="s">
        <v>13</v>
      </c>
      <c r="N22" s="146" t="s">
        <v>17</v>
      </c>
      <c r="O22" s="146" t="s">
        <v>7</v>
      </c>
      <c r="P22" s="43" t="s">
        <v>8</v>
      </c>
      <c r="Q22" s="146" t="s">
        <v>9</v>
      </c>
      <c r="R22" s="43" t="s">
        <v>18</v>
      </c>
      <c r="S22" s="146" t="s">
        <v>10</v>
      </c>
      <c r="T22" s="146" t="s">
        <v>12</v>
      </c>
      <c r="U22" s="43" t="s">
        <v>169</v>
      </c>
      <c r="V22" s="43" t="s">
        <v>170</v>
      </c>
      <c r="W22" s="43" t="s">
        <v>171</v>
      </c>
      <c r="X22" s="43" t="s">
        <v>163</v>
      </c>
      <c r="Y22" s="43" t="s">
        <v>164</v>
      </c>
      <c r="Z22" s="43" t="s">
        <v>165</v>
      </c>
      <c r="AA22" s="43" t="s">
        <v>166</v>
      </c>
      <c r="AB22" s="146" t="s">
        <v>167</v>
      </c>
      <c r="AC22" s="146" t="s">
        <v>168</v>
      </c>
      <c r="AD22" s="146" t="s">
        <v>1405</v>
      </c>
      <c r="AE22" s="146" t="s">
        <v>1406</v>
      </c>
    </row>
    <row r="23" spans="1:31" x14ac:dyDescent="0.25">
      <c r="A23" s="100"/>
      <c r="B23" s="100"/>
      <c r="C23" s="100"/>
      <c r="D23" s="100"/>
      <c r="E23" s="100"/>
      <c r="F23" s="100"/>
      <c r="G23" s="100"/>
      <c r="H23" s="100"/>
      <c r="I23" s="100"/>
      <c r="J23" s="100"/>
      <c r="K23" s="100"/>
      <c r="L23" s="100"/>
      <c r="M23" s="100"/>
      <c r="N23" s="100"/>
      <c r="O23" s="100"/>
      <c r="P23" s="100"/>
      <c r="Q23" s="100"/>
      <c r="R23" s="100"/>
      <c r="S23" s="100"/>
      <c r="T23" s="100"/>
      <c r="U23" s="100"/>
      <c r="V23" s="100"/>
      <c r="W23" s="100"/>
      <c r="X23" s="100"/>
      <c r="Y23" s="100"/>
      <c r="Z23" s="100"/>
      <c r="AA23" s="100"/>
      <c r="AB23" s="100"/>
      <c r="AC23" s="100"/>
      <c r="AD23" s="100"/>
      <c r="AE23" s="100"/>
    </row>
    <row r="24" spans="1:31" s="227" customFormat="1" ht="36" x14ac:dyDescent="0.25">
      <c r="A24" s="304" t="s">
        <v>1251</v>
      </c>
      <c r="B24" s="304"/>
      <c r="C24" s="245" t="s">
        <v>30</v>
      </c>
      <c r="D24" s="245" t="s">
        <v>526</v>
      </c>
      <c r="E24" s="245" t="s">
        <v>524</v>
      </c>
      <c r="F24" s="246"/>
      <c r="G24" s="246"/>
      <c r="H24" s="245" t="s">
        <v>31</v>
      </c>
      <c r="I24" s="245" t="s">
        <v>4</v>
      </c>
      <c r="J24" s="245" t="s">
        <v>5</v>
      </c>
      <c r="K24" s="245" t="s">
        <v>6</v>
      </c>
      <c r="L24" s="245" t="s">
        <v>773</v>
      </c>
      <c r="M24" s="245" t="s">
        <v>13</v>
      </c>
      <c r="N24" s="246" t="s">
        <v>17</v>
      </c>
      <c r="O24" s="246" t="s">
        <v>7</v>
      </c>
      <c r="P24" s="245" t="s">
        <v>8</v>
      </c>
      <c r="Q24" s="246" t="s">
        <v>9</v>
      </c>
      <c r="R24" s="245" t="s">
        <v>18</v>
      </c>
      <c r="S24" s="246" t="s">
        <v>10</v>
      </c>
      <c r="T24" s="246" t="s">
        <v>12</v>
      </c>
      <c r="U24" s="245" t="s">
        <v>169</v>
      </c>
      <c r="V24" s="245" t="s">
        <v>170</v>
      </c>
      <c r="W24" s="245" t="s">
        <v>171</v>
      </c>
      <c r="X24" s="245" t="s">
        <v>163</v>
      </c>
      <c r="Y24" s="245" t="s">
        <v>164</v>
      </c>
      <c r="Z24" s="245" t="s">
        <v>165</v>
      </c>
      <c r="AA24" s="245" t="s">
        <v>166</v>
      </c>
      <c r="AB24" s="247" t="s">
        <v>167</v>
      </c>
      <c r="AC24" s="247" t="s">
        <v>168</v>
      </c>
      <c r="AD24" s="247"/>
      <c r="AE24" s="247"/>
    </row>
    <row r="25" spans="1:31" s="20" customFormat="1" ht="25.5" customHeight="1" x14ac:dyDescent="0.25">
      <c r="A25" s="303" t="s">
        <v>703</v>
      </c>
      <c r="B25" s="303"/>
      <c r="C25" s="95">
        <f>COUNT(D4:D5)</f>
        <v>2</v>
      </c>
      <c r="D25" s="95">
        <f>SUM(D4:D5)</f>
        <v>2</v>
      </c>
      <c r="E25" s="95">
        <f>SUM(E4:E5)</f>
        <v>0</v>
      </c>
      <c r="F25" s="95"/>
      <c r="G25" s="95"/>
      <c r="H25" s="95">
        <f>SUM(H4:H5)</f>
        <v>0</v>
      </c>
      <c r="I25" s="95">
        <f>SUM(I4:I5)</f>
        <v>40</v>
      </c>
      <c r="J25" s="95">
        <f>MAX(J4:J5)</f>
        <v>11</v>
      </c>
      <c r="K25" s="45">
        <f>SUM(K4:K5)</f>
        <v>33250.800000000003</v>
      </c>
      <c r="L25" s="45">
        <f t="shared" ref="L25:V25" si="4">SUM(L4:L5)</f>
        <v>0</v>
      </c>
      <c r="M25" s="45">
        <f t="shared" si="4"/>
        <v>6650.16</v>
      </c>
      <c r="N25" s="45">
        <f t="shared" si="4"/>
        <v>0</v>
      </c>
      <c r="O25" s="45">
        <f t="shared" si="4"/>
        <v>1870</v>
      </c>
      <c r="P25" s="45">
        <f t="shared" si="4"/>
        <v>807.6</v>
      </c>
      <c r="Q25" s="45">
        <f t="shared" si="4"/>
        <v>16224</v>
      </c>
      <c r="R25" s="45">
        <f t="shared" si="4"/>
        <v>0</v>
      </c>
      <c r="S25" s="45">
        <f t="shared" si="4"/>
        <v>0</v>
      </c>
      <c r="T25" s="45">
        <f t="shared" si="4"/>
        <v>12480</v>
      </c>
      <c r="U25" s="45">
        <f t="shared" si="4"/>
        <v>73282.559999999998</v>
      </c>
      <c r="V25" s="45">
        <f t="shared" si="4"/>
        <v>23012.52</v>
      </c>
      <c r="W25" s="62">
        <f>U25+V25</f>
        <v>96295.08</v>
      </c>
      <c r="X25" s="249">
        <f>SUM(X4:X5)</f>
        <v>5000</v>
      </c>
      <c r="Y25" s="249">
        <f>SUM(Y4:Y5)</f>
        <v>40</v>
      </c>
      <c r="Z25" s="249">
        <f>SUM(Z4:Z5)</f>
        <v>440</v>
      </c>
      <c r="AA25" s="249">
        <f>SUM(AA4:AA5)</f>
        <v>440</v>
      </c>
      <c r="AB25" s="62">
        <f>W25/(D25+E25)</f>
        <v>48147.54</v>
      </c>
      <c r="AC25" s="255">
        <f>W25/Z25</f>
        <v>218.85245454545455</v>
      </c>
      <c r="AD25" s="255"/>
      <c r="AE25" s="255"/>
    </row>
    <row r="26" spans="1:31" s="20" customFormat="1" ht="25.5" customHeight="1" x14ac:dyDescent="0.25">
      <c r="A26" s="303" t="s">
        <v>708</v>
      </c>
      <c r="B26" s="303"/>
      <c r="C26" s="95">
        <f>COUNT(D6:D11)</f>
        <v>6</v>
      </c>
      <c r="D26" s="95">
        <f>SUM(D6:D11)</f>
        <v>12</v>
      </c>
      <c r="E26" s="95">
        <f>SUM(E6:E11)</f>
        <v>0</v>
      </c>
      <c r="F26" s="95"/>
      <c r="G26" s="95"/>
      <c r="H26" s="95">
        <f>SUM(H6:H11)</f>
        <v>0</v>
      </c>
      <c r="I26" s="95">
        <f>SUM(I6:I11)</f>
        <v>120</v>
      </c>
      <c r="J26" s="95">
        <f>MAX(J6:J11)</f>
        <v>12</v>
      </c>
      <c r="K26" s="45">
        <f>SUM(K6:K11)</f>
        <v>120518.6</v>
      </c>
      <c r="L26" s="45">
        <f t="shared" ref="L26:V26" si="5">SUM(L6:L11)</f>
        <v>0</v>
      </c>
      <c r="M26" s="45">
        <f t="shared" si="5"/>
        <v>24103.72</v>
      </c>
      <c r="N26" s="45">
        <f t="shared" si="5"/>
        <v>0</v>
      </c>
      <c r="O26" s="45">
        <f t="shared" si="5"/>
        <v>6460</v>
      </c>
      <c r="P26" s="45">
        <f t="shared" si="5"/>
        <v>2422.8000000000002</v>
      </c>
      <c r="Q26" s="45">
        <f t="shared" si="5"/>
        <v>61803.000000000007</v>
      </c>
      <c r="R26" s="45">
        <f t="shared" si="5"/>
        <v>6000</v>
      </c>
      <c r="S26" s="45">
        <f t="shared" si="5"/>
        <v>0</v>
      </c>
      <c r="T26" s="45">
        <f t="shared" si="5"/>
        <v>65600</v>
      </c>
      <c r="U26" s="45">
        <f t="shared" si="5"/>
        <v>286908.12</v>
      </c>
      <c r="V26" s="45">
        <f t="shared" si="5"/>
        <v>115062.6</v>
      </c>
      <c r="W26" s="62">
        <f>U26+V26</f>
        <v>401970.72</v>
      </c>
      <c r="X26" s="249">
        <f>SUM(X6:X11)</f>
        <v>30000</v>
      </c>
      <c r="Y26" s="249">
        <f>SUM(Y6:Y11)</f>
        <v>120</v>
      </c>
      <c r="Z26" s="249">
        <f>SUM(Z6:Z11)</f>
        <v>1660</v>
      </c>
      <c r="AA26" s="249">
        <f>SUM(AA6:AA11)</f>
        <v>1646</v>
      </c>
      <c r="AB26" s="62">
        <f>W26/(D26+E26)</f>
        <v>33497.56</v>
      </c>
      <c r="AC26" s="255">
        <f>W26/Z26</f>
        <v>242.15103614457828</v>
      </c>
      <c r="AD26" s="255"/>
      <c r="AE26" s="255"/>
    </row>
    <row r="27" spans="1:31" s="20" customFormat="1" ht="25.5" customHeight="1" x14ac:dyDescent="0.25">
      <c r="A27" s="303" t="s">
        <v>741</v>
      </c>
      <c r="B27" s="303"/>
      <c r="C27" s="95">
        <f>COUNT(D12:D17)</f>
        <v>6</v>
      </c>
      <c r="D27" s="95">
        <f>SUM(D12:D17)</f>
        <v>92</v>
      </c>
      <c r="E27" s="95">
        <f>SUM(E12:E17)</f>
        <v>47</v>
      </c>
      <c r="F27" s="95"/>
      <c r="G27" s="95"/>
      <c r="H27" s="95">
        <f>SUM(H12:H17)</f>
        <v>0</v>
      </c>
      <c r="I27" s="95">
        <f>SUM(I12:I17)</f>
        <v>120</v>
      </c>
      <c r="J27" s="95">
        <f>MAX(J12:J17)</f>
        <v>13</v>
      </c>
      <c r="K27" s="45">
        <f>SUM(K12:K17)</f>
        <v>136280.20000000001</v>
      </c>
      <c r="L27" s="45">
        <f t="shared" ref="L27:V27" si="6">SUM(L12:L17)</f>
        <v>0</v>
      </c>
      <c r="M27" s="45">
        <f t="shared" si="6"/>
        <v>27256.039999999997</v>
      </c>
      <c r="N27" s="45">
        <f t="shared" si="6"/>
        <v>0</v>
      </c>
      <c r="O27" s="45">
        <f t="shared" si="6"/>
        <v>6292.1999999999989</v>
      </c>
      <c r="P27" s="45">
        <f t="shared" si="6"/>
        <v>27352</v>
      </c>
      <c r="Q27" s="45">
        <f t="shared" si="6"/>
        <v>58910</v>
      </c>
      <c r="R27" s="45">
        <f t="shared" si="6"/>
        <v>6139.64</v>
      </c>
      <c r="S27" s="45">
        <f t="shared" si="6"/>
        <v>0</v>
      </c>
      <c r="T27" s="45">
        <f t="shared" si="6"/>
        <v>64640</v>
      </c>
      <c r="U27" s="45">
        <f t="shared" si="6"/>
        <v>326870.07999999996</v>
      </c>
      <c r="V27" s="45">
        <f t="shared" si="6"/>
        <v>0</v>
      </c>
      <c r="W27" s="62">
        <f>U27+V27</f>
        <v>326870.07999999996</v>
      </c>
      <c r="X27" s="249">
        <f>SUM(X12:X17)</f>
        <v>288750</v>
      </c>
      <c r="Y27" s="249">
        <f>SUM(Y12:Y17)</f>
        <v>120</v>
      </c>
      <c r="Z27" s="249">
        <f>SUM(Z12:Z17)</f>
        <v>1520</v>
      </c>
      <c r="AA27" s="249">
        <f>SUM(AA12:AA17)</f>
        <v>1654</v>
      </c>
      <c r="AB27" s="62">
        <f>W27/(D27+E27)</f>
        <v>2351.5833093525175</v>
      </c>
      <c r="AC27" s="255">
        <f>W27/Z27</f>
        <v>215.04610526315787</v>
      </c>
      <c r="AD27" s="255"/>
      <c r="AE27" s="255"/>
    </row>
  </sheetData>
  <mergeCells count="4">
    <mergeCell ref="A25:B25"/>
    <mergeCell ref="A26:B26"/>
    <mergeCell ref="A27:B27"/>
    <mergeCell ref="A24:B24"/>
  </mergeCells>
  <pageMargins left="0.74803149606299213" right="0.74803149606299213" top="0.98425196850393704" bottom="0.98425196850393704" header="0.51181102362204722" footer="0.51181102362204722"/>
  <pageSetup paperSize="8" scale="66" orientation="landscape" r:id="rId1"/>
  <headerFooter alignWithMargins="0"/>
  <legacyDrawing r:id="rId2"/>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3">
    <pageSetUpPr fitToPage="1"/>
  </sheetPr>
  <dimension ref="A1:AE44"/>
  <sheetViews>
    <sheetView topLeftCell="A4" workbookViewId="0">
      <selection activeCell="A4" sqref="A4:AE32"/>
    </sheetView>
  </sheetViews>
  <sheetFormatPr defaultRowHeight="13.2" x14ac:dyDescent="0.25"/>
  <cols>
    <col min="1" max="1" width="15.5546875" customWidth="1"/>
    <col min="2" max="2" width="12.5546875" customWidth="1"/>
    <col min="3" max="3" width="15.44140625" customWidth="1"/>
    <col min="6" max="6" width="20.33203125" customWidth="1"/>
    <col min="7" max="7" width="11.6640625" customWidth="1"/>
    <col min="8" max="10" width="9.33203125" bestFit="1" customWidth="1"/>
    <col min="11" max="11" width="12" bestFit="1" customWidth="1"/>
    <col min="12" max="12" width="10" bestFit="1" customWidth="1"/>
    <col min="13" max="13" width="11" bestFit="1" customWidth="1"/>
    <col min="14" max="14" width="8" bestFit="1" customWidth="1"/>
    <col min="15" max="15" width="10" bestFit="1" customWidth="1"/>
    <col min="16" max="17" width="11" bestFit="1" customWidth="1"/>
    <col min="18" max="18" width="10" bestFit="1" customWidth="1"/>
    <col min="19" max="19" width="7.44140625" bestFit="1" customWidth="1"/>
    <col min="20" max="20" width="11" customWidth="1"/>
    <col min="21" max="21" width="12" customWidth="1"/>
    <col min="22" max="22" width="11" bestFit="1" customWidth="1"/>
    <col min="23" max="23" width="11.88671875" customWidth="1"/>
    <col min="26" max="27" width="9.33203125" bestFit="1" customWidth="1"/>
    <col min="28" max="28" width="13.109375" customWidth="1"/>
    <col min="30" max="30" width="20.109375" customWidth="1"/>
    <col min="31" max="31" width="23.33203125" customWidth="1"/>
  </cols>
  <sheetData>
    <row r="1" spans="1:31" x14ac:dyDescent="0.25">
      <c r="A1" s="10" t="s">
        <v>380</v>
      </c>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31" s="115" customFormat="1" ht="10.199999999999999" x14ac:dyDescent="0.2">
      <c r="A4" s="21" t="s">
        <v>588</v>
      </c>
      <c r="B4" s="39" t="s">
        <v>84</v>
      </c>
      <c r="C4" s="21" t="s">
        <v>381</v>
      </c>
      <c r="D4" s="21">
        <v>0.25</v>
      </c>
      <c r="E4" s="21">
        <v>0</v>
      </c>
      <c r="F4" s="21" t="s">
        <v>99</v>
      </c>
      <c r="G4" s="21" t="s">
        <v>381</v>
      </c>
      <c r="H4" s="21">
        <v>0</v>
      </c>
      <c r="I4" s="21">
        <v>20</v>
      </c>
      <c r="J4" s="21">
        <v>12</v>
      </c>
      <c r="K4" s="114">
        <v>15046.6</v>
      </c>
      <c r="L4" s="114">
        <v>0</v>
      </c>
      <c r="M4" s="114">
        <v>3009.32</v>
      </c>
      <c r="N4" s="114">
        <v>0</v>
      </c>
      <c r="O4" s="114">
        <v>935</v>
      </c>
      <c r="P4" s="114">
        <v>403.8</v>
      </c>
      <c r="Q4" s="114">
        <v>6708</v>
      </c>
      <c r="R4" s="114">
        <v>1000</v>
      </c>
      <c r="S4" s="114">
        <v>0</v>
      </c>
      <c r="T4" s="114">
        <v>6240</v>
      </c>
      <c r="U4" s="114">
        <v>33342.720000000001</v>
      </c>
      <c r="V4" s="23">
        <v>0</v>
      </c>
      <c r="W4" s="114">
        <f>U4+V4</f>
        <v>33342.720000000001</v>
      </c>
      <c r="X4" s="21">
        <v>625</v>
      </c>
      <c r="Y4" s="21">
        <v>20</v>
      </c>
      <c r="Z4" s="21">
        <v>273</v>
      </c>
      <c r="AA4" s="21">
        <v>232</v>
      </c>
      <c r="AB4" s="23">
        <f>W4/(D4+E4)</f>
        <v>133370.88</v>
      </c>
      <c r="AC4" s="114">
        <f t="shared" ref="AC4:AC32" si="0">U4/Z4</f>
        <v>122.1345054945055</v>
      </c>
      <c r="AD4" s="114" t="s">
        <v>35</v>
      </c>
      <c r="AE4" s="284"/>
    </row>
    <row r="5" spans="1:31" s="115" customFormat="1" ht="10.199999999999999" x14ac:dyDescent="0.2">
      <c r="A5" s="21" t="s">
        <v>588</v>
      </c>
      <c r="B5" s="39" t="s">
        <v>121</v>
      </c>
      <c r="C5" s="21" t="s">
        <v>382</v>
      </c>
      <c r="D5" s="21">
        <v>0.5</v>
      </c>
      <c r="E5" s="21">
        <v>0</v>
      </c>
      <c r="F5" s="21" t="s">
        <v>177</v>
      </c>
      <c r="G5" s="21" t="s">
        <v>382</v>
      </c>
      <c r="H5" s="21">
        <v>0</v>
      </c>
      <c r="I5" s="21">
        <v>20</v>
      </c>
      <c r="J5" s="21">
        <v>11</v>
      </c>
      <c r="K5" s="114">
        <v>17737.599999999999</v>
      </c>
      <c r="L5" s="114">
        <v>0</v>
      </c>
      <c r="M5" s="114">
        <v>3547.52</v>
      </c>
      <c r="N5" s="114">
        <v>0</v>
      </c>
      <c r="O5" s="114">
        <v>935</v>
      </c>
      <c r="P5" s="114">
        <v>403.8</v>
      </c>
      <c r="Q5" s="114">
        <v>8112</v>
      </c>
      <c r="R5" s="114">
        <v>1000</v>
      </c>
      <c r="S5" s="114">
        <v>0</v>
      </c>
      <c r="T5" s="114">
        <v>6240</v>
      </c>
      <c r="U5" s="114">
        <v>37975.919999999998</v>
      </c>
      <c r="V5" s="23">
        <v>0</v>
      </c>
      <c r="W5" s="114">
        <f t="shared" ref="W5:W20" si="1">U5+V5</f>
        <v>37975.919999999998</v>
      </c>
      <c r="X5" s="21">
        <v>1250</v>
      </c>
      <c r="Y5" s="21">
        <v>20</v>
      </c>
      <c r="Z5" s="21">
        <v>220</v>
      </c>
      <c r="AA5" s="21">
        <v>220</v>
      </c>
      <c r="AB5" s="23">
        <f t="shared" ref="AB5:AB32" si="2">W5/(D5+E5)</f>
        <v>75951.839999999997</v>
      </c>
      <c r="AC5" s="114">
        <f t="shared" si="0"/>
        <v>172.61781818181817</v>
      </c>
      <c r="AD5" s="114" t="s">
        <v>2017</v>
      </c>
      <c r="AE5" s="284"/>
    </row>
    <row r="6" spans="1:31" s="115" customFormat="1" ht="10.199999999999999" x14ac:dyDescent="0.2">
      <c r="A6" s="21" t="s">
        <v>588</v>
      </c>
      <c r="B6" s="39" t="s">
        <v>127</v>
      </c>
      <c r="C6" s="21" t="s">
        <v>383</v>
      </c>
      <c r="D6" s="21">
        <v>0</v>
      </c>
      <c r="E6" s="21">
        <v>0</v>
      </c>
      <c r="F6" s="21" t="s">
        <v>426</v>
      </c>
      <c r="G6" s="21" t="s">
        <v>383</v>
      </c>
      <c r="H6" s="21">
        <v>0</v>
      </c>
      <c r="I6" s="21">
        <v>20</v>
      </c>
      <c r="J6" s="21">
        <v>10</v>
      </c>
      <c r="K6" s="114">
        <v>17737.599999999999</v>
      </c>
      <c r="L6" s="114">
        <v>0</v>
      </c>
      <c r="M6" s="114">
        <v>3547.52</v>
      </c>
      <c r="N6" s="114">
        <v>0</v>
      </c>
      <c r="O6" s="114">
        <v>935</v>
      </c>
      <c r="P6" s="114">
        <v>403.8</v>
      </c>
      <c r="Q6" s="114">
        <v>8112</v>
      </c>
      <c r="R6" s="114">
        <v>1000</v>
      </c>
      <c r="S6" s="114">
        <v>0</v>
      </c>
      <c r="T6" s="114">
        <v>6240</v>
      </c>
      <c r="U6" s="114">
        <v>37975.919999999998</v>
      </c>
      <c r="V6" s="23">
        <v>0</v>
      </c>
      <c r="W6" s="114">
        <f t="shared" si="1"/>
        <v>37975.919999999998</v>
      </c>
      <c r="X6" s="21">
        <v>0</v>
      </c>
      <c r="Y6" s="21">
        <v>20</v>
      </c>
      <c r="Z6" s="21">
        <v>220</v>
      </c>
      <c r="AA6" s="21">
        <v>220</v>
      </c>
      <c r="AB6" s="23" t="e">
        <f t="shared" si="2"/>
        <v>#DIV/0!</v>
      </c>
      <c r="AC6" s="114">
        <f t="shared" si="0"/>
        <v>172.61781818181817</v>
      </c>
      <c r="AD6" s="114" t="s">
        <v>35</v>
      </c>
      <c r="AE6" s="284"/>
    </row>
    <row r="7" spans="1:31" s="115" customFormat="1" ht="10.199999999999999" x14ac:dyDescent="0.2">
      <c r="A7" s="21" t="s">
        <v>588</v>
      </c>
      <c r="B7" s="39" t="s">
        <v>103</v>
      </c>
      <c r="C7" s="21" t="s">
        <v>384</v>
      </c>
      <c r="D7" s="21">
        <v>1</v>
      </c>
      <c r="E7" s="21">
        <v>0</v>
      </c>
      <c r="F7" s="21" t="s">
        <v>99</v>
      </c>
      <c r="G7" s="21" t="s">
        <v>384</v>
      </c>
      <c r="H7" s="21">
        <v>0</v>
      </c>
      <c r="I7" s="21">
        <v>20</v>
      </c>
      <c r="J7" s="21">
        <v>11</v>
      </c>
      <c r="K7" s="114">
        <v>15947.2</v>
      </c>
      <c r="L7" s="114">
        <v>0</v>
      </c>
      <c r="M7" s="114">
        <v>3189.44</v>
      </c>
      <c r="N7" s="114">
        <v>0</v>
      </c>
      <c r="O7" s="114">
        <v>935</v>
      </c>
      <c r="P7" s="114">
        <v>403.8</v>
      </c>
      <c r="Q7" s="114">
        <v>8112</v>
      </c>
      <c r="R7" s="114">
        <v>1000</v>
      </c>
      <c r="S7" s="114">
        <v>0</v>
      </c>
      <c r="T7" s="114">
        <v>6240</v>
      </c>
      <c r="U7" s="114">
        <v>35827.440000000002</v>
      </c>
      <c r="V7" s="23">
        <v>23012.52</v>
      </c>
      <c r="W7" s="114">
        <f t="shared" si="1"/>
        <v>58839.960000000006</v>
      </c>
      <c r="X7" s="21">
        <v>2500</v>
      </c>
      <c r="Y7" s="21">
        <v>20</v>
      </c>
      <c r="Z7" s="21">
        <v>220</v>
      </c>
      <c r="AA7" s="21">
        <v>207</v>
      </c>
      <c r="AB7" s="23">
        <f t="shared" si="2"/>
        <v>58839.960000000006</v>
      </c>
      <c r="AC7" s="114">
        <f t="shared" si="0"/>
        <v>162.852</v>
      </c>
      <c r="AD7" s="114" t="s">
        <v>35</v>
      </c>
      <c r="AE7" s="284"/>
    </row>
    <row r="8" spans="1:31" s="115" customFormat="1" ht="10.199999999999999" x14ac:dyDescent="0.2">
      <c r="A8" s="21" t="s">
        <v>588</v>
      </c>
      <c r="B8" s="39" t="s">
        <v>121</v>
      </c>
      <c r="C8" s="21" t="s">
        <v>385</v>
      </c>
      <c r="D8" s="21">
        <v>0</v>
      </c>
      <c r="E8" s="21">
        <v>0</v>
      </c>
      <c r="F8" s="21" t="s">
        <v>426</v>
      </c>
      <c r="G8" s="21" t="s">
        <v>385</v>
      </c>
      <c r="H8" s="21">
        <v>0</v>
      </c>
      <c r="I8" s="21">
        <v>20</v>
      </c>
      <c r="J8" s="21">
        <v>6</v>
      </c>
      <c r="K8" s="114">
        <v>17737.599999999999</v>
      </c>
      <c r="L8" s="114">
        <v>0</v>
      </c>
      <c r="M8" s="114">
        <v>3547.52</v>
      </c>
      <c r="N8" s="114">
        <v>0</v>
      </c>
      <c r="O8" s="114">
        <v>935</v>
      </c>
      <c r="P8" s="114">
        <v>403.8</v>
      </c>
      <c r="Q8" s="114">
        <v>8112</v>
      </c>
      <c r="R8" s="114">
        <v>1000</v>
      </c>
      <c r="S8" s="114">
        <v>0</v>
      </c>
      <c r="T8" s="114">
        <v>6240</v>
      </c>
      <c r="U8" s="114">
        <v>37975.919999999998</v>
      </c>
      <c r="V8" s="23">
        <v>0</v>
      </c>
      <c r="W8" s="114">
        <f t="shared" si="1"/>
        <v>37975.919999999998</v>
      </c>
      <c r="X8" s="21">
        <v>0</v>
      </c>
      <c r="Y8" s="21">
        <v>20</v>
      </c>
      <c r="Z8" s="21">
        <v>220</v>
      </c>
      <c r="AA8" s="21">
        <v>220</v>
      </c>
      <c r="AB8" s="23" t="e">
        <f t="shared" si="2"/>
        <v>#DIV/0!</v>
      </c>
      <c r="AC8" s="114">
        <f t="shared" si="0"/>
        <v>172.61781818181817</v>
      </c>
      <c r="AD8" s="114" t="s">
        <v>35</v>
      </c>
      <c r="AE8" s="284"/>
    </row>
    <row r="9" spans="1:31" s="115" customFormat="1" ht="10.199999999999999" x14ac:dyDescent="0.2">
      <c r="A9" s="21" t="s">
        <v>588</v>
      </c>
      <c r="B9" s="39" t="s">
        <v>366</v>
      </c>
      <c r="C9" s="21" t="s">
        <v>386</v>
      </c>
      <c r="D9" s="21">
        <v>0</v>
      </c>
      <c r="E9" s="21">
        <v>0</v>
      </c>
      <c r="F9" s="33" t="s">
        <v>448</v>
      </c>
      <c r="G9" s="21" t="s">
        <v>386</v>
      </c>
      <c r="H9" s="21">
        <v>0</v>
      </c>
      <c r="I9" s="21">
        <v>20</v>
      </c>
      <c r="J9" s="21">
        <v>9</v>
      </c>
      <c r="K9" s="114">
        <v>17737.599999999999</v>
      </c>
      <c r="L9" s="114">
        <v>0</v>
      </c>
      <c r="M9" s="114">
        <v>3547.52</v>
      </c>
      <c r="N9" s="114">
        <v>0</v>
      </c>
      <c r="O9" s="114">
        <v>935</v>
      </c>
      <c r="P9" s="114">
        <v>403.8</v>
      </c>
      <c r="Q9" s="114">
        <v>8112</v>
      </c>
      <c r="R9" s="114">
        <v>1000</v>
      </c>
      <c r="S9" s="114">
        <v>0</v>
      </c>
      <c r="T9" s="114">
        <v>6240</v>
      </c>
      <c r="U9" s="114">
        <v>37975.919999999998</v>
      </c>
      <c r="V9" s="23">
        <v>0</v>
      </c>
      <c r="W9" s="114">
        <f t="shared" si="1"/>
        <v>37975.919999999998</v>
      </c>
      <c r="X9" s="21">
        <v>0</v>
      </c>
      <c r="Y9" s="21">
        <v>20</v>
      </c>
      <c r="Z9" s="21">
        <v>220</v>
      </c>
      <c r="AA9" s="21">
        <v>220</v>
      </c>
      <c r="AB9" s="23" t="e">
        <f t="shared" si="2"/>
        <v>#DIV/0!</v>
      </c>
      <c r="AC9" s="114">
        <f t="shared" si="0"/>
        <v>172.61781818181817</v>
      </c>
      <c r="AD9" s="114" t="s">
        <v>35</v>
      </c>
      <c r="AE9" s="284"/>
    </row>
    <row r="10" spans="1:31" s="115" customFormat="1" ht="10.199999999999999" x14ac:dyDescent="0.2">
      <c r="A10" s="21" t="s">
        <v>588</v>
      </c>
      <c r="B10" s="39" t="s">
        <v>138</v>
      </c>
      <c r="C10" s="21" t="s">
        <v>387</v>
      </c>
      <c r="D10" s="21">
        <v>0</v>
      </c>
      <c r="E10" s="21">
        <v>0</v>
      </c>
      <c r="F10" s="21" t="s">
        <v>449</v>
      </c>
      <c r="G10" s="21" t="s">
        <v>387</v>
      </c>
      <c r="H10" s="21">
        <v>0</v>
      </c>
      <c r="I10" s="21">
        <v>20</v>
      </c>
      <c r="J10" s="21">
        <v>9</v>
      </c>
      <c r="K10" s="114">
        <v>17737.599999999999</v>
      </c>
      <c r="L10" s="114">
        <v>0</v>
      </c>
      <c r="M10" s="114">
        <v>3547.52</v>
      </c>
      <c r="N10" s="114">
        <v>0</v>
      </c>
      <c r="O10" s="114">
        <v>935</v>
      </c>
      <c r="P10" s="114">
        <v>403.8</v>
      </c>
      <c r="Q10" s="114">
        <v>8112</v>
      </c>
      <c r="R10" s="114">
        <v>1000</v>
      </c>
      <c r="S10" s="114">
        <v>0</v>
      </c>
      <c r="T10" s="114">
        <v>6240</v>
      </c>
      <c r="U10" s="114">
        <v>37975.919999999998</v>
      </c>
      <c r="V10" s="23">
        <v>0</v>
      </c>
      <c r="W10" s="114">
        <f t="shared" si="1"/>
        <v>37975.919999999998</v>
      </c>
      <c r="X10" s="21">
        <v>0</v>
      </c>
      <c r="Y10" s="21">
        <v>20</v>
      </c>
      <c r="Z10" s="21">
        <v>220</v>
      </c>
      <c r="AA10" s="21">
        <v>220</v>
      </c>
      <c r="AB10" s="23" t="e">
        <f t="shared" si="2"/>
        <v>#DIV/0!</v>
      </c>
      <c r="AC10" s="114">
        <f t="shared" si="0"/>
        <v>172.61781818181817</v>
      </c>
      <c r="AD10" s="114" t="s">
        <v>35</v>
      </c>
      <c r="AE10" s="284"/>
    </row>
    <row r="11" spans="1:31" s="115" customFormat="1" ht="10.199999999999999" x14ac:dyDescent="0.2">
      <c r="A11" s="21" t="s">
        <v>588</v>
      </c>
      <c r="B11" s="38" t="s">
        <v>442</v>
      </c>
      <c r="C11" s="21" t="s">
        <v>466</v>
      </c>
      <c r="D11" s="21">
        <v>7.2</v>
      </c>
      <c r="E11" s="21">
        <v>0</v>
      </c>
      <c r="F11" s="21" t="s">
        <v>177</v>
      </c>
      <c r="G11" s="21" t="s">
        <v>466</v>
      </c>
      <c r="H11" s="21">
        <v>0</v>
      </c>
      <c r="I11" s="21">
        <v>20</v>
      </c>
      <c r="J11" s="21">
        <v>9</v>
      </c>
      <c r="K11" s="23">
        <v>19116</v>
      </c>
      <c r="L11" s="23">
        <v>0</v>
      </c>
      <c r="M11" s="23">
        <v>3823.2</v>
      </c>
      <c r="N11" s="23">
        <v>0</v>
      </c>
      <c r="O11" s="23">
        <v>935</v>
      </c>
      <c r="P11" s="23">
        <v>403.8</v>
      </c>
      <c r="Q11" s="23">
        <v>10074</v>
      </c>
      <c r="R11" s="23">
        <v>1000</v>
      </c>
      <c r="S11" s="23">
        <v>0</v>
      </c>
      <c r="T11" s="23">
        <v>8800</v>
      </c>
      <c r="U11" s="23">
        <v>44152</v>
      </c>
      <c r="V11" s="23">
        <v>0</v>
      </c>
      <c r="W11" s="114">
        <f t="shared" si="1"/>
        <v>44152</v>
      </c>
      <c r="X11" s="21">
        <v>18000</v>
      </c>
      <c r="Y11" s="21">
        <v>20</v>
      </c>
      <c r="Z11" s="21">
        <v>220</v>
      </c>
      <c r="AA11" s="21">
        <v>200</v>
      </c>
      <c r="AB11" s="23">
        <f t="shared" si="2"/>
        <v>6132.2222222222217</v>
      </c>
      <c r="AC11" s="114">
        <f t="shared" si="0"/>
        <v>200.69090909090909</v>
      </c>
      <c r="AD11" s="114" t="s">
        <v>1567</v>
      </c>
      <c r="AE11" s="284"/>
    </row>
    <row r="12" spans="1:31" s="115" customFormat="1" ht="10.199999999999999" x14ac:dyDescent="0.2">
      <c r="A12" s="21" t="s">
        <v>588</v>
      </c>
      <c r="B12" s="38" t="s">
        <v>488</v>
      </c>
      <c r="C12" s="21" t="s">
        <v>494</v>
      </c>
      <c r="D12" s="21">
        <v>7.5</v>
      </c>
      <c r="E12" s="21">
        <v>0</v>
      </c>
      <c r="F12" s="21" t="s">
        <v>177</v>
      </c>
      <c r="G12" s="21" t="s">
        <v>494</v>
      </c>
      <c r="H12" s="21">
        <v>0</v>
      </c>
      <c r="I12" s="21">
        <v>20</v>
      </c>
      <c r="J12" s="21">
        <v>9</v>
      </c>
      <c r="K12" s="23">
        <v>19116</v>
      </c>
      <c r="L12" s="23">
        <v>0</v>
      </c>
      <c r="M12" s="23">
        <v>3823.2</v>
      </c>
      <c r="N12" s="23">
        <v>0</v>
      </c>
      <c r="O12" s="23">
        <v>935</v>
      </c>
      <c r="P12" s="23">
        <v>403.8</v>
      </c>
      <c r="Q12" s="23">
        <v>10074</v>
      </c>
      <c r="R12" s="23">
        <v>1000</v>
      </c>
      <c r="S12" s="23">
        <v>0</v>
      </c>
      <c r="T12" s="23">
        <v>8800</v>
      </c>
      <c r="U12" s="23">
        <v>44152</v>
      </c>
      <c r="V12" s="23">
        <v>0</v>
      </c>
      <c r="W12" s="114">
        <f t="shared" si="1"/>
        <v>44152</v>
      </c>
      <c r="X12" s="21">
        <v>18000</v>
      </c>
      <c r="Y12" s="21">
        <v>20</v>
      </c>
      <c r="Z12" s="21">
        <v>200</v>
      </c>
      <c r="AA12" s="21">
        <v>200</v>
      </c>
      <c r="AB12" s="23">
        <f t="shared" si="2"/>
        <v>5886.9333333333334</v>
      </c>
      <c r="AC12" s="114">
        <f t="shared" si="0"/>
        <v>220.76</v>
      </c>
      <c r="AD12" s="114" t="s">
        <v>1567</v>
      </c>
      <c r="AE12" s="284"/>
    </row>
    <row r="13" spans="1:31" s="115" customFormat="1" ht="10.199999999999999" x14ac:dyDescent="0.2">
      <c r="A13" s="21" t="s">
        <v>588</v>
      </c>
      <c r="B13" s="38" t="s">
        <v>509</v>
      </c>
      <c r="C13" s="21" t="s">
        <v>513</v>
      </c>
      <c r="D13" s="21">
        <v>0</v>
      </c>
      <c r="E13" s="21">
        <v>7</v>
      </c>
      <c r="F13" s="21" t="s">
        <v>528</v>
      </c>
      <c r="G13" s="21" t="s">
        <v>513</v>
      </c>
      <c r="H13" s="21">
        <v>0</v>
      </c>
      <c r="I13" s="21">
        <v>20</v>
      </c>
      <c r="J13" s="21">
        <v>9</v>
      </c>
      <c r="K13" s="23">
        <v>19116</v>
      </c>
      <c r="L13" s="23">
        <v>0</v>
      </c>
      <c r="M13" s="23">
        <v>3823.2</v>
      </c>
      <c r="N13" s="23">
        <v>0</v>
      </c>
      <c r="O13" s="23">
        <v>935</v>
      </c>
      <c r="P13" s="23">
        <v>403.8</v>
      </c>
      <c r="Q13" s="23">
        <v>10074</v>
      </c>
      <c r="R13" s="23">
        <v>1000</v>
      </c>
      <c r="S13" s="23">
        <v>0</v>
      </c>
      <c r="T13" s="23">
        <v>8800</v>
      </c>
      <c r="U13" s="23">
        <v>44152</v>
      </c>
      <c r="V13" s="23">
        <v>0</v>
      </c>
      <c r="W13" s="114">
        <f t="shared" si="1"/>
        <v>44152</v>
      </c>
      <c r="X13" s="21">
        <v>18000</v>
      </c>
      <c r="Y13" s="21">
        <v>20</v>
      </c>
      <c r="Z13" s="21">
        <v>220</v>
      </c>
      <c r="AA13" s="21">
        <v>220</v>
      </c>
      <c r="AB13" s="23">
        <f t="shared" si="2"/>
        <v>6307.4285714285716</v>
      </c>
      <c r="AC13" s="114">
        <f t="shared" si="0"/>
        <v>200.69090909090909</v>
      </c>
      <c r="AD13" s="114" t="s">
        <v>1567</v>
      </c>
      <c r="AE13" s="284">
        <v>1</v>
      </c>
    </row>
    <row r="14" spans="1:31" s="115" customFormat="1" ht="10.199999999999999" x14ac:dyDescent="0.2">
      <c r="A14" s="21" t="s">
        <v>588</v>
      </c>
      <c r="B14" s="38" t="s">
        <v>531</v>
      </c>
      <c r="C14" s="21" t="s">
        <v>535</v>
      </c>
      <c r="D14" s="21">
        <v>0</v>
      </c>
      <c r="E14" s="21">
        <v>7</v>
      </c>
      <c r="F14" s="21" t="s">
        <v>528</v>
      </c>
      <c r="G14" s="21" t="s">
        <v>535</v>
      </c>
      <c r="H14" s="21">
        <v>0</v>
      </c>
      <c r="I14" s="21">
        <v>20</v>
      </c>
      <c r="J14" s="21">
        <v>10</v>
      </c>
      <c r="K14" s="23">
        <v>20316</v>
      </c>
      <c r="L14" s="23">
        <v>0</v>
      </c>
      <c r="M14" s="23">
        <v>4063.2</v>
      </c>
      <c r="N14" s="23">
        <v>0</v>
      </c>
      <c r="O14" s="23">
        <v>1020</v>
      </c>
      <c r="P14" s="23">
        <v>403.8</v>
      </c>
      <c r="Q14" s="23">
        <v>10074</v>
      </c>
      <c r="R14" s="23">
        <v>1000</v>
      </c>
      <c r="S14" s="23">
        <v>0</v>
      </c>
      <c r="T14" s="23">
        <v>9600</v>
      </c>
      <c r="U14" s="23">
        <v>46477</v>
      </c>
      <c r="V14" s="23">
        <v>0</v>
      </c>
      <c r="W14" s="114">
        <f t="shared" si="1"/>
        <v>46477</v>
      </c>
      <c r="X14" s="21">
        <v>17500</v>
      </c>
      <c r="Y14" s="21">
        <v>20</v>
      </c>
      <c r="Z14" s="21">
        <v>220</v>
      </c>
      <c r="AA14" s="21">
        <v>240</v>
      </c>
      <c r="AB14" s="23">
        <f t="shared" si="2"/>
        <v>6639.5714285714284</v>
      </c>
      <c r="AC14" s="114">
        <f t="shared" si="0"/>
        <v>211.2590909090909</v>
      </c>
      <c r="AD14" s="114" t="s">
        <v>1567</v>
      </c>
      <c r="AE14" s="284">
        <v>1</v>
      </c>
    </row>
    <row r="15" spans="1:31" s="115" customFormat="1" ht="10.199999999999999" x14ac:dyDescent="0.2">
      <c r="A15" s="21" t="s">
        <v>588</v>
      </c>
      <c r="B15" s="38" t="s">
        <v>537</v>
      </c>
      <c r="C15" s="21" t="s">
        <v>549</v>
      </c>
      <c r="D15" s="21">
        <v>0</v>
      </c>
      <c r="E15" s="21">
        <v>7</v>
      </c>
      <c r="F15" s="21" t="s">
        <v>528</v>
      </c>
      <c r="G15" s="21" t="s">
        <v>549</v>
      </c>
      <c r="H15" s="21">
        <v>0</v>
      </c>
      <c r="I15" s="21">
        <v>20</v>
      </c>
      <c r="J15" s="21">
        <v>10</v>
      </c>
      <c r="K15" s="23">
        <v>20078.599999999999</v>
      </c>
      <c r="L15" s="23">
        <v>0</v>
      </c>
      <c r="M15" s="23">
        <v>4015.72</v>
      </c>
      <c r="N15" s="23">
        <v>0</v>
      </c>
      <c r="O15" s="23">
        <v>935</v>
      </c>
      <c r="P15" s="23">
        <v>403.8</v>
      </c>
      <c r="Q15" s="23">
        <v>10362</v>
      </c>
      <c r="R15" s="23">
        <v>1000</v>
      </c>
      <c r="S15" s="23">
        <v>0</v>
      </c>
      <c r="T15" s="23">
        <v>8800</v>
      </c>
      <c r="U15" s="23">
        <v>45595.12</v>
      </c>
      <c r="V15" s="23">
        <v>0</v>
      </c>
      <c r="W15" s="114">
        <f t="shared" si="1"/>
        <v>45595.12</v>
      </c>
      <c r="X15" s="21">
        <v>17500</v>
      </c>
      <c r="Y15" s="21">
        <v>20</v>
      </c>
      <c r="Z15" s="21">
        <v>220</v>
      </c>
      <c r="AA15" s="21">
        <v>220</v>
      </c>
      <c r="AB15" s="23">
        <f t="shared" si="2"/>
        <v>6513.5885714285714</v>
      </c>
      <c r="AC15" s="114">
        <f t="shared" si="0"/>
        <v>207.25054545454546</v>
      </c>
      <c r="AD15" s="114" t="s">
        <v>1567</v>
      </c>
      <c r="AE15" s="284">
        <v>1</v>
      </c>
    </row>
    <row r="16" spans="1:31" s="115" customFormat="1" ht="10.199999999999999" x14ac:dyDescent="0.2">
      <c r="A16" s="21" t="s">
        <v>588</v>
      </c>
      <c r="B16" s="38" t="s">
        <v>550</v>
      </c>
      <c r="C16" s="21" t="s">
        <v>557</v>
      </c>
      <c r="D16" s="21">
        <v>7</v>
      </c>
      <c r="E16" s="21">
        <v>0</v>
      </c>
      <c r="F16" s="21" t="s">
        <v>177</v>
      </c>
      <c r="G16" s="21" t="s">
        <v>557</v>
      </c>
      <c r="H16" s="21">
        <v>0</v>
      </c>
      <c r="I16" s="21">
        <v>20</v>
      </c>
      <c r="J16" s="21">
        <v>10</v>
      </c>
      <c r="K16" s="23">
        <v>21338.6</v>
      </c>
      <c r="L16" s="23">
        <v>0</v>
      </c>
      <c r="M16" s="23">
        <v>4267.72</v>
      </c>
      <c r="N16" s="23">
        <v>0</v>
      </c>
      <c r="O16" s="23">
        <v>1020</v>
      </c>
      <c r="P16" s="23">
        <v>403.8</v>
      </c>
      <c r="Q16" s="23">
        <v>10362</v>
      </c>
      <c r="R16" s="23">
        <v>1000</v>
      </c>
      <c r="S16" s="23">
        <v>0</v>
      </c>
      <c r="T16" s="23">
        <v>9600</v>
      </c>
      <c r="U16" s="23">
        <v>47992.12</v>
      </c>
      <c r="V16" s="23">
        <v>0</v>
      </c>
      <c r="W16" s="114">
        <f t="shared" si="1"/>
        <v>47992.12</v>
      </c>
      <c r="X16" s="21">
        <v>17500</v>
      </c>
      <c r="Y16" s="21">
        <v>20</v>
      </c>
      <c r="Z16" s="21">
        <v>220</v>
      </c>
      <c r="AA16" s="21">
        <v>220</v>
      </c>
      <c r="AB16" s="23">
        <f t="shared" si="2"/>
        <v>6856.017142857143</v>
      </c>
      <c r="AC16" s="114">
        <f t="shared" si="0"/>
        <v>218.14600000000002</v>
      </c>
      <c r="AD16" s="114" t="s">
        <v>2021</v>
      </c>
      <c r="AE16" s="284"/>
    </row>
    <row r="17" spans="1:31" s="115" customFormat="1" ht="10.199999999999999" x14ac:dyDescent="0.2">
      <c r="A17" s="21" t="s">
        <v>588</v>
      </c>
      <c r="B17" s="38" t="s">
        <v>561</v>
      </c>
      <c r="C17" s="21" t="s">
        <v>573</v>
      </c>
      <c r="D17" s="21">
        <v>7</v>
      </c>
      <c r="E17" s="21">
        <v>0</v>
      </c>
      <c r="F17" s="21" t="s">
        <v>177</v>
      </c>
      <c r="G17" s="21" t="s">
        <v>573</v>
      </c>
      <c r="H17" s="21">
        <v>0</v>
      </c>
      <c r="I17" s="21">
        <v>20</v>
      </c>
      <c r="J17" s="21">
        <v>10</v>
      </c>
      <c r="K17" s="23">
        <v>20278.8</v>
      </c>
      <c r="L17" s="23">
        <v>0</v>
      </c>
      <c r="M17" s="23">
        <v>4055.76</v>
      </c>
      <c r="N17" s="23">
        <v>0</v>
      </c>
      <c r="O17" s="23">
        <v>1020</v>
      </c>
      <c r="P17" s="23">
        <v>403.8</v>
      </c>
      <c r="Q17" s="23">
        <v>10362</v>
      </c>
      <c r="R17" s="23">
        <v>1000</v>
      </c>
      <c r="S17" s="23">
        <v>0</v>
      </c>
      <c r="T17" s="23">
        <v>9600</v>
      </c>
      <c r="U17" s="23">
        <v>46720.36</v>
      </c>
      <c r="V17" s="23">
        <v>0</v>
      </c>
      <c r="W17" s="114">
        <f t="shared" si="1"/>
        <v>46720.36</v>
      </c>
      <c r="X17" s="21">
        <v>17500</v>
      </c>
      <c r="Y17" s="21">
        <v>20</v>
      </c>
      <c r="Z17" s="21">
        <v>220</v>
      </c>
      <c r="AA17" s="21">
        <v>220</v>
      </c>
      <c r="AB17" s="23">
        <f t="shared" si="2"/>
        <v>6674.3371428571427</v>
      </c>
      <c r="AC17" s="114">
        <f t="shared" si="0"/>
        <v>212.36527272727272</v>
      </c>
      <c r="AD17" s="114" t="s">
        <v>1568</v>
      </c>
      <c r="AE17" s="284"/>
    </row>
    <row r="18" spans="1:31" s="115" customFormat="1" ht="10.199999999999999" x14ac:dyDescent="0.2">
      <c r="A18" s="21" t="s">
        <v>588</v>
      </c>
      <c r="B18" s="38" t="s">
        <v>562</v>
      </c>
      <c r="C18" s="21" t="s">
        <v>589</v>
      </c>
      <c r="D18" s="21">
        <v>26</v>
      </c>
      <c r="E18" s="21">
        <v>0</v>
      </c>
      <c r="F18" s="21" t="s">
        <v>177</v>
      </c>
      <c r="G18" s="21" t="s">
        <v>589</v>
      </c>
      <c r="H18" s="21">
        <v>0</v>
      </c>
      <c r="I18" s="21">
        <v>20</v>
      </c>
      <c r="J18" s="21">
        <v>13</v>
      </c>
      <c r="K18" s="23">
        <v>23819.599999999999</v>
      </c>
      <c r="L18" s="23">
        <v>0</v>
      </c>
      <c r="M18" s="23">
        <v>4763.92</v>
      </c>
      <c r="N18" s="23">
        <v>0</v>
      </c>
      <c r="O18" s="23">
        <v>980.2</v>
      </c>
      <c r="P18" s="23">
        <v>6001</v>
      </c>
      <c r="Q18" s="23">
        <v>10362</v>
      </c>
      <c r="R18" s="23">
        <v>999.88</v>
      </c>
      <c r="S18" s="23">
        <v>0</v>
      </c>
      <c r="T18" s="23">
        <v>11200</v>
      </c>
      <c r="U18" s="23">
        <v>58126.6</v>
      </c>
      <c r="V18" s="23">
        <v>0</v>
      </c>
      <c r="W18" s="114">
        <f t="shared" si="1"/>
        <v>58126.6</v>
      </c>
      <c r="X18" s="21">
        <v>65000</v>
      </c>
      <c r="Y18" s="21">
        <v>20</v>
      </c>
      <c r="Z18" s="21">
        <v>220</v>
      </c>
      <c r="AA18" s="21">
        <v>280</v>
      </c>
      <c r="AB18" s="23">
        <f t="shared" si="2"/>
        <v>2235.6384615384613</v>
      </c>
      <c r="AC18" s="114">
        <f t="shared" si="0"/>
        <v>264.21181818181816</v>
      </c>
      <c r="AD18" s="114" t="s">
        <v>1569</v>
      </c>
      <c r="AE18" s="284"/>
    </row>
    <row r="19" spans="1:31" s="115" customFormat="1" ht="10.199999999999999" x14ac:dyDescent="0.2">
      <c r="A19" s="21" t="s">
        <v>588</v>
      </c>
      <c r="B19" s="38" t="s">
        <v>563</v>
      </c>
      <c r="C19" s="21" t="s">
        <v>598</v>
      </c>
      <c r="D19" s="21">
        <v>7</v>
      </c>
      <c r="E19" s="21">
        <v>0</v>
      </c>
      <c r="F19" s="21" t="s">
        <v>177</v>
      </c>
      <c r="G19" s="21" t="s">
        <v>598</v>
      </c>
      <c r="H19" s="21">
        <v>0</v>
      </c>
      <c r="I19" s="21">
        <v>20</v>
      </c>
      <c r="J19" s="21">
        <v>13</v>
      </c>
      <c r="K19" s="23">
        <v>21338.6</v>
      </c>
      <c r="L19" s="23">
        <v>0</v>
      </c>
      <c r="M19" s="23">
        <v>4267.72</v>
      </c>
      <c r="N19" s="23">
        <v>0</v>
      </c>
      <c r="O19" s="23">
        <v>1020</v>
      </c>
      <c r="P19" s="23">
        <v>403.8</v>
      </c>
      <c r="Q19" s="23">
        <v>10362</v>
      </c>
      <c r="R19" s="23">
        <v>1000</v>
      </c>
      <c r="S19" s="23">
        <v>0</v>
      </c>
      <c r="T19" s="23">
        <v>9600</v>
      </c>
      <c r="U19" s="23">
        <v>47992.12</v>
      </c>
      <c r="V19" s="23">
        <v>0</v>
      </c>
      <c r="W19" s="114">
        <f t="shared" si="1"/>
        <v>47992.12</v>
      </c>
      <c r="X19" s="21">
        <v>17500</v>
      </c>
      <c r="Y19" s="21">
        <v>20</v>
      </c>
      <c r="Z19" s="21">
        <v>260</v>
      </c>
      <c r="AA19" s="21">
        <v>280</v>
      </c>
      <c r="AB19" s="23">
        <f t="shared" si="2"/>
        <v>6856.017142857143</v>
      </c>
      <c r="AC19" s="114">
        <f t="shared" si="0"/>
        <v>184.58507692307694</v>
      </c>
      <c r="AD19" s="114" t="s">
        <v>1570</v>
      </c>
      <c r="AE19" s="284"/>
    </row>
    <row r="20" spans="1:31" s="115" customFormat="1" ht="10.199999999999999" x14ac:dyDescent="0.2">
      <c r="A20" s="21" t="s">
        <v>588</v>
      </c>
      <c r="B20" s="38" t="s">
        <v>605</v>
      </c>
      <c r="C20" s="21" t="s">
        <v>614</v>
      </c>
      <c r="D20" s="21">
        <v>26</v>
      </c>
      <c r="E20" s="21">
        <v>0</v>
      </c>
      <c r="F20" s="21" t="s">
        <v>177</v>
      </c>
      <c r="G20" s="21" t="s">
        <v>614</v>
      </c>
      <c r="H20" s="21">
        <v>0</v>
      </c>
      <c r="I20" s="21">
        <v>20</v>
      </c>
      <c r="J20" s="21">
        <v>13</v>
      </c>
      <c r="K20" s="23">
        <v>23819.599999999999</v>
      </c>
      <c r="L20" s="23">
        <v>0</v>
      </c>
      <c r="M20" s="23">
        <v>4763.92</v>
      </c>
      <c r="N20" s="23">
        <v>0</v>
      </c>
      <c r="O20" s="23">
        <v>980.2</v>
      </c>
      <c r="P20" s="23">
        <v>6401</v>
      </c>
      <c r="Q20" s="23">
        <v>10362</v>
      </c>
      <c r="R20" s="23">
        <v>999.88</v>
      </c>
      <c r="S20" s="23">
        <v>0</v>
      </c>
      <c r="T20" s="23">
        <v>11200</v>
      </c>
      <c r="U20" s="23">
        <v>58526.6</v>
      </c>
      <c r="V20" s="23">
        <v>0</v>
      </c>
      <c r="W20" s="114">
        <f t="shared" si="1"/>
        <v>58526.6</v>
      </c>
      <c r="X20" s="21">
        <v>65000</v>
      </c>
      <c r="Y20" s="21">
        <v>20</v>
      </c>
      <c r="Z20" s="21">
        <v>280</v>
      </c>
      <c r="AA20" s="21">
        <v>280</v>
      </c>
      <c r="AB20" s="23">
        <f t="shared" si="2"/>
        <v>2251.023076923077</v>
      </c>
      <c r="AC20" s="114">
        <f t="shared" si="0"/>
        <v>209.02357142857142</v>
      </c>
      <c r="AD20" s="114" t="s">
        <v>1571</v>
      </c>
      <c r="AE20" s="284"/>
    </row>
    <row r="21" spans="1:31" s="115" customFormat="1" ht="10.199999999999999" x14ac:dyDescent="0.2">
      <c r="A21" s="21" t="s">
        <v>588</v>
      </c>
      <c r="B21" s="38" t="s">
        <v>653</v>
      </c>
      <c r="C21" s="21" t="s">
        <v>669</v>
      </c>
      <c r="D21" s="21">
        <v>26</v>
      </c>
      <c r="E21" s="21">
        <v>0</v>
      </c>
      <c r="F21" s="21" t="s">
        <v>177</v>
      </c>
      <c r="G21" s="21" t="s">
        <v>669</v>
      </c>
      <c r="H21" s="21">
        <v>0</v>
      </c>
      <c r="I21" s="21">
        <v>20</v>
      </c>
      <c r="J21" s="21">
        <v>13</v>
      </c>
      <c r="K21" s="23">
        <v>20484</v>
      </c>
      <c r="L21" s="23">
        <v>0</v>
      </c>
      <c r="M21" s="23">
        <v>4096.8</v>
      </c>
      <c r="N21" s="23">
        <v>0</v>
      </c>
      <c r="O21" s="23">
        <v>1141.5999999999999</v>
      </c>
      <c r="P21" s="23">
        <v>7741.4</v>
      </c>
      <c r="Q21" s="23">
        <v>7100</v>
      </c>
      <c r="R21" s="23">
        <v>1140</v>
      </c>
      <c r="S21" s="23">
        <v>0</v>
      </c>
      <c r="T21" s="23">
        <v>8640</v>
      </c>
      <c r="U21" s="23">
        <v>50343.8</v>
      </c>
      <c r="V21" s="23">
        <v>0</v>
      </c>
      <c r="W21" s="114">
        <f t="shared" ref="W21:W26" si="3">U21+V21</f>
        <v>50343.8</v>
      </c>
      <c r="X21" s="21">
        <v>65000</v>
      </c>
      <c r="Y21" s="21">
        <v>20</v>
      </c>
      <c r="Z21" s="21">
        <v>260</v>
      </c>
      <c r="AA21" s="21">
        <v>260</v>
      </c>
      <c r="AB21" s="23">
        <f t="shared" si="2"/>
        <v>1936.3000000000002</v>
      </c>
      <c r="AC21" s="114">
        <f t="shared" si="0"/>
        <v>193.63000000000002</v>
      </c>
      <c r="AD21" s="114" t="s">
        <v>1572</v>
      </c>
      <c r="AE21" s="284"/>
    </row>
    <row r="22" spans="1:31" s="115" customFormat="1" ht="10.199999999999999" x14ac:dyDescent="0.2">
      <c r="A22" s="21" t="s">
        <v>588</v>
      </c>
      <c r="B22" s="38" t="s">
        <v>689</v>
      </c>
      <c r="C22" s="21" t="s">
        <v>697</v>
      </c>
      <c r="D22" s="21">
        <v>7</v>
      </c>
      <c r="E22" s="21">
        <v>0</v>
      </c>
      <c r="F22" s="21" t="s">
        <v>177</v>
      </c>
      <c r="G22" s="21" t="s">
        <v>697</v>
      </c>
      <c r="H22" s="21">
        <v>0</v>
      </c>
      <c r="I22" s="21">
        <v>20</v>
      </c>
      <c r="J22" s="21">
        <v>11</v>
      </c>
      <c r="K22" s="23">
        <v>19736</v>
      </c>
      <c r="L22" s="23">
        <v>0</v>
      </c>
      <c r="M22" s="23">
        <v>1973.6</v>
      </c>
      <c r="N22" s="23">
        <v>0</v>
      </c>
      <c r="O22" s="23">
        <v>823.6</v>
      </c>
      <c r="P22" s="23">
        <v>2283.8000000000002</v>
      </c>
      <c r="Q22" s="23">
        <v>7100</v>
      </c>
      <c r="R22" s="23">
        <v>1140</v>
      </c>
      <c r="S22" s="23">
        <v>0</v>
      </c>
      <c r="T22" s="23">
        <v>0</v>
      </c>
      <c r="U22" s="23">
        <v>33057</v>
      </c>
      <c r="V22" s="23">
        <v>0</v>
      </c>
      <c r="W22" s="114">
        <f t="shared" si="3"/>
        <v>33057</v>
      </c>
      <c r="X22" s="21">
        <v>17500</v>
      </c>
      <c r="Y22" s="21">
        <v>20</v>
      </c>
      <c r="Z22" s="21">
        <v>240</v>
      </c>
      <c r="AA22" s="21">
        <v>240</v>
      </c>
      <c r="AB22" s="23">
        <f t="shared" si="2"/>
        <v>4722.4285714285716</v>
      </c>
      <c r="AC22" s="114">
        <f t="shared" si="0"/>
        <v>137.73750000000001</v>
      </c>
      <c r="AD22" s="114" t="s">
        <v>1573</v>
      </c>
      <c r="AE22" s="284"/>
    </row>
    <row r="23" spans="1:31" s="115" customFormat="1" ht="10.199999999999999" x14ac:dyDescent="0.2">
      <c r="A23" s="21" t="s">
        <v>588</v>
      </c>
      <c r="B23" s="38" t="s">
        <v>566</v>
      </c>
      <c r="C23" s="21" t="s">
        <v>734</v>
      </c>
      <c r="D23" s="21">
        <v>7</v>
      </c>
      <c r="E23" s="21">
        <v>0</v>
      </c>
      <c r="F23" s="21" t="s">
        <v>177</v>
      </c>
      <c r="G23" s="21" t="s">
        <v>734</v>
      </c>
      <c r="H23" s="21">
        <v>0</v>
      </c>
      <c r="I23" s="21">
        <v>20</v>
      </c>
      <c r="J23" s="21">
        <v>11</v>
      </c>
      <c r="K23" s="23">
        <v>19736</v>
      </c>
      <c r="L23" s="23">
        <v>0</v>
      </c>
      <c r="M23" s="23">
        <v>1973.6</v>
      </c>
      <c r="N23" s="23">
        <v>0</v>
      </c>
      <c r="O23" s="23">
        <v>823.6</v>
      </c>
      <c r="P23" s="23">
        <v>2283.8000000000002</v>
      </c>
      <c r="Q23" s="23">
        <v>7100</v>
      </c>
      <c r="R23" s="23">
        <v>1140</v>
      </c>
      <c r="S23" s="23">
        <v>0</v>
      </c>
      <c r="T23" s="23">
        <v>0</v>
      </c>
      <c r="U23" s="23">
        <v>33057</v>
      </c>
      <c r="V23" s="23">
        <v>0</v>
      </c>
      <c r="W23" s="114">
        <f t="shared" si="3"/>
        <v>33057</v>
      </c>
      <c r="X23" s="21">
        <v>17500</v>
      </c>
      <c r="Y23" s="21">
        <v>20</v>
      </c>
      <c r="Z23" s="21">
        <v>240</v>
      </c>
      <c r="AA23" s="21">
        <v>240</v>
      </c>
      <c r="AB23" s="23">
        <f t="shared" si="2"/>
        <v>4722.4285714285716</v>
      </c>
      <c r="AC23" s="114">
        <f t="shared" si="0"/>
        <v>137.73750000000001</v>
      </c>
      <c r="AD23" s="114" t="s">
        <v>1574</v>
      </c>
      <c r="AE23" s="284"/>
    </row>
    <row r="24" spans="1:31" s="115" customFormat="1" ht="10.199999999999999" x14ac:dyDescent="0.2">
      <c r="A24" s="21" t="s">
        <v>588</v>
      </c>
      <c r="B24" s="38" t="s">
        <v>745</v>
      </c>
      <c r="C24" s="21" t="s">
        <v>760</v>
      </c>
      <c r="D24" s="21">
        <v>7.1</v>
      </c>
      <c r="E24" s="21">
        <v>0</v>
      </c>
      <c r="F24" s="21" t="s">
        <v>177</v>
      </c>
      <c r="G24" s="21" t="s">
        <v>760</v>
      </c>
      <c r="H24" s="21">
        <v>0</v>
      </c>
      <c r="I24" s="21">
        <v>20</v>
      </c>
      <c r="J24" s="21">
        <v>11</v>
      </c>
      <c r="K24" s="23">
        <v>19736</v>
      </c>
      <c r="L24" s="23">
        <v>0</v>
      </c>
      <c r="M24" s="23">
        <v>1973.6</v>
      </c>
      <c r="N24" s="23">
        <v>0</v>
      </c>
      <c r="O24" s="23">
        <v>823.6</v>
      </c>
      <c r="P24" s="23">
        <v>2283.8000000000002</v>
      </c>
      <c r="Q24" s="23">
        <v>7100</v>
      </c>
      <c r="R24" s="23">
        <v>1140</v>
      </c>
      <c r="S24" s="23">
        <v>0</v>
      </c>
      <c r="T24" s="23">
        <v>8640</v>
      </c>
      <c r="U24" s="23">
        <v>41697</v>
      </c>
      <c r="V24" s="23">
        <v>0</v>
      </c>
      <c r="W24" s="114">
        <f t="shared" si="3"/>
        <v>41697</v>
      </c>
      <c r="X24" s="21">
        <v>17750</v>
      </c>
      <c r="Y24" s="21">
        <v>20</v>
      </c>
      <c r="Z24" s="21">
        <v>240</v>
      </c>
      <c r="AA24" s="21">
        <v>240</v>
      </c>
      <c r="AB24" s="23">
        <f t="shared" si="2"/>
        <v>5872.8169014084506</v>
      </c>
      <c r="AC24" s="114">
        <f t="shared" si="0"/>
        <v>173.73750000000001</v>
      </c>
      <c r="AD24" s="114" t="s">
        <v>1575</v>
      </c>
      <c r="AE24" s="284"/>
    </row>
    <row r="25" spans="1:31" s="115" customFormat="1" ht="10.199999999999999" x14ac:dyDescent="0.2">
      <c r="A25" s="21" t="s">
        <v>588</v>
      </c>
      <c r="B25" s="38" t="s">
        <v>795</v>
      </c>
      <c r="C25" s="21" t="s">
        <v>800</v>
      </c>
      <c r="D25" s="21">
        <v>7</v>
      </c>
      <c r="E25" s="21">
        <v>0</v>
      </c>
      <c r="F25" s="21" t="s">
        <v>177</v>
      </c>
      <c r="G25" s="21" t="s">
        <v>800</v>
      </c>
      <c r="H25" s="21">
        <v>0</v>
      </c>
      <c r="I25" s="21">
        <v>20</v>
      </c>
      <c r="J25" s="21">
        <v>11</v>
      </c>
      <c r="K25" s="23">
        <v>21890</v>
      </c>
      <c r="L25" s="23">
        <v>950.03</v>
      </c>
      <c r="M25" s="23">
        <v>3427.97</v>
      </c>
      <c r="N25" s="23">
        <v>0</v>
      </c>
      <c r="O25" s="23">
        <v>937.2</v>
      </c>
      <c r="P25" s="23">
        <v>2319.4</v>
      </c>
      <c r="Q25" s="23">
        <v>3879.8</v>
      </c>
      <c r="R25" s="23">
        <v>1140</v>
      </c>
      <c r="S25" s="23">
        <v>0</v>
      </c>
      <c r="T25" s="23">
        <v>8640</v>
      </c>
      <c r="U25" s="23">
        <v>43184.4</v>
      </c>
      <c r="V25" s="23">
        <v>0</v>
      </c>
      <c r="W25" s="114">
        <f t="shared" si="3"/>
        <v>43184.4</v>
      </c>
      <c r="X25" s="21">
        <v>17500</v>
      </c>
      <c r="Y25" s="21">
        <v>20</v>
      </c>
      <c r="Z25" s="21">
        <v>240</v>
      </c>
      <c r="AA25" s="21">
        <v>240</v>
      </c>
      <c r="AB25" s="23">
        <f t="shared" si="2"/>
        <v>6169.2</v>
      </c>
      <c r="AC25" s="114">
        <f t="shared" si="0"/>
        <v>179.935</v>
      </c>
      <c r="AD25" s="114" t="s">
        <v>1576</v>
      </c>
      <c r="AE25" s="284"/>
    </row>
    <row r="26" spans="1:31" s="115" customFormat="1" ht="10.199999999999999" x14ac:dyDescent="0.2">
      <c r="A26" s="21" t="s">
        <v>588</v>
      </c>
      <c r="B26" s="38" t="s">
        <v>828</v>
      </c>
      <c r="C26" s="21" t="s">
        <v>832</v>
      </c>
      <c r="D26" s="21">
        <v>26.45</v>
      </c>
      <c r="E26" s="21">
        <v>0</v>
      </c>
      <c r="F26" s="21" t="s">
        <v>177</v>
      </c>
      <c r="G26" s="21" t="s">
        <v>832</v>
      </c>
      <c r="H26" s="21">
        <v>0</v>
      </c>
      <c r="I26" s="21">
        <v>20</v>
      </c>
      <c r="J26" s="21">
        <v>11</v>
      </c>
      <c r="K26" s="23">
        <v>22280</v>
      </c>
      <c r="L26" s="23">
        <v>966.95</v>
      </c>
      <c r="M26" s="23">
        <v>3489.05</v>
      </c>
      <c r="N26" s="23">
        <v>0</v>
      </c>
      <c r="O26" s="23">
        <v>1122</v>
      </c>
      <c r="P26" s="23">
        <v>4657</v>
      </c>
      <c r="Q26" s="23">
        <v>3879.8</v>
      </c>
      <c r="R26" s="23">
        <v>1140</v>
      </c>
      <c r="S26" s="23">
        <v>0</v>
      </c>
      <c r="T26" s="23">
        <v>8640</v>
      </c>
      <c r="U26" s="23">
        <v>46174.8</v>
      </c>
      <c r="V26" s="23">
        <v>0</v>
      </c>
      <c r="W26" s="114">
        <f t="shared" si="3"/>
        <v>46174.8</v>
      </c>
      <c r="X26" s="21">
        <v>66125</v>
      </c>
      <c r="Y26" s="21">
        <v>20</v>
      </c>
      <c r="Z26" s="21">
        <v>220</v>
      </c>
      <c r="AA26" s="21">
        <v>220</v>
      </c>
      <c r="AB26" s="23">
        <f t="shared" si="2"/>
        <v>1745.7391304347827</v>
      </c>
      <c r="AC26" s="114">
        <f t="shared" si="0"/>
        <v>209.88545454545456</v>
      </c>
      <c r="AD26" s="114" t="s">
        <v>1577</v>
      </c>
      <c r="AE26" s="284"/>
    </row>
    <row r="27" spans="1:31" s="115" customFormat="1" ht="10.199999999999999" x14ac:dyDescent="0.2">
      <c r="A27" s="21" t="s">
        <v>588</v>
      </c>
      <c r="B27" s="38" t="s">
        <v>859</v>
      </c>
      <c r="C27" s="21" t="s">
        <v>862</v>
      </c>
      <c r="D27" s="21">
        <v>26</v>
      </c>
      <c r="E27" s="21">
        <v>0</v>
      </c>
      <c r="F27" s="21" t="s">
        <v>177</v>
      </c>
      <c r="G27" s="21" t="s">
        <v>862</v>
      </c>
      <c r="H27" s="21">
        <v>0</v>
      </c>
      <c r="I27" s="21">
        <v>20</v>
      </c>
      <c r="J27" s="21">
        <v>11</v>
      </c>
      <c r="K27" s="23">
        <v>22280</v>
      </c>
      <c r="L27" s="23">
        <v>966.95</v>
      </c>
      <c r="M27" s="23">
        <v>3489.05</v>
      </c>
      <c r="N27" s="23">
        <v>0</v>
      </c>
      <c r="O27" s="23">
        <v>1122</v>
      </c>
      <c r="P27" s="23">
        <v>4657</v>
      </c>
      <c r="Q27" s="23">
        <v>3879.8</v>
      </c>
      <c r="R27" s="23">
        <v>1140</v>
      </c>
      <c r="S27" s="23">
        <v>0</v>
      </c>
      <c r="T27" s="23">
        <v>8640</v>
      </c>
      <c r="U27" s="23">
        <v>46174.8</v>
      </c>
      <c r="V27" s="23">
        <v>0</v>
      </c>
      <c r="W27" s="114">
        <f t="shared" ref="W27:W32" si="4">U27+V27</f>
        <v>46174.8</v>
      </c>
      <c r="X27" s="21">
        <v>65000</v>
      </c>
      <c r="Y27" s="21">
        <v>20</v>
      </c>
      <c r="Z27" s="21">
        <v>220</v>
      </c>
      <c r="AA27" s="21">
        <v>180</v>
      </c>
      <c r="AB27" s="23">
        <f t="shared" si="2"/>
        <v>1775.9538461538464</v>
      </c>
      <c r="AC27" s="114">
        <f t="shared" si="0"/>
        <v>209.88545454545456</v>
      </c>
      <c r="AD27" s="114" t="s">
        <v>1578</v>
      </c>
      <c r="AE27" s="284"/>
    </row>
    <row r="28" spans="1:31" s="115" customFormat="1" ht="10.199999999999999" x14ac:dyDescent="0.2">
      <c r="A28" s="21" t="s">
        <v>588</v>
      </c>
      <c r="B28" s="38" t="s">
        <v>859</v>
      </c>
      <c r="C28" s="21" t="s">
        <v>888</v>
      </c>
      <c r="D28" s="21">
        <v>0</v>
      </c>
      <c r="E28" s="21">
        <v>27.23</v>
      </c>
      <c r="F28" s="21" t="s">
        <v>528</v>
      </c>
      <c r="G28" s="21" t="s">
        <v>888</v>
      </c>
      <c r="H28" s="21">
        <v>0</v>
      </c>
      <c r="I28" s="21">
        <v>20</v>
      </c>
      <c r="J28" s="21">
        <v>11</v>
      </c>
      <c r="K28" s="23">
        <v>22280</v>
      </c>
      <c r="L28" s="23">
        <v>351.6</v>
      </c>
      <c r="M28" s="23">
        <v>3489.05</v>
      </c>
      <c r="N28" s="23">
        <v>0</v>
      </c>
      <c r="O28" s="23">
        <v>1122</v>
      </c>
      <c r="P28" s="23">
        <v>4657</v>
      </c>
      <c r="Q28" s="23">
        <v>3879.8</v>
      </c>
      <c r="R28" s="23">
        <v>1140</v>
      </c>
      <c r="S28" s="23">
        <v>0</v>
      </c>
      <c r="T28" s="23">
        <v>8640</v>
      </c>
      <c r="U28" s="23">
        <v>45559.45</v>
      </c>
      <c r="V28" s="23">
        <v>0</v>
      </c>
      <c r="W28" s="114">
        <f t="shared" si="4"/>
        <v>45559.45</v>
      </c>
      <c r="X28" s="21">
        <v>34037</v>
      </c>
      <c r="Y28" s="21">
        <v>20</v>
      </c>
      <c r="Z28" s="21">
        <v>220</v>
      </c>
      <c r="AA28" s="21">
        <v>240</v>
      </c>
      <c r="AB28" s="23">
        <f t="shared" si="2"/>
        <v>1673.1344105765697</v>
      </c>
      <c r="AC28" s="114">
        <f t="shared" si="0"/>
        <v>207.08840909090907</v>
      </c>
      <c r="AD28" s="114" t="s">
        <v>1579</v>
      </c>
      <c r="AE28" s="284">
        <v>0.49</v>
      </c>
    </row>
    <row r="29" spans="1:31" s="115" customFormat="1" ht="10.199999999999999" x14ac:dyDescent="0.2">
      <c r="A29" s="21" t="s">
        <v>588</v>
      </c>
      <c r="B29" s="38" t="s">
        <v>899</v>
      </c>
      <c r="C29" s="21" t="s">
        <v>914</v>
      </c>
      <c r="D29" s="21">
        <v>26.09</v>
      </c>
      <c r="E29" s="21">
        <v>0</v>
      </c>
      <c r="F29" s="21" t="s">
        <v>177</v>
      </c>
      <c r="G29" s="21" t="s">
        <v>914</v>
      </c>
      <c r="H29" s="21">
        <v>0</v>
      </c>
      <c r="I29" s="21">
        <v>20</v>
      </c>
      <c r="J29" s="21">
        <v>11</v>
      </c>
      <c r="K29" s="23">
        <v>22280</v>
      </c>
      <c r="L29" s="23">
        <v>351.6</v>
      </c>
      <c r="M29" s="23">
        <v>3489.05</v>
      </c>
      <c r="N29" s="23">
        <v>0</v>
      </c>
      <c r="O29" s="23">
        <v>1122</v>
      </c>
      <c r="P29" s="23">
        <v>4657</v>
      </c>
      <c r="Q29" s="23">
        <v>3879.8</v>
      </c>
      <c r="R29" s="23">
        <v>1140</v>
      </c>
      <c r="S29" s="23">
        <v>0</v>
      </c>
      <c r="T29" s="23">
        <v>8640</v>
      </c>
      <c r="U29" s="23">
        <v>45559.45</v>
      </c>
      <c r="V29" s="23">
        <v>0</v>
      </c>
      <c r="W29" s="114">
        <f t="shared" si="4"/>
        <v>45559.45</v>
      </c>
      <c r="X29" s="21">
        <v>65225</v>
      </c>
      <c r="Y29" s="21">
        <v>20</v>
      </c>
      <c r="Z29" s="21">
        <v>220</v>
      </c>
      <c r="AA29" s="21">
        <v>240</v>
      </c>
      <c r="AB29" s="23">
        <f t="shared" si="2"/>
        <v>1746.241855116903</v>
      </c>
      <c r="AC29" s="114">
        <f t="shared" si="0"/>
        <v>207.08840909090907</v>
      </c>
      <c r="AD29" s="114" t="s">
        <v>1580</v>
      </c>
      <c r="AE29" s="284"/>
    </row>
    <row r="30" spans="1:31" s="115" customFormat="1" ht="10.199999999999999" x14ac:dyDescent="0.2">
      <c r="A30" s="21" t="s">
        <v>588</v>
      </c>
      <c r="B30" s="38" t="s">
        <v>927</v>
      </c>
      <c r="C30" s="21" t="s">
        <v>947</v>
      </c>
      <c r="D30" s="21">
        <v>26.36</v>
      </c>
      <c r="E30" s="21">
        <v>0</v>
      </c>
      <c r="F30" s="21" t="s">
        <v>177</v>
      </c>
      <c r="G30" s="21" t="s">
        <v>947</v>
      </c>
      <c r="H30" s="21">
        <v>0</v>
      </c>
      <c r="I30" s="21">
        <v>20</v>
      </c>
      <c r="J30" s="21">
        <v>11</v>
      </c>
      <c r="K30" s="23">
        <v>22280</v>
      </c>
      <c r="L30" s="23">
        <v>351.6</v>
      </c>
      <c r="M30" s="23">
        <v>3489.05</v>
      </c>
      <c r="N30" s="23">
        <v>0</v>
      </c>
      <c r="O30" s="23">
        <v>1122</v>
      </c>
      <c r="P30" s="23">
        <v>4657</v>
      </c>
      <c r="Q30" s="23">
        <v>3879.8</v>
      </c>
      <c r="R30" s="23">
        <v>1140</v>
      </c>
      <c r="S30" s="23">
        <v>0</v>
      </c>
      <c r="T30" s="23">
        <v>8640</v>
      </c>
      <c r="U30" s="23">
        <v>45559.45</v>
      </c>
      <c r="V30" s="23">
        <v>0</v>
      </c>
      <c r="W30" s="114">
        <f t="shared" si="4"/>
        <v>45559.45</v>
      </c>
      <c r="X30" s="21">
        <v>65900</v>
      </c>
      <c r="Y30" s="21">
        <v>20</v>
      </c>
      <c r="Z30" s="21">
        <v>240</v>
      </c>
      <c r="AA30" s="21">
        <v>240</v>
      </c>
      <c r="AB30" s="23">
        <f t="shared" si="2"/>
        <v>1728.3554628224581</v>
      </c>
      <c r="AC30" s="114">
        <f t="shared" si="0"/>
        <v>189.83104166666666</v>
      </c>
      <c r="AD30" s="114" t="s">
        <v>1581</v>
      </c>
      <c r="AE30" s="284"/>
    </row>
    <row r="31" spans="1:31" s="115" customFormat="1" ht="10.199999999999999" x14ac:dyDescent="0.2">
      <c r="A31" s="21" t="s">
        <v>588</v>
      </c>
      <c r="B31" s="38" t="s">
        <v>966</v>
      </c>
      <c r="C31" s="21" t="s">
        <v>967</v>
      </c>
      <c r="D31" s="21">
        <v>26.54</v>
      </c>
      <c r="E31" s="21">
        <v>0</v>
      </c>
      <c r="F31" s="21" t="s">
        <v>177</v>
      </c>
      <c r="G31" s="21" t="s">
        <v>967</v>
      </c>
      <c r="H31" s="21">
        <v>0</v>
      </c>
      <c r="I31" s="21">
        <v>20</v>
      </c>
      <c r="J31" s="21">
        <v>11</v>
      </c>
      <c r="K31" s="23">
        <v>23461.4</v>
      </c>
      <c r="L31" s="23">
        <v>370.24</v>
      </c>
      <c r="M31" s="23">
        <v>3674.06</v>
      </c>
      <c r="N31" s="23">
        <v>0</v>
      </c>
      <c r="O31" s="23">
        <v>1190.2</v>
      </c>
      <c r="P31" s="23">
        <v>4747.8</v>
      </c>
      <c r="Q31" s="23">
        <v>4224</v>
      </c>
      <c r="R31" s="23">
        <v>1140</v>
      </c>
      <c r="S31" s="23">
        <v>0</v>
      </c>
      <c r="T31" s="23">
        <v>9216</v>
      </c>
      <c r="U31" s="23">
        <v>48023.7</v>
      </c>
      <c r="V31" s="23">
        <v>0</v>
      </c>
      <c r="W31" s="114">
        <f t="shared" si="4"/>
        <v>48023.7</v>
      </c>
      <c r="X31" s="21">
        <v>66350</v>
      </c>
      <c r="Y31" s="21">
        <v>20</v>
      </c>
      <c r="Z31" s="21">
        <v>240</v>
      </c>
      <c r="AA31" s="21">
        <v>233</v>
      </c>
      <c r="AB31" s="23">
        <f t="shared" si="2"/>
        <v>1809.4837980406933</v>
      </c>
      <c r="AC31" s="114">
        <f t="shared" si="0"/>
        <v>200.09875</v>
      </c>
      <c r="AD31" s="114" t="s">
        <v>1904</v>
      </c>
      <c r="AE31" s="284"/>
    </row>
    <row r="32" spans="1:31" s="115" customFormat="1" ht="10.199999999999999" x14ac:dyDescent="0.2">
      <c r="A32" s="21" t="s">
        <v>588</v>
      </c>
      <c r="B32" s="38" t="s">
        <v>1010</v>
      </c>
      <c r="C32" s="21" t="s">
        <v>1013</v>
      </c>
      <c r="D32" s="21">
        <v>26.4</v>
      </c>
      <c r="E32" s="21">
        <v>0</v>
      </c>
      <c r="F32" s="21" t="s">
        <v>177</v>
      </c>
      <c r="G32" s="21" t="s">
        <v>1013</v>
      </c>
      <c r="H32" s="21">
        <v>0</v>
      </c>
      <c r="I32" s="21">
        <v>20</v>
      </c>
      <c r="J32" s="21">
        <v>11</v>
      </c>
      <c r="K32" s="23">
        <v>23461.4</v>
      </c>
      <c r="L32" s="23">
        <v>370.24</v>
      </c>
      <c r="M32" s="23">
        <v>3674.06</v>
      </c>
      <c r="N32" s="23">
        <v>0</v>
      </c>
      <c r="O32" s="23">
        <v>1190.2</v>
      </c>
      <c r="P32" s="23">
        <v>4747.8</v>
      </c>
      <c r="Q32" s="23">
        <v>4224</v>
      </c>
      <c r="R32" s="23">
        <v>1140</v>
      </c>
      <c r="S32" s="23">
        <v>0</v>
      </c>
      <c r="T32" s="23">
        <v>9216</v>
      </c>
      <c r="U32" s="23">
        <v>48023.7</v>
      </c>
      <c r="V32" s="23">
        <v>0</v>
      </c>
      <c r="W32" s="114">
        <f t="shared" si="4"/>
        <v>48023.7</v>
      </c>
      <c r="X32" s="21">
        <v>66350</v>
      </c>
      <c r="Y32" s="21">
        <v>20</v>
      </c>
      <c r="Z32" s="21">
        <v>220</v>
      </c>
      <c r="AA32" s="21">
        <v>220</v>
      </c>
      <c r="AB32" s="23">
        <f t="shared" si="2"/>
        <v>1819.0795454545455</v>
      </c>
      <c r="AC32" s="114">
        <f t="shared" si="0"/>
        <v>218.28954545454545</v>
      </c>
      <c r="AD32" s="114" t="s">
        <v>1582</v>
      </c>
      <c r="AE32" s="284"/>
    </row>
    <row r="33" spans="1:31" s="5" customFormat="1" ht="10.199999999999999" x14ac:dyDescent="0.2">
      <c r="A33" s="1"/>
      <c r="B33" s="1"/>
      <c r="C33" s="1"/>
      <c r="D33" s="1"/>
      <c r="E33" s="1"/>
      <c r="F33" s="1"/>
      <c r="G33" s="1"/>
      <c r="H33" s="1"/>
      <c r="I33" s="1"/>
      <c r="J33" s="1"/>
      <c r="K33" s="13"/>
      <c r="L33" s="13"/>
      <c r="M33" s="13"/>
      <c r="N33" s="13"/>
      <c r="O33" s="13"/>
      <c r="P33" s="13"/>
      <c r="Q33" s="13"/>
      <c r="R33" s="13"/>
      <c r="S33" s="13"/>
      <c r="T33" s="13"/>
      <c r="U33" s="13"/>
      <c r="V33" s="13"/>
      <c r="W33" s="96"/>
      <c r="X33" s="1"/>
      <c r="Y33" s="1"/>
      <c r="Z33" s="1"/>
      <c r="AA33" s="1"/>
      <c r="AB33" s="6"/>
      <c r="AC33" s="96"/>
      <c r="AD33" s="96"/>
      <c r="AE33" s="285"/>
    </row>
    <row r="34" spans="1:31" s="5" customFormat="1" ht="10.199999999999999" x14ac:dyDescent="0.2">
      <c r="A34" s="1"/>
      <c r="B34" s="1"/>
      <c r="C34" s="1"/>
      <c r="D34" s="1"/>
      <c r="E34" s="1"/>
      <c r="F34" s="1"/>
      <c r="G34" s="1"/>
      <c r="H34" s="1"/>
      <c r="I34" s="1"/>
      <c r="J34" s="1"/>
      <c r="K34" s="13"/>
      <c r="L34" s="13"/>
      <c r="M34" s="13"/>
      <c r="N34" s="13"/>
      <c r="O34" s="13"/>
      <c r="P34" s="13"/>
      <c r="Q34" s="13"/>
      <c r="R34" s="13"/>
      <c r="S34" s="13"/>
      <c r="T34" s="13"/>
      <c r="U34" s="13"/>
      <c r="V34" s="13"/>
      <c r="W34" s="96"/>
      <c r="X34" s="1"/>
      <c r="Y34" s="1"/>
      <c r="Z34" s="1"/>
      <c r="AA34" s="1"/>
      <c r="AB34" s="6"/>
      <c r="AC34" s="96"/>
      <c r="AD34" s="96"/>
      <c r="AE34" s="285"/>
    </row>
    <row r="35" spans="1:31" s="5" customFormat="1" ht="10.199999999999999" x14ac:dyDescent="0.2">
      <c r="A35" s="1"/>
      <c r="B35" s="1"/>
      <c r="C35" s="1"/>
      <c r="D35" s="1"/>
      <c r="E35" s="1"/>
      <c r="F35" s="1"/>
      <c r="G35" s="1"/>
      <c r="H35" s="1"/>
      <c r="I35" s="1"/>
      <c r="J35" s="1"/>
      <c r="K35" s="13"/>
      <c r="L35" s="13"/>
      <c r="M35" s="13"/>
      <c r="N35" s="13"/>
      <c r="O35" s="13"/>
      <c r="P35" s="13"/>
      <c r="Q35" s="13"/>
      <c r="R35" s="13"/>
      <c r="S35" s="13"/>
      <c r="T35" s="13"/>
      <c r="U35" s="13"/>
      <c r="V35" s="13"/>
      <c r="W35" s="1"/>
      <c r="X35" s="1"/>
      <c r="Y35" s="1"/>
      <c r="Z35" s="1"/>
      <c r="AA35" s="1"/>
      <c r="AB35" s="6"/>
      <c r="AC35" s="96"/>
      <c r="AD35" s="96"/>
      <c r="AE35" s="285"/>
    </row>
    <row r="36" spans="1:31" x14ac:dyDescent="0.25">
      <c r="A36" s="97"/>
      <c r="B36" s="97" t="s">
        <v>28</v>
      </c>
      <c r="C36" s="97">
        <f>COUNT(D4:D35)</f>
        <v>29</v>
      </c>
      <c r="D36" s="97">
        <f>SUM(D4:D35)</f>
        <v>301.39</v>
      </c>
      <c r="E36" s="97">
        <f>SUM(E4:E35)</f>
        <v>48.230000000000004</v>
      </c>
      <c r="F36" s="97"/>
      <c r="G36" s="97"/>
      <c r="H36" s="97">
        <f>SUM(H4:H35)</f>
        <v>0</v>
      </c>
      <c r="I36" s="97">
        <f>SUM(I4:I35)</f>
        <v>580</v>
      </c>
      <c r="J36" s="97">
        <f>MAX(J4:J35)</f>
        <v>13</v>
      </c>
      <c r="K36" s="98">
        <f>SUM(K4:K35)</f>
        <v>587924.4</v>
      </c>
      <c r="L36" s="98">
        <f t="shared" ref="L36:V36" si="5">SUM(L4:L35)</f>
        <v>4679.21</v>
      </c>
      <c r="M36" s="98">
        <f t="shared" si="5"/>
        <v>103842.86000000003</v>
      </c>
      <c r="N36" s="98">
        <f t="shared" si="5"/>
        <v>0</v>
      </c>
      <c r="O36" s="98">
        <f t="shared" si="5"/>
        <v>28865.399999999998</v>
      </c>
      <c r="P36" s="98">
        <f t="shared" si="5"/>
        <v>68151.8</v>
      </c>
      <c r="Q36" s="98">
        <f t="shared" si="5"/>
        <v>217974.79999999993</v>
      </c>
      <c r="R36" s="98">
        <f t="shared" si="5"/>
        <v>30679.759999999998</v>
      </c>
      <c r="S36" s="98">
        <f t="shared" si="5"/>
        <v>0</v>
      </c>
      <c r="T36" s="98">
        <f t="shared" si="5"/>
        <v>227232</v>
      </c>
      <c r="U36" s="98">
        <f t="shared" si="5"/>
        <v>1269350.23</v>
      </c>
      <c r="V36" s="98">
        <f t="shared" si="5"/>
        <v>23012.52</v>
      </c>
      <c r="W36" s="98">
        <f>SUM(W4:W35)</f>
        <v>1292362.7499999998</v>
      </c>
      <c r="X36" s="101">
        <f>SUM(X4:X35)</f>
        <v>840112</v>
      </c>
      <c r="Y36" s="101">
        <f>SUM(Y4:Y35)</f>
        <v>580</v>
      </c>
      <c r="Z36" s="101">
        <f>SUM(Z4:Z35)</f>
        <v>6673</v>
      </c>
      <c r="AA36" s="101">
        <f>SUM(AA4:AA35)</f>
        <v>6692</v>
      </c>
      <c r="AB36" s="113">
        <f>W36/(D36+E36)</f>
        <v>3696.4783193181161</v>
      </c>
      <c r="AC36" s="113">
        <f>W36/Z36</f>
        <v>193.67042559568407</v>
      </c>
      <c r="AD36" s="113"/>
      <c r="AE36" s="113"/>
    </row>
    <row r="37" spans="1:31" ht="31.2" x14ac:dyDescent="0.25">
      <c r="A37" s="146" t="s">
        <v>14</v>
      </c>
      <c r="B37" s="146" t="s">
        <v>15</v>
      </c>
      <c r="C37" s="146" t="s">
        <v>16</v>
      </c>
      <c r="D37" s="43" t="s">
        <v>526</v>
      </c>
      <c r="E37" s="43" t="s">
        <v>524</v>
      </c>
      <c r="F37" s="146" t="s">
        <v>2</v>
      </c>
      <c r="G37" s="146" t="s">
        <v>3</v>
      </c>
      <c r="H37" s="43" t="s">
        <v>29</v>
      </c>
      <c r="I37" s="43" t="s">
        <v>155</v>
      </c>
      <c r="J37" s="43" t="s">
        <v>5</v>
      </c>
      <c r="K37" s="43" t="s">
        <v>6</v>
      </c>
      <c r="L37" s="43" t="s">
        <v>773</v>
      </c>
      <c r="M37" s="43" t="s">
        <v>13</v>
      </c>
      <c r="N37" s="146" t="s">
        <v>17</v>
      </c>
      <c r="O37" s="146" t="s">
        <v>7</v>
      </c>
      <c r="P37" s="43" t="s">
        <v>8</v>
      </c>
      <c r="Q37" s="146" t="s">
        <v>9</v>
      </c>
      <c r="R37" s="43" t="s">
        <v>18</v>
      </c>
      <c r="S37" s="146" t="s">
        <v>10</v>
      </c>
      <c r="T37" s="146" t="s">
        <v>12</v>
      </c>
      <c r="U37" s="43" t="s">
        <v>169</v>
      </c>
      <c r="V37" s="43" t="s">
        <v>170</v>
      </c>
      <c r="W37" s="43" t="s">
        <v>171</v>
      </c>
      <c r="X37" s="43" t="s">
        <v>163</v>
      </c>
      <c r="Y37" s="43" t="s">
        <v>164</v>
      </c>
      <c r="Z37" s="43" t="s">
        <v>165</v>
      </c>
      <c r="AA37" s="43" t="s">
        <v>166</v>
      </c>
      <c r="AB37" s="146" t="s">
        <v>167</v>
      </c>
      <c r="AC37" s="146" t="s">
        <v>168</v>
      </c>
      <c r="AD37" s="146" t="s">
        <v>1405</v>
      </c>
      <c r="AE37" s="146" t="s">
        <v>1406</v>
      </c>
    </row>
    <row r="38" spans="1:31" x14ac:dyDescent="0.25">
      <c r="A38" s="100"/>
      <c r="B38" s="100"/>
      <c r="C38" s="100"/>
      <c r="D38" s="100"/>
      <c r="E38" s="100"/>
      <c r="F38" s="100"/>
      <c r="G38" s="100"/>
      <c r="H38" s="100"/>
      <c r="I38" s="100"/>
      <c r="J38" s="100"/>
      <c r="K38" s="100"/>
      <c r="L38" s="100"/>
      <c r="M38" s="100"/>
      <c r="N38" s="100"/>
      <c r="O38" s="100"/>
      <c r="P38" s="100"/>
      <c r="Q38" s="100"/>
      <c r="R38" s="100"/>
      <c r="S38" s="100"/>
      <c r="T38" s="100"/>
      <c r="U38" s="100"/>
      <c r="V38" s="100"/>
      <c r="W38" s="100"/>
      <c r="X38" s="100"/>
      <c r="Y38" s="100"/>
      <c r="Z38" s="100"/>
      <c r="AA38" s="100"/>
      <c r="AB38" s="100"/>
      <c r="AC38" s="100"/>
      <c r="AD38" s="100"/>
      <c r="AE38" s="100"/>
    </row>
    <row r="39" spans="1:31" s="227" customFormat="1" ht="36" x14ac:dyDescent="0.25">
      <c r="A39" s="304" t="s">
        <v>1251</v>
      </c>
      <c r="B39" s="304"/>
      <c r="C39" s="245" t="s">
        <v>30</v>
      </c>
      <c r="D39" s="245" t="s">
        <v>526</v>
      </c>
      <c r="E39" s="245" t="s">
        <v>524</v>
      </c>
      <c r="F39" s="246"/>
      <c r="G39" s="246"/>
      <c r="H39" s="245" t="s">
        <v>31</v>
      </c>
      <c r="I39" s="245" t="s">
        <v>4</v>
      </c>
      <c r="J39" s="245" t="s">
        <v>5</v>
      </c>
      <c r="K39" s="245" t="s">
        <v>6</v>
      </c>
      <c r="L39" s="245" t="s">
        <v>773</v>
      </c>
      <c r="M39" s="245" t="s">
        <v>13</v>
      </c>
      <c r="N39" s="246" t="s">
        <v>17</v>
      </c>
      <c r="O39" s="246" t="s">
        <v>7</v>
      </c>
      <c r="P39" s="245" t="s">
        <v>8</v>
      </c>
      <c r="Q39" s="246" t="s">
        <v>9</v>
      </c>
      <c r="R39" s="245" t="s">
        <v>18</v>
      </c>
      <c r="S39" s="246" t="s">
        <v>10</v>
      </c>
      <c r="T39" s="246" t="s">
        <v>12</v>
      </c>
      <c r="U39" s="245" t="s">
        <v>169</v>
      </c>
      <c r="V39" s="245" t="s">
        <v>170</v>
      </c>
      <c r="W39" s="245" t="s">
        <v>171</v>
      </c>
      <c r="X39" s="245" t="s">
        <v>163</v>
      </c>
      <c r="Y39" s="245" t="s">
        <v>164</v>
      </c>
      <c r="Z39" s="245" t="s">
        <v>165</v>
      </c>
      <c r="AA39" s="245" t="s">
        <v>166</v>
      </c>
      <c r="AB39" s="247" t="s">
        <v>167</v>
      </c>
      <c r="AC39" s="247" t="s">
        <v>168</v>
      </c>
      <c r="AD39" s="247"/>
      <c r="AE39" s="247"/>
    </row>
    <row r="40" spans="1:31" s="20" customFormat="1" ht="25.5" customHeight="1" x14ac:dyDescent="0.25">
      <c r="A40" s="303" t="s">
        <v>703</v>
      </c>
      <c r="B40" s="303"/>
      <c r="C40" s="95">
        <f>COUNT(D4:D10)</f>
        <v>7</v>
      </c>
      <c r="D40" s="95">
        <f>SUM(D4:D10)</f>
        <v>1.75</v>
      </c>
      <c r="E40" s="95">
        <f>SUM(E4:E10)</f>
        <v>0</v>
      </c>
      <c r="F40" s="95"/>
      <c r="G40" s="95"/>
      <c r="H40" s="95">
        <f>SUM(H4:H10)</f>
        <v>0</v>
      </c>
      <c r="I40" s="95">
        <f>SUM(I4:I10)</f>
        <v>140</v>
      </c>
      <c r="J40" s="95">
        <f>MAX(J4:J10)</f>
        <v>12</v>
      </c>
      <c r="K40" s="45">
        <f>SUM(K4:K10)</f>
        <v>119681.80000000002</v>
      </c>
      <c r="L40" s="45">
        <f t="shared" ref="L40:V40" si="6">SUM(L4:L10)</f>
        <v>0</v>
      </c>
      <c r="M40" s="45">
        <f t="shared" si="6"/>
        <v>23936.36</v>
      </c>
      <c r="N40" s="45">
        <f t="shared" si="6"/>
        <v>0</v>
      </c>
      <c r="O40" s="45">
        <f t="shared" si="6"/>
        <v>6545</v>
      </c>
      <c r="P40" s="45">
        <f t="shared" si="6"/>
        <v>2826.6000000000004</v>
      </c>
      <c r="Q40" s="45">
        <f t="shared" si="6"/>
        <v>55380</v>
      </c>
      <c r="R40" s="45">
        <f t="shared" si="6"/>
        <v>7000</v>
      </c>
      <c r="S40" s="45">
        <f t="shared" si="6"/>
        <v>0</v>
      </c>
      <c r="T40" s="45">
        <f t="shared" si="6"/>
        <v>43680</v>
      </c>
      <c r="U40" s="45">
        <f t="shared" si="6"/>
        <v>259049.75999999995</v>
      </c>
      <c r="V40" s="45">
        <f t="shared" si="6"/>
        <v>23012.52</v>
      </c>
      <c r="W40" s="255">
        <f>U40+V40</f>
        <v>282062.27999999997</v>
      </c>
      <c r="X40" s="249">
        <f>SUM(X4:X10)</f>
        <v>4375</v>
      </c>
      <c r="Y40" s="249">
        <f>SUM(Y4:Y10)</f>
        <v>140</v>
      </c>
      <c r="Z40" s="249">
        <f>SUM(Z4:Z10)</f>
        <v>1593</v>
      </c>
      <c r="AA40" s="249">
        <f>SUM(AA4:AA10)</f>
        <v>1539</v>
      </c>
      <c r="AB40" s="62">
        <f>W40/(D40+E40)</f>
        <v>161178.44571428568</v>
      </c>
      <c r="AC40" s="255">
        <f>U40/Z40</f>
        <v>162.61755178907717</v>
      </c>
      <c r="AD40" s="255"/>
      <c r="AE40" s="255"/>
    </row>
    <row r="41" spans="1:31" s="20" customFormat="1" ht="25.5" customHeight="1" x14ac:dyDescent="0.25">
      <c r="A41" s="303" t="s">
        <v>708</v>
      </c>
      <c r="B41" s="303"/>
      <c r="C41" s="95">
        <f>COUNT(D11:D16)</f>
        <v>6</v>
      </c>
      <c r="D41" s="95">
        <f>SUM(D11:D16)</f>
        <v>21.7</v>
      </c>
      <c r="E41" s="95">
        <f>SUM(E11:E16)</f>
        <v>21</v>
      </c>
      <c r="F41" s="95"/>
      <c r="G41" s="95"/>
      <c r="H41" s="95">
        <f>SUM(H11:H16)</f>
        <v>0</v>
      </c>
      <c r="I41" s="95">
        <f>SUM(I11:I16)</f>
        <v>120</v>
      </c>
      <c r="J41" s="95">
        <f>MAX(J11:J16)</f>
        <v>10</v>
      </c>
      <c r="K41" s="45">
        <f>SUM(K11:K16)</f>
        <v>119081.20000000001</v>
      </c>
      <c r="L41" s="45">
        <f t="shared" ref="L41:V41" si="7">SUM(L11:L16)</f>
        <v>0</v>
      </c>
      <c r="M41" s="45">
        <f t="shared" si="7"/>
        <v>23816.240000000002</v>
      </c>
      <c r="N41" s="45">
        <f t="shared" si="7"/>
        <v>0</v>
      </c>
      <c r="O41" s="45">
        <f t="shared" si="7"/>
        <v>5780</v>
      </c>
      <c r="P41" s="45">
        <f t="shared" si="7"/>
        <v>2422.8000000000002</v>
      </c>
      <c r="Q41" s="45">
        <f t="shared" si="7"/>
        <v>61020</v>
      </c>
      <c r="R41" s="45">
        <f t="shared" si="7"/>
        <v>6000</v>
      </c>
      <c r="S41" s="45">
        <f t="shared" si="7"/>
        <v>0</v>
      </c>
      <c r="T41" s="45">
        <f t="shared" si="7"/>
        <v>54400</v>
      </c>
      <c r="U41" s="45">
        <f t="shared" si="7"/>
        <v>272520.24</v>
      </c>
      <c r="V41" s="45">
        <f t="shared" si="7"/>
        <v>0</v>
      </c>
      <c r="W41" s="255">
        <f>U41+V41</f>
        <v>272520.24</v>
      </c>
      <c r="X41" s="249">
        <f>SUM(X11:X16)</f>
        <v>106500</v>
      </c>
      <c r="Y41" s="249">
        <f>SUM(Y11:Y16)</f>
        <v>120</v>
      </c>
      <c r="Z41" s="249">
        <f>SUM(Z11:Z16)</f>
        <v>1300</v>
      </c>
      <c r="AA41" s="249">
        <f>SUM(AA11:AA16)</f>
        <v>1300</v>
      </c>
      <c r="AB41" s="62">
        <f>W41/(D41+E41)</f>
        <v>6382.2070257611231</v>
      </c>
      <c r="AC41" s="255">
        <f>U41/Z41</f>
        <v>209.63095384615383</v>
      </c>
      <c r="AD41" s="255"/>
      <c r="AE41" s="255"/>
    </row>
    <row r="42" spans="1:31" s="20" customFormat="1" ht="25.5" customHeight="1" x14ac:dyDescent="0.25">
      <c r="A42" s="303" t="s">
        <v>741</v>
      </c>
      <c r="B42" s="303"/>
      <c r="C42" s="95">
        <f>COUNT(D17:D23)</f>
        <v>7</v>
      </c>
      <c r="D42" s="95">
        <f>SUM(D17:D23)</f>
        <v>106</v>
      </c>
      <c r="E42" s="95">
        <f>SUM(E17:E23)</f>
        <v>0</v>
      </c>
      <c r="F42" s="95"/>
      <c r="G42" s="95"/>
      <c r="H42" s="95">
        <f>SUM(H17:H23)</f>
        <v>0</v>
      </c>
      <c r="I42" s="95">
        <f>SUM(I17:I23)</f>
        <v>140</v>
      </c>
      <c r="J42" s="95">
        <f>MAX(J17:J23)</f>
        <v>13</v>
      </c>
      <c r="K42" s="45">
        <f>SUM(K17:K23)</f>
        <v>149212.59999999998</v>
      </c>
      <c r="L42" s="45">
        <f t="shared" ref="L42:V42" si="8">SUM(L17:L23)</f>
        <v>0</v>
      </c>
      <c r="M42" s="45">
        <f t="shared" si="8"/>
        <v>25895.319999999996</v>
      </c>
      <c r="N42" s="45">
        <f t="shared" si="8"/>
        <v>0</v>
      </c>
      <c r="O42" s="45">
        <f t="shared" si="8"/>
        <v>6789.2000000000007</v>
      </c>
      <c r="P42" s="45">
        <f t="shared" si="8"/>
        <v>25518.6</v>
      </c>
      <c r="Q42" s="45">
        <f t="shared" si="8"/>
        <v>62748</v>
      </c>
      <c r="R42" s="45">
        <f t="shared" si="8"/>
        <v>7419.76</v>
      </c>
      <c r="S42" s="45">
        <f t="shared" si="8"/>
        <v>0</v>
      </c>
      <c r="T42" s="45">
        <f t="shared" si="8"/>
        <v>50240</v>
      </c>
      <c r="U42" s="45">
        <f t="shared" si="8"/>
        <v>327823.48</v>
      </c>
      <c r="V42" s="45">
        <f t="shared" si="8"/>
        <v>0</v>
      </c>
      <c r="W42" s="255">
        <f>U42+V42</f>
        <v>327823.48</v>
      </c>
      <c r="X42" s="249">
        <f>SUM(X17:X23)</f>
        <v>265000</v>
      </c>
      <c r="Y42" s="249">
        <f>SUM(Y17:Y23)</f>
        <v>140</v>
      </c>
      <c r="Z42" s="249">
        <f>SUM(Z17:Z23)</f>
        <v>1720</v>
      </c>
      <c r="AA42" s="249">
        <f>SUM(AA17:AA23)</f>
        <v>1800</v>
      </c>
      <c r="AB42" s="62">
        <f>W42/(D42+E42)</f>
        <v>3092.6743396226411</v>
      </c>
      <c r="AC42" s="255">
        <f>U42/Z42</f>
        <v>190.59504651162788</v>
      </c>
      <c r="AD42" s="255"/>
      <c r="AE42" s="255"/>
    </row>
    <row r="43" spans="1:31" s="20" customFormat="1" ht="25.5" customHeight="1" x14ac:dyDescent="0.25">
      <c r="A43" s="303" t="s">
        <v>752</v>
      </c>
      <c r="B43" s="303"/>
      <c r="C43" s="95">
        <f>COUNT(D24:D29)</f>
        <v>6</v>
      </c>
      <c r="D43" s="95">
        <f>SUM(D24:D29)</f>
        <v>92.64</v>
      </c>
      <c r="E43" s="95">
        <f>SUM(E24:E29)</f>
        <v>27.23</v>
      </c>
      <c r="F43" s="95"/>
      <c r="G43" s="95"/>
      <c r="H43" s="95">
        <f>SUM(H24:H29)</f>
        <v>0</v>
      </c>
      <c r="I43" s="95">
        <f>SUM(I24:I29)</f>
        <v>120</v>
      </c>
      <c r="J43" s="95">
        <f>MAX(J24:J29)</f>
        <v>11</v>
      </c>
      <c r="K43" s="45">
        <f>SUM(K24:K29)</f>
        <v>130746</v>
      </c>
      <c r="L43" s="45">
        <f t="shared" ref="L43:V43" si="9">SUM(L24:L29)</f>
        <v>3587.13</v>
      </c>
      <c r="M43" s="45">
        <f t="shared" si="9"/>
        <v>19357.769999999997</v>
      </c>
      <c r="N43" s="45">
        <f t="shared" si="9"/>
        <v>0</v>
      </c>
      <c r="O43" s="45">
        <f t="shared" si="9"/>
        <v>6248.8</v>
      </c>
      <c r="P43" s="45">
        <f t="shared" si="9"/>
        <v>23231.200000000001</v>
      </c>
      <c r="Q43" s="45">
        <f t="shared" si="9"/>
        <v>26498.999999999996</v>
      </c>
      <c r="R43" s="45">
        <f t="shared" si="9"/>
        <v>6840</v>
      </c>
      <c r="S43" s="45">
        <f t="shared" si="9"/>
        <v>0</v>
      </c>
      <c r="T43" s="45">
        <f t="shared" si="9"/>
        <v>51840</v>
      </c>
      <c r="U43" s="45">
        <f t="shared" si="9"/>
        <v>268349.90000000002</v>
      </c>
      <c r="V43" s="45">
        <f t="shared" si="9"/>
        <v>0</v>
      </c>
      <c r="W43" s="255">
        <f>U43+V43</f>
        <v>268349.90000000002</v>
      </c>
      <c r="X43" s="249">
        <f>SUM(X24:X29)</f>
        <v>265637</v>
      </c>
      <c r="Y43" s="249">
        <f>SUM(Y24:Y29)</f>
        <v>120</v>
      </c>
      <c r="Z43" s="249">
        <f>SUM(Z24:Z29)</f>
        <v>1360</v>
      </c>
      <c r="AA43" s="249">
        <f>SUM(AA24:AA29)</f>
        <v>1360</v>
      </c>
      <c r="AB43" s="62">
        <f>W43/(D43+E43)</f>
        <v>2238.6743972637023</v>
      </c>
      <c r="AC43" s="255">
        <f>U43/Z43</f>
        <v>197.3161029411765</v>
      </c>
      <c r="AD43" s="255"/>
      <c r="AE43" s="255"/>
    </row>
    <row r="44" spans="1:31" s="20" customFormat="1" ht="25.5" customHeight="1" x14ac:dyDescent="0.25">
      <c r="A44" s="303" t="s">
        <v>964</v>
      </c>
      <c r="B44" s="303"/>
      <c r="C44" s="95">
        <f>COUNT(D30:D32)</f>
        <v>3</v>
      </c>
      <c r="D44" s="95">
        <f>SUM(D30:D32)</f>
        <v>79.3</v>
      </c>
      <c r="E44" s="95">
        <f>SUM(E30:E32)</f>
        <v>0</v>
      </c>
      <c r="F44" s="95"/>
      <c r="G44" s="95"/>
      <c r="H44" s="95">
        <f>SUM(H30:H32)</f>
        <v>0</v>
      </c>
      <c r="I44" s="95">
        <f>SUM(I30:I32)</f>
        <v>60</v>
      </c>
      <c r="J44" s="95">
        <f>MAX(J30:J32)</f>
        <v>11</v>
      </c>
      <c r="K44" s="45">
        <f>SUM(K30:K32)</f>
        <v>69202.8</v>
      </c>
      <c r="L44" s="45">
        <f t="shared" ref="L44:V44" si="10">SUM(L30:L32)</f>
        <v>1092.08</v>
      </c>
      <c r="M44" s="45">
        <f t="shared" si="10"/>
        <v>10837.17</v>
      </c>
      <c r="N44" s="45">
        <f t="shared" si="10"/>
        <v>0</v>
      </c>
      <c r="O44" s="45">
        <f t="shared" si="10"/>
        <v>3502.3999999999996</v>
      </c>
      <c r="P44" s="45">
        <f t="shared" si="10"/>
        <v>14152.599999999999</v>
      </c>
      <c r="Q44" s="45">
        <f t="shared" si="10"/>
        <v>12327.8</v>
      </c>
      <c r="R44" s="45">
        <f t="shared" si="10"/>
        <v>3420</v>
      </c>
      <c r="S44" s="45">
        <f t="shared" si="10"/>
        <v>0</v>
      </c>
      <c r="T44" s="45">
        <f t="shared" si="10"/>
        <v>27072</v>
      </c>
      <c r="U44" s="45">
        <f t="shared" si="10"/>
        <v>141606.84999999998</v>
      </c>
      <c r="V44" s="45">
        <f t="shared" si="10"/>
        <v>0</v>
      </c>
      <c r="W44" s="255">
        <f>U44+V44</f>
        <v>141606.84999999998</v>
      </c>
      <c r="X44" s="249">
        <f>SUM(X30:X32)</f>
        <v>198600</v>
      </c>
      <c r="Y44" s="249">
        <f>SUM(Y30:Y32)</f>
        <v>60</v>
      </c>
      <c r="Z44" s="249">
        <f>SUM(Z30:Z32)</f>
        <v>700</v>
      </c>
      <c r="AA44" s="249">
        <f>SUM(AA30:AA32)</f>
        <v>693</v>
      </c>
      <c r="AB44" s="62">
        <f>W44/(D44+E44)</f>
        <v>1785.7105926860022</v>
      </c>
      <c r="AC44" s="255">
        <f>U44/Z44</f>
        <v>202.29549999999998</v>
      </c>
      <c r="AD44" s="255"/>
      <c r="AE44" s="255"/>
    </row>
  </sheetData>
  <mergeCells count="6">
    <mergeCell ref="A40:B40"/>
    <mergeCell ref="A41:B41"/>
    <mergeCell ref="A42:B42"/>
    <mergeCell ref="A43:B43"/>
    <mergeCell ref="A44:B44"/>
    <mergeCell ref="A39:B39"/>
  </mergeCells>
  <pageMargins left="0.74803149606299213" right="0.74803149606299213" top="0.98425196850393704" bottom="0.98425196850393704" header="0.51181102362204722" footer="0.51181102362204722"/>
  <pageSetup paperSize="8" scale="63" orientation="landscape" r:id="rId1"/>
  <headerFooter alignWithMargins="0"/>
  <legacyDrawing r:id="rId2"/>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4">
    <pageSetUpPr fitToPage="1"/>
  </sheetPr>
  <dimension ref="A1:AE37"/>
  <sheetViews>
    <sheetView topLeftCell="A4" workbookViewId="0">
      <selection activeCell="A4" sqref="A4:AE26"/>
    </sheetView>
  </sheetViews>
  <sheetFormatPr defaultRowHeight="13.2" x14ac:dyDescent="0.25"/>
  <cols>
    <col min="1" max="1" width="16.44140625" customWidth="1"/>
    <col min="2" max="2" width="12.88671875" customWidth="1"/>
    <col min="3" max="3" width="14.44140625" customWidth="1"/>
    <col min="6" max="6" width="16.6640625" customWidth="1"/>
    <col min="7" max="7" width="19" customWidth="1"/>
    <col min="11" max="11" width="12" bestFit="1" customWidth="1"/>
    <col min="12" max="12" width="10" bestFit="1" customWidth="1"/>
    <col min="13" max="13" width="11" bestFit="1" customWidth="1"/>
    <col min="14" max="14" width="8" bestFit="1" customWidth="1"/>
    <col min="15" max="15" width="10" bestFit="1" customWidth="1"/>
    <col min="16" max="17" width="11" bestFit="1" customWidth="1"/>
    <col min="18" max="18" width="10" bestFit="1" customWidth="1"/>
    <col min="19" max="19" width="7.44140625" bestFit="1" customWidth="1"/>
    <col min="20" max="20" width="11" bestFit="1" customWidth="1"/>
    <col min="21" max="21" width="12" bestFit="1" customWidth="1"/>
    <col min="22" max="22" width="11" bestFit="1" customWidth="1"/>
    <col min="23" max="23" width="12.109375" customWidth="1"/>
    <col min="28" max="28" width="11" bestFit="1" customWidth="1"/>
    <col min="29" max="29" width="9.44140625" bestFit="1" customWidth="1"/>
    <col min="30" max="30" width="22.109375" customWidth="1"/>
    <col min="31" max="31" width="22.5546875" customWidth="1"/>
  </cols>
  <sheetData>
    <row r="1" spans="1:31" x14ac:dyDescent="0.25">
      <c r="A1" s="10" t="s">
        <v>463</v>
      </c>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31" s="44" customFormat="1" x14ac:dyDescent="0.25">
      <c r="A4" s="21" t="s">
        <v>464</v>
      </c>
      <c r="B4" s="39" t="s">
        <v>442</v>
      </c>
      <c r="C4" s="21" t="s">
        <v>465</v>
      </c>
      <c r="D4" s="21">
        <v>1</v>
      </c>
      <c r="E4" s="21">
        <v>0</v>
      </c>
      <c r="F4" s="21" t="s">
        <v>96</v>
      </c>
      <c r="G4" s="21" t="s">
        <v>465</v>
      </c>
      <c r="H4" s="21">
        <v>0</v>
      </c>
      <c r="I4" s="21">
        <v>20</v>
      </c>
      <c r="J4" s="21">
        <v>12</v>
      </c>
      <c r="K4" s="114">
        <v>19116</v>
      </c>
      <c r="L4" s="114">
        <v>0</v>
      </c>
      <c r="M4" s="114">
        <v>3823.2</v>
      </c>
      <c r="N4" s="114">
        <v>0</v>
      </c>
      <c r="O4" s="114">
        <v>1020</v>
      </c>
      <c r="P4" s="114">
        <v>403.8</v>
      </c>
      <c r="Q4" s="114">
        <v>10074</v>
      </c>
      <c r="R4" s="114">
        <v>1000</v>
      </c>
      <c r="S4" s="114">
        <v>0</v>
      </c>
      <c r="T4" s="23">
        <v>10400</v>
      </c>
      <c r="U4" s="114">
        <v>45837</v>
      </c>
      <c r="V4" s="23">
        <v>23012.52</v>
      </c>
      <c r="W4" s="23">
        <f t="shared" ref="W4:W15" si="0">U4+V4</f>
        <v>68849.52</v>
      </c>
      <c r="X4" s="21">
        <v>2500</v>
      </c>
      <c r="Y4" s="21">
        <v>20</v>
      </c>
      <c r="Z4" s="21">
        <v>240</v>
      </c>
      <c r="AA4" s="21">
        <v>210</v>
      </c>
      <c r="AB4" s="23">
        <f>W4/(D4+E4)</f>
        <v>68849.52</v>
      </c>
      <c r="AC4" s="23">
        <f t="shared" ref="AC4:AC26" si="1">W4/Z4</f>
        <v>286.87299999999999</v>
      </c>
      <c r="AD4" s="23" t="s">
        <v>35</v>
      </c>
      <c r="AE4" s="284"/>
    </row>
    <row r="5" spans="1:31" s="44" customFormat="1" x14ac:dyDescent="0.25">
      <c r="A5" s="21" t="s">
        <v>464</v>
      </c>
      <c r="B5" s="39" t="s">
        <v>496</v>
      </c>
      <c r="C5" s="21" t="s">
        <v>499</v>
      </c>
      <c r="D5" s="21">
        <v>1</v>
      </c>
      <c r="E5" s="21">
        <v>0</v>
      </c>
      <c r="F5" s="21" t="s">
        <v>96</v>
      </c>
      <c r="G5" s="21" t="s">
        <v>499</v>
      </c>
      <c r="H5" s="21">
        <v>0</v>
      </c>
      <c r="I5" s="21">
        <v>20</v>
      </c>
      <c r="J5" s="21">
        <v>9</v>
      </c>
      <c r="K5" s="114">
        <v>19116</v>
      </c>
      <c r="L5" s="114">
        <v>0</v>
      </c>
      <c r="M5" s="114">
        <v>3823.2</v>
      </c>
      <c r="N5" s="114">
        <v>0</v>
      </c>
      <c r="O5" s="114">
        <v>1020</v>
      </c>
      <c r="P5" s="114">
        <v>403.8</v>
      </c>
      <c r="Q5" s="114">
        <v>10074</v>
      </c>
      <c r="R5" s="114">
        <v>1000</v>
      </c>
      <c r="S5" s="114">
        <v>0</v>
      </c>
      <c r="T5" s="23">
        <v>10400</v>
      </c>
      <c r="U5" s="114">
        <v>45837</v>
      </c>
      <c r="V5" s="23">
        <v>23012.52</v>
      </c>
      <c r="W5" s="23">
        <f t="shared" si="0"/>
        <v>68849.52</v>
      </c>
      <c r="X5" s="21">
        <v>2500</v>
      </c>
      <c r="Y5" s="21">
        <v>20</v>
      </c>
      <c r="Z5" s="21">
        <v>240</v>
      </c>
      <c r="AA5" s="21">
        <v>192</v>
      </c>
      <c r="AB5" s="23">
        <f t="shared" ref="AB5:AB26" si="2">W5/(D5+E5)</f>
        <v>68849.52</v>
      </c>
      <c r="AC5" s="23">
        <f t="shared" si="1"/>
        <v>286.87299999999999</v>
      </c>
      <c r="AD5" s="23" t="s">
        <v>35</v>
      </c>
      <c r="AE5" s="284"/>
    </row>
    <row r="6" spans="1:31" s="44" customFormat="1" x14ac:dyDescent="0.25">
      <c r="A6" s="21" t="s">
        <v>464</v>
      </c>
      <c r="B6" s="39" t="s">
        <v>509</v>
      </c>
      <c r="C6" s="21" t="s">
        <v>514</v>
      </c>
      <c r="D6" s="21">
        <v>1</v>
      </c>
      <c r="E6" s="21">
        <v>0</v>
      </c>
      <c r="F6" s="21" t="s">
        <v>96</v>
      </c>
      <c r="G6" s="21" t="s">
        <v>514</v>
      </c>
      <c r="H6" s="21">
        <v>0</v>
      </c>
      <c r="I6" s="21">
        <v>20</v>
      </c>
      <c r="J6" s="21">
        <v>9</v>
      </c>
      <c r="K6" s="114">
        <v>20316</v>
      </c>
      <c r="L6" s="114">
        <v>0</v>
      </c>
      <c r="M6" s="114">
        <v>4063.2</v>
      </c>
      <c r="N6" s="114">
        <v>0</v>
      </c>
      <c r="O6" s="114">
        <v>1105</v>
      </c>
      <c r="P6" s="114">
        <v>403.8</v>
      </c>
      <c r="Q6" s="114">
        <v>10074</v>
      </c>
      <c r="R6" s="114">
        <v>1000</v>
      </c>
      <c r="S6" s="114">
        <v>0</v>
      </c>
      <c r="T6" s="23">
        <v>11200</v>
      </c>
      <c r="U6" s="114">
        <v>48162</v>
      </c>
      <c r="V6" s="23">
        <v>23012.52</v>
      </c>
      <c r="W6" s="23">
        <f t="shared" si="0"/>
        <v>71174.52</v>
      </c>
      <c r="X6" s="21">
        <v>2500</v>
      </c>
      <c r="Y6" s="21">
        <v>20</v>
      </c>
      <c r="Z6" s="21">
        <v>200</v>
      </c>
      <c r="AA6" s="21">
        <v>196</v>
      </c>
      <c r="AB6" s="23">
        <f t="shared" si="2"/>
        <v>71174.52</v>
      </c>
      <c r="AC6" s="23">
        <f t="shared" si="1"/>
        <v>355.87260000000003</v>
      </c>
      <c r="AD6" s="23" t="s">
        <v>35</v>
      </c>
      <c r="AE6" s="284"/>
    </row>
    <row r="7" spans="1:31" s="44" customFormat="1" x14ac:dyDescent="0.25">
      <c r="A7" s="21" t="s">
        <v>464</v>
      </c>
      <c r="B7" s="38" t="s">
        <v>531</v>
      </c>
      <c r="C7" s="21" t="s">
        <v>533</v>
      </c>
      <c r="D7" s="21">
        <v>1</v>
      </c>
      <c r="E7" s="21">
        <v>0</v>
      </c>
      <c r="F7" s="21" t="s">
        <v>96</v>
      </c>
      <c r="G7" s="21" t="s">
        <v>533</v>
      </c>
      <c r="H7" s="21">
        <v>0</v>
      </c>
      <c r="I7" s="21">
        <v>20</v>
      </c>
      <c r="J7" s="21">
        <v>9</v>
      </c>
      <c r="K7" s="23">
        <v>20316</v>
      </c>
      <c r="L7" s="23">
        <v>0</v>
      </c>
      <c r="M7" s="23">
        <v>4063.2</v>
      </c>
      <c r="N7" s="23">
        <v>0</v>
      </c>
      <c r="O7" s="23">
        <v>1105</v>
      </c>
      <c r="P7" s="23">
        <v>403.8</v>
      </c>
      <c r="Q7" s="23">
        <v>10502.4</v>
      </c>
      <c r="R7" s="23">
        <v>1000</v>
      </c>
      <c r="S7" s="23">
        <v>0</v>
      </c>
      <c r="T7" s="23">
        <v>11200</v>
      </c>
      <c r="U7" s="23">
        <v>48590.400000000001</v>
      </c>
      <c r="V7" s="23">
        <v>23012.52</v>
      </c>
      <c r="W7" s="23">
        <f t="shared" si="0"/>
        <v>71602.92</v>
      </c>
      <c r="X7" s="21">
        <v>2500</v>
      </c>
      <c r="Y7" s="21">
        <v>20</v>
      </c>
      <c r="Z7" s="21">
        <v>200</v>
      </c>
      <c r="AA7" s="21">
        <v>210</v>
      </c>
      <c r="AB7" s="23">
        <f t="shared" si="2"/>
        <v>71602.92</v>
      </c>
      <c r="AC7" s="23">
        <f t="shared" si="1"/>
        <v>358.01459999999997</v>
      </c>
      <c r="AD7" s="23" t="s">
        <v>35</v>
      </c>
      <c r="AE7" s="284"/>
    </row>
    <row r="8" spans="1:31" s="44" customFormat="1" ht="21" x14ac:dyDescent="0.25">
      <c r="A8" s="21" t="s">
        <v>464</v>
      </c>
      <c r="B8" s="38" t="s">
        <v>537</v>
      </c>
      <c r="C8" s="21" t="s">
        <v>548</v>
      </c>
      <c r="D8" s="21">
        <v>0</v>
      </c>
      <c r="E8" s="21">
        <v>0</v>
      </c>
      <c r="F8" s="33" t="s">
        <v>547</v>
      </c>
      <c r="G8" s="21" t="s">
        <v>548</v>
      </c>
      <c r="H8" s="21">
        <v>0</v>
      </c>
      <c r="I8" s="21">
        <v>10</v>
      </c>
      <c r="J8" s="21">
        <v>9</v>
      </c>
      <c r="K8" s="23">
        <v>10669.3</v>
      </c>
      <c r="L8" s="23">
        <v>0</v>
      </c>
      <c r="M8" s="23">
        <v>2133.86</v>
      </c>
      <c r="N8" s="23">
        <v>0</v>
      </c>
      <c r="O8" s="23">
        <v>552.5</v>
      </c>
      <c r="P8" s="23">
        <v>201.9</v>
      </c>
      <c r="Q8" s="23">
        <v>5181</v>
      </c>
      <c r="R8" s="23">
        <v>1000</v>
      </c>
      <c r="S8" s="23">
        <v>0</v>
      </c>
      <c r="T8" s="23">
        <v>5600</v>
      </c>
      <c r="U8" s="23">
        <v>25338.560000000001</v>
      </c>
      <c r="V8" s="23">
        <v>0</v>
      </c>
      <c r="W8" s="23">
        <f t="shared" si="0"/>
        <v>25338.560000000001</v>
      </c>
      <c r="X8" s="21">
        <v>0</v>
      </c>
      <c r="Y8" s="21">
        <v>10</v>
      </c>
      <c r="Z8" s="21">
        <v>100</v>
      </c>
      <c r="AA8" s="21">
        <v>100</v>
      </c>
      <c r="AB8" s="23" t="e">
        <f t="shared" si="2"/>
        <v>#DIV/0!</v>
      </c>
      <c r="AC8" s="23">
        <f t="shared" si="1"/>
        <v>253.38560000000001</v>
      </c>
      <c r="AD8" s="23" t="s">
        <v>35</v>
      </c>
      <c r="AE8" s="284"/>
    </row>
    <row r="9" spans="1:31" s="44" customFormat="1" x14ac:dyDescent="0.25">
      <c r="A9" s="21" t="s">
        <v>464</v>
      </c>
      <c r="B9" s="38" t="s">
        <v>550</v>
      </c>
      <c r="C9" s="21" t="s">
        <v>555</v>
      </c>
      <c r="D9" s="21">
        <v>7</v>
      </c>
      <c r="E9" s="21">
        <v>0</v>
      </c>
      <c r="F9" s="21" t="s">
        <v>191</v>
      </c>
      <c r="G9" s="21" t="s">
        <v>555</v>
      </c>
      <c r="H9" s="21">
        <v>0</v>
      </c>
      <c r="I9" s="21">
        <v>20</v>
      </c>
      <c r="J9" s="21">
        <v>11</v>
      </c>
      <c r="K9" s="23">
        <v>21338.6</v>
      </c>
      <c r="L9" s="23">
        <v>0</v>
      </c>
      <c r="M9" s="23">
        <v>4267.72</v>
      </c>
      <c r="N9" s="23">
        <v>0</v>
      </c>
      <c r="O9" s="23">
        <v>1105</v>
      </c>
      <c r="P9" s="23">
        <v>403.8</v>
      </c>
      <c r="Q9" s="23">
        <v>10362</v>
      </c>
      <c r="R9" s="23">
        <v>1000</v>
      </c>
      <c r="S9" s="23">
        <v>0</v>
      </c>
      <c r="T9" s="23">
        <v>11200</v>
      </c>
      <c r="U9" s="23">
        <v>49677.120000000003</v>
      </c>
      <c r="V9" s="23">
        <v>0</v>
      </c>
      <c r="W9" s="23">
        <f t="shared" si="0"/>
        <v>49677.120000000003</v>
      </c>
      <c r="X9" s="21">
        <v>17500</v>
      </c>
      <c r="Y9" s="21">
        <v>20</v>
      </c>
      <c r="Z9" s="21">
        <v>220</v>
      </c>
      <c r="AA9" s="21">
        <v>240</v>
      </c>
      <c r="AB9" s="23">
        <f t="shared" si="2"/>
        <v>7096.7314285714292</v>
      </c>
      <c r="AC9" s="23">
        <f t="shared" si="1"/>
        <v>225.80509090909092</v>
      </c>
      <c r="AD9" s="23" t="s">
        <v>2022</v>
      </c>
      <c r="AE9" s="284"/>
    </row>
    <row r="10" spans="1:31" s="44" customFormat="1" x14ac:dyDescent="0.25">
      <c r="A10" s="21" t="s">
        <v>464</v>
      </c>
      <c r="B10" s="38" t="s">
        <v>561</v>
      </c>
      <c r="C10" s="21" t="s">
        <v>575</v>
      </c>
      <c r="D10" s="21">
        <v>0</v>
      </c>
      <c r="E10" s="21">
        <v>0</v>
      </c>
      <c r="F10" s="21" t="s">
        <v>2023</v>
      </c>
      <c r="G10" s="21" t="s">
        <v>575</v>
      </c>
      <c r="H10" s="21">
        <v>0</v>
      </c>
      <c r="I10" s="21">
        <v>20</v>
      </c>
      <c r="J10" s="21">
        <v>11</v>
      </c>
      <c r="K10" s="23">
        <v>20278.8</v>
      </c>
      <c r="L10" s="23">
        <v>0</v>
      </c>
      <c r="M10" s="23">
        <v>4055.76</v>
      </c>
      <c r="N10" s="23">
        <v>0</v>
      </c>
      <c r="O10" s="23">
        <v>957</v>
      </c>
      <c r="P10" s="23">
        <v>403.8</v>
      </c>
      <c r="Q10" s="23">
        <v>10362</v>
      </c>
      <c r="R10" s="23">
        <v>1000</v>
      </c>
      <c r="S10" s="23">
        <v>0</v>
      </c>
      <c r="T10" s="23">
        <v>9600</v>
      </c>
      <c r="U10" s="23">
        <v>46657.36</v>
      </c>
      <c r="V10" s="23">
        <v>0</v>
      </c>
      <c r="W10" s="23">
        <f t="shared" si="0"/>
        <v>46657.36</v>
      </c>
      <c r="X10" s="21">
        <v>17500</v>
      </c>
      <c r="Y10" s="21">
        <v>20</v>
      </c>
      <c r="Z10" s="21">
        <v>220</v>
      </c>
      <c r="AA10" s="21">
        <v>215</v>
      </c>
      <c r="AB10" s="23" t="e">
        <f t="shared" si="2"/>
        <v>#DIV/0!</v>
      </c>
      <c r="AC10" s="23">
        <f t="shared" si="1"/>
        <v>212.07890909090909</v>
      </c>
      <c r="AD10" s="23" t="s">
        <v>637</v>
      </c>
      <c r="AE10" s="284"/>
    </row>
    <row r="11" spans="1:31" s="44" customFormat="1" x14ac:dyDescent="0.25">
      <c r="A11" s="21" t="s">
        <v>464</v>
      </c>
      <c r="B11" s="38" t="s">
        <v>562</v>
      </c>
      <c r="C11" s="21" t="s">
        <v>586</v>
      </c>
      <c r="D11" s="21">
        <v>26</v>
      </c>
      <c r="E11" s="21">
        <v>0</v>
      </c>
      <c r="F11" s="21" t="s">
        <v>191</v>
      </c>
      <c r="G11" s="21" t="s">
        <v>586</v>
      </c>
      <c r="H11" s="21">
        <v>0</v>
      </c>
      <c r="I11" s="21">
        <v>20</v>
      </c>
      <c r="J11" s="21">
        <v>11</v>
      </c>
      <c r="K11" s="23">
        <v>23819.599999999999</v>
      </c>
      <c r="L11" s="23">
        <v>0</v>
      </c>
      <c r="M11" s="23">
        <v>4763.92</v>
      </c>
      <c r="N11" s="23">
        <v>0</v>
      </c>
      <c r="O11" s="23">
        <v>980.2</v>
      </c>
      <c r="P11" s="23">
        <v>6001</v>
      </c>
      <c r="Q11" s="23">
        <v>10362</v>
      </c>
      <c r="R11" s="23">
        <v>999.88</v>
      </c>
      <c r="S11" s="23">
        <v>0</v>
      </c>
      <c r="T11" s="23">
        <v>11200</v>
      </c>
      <c r="U11" s="23">
        <v>58126.6</v>
      </c>
      <c r="V11" s="23">
        <v>0</v>
      </c>
      <c r="W11" s="23">
        <f t="shared" si="0"/>
        <v>58126.6</v>
      </c>
      <c r="X11" s="21">
        <v>65000</v>
      </c>
      <c r="Y11" s="21">
        <v>20</v>
      </c>
      <c r="Z11" s="21">
        <v>260</v>
      </c>
      <c r="AA11" s="21">
        <v>280</v>
      </c>
      <c r="AB11" s="23">
        <f t="shared" si="2"/>
        <v>2235.6384615384613</v>
      </c>
      <c r="AC11" s="23">
        <f t="shared" si="1"/>
        <v>223.56384615384616</v>
      </c>
      <c r="AD11" s="23" t="s">
        <v>1583</v>
      </c>
      <c r="AE11" s="284"/>
    </row>
    <row r="12" spans="1:31" s="44" customFormat="1" x14ac:dyDescent="0.25">
      <c r="A12" s="21" t="s">
        <v>464</v>
      </c>
      <c r="B12" s="39" t="s">
        <v>563</v>
      </c>
      <c r="C12" s="21" t="s">
        <v>600</v>
      </c>
      <c r="D12" s="21">
        <v>7</v>
      </c>
      <c r="E12" s="21">
        <v>0</v>
      </c>
      <c r="F12" s="21" t="s">
        <v>191</v>
      </c>
      <c r="G12" s="21" t="s">
        <v>600</v>
      </c>
      <c r="H12" s="21">
        <v>0</v>
      </c>
      <c r="I12" s="21">
        <v>20</v>
      </c>
      <c r="J12" s="21">
        <v>11</v>
      </c>
      <c r="K12" s="23">
        <v>21338.6</v>
      </c>
      <c r="L12" s="23">
        <v>0</v>
      </c>
      <c r="M12" s="23">
        <v>4267.72</v>
      </c>
      <c r="N12" s="23">
        <v>0</v>
      </c>
      <c r="O12" s="23">
        <v>1105</v>
      </c>
      <c r="P12" s="23">
        <v>403.8</v>
      </c>
      <c r="Q12" s="23">
        <v>10362</v>
      </c>
      <c r="R12" s="23">
        <v>1000</v>
      </c>
      <c r="S12" s="23">
        <v>0</v>
      </c>
      <c r="T12" s="23">
        <v>11200</v>
      </c>
      <c r="U12" s="23">
        <v>49677.120000000003</v>
      </c>
      <c r="V12" s="23">
        <v>0</v>
      </c>
      <c r="W12" s="23">
        <f t="shared" si="0"/>
        <v>49677.120000000003</v>
      </c>
      <c r="X12" s="21">
        <v>17500</v>
      </c>
      <c r="Y12" s="21">
        <v>20</v>
      </c>
      <c r="Z12" s="21">
        <v>260</v>
      </c>
      <c r="AA12" s="21">
        <v>260</v>
      </c>
      <c r="AB12" s="23">
        <f t="shared" si="2"/>
        <v>7096.7314285714292</v>
      </c>
      <c r="AC12" s="23">
        <f t="shared" si="1"/>
        <v>191.06584615384617</v>
      </c>
      <c r="AD12" s="23" t="s">
        <v>1584</v>
      </c>
      <c r="AE12" s="284"/>
    </row>
    <row r="13" spans="1:31" s="44" customFormat="1" x14ac:dyDescent="0.25">
      <c r="A13" s="21" t="s">
        <v>464</v>
      </c>
      <c r="B13" s="38" t="s">
        <v>605</v>
      </c>
      <c r="C13" s="21" t="s">
        <v>612</v>
      </c>
      <c r="D13" s="21">
        <v>26</v>
      </c>
      <c r="E13" s="21">
        <v>0</v>
      </c>
      <c r="F13" s="21" t="s">
        <v>191</v>
      </c>
      <c r="G13" s="21" t="s">
        <v>612</v>
      </c>
      <c r="H13" s="21">
        <v>0</v>
      </c>
      <c r="I13" s="21">
        <v>20</v>
      </c>
      <c r="J13" s="21">
        <v>13</v>
      </c>
      <c r="K13" s="23">
        <v>23819.599999999999</v>
      </c>
      <c r="L13" s="23">
        <v>0</v>
      </c>
      <c r="M13" s="23">
        <v>4763.92</v>
      </c>
      <c r="N13" s="23">
        <v>0</v>
      </c>
      <c r="O13" s="23">
        <v>980.2</v>
      </c>
      <c r="P13" s="23">
        <v>6401</v>
      </c>
      <c r="Q13" s="23">
        <v>10362</v>
      </c>
      <c r="R13" s="23">
        <v>999.88</v>
      </c>
      <c r="S13" s="23">
        <v>0</v>
      </c>
      <c r="T13" s="23">
        <v>11200</v>
      </c>
      <c r="U13" s="23">
        <v>58526.6</v>
      </c>
      <c r="V13" s="23">
        <v>0</v>
      </c>
      <c r="W13" s="23">
        <f t="shared" si="0"/>
        <v>58526.6</v>
      </c>
      <c r="X13" s="21">
        <v>65000</v>
      </c>
      <c r="Y13" s="21">
        <v>20</v>
      </c>
      <c r="Z13" s="21">
        <v>260</v>
      </c>
      <c r="AA13" s="21">
        <v>220</v>
      </c>
      <c r="AB13" s="23">
        <f t="shared" si="2"/>
        <v>2251.023076923077</v>
      </c>
      <c r="AC13" s="23">
        <f t="shared" si="1"/>
        <v>225.10230769230768</v>
      </c>
      <c r="AD13" s="23" t="s">
        <v>1585</v>
      </c>
      <c r="AE13" s="284"/>
    </row>
    <row r="14" spans="1:31" s="44" customFormat="1" x14ac:dyDescent="0.25">
      <c r="A14" s="21" t="s">
        <v>464</v>
      </c>
      <c r="B14" s="38" t="s">
        <v>642</v>
      </c>
      <c r="C14" s="21" t="s">
        <v>645</v>
      </c>
      <c r="D14" s="21">
        <v>26</v>
      </c>
      <c r="E14" s="21">
        <v>0</v>
      </c>
      <c r="F14" s="21" t="s">
        <v>191</v>
      </c>
      <c r="G14" s="21" t="s">
        <v>645</v>
      </c>
      <c r="H14" s="21">
        <v>0</v>
      </c>
      <c r="I14" s="21">
        <v>20</v>
      </c>
      <c r="J14" s="21">
        <v>13</v>
      </c>
      <c r="K14" s="23">
        <v>23819.599999999999</v>
      </c>
      <c r="L14" s="23">
        <v>0</v>
      </c>
      <c r="M14" s="23">
        <v>4763.92</v>
      </c>
      <c r="N14" s="23">
        <v>0</v>
      </c>
      <c r="O14" s="23">
        <v>980.2</v>
      </c>
      <c r="P14" s="23">
        <v>6401</v>
      </c>
      <c r="Q14" s="23">
        <v>10362</v>
      </c>
      <c r="R14" s="23">
        <v>999.88</v>
      </c>
      <c r="S14" s="23">
        <v>0</v>
      </c>
      <c r="T14" s="23">
        <v>11200</v>
      </c>
      <c r="U14" s="23">
        <v>58526.6</v>
      </c>
      <c r="V14" s="23">
        <v>0</v>
      </c>
      <c r="W14" s="23">
        <f t="shared" si="0"/>
        <v>58526.6</v>
      </c>
      <c r="X14" s="21">
        <v>65000</v>
      </c>
      <c r="Y14" s="21">
        <v>20</v>
      </c>
      <c r="Z14" s="21">
        <v>260</v>
      </c>
      <c r="AA14" s="21">
        <v>280</v>
      </c>
      <c r="AB14" s="23">
        <f t="shared" si="2"/>
        <v>2251.023076923077</v>
      </c>
      <c r="AC14" s="23">
        <f t="shared" si="1"/>
        <v>225.10230769230768</v>
      </c>
      <c r="AD14" s="23" t="s">
        <v>2024</v>
      </c>
      <c r="AE14" s="284"/>
    </row>
    <row r="15" spans="1:31" s="44" customFormat="1" x14ac:dyDescent="0.25">
      <c r="A15" s="21" t="s">
        <v>464</v>
      </c>
      <c r="B15" s="38" t="s">
        <v>653</v>
      </c>
      <c r="C15" s="21" t="s">
        <v>679</v>
      </c>
      <c r="D15" s="21">
        <v>26</v>
      </c>
      <c r="E15" s="21">
        <v>0</v>
      </c>
      <c r="F15" s="21" t="s">
        <v>191</v>
      </c>
      <c r="G15" s="21" t="s">
        <v>679</v>
      </c>
      <c r="H15" s="21">
        <v>0</v>
      </c>
      <c r="I15" s="21">
        <v>20</v>
      </c>
      <c r="J15" s="21">
        <v>11</v>
      </c>
      <c r="K15" s="23">
        <v>20484</v>
      </c>
      <c r="L15" s="23">
        <v>0</v>
      </c>
      <c r="M15" s="23">
        <v>4096.8</v>
      </c>
      <c r="N15" s="23">
        <v>0</v>
      </c>
      <c r="O15" s="23">
        <v>1141.5999999999999</v>
      </c>
      <c r="P15" s="23">
        <v>7741.4</v>
      </c>
      <c r="Q15" s="23">
        <v>7100</v>
      </c>
      <c r="R15" s="23">
        <v>1140</v>
      </c>
      <c r="S15" s="23">
        <v>0</v>
      </c>
      <c r="T15" s="23">
        <v>8640</v>
      </c>
      <c r="U15" s="23">
        <v>50343.8</v>
      </c>
      <c r="V15" s="23">
        <v>0</v>
      </c>
      <c r="W15" s="23">
        <f t="shared" si="0"/>
        <v>50343.8</v>
      </c>
      <c r="X15" s="21">
        <v>65000</v>
      </c>
      <c r="Y15" s="21">
        <v>20</v>
      </c>
      <c r="Z15" s="21">
        <v>240</v>
      </c>
      <c r="AA15" s="21">
        <v>240</v>
      </c>
      <c r="AB15" s="23">
        <f t="shared" si="2"/>
        <v>1936.3000000000002</v>
      </c>
      <c r="AC15" s="23">
        <f t="shared" si="1"/>
        <v>209.76583333333335</v>
      </c>
      <c r="AD15" s="23" t="s">
        <v>1586</v>
      </c>
      <c r="AE15" s="284"/>
    </row>
    <row r="16" spans="1:31" s="44" customFormat="1" x14ac:dyDescent="0.25">
      <c r="A16" s="21" t="s">
        <v>464</v>
      </c>
      <c r="B16" s="38" t="s">
        <v>689</v>
      </c>
      <c r="C16" s="21" t="s">
        <v>695</v>
      </c>
      <c r="D16" s="21">
        <v>7</v>
      </c>
      <c r="E16" s="21">
        <v>0</v>
      </c>
      <c r="F16" s="21" t="s">
        <v>191</v>
      </c>
      <c r="G16" s="21" t="s">
        <v>695</v>
      </c>
      <c r="H16" s="21">
        <v>0</v>
      </c>
      <c r="I16" s="21">
        <v>20</v>
      </c>
      <c r="J16" s="21">
        <v>10</v>
      </c>
      <c r="K16" s="23">
        <v>19736</v>
      </c>
      <c r="L16" s="23">
        <v>0</v>
      </c>
      <c r="M16" s="23">
        <v>1973.6</v>
      </c>
      <c r="N16" s="23">
        <v>0</v>
      </c>
      <c r="O16" s="23">
        <v>823.6</v>
      </c>
      <c r="P16" s="23">
        <v>2283.8000000000002</v>
      </c>
      <c r="Q16" s="23">
        <v>7100</v>
      </c>
      <c r="R16" s="23">
        <v>1140</v>
      </c>
      <c r="S16" s="23">
        <v>0</v>
      </c>
      <c r="T16" s="23">
        <v>0</v>
      </c>
      <c r="U16" s="23">
        <v>33057</v>
      </c>
      <c r="V16" s="23">
        <v>0</v>
      </c>
      <c r="W16" s="23">
        <f t="shared" ref="W16:W21" si="3">U16+V16</f>
        <v>33057</v>
      </c>
      <c r="X16" s="21">
        <v>17500</v>
      </c>
      <c r="Y16" s="21">
        <v>0</v>
      </c>
      <c r="Z16" s="21">
        <v>220</v>
      </c>
      <c r="AA16" s="21">
        <v>220</v>
      </c>
      <c r="AB16" s="23">
        <f t="shared" si="2"/>
        <v>4722.4285714285716</v>
      </c>
      <c r="AC16" s="23">
        <f t="shared" si="1"/>
        <v>150.2590909090909</v>
      </c>
      <c r="AD16" s="23" t="s">
        <v>1587</v>
      </c>
      <c r="AE16" s="284"/>
    </row>
    <row r="17" spans="1:31" s="44" customFormat="1" x14ac:dyDescent="0.25">
      <c r="A17" s="21" t="s">
        <v>464</v>
      </c>
      <c r="B17" s="38" t="s">
        <v>689</v>
      </c>
      <c r="C17" s="21" t="s">
        <v>713</v>
      </c>
      <c r="D17" s="21">
        <v>7</v>
      </c>
      <c r="E17" s="21">
        <v>0</v>
      </c>
      <c r="F17" s="21" t="s">
        <v>191</v>
      </c>
      <c r="G17" s="21" t="s">
        <v>713</v>
      </c>
      <c r="H17" s="21">
        <v>0</v>
      </c>
      <c r="I17" s="21">
        <v>20</v>
      </c>
      <c r="J17" s="21">
        <v>10</v>
      </c>
      <c r="K17" s="23">
        <v>19736</v>
      </c>
      <c r="L17" s="23">
        <v>0</v>
      </c>
      <c r="M17" s="23">
        <v>1973.6</v>
      </c>
      <c r="N17" s="23">
        <v>0</v>
      </c>
      <c r="O17" s="23">
        <v>823.6</v>
      </c>
      <c r="P17" s="23">
        <v>2283.8000000000002</v>
      </c>
      <c r="Q17" s="23">
        <v>7100</v>
      </c>
      <c r="R17" s="23">
        <v>1140</v>
      </c>
      <c r="S17" s="23">
        <v>0</v>
      </c>
      <c r="T17" s="23">
        <v>0</v>
      </c>
      <c r="U17" s="23">
        <v>33057</v>
      </c>
      <c r="V17" s="23">
        <v>0</v>
      </c>
      <c r="W17" s="23">
        <f t="shared" si="3"/>
        <v>33057</v>
      </c>
      <c r="X17" s="21">
        <v>17500</v>
      </c>
      <c r="Y17" s="21">
        <v>0</v>
      </c>
      <c r="Z17" s="21">
        <v>220</v>
      </c>
      <c r="AA17" s="21">
        <v>220</v>
      </c>
      <c r="AB17" s="23">
        <f t="shared" si="2"/>
        <v>4722.4285714285716</v>
      </c>
      <c r="AC17" s="23">
        <f t="shared" si="1"/>
        <v>150.2590909090909</v>
      </c>
      <c r="AD17" s="23" t="s">
        <v>1588</v>
      </c>
      <c r="AE17" s="284"/>
    </row>
    <row r="18" spans="1:31" s="44" customFormat="1" x14ac:dyDescent="0.25">
      <c r="A18" s="21" t="s">
        <v>464</v>
      </c>
      <c r="B18" s="38" t="s">
        <v>566</v>
      </c>
      <c r="C18" s="21" t="s">
        <v>738</v>
      </c>
      <c r="D18" s="21">
        <v>3.5</v>
      </c>
      <c r="E18" s="21">
        <v>0</v>
      </c>
      <c r="F18" s="21" t="s">
        <v>191</v>
      </c>
      <c r="G18" s="21" t="s">
        <v>738</v>
      </c>
      <c r="H18" s="21">
        <v>0</v>
      </c>
      <c r="I18" s="21">
        <v>10</v>
      </c>
      <c r="J18" s="21">
        <v>10</v>
      </c>
      <c r="K18" s="23">
        <v>9868</v>
      </c>
      <c r="L18" s="23">
        <v>0</v>
      </c>
      <c r="M18" s="23">
        <v>986.8</v>
      </c>
      <c r="N18" s="23">
        <v>0</v>
      </c>
      <c r="O18" s="23">
        <v>411.8</v>
      </c>
      <c r="P18" s="23">
        <v>1141.9000000000001</v>
      </c>
      <c r="Q18" s="23">
        <v>3550</v>
      </c>
      <c r="R18" s="23">
        <v>570</v>
      </c>
      <c r="S18" s="23">
        <v>0</v>
      </c>
      <c r="T18" s="23">
        <v>0</v>
      </c>
      <c r="U18" s="23">
        <v>16528.5</v>
      </c>
      <c r="V18" s="23">
        <v>0</v>
      </c>
      <c r="W18" s="23">
        <f t="shared" si="3"/>
        <v>16528.5</v>
      </c>
      <c r="X18" s="21">
        <v>8750</v>
      </c>
      <c r="Y18" s="21">
        <v>0</v>
      </c>
      <c r="Z18" s="21">
        <v>100</v>
      </c>
      <c r="AA18" s="21">
        <v>77</v>
      </c>
      <c r="AB18" s="23">
        <f t="shared" si="2"/>
        <v>4722.4285714285716</v>
      </c>
      <c r="AC18" s="23">
        <f t="shared" si="1"/>
        <v>165.285</v>
      </c>
      <c r="AD18" s="23" t="s">
        <v>1589</v>
      </c>
      <c r="AE18" s="284"/>
    </row>
    <row r="19" spans="1:31" s="44" customFormat="1" x14ac:dyDescent="0.25">
      <c r="A19" s="21" t="s">
        <v>464</v>
      </c>
      <c r="B19" s="38" t="s">
        <v>745</v>
      </c>
      <c r="C19" s="21" t="s">
        <v>757</v>
      </c>
      <c r="D19" s="21">
        <v>7.03</v>
      </c>
      <c r="E19" s="21">
        <v>0</v>
      </c>
      <c r="F19" s="21" t="s">
        <v>191</v>
      </c>
      <c r="G19" s="21" t="s">
        <v>757</v>
      </c>
      <c r="H19" s="21">
        <v>0</v>
      </c>
      <c r="I19" s="21">
        <v>20</v>
      </c>
      <c r="J19" s="21">
        <v>9</v>
      </c>
      <c r="K19" s="23">
        <v>19736</v>
      </c>
      <c r="L19" s="23">
        <v>0</v>
      </c>
      <c r="M19" s="23">
        <v>1973.6</v>
      </c>
      <c r="N19" s="23">
        <v>0</v>
      </c>
      <c r="O19" s="23">
        <v>823.6</v>
      </c>
      <c r="P19" s="23">
        <v>2283.8000000000002</v>
      </c>
      <c r="Q19" s="23">
        <v>7100</v>
      </c>
      <c r="R19" s="23">
        <v>1140</v>
      </c>
      <c r="S19" s="23">
        <v>0</v>
      </c>
      <c r="T19" s="23">
        <v>8640</v>
      </c>
      <c r="U19" s="23">
        <v>41697</v>
      </c>
      <c r="V19" s="23">
        <v>0</v>
      </c>
      <c r="W19" s="23">
        <f t="shared" si="3"/>
        <v>41697</v>
      </c>
      <c r="X19" s="21">
        <v>17500</v>
      </c>
      <c r="Y19" s="21">
        <v>20</v>
      </c>
      <c r="Z19" s="21">
        <v>200</v>
      </c>
      <c r="AA19" s="21">
        <v>140</v>
      </c>
      <c r="AB19" s="23">
        <f t="shared" si="2"/>
        <v>5931.2944523470833</v>
      </c>
      <c r="AC19" s="23">
        <f t="shared" si="1"/>
        <v>208.48500000000001</v>
      </c>
      <c r="AD19" s="23" t="s">
        <v>1590</v>
      </c>
      <c r="AE19" s="284"/>
    </row>
    <row r="20" spans="1:31" s="44" customFormat="1" x14ac:dyDescent="0.25">
      <c r="A20" s="21" t="s">
        <v>464</v>
      </c>
      <c r="B20" s="38" t="s">
        <v>771</v>
      </c>
      <c r="C20" s="21" t="s">
        <v>774</v>
      </c>
      <c r="D20" s="21">
        <v>7.5</v>
      </c>
      <c r="E20" s="21">
        <v>0</v>
      </c>
      <c r="F20" s="21" t="s">
        <v>191</v>
      </c>
      <c r="G20" s="21" t="s">
        <v>774</v>
      </c>
      <c r="H20" s="21">
        <v>0</v>
      </c>
      <c r="I20" s="21">
        <v>20</v>
      </c>
      <c r="J20" s="21">
        <v>11</v>
      </c>
      <c r="K20" s="23">
        <v>21890</v>
      </c>
      <c r="L20" s="23">
        <v>950.03</v>
      </c>
      <c r="M20" s="23">
        <v>3427.97</v>
      </c>
      <c r="N20" s="23">
        <v>0</v>
      </c>
      <c r="O20" s="23">
        <v>937.2</v>
      </c>
      <c r="P20" s="23">
        <v>2319.4</v>
      </c>
      <c r="Q20" s="23">
        <v>3879.8</v>
      </c>
      <c r="R20" s="23">
        <v>1140</v>
      </c>
      <c r="S20" s="23">
        <v>0</v>
      </c>
      <c r="T20" s="23">
        <v>8640</v>
      </c>
      <c r="U20" s="23">
        <v>43184.4</v>
      </c>
      <c r="V20" s="23">
        <v>0</v>
      </c>
      <c r="W20" s="23">
        <f t="shared" si="3"/>
        <v>43184.4</v>
      </c>
      <c r="X20" s="21">
        <v>18750</v>
      </c>
      <c r="Y20" s="21">
        <v>20</v>
      </c>
      <c r="Z20" s="21">
        <v>220</v>
      </c>
      <c r="AA20" s="21">
        <v>156</v>
      </c>
      <c r="AB20" s="23">
        <f t="shared" si="2"/>
        <v>5757.92</v>
      </c>
      <c r="AC20" s="23">
        <f t="shared" si="1"/>
        <v>196.29272727272729</v>
      </c>
      <c r="AD20" s="23" t="s">
        <v>1903</v>
      </c>
      <c r="AE20" s="284"/>
    </row>
    <row r="21" spans="1:31" s="44" customFormat="1" x14ac:dyDescent="0.25">
      <c r="A21" s="21" t="s">
        <v>464</v>
      </c>
      <c r="B21" s="38" t="s">
        <v>795</v>
      </c>
      <c r="C21" s="21" t="s">
        <v>807</v>
      </c>
      <c r="D21" s="21">
        <v>14.07</v>
      </c>
      <c r="E21" s="21">
        <v>0</v>
      </c>
      <c r="F21" s="21" t="s">
        <v>191</v>
      </c>
      <c r="G21" s="21" t="s">
        <v>807</v>
      </c>
      <c r="H21" s="21">
        <v>0</v>
      </c>
      <c r="I21" s="21">
        <v>20</v>
      </c>
      <c r="J21" s="21">
        <v>11</v>
      </c>
      <c r="K21" s="23">
        <v>21890</v>
      </c>
      <c r="L21" s="23">
        <v>950.03</v>
      </c>
      <c r="M21" s="23">
        <v>3427.97</v>
      </c>
      <c r="N21" s="23">
        <v>0</v>
      </c>
      <c r="O21" s="23">
        <v>937.2</v>
      </c>
      <c r="P21" s="23">
        <v>2319.4</v>
      </c>
      <c r="Q21" s="23">
        <v>3879.8</v>
      </c>
      <c r="R21" s="23">
        <v>1140</v>
      </c>
      <c r="S21" s="23">
        <v>0</v>
      </c>
      <c r="T21" s="23">
        <v>8640</v>
      </c>
      <c r="U21" s="23">
        <v>43184.4</v>
      </c>
      <c r="V21" s="23">
        <v>0</v>
      </c>
      <c r="W21" s="23">
        <f t="shared" si="3"/>
        <v>43184.4</v>
      </c>
      <c r="X21" s="21">
        <v>15633</v>
      </c>
      <c r="Y21" s="21">
        <v>20</v>
      </c>
      <c r="Z21" s="21">
        <v>220</v>
      </c>
      <c r="AA21" s="21">
        <v>240</v>
      </c>
      <c r="AB21" s="23">
        <f t="shared" si="2"/>
        <v>3069.2537313432836</v>
      </c>
      <c r="AC21" s="23">
        <f t="shared" si="1"/>
        <v>196.29272727272729</v>
      </c>
      <c r="AD21" s="23" t="s">
        <v>1591</v>
      </c>
      <c r="AE21" s="284"/>
    </row>
    <row r="22" spans="1:31" s="44" customFormat="1" x14ac:dyDescent="0.25">
      <c r="A22" s="21" t="s">
        <v>464</v>
      </c>
      <c r="B22" s="38" t="s">
        <v>828</v>
      </c>
      <c r="C22" s="21" t="s">
        <v>831</v>
      </c>
      <c r="D22" s="21">
        <v>26.43</v>
      </c>
      <c r="E22" s="21">
        <v>0</v>
      </c>
      <c r="F22" s="21" t="s">
        <v>191</v>
      </c>
      <c r="G22" s="21" t="s">
        <v>831</v>
      </c>
      <c r="H22" s="21">
        <v>0</v>
      </c>
      <c r="I22" s="21">
        <v>20</v>
      </c>
      <c r="J22" s="21">
        <v>11</v>
      </c>
      <c r="K22" s="23">
        <v>22280</v>
      </c>
      <c r="L22" s="23">
        <v>966.95</v>
      </c>
      <c r="M22" s="23">
        <v>3489.05</v>
      </c>
      <c r="N22" s="23">
        <v>0</v>
      </c>
      <c r="O22" s="23">
        <v>1122</v>
      </c>
      <c r="P22" s="23">
        <v>4657</v>
      </c>
      <c r="Q22" s="23">
        <v>3879.8</v>
      </c>
      <c r="R22" s="23">
        <v>1140</v>
      </c>
      <c r="S22" s="23">
        <v>0</v>
      </c>
      <c r="T22" s="23">
        <v>8640</v>
      </c>
      <c r="U22" s="23">
        <v>46174.8</v>
      </c>
      <c r="V22" s="23">
        <v>0</v>
      </c>
      <c r="W22" s="23">
        <f>U22+V22</f>
        <v>46174.8</v>
      </c>
      <c r="X22" s="21">
        <v>66075</v>
      </c>
      <c r="Y22" s="21">
        <v>20</v>
      </c>
      <c r="Z22" s="21">
        <v>220</v>
      </c>
      <c r="AA22" s="21">
        <v>240</v>
      </c>
      <c r="AB22" s="23">
        <f t="shared" si="2"/>
        <v>1747.0601589103294</v>
      </c>
      <c r="AC22" s="23">
        <f t="shared" si="1"/>
        <v>209.88545454545456</v>
      </c>
      <c r="AD22" s="23" t="s">
        <v>1592</v>
      </c>
      <c r="AE22" s="284"/>
    </row>
    <row r="23" spans="1:31" s="44" customFormat="1" x14ac:dyDescent="0.25">
      <c r="A23" s="21" t="s">
        <v>464</v>
      </c>
      <c r="B23" s="38" t="s">
        <v>842</v>
      </c>
      <c r="C23" s="21" t="s">
        <v>849</v>
      </c>
      <c r="D23" s="21">
        <v>26.13</v>
      </c>
      <c r="E23" s="21">
        <v>0</v>
      </c>
      <c r="F23" s="21" t="s">
        <v>191</v>
      </c>
      <c r="G23" s="21" t="s">
        <v>849</v>
      </c>
      <c r="H23" s="21">
        <v>0</v>
      </c>
      <c r="I23" s="21">
        <v>20</v>
      </c>
      <c r="J23" s="21">
        <v>11</v>
      </c>
      <c r="K23" s="23">
        <v>22280</v>
      </c>
      <c r="L23" s="23">
        <v>966.95</v>
      </c>
      <c r="M23" s="23">
        <v>3489.05</v>
      </c>
      <c r="N23" s="23">
        <v>0</v>
      </c>
      <c r="O23" s="23">
        <v>1122</v>
      </c>
      <c r="P23" s="23">
        <v>4657</v>
      </c>
      <c r="Q23" s="23">
        <v>3879.8</v>
      </c>
      <c r="R23" s="23">
        <v>1140</v>
      </c>
      <c r="S23" s="23">
        <v>0</v>
      </c>
      <c r="T23" s="23">
        <v>8640</v>
      </c>
      <c r="U23" s="23">
        <v>46174.8</v>
      </c>
      <c r="V23" s="23">
        <v>0</v>
      </c>
      <c r="W23" s="23">
        <f>U23+V23</f>
        <v>46174.8</v>
      </c>
      <c r="X23" s="21">
        <v>65325</v>
      </c>
      <c r="Y23" s="21">
        <v>20</v>
      </c>
      <c r="Z23" s="21">
        <v>220</v>
      </c>
      <c r="AA23" s="21">
        <v>195</v>
      </c>
      <c r="AB23" s="23">
        <f t="shared" si="2"/>
        <v>1767.1182548794491</v>
      </c>
      <c r="AC23" s="23">
        <f t="shared" si="1"/>
        <v>209.88545454545456</v>
      </c>
      <c r="AD23" s="23" t="s">
        <v>1593</v>
      </c>
      <c r="AE23" s="284"/>
    </row>
    <row r="24" spans="1:31" s="44" customFormat="1" x14ac:dyDescent="0.25">
      <c r="A24" s="21" t="s">
        <v>464</v>
      </c>
      <c r="B24" s="38" t="s">
        <v>859</v>
      </c>
      <c r="C24" s="21" t="s">
        <v>896</v>
      </c>
      <c r="D24" s="21">
        <v>26.27</v>
      </c>
      <c r="E24" s="21">
        <v>0</v>
      </c>
      <c r="F24" s="21" t="s">
        <v>191</v>
      </c>
      <c r="G24" s="21" t="s">
        <v>896</v>
      </c>
      <c r="H24" s="21">
        <v>0</v>
      </c>
      <c r="I24" s="21">
        <v>20</v>
      </c>
      <c r="J24" s="21">
        <v>11</v>
      </c>
      <c r="K24" s="23">
        <v>22280</v>
      </c>
      <c r="L24" s="23">
        <v>966.95</v>
      </c>
      <c r="M24" s="23">
        <v>3489.05</v>
      </c>
      <c r="N24" s="23">
        <v>0</v>
      </c>
      <c r="O24" s="23">
        <v>1122</v>
      </c>
      <c r="P24" s="23">
        <v>4657</v>
      </c>
      <c r="Q24" s="23">
        <v>3879.8</v>
      </c>
      <c r="R24" s="23">
        <v>1140</v>
      </c>
      <c r="S24" s="23">
        <v>0</v>
      </c>
      <c r="T24" s="23">
        <v>8640</v>
      </c>
      <c r="U24" s="23">
        <v>46174.8</v>
      </c>
      <c r="V24" s="23">
        <v>0</v>
      </c>
      <c r="W24" s="23">
        <f>U24+V24</f>
        <v>46174.8</v>
      </c>
      <c r="X24" s="21">
        <v>65675</v>
      </c>
      <c r="Y24" s="21">
        <v>20</v>
      </c>
      <c r="Z24" s="21">
        <v>220</v>
      </c>
      <c r="AA24" s="21">
        <v>220</v>
      </c>
      <c r="AB24" s="23">
        <f t="shared" si="2"/>
        <v>1757.7007993909403</v>
      </c>
      <c r="AC24" s="23">
        <f t="shared" si="1"/>
        <v>209.88545454545456</v>
      </c>
      <c r="AD24" s="23" t="s">
        <v>1594</v>
      </c>
      <c r="AE24" s="284"/>
    </row>
    <row r="25" spans="1:31" s="44" customFormat="1" x14ac:dyDescent="0.25">
      <c r="A25" s="21" t="s">
        <v>464</v>
      </c>
      <c r="B25" s="38" t="s">
        <v>899</v>
      </c>
      <c r="C25" s="21" t="s">
        <v>915</v>
      </c>
      <c r="D25" s="21">
        <v>7.27</v>
      </c>
      <c r="E25" s="21">
        <v>0</v>
      </c>
      <c r="F25" s="21" t="s">
        <v>191</v>
      </c>
      <c r="G25" s="21" t="s">
        <v>915</v>
      </c>
      <c r="H25" s="21">
        <v>0</v>
      </c>
      <c r="I25" s="21">
        <v>20</v>
      </c>
      <c r="J25" s="21">
        <v>11</v>
      </c>
      <c r="K25" s="23">
        <v>21890</v>
      </c>
      <c r="L25" s="23">
        <v>343.8</v>
      </c>
      <c r="M25" s="23">
        <v>3427.97</v>
      </c>
      <c r="N25" s="23">
        <v>0</v>
      </c>
      <c r="O25" s="23">
        <v>937.2</v>
      </c>
      <c r="P25" s="23">
        <v>2319.4</v>
      </c>
      <c r="Q25" s="23">
        <v>3879.8</v>
      </c>
      <c r="R25" s="23">
        <v>1140</v>
      </c>
      <c r="S25" s="23">
        <v>0</v>
      </c>
      <c r="T25" s="23">
        <v>8640</v>
      </c>
      <c r="U25" s="23">
        <v>42578.17</v>
      </c>
      <c r="V25" s="23">
        <v>0</v>
      </c>
      <c r="W25" s="23">
        <f>U25+V25</f>
        <v>42578.17</v>
      </c>
      <c r="X25" s="21">
        <v>18175</v>
      </c>
      <c r="Y25" s="21">
        <v>20</v>
      </c>
      <c r="Z25" s="21">
        <v>220</v>
      </c>
      <c r="AA25" s="21">
        <v>220</v>
      </c>
      <c r="AB25" s="23">
        <f t="shared" si="2"/>
        <v>5856.6946354883084</v>
      </c>
      <c r="AC25" s="23">
        <f t="shared" si="1"/>
        <v>193.53713636363636</v>
      </c>
      <c r="AD25" s="23" t="s">
        <v>1595</v>
      </c>
      <c r="AE25" s="284"/>
    </row>
    <row r="26" spans="1:31" s="44" customFormat="1" x14ac:dyDescent="0.25">
      <c r="A26" s="21" t="s">
        <v>464</v>
      </c>
      <c r="B26" s="38" t="s">
        <v>954</v>
      </c>
      <c r="C26" s="21" t="s">
        <v>961</v>
      </c>
      <c r="D26" s="21">
        <v>26.15</v>
      </c>
      <c r="E26" s="21">
        <v>0</v>
      </c>
      <c r="F26" s="21" t="s">
        <v>191</v>
      </c>
      <c r="G26" s="21" t="s">
        <v>961</v>
      </c>
      <c r="H26" s="21">
        <v>0</v>
      </c>
      <c r="I26" s="21">
        <v>20</v>
      </c>
      <c r="J26" s="21">
        <v>11</v>
      </c>
      <c r="K26" s="23">
        <v>22280</v>
      </c>
      <c r="L26" s="23">
        <v>351.6</v>
      </c>
      <c r="M26" s="23">
        <v>3489.05</v>
      </c>
      <c r="N26" s="23">
        <v>0</v>
      </c>
      <c r="O26" s="23">
        <v>1122</v>
      </c>
      <c r="P26" s="23">
        <v>4657</v>
      </c>
      <c r="Q26" s="23">
        <v>3879.8</v>
      </c>
      <c r="R26" s="23">
        <v>1140</v>
      </c>
      <c r="S26" s="23">
        <v>0</v>
      </c>
      <c r="T26" s="23">
        <v>8640</v>
      </c>
      <c r="U26" s="23">
        <v>45559.45</v>
      </c>
      <c r="V26" s="23">
        <v>0</v>
      </c>
      <c r="W26" s="23">
        <f>U26+V26</f>
        <v>45559.45</v>
      </c>
      <c r="X26" s="21">
        <v>18175</v>
      </c>
      <c r="Y26" s="21">
        <v>20</v>
      </c>
      <c r="Z26" s="21">
        <v>220</v>
      </c>
      <c r="AA26" s="21">
        <v>220</v>
      </c>
      <c r="AB26" s="23">
        <f t="shared" si="2"/>
        <v>1742.2351816443595</v>
      </c>
      <c r="AC26" s="23">
        <f t="shared" si="1"/>
        <v>207.08840909090907</v>
      </c>
      <c r="AD26" s="23" t="s">
        <v>1596</v>
      </c>
      <c r="AE26" s="284"/>
    </row>
    <row r="27" spans="1:31" s="20" customFormat="1" x14ac:dyDescent="0.25">
      <c r="A27" s="21"/>
      <c r="B27" s="21"/>
      <c r="C27" s="21"/>
      <c r="D27" s="21"/>
      <c r="E27" s="21"/>
      <c r="F27" s="21"/>
      <c r="G27" s="21"/>
      <c r="H27" s="21"/>
      <c r="I27" s="21"/>
      <c r="J27" s="21"/>
      <c r="K27" s="21"/>
      <c r="L27" s="21"/>
      <c r="M27" s="21"/>
      <c r="N27" s="21"/>
      <c r="O27" s="21"/>
      <c r="P27" s="21"/>
      <c r="Q27" s="21"/>
      <c r="R27" s="21"/>
      <c r="S27" s="21"/>
      <c r="T27" s="21"/>
      <c r="U27" s="21"/>
      <c r="V27" s="23"/>
      <c r="W27" s="23"/>
      <c r="X27" s="21"/>
      <c r="Y27" s="21"/>
      <c r="Z27" s="21"/>
      <c r="AA27" s="21"/>
      <c r="AB27" s="23"/>
      <c r="AC27" s="23"/>
      <c r="AD27" s="23"/>
      <c r="AE27" s="284"/>
    </row>
    <row r="28" spans="1:31" x14ac:dyDescent="0.25">
      <c r="A28" s="1"/>
      <c r="B28" s="1"/>
      <c r="C28" s="1"/>
      <c r="D28" s="1"/>
      <c r="E28" s="1"/>
      <c r="F28" s="1"/>
      <c r="G28" s="1"/>
      <c r="H28" s="1"/>
      <c r="I28" s="1"/>
      <c r="J28" s="1"/>
      <c r="K28" s="1"/>
      <c r="L28" s="1"/>
      <c r="M28" s="1"/>
      <c r="N28" s="1"/>
      <c r="O28" s="1"/>
      <c r="P28" s="1"/>
      <c r="Q28" s="1"/>
      <c r="R28" s="1"/>
      <c r="S28" s="1"/>
      <c r="T28" s="1"/>
      <c r="U28" s="1"/>
      <c r="V28" s="13"/>
      <c r="W28" s="13"/>
      <c r="X28" s="1"/>
      <c r="Y28" s="1"/>
      <c r="Z28" s="1"/>
      <c r="AA28" s="1"/>
      <c r="AB28" s="13"/>
      <c r="AC28" s="13"/>
      <c r="AD28" s="13"/>
      <c r="AE28" s="285"/>
    </row>
    <row r="29" spans="1:31" x14ac:dyDescent="0.25">
      <c r="A29" s="1"/>
      <c r="B29" s="1"/>
      <c r="C29" s="1"/>
      <c r="D29" s="1"/>
      <c r="E29" s="1"/>
      <c r="F29" s="1"/>
      <c r="G29" s="1"/>
      <c r="H29" s="1"/>
      <c r="I29" s="1"/>
      <c r="J29" s="1"/>
      <c r="K29" s="1"/>
      <c r="L29" s="1"/>
      <c r="M29" s="1"/>
      <c r="N29" s="1"/>
      <c r="O29" s="1"/>
      <c r="P29" s="1"/>
      <c r="Q29" s="1"/>
      <c r="R29" s="1"/>
      <c r="S29" s="1"/>
      <c r="T29" s="1"/>
      <c r="U29" s="1"/>
      <c r="V29" s="13"/>
      <c r="W29" s="13"/>
      <c r="X29" s="1"/>
      <c r="Y29" s="1"/>
      <c r="Z29" s="1"/>
      <c r="AA29" s="1"/>
      <c r="AB29" s="13"/>
      <c r="AC29" s="13"/>
      <c r="AD29" s="13"/>
      <c r="AE29" s="285"/>
    </row>
    <row r="30" spans="1:31" x14ac:dyDescent="0.25">
      <c r="A30" s="97"/>
      <c r="B30" s="97" t="s">
        <v>28</v>
      </c>
      <c r="C30" s="97">
        <f>COUNT(D4:D29)</f>
        <v>23</v>
      </c>
      <c r="D30" s="97">
        <f>SUM(D4:D29)</f>
        <v>280.35000000000002</v>
      </c>
      <c r="E30" s="97">
        <f>SUM(E4:E29)</f>
        <v>0</v>
      </c>
      <c r="F30" s="97"/>
      <c r="G30" s="97"/>
      <c r="H30" s="97">
        <f>SUM(H4:H29)</f>
        <v>0</v>
      </c>
      <c r="I30" s="97">
        <f>SUM(I4:I29)</f>
        <v>440</v>
      </c>
      <c r="J30" s="97">
        <f>MAX(J4:J29)</f>
        <v>13</v>
      </c>
      <c r="K30" s="98">
        <f>SUM(K4:K29)</f>
        <v>468298.1</v>
      </c>
      <c r="L30" s="98">
        <f>SUM(L4:L29)</f>
        <v>5496.31</v>
      </c>
      <c r="M30" s="98">
        <f t="shared" ref="M30:AA30" si="4">SUM(M4:M29)</f>
        <v>80034.13</v>
      </c>
      <c r="N30" s="98">
        <f t="shared" si="4"/>
        <v>0</v>
      </c>
      <c r="O30" s="98">
        <f t="shared" si="4"/>
        <v>22233.900000000005</v>
      </c>
      <c r="P30" s="98">
        <f t="shared" si="4"/>
        <v>63152.400000000009</v>
      </c>
      <c r="Q30" s="98">
        <f t="shared" si="4"/>
        <v>167185.99999999991</v>
      </c>
      <c r="R30" s="98">
        <f t="shared" si="4"/>
        <v>24109.64</v>
      </c>
      <c r="S30" s="98">
        <f t="shared" si="4"/>
        <v>0</v>
      </c>
      <c r="T30" s="98">
        <f t="shared" si="4"/>
        <v>192160</v>
      </c>
      <c r="U30" s="98">
        <f t="shared" si="4"/>
        <v>1022670.4800000002</v>
      </c>
      <c r="V30" s="98">
        <f t="shared" si="4"/>
        <v>92050.08</v>
      </c>
      <c r="W30" s="98">
        <f t="shared" si="4"/>
        <v>1114720.56</v>
      </c>
      <c r="X30" s="101">
        <f t="shared" si="4"/>
        <v>651558</v>
      </c>
      <c r="Y30" s="101">
        <f t="shared" si="4"/>
        <v>390</v>
      </c>
      <c r="Z30" s="101">
        <f t="shared" si="4"/>
        <v>4980</v>
      </c>
      <c r="AA30" s="101">
        <f t="shared" si="4"/>
        <v>4791</v>
      </c>
      <c r="AB30" s="113">
        <f>W30/(D30+E30)</f>
        <v>3976.1746388443016</v>
      </c>
      <c r="AC30" s="113">
        <f>W30/Z30</f>
        <v>223.83946987951808</v>
      </c>
      <c r="AD30" s="113"/>
      <c r="AE30" s="113"/>
    </row>
    <row r="31" spans="1:31" ht="31.2" x14ac:dyDescent="0.25">
      <c r="A31" s="146" t="s">
        <v>14</v>
      </c>
      <c r="B31" s="146" t="s">
        <v>15</v>
      </c>
      <c r="C31" s="146" t="s">
        <v>16</v>
      </c>
      <c r="D31" s="43" t="s">
        <v>526</v>
      </c>
      <c r="E31" s="43" t="s">
        <v>524</v>
      </c>
      <c r="F31" s="146" t="s">
        <v>2</v>
      </c>
      <c r="G31" s="146" t="s">
        <v>3</v>
      </c>
      <c r="H31" s="43" t="s">
        <v>29</v>
      </c>
      <c r="I31" s="43" t="s">
        <v>4</v>
      </c>
      <c r="J31" s="43" t="s">
        <v>5</v>
      </c>
      <c r="K31" s="43" t="s">
        <v>6</v>
      </c>
      <c r="L31" s="43" t="s">
        <v>773</v>
      </c>
      <c r="M31" s="43" t="s">
        <v>13</v>
      </c>
      <c r="N31" s="146" t="s">
        <v>17</v>
      </c>
      <c r="O31" s="146" t="s">
        <v>7</v>
      </c>
      <c r="P31" s="43" t="s">
        <v>8</v>
      </c>
      <c r="Q31" s="146" t="s">
        <v>9</v>
      </c>
      <c r="R31" s="43" t="s">
        <v>18</v>
      </c>
      <c r="S31" s="146" t="s">
        <v>10</v>
      </c>
      <c r="T31" s="146" t="s">
        <v>12</v>
      </c>
      <c r="U31" s="43" t="s">
        <v>169</v>
      </c>
      <c r="V31" s="43" t="s">
        <v>170</v>
      </c>
      <c r="W31" s="43" t="s">
        <v>171</v>
      </c>
      <c r="X31" s="43" t="s">
        <v>163</v>
      </c>
      <c r="Y31" s="43" t="s">
        <v>164</v>
      </c>
      <c r="Z31" s="43" t="s">
        <v>165</v>
      </c>
      <c r="AA31" s="43" t="s">
        <v>166</v>
      </c>
      <c r="AB31" s="146" t="s">
        <v>167</v>
      </c>
      <c r="AC31" s="146" t="s">
        <v>168</v>
      </c>
      <c r="AD31" s="146" t="s">
        <v>1405</v>
      </c>
      <c r="AE31" s="146" t="s">
        <v>1406</v>
      </c>
    </row>
    <row r="32" spans="1:31" x14ac:dyDescent="0.25">
      <c r="A32" s="100"/>
      <c r="B32" s="100"/>
      <c r="C32" s="100"/>
      <c r="D32" s="100"/>
      <c r="E32" s="100"/>
      <c r="F32" s="100"/>
      <c r="G32" s="100"/>
      <c r="H32" s="100"/>
      <c r="I32" s="100"/>
      <c r="J32" s="100"/>
      <c r="K32" s="100"/>
      <c r="L32" s="100"/>
      <c r="M32" s="100"/>
      <c r="N32" s="100"/>
      <c r="O32" s="100"/>
      <c r="P32" s="100"/>
      <c r="Q32" s="100"/>
      <c r="R32" s="100"/>
      <c r="S32" s="100"/>
      <c r="T32" s="100"/>
      <c r="U32" s="100"/>
      <c r="V32" s="100"/>
      <c r="W32" s="100"/>
      <c r="X32" s="100"/>
      <c r="Y32" s="100"/>
      <c r="Z32" s="100"/>
      <c r="AA32" s="100"/>
      <c r="AB32" s="100"/>
      <c r="AC32" s="100"/>
      <c r="AD32" s="100"/>
      <c r="AE32" s="100"/>
    </row>
    <row r="33" spans="1:31" s="227" customFormat="1" ht="36" x14ac:dyDescent="0.25">
      <c r="A33" s="304" t="s">
        <v>1251</v>
      </c>
      <c r="B33" s="304"/>
      <c r="C33" s="245" t="s">
        <v>30</v>
      </c>
      <c r="D33" s="245" t="s">
        <v>526</v>
      </c>
      <c r="E33" s="245" t="s">
        <v>524</v>
      </c>
      <c r="F33" s="246"/>
      <c r="G33" s="246"/>
      <c r="H33" s="245" t="s">
        <v>31</v>
      </c>
      <c r="I33" s="245" t="s">
        <v>4</v>
      </c>
      <c r="J33" s="245" t="s">
        <v>5</v>
      </c>
      <c r="K33" s="245" t="s">
        <v>6</v>
      </c>
      <c r="L33" s="245" t="s">
        <v>773</v>
      </c>
      <c r="M33" s="245" t="s">
        <v>13</v>
      </c>
      <c r="N33" s="246" t="s">
        <v>17</v>
      </c>
      <c r="O33" s="246" t="s">
        <v>7</v>
      </c>
      <c r="P33" s="245" t="s">
        <v>8</v>
      </c>
      <c r="Q33" s="246" t="s">
        <v>9</v>
      </c>
      <c r="R33" s="245" t="s">
        <v>18</v>
      </c>
      <c r="S33" s="246" t="s">
        <v>10</v>
      </c>
      <c r="T33" s="246" t="s">
        <v>12</v>
      </c>
      <c r="U33" s="245" t="s">
        <v>169</v>
      </c>
      <c r="V33" s="245" t="s">
        <v>170</v>
      </c>
      <c r="W33" s="245" t="s">
        <v>171</v>
      </c>
      <c r="X33" s="245" t="s">
        <v>163</v>
      </c>
      <c r="Y33" s="245" t="s">
        <v>164</v>
      </c>
      <c r="Z33" s="245" t="s">
        <v>165</v>
      </c>
      <c r="AA33" s="245" t="s">
        <v>166</v>
      </c>
      <c r="AB33" s="247" t="s">
        <v>167</v>
      </c>
      <c r="AC33" s="247" t="s">
        <v>168</v>
      </c>
      <c r="AD33" s="247"/>
      <c r="AE33" s="247"/>
    </row>
    <row r="34" spans="1:31" s="20" customFormat="1" ht="25.5" customHeight="1" x14ac:dyDescent="0.25">
      <c r="A34" s="303" t="s">
        <v>708</v>
      </c>
      <c r="B34" s="303"/>
      <c r="C34" s="95">
        <f>COUNT(D4:D9)</f>
        <v>6</v>
      </c>
      <c r="D34" s="95">
        <f>SUM(D4:D9)</f>
        <v>11</v>
      </c>
      <c r="E34" s="95">
        <f>SUM(E4:E9)</f>
        <v>0</v>
      </c>
      <c r="F34" s="95"/>
      <c r="G34" s="95"/>
      <c r="H34" s="95">
        <f>SUM(H4:H9)</f>
        <v>0</v>
      </c>
      <c r="I34" s="95">
        <f>SUM(I4:I9)</f>
        <v>110</v>
      </c>
      <c r="J34" s="95">
        <f>MAX(J4:J9)</f>
        <v>12</v>
      </c>
      <c r="K34" s="45">
        <f>SUM(K4:K9)</f>
        <v>110871.9</v>
      </c>
      <c r="L34" s="45">
        <f>SUM(L4:L9)</f>
        <v>0</v>
      </c>
      <c r="M34" s="45">
        <f>SUM(M4:M9)</f>
        <v>22174.38</v>
      </c>
      <c r="N34" s="45">
        <f t="shared" ref="N34:V34" si="5">SUM(N4:N9)</f>
        <v>0</v>
      </c>
      <c r="O34" s="45">
        <f t="shared" si="5"/>
        <v>5907.5</v>
      </c>
      <c r="P34" s="45">
        <f t="shared" si="5"/>
        <v>2220.9</v>
      </c>
      <c r="Q34" s="45">
        <f t="shared" si="5"/>
        <v>56267.4</v>
      </c>
      <c r="R34" s="45">
        <f t="shared" si="5"/>
        <v>6000</v>
      </c>
      <c r="S34" s="45">
        <f t="shared" si="5"/>
        <v>0</v>
      </c>
      <c r="T34" s="45">
        <f t="shared" si="5"/>
        <v>60000</v>
      </c>
      <c r="U34" s="45">
        <f t="shared" si="5"/>
        <v>263442.08</v>
      </c>
      <c r="V34" s="45">
        <f t="shared" si="5"/>
        <v>92050.08</v>
      </c>
      <c r="W34" s="62">
        <f>U34+V34</f>
        <v>355492.16000000003</v>
      </c>
      <c r="X34" s="249">
        <f>SUM(X4:X9)</f>
        <v>27500</v>
      </c>
      <c r="Y34" s="249">
        <f>SUM(Y4:Y9)</f>
        <v>110</v>
      </c>
      <c r="Z34" s="249">
        <f>SUM(Z4:Z9)</f>
        <v>1200</v>
      </c>
      <c r="AA34" s="249">
        <f>SUM(AA4:AA9)</f>
        <v>1148</v>
      </c>
      <c r="AB34" s="62">
        <f>W34/(D34+E34)</f>
        <v>32317.469090909093</v>
      </c>
      <c r="AC34" s="62">
        <f>W34/Z34</f>
        <v>296.24346666666668</v>
      </c>
      <c r="AD34" s="62"/>
      <c r="AE34" s="62"/>
    </row>
    <row r="35" spans="1:31" s="20" customFormat="1" ht="25.5" customHeight="1" x14ac:dyDescent="0.25">
      <c r="A35" s="303" t="s">
        <v>741</v>
      </c>
      <c r="B35" s="303"/>
      <c r="C35" s="95">
        <f>COUNT(D10:D18)</f>
        <v>9</v>
      </c>
      <c r="D35" s="95">
        <f>SUM(D10:D18)</f>
        <v>128.5</v>
      </c>
      <c r="E35" s="95">
        <f>SUM(E10:E18)</f>
        <v>0</v>
      </c>
      <c r="F35" s="95"/>
      <c r="G35" s="95"/>
      <c r="H35" s="95">
        <f>SUM(H10:H18)</f>
        <v>0</v>
      </c>
      <c r="I35" s="95">
        <f>SUM(I10:I18)</f>
        <v>170</v>
      </c>
      <c r="J35" s="95">
        <f>MAX(J10:J18)</f>
        <v>13</v>
      </c>
      <c r="K35" s="45">
        <f>SUM(K10:K18)</f>
        <v>182900.19999999998</v>
      </c>
      <c r="L35" s="45">
        <f>SUM(L9:L18)</f>
        <v>0</v>
      </c>
      <c r="M35" s="45">
        <f>SUM(M10:M18)</f>
        <v>31646.039999999994</v>
      </c>
      <c r="N35" s="45">
        <f t="shared" ref="N35:V35" si="6">SUM(N10:N18)</f>
        <v>0</v>
      </c>
      <c r="O35" s="45">
        <f t="shared" si="6"/>
        <v>8203.1999999999989</v>
      </c>
      <c r="P35" s="45">
        <f t="shared" si="6"/>
        <v>33061.5</v>
      </c>
      <c r="Q35" s="45">
        <f t="shared" si="6"/>
        <v>76660</v>
      </c>
      <c r="R35" s="45">
        <f t="shared" si="6"/>
        <v>8989.64</v>
      </c>
      <c r="S35" s="45">
        <f t="shared" si="6"/>
        <v>0</v>
      </c>
      <c r="T35" s="45">
        <f t="shared" si="6"/>
        <v>63040</v>
      </c>
      <c r="U35" s="45">
        <f t="shared" si="6"/>
        <v>404500.57999999996</v>
      </c>
      <c r="V35" s="45">
        <f t="shared" si="6"/>
        <v>0</v>
      </c>
      <c r="W35" s="62">
        <f>U35+V35</f>
        <v>404500.57999999996</v>
      </c>
      <c r="X35" s="249">
        <f>SUM(X10:X18)</f>
        <v>338750</v>
      </c>
      <c r="Y35" s="249">
        <f>SUM(Y10:Y18)</f>
        <v>120</v>
      </c>
      <c r="Z35" s="249">
        <f>SUM(Z10:Z18)</f>
        <v>2040</v>
      </c>
      <c r="AA35" s="249">
        <f>SUM(AA10:AA18)</f>
        <v>2012</v>
      </c>
      <c r="AB35" s="62">
        <f>W35/(D35+E35)</f>
        <v>3147.864435797665</v>
      </c>
      <c r="AC35" s="62">
        <f>W35/Z35</f>
        <v>198.28459803921567</v>
      </c>
      <c r="AD35" s="62"/>
      <c r="AE35" s="62"/>
    </row>
    <row r="36" spans="1:31" s="20" customFormat="1" ht="25.5" customHeight="1" x14ac:dyDescent="0.25">
      <c r="A36" s="303" t="s">
        <v>752</v>
      </c>
      <c r="B36" s="303"/>
      <c r="C36" s="95">
        <f>COUNT(D19:D25)</f>
        <v>7</v>
      </c>
      <c r="D36" s="95">
        <f>SUM(D19:D25)</f>
        <v>114.69999999999999</v>
      </c>
      <c r="E36" s="95">
        <f>SUM(E19:E25)</f>
        <v>0</v>
      </c>
      <c r="F36" s="95"/>
      <c r="G36" s="95"/>
      <c r="H36" s="95">
        <f>SUM(H19:H25)</f>
        <v>0</v>
      </c>
      <c r="I36" s="95">
        <f>SUM(I19:I25)</f>
        <v>140</v>
      </c>
      <c r="J36" s="95">
        <f>MAX(J19:J25)</f>
        <v>11</v>
      </c>
      <c r="K36" s="45">
        <f>SUM(K19:K25)</f>
        <v>152246</v>
      </c>
      <c r="L36" s="45">
        <f>SUM(L19:L25)</f>
        <v>5144.71</v>
      </c>
      <c r="M36" s="45">
        <f>SUM(M19:M25)</f>
        <v>22724.66</v>
      </c>
      <c r="N36" s="45">
        <f t="shared" ref="N36:V36" si="7">SUM(N19:N25)</f>
        <v>0</v>
      </c>
      <c r="O36" s="45">
        <f t="shared" si="7"/>
        <v>7001.2</v>
      </c>
      <c r="P36" s="45">
        <f t="shared" si="7"/>
        <v>23213</v>
      </c>
      <c r="Q36" s="45">
        <f t="shared" si="7"/>
        <v>30378.799999999996</v>
      </c>
      <c r="R36" s="45">
        <f t="shared" si="7"/>
        <v>7980</v>
      </c>
      <c r="S36" s="45">
        <f t="shared" si="7"/>
        <v>0</v>
      </c>
      <c r="T36" s="45">
        <f t="shared" si="7"/>
        <v>60480</v>
      </c>
      <c r="U36" s="45">
        <f t="shared" si="7"/>
        <v>309168.36999999994</v>
      </c>
      <c r="V36" s="45">
        <f t="shared" si="7"/>
        <v>0</v>
      </c>
      <c r="W36" s="62">
        <f>U36+V36</f>
        <v>309168.36999999994</v>
      </c>
      <c r="X36" s="249">
        <f>SUM(X19:X25)</f>
        <v>267133</v>
      </c>
      <c r="Y36" s="249">
        <f>SUM(Y19:Y25)</f>
        <v>140</v>
      </c>
      <c r="Z36" s="249">
        <f>SUM(Z19:Z25)</f>
        <v>1520</v>
      </c>
      <c r="AA36" s="249">
        <f>SUM(AA19:AA25)</f>
        <v>1411</v>
      </c>
      <c r="AB36" s="62">
        <f>W36/(D36+E36)</f>
        <v>2695.4522231909327</v>
      </c>
      <c r="AC36" s="62">
        <f>W36/Z36</f>
        <v>203.40024342105258</v>
      </c>
      <c r="AD36" s="62"/>
      <c r="AE36" s="62"/>
    </row>
    <row r="37" spans="1:31" s="20" customFormat="1" ht="25.5" customHeight="1" x14ac:dyDescent="0.25">
      <c r="A37" s="303" t="s">
        <v>964</v>
      </c>
      <c r="B37" s="303"/>
      <c r="C37" s="95">
        <f>COUNT(D26)</f>
        <v>1</v>
      </c>
      <c r="D37" s="95">
        <f>SUM(D26)</f>
        <v>26.15</v>
      </c>
      <c r="E37" s="95">
        <f>SUM(E26)</f>
        <v>0</v>
      </c>
      <c r="F37" s="95"/>
      <c r="G37" s="95"/>
      <c r="H37" s="95">
        <f>SUM(H26)</f>
        <v>0</v>
      </c>
      <c r="I37" s="95">
        <f>SUM(I26)</f>
        <v>20</v>
      </c>
      <c r="J37" s="95">
        <f>MAX(J26)</f>
        <v>11</v>
      </c>
      <c r="K37" s="45">
        <f>SUM(K26)</f>
        <v>22280</v>
      </c>
      <c r="L37" s="45">
        <f>SUM(L26)</f>
        <v>351.6</v>
      </c>
      <c r="M37" s="45">
        <f>SUM(M26)</f>
        <v>3489.05</v>
      </c>
      <c r="N37" s="45">
        <f t="shared" ref="N37:V37" si="8">SUM(N26)</f>
        <v>0</v>
      </c>
      <c r="O37" s="45">
        <f t="shared" si="8"/>
        <v>1122</v>
      </c>
      <c r="P37" s="45">
        <f t="shared" si="8"/>
        <v>4657</v>
      </c>
      <c r="Q37" s="45">
        <f t="shared" si="8"/>
        <v>3879.8</v>
      </c>
      <c r="R37" s="45">
        <f t="shared" si="8"/>
        <v>1140</v>
      </c>
      <c r="S37" s="45">
        <f t="shared" si="8"/>
        <v>0</v>
      </c>
      <c r="T37" s="45">
        <f t="shared" si="8"/>
        <v>8640</v>
      </c>
      <c r="U37" s="45">
        <f t="shared" si="8"/>
        <v>45559.45</v>
      </c>
      <c r="V37" s="45">
        <f t="shared" si="8"/>
        <v>0</v>
      </c>
      <c r="W37" s="62">
        <f>U37+V37</f>
        <v>45559.45</v>
      </c>
      <c r="X37" s="249">
        <f>SUM(X26)</f>
        <v>18175</v>
      </c>
      <c r="Y37" s="249">
        <f>SUM(Y26)</f>
        <v>20</v>
      </c>
      <c r="Z37" s="249">
        <f>SUM(Z26)</f>
        <v>220</v>
      </c>
      <c r="AA37" s="249">
        <f>SUM(AA26)</f>
        <v>220</v>
      </c>
      <c r="AB37" s="62">
        <f>W37/(D37+E37)</f>
        <v>1742.2351816443595</v>
      </c>
      <c r="AC37" s="62">
        <f>W37/Z37</f>
        <v>207.08840909090907</v>
      </c>
      <c r="AD37" s="62"/>
      <c r="AE37" s="62"/>
    </row>
  </sheetData>
  <mergeCells count="5">
    <mergeCell ref="A34:B34"/>
    <mergeCell ref="A35:B35"/>
    <mergeCell ref="A36:B36"/>
    <mergeCell ref="A37:B37"/>
    <mergeCell ref="A33:B33"/>
  </mergeCells>
  <pageMargins left="0.74803149606299213" right="0.74803149606299213" top="0.98425196850393704" bottom="0.98425196850393704" header="0.51181102362204722" footer="0.51181102362204722"/>
  <pageSetup paperSize="9" scale="45" orientation="landscape" r:id="rId1"/>
  <headerFooter alignWithMargins="0"/>
  <legacyDrawing r:id="rId2"/>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5">
    <pageSetUpPr fitToPage="1"/>
  </sheetPr>
  <dimension ref="A1:AE43"/>
  <sheetViews>
    <sheetView workbookViewId="0">
      <selection activeCell="A4" sqref="A4:AE31"/>
    </sheetView>
  </sheetViews>
  <sheetFormatPr defaultRowHeight="13.2" x14ac:dyDescent="0.25"/>
  <cols>
    <col min="1" max="1" width="14.6640625" customWidth="1"/>
    <col min="2" max="2" width="12.44140625" customWidth="1"/>
    <col min="3" max="3" width="14" customWidth="1"/>
    <col min="6" max="6" width="15.88671875" customWidth="1"/>
    <col min="7" max="7" width="13.5546875" customWidth="1"/>
    <col min="11" max="11" width="12" bestFit="1" customWidth="1"/>
    <col min="12" max="12" width="10" bestFit="1" customWidth="1"/>
    <col min="13" max="13" width="11" bestFit="1" customWidth="1"/>
    <col min="14" max="14" width="8" bestFit="1" customWidth="1"/>
    <col min="15" max="15" width="10" bestFit="1" customWidth="1"/>
    <col min="16" max="17" width="11" bestFit="1" customWidth="1"/>
    <col min="18" max="18" width="10" bestFit="1" customWidth="1"/>
    <col min="19" max="19" width="7.44140625" bestFit="1" customWidth="1"/>
    <col min="20" max="20" width="8" bestFit="1" customWidth="1"/>
    <col min="21" max="21" width="12" bestFit="1" customWidth="1"/>
    <col min="23" max="23" width="12" bestFit="1" customWidth="1"/>
    <col min="24" max="24" width="10" bestFit="1" customWidth="1"/>
    <col min="28" max="28" width="10" bestFit="1" customWidth="1"/>
    <col min="29" max="29" width="9.44140625" bestFit="1" customWidth="1"/>
    <col min="30" max="30" width="17.5546875" customWidth="1"/>
    <col min="31" max="31" width="19.5546875" style="282" customWidth="1"/>
  </cols>
  <sheetData>
    <row r="1" spans="1:31" x14ac:dyDescent="0.25">
      <c r="A1" s="10" t="s">
        <v>649</v>
      </c>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283" t="s">
        <v>1406</v>
      </c>
    </row>
    <row r="4" spans="1:31" s="44" customFormat="1" x14ac:dyDescent="0.25">
      <c r="A4" s="21" t="s">
        <v>650</v>
      </c>
      <c r="B4" s="39" t="s">
        <v>653</v>
      </c>
      <c r="C4" s="21" t="s">
        <v>657</v>
      </c>
      <c r="D4" s="21">
        <v>7</v>
      </c>
      <c r="E4" s="21">
        <v>0</v>
      </c>
      <c r="F4" s="21" t="s">
        <v>177</v>
      </c>
      <c r="G4" s="21" t="s">
        <v>657</v>
      </c>
      <c r="H4" s="21">
        <v>0</v>
      </c>
      <c r="I4" s="21">
        <v>20</v>
      </c>
      <c r="J4" s="21">
        <v>11</v>
      </c>
      <c r="K4" s="114">
        <v>19736</v>
      </c>
      <c r="L4" s="114">
        <v>0</v>
      </c>
      <c r="M4" s="114">
        <v>1973.6</v>
      </c>
      <c r="N4" s="114">
        <v>0</v>
      </c>
      <c r="O4" s="114">
        <v>823.6</v>
      </c>
      <c r="P4" s="114">
        <v>2283.8000000000002</v>
      </c>
      <c r="Q4" s="114">
        <v>7100</v>
      </c>
      <c r="R4" s="114">
        <v>1140</v>
      </c>
      <c r="S4" s="114">
        <v>0</v>
      </c>
      <c r="T4" s="23">
        <v>0</v>
      </c>
      <c r="U4" s="114">
        <v>33057</v>
      </c>
      <c r="V4" s="23">
        <v>0</v>
      </c>
      <c r="W4" s="23">
        <f t="shared" ref="W4:W9" si="0">U4+V4</f>
        <v>33057</v>
      </c>
      <c r="X4" s="21">
        <v>17500</v>
      </c>
      <c r="Y4" s="21">
        <v>0</v>
      </c>
      <c r="Z4" s="21">
        <v>240</v>
      </c>
      <c r="AA4" s="21">
        <v>240</v>
      </c>
      <c r="AB4" s="23">
        <f>W4/(D4+E4)</f>
        <v>4722.4285714285716</v>
      </c>
      <c r="AC4" s="23">
        <f t="shared" ref="AC4:AC22" si="1">W4/Z4</f>
        <v>137.73750000000001</v>
      </c>
      <c r="AD4" s="23" t="s">
        <v>1597</v>
      </c>
      <c r="AE4" s="284"/>
    </row>
    <row r="5" spans="1:31" s="44" customFormat="1" x14ac:dyDescent="0.25">
      <c r="A5" s="21" t="s">
        <v>650</v>
      </c>
      <c r="B5" s="39" t="s">
        <v>653</v>
      </c>
      <c r="C5" s="21" t="s">
        <v>666</v>
      </c>
      <c r="D5" s="21">
        <v>7</v>
      </c>
      <c r="E5" s="21">
        <v>0</v>
      </c>
      <c r="F5" s="21" t="s">
        <v>177</v>
      </c>
      <c r="G5" s="21" t="s">
        <v>666</v>
      </c>
      <c r="H5" s="21">
        <v>0</v>
      </c>
      <c r="I5" s="21">
        <v>20</v>
      </c>
      <c r="J5" s="21">
        <v>11</v>
      </c>
      <c r="K5" s="114">
        <v>19736</v>
      </c>
      <c r="L5" s="114">
        <v>0</v>
      </c>
      <c r="M5" s="114">
        <v>1973.6</v>
      </c>
      <c r="N5" s="114">
        <v>0</v>
      </c>
      <c r="O5" s="114">
        <v>823.6</v>
      </c>
      <c r="P5" s="114">
        <v>2283.8000000000002</v>
      </c>
      <c r="Q5" s="114">
        <v>7100</v>
      </c>
      <c r="R5" s="114">
        <v>1140</v>
      </c>
      <c r="S5" s="114">
        <v>0</v>
      </c>
      <c r="T5" s="23">
        <v>0</v>
      </c>
      <c r="U5" s="114">
        <v>33057</v>
      </c>
      <c r="V5" s="23">
        <v>0</v>
      </c>
      <c r="W5" s="23">
        <f t="shared" si="0"/>
        <v>33057</v>
      </c>
      <c r="X5" s="21">
        <v>17500</v>
      </c>
      <c r="Y5" s="21">
        <v>0</v>
      </c>
      <c r="Z5" s="21">
        <v>240</v>
      </c>
      <c r="AA5" s="21">
        <v>227</v>
      </c>
      <c r="AB5" s="23">
        <f t="shared" ref="AB5:AB17" si="2">W5/(D5+E5)</f>
        <v>4722.4285714285716</v>
      </c>
      <c r="AC5" s="23">
        <f t="shared" si="1"/>
        <v>137.73750000000001</v>
      </c>
      <c r="AD5" s="23" t="s">
        <v>1902</v>
      </c>
      <c r="AE5" s="284"/>
    </row>
    <row r="6" spans="1:31" s="44" customFormat="1" x14ac:dyDescent="0.25">
      <c r="A6" s="21" t="s">
        <v>650</v>
      </c>
      <c r="B6" s="39" t="s">
        <v>689</v>
      </c>
      <c r="C6" s="21" t="s">
        <v>698</v>
      </c>
      <c r="D6" s="21">
        <v>7</v>
      </c>
      <c r="E6" s="21">
        <v>0</v>
      </c>
      <c r="F6" s="21" t="s">
        <v>177</v>
      </c>
      <c r="G6" s="21" t="s">
        <v>698</v>
      </c>
      <c r="H6" s="21">
        <v>0</v>
      </c>
      <c r="I6" s="21">
        <v>20</v>
      </c>
      <c r="J6" s="21">
        <v>11</v>
      </c>
      <c r="K6" s="114">
        <v>19736</v>
      </c>
      <c r="L6" s="114">
        <v>0</v>
      </c>
      <c r="M6" s="114">
        <v>1973.6</v>
      </c>
      <c r="N6" s="114">
        <v>0</v>
      </c>
      <c r="O6" s="114">
        <v>823.6</v>
      </c>
      <c r="P6" s="114">
        <v>2283.8000000000002</v>
      </c>
      <c r="Q6" s="114">
        <v>7100</v>
      </c>
      <c r="R6" s="114">
        <v>1140</v>
      </c>
      <c r="S6" s="114">
        <v>0</v>
      </c>
      <c r="T6" s="23">
        <v>0</v>
      </c>
      <c r="U6" s="114">
        <v>33057</v>
      </c>
      <c r="V6" s="23">
        <v>0</v>
      </c>
      <c r="W6" s="23">
        <f t="shared" si="0"/>
        <v>33057</v>
      </c>
      <c r="X6" s="21">
        <v>17500</v>
      </c>
      <c r="Y6" s="21">
        <v>0</v>
      </c>
      <c r="Z6" s="21">
        <v>240</v>
      </c>
      <c r="AA6" s="21">
        <v>237</v>
      </c>
      <c r="AB6" s="23">
        <f t="shared" si="2"/>
        <v>4722.4285714285716</v>
      </c>
      <c r="AC6" s="23">
        <f t="shared" si="1"/>
        <v>137.73750000000001</v>
      </c>
      <c r="AD6" s="23" t="s">
        <v>1901</v>
      </c>
      <c r="AE6" s="284"/>
    </row>
    <row r="7" spans="1:31" s="44" customFormat="1" x14ac:dyDescent="0.25">
      <c r="A7" s="21" t="s">
        <v>650</v>
      </c>
      <c r="B7" s="39" t="s">
        <v>689</v>
      </c>
      <c r="C7" s="21" t="s">
        <v>709</v>
      </c>
      <c r="D7" s="21">
        <v>7</v>
      </c>
      <c r="E7" s="21">
        <v>0</v>
      </c>
      <c r="F7" s="21" t="s">
        <v>177</v>
      </c>
      <c r="G7" s="21" t="s">
        <v>709</v>
      </c>
      <c r="H7" s="21">
        <v>0</v>
      </c>
      <c r="I7" s="21">
        <v>20</v>
      </c>
      <c r="J7" s="21">
        <v>11</v>
      </c>
      <c r="K7" s="114">
        <v>19736</v>
      </c>
      <c r="L7" s="114">
        <v>0</v>
      </c>
      <c r="M7" s="114">
        <v>1973.6</v>
      </c>
      <c r="N7" s="114">
        <v>0</v>
      </c>
      <c r="O7" s="114">
        <v>823.6</v>
      </c>
      <c r="P7" s="114">
        <v>2283.8000000000002</v>
      </c>
      <c r="Q7" s="114">
        <v>7100</v>
      </c>
      <c r="R7" s="114">
        <v>1140</v>
      </c>
      <c r="S7" s="114">
        <v>0</v>
      </c>
      <c r="T7" s="23">
        <v>0</v>
      </c>
      <c r="U7" s="114">
        <v>33057</v>
      </c>
      <c r="V7" s="23">
        <v>0</v>
      </c>
      <c r="W7" s="23">
        <f t="shared" si="0"/>
        <v>33057</v>
      </c>
      <c r="X7" s="21">
        <v>17500</v>
      </c>
      <c r="Y7" s="21">
        <v>0</v>
      </c>
      <c r="Z7" s="21">
        <v>240</v>
      </c>
      <c r="AA7" s="21">
        <v>237</v>
      </c>
      <c r="AB7" s="23">
        <f t="shared" si="2"/>
        <v>4722.4285714285716</v>
      </c>
      <c r="AC7" s="23">
        <f t="shared" si="1"/>
        <v>137.73750000000001</v>
      </c>
      <c r="AD7" s="23" t="s">
        <v>1598</v>
      </c>
      <c r="AE7" s="284"/>
    </row>
    <row r="8" spans="1:31" s="44" customFormat="1" x14ac:dyDescent="0.25">
      <c r="A8" s="21" t="s">
        <v>650</v>
      </c>
      <c r="B8" s="39" t="s">
        <v>566</v>
      </c>
      <c r="C8" s="21" t="s">
        <v>736</v>
      </c>
      <c r="D8" s="21">
        <v>3.5</v>
      </c>
      <c r="E8" s="21">
        <v>0</v>
      </c>
      <c r="F8" s="21" t="s">
        <v>177</v>
      </c>
      <c r="G8" s="21" t="s">
        <v>736</v>
      </c>
      <c r="H8" s="21">
        <v>0</v>
      </c>
      <c r="I8" s="21">
        <v>10</v>
      </c>
      <c r="J8" s="21">
        <v>11</v>
      </c>
      <c r="K8" s="114">
        <v>9868</v>
      </c>
      <c r="L8" s="114">
        <v>0</v>
      </c>
      <c r="M8" s="114">
        <v>986.8</v>
      </c>
      <c r="N8" s="114">
        <v>0</v>
      </c>
      <c r="O8" s="114">
        <v>411.8</v>
      </c>
      <c r="P8" s="114">
        <v>1141.9000000000001</v>
      </c>
      <c r="Q8" s="114">
        <v>3550</v>
      </c>
      <c r="R8" s="114">
        <v>570</v>
      </c>
      <c r="S8" s="114">
        <v>0</v>
      </c>
      <c r="T8" s="23">
        <v>0</v>
      </c>
      <c r="U8" s="114">
        <v>16528.5</v>
      </c>
      <c r="V8" s="23">
        <v>0</v>
      </c>
      <c r="W8" s="23">
        <f t="shared" si="0"/>
        <v>16528.5</v>
      </c>
      <c r="X8" s="21">
        <v>8750</v>
      </c>
      <c r="Y8" s="21">
        <v>0</v>
      </c>
      <c r="Z8" s="21">
        <v>110</v>
      </c>
      <c r="AA8" s="21">
        <v>83</v>
      </c>
      <c r="AB8" s="23">
        <f t="shared" si="2"/>
        <v>4722.4285714285716</v>
      </c>
      <c r="AC8" s="23">
        <f t="shared" si="1"/>
        <v>150.2590909090909</v>
      </c>
      <c r="AD8" s="23" t="s">
        <v>637</v>
      </c>
      <c r="AE8" s="284"/>
    </row>
    <row r="9" spans="1:31" s="44" customFormat="1" x14ac:dyDescent="0.25">
      <c r="A9" s="21" t="s">
        <v>650</v>
      </c>
      <c r="B9" s="39" t="s">
        <v>745</v>
      </c>
      <c r="C9" s="21" t="s">
        <v>759</v>
      </c>
      <c r="D9" s="21">
        <v>7.6</v>
      </c>
      <c r="E9" s="21">
        <v>0</v>
      </c>
      <c r="F9" s="21" t="s">
        <v>177</v>
      </c>
      <c r="G9" s="21" t="s">
        <v>759</v>
      </c>
      <c r="H9" s="21">
        <v>0</v>
      </c>
      <c r="I9" s="21">
        <v>20</v>
      </c>
      <c r="J9" s="21">
        <v>11</v>
      </c>
      <c r="K9" s="114">
        <v>19736</v>
      </c>
      <c r="L9" s="114">
        <v>0</v>
      </c>
      <c r="M9" s="114">
        <v>1973.6</v>
      </c>
      <c r="N9" s="114">
        <v>0</v>
      </c>
      <c r="O9" s="114">
        <v>823.6</v>
      </c>
      <c r="P9" s="114">
        <v>2283.8000000000002</v>
      </c>
      <c r="Q9" s="114">
        <v>7100</v>
      </c>
      <c r="R9" s="114">
        <v>1140</v>
      </c>
      <c r="S9" s="114">
        <v>0</v>
      </c>
      <c r="T9" s="23">
        <v>0</v>
      </c>
      <c r="U9" s="114">
        <v>33057</v>
      </c>
      <c r="V9" s="23">
        <v>0</v>
      </c>
      <c r="W9" s="23">
        <f t="shared" si="0"/>
        <v>33057</v>
      </c>
      <c r="X9" s="21">
        <v>19000</v>
      </c>
      <c r="Y9" s="21">
        <v>0</v>
      </c>
      <c r="Z9" s="21">
        <v>220</v>
      </c>
      <c r="AA9" s="21">
        <v>157</v>
      </c>
      <c r="AB9" s="23">
        <f t="shared" si="2"/>
        <v>4349.605263157895</v>
      </c>
      <c r="AC9" s="23">
        <f t="shared" si="1"/>
        <v>150.2590909090909</v>
      </c>
      <c r="AD9" s="23" t="s">
        <v>1599</v>
      </c>
      <c r="AE9" s="284"/>
    </row>
    <row r="10" spans="1:31" s="44" customFormat="1" x14ac:dyDescent="0.25">
      <c r="A10" s="21" t="s">
        <v>650</v>
      </c>
      <c r="B10" s="39" t="s">
        <v>785</v>
      </c>
      <c r="C10" s="21" t="s">
        <v>738</v>
      </c>
      <c r="D10" s="21">
        <v>7.5</v>
      </c>
      <c r="E10" s="21">
        <v>0</v>
      </c>
      <c r="F10" s="21" t="s">
        <v>177</v>
      </c>
      <c r="G10" s="21" t="s">
        <v>738</v>
      </c>
      <c r="H10" s="21">
        <v>0</v>
      </c>
      <c r="I10" s="21">
        <v>20</v>
      </c>
      <c r="J10" s="21">
        <v>11</v>
      </c>
      <c r="K10" s="114">
        <v>21890</v>
      </c>
      <c r="L10" s="114">
        <v>850.03</v>
      </c>
      <c r="M10" s="114">
        <v>3427.97</v>
      </c>
      <c r="N10" s="114">
        <v>0</v>
      </c>
      <c r="O10" s="114">
        <v>937.2</v>
      </c>
      <c r="P10" s="114">
        <v>2319.4</v>
      </c>
      <c r="Q10" s="114">
        <v>3879.8</v>
      </c>
      <c r="R10" s="114">
        <v>1140</v>
      </c>
      <c r="S10" s="114">
        <v>0</v>
      </c>
      <c r="T10" s="23">
        <v>0</v>
      </c>
      <c r="U10" s="114">
        <v>34544.400000000001</v>
      </c>
      <c r="V10" s="23">
        <v>0</v>
      </c>
      <c r="W10" s="23">
        <f t="shared" ref="W10:W15" si="3">U10+V10</f>
        <v>34544.400000000001</v>
      </c>
      <c r="X10" s="21">
        <v>18750</v>
      </c>
      <c r="Y10" s="21">
        <v>0</v>
      </c>
      <c r="Z10" s="21">
        <v>220</v>
      </c>
      <c r="AA10" s="21">
        <v>151</v>
      </c>
      <c r="AB10" s="23">
        <f t="shared" si="2"/>
        <v>4605.92</v>
      </c>
      <c r="AC10" s="23">
        <f t="shared" si="1"/>
        <v>157.02000000000001</v>
      </c>
      <c r="AD10" s="23" t="s">
        <v>1589</v>
      </c>
      <c r="AE10" s="284"/>
    </row>
    <row r="11" spans="1:31" s="44" customFormat="1" x14ac:dyDescent="0.25">
      <c r="A11" s="21" t="s">
        <v>650</v>
      </c>
      <c r="B11" s="39" t="s">
        <v>814</v>
      </c>
      <c r="C11" s="21" t="s">
        <v>818</v>
      </c>
      <c r="D11" s="21">
        <v>7</v>
      </c>
      <c r="E11" s="21">
        <v>0</v>
      </c>
      <c r="F11" s="21" t="s">
        <v>177</v>
      </c>
      <c r="G11" s="21" t="s">
        <v>818</v>
      </c>
      <c r="H11" s="21">
        <v>0</v>
      </c>
      <c r="I11" s="21">
        <v>20</v>
      </c>
      <c r="J11" s="21">
        <v>11</v>
      </c>
      <c r="K11" s="114">
        <v>21890</v>
      </c>
      <c r="L11" s="114">
        <v>950.03</v>
      </c>
      <c r="M11" s="114">
        <v>3427.97</v>
      </c>
      <c r="N11" s="114">
        <v>0</v>
      </c>
      <c r="O11" s="114">
        <v>937.2</v>
      </c>
      <c r="P11" s="114">
        <v>2319.4</v>
      </c>
      <c r="Q11" s="114">
        <v>3879.8</v>
      </c>
      <c r="R11" s="114">
        <v>1140</v>
      </c>
      <c r="S11" s="114">
        <v>0</v>
      </c>
      <c r="T11" s="23">
        <v>0</v>
      </c>
      <c r="U11" s="114">
        <v>34544.400000000001</v>
      </c>
      <c r="V11" s="23">
        <v>0</v>
      </c>
      <c r="W11" s="23">
        <f t="shared" si="3"/>
        <v>34544.400000000001</v>
      </c>
      <c r="X11" s="21">
        <v>17500</v>
      </c>
      <c r="Y11" s="21">
        <v>0</v>
      </c>
      <c r="Z11" s="21">
        <v>220</v>
      </c>
      <c r="AA11" s="21">
        <v>172</v>
      </c>
      <c r="AB11" s="23">
        <f t="shared" si="2"/>
        <v>4934.9142857142861</v>
      </c>
      <c r="AC11" s="23">
        <f t="shared" si="1"/>
        <v>157.02000000000001</v>
      </c>
      <c r="AD11" s="23" t="s">
        <v>1600</v>
      </c>
      <c r="AE11" s="284"/>
    </row>
    <row r="12" spans="1:31" s="44" customFormat="1" x14ac:dyDescent="0.25">
      <c r="A12" s="21" t="s">
        <v>650</v>
      </c>
      <c r="B12" s="39" t="s">
        <v>814</v>
      </c>
      <c r="C12" s="21" t="s">
        <v>824</v>
      </c>
      <c r="D12" s="21">
        <v>7</v>
      </c>
      <c r="E12" s="21">
        <v>0</v>
      </c>
      <c r="F12" s="21" t="s">
        <v>177</v>
      </c>
      <c r="G12" s="21" t="s">
        <v>824</v>
      </c>
      <c r="H12" s="21">
        <v>0</v>
      </c>
      <c r="I12" s="21">
        <v>20</v>
      </c>
      <c r="J12" s="21">
        <v>11</v>
      </c>
      <c r="K12" s="114">
        <v>21890</v>
      </c>
      <c r="L12" s="114">
        <v>950.03</v>
      </c>
      <c r="M12" s="114">
        <v>3427.97</v>
      </c>
      <c r="N12" s="114">
        <v>0</v>
      </c>
      <c r="O12" s="114">
        <v>937.2</v>
      </c>
      <c r="P12" s="114">
        <v>2319.4</v>
      </c>
      <c r="Q12" s="114">
        <v>3879.8</v>
      </c>
      <c r="R12" s="114">
        <v>1140</v>
      </c>
      <c r="S12" s="114">
        <v>0</v>
      </c>
      <c r="T12" s="23">
        <v>0</v>
      </c>
      <c r="U12" s="114">
        <v>34544.400000000001</v>
      </c>
      <c r="V12" s="23">
        <v>0</v>
      </c>
      <c r="W12" s="23">
        <f t="shared" si="3"/>
        <v>34544.400000000001</v>
      </c>
      <c r="X12" s="21">
        <v>17500</v>
      </c>
      <c r="Y12" s="21">
        <v>0</v>
      </c>
      <c r="Z12" s="21">
        <v>220</v>
      </c>
      <c r="AA12" s="21">
        <v>144</v>
      </c>
      <c r="AB12" s="23">
        <f t="shared" si="2"/>
        <v>4934.9142857142861</v>
      </c>
      <c r="AC12" s="23">
        <f t="shared" si="1"/>
        <v>157.02000000000001</v>
      </c>
      <c r="AD12" s="23" t="s">
        <v>1601</v>
      </c>
      <c r="AE12" s="284"/>
    </row>
    <row r="13" spans="1:31" s="44" customFormat="1" x14ac:dyDescent="0.25">
      <c r="A13" s="21" t="s">
        <v>650</v>
      </c>
      <c r="B13" s="39" t="s">
        <v>842</v>
      </c>
      <c r="C13" s="21" t="s">
        <v>851</v>
      </c>
      <c r="D13" s="21">
        <v>7.01</v>
      </c>
      <c r="E13" s="21">
        <v>0</v>
      </c>
      <c r="F13" s="21" t="s">
        <v>177</v>
      </c>
      <c r="G13" s="21" t="s">
        <v>851</v>
      </c>
      <c r="H13" s="21">
        <v>0</v>
      </c>
      <c r="I13" s="21">
        <v>20</v>
      </c>
      <c r="J13" s="21">
        <v>11</v>
      </c>
      <c r="K13" s="114">
        <v>21890</v>
      </c>
      <c r="L13" s="114">
        <v>950.03</v>
      </c>
      <c r="M13" s="114">
        <v>3427.97</v>
      </c>
      <c r="N13" s="114">
        <v>0</v>
      </c>
      <c r="O13" s="114">
        <v>937.2</v>
      </c>
      <c r="P13" s="114">
        <v>2319.4</v>
      </c>
      <c r="Q13" s="114">
        <v>3879.8</v>
      </c>
      <c r="R13" s="114">
        <v>1140</v>
      </c>
      <c r="S13" s="114">
        <v>0</v>
      </c>
      <c r="T13" s="23">
        <v>0</v>
      </c>
      <c r="U13" s="114">
        <v>34544.400000000001</v>
      </c>
      <c r="V13" s="23">
        <v>0</v>
      </c>
      <c r="W13" s="23">
        <f t="shared" si="3"/>
        <v>34544.400000000001</v>
      </c>
      <c r="X13" s="21">
        <v>17525</v>
      </c>
      <c r="Y13" s="21">
        <v>0</v>
      </c>
      <c r="Z13" s="21">
        <v>220</v>
      </c>
      <c r="AA13" s="21">
        <v>171</v>
      </c>
      <c r="AB13" s="23">
        <f t="shared" si="2"/>
        <v>4927.8744650499293</v>
      </c>
      <c r="AC13" s="23">
        <f t="shared" si="1"/>
        <v>157.02000000000001</v>
      </c>
      <c r="AD13" s="23" t="s">
        <v>1602</v>
      </c>
      <c r="AE13" s="284"/>
    </row>
    <row r="14" spans="1:31" s="44" customFormat="1" x14ac:dyDescent="0.25">
      <c r="A14" s="21" t="s">
        <v>650</v>
      </c>
      <c r="B14" s="39" t="s">
        <v>859</v>
      </c>
      <c r="C14" s="21" t="s">
        <v>861</v>
      </c>
      <c r="D14" s="21">
        <v>7.15</v>
      </c>
      <c r="E14" s="21">
        <v>0</v>
      </c>
      <c r="F14" s="21" t="s">
        <v>177</v>
      </c>
      <c r="G14" s="21" t="s">
        <v>861</v>
      </c>
      <c r="H14" s="21">
        <v>0</v>
      </c>
      <c r="I14" s="21">
        <v>20</v>
      </c>
      <c r="J14" s="21">
        <v>11</v>
      </c>
      <c r="K14" s="114">
        <v>21890</v>
      </c>
      <c r="L14" s="114">
        <v>950.03</v>
      </c>
      <c r="M14" s="114">
        <v>3427.97</v>
      </c>
      <c r="N14" s="114">
        <v>0</v>
      </c>
      <c r="O14" s="114">
        <v>937.2</v>
      </c>
      <c r="P14" s="114">
        <v>2319.4</v>
      </c>
      <c r="Q14" s="114">
        <v>3879.8</v>
      </c>
      <c r="R14" s="114">
        <v>1140</v>
      </c>
      <c r="S14" s="114">
        <v>0</v>
      </c>
      <c r="T14" s="23">
        <v>0</v>
      </c>
      <c r="U14" s="114">
        <v>34544.400000000001</v>
      </c>
      <c r="V14" s="23">
        <v>0</v>
      </c>
      <c r="W14" s="23">
        <f t="shared" si="3"/>
        <v>34544.400000000001</v>
      </c>
      <c r="X14" s="21">
        <v>17875</v>
      </c>
      <c r="Y14" s="21">
        <v>0</v>
      </c>
      <c r="Z14" s="21">
        <v>220</v>
      </c>
      <c r="AA14" s="21">
        <v>218</v>
      </c>
      <c r="AB14" s="23">
        <f t="shared" si="2"/>
        <v>4831.3846153846152</v>
      </c>
      <c r="AC14" s="23">
        <f t="shared" si="1"/>
        <v>157.02000000000001</v>
      </c>
      <c r="AD14" s="23" t="s">
        <v>1603</v>
      </c>
      <c r="AE14" s="284"/>
    </row>
    <row r="15" spans="1:31" s="44" customFormat="1" x14ac:dyDescent="0.25">
      <c r="A15" s="21" t="s">
        <v>650</v>
      </c>
      <c r="B15" s="39" t="s">
        <v>859</v>
      </c>
      <c r="C15" s="21" t="s">
        <v>889</v>
      </c>
      <c r="D15" s="21">
        <v>7</v>
      </c>
      <c r="E15" s="21">
        <v>0</v>
      </c>
      <c r="F15" s="21" t="s">
        <v>177</v>
      </c>
      <c r="G15" s="21" t="s">
        <v>889</v>
      </c>
      <c r="H15" s="21">
        <v>0</v>
      </c>
      <c r="I15" s="21">
        <v>20</v>
      </c>
      <c r="J15" s="21">
        <v>11</v>
      </c>
      <c r="K15" s="114">
        <v>21890</v>
      </c>
      <c r="L15" s="114">
        <v>343.8</v>
      </c>
      <c r="M15" s="114">
        <v>3427.97</v>
      </c>
      <c r="N15" s="114">
        <v>0</v>
      </c>
      <c r="O15" s="114">
        <v>937.2</v>
      </c>
      <c r="P15" s="114">
        <v>2319.4</v>
      </c>
      <c r="Q15" s="114">
        <v>3879.8</v>
      </c>
      <c r="R15" s="114">
        <v>1140</v>
      </c>
      <c r="S15" s="114">
        <v>0</v>
      </c>
      <c r="T15" s="23">
        <v>0</v>
      </c>
      <c r="U15" s="114">
        <v>33938.17</v>
      </c>
      <c r="V15" s="23">
        <v>0</v>
      </c>
      <c r="W15" s="23">
        <f t="shared" si="3"/>
        <v>33938.17</v>
      </c>
      <c r="X15" s="21">
        <v>17500</v>
      </c>
      <c r="Y15" s="21">
        <v>0</v>
      </c>
      <c r="Z15" s="21">
        <v>220</v>
      </c>
      <c r="AA15" s="21">
        <v>180</v>
      </c>
      <c r="AB15" s="23">
        <f t="shared" si="2"/>
        <v>4848.3099999999995</v>
      </c>
      <c r="AC15" s="23">
        <f t="shared" si="1"/>
        <v>154.26440909090908</v>
      </c>
      <c r="AD15" s="23" t="s">
        <v>1604</v>
      </c>
      <c r="AE15" s="284"/>
    </row>
    <row r="16" spans="1:31" s="44" customFormat="1" x14ac:dyDescent="0.25">
      <c r="A16" s="21" t="s">
        <v>650</v>
      </c>
      <c r="B16" s="39" t="s">
        <v>899</v>
      </c>
      <c r="C16" s="21" t="s">
        <v>908</v>
      </c>
      <c r="D16" s="21">
        <v>7.06</v>
      </c>
      <c r="E16" s="21">
        <v>0</v>
      </c>
      <c r="F16" s="21" t="s">
        <v>177</v>
      </c>
      <c r="G16" s="21" t="s">
        <v>908</v>
      </c>
      <c r="H16" s="21">
        <v>0</v>
      </c>
      <c r="I16" s="21">
        <v>20</v>
      </c>
      <c r="J16" s="21">
        <v>9</v>
      </c>
      <c r="K16" s="114">
        <v>21890</v>
      </c>
      <c r="L16" s="114">
        <v>343.8</v>
      </c>
      <c r="M16" s="114">
        <v>3427.97</v>
      </c>
      <c r="N16" s="114">
        <v>0</v>
      </c>
      <c r="O16" s="114">
        <v>937.2</v>
      </c>
      <c r="P16" s="114">
        <v>2319.4</v>
      </c>
      <c r="Q16" s="114">
        <v>3879.8</v>
      </c>
      <c r="R16" s="114">
        <v>1140</v>
      </c>
      <c r="S16" s="114">
        <v>0</v>
      </c>
      <c r="T16" s="23">
        <v>0</v>
      </c>
      <c r="U16" s="114">
        <v>33938.17</v>
      </c>
      <c r="V16" s="23">
        <v>0</v>
      </c>
      <c r="W16" s="23">
        <f t="shared" ref="W16:W21" si="4">U16+V16</f>
        <v>33938.17</v>
      </c>
      <c r="X16" s="21">
        <v>17650</v>
      </c>
      <c r="Y16" s="21">
        <v>0</v>
      </c>
      <c r="Z16" s="21">
        <v>180</v>
      </c>
      <c r="AA16" s="21">
        <v>194</v>
      </c>
      <c r="AB16" s="23">
        <f t="shared" si="2"/>
        <v>4807.1062322946173</v>
      </c>
      <c r="AC16" s="23">
        <f t="shared" si="1"/>
        <v>188.54538888888888</v>
      </c>
      <c r="AD16" s="23" t="s">
        <v>1605</v>
      </c>
      <c r="AE16" s="284"/>
    </row>
    <row r="17" spans="1:31" x14ac:dyDescent="0.25">
      <c r="A17" s="1" t="s">
        <v>650</v>
      </c>
      <c r="B17" s="31" t="s">
        <v>1264</v>
      </c>
      <c r="C17" s="21" t="s">
        <v>1277</v>
      </c>
      <c r="D17" s="1">
        <v>0</v>
      </c>
      <c r="E17" s="1">
        <v>9.98</v>
      </c>
      <c r="F17" s="1" t="s">
        <v>544</v>
      </c>
      <c r="G17" s="1" t="s">
        <v>1277</v>
      </c>
      <c r="H17" s="1">
        <v>0</v>
      </c>
      <c r="I17" s="1">
        <v>14</v>
      </c>
      <c r="J17" s="21">
        <v>11</v>
      </c>
      <c r="K17" s="13">
        <v>19474.5</v>
      </c>
      <c r="L17" s="13">
        <v>307.33</v>
      </c>
      <c r="M17" s="13">
        <v>3049.71</v>
      </c>
      <c r="N17" s="13">
        <v>0</v>
      </c>
      <c r="O17" s="13">
        <v>843.45</v>
      </c>
      <c r="P17" s="13">
        <v>4146.8999999999996</v>
      </c>
      <c r="Q17" s="13">
        <v>3720</v>
      </c>
      <c r="R17" s="13">
        <v>825</v>
      </c>
      <c r="S17" s="13">
        <v>0</v>
      </c>
      <c r="T17" s="13">
        <v>0</v>
      </c>
      <c r="U17" s="13">
        <v>32366.89</v>
      </c>
      <c r="V17" s="13">
        <v>0</v>
      </c>
      <c r="W17" s="13">
        <f t="shared" si="4"/>
        <v>32366.89</v>
      </c>
      <c r="X17" s="1">
        <v>17465</v>
      </c>
      <c r="Y17" s="1">
        <v>0</v>
      </c>
      <c r="Z17" s="1">
        <v>165</v>
      </c>
      <c r="AA17" s="1">
        <v>158</v>
      </c>
      <c r="AB17" s="13">
        <f t="shared" si="2"/>
        <v>3243.1753507014027</v>
      </c>
      <c r="AC17" s="13">
        <f t="shared" si="1"/>
        <v>196.1629696969697</v>
      </c>
      <c r="AD17" s="13" t="s">
        <v>1794</v>
      </c>
      <c r="AE17" s="285">
        <v>0.7</v>
      </c>
    </row>
    <row r="18" spans="1:31" x14ac:dyDescent="0.25">
      <c r="A18" s="1" t="s">
        <v>650</v>
      </c>
      <c r="B18" s="31" t="s">
        <v>1284</v>
      </c>
      <c r="C18" s="21" t="s">
        <v>1312</v>
      </c>
      <c r="D18" s="1">
        <v>0</v>
      </c>
      <c r="E18" s="1">
        <v>11.96</v>
      </c>
      <c r="F18" s="1" t="s">
        <v>544</v>
      </c>
      <c r="G18" s="1" t="s">
        <v>1312</v>
      </c>
      <c r="H18" s="1">
        <v>0</v>
      </c>
      <c r="I18" s="1">
        <v>18</v>
      </c>
      <c r="J18" s="21">
        <v>11</v>
      </c>
      <c r="K18" s="13">
        <v>23369.4</v>
      </c>
      <c r="L18" s="13">
        <v>368.8</v>
      </c>
      <c r="M18" s="13">
        <v>3659.65</v>
      </c>
      <c r="N18" s="13">
        <v>0</v>
      </c>
      <c r="O18" s="13">
        <v>1012.14</v>
      </c>
      <c r="P18" s="13">
        <v>4976.28</v>
      </c>
      <c r="Q18" s="13">
        <v>4464</v>
      </c>
      <c r="R18" s="13">
        <v>990</v>
      </c>
      <c r="S18" s="13">
        <v>0</v>
      </c>
      <c r="T18" s="13">
        <v>0</v>
      </c>
      <c r="U18" s="13">
        <v>38840.269999999997</v>
      </c>
      <c r="V18" s="13">
        <v>0</v>
      </c>
      <c r="W18" s="13">
        <f t="shared" si="4"/>
        <v>38840.269999999997</v>
      </c>
      <c r="X18" s="1">
        <v>20947</v>
      </c>
      <c r="Y18" s="1">
        <v>0</v>
      </c>
      <c r="Z18" s="1">
        <v>198</v>
      </c>
      <c r="AA18" s="1">
        <v>184</v>
      </c>
      <c r="AB18" s="13">
        <f t="shared" ref="AB18:AB23" si="5">W18/(D18+E18)</f>
        <v>3247.5142140468224</v>
      </c>
      <c r="AC18" s="13">
        <f t="shared" si="1"/>
        <v>196.16297979797977</v>
      </c>
      <c r="AD18" s="13" t="s">
        <v>1788</v>
      </c>
      <c r="AE18" s="285">
        <v>0.7</v>
      </c>
    </row>
    <row r="19" spans="1:31" x14ac:dyDescent="0.25">
      <c r="A19" s="1" t="s">
        <v>650</v>
      </c>
      <c r="B19" s="31" t="s">
        <v>1330</v>
      </c>
      <c r="C19" s="21" t="s">
        <v>1345</v>
      </c>
      <c r="D19" s="1">
        <v>0</v>
      </c>
      <c r="E19" s="1">
        <v>19.91</v>
      </c>
      <c r="F19" s="1" t="s">
        <v>544</v>
      </c>
      <c r="G19" s="1" t="s">
        <v>1345</v>
      </c>
      <c r="H19" s="1">
        <v>0</v>
      </c>
      <c r="I19" s="1">
        <v>20</v>
      </c>
      <c r="J19" s="21">
        <v>11</v>
      </c>
      <c r="K19" s="13">
        <v>26420.400000000001</v>
      </c>
      <c r="L19" s="13">
        <v>418.86</v>
      </c>
      <c r="M19" s="13">
        <v>4137.43</v>
      </c>
      <c r="N19" s="13">
        <v>0</v>
      </c>
      <c r="O19" s="13">
        <v>1144.5999999999999</v>
      </c>
      <c r="P19" s="13">
        <v>8499.4</v>
      </c>
      <c r="Q19" s="13">
        <v>5010</v>
      </c>
      <c r="R19" s="13">
        <v>1100</v>
      </c>
      <c r="S19" s="13">
        <v>0</v>
      </c>
      <c r="T19" s="13">
        <v>0</v>
      </c>
      <c r="U19" s="13">
        <v>46730.69</v>
      </c>
      <c r="V19" s="13">
        <v>0</v>
      </c>
      <c r="W19" s="13">
        <f t="shared" si="4"/>
        <v>46730.69</v>
      </c>
      <c r="X19" s="1">
        <v>34842</v>
      </c>
      <c r="Y19" s="1">
        <v>0</v>
      </c>
      <c r="Z19" s="1">
        <v>220</v>
      </c>
      <c r="AA19" s="1">
        <v>189</v>
      </c>
      <c r="AB19" s="13">
        <f t="shared" si="5"/>
        <v>2347.0964339527877</v>
      </c>
      <c r="AC19" s="13">
        <f t="shared" si="1"/>
        <v>212.41222727272728</v>
      </c>
      <c r="AD19" s="13" t="s">
        <v>1830</v>
      </c>
      <c r="AE19" s="285">
        <v>0.69</v>
      </c>
    </row>
    <row r="20" spans="1:31" x14ac:dyDescent="0.25">
      <c r="A20" s="1" t="s">
        <v>650</v>
      </c>
      <c r="B20" s="31" t="s">
        <v>1354</v>
      </c>
      <c r="C20" s="21" t="s">
        <v>1373</v>
      </c>
      <c r="D20" s="1">
        <v>0</v>
      </c>
      <c r="E20" s="1">
        <v>20.27</v>
      </c>
      <c r="F20" s="1" t="s">
        <v>544</v>
      </c>
      <c r="G20" s="1" t="s">
        <v>1373</v>
      </c>
      <c r="H20" s="1">
        <v>0</v>
      </c>
      <c r="I20" s="1">
        <v>20</v>
      </c>
      <c r="J20" s="21">
        <v>11</v>
      </c>
      <c r="K20" s="13">
        <v>26420.400000000001</v>
      </c>
      <c r="L20" s="13">
        <v>418.86</v>
      </c>
      <c r="M20" s="13">
        <v>4137.43</v>
      </c>
      <c r="N20" s="13">
        <v>0</v>
      </c>
      <c r="O20" s="13">
        <v>1144.5999999999999</v>
      </c>
      <c r="P20" s="13">
        <v>8499.4</v>
      </c>
      <c r="Q20" s="13">
        <v>5840</v>
      </c>
      <c r="R20" s="13">
        <v>1100</v>
      </c>
      <c r="S20" s="13">
        <v>0</v>
      </c>
      <c r="T20" s="13">
        <v>0</v>
      </c>
      <c r="U20" s="13">
        <v>47560.69</v>
      </c>
      <c r="V20" s="13">
        <v>0</v>
      </c>
      <c r="W20" s="13">
        <f t="shared" si="4"/>
        <v>47560.69</v>
      </c>
      <c r="X20" s="1">
        <v>35473</v>
      </c>
      <c r="Y20" s="1">
        <v>0</v>
      </c>
      <c r="Z20" s="1">
        <v>220</v>
      </c>
      <c r="AA20" s="1">
        <v>159</v>
      </c>
      <c r="AB20" s="13">
        <f t="shared" si="5"/>
        <v>2346.3586581154418</v>
      </c>
      <c r="AC20" s="13">
        <f t="shared" si="1"/>
        <v>216.18495454545456</v>
      </c>
      <c r="AD20" s="13" t="s">
        <v>1637</v>
      </c>
      <c r="AE20" s="285">
        <v>0.7</v>
      </c>
    </row>
    <row r="21" spans="1:31" x14ac:dyDescent="0.25">
      <c r="A21" s="152" t="s">
        <v>650</v>
      </c>
      <c r="B21" s="31" t="s">
        <v>1354</v>
      </c>
      <c r="C21" s="21" t="s">
        <v>1378</v>
      </c>
      <c r="D21" s="1">
        <v>0</v>
      </c>
      <c r="E21" s="1">
        <v>7.03</v>
      </c>
      <c r="F21" s="1" t="s">
        <v>544</v>
      </c>
      <c r="G21" s="1" t="s">
        <v>1378</v>
      </c>
      <c r="H21" s="1">
        <v>0</v>
      </c>
      <c r="I21" s="1">
        <v>7</v>
      </c>
      <c r="J21" s="21">
        <v>11</v>
      </c>
      <c r="K21" s="13">
        <v>9088.1</v>
      </c>
      <c r="L21" s="13">
        <v>143.41999999999999</v>
      </c>
      <c r="M21" s="13">
        <v>1423.2</v>
      </c>
      <c r="N21" s="13">
        <v>0</v>
      </c>
      <c r="O21" s="13">
        <v>393.61</v>
      </c>
      <c r="P21" s="13">
        <v>1935.22</v>
      </c>
      <c r="Q21" s="13">
        <v>2334.5</v>
      </c>
      <c r="R21" s="13">
        <v>385</v>
      </c>
      <c r="S21" s="13">
        <v>0</v>
      </c>
      <c r="T21" s="13">
        <v>0</v>
      </c>
      <c r="U21" s="13">
        <v>15703.05</v>
      </c>
      <c r="V21" s="13">
        <v>0</v>
      </c>
      <c r="W21" s="13">
        <f t="shared" si="4"/>
        <v>15703.05</v>
      </c>
      <c r="X21" s="1">
        <v>6125</v>
      </c>
      <c r="Y21" s="1">
        <v>0</v>
      </c>
      <c r="Z21" s="1">
        <v>77</v>
      </c>
      <c r="AA21" s="1">
        <v>58</v>
      </c>
      <c r="AB21" s="13">
        <f t="shared" si="5"/>
        <v>2233.7197724039829</v>
      </c>
      <c r="AC21" s="13">
        <f t="shared" si="1"/>
        <v>203.93571428571428</v>
      </c>
      <c r="AD21" s="13" t="s">
        <v>1601</v>
      </c>
      <c r="AE21" s="285">
        <v>0.34</v>
      </c>
    </row>
    <row r="22" spans="1:31" x14ac:dyDescent="0.25">
      <c r="A22" s="21" t="s">
        <v>650</v>
      </c>
      <c r="B22" s="31" t="s">
        <v>1385</v>
      </c>
      <c r="C22" s="21" t="s">
        <v>1392</v>
      </c>
      <c r="D22" s="1">
        <v>0</v>
      </c>
      <c r="E22" s="1">
        <v>7.08</v>
      </c>
      <c r="F22" s="1" t="s">
        <v>544</v>
      </c>
      <c r="G22" s="1" t="s">
        <v>1392</v>
      </c>
      <c r="H22" s="1">
        <v>0</v>
      </c>
      <c r="I22" s="1">
        <v>7</v>
      </c>
      <c r="J22" s="21">
        <v>11</v>
      </c>
      <c r="K22" s="13">
        <v>9088.1</v>
      </c>
      <c r="L22" s="13">
        <v>143.41999999999999</v>
      </c>
      <c r="M22" s="13">
        <v>1423.2</v>
      </c>
      <c r="N22" s="13">
        <v>0</v>
      </c>
      <c r="O22" s="13">
        <v>393.61</v>
      </c>
      <c r="P22" s="13">
        <v>1935.22</v>
      </c>
      <c r="Q22" s="13">
        <v>2334.5</v>
      </c>
      <c r="R22" s="13">
        <v>385</v>
      </c>
      <c r="S22" s="13">
        <v>0</v>
      </c>
      <c r="T22" s="13">
        <v>0</v>
      </c>
      <c r="U22" s="13">
        <v>15703.05</v>
      </c>
      <c r="V22" s="13">
        <v>0</v>
      </c>
      <c r="W22" s="13">
        <f t="shared" ref="W22:W27" si="6">U22+V22</f>
        <v>15703.05</v>
      </c>
      <c r="X22" s="1">
        <v>9735</v>
      </c>
      <c r="Y22" s="1">
        <v>0</v>
      </c>
      <c r="Z22" s="1">
        <v>77</v>
      </c>
      <c r="AA22" s="1">
        <v>65</v>
      </c>
      <c r="AB22" s="13">
        <f t="shared" si="5"/>
        <v>2217.944915254237</v>
      </c>
      <c r="AC22" s="13">
        <f t="shared" si="1"/>
        <v>203.93571428571428</v>
      </c>
      <c r="AD22" s="13" t="s">
        <v>1630</v>
      </c>
      <c r="AE22" s="285">
        <v>0.55000000000000004</v>
      </c>
    </row>
    <row r="23" spans="1:31" x14ac:dyDescent="0.25">
      <c r="A23" s="21" t="s">
        <v>650</v>
      </c>
      <c r="B23" s="31" t="s">
        <v>1385</v>
      </c>
      <c r="C23" s="21" t="s">
        <v>1856</v>
      </c>
      <c r="D23" s="1">
        <v>0</v>
      </c>
      <c r="E23" s="1">
        <v>7.04</v>
      </c>
      <c r="F23" s="1" t="s">
        <v>544</v>
      </c>
      <c r="G23" s="1" t="s">
        <v>1856</v>
      </c>
      <c r="H23" s="1">
        <v>0</v>
      </c>
      <c r="I23" s="1">
        <v>5</v>
      </c>
      <c r="J23" s="21">
        <v>11</v>
      </c>
      <c r="K23" s="13">
        <v>6491.5</v>
      </c>
      <c r="L23" s="13">
        <v>102.44</v>
      </c>
      <c r="M23" s="13">
        <v>1016.57</v>
      </c>
      <c r="N23" s="13">
        <v>0</v>
      </c>
      <c r="O23" s="13">
        <v>281.14999999999998</v>
      </c>
      <c r="P23" s="13">
        <v>1382.3</v>
      </c>
      <c r="Q23" s="13">
        <v>1667.5</v>
      </c>
      <c r="R23" s="13">
        <v>275</v>
      </c>
      <c r="S23" s="13">
        <v>0</v>
      </c>
      <c r="T23" s="13">
        <v>0</v>
      </c>
      <c r="U23" s="13">
        <v>11216.46</v>
      </c>
      <c r="V23" s="13">
        <v>0</v>
      </c>
      <c r="W23" s="13">
        <f t="shared" si="6"/>
        <v>11216.46</v>
      </c>
      <c r="X23" s="1">
        <v>7920</v>
      </c>
      <c r="Y23" s="1">
        <v>0</v>
      </c>
      <c r="Z23" s="1">
        <v>55</v>
      </c>
      <c r="AA23" s="1">
        <v>47</v>
      </c>
      <c r="AB23" s="13">
        <f t="shared" si="5"/>
        <v>1593.247159090909</v>
      </c>
      <c r="AC23" s="13">
        <f t="shared" ref="AC23:AC28" si="7">W23/Z23</f>
        <v>203.93563636363635</v>
      </c>
      <c r="AD23" s="13" t="s">
        <v>1558</v>
      </c>
      <c r="AE23" s="285">
        <v>0.45</v>
      </c>
    </row>
    <row r="24" spans="1:31" x14ac:dyDescent="0.25">
      <c r="A24" s="21" t="s">
        <v>650</v>
      </c>
      <c r="B24" s="31" t="s">
        <v>1865</v>
      </c>
      <c r="C24" s="21" t="s">
        <v>1874</v>
      </c>
      <c r="D24" s="1">
        <v>0</v>
      </c>
      <c r="E24" s="1">
        <v>7.05</v>
      </c>
      <c r="F24" s="1" t="s">
        <v>544</v>
      </c>
      <c r="G24" s="1" t="s">
        <v>1874</v>
      </c>
      <c r="H24" s="1">
        <v>0</v>
      </c>
      <c r="I24" s="1">
        <v>7</v>
      </c>
      <c r="J24" s="21">
        <v>11</v>
      </c>
      <c r="K24" s="13">
        <v>9671.83</v>
      </c>
      <c r="L24" s="13">
        <v>152.63999999999999</v>
      </c>
      <c r="M24" s="13">
        <v>1514.61</v>
      </c>
      <c r="N24" s="13">
        <v>0</v>
      </c>
      <c r="O24" s="13">
        <v>421.4</v>
      </c>
      <c r="P24" s="13">
        <v>2060.8000000000002</v>
      </c>
      <c r="Q24" s="13">
        <v>1195.5999999999999</v>
      </c>
      <c r="R24" s="13">
        <v>446.95</v>
      </c>
      <c r="S24" s="13">
        <v>0</v>
      </c>
      <c r="T24" s="13">
        <v>0</v>
      </c>
      <c r="U24" s="13">
        <v>15463.83</v>
      </c>
      <c r="V24" s="13">
        <v>0</v>
      </c>
      <c r="W24" s="13">
        <f t="shared" si="6"/>
        <v>15463.83</v>
      </c>
      <c r="X24" s="1">
        <v>7931</v>
      </c>
      <c r="Y24" s="1">
        <v>0</v>
      </c>
      <c r="Z24" s="1">
        <v>77</v>
      </c>
      <c r="AA24" s="1">
        <v>58</v>
      </c>
      <c r="AB24" s="13">
        <f t="shared" ref="AB24:AB29" si="8">W24/(D24+E24)</f>
        <v>2193.4510638297875</v>
      </c>
      <c r="AC24" s="13">
        <f t="shared" si="7"/>
        <v>200.82896103896104</v>
      </c>
      <c r="AD24" s="13" t="s">
        <v>1612</v>
      </c>
      <c r="AE24" s="285">
        <v>0.45</v>
      </c>
    </row>
    <row r="25" spans="1:31" x14ac:dyDescent="0.25">
      <c r="A25" s="21" t="s">
        <v>650</v>
      </c>
      <c r="B25" s="31" t="s">
        <v>1890</v>
      </c>
      <c r="C25" s="21" t="s">
        <v>1909</v>
      </c>
      <c r="D25" s="1">
        <v>0</v>
      </c>
      <c r="E25" s="1">
        <v>7.04</v>
      </c>
      <c r="F25" s="1" t="s">
        <v>544</v>
      </c>
      <c r="G25" s="1" t="s">
        <v>1909</v>
      </c>
      <c r="H25" s="1">
        <v>0</v>
      </c>
      <c r="I25" s="1">
        <v>9</v>
      </c>
      <c r="J25" s="21">
        <v>11</v>
      </c>
      <c r="K25" s="13">
        <v>12435.21</v>
      </c>
      <c r="L25" s="13">
        <v>196.25</v>
      </c>
      <c r="M25" s="13">
        <v>1947.35</v>
      </c>
      <c r="N25" s="13">
        <v>0</v>
      </c>
      <c r="O25" s="13">
        <v>541.79999999999995</v>
      </c>
      <c r="P25" s="13">
        <v>2649.6</v>
      </c>
      <c r="Q25" s="13">
        <v>1537.2</v>
      </c>
      <c r="R25" s="13">
        <v>574.65</v>
      </c>
      <c r="S25" s="13">
        <v>0</v>
      </c>
      <c r="T25" s="13">
        <v>0</v>
      </c>
      <c r="U25" s="13">
        <v>19882.060000000001</v>
      </c>
      <c r="V25" s="13">
        <v>0</v>
      </c>
      <c r="W25" s="13">
        <f t="shared" si="6"/>
        <v>19882.060000000001</v>
      </c>
      <c r="X25" s="1">
        <v>8800</v>
      </c>
      <c r="Y25" s="1">
        <v>0</v>
      </c>
      <c r="Z25" s="1">
        <v>99</v>
      </c>
      <c r="AA25" s="1">
        <v>88</v>
      </c>
      <c r="AB25" s="13">
        <f t="shared" si="8"/>
        <v>2824.15625</v>
      </c>
      <c r="AC25" s="13">
        <f t="shared" si="7"/>
        <v>200.82888888888891</v>
      </c>
      <c r="AD25" s="13" t="s">
        <v>1597</v>
      </c>
      <c r="AE25" s="285">
        <v>0.5</v>
      </c>
    </row>
    <row r="26" spans="1:31" x14ac:dyDescent="0.25">
      <c r="A26" s="21" t="s">
        <v>650</v>
      </c>
      <c r="B26" s="38" t="s">
        <v>2027</v>
      </c>
      <c r="C26" s="21" t="s">
        <v>2033</v>
      </c>
      <c r="D26" s="1">
        <v>0</v>
      </c>
      <c r="E26" s="1">
        <v>27.74</v>
      </c>
      <c r="F26" s="1" t="s">
        <v>544</v>
      </c>
      <c r="G26" s="1" t="s">
        <v>2033</v>
      </c>
      <c r="H26" s="1">
        <v>0</v>
      </c>
      <c r="I26" s="1">
        <v>22</v>
      </c>
      <c r="J26" s="21">
        <v>11</v>
      </c>
      <c r="K26" s="13">
        <v>30397.18</v>
      </c>
      <c r="L26" s="13">
        <v>479.73</v>
      </c>
      <c r="M26" s="13">
        <v>4760.2</v>
      </c>
      <c r="N26" s="13">
        <v>0</v>
      </c>
      <c r="O26" s="13">
        <v>1324.4</v>
      </c>
      <c r="P26" s="13">
        <v>6476.8</v>
      </c>
      <c r="Q26" s="13">
        <v>3757.6</v>
      </c>
      <c r="R26" s="13">
        <v>1404.7</v>
      </c>
      <c r="S26" s="13">
        <v>0</v>
      </c>
      <c r="T26" s="13">
        <v>0</v>
      </c>
      <c r="U26" s="13">
        <v>48600.61</v>
      </c>
      <c r="V26" s="13">
        <v>0</v>
      </c>
      <c r="W26" s="13">
        <f t="shared" si="6"/>
        <v>48600.61</v>
      </c>
      <c r="X26" s="1">
        <v>33288</v>
      </c>
      <c r="Y26" s="1">
        <v>0</v>
      </c>
      <c r="Z26" s="1">
        <v>242</v>
      </c>
      <c r="AA26" s="1">
        <v>223</v>
      </c>
      <c r="AB26" s="13">
        <f t="shared" si="8"/>
        <v>1752.0046863734681</v>
      </c>
      <c r="AC26" s="13">
        <f t="shared" si="7"/>
        <v>200.82896694214875</v>
      </c>
      <c r="AD26" s="13" t="s">
        <v>1531</v>
      </c>
      <c r="AE26" s="285">
        <v>0.48</v>
      </c>
    </row>
    <row r="27" spans="1:31" x14ac:dyDescent="0.25">
      <c r="A27" s="21" t="s">
        <v>650</v>
      </c>
      <c r="B27" s="38" t="s">
        <v>2061</v>
      </c>
      <c r="C27" s="21" t="s">
        <v>2064</v>
      </c>
      <c r="D27" s="1">
        <v>0</v>
      </c>
      <c r="E27" s="1">
        <v>7.61</v>
      </c>
      <c r="F27" s="1" t="s">
        <v>544</v>
      </c>
      <c r="G27" s="1" t="s">
        <v>2064</v>
      </c>
      <c r="H27" s="1">
        <v>0</v>
      </c>
      <c r="I27" s="1">
        <v>6</v>
      </c>
      <c r="J27" s="21">
        <v>11</v>
      </c>
      <c r="K27" s="13">
        <v>8290.14</v>
      </c>
      <c r="L27" s="13">
        <v>130.83000000000001</v>
      </c>
      <c r="M27" s="13">
        <v>1298.24</v>
      </c>
      <c r="N27" s="13">
        <v>0</v>
      </c>
      <c r="O27" s="13">
        <v>361.2</v>
      </c>
      <c r="P27" s="13">
        <v>1766.4</v>
      </c>
      <c r="Q27" s="13">
        <v>1797</v>
      </c>
      <c r="R27" s="13">
        <v>383.1</v>
      </c>
      <c r="S27" s="13">
        <v>0</v>
      </c>
      <c r="T27" s="13">
        <v>0</v>
      </c>
      <c r="U27" s="13">
        <v>14026.91</v>
      </c>
      <c r="V27" s="13">
        <v>0</v>
      </c>
      <c r="W27" s="13">
        <f t="shared" si="6"/>
        <v>14026.91</v>
      </c>
      <c r="X27" s="1">
        <v>9513</v>
      </c>
      <c r="Y27" s="1">
        <v>0</v>
      </c>
      <c r="Z27" s="1">
        <v>66</v>
      </c>
      <c r="AA27" s="1">
        <v>62</v>
      </c>
      <c r="AB27" s="13">
        <f t="shared" si="8"/>
        <v>1843.220762155059</v>
      </c>
      <c r="AC27" s="13">
        <f t="shared" si="7"/>
        <v>212.5289393939394</v>
      </c>
      <c r="AD27" s="13" t="s">
        <v>1599</v>
      </c>
      <c r="AE27" s="285">
        <v>0.5</v>
      </c>
    </row>
    <row r="28" spans="1:31" x14ac:dyDescent="0.25">
      <c r="A28" s="21" t="s">
        <v>650</v>
      </c>
      <c r="B28" s="38" t="s">
        <v>2121</v>
      </c>
      <c r="C28" s="21" t="s">
        <v>2134</v>
      </c>
      <c r="D28" s="1">
        <v>0</v>
      </c>
      <c r="E28" s="1">
        <v>26.48</v>
      </c>
      <c r="F28" s="1" t="s">
        <v>544</v>
      </c>
      <c r="G28" s="1" t="s">
        <v>2134</v>
      </c>
      <c r="H28" s="1">
        <v>0</v>
      </c>
      <c r="I28" s="1">
        <v>28</v>
      </c>
      <c r="J28" s="21">
        <v>11</v>
      </c>
      <c r="K28" s="13">
        <v>38687.32</v>
      </c>
      <c r="L28" s="13">
        <v>610.55999999999995</v>
      </c>
      <c r="M28" s="13">
        <v>6058.43</v>
      </c>
      <c r="N28" s="13">
        <v>0</v>
      </c>
      <c r="O28" s="13">
        <v>1685.6</v>
      </c>
      <c r="P28" s="13">
        <v>8243.2000000000007</v>
      </c>
      <c r="Q28" s="13">
        <v>8386</v>
      </c>
      <c r="R28" s="13">
        <v>1787.8</v>
      </c>
      <c r="S28" s="13">
        <v>0</v>
      </c>
      <c r="T28" s="13">
        <v>0</v>
      </c>
      <c r="U28" s="13">
        <v>65458.91</v>
      </c>
      <c r="V28" s="13">
        <v>0</v>
      </c>
      <c r="W28" s="13">
        <f>U28+V28</f>
        <v>65458.91</v>
      </c>
      <c r="X28" s="1">
        <v>36410</v>
      </c>
      <c r="Y28" s="1">
        <v>0</v>
      </c>
      <c r="Z28" s="1">
        <v>308</v>
      </c>
      <c r="AA28" s="1">
        <v>308</v>
      </c>
      <c r="AB28" s="13">
        <f t="shared" si="8"/>
        <v>2472.0132175226586</v>
      </c>
      <c r="AC28" s="13">
        <f t="shared" si="7"/>
        <v>212.52892857142859</v>
      </c>
      <c r="AD28" s="13" t="s">
        <v>1561</v>
      </c>
      <c r="AE28" s="285">
        <v>0.55000000000000004</v>
      </c>
    </row>
    <row r="29" spans="1:31" x14ac:dyDescent="0.25">
      <c r="A29" s="21" t="s">
        <v>650</v>
      </c>
      <c r="B29" s="38" t="s">
        <v>2171</v>
      </c>
      <c r="C29" s="21" t="s">
        <v>2177</v>
      </c>
      <c r="D29" s="1">
        <v>0</v>
      </c>
      <c r="E29" s="1">
        <v>7</v>
      </c>
      <c r="F29" s="1" t="s">
        <v>544</v>
      </c>
      <c r="G29" s="1" t="s">
        <v>2177</v>
      </c>
      <c r="H29" s="1">
        <v>0</v>
      </c>
      <c r="I29" s="1">
        <v>6</v>
      </c>
      <c r="J29" s="21">
        <v>11</v>
      </c>
      <c r="K29" s="13">
        <v>8289.9</v>
      </c>
      <c r="L29" s="13">
        <v>130.83000000000001</v>
      </c>
      <c r="M29" s="13">
        <v>1298.2</v>
      </c>
      <c r="N29" s="13">
        <v>0</v>
      </c>
      <c r="O29" s="13">
        <v>361.2</v>
      </c>
      <c r="P29" s="13">
        <v>1766.4</v>
      </c>
      <c r="Q29" s="13">
        <v>2031</v>
      </c>
      <c r="R29" s="13">
        <v>383.1</v>
      </c>
      <c r="S29" s="13">
        <v>0</v>
      </c>
      <c r="T29" s="13">
        <v>0</v>
      </c>
      <c r="U29" s="13">
        <v>14260.63</v>
      </c>
      <c r="V29" s="13">
        <v>0</v>
      </c>
      <c r="W29" s="13">
        <f>U29+V29</f>
        <v>14260.63</v>
      </c>
      <c r="X29" s="1">
        <v>7000</v>
      </c>
      <c r="Y29" s="1">
        <v>0</v>
      </c>
      <c r="Z29" s="1">
        <v>66</v>
      </c>
      <c r="AA29" s="1">
        <v>48</v>
      </c>
      <c r="AB29" s="13">
        <f t="shared" si="8"/>
        <v>2037.232857142857</v>
      </c>
      <c r="AC29" s="13">
        <f>W29/Z29</f>
        <v>216.07015151515151</v>
      </c>
      <c r="AD29" s="13" t="s">
        <v>1553</v>
      </c>
      <c r="AE29" s="285">
        <v>0.4</v>
      </c>
    </row>
    <row r="30" spans="1:31" x14ac:dyDescent="0.25">
      <c r="A30" s="21" t="s">
        <v>650</v>
      </c>
      <c r="B30" s="38" t="s">
        <v>2171</v>
      </c>
      <c r="C30" s="21" t="s">
        <v>2191</v>
      </c>
      <c r="D30" s="1">
        <v>0</v>
      </c>
      <c r="E30" s="1">
        <v>7.03</v>
      </c>
      <c r="F30" s="1" t="s">
        <v>544</v>
      </c>
      <c r="G30" s="1" t="s">
        <v>2191</v>
      </c>
      <c r="H30" s="1">
        <v>0</v>
      </c>
      <c r="I30" s="1">
        <v>5</v>
      </c>
      <c r="J30" s="21">
        <v>11</v>
      </c>
      <c r="K30" s="13">
        <v>6908.25</v>
      </c>
      <c r="L30" s="13">
        <v>109.03</v>
      </c>
      <c r="M30" s="13">
        <v>1081.83</v>
      </c>
      <c r="N30" s="13">
        <v>0</v>
      </c>
      <c r="O30" s="13">
        <v>301</v>
      </c>
      <c r="P30" s="13">
        <v>1472</v>
      </c>
      <c r="Q30" s="13">
        <v>854</v>
      </c>
      <c r="R30" s="13">
        <v>319.25</v>
      </c>
      <c r="S30" s="13">
        <v>0</v>
      </c>
      <c r="T30" s="13">
        <v>0</v>
      </c>
      <c r="U30" s="13">
        <v>11045.36</v>
      </c>
      <c r="V30" s="13">
        <v>0</v>
      </c>
      <c r="W30" s="13">
        <f>U30+V30</f>
        <v>11045.36</v>
      </c>
      <c r="X30" s="1">
        <v>6151</v>
      </c>
      <c r="Y30" s="1">
        <v>0</v>
      </c>
      <c r="Z30" s="1">
        <v>55</v>
      </c>
      <c r="AA30" s="1">
        <v>49</v>
      </c>
      <c r="AB30" s="13">
        <f>W30/(D30+E30)</f>
        <v>1571.1749644381223</v>
      </c>
      <c r="AC30" s="13">
        <f>W30/Z30</f>
        <v>200.82472727272727</v>
      </c>
      <c r="AD30" s="13" t="s">
        <v>1558</v>
      </c>
      <c r="AE30" s="285">
        <v>0.35</v>
      </c>
    </row>
    <row r="31" spans="1:31" x14ac:dyDescent="0.25">
      <c r="A31" s="21" t="s">
        <v>650</v>
      </c>
      <c r="B31" s="38" t="s">
        <v>2201</v>
      </c>
      <c r="C31" s="21" t="s">
        <v>2223</v>
      </c>
      <c r="D31" s="1">
        <v>0</v>
      </c>
      <c r="E31" s="1">
        <v>7.02</v>
      </c>
      <c r="F31" s="1" t="s">
        <v>544</v>
      </c>
      <c r="G31" s="1" t="s">
        <v>2223</v>
      </c>
      <c r="H31" s="1">
        <v>0</v>
      </c>
      <c r="I31" s="1">
        <v>5</v>
      </c>
      <c r="J31" s="21">
        <v>11</v>
      </c>
      <c r="K31" s="13">
        <v>6908.25</v>
      </c>
      <c r="L31" s="13">
        <v>109.03</v>
      </c>
      <c r="M31" s="13">
        <v>1081.83</v>
      </c>
      <c r="N31" s="13">
        <v>0</v>
      </c>
      <c r="O31" s="13">
        <v>301</v>
      </c>
      <c r="P31" s="13">
        <v>1472</v>
      </c>
      <c r="Q31" s="13">
        <v>854</v>
      </c>
      <c r="R31" s="13">
        <v>319.25</v>
      </c>
      <c r="S31" s="13">
        <v>0</v>
      </c>
      <c r="T31" s="13">
        <v>0</v>
      </c>
      <c r="U31" s="13">
        <v>11045.36</v>
      </c>
      <c r="V31" s="13">
        <v>0</v>
      </c>
      <c r="W31" s="13">
        <f>U31+V31</f>
        <v>11045.36</v>
      </c>
      <c r="X31" s="1">
        <v>6142</v>
      </c>
      <c r="Y31" s="1">
        <v>0</v>
      </c>
      <c r="Z31" s="1">
        <v>55</v>
      </c>
      <c r="AA31" s="1">
        <v>55</v>
      </c>
      <c r="AB31" s="13">
        <f>W31/(D31+E31)</f>
        <v>1573.4131054131055</v>
      </c>
      <c r="AC31" s="13">
        <f>W31/Z31</f>
        <v>200.82472727272727</v>
      </c>
      <c r="AD31" s="13" t="s">
        <v>1601</v>
      </c>
      <c r="AE31" s="285">
        <v>0.35</v>
      </c>
    </row>
    <row r="32" spans="1:31" x14ac:dyDescent="0.25">
      <c r="A32" s="21"/>
      <c r="B32" s="31"/>
      <c r="C32" s="21"/>
      <c r="D32" s="1"/>
      <c r="E32" s="1"/>
      <c r="F32" s="1"/>
      <c r="G32" s="1"/>
      <c r="H32" s="1"/>
      <c r="I32" s="1"/>
      <c r="J32" s="21"/>
      <c r="K32" s="13"/>
      <c r="L32" s="13"/>
      <c r="M32" s="13"/>
      <c r="N32" s="13"/>
      <c r="O32" s="13"/>
      <c r="P32" s="13"/>
      <c r="Q32" s="13"/>
      <c r="R32" s="13"/>
      <c r="S32" s="13"/>
      <c r="T32" s="13"/>
      <c r="U32" s="13"/>
      <c r="V32" s="13"/>
      <c r="W32" s="13"/>
      <c r="X32" s="1"/>
      <c r="Y32" s="1"/>
      <c r="Z32" s="1"/>
      <c r="AA32" s="1"/>
      <c r="AB32" s="13"/>
      <c r="AC32" s="13"/>
      <c r="AD32" s="13"/>
      <c r="AE32" s="285"/>
    </row>
    <row r="33" spans="1:31" x14ac:dyDescent="0.25">
      <c r="A33" s="152"/>
      <c r="B33" s="31"/>
      <c r="C33" s="21"/>
      <c r="D33" s="1"/>
      <c r="E33" s="1"/>
      <c r="F33" s="1"/>
      <c r="G33" s="1"/>
      <c r="H33" s="1"/>
      <c r="I33" s="1"/>
      <c r="J33" s="21"/>
      <c r="K33" s="13"/>
      <c r="L33" s="13"/>
      <c r="M33" s="13"/>
      <c r="N33" s="13"/>
      <c r="O33" s="13"/>
      <c r="P33" s="13"/>
      <c r="Q33" s="13"/>
      <c r="R33" s="13"/>
      <c r="S33" s="13"/>
      <c r="T33" s="13"/>
      <c r="U33" s="13"/>
      <c r="V33" s="13"/>
      <c r="W33" s="13"/>
      <c r="X33" s="1"/>
      <c r="Y33" s="1"/>
      <c r="Z33" s="1"/>
      <c r="AA33" s="1"/>
      <c r="AB33" s="13"/>
      <c r="AC33" s="13"/>
      <c r="AD33" s="13"/>
      <c r="AE33" s="285"/>
    </row>
    <row r="34" spans="1:31" x14ac:dyDescent="0.25">
      <c r="A34" s="1"/>
      <c r="B34" s="1"/>
      <c r="C34" s="1"/>
      <c r="D34" s="1"/>
      <c r="E34" s="1"/>
      <c r="F34" s="1"/>
      <c r="G34" s="1"/>
      <c r="H34" s="1"/>
      <c r="I34" s="1"/>
      <c r="J34" s="1"/>
      <c r="K34" s="1"/>
      <c r="L34" s="1"/>
      <c r="M34" s="1"/>
      <c r="N34" s="1"/>
      <c r="O34" s="1"/>
      <c r="P34" s="1"/>
      <c r="Q34" s="1"/>
      <c r="R34" s="1"/>
      <c r="S34" s="1"/>
      <c r="T34" s="1"/>
      <c r="U34" s="1"/>
      <c r="V34" s="13"/>
      <c r="W34" s="13"/>
      <c r="X34" s="1"/>
      <c r="Y34" s="1"/>
      <c r="Z34" s="1"/>
      <c r="AA34" s="1"/>
      <c r="AB34" s="13"/>
      <c r="AC34" s="13"/>
      <c r="AD34" s="13"/>
      <c r="AE34" s="285"/>
    </row>
    <row r="35" spans="1:31" x14ac:dyDescent="0.25">
      <c r="A35" s="1"/>
      <c r="B35" s="1"/>
      <c r="C35" s="1"/>
      <c r="D35" s="1"/>
      <c r="E35" s="1"/>
      <c r="F35" s="1"/>
      <c r="G35" s="1"/>
      <c r="H35" s="1"/>
      <c r="I35" s="1"/>
      <c r="J35" s="1"/>
      <c r="K35" s="1"/>
      <c r="L35" s="1"/>
      <c r="M35" s="1"/>
      <c r="N35" s="1"/>
      <c r="O35" s="1"/>
      <c r="P35" s="1"/>
      <c r="Q35" s="1"/>
      <c r="R35" s="1"/>
      <c r="S35" s="1"/>
      <c r="T35" s="1"/>
      <c r="U35" s="1"/>
      <c r="V35" s="13"/>
      <c r="W35" s="13"/>
      <c r="X35" s="1"/>
      <c r="Y35" s="1"/>
      <c r="Z35" s="1"/>
      <c r="AA35" s="1"/>
      <c r="AB35" s="13"/>
      <c r="AC35" s="13"/>
      <c r="AD35" s="13"/>
      <c r="AE35" s="285"/>
    </row>
    <row r="36" spans="1:31" x14ac:dyDescent="0.25">
      <c r="A36" s="97"/>
      <c r="B36" s="97" t="s">
        <v>28</v>
      </c>
      <c r="C36" s="97">
        <f>COUNT(D4:D35)</f>
        <v>28</v>
      </c>
      <c r="D36" s="97">
        <f>SUM(D4:D35)</f>
        <v>88.820000000000007</v>
      </c>
      <c r="E36" s="97">
        <f>SUM(E4:E35)</f>
        <v>180.24</v>
      </c>
      <c r="F36" s="97"/>
      <c r="G36" s="97"/>
      <c r="H36" s="97">
        <f>SUM(H4:H35)</f>
        <v>0</v>
      </c>
      <c r="I36" s="97">
        <f>SUM(I4:I35)</f>
        <v>429</v>
      </c>
      <c r="J36" s="97">
        <f>MAX(J4:J35)</f>
        <v>11</v>
      </c>
      <c r="K36" s="98">
        <f>SUM(K4:K35)</f>
        <v>503718.4800000001</v>
      </c>
      <c r="L36" s="98">
        <f>SUM(L4:L35)</f>
        <v>9159.7800000000007</v>
      </c>
      <c r="M36" s="98">
        <f t="shared" ref="M36:AA36" si="9">SUM(M4:M35)</f>
        <v>72738.469999999987</v>
      </c>
      <c r="N36" s="98">
        <f t="shared" si="9"/>
        <v>0</v>
      </c>
      <c r="O36" s="98">
        <f t="shared" si="9"/>
        <v>21600.960000000006</v>
      </c>
      <c r="P36" s="98">
        <f t="shared" si="9"/>
        <v>86078.62</v>
      </c>
      <c r="Q36" s="98">
        <f t="shared" si="9"/>
        <v>111991.50000000003</v>
      </c>
      <c r="R36" s="98">
        <f t="shared" si="9"/>
        <v>24928.799999999999</v>
      </c>
      <c r="S36" s="98">
        <f t="shared" si="9"/>
        <v>0</v>
      </c>
      <c r="T36" s="98">
        <f t="shared" si="9"/>
        <v>0</v>
      </c>
      <c r="U36" s="98">
        <f t="shared" si="9"/>
        <v>830316.61000000022</v>
      </c>
      <c r="V36" s="98">
        <f t="shared" si="9"/>
        <v>0</v>
      </c>
      <c r="W36" s="98">
        <f t="shared" si="9"/>
        <v>830316.61000000022</v>
      </c>
      <c r="X36" s="101">
        <f t="shared" si="9"/>
        <v>469792</v>
      </c>
      <c r="Y36" s="101">
        <f t="shared" si="9"/>
        <v>0</v>
      </c>
      <c r="Z36" s="101">
        <f t="shared" si="9"/>
        <v>4770</v>
      </c>
      <c r="AA36" s="101">
        <f t="shared" si="9"/>
        <v>4162</v>
      </c>
      <c r="AB36" s="113">
        <f>W36/(D36+E36)</f>
        <v>3085.9905225600246</v>
      </c>
      <c r="AC36" s="113">
        <f>W36/Z36</f>
        <v>174.07056813417196</v>
      </c>
      <c r="AD36" s="113"/>
      <c r="AE36" s="286"/>
    </row>
    <row r="37" spans="1:31" ht="31.2" x14ac:dyDescent="0.25">
      <c r="A37" s="146" t="s">
        <v>14</v>
      </c>
      <c r="B37" s="146" t="s">
        <v>15</v>
      </c>
      <c r="C37" s="146" t="s">
        <v>16</v>
      </c>
      <c r="D37" s="43" t="s">
        <v>526</v>
      </c>
      <c r="E37" s="43" t="s">
        <v>524</v>
      </c>
      <c r="F37" s="146" t="s">
        <v>2</v>
      </c>
      <c r="G37" s="146" t="s">
        <v>3</v>
      </c>
      <c r="H37" s="43" t="s">
        <v>29</v>
      </c>
      <c r="I37" s="43" t="s">
        <v>4</v>
      </c>
      <c r="J37" s="43" t="s">
        <v>5</v>
      </c>
      <c r="K37" s="43" t="s">
        <v>6</v>
      </c>
      <c r="L37" s="43" t="s">
        <v>773</v>
      </c>
      <c r="M37" s="43" t="s">
        <v>13</v>
      </c>
      <c r="N37" s="146" t="s">
        <v>17</v>
      </c>
      <c r="O37" s="146" t="s">
        <v>7</v>
      </c>
      <c r="P37" s="43" t="s">
        <v>8</v>
      </c>
      <c r="Q37" s="146" t="s">
        <v>9</v>
      </c>
      <c r="R37" s="43" t="s">
        <v>18</v>
      </c>
      <c r="S37" s="146" t="s">
        <v>10</v>
      </c>
      <c r="T37" s="146" t="s">
        <v>12</v>
      </c>
      <c r="U37" s="43" t="s">
        <v>169</v>
      </c>
      <c r="V37" s="43" t="s">
        <v>170</v>
      </c>
      <c r="W37" s="43" t="s">
        <v>171</v>
      </c>
      <c r="X37" s="43" t="s">
        <v>163</v>
      </c>
      <c r="Y37" s="43" t="s">
        <v>164</v>
      </c>
      <c r="Z37" s="43" t="s">
        <v>165</v>
      </c>
      <c r="AA37" s="43" t="s">
        <v>166</v>
      </c>
      <c r="AB37" s="146" t="s">
        <v>167</v>
      </c>
      <c r="AC37" s="146" t="s">
        <v>168</v>
      </c>
      <c r="AD37" s="146" t="s">
        <v>1405</v>
      </c>
      <c r="AE37" s="283" t="s">
        <v>1406</v>
      </c>
    </row>
    <row r="38" spans="1:31" x14ac:dyDescent="0.25">
      <c r="A38" s="100"/>
      <c r="B38" s="100"/>
      <c r="C38" s="100"/>
      <c r="D38" s="100"/>
      <c r="E38" s="100"/>
      <c r="F38" s="100"/>
      <c r="G38" s="100"/>
      <c r="H38" s="100"/>
      <c r="I38" s="100"/>
      <c r="J38" s="100"/>
      <c r="K38" s="100"/>
      <c r="L38" s="100"/>
      <c r="M38" s="100"/>
      <c r="N38" s="100"/>
      <c r="O38" s="100"/>
      <c r="P38" s="100"/>
      <c r="Q38" s="100"/>
      <c r="R38" s="100"/>
      <c r="S38" s="100"/>
      <c r="T38" s="100"/>
      <c r="U38" s="100"/>
      <c r="V38" s="100"/>
      <c r="W38" s="100"/>
      <c r="X38" s="100"/>
      <c r="Y38" s="100"/>
      <c r="Z38" s="100"/>
      <c r="AA38" s="100"/>
      <c r="AB38" s="100"/>
      <c r="AC38" s="100"/>
      <c r="AD38" s="100"/>
      <c r="AE38" s="287"/>
    </row>
    <row r="39" spans="1:31" s="227" customFormat="1" ht="36" x14ac:dyDescent="0.25">
      <c r="A39" s="304" t="s">
        <v>1251</v>
      </c>
      <c r="B39" s="304"/>
      <c r="C39" s="245" t="s">
        <v>30</v>
      </c>
      <c r="D39" s="245" t="s">
        <v>526</v>
      </c>
      <c r="E39" s="245" t="s">
        <v>524</v>
      </c>
      <c r="F39" s="246"/>
      <c r="G39" s="246"/>
      <c r="H39" s="245" t="s">
        <v>31</v>
      </c>
      <c r="I39" s="245" t="s">
        <v>4</v>
      </c>
      <c r="J39" s="245" t="s">
        <v>5</v>
      </c>
      <c r="K39" s="245" t="s">
        <v>6</v>
      </c>
      <c r="L39" s="245" t="s">
        <v>773</v>
      </c>
      <c r="M39" s="245" t="s">
        <v>13</v>
      </c>
      <c r="N39" s="246" t="s">
        <v>17</v>
      </c>
      <c r="O39" s="246" t="s">
        <v>7</v>
      </c>
      <c r="P39" s="245" t="s">
        <v>8</v>
      </c>
      <c r="Q39" s="246" t="s">
        <v>9</v>
      </c>
      <c r="R39" s="245" t="s">
        <v>18</v>
      </c>
      <c r="S39" s="246" t="s">
        <v>10</v>
      </c>
      <c r="T39" s="246" t="s">
        <v>12</v>
      </c>
      <c r="U39" s="245" t="s">
        <v>169</v>
      </c>
      <c r="V39" s="245" t="s">
        <v>170</v>
      </c>
      <c r="W39" s="245" t="s">
        <v>171</v>
      </c>
      <c r="X39" s="245" t="s">
        <v>163</v>
      </c>
      <c r="Y39" s="245" t="s">
        <v>164</v>
      </c>
      <c r="Z39" s="245" t="s">
        <v>165</v>
      </c>
      <c r="AA39" s="245" t="s">
        <v>166</v>
      </c>
      <c r="AB39" s="247" t="s">
        <v>167</v>
      </c>
      <c r="AC39" s="247" t="s">
        <v>168</v>
      </c>
      <c r="AD39" s="247"/>
      <c r="AE39" s="288"/>
    </row>
    <row r="40" spans="1:31" s="20" customFormat="1" ht="25.5" customHeight="1" x14ac:dyDescent="0.25">
      <c r="A40" s="303" t="s">
        <v>741</v>
      </c>
      <c r="B40" s="303"/>
      <c r="C40" s="95">
        <f>COUNT(D4:D8)</f>
        <v>5</v>
      </c>
      <c r="D40" s="95">
        <f>SUM(D4:D8)</f>
        <v>31.5</v>
      </c>
      <c r="E40" s="95">
        <f>SUM(E4:E8)</f>
        <v>0</v>
      </c>
      <c r="F40" s="95"/>
      <c r="G40" s="95"/>
      <c r="H40" s="95">
        <f>SUM(H4:H8)</f>
        <v>0</v>
      </c>
      <c r="I40" s="95">
        <f>SUM(I4:I8)</f>
        <v>90</v>
      </c>
      <c r="J40" s="95">
        <f>MAX(J4:J8)</f>
        <v>11</v>
      </c>
      <c r="K40" s="45">
        <f>SUM(K4:K8)</f>
        <v>88812</v>
      </c>
      <c r="L40" s="45">
        <f t="shared" ref="L40:V40" si="10">SUM(L4:L8)</f>
        <v>0</v>
      </c>
      <c r="M40" s="45">
        <f t="shared" si="10"/>
        <v>8881.1999999999989</v>
      </c>
      <c r="N40" s="45">
        <f t="shared" si="10"/>
        <v>0</v>
      </c>
      <c r="O40" s="45">
        <f t="shared" si="10"/>
        <v>3706.2000000000003</v>
      </c>
      <c r="P40" s="45">
        <f t="shared" si="10"/>
        <v>10277.1</v>
      </c>
      <c r="Q40" s="45">
        <f t="shared" si="10"/>
        <v>31950</v>
      </c>
      <c r="R40" s="45">
        <f t="shared" si="10"/>
        <v>5130</v>
      </c>
      <c r="S40" s="45">
        <f t="shared" si="10"/>
        <v>0</v>
      </c>
      <c r="T40" s="45">
        <f t="shared" si="10"/>
        <v>0</v>
      </c>
      <c r="U40" s="45">
        <f t="shared" si="10"/>
        <v>148756.5</v>
      </c>
      <c r="V40" s="45">
        <f t="shared" si="10"/>
        <v>0</v>
      </c>
      <c r="W40" s="62">
        <f>U40+V40</f>
        <v>148756.5</v>
      </c>
      <c r="X40" s="258">
        <f>SUM(X4:X8)</f>
        <v>78750</v>
      </c>
      <c r="Y40" s="258">
        <f>SUM(Y4:Y8)</f>
        <v>0</v>
      </c>
      <c r="Z40" s="258">
        <f>SUM(Z4:Z8)</f>
        <v>1070</v>
      </c>
      <c r="AA40" s="258">
        <f>SUM(AA4:AA8)</f>
        <v>1024</v>
      </c>
      <c r="AB40" s="62">
        <f>W40/(D40+E40)</f>
        <v>4722.4285714285716</v>
      </c>
      <c r="AC40" s="62">
        <f>W40/Z40</f>
        <v>139.02476635514017</v>
      </c>
      <c r="AD40" s="62"/>
      <c r="AE40" s="289"/>
    </row>
    <row r="41" spans="1:31" s="20" customFormat="1" ht="25.5" customHeight="1" x14ac:dyDescent="0.25">
      <c r="A41" s="303" t="s">
        <v>752</v>
      </c>
      <c r="B41" s="303"/>
      <c r="C41" s="95">
        <f>COUNT(D9:D16)</f>
        <v>8</v>
      </c>
      <c r="D41" s="95">
        <f>SUM(D9:D16)</f>
        <v>57.32</v>
      </c>
      <c r="E41" s="95">
        <f>SUM(E9:E16)</f>
        <v>0</v>
      </c>
      <c r="F41" s="95"/>
      <c r="G41" s="95"/>
      <c r="H41" s="95">
        <f>SUM(H9:H16)</f>
        <v>0</v>
      </c>
      <c r="I41" s="95">
        <f>SUM(I9:I16)</f>
        <v>160</v>
      </c>
      <c r="J41" s="95">
        <f>MAX(J9:J16)</f>
        <v>11</v>
      </c>
      <c r="K41" s="45">
        <f>SUM(K9:K16)</f>
        <v>172966</v>
      </c>
      <c r="L41" s="45">
        <f t="shared" ref="L41:V41" si="11">SUM(L9:L16)</f>
        <v>5337.75</v>
      </c>
      <c r="M41" s="45">
        <f t="shared" si="11"/>
        <v>25969.39</v>
      </c>
      <c r="N41" s="45">
        <f t="shared" si="11"/>
        <v>0</v>
      </c>
      <c r="O41" s="45">
        <f t="shared" si="11"/>
        <v>7383.9999999999991</v>
      </c>
      <c r="P41" s="45">
        <f t="shared" si="11"/>
        <v>18519.599999999999</v>
      </c>
      <c r="Q41" s="45">
        <f t="shared" si="11"/>
        <v>34258.6</v>
      </c>
      <c r="R41" s="45">
        <f t="shared" si="11"/>
        <v>9120</v>
      </c>
      <c r="S41" s="45">
        <f t="shared" si="11"/>
        <v>0</v>
      </c>
      <c r="T41" s="45">
        <f t="shared" si="11"/>
        <v>0</v>
      </c>
      <c r="U41" s="45">
        <f t="shared" si="11"/>
        <v>273655.33999999997</v>
      </c>
      <c r="V41" s="45">
        <f t="shared" si="11"/>
        <v>0</v>
      </c>
      <c r="W41" s="62">
        <f>U41+V41</f>
        <v>273655.33999999997</v>
      </c>
      <c r="X41" s="258">
        <f>SUM(X9:X16)</f>
        <v>143300</v>
      </c>
      <c r="Y41" s="258">
        <f>SUM(Y9:Y16)</f>
        <v>0</v>
      </c>
      <c r="Z41" s="258">
        <f>SUM(Z9:Z16)</f>
        <v>1720</v>
      </c>
      <c r="AA41" s="258">
        <f>SUM(AA9:AA16)</f>
        <v>1387</v>
      </c>
      <c r="AB41" s="62">
        <f>W41/(D41+E41)</f>
        <v>4774.1685275645495</v>
      </c>
      <c r="AC41" s="62">
        <f>W41/Z41</f>
        <v>159.1019418604651</v>
      </c>
      <c r="AD41" s="62"/>
      <c r="AE41" s="289"/>
    </row>
    <row r="42" spans="1:31" ht="30" customHeight="1" x14ac:dyDescent="0.25">
      <c r="A42" s="303" t="s">
        <v>1259</v>
      </c>
      <c r="B42" s="303"/>
      <c r="C42" s="95">
        <f>COUNT(D17:D21)</f>
        <v>5</v>
      </c>
      <c r="D42" s="95">
        <f>SUM(D17:D21)</f>
        <v>0</v>
      </c>
      <c r="E42" s="95">
        <f>SUM(E17:E21)</f>
        <v>69.150000000000006</v>
      </c>
      <c r="F42" s="95"/>
      <c r="G42" s="95"/>
      <c r="H42" s="95">
        <f>SUM(H17:H21)</f>
        <v>0</v>
      </c>
      <c r="I42" s="95">
        <f>SUM(I17:I21)</f>
        <v>79</v>
      </c>
      <c r="J42" s="95">
        <f>MAX(J17:J21)</f>
        <v>11</v>
      </c>
      <c r="K42" s="45">
        <f>SUM(K17:K21)</f>
        <v>104772.80000000002</v>
      </c>
      <c r="L42" s="45">
        <f t="shared" ref="L42:W42" si="12">SUM(L17:L21)</f>
        <v>1657.27</v>
      </c>
      <c r="M42" s="45">
        <f t="shared" si="12"/>
        <v>16407.420000000002</v>
      </c>
      <c r="N42" s="45">
        <f t="shared" si="12"/>
        <v>0</v>
      </c>
      <c r="O42" s="45">
        <f t="shared" si="12"/>
        <v>4538.3999999999996</v>
      </c>
      <c r="P42" s="45">
        <f t="shared" si="12"/>
        <v>28057.200000000004</v>
      </c>
      <c r="Q42" s="45">
        <f t="shared" si="12"/>
        <v>21368.5</v>
      </c>
      <c r="R42" s="45">
        <f t="shared" si="12"/>
        <v>4400</v>
      </c>
      <c r="S42" s="45">
        <f t="shared" si="12"/>
        <v>0</v>
      </c>
      <c r="T42" s="45">
        <f t="shared" si="12"/>
        <v>0</v>
      </c>
      <c r="U42" s="45">
        <f t="shared" si="12"/>
        <v>181201.59</v>
      </c>
      <c r="V42" s="45">
        <f t="shared" si="12"/>
        <v>0</v>
      </c>
      <c r="W42" s="45">
        <f t="shared" si="12"/>
        <v>181201.59</v>
      </c>
      <c r="X42" s="258">
        <f>SUM(X17:X21)</f>
        <v>114852</v>
      </c>
      <c r="Y42" s="258">
        <f>SUM(Y17:Y21)</f>
        <v>0</v>
      </c>
      <c r="Z42" s="258">
        <f>SUM(Z17:Z21)</f>
        <v>880</v>
      </c>
      <c r="AA42" s="258">
        <f>SUM(AA17:AA21)</f>
        <v>748</v>
      </c>
      <c r="AB42" s="62">
        <f>W42/(D42+E42)</f>
        <v>2620.4134490238607</v>
      </c>
      <c r="AC42" s="62">
        <f>W42/Z42</f>
        <v>205.91089772727273</v>
      </c>
      <c r="AD42" s="62"/>
      <c r="AE42" s="289"/>
    </row>
    <row r="43" spans="1:31" ht="30" customHeight="1" x14ac:dyDescent="0.25">
      <c r="A43" s="303" t="s">
        <v>1364</v>
      </c>
      <c r="B43" s="303"/>
      <c r="C43" s="95">
        <f>COUNT(D22:D33)</f>
        <v>10</v>
      </c>
      <c r="D43" s="95">
        <f>SUM(D22:D33)</f>
        <v>0</v>
      </c>
      <c r="E43" s="95">
        <f>SUM(E22:E33)</f>
        <v>111.09</v>
      </c>
      <c r="F43" s="95"/>
      <c r="G43" s="95"/>
      <c r="H43" s="95">
        <f>SUM(H22:H22)</f>
        <v>0</v>
      </c>
      <c r="I43" s="95">
        <f>SUM(I22:I33)</f>
        <v>100</v>
      </c>
      <c r="J43" s="95">
        <f>MAX(J22:J33)</f>
        <v>11</v>
      </c>
      <c r="K43" s="45">
        <f>SUM(K22:K33)</f>
        <v>137167.67999999999</v>
      </c>
      <c r="L43" s="45">
        <f t="shared" ref="L43:AA43" si="13">SUM(L22:L33)</f>
        <v>2164.7600000000002</v>
      </c>
      <c r="M43" s="45">
        <f t="shared" si="13"/>
        <v>21480.46</v>
      </c>
      <c r="N43" s="45">
        <f t="shared" si="13"/>
        <v>0</v>
      </c>
      <c r="O43" s="45">
        <f t="shared" si="13"/>
        <v>5972.36</v>
      </c>
      <c r="P43" s="45">
        <f t="shared" si="13"/>
        <v>29224.720000000001</v>
      </c>
      <c r="Q43" s="45">
        <f t="shared" si="13"/>
        <v>24414.400000000001</v>
      </c>
      <c r="R43" s="45">
        <f t="shared" si="13"/>
        <v>6278.8</v>
      </c>
      <c r="S43" s="45">
        <f t="shared" si="13"/>
        <v>0</v>
      </c>
      <c r="T43" s="45">
        <f t="shared" si="13"/>
        <v>0</v>
      </c>
      <c r="U43" s="45">
        <f t="shared" si="13"/>
        <v>226703.18</v>
      </c>
      <c r="V43" s="45">
        <f t="shared" si="13"/>
        <v>0</v>
      </c>
      <c r="W43" s="45">
        <f t="shared" si="13"/>
        <v>226703.18</v>
      </c>
      <c r="X43" s="258">
        <f t="shared" si="13"/>
        <v>132890</v>
      </c>
      <c r="Y43" s="258">
        <f t="shared" si="13"/>
        <v>0</v>
      </c>
      <c r="Z43" s="258">
        <f t="shared" si="13"/>
        <v>1100</v>
      </c>
      <c r="AA43" s="258">
        <f t="shared" si="13"/>
        <v>1003</v>
      </c>
      <c r="AB43" s="62">
        <f>W43/(D43+E43)</f>
        <v>2040.7163561076604</v>
      </c>
      <c r="AC43" s="62">
        <f>W43/Z43</f>
        <v>206.09379999999999</v>
      </c>
      <c r="AD43" s="62"/>
      <c r="AE43" s="289"/>
    </row>
  </sheetData>
  <mergeCells count="5">
    <mergeCell ref="A40:B40"/>
    <mergeCell ref="A41:B41"/>
    <mergeCell ref="A39:B39"/>
    <mergeCell ref="A42:B42"/>
    <mergeCell ref="A43:B43"/>
  </mergeCells>
  <pageMargins left="0.70866141732283472" right="0.70866141732283472" top="0.74803149606299213" bottom="0.74803149606299213" header="0.31496062992125984" footer="0.31496062992125984"/>
  <pageSetup paperSize="504" scale="57" orientation="landscape" r:id="rId1"/>
  <legacyDrawing r:id="rId2"/>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6">
    <pageSetUpPr fitToPage="1"/>
  </sheetPr>
  <dimension ref="A1:AE55"/>
  <sheetViews>
    <sheetView workbookViewId="0">
      <selection activeCell="A4" sqref="A4:AE31"/>
    </sheetView>
  </sheetViews>
  <sheetFormatPr defaultRowHeight="13.2" x14ac:dyDescent="0.25"/>
  <cols>
    <col min="1" max="1" width="13.6640625" customWidth="1"/>
    <col min="2" max="2" width="12.88671875" customWidth="1"/>
    <col min="3" max="3" width="14.5546875" customWidth="1"/>
    <col min="6" max="6" width="15.5546875" customWidth="1"/>
    <col min="7" max="7" width="13.88671875" customWidth="1"/>
    <col min="11" max="11" width="12" bestFit="1" customWidth="1"/>
    <col min="12" max="12" width="10" bestFit="1" customWidth="1"/>
    <col min="13" max="13" width="11" bestFit="1" customWidth="1"/>
    <col min="14" max="14" width="8" bestFit="1" customWidth="1"/>
    <col min="15" max="15" width="10" bestFit="1" customWidth="1"/>
    <col min="16" max="17" width="11" bestFit="1" customWidth="1"/>
    <col min="18" max="18" width="10" bestFit="1" customWidth="1"/>
    <col min="19" max="19" width="7.44140625" bestFit="1" customWidth="1"/>
    <col min="20" max="20" width="8" bestFit="1" customWidth="1"/>
    <col min="21" max="21" width="12" bestFit="1" customWidth="1"/>
    <col min="22" max="22" width="7.109375" bestFit="1" customWidth="1"/>
    <col min="23" max="23" width="12" bestFit="1" customWidth="1"/>
    <col min="24" max="24" width="11" bestFit="1" customWidth="1"/>
    <col min="25" max="25" width="8" bestFit="1" customWidth="1"/>
    <col min="26" max="26" width="7.33203125" bestFit="1" customWidth="1"/>
    <col min="27" max="27" width="5.88671875" bestFit="1" customWidth="1"/>
    <col min="28" max="28" width="10" bestFit="1" customWidth="1"/>
    <col min="29" max="29" width="9.44140625" bestFit="1" customWidth="1"/>
    <col min="30" max="30" width="18.6640625" customWidth="1"/>
    <col min="31" max="31" width="20.44140625" customWidth="1"/>
  </cols>
  <sheetData>
    <row r="1" spans="1:31" x14ac:dyDescent="0.25">
      <c r="A1" s="10" t="s">
        <v>651</v>
      </c>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31" s="44" customFormat="1" x14ac:dyDescent="0.25">
      <c r="A4" s="21" t="s">
        <v>652</v>
      </c>
      <c r="B4" s="39" t="s">
        <v>653</v>
      </c>
      <c r="C4" s="21" t="s">
        <v>658</v>
      </c>
      <c r="D4" s="21">
        <v>7</v>
      </c>
      <c r="E4" s="21">
        <v>0</v>
      </c>
      <c r="F4" s="21" t="s">
        <v>177</v>
      </c>
      <c r="G4" s="21" t="s">
        <v>658</v>
      </c>
      <c r="H4" s="21">
        <v>0</v>
      </c>
      <c r="I4" s="21">
        <v>20</v>
      </c>
      <c r="J4" s="21">
        <v>11</v>
      </c>
      <c r="K4" s="114">
        <v>19736</v>
      </c>
      <c r="L4" s="114">
        <v>0</v>
      </c>
      <c r="M4" s="114">
        <v>1973.6</v>
      </c>
      <c r="N4" s="114">
        <v>0</v>
      </c>
      <c r="O4" s="114">
        <v>823.6</v>
      </c>
      <c r="P4" s="114">
        <v>2283.8000000000002</v>
      </c>
      <c r="Q4" s="114">
        <v>7100</v>
      </c>
      <c r="R4" s="114">
        <v>1140</v>
      </c>
      <c r="S4" s="114">
        <v>0</v>
      </c>
      <c r="T4" s="23">
        <v>0</v>
      </c>
      <c r="U4" s="114">
        <v>33057</v>
      </c>
      <c r="V4" s="23">
        <v>0</v>
      </c>
      <c r="W4" s="23">
        <f t="shared" ref="W4:W9" si="0">V4+U4</f>
        <v>33057</v>
      </c>
      <c r="X4" s="26">
        <v>17500</v>
      </c>
      <c r="Y4" s="21">
        <v>0</v>
      </c>
      <c r="Z4" s="21">
        <v>240</v>
      </c>
      <c r="AA4" s="21">
        <v>240</v>
      </c>
      <c r="AB4" s="23">
        <f>W4/(D4+E4)</f>
        <v>4722.4285714285716</v>
      </c>
      <c r="AC4" s="23">
        <f t="shared" ref="AC4:AC31" si="1">W4/Z4</f>
        <v>137.73750000000001</v>
      </c>
      <c r="AD4" s="23" t="s">
        <v>1606</v>
      </c>
      <c r="AE4" s="284"/>
    </row>
    <row r="5" spans="1:31" s="44" customFormat="1" x14ac:dyDescent="0.25">
      <c r="A5" s="21" t="s">
        <v>652</v>
      </c>
      <c r="B5" s="39" t="s">
        <v>653</v>
      </c>
      <c r="C5" s="21" t="s">
        <v>665</v>
      </c>
      <c r="D5" s="21">
        <v>7</v>
      </c>
      <c r="E5" s="21">
        <v>0</v>
      </c>
      <c r="F5" s="21" t="s">
        <v>177</v>
      </c>
      <c r="G5" s="21" t="s">
        <v>665</v>
      </c>
      <c r="H5" s="21">
        <v>0</v>
      </c>
      <c r="I5" s="21">
        <v>20</v>
      </c>
      <c r="J5" s="21">
        <v>11</v>
      </c>
      <c r="K5" s="114">
        <v>19736</v>
      </c>
      <c r="L5" s="114">
        <v>0</v>
      </c>
      <c r="M5" s="114">
        <v>1973.6</v>
      </c>
      <c r="N5" s="114">
        <v>0</v>
      </c>
      <c r="O5" s="114">
        <v>823.6</v>
      </c>
      <c r="P5" s="114">
        <v>2283.8000000000002</v>
      </c>
      <c r="Q5" s="114">
        <v>7100</v>
      </c>
      <c r="R5" s="114">
        <v>1140</v>
      </c>
      <c r="S5" s="114">
        <v>0</v>
      </c>
      <c r="T5" s="23">
        <v>0</v>
      </c>
      <c r="U5" s="114">
        <v>33057</v>
      </c>
      <c r="V5" s="23">
        <v>0</v>
      </c>
      <c r="W5" s="23">
        <f t="shared" si="0"/>
        <v>33057</v>
      </c>
      <c r="X5" s="26">
        <v>17500</v>
      </c>
      <c r="Y5" s="21">
        <v>0</v>
      </c>
      <c r="Z5" s="21">
        <v>240</v>
      </c>
      <c r="AA5" s="21">
        <v>240</v>
      </c>
      <c r="AB5" s="23">
        <f t="shared" ref="AB5:AB30" si="2">W5/(D5+E5)</f>
        <v>4722.4285714285716</v>
      </c>
      <c r="AC5" s="23">
        <f t="shared" si="1"/>
        <v>137.73750000000001</v>
      </c>
      <c r="AD5" s="23" t="s">
        <v>1930</v>
      </c>
      <c r="AE5" s="284"/>
    </row>
    <row r="6" spans="1:31" s="44" customFormat="1" x14ac:dyDescent="0.25">
      <c r="A6" s="21" t="s">
        <v>652</v>
      </c>
      <c r="B6" s="39" t="s">
        <v>689</v>
      </c>
      <c r="C6" s="21" t="s">
        <v>699</v>
      </c>
      <c r="D6" s="21">
        <v>7</v>
      </c>
      <c r="E6" s="21">
        <v>0</v>
      </c>
      <c r="F6" s="21" t="s">
        <v>177</v>
      </c>
      <c r="G6" s="21" t="s">
        <v>665</v>
      </c>
      <c r="H6" s="21">
        <v>0</v>
      </c>
      <c r="I6" s="21">
        <v>20</v>
      </c>
      <c r="J6" s="21">
        <v>11</v>
      </c>
      <c r="K6" s="114">
        <v>19736</v>
      </c>
      <c r="L6" s="114">
        <v>0</v>
      </c>
      <c r="M6" s="114">
        <v>1973.6</v>
      </c>
      <c r="N6" s="114">
        <v>0</v>
      </c>
      <c r="O6" s="114">
        <v>823.6</v>
      </c>
      <c r="P6" s="114">
        <v>2283.8000000000002</v>
      </c>
      <c r="Q6" s="114">
        <v>7100</v>
      </c>
      <c r="R6" s="114">
        <v>1140</v>
      </c>
      <c r="S6" s="114">
        <v>0</v>
      </c>
      <c r="T6" s="23">
        <v>0</v>
      </c>
      <c r="U6" s="114">
        <v>33057</v>
      </c>
      <c r="V6" s="23">
        <v>0</v>
      </c>
      <c r="W6" s="23">
        <f t="shared" si="0"/>
        <v>33057</v>
      </c>
      <c r="X6" s="26">
        <v>17500</v>
      </c>
      <c r="Y6" s="21">
        <v>0</v>
      </c>
      <c r="Z6" s="21">
        <v>240</v>
      </c>
      <c r="AA6" s="21">
        <v>238</v>
      </c>
      <c r="AB6" s="23">
        <f t="shared" si="2"/>
        <v>4722.4285714285716</v>
      </c>
      <c r="AC6" s="23">
        <f t="shared" si="1"/>
        <v>137.73750000000001</v>
      </c>
      <c r="AD6" s="23" t="s">
        <v>1607</v>
      </c>
      <c r="AE6" s="284"/>
    </row>
    <row r="7" spans="1:31" s="44" customFormat="1" x14ac:dyDescent="0.25">
      <c r="A7" s="21" t="s">
        <v>652</v>
      </c>
      <c r="B7" s="39" t="s">
        <v>689</v>
      </c>
      <c r="C7" s="21" t="s">
        <v>710</v>
      </c>
      <c r="D7" s="21">
        <v>7</v>
      </c>
      <c r="E7" s="21">
        <v>0</v>
      </c>
      <c r="F7" s="21" t="s">
        <v>177</v>
      </c>
      <c r="G7" s="21" t="s">
        <v>665</v>
      </c>
      <c r="H7" s="21">
        <v>0</v>
      </c>
      <c r="I7" s="21">
        <v>20</v>
      </c>
      <c r="J7" s="21">
        <v>11</v>
      </c>
      <c r="K7" s="114">
        <v>19736</v>
      </c>
      <c r="L7" s="114">
        <v>0</v>
      </c>
      <c r="M7" s="114">
        <v>1973.6</v>
      </c>
      <c r="N7" s="114">
        <v>0</v>
      </c>
      <c r="O7" s="114">
        <v>823.6</v>
      </c>
      <c r="P7" s="114">
        <v>2283.8000000000002</v>
      </c>
      <c r="Q7" s="114">
        <v>7100</v>
      </c>
      <c r="R7" s="114">
        <v>1140</v>
      </c>
      <c r="S7" s="114">
        <v>0</v>
      </c>
      <c r="T7" s="23">
        <v>0</v>
      </c>
      <c r="U7" s="114">
        <v>33057</v>
      </c>
      <c r="V7" s="23">
        <v>0</v>
      </c>
      <c r="W7" s="23">
        <f t="shared" si="0"/>
        <v>33057</v>
      </c>
      <c r="X7" s="26">
        <v>17500</v>
      </c>
      <c r="Y7" s="21">
        <v>0</v>
      </c>
      <c r="Z7" s="21">
        <v>240</v>
      </c>
      <c r="AA7" s="21">
        <v>214</v>
      </c>
      <c r="AB7" s="23">
        <f t="shared" si="2"/>
        <v>4722.4285714285716</v>
      </c>
      <c r="AC7" s="23">
        <f t="shared" si="1"/>
        <v>137.73750000000001</v>
      </c>
      <c r="AD7" s="23" t="s">
        <v>1608</v>
      </c>
      <c r="AE7" s="284"/>
    </row>
    <row r="8" spans="1:31" s="44" customFormat="1" x14ac:dyDescent="0.25">
      <c r="A8" s="21" t="s">
        <v>652</v>
      </c>
      <c r="B8" s="39" t="s">
        <v>566</v>
      </c>
      <c r="C8" s="21" t="s">
        <v>733</v>
      </c>
      <c r="D8" s="21">
        <v>3.5</v>
      </c>
      <c r="E8" s="21">
        <v>0</v>
      </c>
      <c r="F8" s="21" t="s">
        <v>177</v>
      </c>
      <c r="G8" s="21" t="s">
        <v>733</v>
      </c>
      <c r="H8" s="21">
        <v>0</v>
      </c>
      <c r="I8" s="21">
        <v>10</v>
      </c>
      <c r="J8" s="21">
        <v>11</v>
      </c>
      <c r="K8" s="114">
        <v>9868</v>
      </c>
      <c r="L8" s="114">
        <v>0</v>
      </c>
      <c r="M8" s="114">
        <v>986.8</v>
      </c>
      <c r="N8" s="114">
        <v>0</v>
      </c>
      <c r="O8" s="114">
        <v>411.8</v>
      </c>
      <c r="P8" s="114">
        <v>1141.9000000000001</v>
      </c>
      <c r="Q8" s="114">
        <v>3550</v>
      </c>
      <c r="R8" s="114">
        <v>570</v>
      </c>
      <c r="S8" s="114">
        <v>0</v>
      </c>
      <c r="T8" s="23">
        <v>0</v>
      </c>
      <c r="U8" s="114">
        <v>16528.5</v>
      </c>
      <c r="V8" s="23">
        <v>0</v>
      </c>
      <c r="W8" s="23">
        <f t="shared" si="0"/>
        <v>16528.5</v>
      </c>
      <c r="X8" s="26">
        <v>8750</v>
      </c>
      <c r="Y8" s="21">
        <v>0</v>
      </c>
      <c r="Z8" s="21">
        <v>110</v>
      </c>
      <c r="AA8" s="21">
        <v>80</v>
      </c>
      <c r="AB8" s="23">
        <f t="shared" si="2"/>
        <v>4722.4285714285716</v>
      </c>
      <c r="AC8" s="23">
        <f t="shared" si="1"/>
        <v>150.2590909090909</v>
      </c>
      <c r="AD8" s="23" t="s">
        <v>1609</v>
      </c>
      <c r="AE8" s="284"/>
    </row>
    <row r="9" spans="1:31" s="44" customFormat="1" x14ac:dyDescent="0.25">
      <c r="A9" s="21" t="s">
        <v>652</v>
      </c>
      <c r="B9" s="39" t="s">
        <v>745</v>
      </c>
      <c r="C9" s="21" t="s">
        <v>758</v>
      </c>
      <c r="D9" s="21">
        <v>7.18</v>
      </c>
      <c r="E9" s="21">
        <v>0</v>
      </c>
      <c r="F9" s="21" t="s">
        <v>177</v>
      </c>
      <c r="G9" s="21" t="s">
        <v>758</v>
      </c>
      <c r="H9" s="21">
        <v>0</v>
      </c>
      <c r="I9" s="21">
        <v>20</v>
      </c>
      <c r="J9" s="21">
        <v>11</v>
      </c>
      <c r="K9" s="114">
        <v>19736</v>
      </c>
      <c r="L9" s="114">
        <v>0</v>
      </c>
      <c r="M9" s="114">
        <v>1973.6</v>
      </c>
      <c r="N9" s="114">
        <v>0</v>
      </c>
      <c r="O9" s="114">
        <v>823.6</v>
      </c>
      <c r="P9" s="114">
        <v>2283.8000000000002</v>
      </c>
      <c r="Q9" s="114">
        <v>7100</v>
      </c>
      <c r="R9" s="114">
        <v>1140</v>
      </c>
      <c r="S9" s="114">
        <v>0</v>
      </c>
      <c r="T9" s="23">
        <v>0</v>
      </c>
      <c r="U9" s="114">
        <v>33057</v>
      </c>
      <c r="V9" s="23">
        <v>0</v>
      </c>
      <c r="W9" s="23">
        <f t="shared" si="0"/>
        <v>33057</v>
      </c>
      <c r="X9" s="26">
        <v>17950</v>
      </c>
      <c r="Y9" s="21">
        <v>0</v>
      </c>
      <c r="Z9" s="21">
        <v>220</v>
      </c>
      <c r="AA9" s="21">
        <v>171</v>
      </c>
      <c r="AB9" s="23">
        <f t="shared" si="2"/>
        <v>4604.0389972144849</v>
      </c>
      <c r="AC9" s="23">
        <f t="shared" si="1"/>
        <v>150.2590909090909</v>
      </c>
      <c r="AD9" s="23" t="s">
        <v>1610</v>
      </c>
      <c r="AE9" s="284"/>
    </row>
    <row r="10" spans="1:31" s="44" customFormat="1" x14ac:dyDescent="0.25">
      <c r="A10" s="21" t="s">
        <v>652</v>
      </c>
      <c r="B10" s="39" t="s">
        <v>795</v>
      </c>
      <c r="C10" s="21" t="s">
        <v>806</v>
      </c>
      <c r="D10" s="21">
        <v>7.5</v>
      </c>
      <c r="E10" s="21">
        <v>0</v>
      </c>
      <c r="F10" s="21" t="s">
        <v>177</v>
      </c>
      <c r="G10" s="21" t="s">
        <v>806</v>
      </c>
      <c r="H10" s="21">
        <v>0</v>
      </c>
      <c r="I10" s="21">
        <v>20</v>
      </c>
      <c r="J10" s="21">
        <v>11</v>
      </c>
      <c r="K10" s="114">
        <v>21890</v>
      </c>
      <c r="L10" s="114">
        <v>950.03</v>
      </c>
      <c r="M10" s="114">
        <v>3427.97</v>
      </c>
      <c r="N10" s="114">
        <v>0</v>
      </c>
      <c r="O10" s="114">
        <v>937.2</v>
      </c>
      <c r="P10" s="114">
        <v>2319.4</v>
      </c>
      <c r="Q10" s="114">
        <v>3879.8</v>
      </c>
      <c r="R10" s="114">
        <v>1140</v>
      </c>
      <c r="S10" s="114">
        <v>0</v>
      </c>
      <c r="T10" s="23">
        <v>0</v>
      </c>
      <c r="U10" s="114">
        <v>34544.400000000001</v>
      </c>
      <c r="V10" s="23">
        <v>0</v>
      </c>
      <c r="W10" s="23">
        <f t="shared" ref="W10:W15" si="3">V10+U10</f>
        <v>34544.400000000001</v>
      </c>
      <c r="X10" s="26">
        <v>18750</v>
      </c>
      <c r="Y10" s="21">
        <v>0</v>
      </c>
      <c r="Z10" s="21">
        <v>220</v>
      </c>
      <c r="AA10" s="21">
        <v>176</v>
      </c>
      <c r="AB10" s="23">
        <f t="shared" si="2"/>
        <v>4605.92</v>
      </c>
      <c r="AC10" s="23">
        <f t="shared" si="1"/>
        <v>157.02000000000001</v>
      </c>
      <c r="AD10" s="23" t="s">
        <v>1611</v>
      </c>
      <c r="AE10" s="284"/>
    </row>
    <row r="11" spans="1:31" s="44" customFormat="1" x14ac:dyDescent="0.25">
      <c r="A11" s="21" t="s">
        <v>652</v>
      </c>
      <c r="B11" s="39" t="s">
        <v>814</v>
      </c>
      <c r="C11" s="21" t="s">
        <v>819</v>
      </c>
      <c r="D11" s="21">
        <v>7</v>
      </c>
      <c r="E11" s="21">
        <v>0</v>
      </c>
      <c r="F11" s="21" t="s">
        <v>177</v>
      </c>
      <c r="G11" s="21" t="s">
        <v>819</v>
      </c>
      <c r="H11" s="21">
        <v>0</v>
      </c>
      <c r="I11" s="21">
        <v>20</v>
      </c>
      <c r="J11" s="21">
        <v>11</v>
      </c>
      <c r="K11" s="114">
        <v>21890</v>
      </c>
      <c r="L11" s="114">
        <v>950.03</v>
      </c>
      <c r="M11" s="114">
        <v>3427.97</v>
      </c>
      <c r="N11" s="114">
        <v>0</v>
      </c>
      <c r="O11" s="114">
        <v>937.2</v>
      </c>
      <c r="P11" s="114">
        <v>2319.4</v>
      </c>
      <c r="Q11" s="114">
        <v>3879.8</v>
      </c>
      <c r="R11" s="114">
        <v>1140</v>
      </c>
      <c r="S11" s="114">
        <v>0</v>
      </c>
      <c r="T11" s="23">
        <v>0</v>
      </c>
      <c r="U11" s="114">
        <v>34544.400000000001</v>
      </c>
      <c r="V11" s="23">
        <v>0</v>
      </c>
      <c r="W11" s="23">
        <f t="shared" si="3"/>
        <v>34544.400000000001</v>
      </c>
      <c r="X11" s="26">
        <v>17500</v>
      </c>
      <c r="Y11" s="21">
        <v>0</v>
      </c>
      <c r="Z11" s="21">
        <v>220</v>
      </c>
      <c r="AA11" s="21">
        <v>168</v>
      </c>
      <c r="AB11" s="23">
        <f t="shared" si="2"/>
        <v>4934.9142857142861</v>
      </c>
      <c r="AC11" s="23">
        <f t="shared" si="1"/>
        <v>157.02000000000001</v>
      </c>
      <c r="AD11" s="23" t="s">
        <v>1612</v>
      </c>
      <c r="AE11" s="284"/>
    </row>
    <row r="12" spans="1:31" s="44" customFormat="1" x14ac:dyDescent="0.25">
      <c r="A12" s="21" t="s">
        <v>652</v>
      </c>
      <c r="B12" s="39" t="s">
        <v>814</v>
      </c>
      <c r="C12" s="21" t="s">
        <v>825</v>
      </c>
      <c r="D12" s="21">
        <v>7</v>
      </c>
      <c r="E12" s="21">
        <v>0</v>
      </c>
      <c r="F12" s="21" t="s">
        <v>177</v>
      </c>
      <c r="G12" s="21" t="s">
        <v>825</v>
      </c>
      <c r="H12" s="21">
        <v>0</v>
      </c>
      <c r="I12" s="21">
        <v>20</v>
      </c>
      <c r="J12" s="21">
        <v>11</v>
      </c>
      <c r="K12" s="114">
        <v>21890</v>
      </c>
      <c r="L12" s="114">
        <v>950.03</v>
      </c>
      <c r="M12" s="114">
        <v>3427.97</v>
      </c>
      <c r="N12" s="114">
        <v>0</v>
      </c>
      <c r="O12" s="114">
        <v>937.2</v>
      </c>
      <c r="P12" s="114">
        <v>2319.4</v>
      </c>
      <c r="Q12" s="114">
        <v>3879.8</v>
      </c>
      <c r="R12" s="114">
        <v>1140</v>
      </c>
      <c r="S12" s="114">
        <v>0</v>
      </c>
      <c r="T12" s="23">
        <v>0</v>
      </c>
      <c r="U12" s="114">
        <v>34544.400000000001</v>
      </c>
      <c r="V12" s="23">
        <v>0</v>
      </c>
      <c r="W12" s="23">
        <f t="shared" si="3"/>
        <v>34544.400000000001</v>
      </c>
      <c r="X12" s="26">
        <v>17500</v>
      </c>
      <c r="Y12" s="21">
        <v>0</v>
      </c>
      <c r="Z12" s="21">
        <v>220</v>
      </c>
      <c r="AA12" s="21">
        <v>144</v>
      </c>
      <c r="AB12" s="23">
        <f t="shared" si="2"/>
        <v>4934.9142857142861</v>
      </c>
      <c r="AC12" s="23">
        <f t="shared" si="1"/>
        <v>157.02000000000001</v>
      </c>
      <c r="AD12" s="23" t="s">
        <v>1613</v>
      </c>
      <c r="AE12" s="284"/>
    </row>
    <row r="13" spans="1:31" s="44" customFormat="1" x14ac:dyDescent="0.25">
      <c r="A13" s="21" t="s">
        <v>652</v>
      </c>
      <c r="B13" s="39" t="s">
        <v>842</v>
      </c>
      <c r="C13" s="21" t="s">
        <v>850</v>
      </c>
      <c r="D13" s="21">
        <v>7.02</v>
      </c>
      <c r="E13" s="21">
        <v>0</v>
      </c>
      <c r="F13" s="21" t="s">
        <v>177</v>
      </c>
      <c r="G13" s="21" t="s">
        <v>850</v>
      </c>
      <c r="H13" s="21">
        <v>0</v>
      </c>
      <c r="I13" s="21">
        <v>20</v>
      </c>
      <c r="J13" s="21">
        <v>11</v>
      </c>
      <c r="K13" s="114">
        <v>21890</v>
      </c>
      <c r="L13" s="114">
        <v>950.03</v>
      </c>
      <c r="M13" s="114">
        <v>3427.97</v>
      </c>
      <c r="N13" s="114">
        <v>0</v>
      </c>
      <c r="O13" s="114">
        <v>937.2</v>
      </c>
      <c r="P13" s="114">
        <v>2319.4</v>
      </c>
      <c r="Q13" s="114">
        <v>3879.8</v>
      </c>
      <c r="R13" s="114">
        <v>1140</v>
      </c>
      <c r="S13" s="114">
        <v>0</v>
      </c>
      <c r="T13" s="23">
        <v>0</v>
      </c>
      <c r="U13" s="114">
        <v>34544.400000000001</v>
      </c>
      <c r="V13" s="23">
        <v>0</v>
      </c>
      <c r="W13" s="23">
        <f t="shared" si="3"/>
        <v>34544.400000000001</v>
      </c>
      <c r="X13" s="26">
        <v>17770</v>
      </c>
      <c r="Y13" s="21">
        <v>0</v>
      </c>
      <c r="Z13" s="21">
        <v>220</v>
      </c>
      <c r="AA13" s="21">
        <v>176</v>
      </c>
      <c r="AB13" s="23">
        <f t="shared" si="2"/>
        <v>4920.8547008547012</v>
      </c>
      <c r="AC13" s="23">
        <f t="shared" si="1"/>
        <v>157.02000000000001</v>
      </c>
      <c r="AD13" s="23" t="s">
        <v>1614</v>
      </c>
      <c r="AE13" s="284"/>
    </row>
    <row r="14" spans="1:31" s="44" customFormat="1" x14ac:dyDescent="0.25">
      <c r="A14" s="21" t="s">
        <v>652</v>
      </c>
      <c r="B14" s="39" t="s">
        <v>859</v>
      </c>
      <c r="C14" s="21" t="s">
        <v>890</v>
      </c>
      <c r="D14" s="21">
        <v>7.11</v>
      </c>
      <c r="E14" s="21">
        <v>0</v>
      </c>
      <c r="F14" s="21" t="s">
        <v>177</v>
      </c>
      <c r="G14" s="21" t="s">
        <v>890</v>
      </c>
      <c r="H14" s="21">
        <v>0</v>
      </c>
      <c r="I14" s="21">
        <v>20</v>
      </c>
      <c r="J14" s="21">
        <v>11</v>
      </c>
      <c r="K14" s="114">
        <v>21890</v>
      </c>
      <c r="L14" s="114">
        <v>343.8</v>
      </c>
      <c r="M14" s="114">
        <v>3427.97</v>
      </c>
      <c r="N14" s="114">
        <v>0</v>
      </c>
      <c r="O14" s="114">
        <v>937.2</v>
      </c>
      <c r="P14" s="114">
        <v>2319.4</v>
      </c>
      <c r="Q14" s="114">
        <v>3879.8</v>
      </c>
      <c r="R14" s="114">
        <v>1140</v>
      </c>
      <c r="S14" s="114">
        <v>0</v>
      </c>
      <c r="T14" s="23">
        <v>0</v>
      </c>
      <c r="U14" s="114">
        <v>33938.17</v>
      </c>
      <c r="V14" s="23">
        <v>0</v>
      </c>
      <c r="W14" s="23">
        <f t="shared" si="3"/>
        <v>33938.17</v>
      </c>
      <c r="X14" s="26">
        <v>17775</v>
      </c>
      <c r="Y14" s="21">
        <v>0</v>
      </c>
      <c r="Z14" s="21">
        <v>220</v>
      </c>
      <c r="AA14" s="21">
        <v>109</v>
      </c>
      <c r="AB14" s="23">
        <f t="shared" si="2"/>
        <v>4773.3009845288325</v>
      </c>
      <c r="AC14" s="23">
        <f t="shared" si="1"/>
        <v>154.26440909090908</v>
      </c>
      <c r="AD14" s="23" t="s">
        <v>1615</v>
      </c>
      <c r="AE14" s="284"/>
    </row>
    <row r="15" spans="1:31" s="44" customFormat="1" x14ac:dyDescent="0.25">
      <c r="A15" s="21" t="s">
        <v>652</v>
      </c>
      <c r="B15" s="39" t="s">
        <v>897</v>
      </c>
      <c r="C15" s="21" t="s">
        <v>898</v>
      </c>
      <c r="D15" s="21">
        <v>7.5</v>
      </c>
      <c r="E15" s="21">
        <v>0</v>
      </c>
      <c r="F15" s="21" t="s">
        <v>177</v>
      </c>
      <c r="G15" s="21" t="s">
        <v>898</v>
      </c>
      <c r="H15" s="21">
        <v>0</v>
      </c>
      <c r="I15" s="21">
        <v>20</v>
      </c>
      <c r="J15" s="21">
        <v>11</v>
      </c>
      <c r="K15" s="114">
        <v>21890</v>
      </c>
      <c r="L15" s="114">
        <v>343.8</v>
      </c>
      <c r="M15" s="114">
        <v>3427.97</v>
      </c>
      <c r="N15" s="114">
        <v>0</v>
      </c>
      <c r="O15" s="114">
        <v>937.2</v>
      </c>
      <c r="P15" s="114">
        <v>2319.4</v>
      </c>
      <c r="Q15" s="114">
        <v>3879.8</v>
      </c>
      <c r="R15" s="114">
        <v>1140</v>
      </c>
      <c r="S15" s="114">
        <v>0</v>
      </c>
      <c r="T15" s="23">
        <v>0</v>
      </c>
      <c r="U15" s="114">
        <v>33938.17</v>
      </c>
      <c r="V15" s="23">
        <v>0</v>
      </c>
      <c r="W15" s="23">
        <f t="shared" si="3"/>
        <v>33938.17</v>
      </c>
      <c r="X15" s="26">
        <v>18750</v>
      </c>
      <c r="Y15" s="21">
        <v>0</v>
      </c>
      <c r="Z15" s="21">
        <v>220</v>
      </c>
      <c r="AA15" s="21">
        <v>108</v>
      </c>
      <c r="AB15" s="23">
        <f t="shared" si="2"/>
        <v>4525.0893333333333</v>
      </c>
      <c r="AC15" s="23">
        <f t="shared" si="1"/>
        <v>154.26440909090908</v>
      </c>
      <c r="AD15" s="23" t="s">
        <v>1616</v>
      </c>
      <c r="AE15" s="284"/>
    </row>
    <row r="16" spans="1:31" s="44" customFormat="1" x14ac:dyDescent="0.25">
      <c r="A16" s="21" t="s">
        <v>652</v>
      </c>
      <c r="B16" s="39" t="s">
        <v>927</v>
      </c>
      <c r="C16" s="21" t="s">
        <v>948</v>
      </c>
      <c r="D16" s="21">
        <v>7.11</v>
      </c>
      <c r="E16" s="21">
        <v>0</v>
      </c>
      <c r="F16" s="21" t="s">
        <v>177</v>
      </c>
      <c r="G16" s="21" t="s">
        <v>948</v>
      </c>
      <c r="H16" s="21">
        <v>0</v>
      </c>
      <c r="I16" s="21">
        <v>20</v>
      </c>
      <c r="J16" s="21">
        <v>11</v>
      </c>
      <c r="K16" s="114">
        <v>21890</v>
      </c>
      <c r="L16" s="114">
        <v>343.8</v>
      </c>
      <c r="M16" s="114">
        <v>3427.97</v>
      </c>
      <c r="N16" s="114">
        <v>0</v>
      </c>
      <c r="O16" s="114">
        <v>937.2</v>
      </c>
      <c r="P16" s="114">
        <v>2319.4</v>
      </c>
      <c r="Q16" s="114">
        <v>3879.8</v>
      </c>
      <c r="R16" s="114">
        <v>1140</v>
      </c>
      <c r="S16" s="114">
        <v>0</v>
      </c>
      <c r="T16" s="23">
        <v>0</v>
      </c>
      <c r="U16" s="114">
        <v>33938.17</v>
      </c>
      <c r="V16" s="23">
        <v>0</v>
      </c>
      <c r="W16" s="23">
        <f t="shared" ref="W16:W21" si="4">V16+U16</f>
        <v>33938.17</v>
      </c>
      <c r="X16" s="26">
        <v>17775</v>
      </c>
      <c r="Y16" s="21">
        <v>0</v>
      </c>
      <c r="Z16" s="21">
        <v>220</v>
      </c>
      <c r="AA16" s="21">
        <v>216</v>
      </c>
      <c r="AB16" s="23">
        <f t="shared" si="2"/>
        <v>4773.3009845288325</v>
      </c>
      <c r="AC16" s="23">
        <f t="shared" si="1"/>
        <v>154.26440909090908</v>
      </c>
      <c r="AD16" s="23" t="s">
        <v>1617</v>
      </c>
      <c r="AE16" s="284"/>
    </row>
    <row r="17" spans="1:31" s="44" customFormat="1" x14ac:dyDescent="0.25">
      <c r="A17" s="21" t="s">
        <v>652</v>
      </c>
      <c r="B17" s="39" t="s">
        <v>966</v>
      </c>
      <c r="C17" s="21" t="s">
        <v>982</v>
      </c>
      <c r="D17" s="21">
        <v>26.04</v>
      </c>
      <c r="E17" s="21">
        <v>0</v>
      </c>
      <c r="F17" s="21" t="s">
        <v>177</v>
      </c>
      <c r="G17" s="21" t="s">
        <v>982</v>
      </c>
      <c r="H17" s="21">
        <v>0</v>
      </c>
      <c r="I17" s="21">
        <v>20</v>
      </c>
      <c r="J17" s="21">
        <v>11</v>
      </c>
      <c r="K17" s="114">
        <v>22280</v>
      </c>
      <c r="L17" s="114">
        <v>351.6</v>
      </c>
      <c r="M17" s="114">
        <v>3489.05</v>
      </c>
      <c r="N17" s="114">
        <v>0</v>
      </c>
      <c r="O17" s="114">
        <v>1122</v>
      </c>
      <c r="P17" s="114">
        <v>4657</v>
      </c>
      <c r="Q17" s="114">
        <v>3879.8</v>
      </c>
      <c r="R17" s="114">
        <v>1140</v>
      </c>
      <c r="S17" s="114">
        <v>0</v>
      </c>
      <c r="T17" s="23">
        <v>0</v>
      </c>
      <c r="U17" s="114">
        <v>36919.449999999997</v>
      </c>
      <c r="V17" s="23">
        <v>0</v>
      </c>
      <c r="W17" s="23">
        <f t="shared" si="4"/>
        <v>36919.449999999997</v>
      </c>
      <c r="X17" s="26">
        <v>65100</v>
      </c>
      <c r="Y17" s="21">
        <v>0</v>
      </c>
      <c r="Z17" s="21">
        <v>220</v>
      </c>
      <c r="AA17" s="21">
        <v>220</v>
      </c>
      <c r="AB17" s="23">
        <f t="shared" si="2"/>
        <v>1417.797619047619</v>
      </c>
      <c r="AC17" s="23">
        <f t="shared" si="1"/>
        <v>167.81568181818182</v>
      </c>
      <c r="AD17" s="23" t="s">
        <v>1618</v>
      </c>
      <c r="AE17" s="284"/>
    </row>
    <row r="18" spans="1:31" s="44" customFormat="1" x14ac:dyDescent="0.25">
      <c r="A18" s="21" t="s">
        <v>652</v>
      </c>
      <c r="B18" s="39" t="s">
        <v>1022</v>
      </c>
      <c r="C18" s="21" t="s">
        <v>1034</v>
      </c>
      <c r="D18" s="21">
        <v>26.65</v>
      </c>
      <c r="E18" s="21">
        <v>0</v>
      </c>
      <c r="F18" s="21" t="s">
        <v>177</v>
      </c>
      <c r="G18" s="21" t="s">
        <v>1034</v>
      </c>
      <c r="H18" s="21">
        <v>0</v>
      </c>
      <c r="I18" s="21">
        <v>20</v>
      </c>
      <c r="J18" s="21">
        <v>11</v>
      </c>
      <c r="K18" s="114">
        <v>23050.799999999999</v>
      </c>
      <c r="L18" s="114">
        <v>362.03</v>
      </c>
      <c r="M18" s="114">
        <v>3609.76</v>
      </c>
      <c r="N18" s="114">
        <v>0</v>
      </c>
      <c r="O18" s="114">
        <v>993.2</v>
      </c>
      <c r="P18" s="114">
        <v>2300.4</v>
      </c>
      <c r="Q18" s="114">
        <v>6396</v>
      </c>
      <c r="R18" s="114">
        <v>1140</v>
      </c>
      <c r="S18" s="114">
        <v>0</v>
      </c>
      <c r="T18" s="23">
        <v>0</v>
      </c>
      <c r="U18" s="114">
        <v>37852.19</v>
      </c>
      <c r="V18" s="23">
        <v>0</v>
      </c>
      <c r="W18" s="23">
        <f t="shared" si="4"/>
        <v>37852.19</v>
      </c>
      <c r="X18" s="26">
        <v>66625</v>
      </c>
      <c r="Y18" s="21">
        <v>0</v>
      </c>
      <c r="Z18" s="21">
        <v>220</v>
      </c>
      <c r="AA18" s="21">
        <v>220</v>
      </c>
      <c r="AB18" s="23">
        <f t="shared" si="2"/>
        <v>1420.3448405253284</v>
      </c>
      <c r="AC18" s="23">
        <f t="shared" si="1"/>
        <v>172.05540909090911</v>
      </c>
      <c r="AD18" s="23" t="s">
        <v>1619</v>
      </c>
      <c r="AE18" s="284"/>
    </row>
    <row r="19" spans="1:31" s="44" customFormat="1" x14ac:dyDescent="0.25">
      <c r="A19" s="21" t="s">
        <v>652</v>
      </c>
      <c r="B19" s="39" t="s">
        <v>1055</v>
      </c>
      <c r="C19" s="21" t="s">
        <v>1067</v>
      </c>
      <c r="D19" s="21">
        <v>20.81</v>
      </c>
      <c r="E19" s="21">
        <v>0</v>
      </c>
      <c r="F19" s="21" t="s">
        <v>177</v>
      </c>
      <c r="G19" s="21" t="s">
        <v>1067</v>
      </c>
      <c r="H19" s="21">
        <v>0</v>
      </c>
      <c r="I19" s="21">
        <v>20</v>
      </c>
      <c r="J19" s="21">
        <v>11</v>
      </c>
      <c r="K19" s="114">
        <v>24061.200000000001</v>
      </c>
      <c r="L19" s="114">
        <v>382.24</v>
      </c>
      <c r="M19" s="114">
        <v>3767.98</v>
      </c>
      <c r="N19" s="114">
        <v>0</v>
      </c>
      <c r="O19" s="114">
        <v>1029.2</v>
      </c>
      <c r="P19" s="114">
        <v>7642.8</v>
      </c>
      <c r="Q19" s="114">
        <v>6758</v>
      </c>
      <c r="R19" s="114">
        <v>1140</v>
      </c>
      <c r="S19" s="114">
        <v>0</v>
      </c>
      <c r="T19" s="23">
        <v>0</v>
      </c>
      <c r="U19" s="114">
        <v>44781.42</v>
      </c>
      <c r="V19" s="23">
        <v>0</v>
      </c>
      <c r="W19" s="23">
        <f t="shared" si="4"/>
        <v>44781.42</v>
      </c>
      <c r="X19" s="26">
        <v>52925</v>
      </c>
      <c r="Y19" s="21">
        <v>0</v>
      </c>
      <c r="Z19" s="21">
        <v>220</v>
      </c>
      <c r="AA19" s="21">
        <v>220</v>
      </c>
      <c r="AB19" s="23">
        <f t="shared" si="2"/>
        <v>2151.9183085055261</v>
      </c>
      <c r="AC19" s="23">
        <f t="shared" si="1"/>
        <v>203.55190909090908</v>
      </c>
      <c r="AD19" s="23" t="s">
        <v>1620</v>
      </c>
      <c r="AE19" s="284"/>
    </row>
    <row r="20" spans="1:31" s="44" customFormat="1" x14ac:dyDescent="0.25">
      <c r="A20" s="21" t="s">
        <v>652</v>
      </c>
      <c r="B20" s="39" t="s">
        <v>1085</v>
      </c>
      <c r="C20" s="21" t="s">
        <v>1087</v>
      </c>
      <c r="D20" s="21">
        <v>20.27</v>
      </c>
      <c r="E20" s="21">
        <v>0</v>
      </c>
      <c r="F20" s="21" t="s">
        <v>177</v>
      </c>
      <c r="G20" s="21" t="s">
        <v>1087</v>
      </c>
      <c r="H20" s="21">
        <v>0</v>
      </c>
      <c r="I20" s="21">
        <v>20</v>
      </c>
      <c r="J20" s="21">
        <v>11</v>
      </c>
      <c r="K20" s="114">
        <v>23966.6</v>
      </c>
      <c r="L20" s="114">
        <v>380.35</v>
      </c>
      <c r="M20" s="114">
        <v>3753.17</v>
      </c>
      <c r="N20" s="114">
        <v>0</v>
      </c>
      <c r="O20" s="114">
        <v>1029.2</v>
      </c>
      <c r="P20" s="114">
        <v>7642.8</v>
      </c>
      <c r="Q20" s="114">
        <v>7504</v>
      </c>
      <c r="R20" s="114">
        <v>1140</v>
      </c>
      <c r="S20" s="114">
        <v>0</v>
      </c>
      <c r="T20" s="23">
        <v>0</v>
      </c>
      <c r="U20" s="114">
        <v>45416.12</v>
      </c>
      <c r="V20" s="23">
        <v>0</v>
      </c>
      <c r="W20" s="23">
        <f t="shared" si="4"/>
        <v>45416.12</v>
      </c>
      <c r="X20" s="26">
        <v>50675</v>
      </c>
      <c r="Y20" s="21">
        <v>0</v>
      </c>
      <c r="Z20" s="21">
        <v>220</v>
      </c>
      <c r="AA20" s="21">
        <v>205</v>
      </c>
      <c r="AB20" s="23">
        <f t="shared" si="2"/>
        <v>2240.5584607794772</v>
      </c>
      <c r="AC20" s="23">
        <f t="shared" si="1"/>
        <v>206.4369090909091</v>
      </c>
      <c r="AD20" s="23" t="s">
        <v>1621</v>
      </c>
      <c r="AE20" s="284"/>
    </row>
    <row r="21" spans="1:31" s="44" customFormat="1" x14ac:dyDescent="0.25">
      <c r="A21" s="21" t="s">
        <v>652</v>
      </c>
      <c r="B21" s="39" t="s">
        <v>1085</v>
      </c>
      <c r="C21" s="21" t="s">
        <v>1094</v>
      </c>
      <c r="D21" s="21">
        <v>0</v>
      </c>
      <c r="E21" s="21">
        <v>4.8600000000000003</v>
      </c>
      <c r="F21" s="21" t="s">
        <v>544</v>
      </c>
      <c r="G21" s="21" t="s">
        <v>1094</v>
      </c>
      <c r="H21" s="21">
        <v>0</v>
      </c>
      <c r="I21" s="21">
        <v>8</v>
      </c>
      <c r="J21" s="21">
        <v>11</v>
      </c>
      <c r="K21" s="114">
        <v>9624.48</v>
      </c>
      <c r="L21" s="114">
        <v>152.9</v>
      </c>
      <c r="M21" s="114">
        <v>1507.19</v>
      </c>
      <c r="N21" s="114">
        <v>0</v>
      </c>
      <c r="O21" s="114">
        <v>411.68</v>
      </c>
      <c r="P21" s="114">
        <v>3057.12</v>
      </c>
      <c r="Q21" s="114">
        <v>3152.8</v>
      </c>
      <c r="R21" s="114">
        <v>456</v>
      </c>
      <c r="S21" s="114">
        <v>0</v>
      </c>
      <c r="T21" s="23">
        <v>0</v>
      </c>
      <c r="U21" s="114">
        <v>18362.169999999998</v>
      </c>
      <c r="V21" s="23">
        <v>0</v>
      </c>
      <c r="W21" s="23">
        <f t="shared" si="4"/>
        <v>18362.169999999998</v>
      </c>
      <c r="X21" s="26">
        <v>7000</v>
      </c>
      <c r="Y21" s="21">
        <v>0</v>
      </c>
      <c r="Z21" s="21">
        <v>88</v>
      </c>
      <c r="AA21" s="21">
        <v>55</v>
      </c>
      <c r="AB21" s="23">
        <f t="shared" si="2"/>
        <v>3778.2242798353905</v>
      </c>
      <c r="AC21" s="23">
        <f t="shared" si="1"/>
        <v>208.66102272727269</v>
      </c>
      <c r="AD21" s="23" t="s">
        <v>1571</v>
      </c>
      <c r="AE21" s="284">
        <v>0.56999999999999995</v>
      </c>
    </row>
    <row r="22" spans="1:31" s="44" customFormat="1" x14ac:dyDescent="0.25">
      <c r="A22" s="21" t="s">
        <v>652</v>
      </c>
      <c r="B22" s="39" t="s">
        <v>1101</v>
      </c>
      <c r="C22" s="21" t="s">
        <v>1103</v>
      </c>
      <c r="D22" s="21">
        <v>0</v>
      </c>
      <c r="E22" s="21">
        <v>5.3</v>
      </c>
      <c r="F22" s="21" t="s">
        <v>544</v>
      </c>
      <c r="G22" s="21" t="s">
        <v>1103</v>
      </c>
      <c r="H22" s="21">
        <v>0</v>
      </c>
      <c r="I22" s="21">
        <v>6</v>
      </c>
      <c r="J22" s="21">
        <v>11</v>
      </c>
      <c r="K22" s="114">
        <v>7218.36</v>
      </c>
      <c r="L22" s="114">
        <v>114.67</v>
      </c>
      <c r="M22" s="114">
        <v>1130.4000000000001</v>
      </c>
      <c r="N22" s="114">
        <v>0</v>
      </c>
      <c r="O22" s="114">
        <v>308.76</v>
      </c>
      <c r="P22" s="114">
        <v>2292.84</v>
      </c>
      <c r="Q22" s="114">
        <v>2364.6</v>
      </c>
      <c r="R22" s="114">
        <v>342</v>
      </c>
      <c r="S22" s="114">
        <v>0</v>
      </c>
      <c r="T22" s="23">
        <v>0</v>
      </c>
      <c r="U22" s="114">
        <v>13771.63</v>
      </c>
      <c r="V22" s="23">
        <v>0</v>
      </c>
      <c r="W22" s="23">
        <f t="shared" ref="W22:W27" si="5">V22+U22</f>
        <v>13771.63</v>
      </c>
      <c r="X22" s="26">
        <v>5250</v>
      </c>
      <c r="Y22" s="21">
        <v>0</v>
      </c>
      <c r="Z22" s="21">
        <v>66</v>
      </c>
      <c r="AA22" s="21">
        <v>63</v>
      </c>
      <c r="AB22" s="23">
        <f t="shared" si="2"/>
        <v>2598.4207547169813</v>
      </c>
      <c r="AC22" s="23">
        <f t="shared" si="1"/>
        <v>208.6610606060606</v>
      </c>
      <c r="AD22" s="23" t="s">
        <v>1622</v>
      </c>
      <c r="AE22" s="284">
        <v>0.39</v>
      </c>
    </row>
    <row r="23" spans="1:31" s="44" customFormat="1" x14ac:dyDescent="0.25">
      <c r="A23" s="21" t="s">
        <v>652</v>
      </c>
      <c r="B23" s="39" t="s">
        <v>1101</v>
      </c>
      <c r="C23" s="21" t="s">
        <v>1104</v>
      </c>
      <c r="D23" s="21">
        <v>0</v>
      </c>
      <c r="E23" s="21">
        <v>5.3</v>
      </c>
      <c r="F23" s="21" t="s">
        <v>544</v>
      </c>
      <c r="G23" s="21" t="s">
        <v>1104</v>
      </c>
      <c r="H23" s="21">
        <v>0</v>
      </c>
      <c r="I23" s="21">
        <v>6</v>
      </c>
      <c r="J23" s="21">
        <v>11</v>
      </c>
      <c r="K23" s="114">
        <v>7218.36</v>
      </c>
      <c r="L23" s="114">
        <v>114.67</v>
      </c>
      <c r="M23" s="114">
        <v>1130.4000000000001</v>
      </c>
      <c r="N23" s="114">
        <v>0</v>
      </c>
      <c r="O23" s="114">
        <v>308.76</v>
      </c>
      <c r="P23" s="114">
        <v>2292.84</v>
      </c>
      <c r="Q23" s="114">
        <v>2364.6</v>
      </c>
      <c r="R23" s="114">
        <v>342</v>
      </c>
      <c r="S23" s="114">
        <v>0</v>
      </c>
      <c r="T23" s="23">
        <v>0</v>
      </c>
      <c r="U23" s="114">
        <v>13771.63</v>
      </c>
      <c r="V23" s="23">
        <v>0</v>
      </c>
      <c r="W23" s="23">
        <f t="shared" si="5"/>
        <v>13771.63</v>
      </c>
      <c r="X23" s="26">
        <v>5250</v>
      </c>
      <c r="Y23" s="21">
        <v>0</v>
      </c>
      <c r="Z23" s="21">
        <v>66</v>
      </c>
      <c r="AA23" s="21">
        <v>52</v>
      </c>
      <c r="AB23" s="23">
        <f t="shared" si="2"/>
        <v>2598.4207547169813</v>
      </c>
      <c r="AC23" s="23">
        <f t="shared" si="1"/>
        <v>208.6610606060606</v>
      </c>
      <c r="AD23" s="23" t="s">
        <v>1529</v>
      </c>
      <c r="AE23" s="284">
        <v>0.39</v>
      </c>
    </row>
    <row r="24" spans="1:31" s="44" customFormat="1" x14ac:dyDescent="0.25">
      <c r="A24" s="21" t="s">
        <v>652</v>
      </c>
      <c r="B24" s="39" t="s">
        <v>1111</v>
      </c>
      <c r="C24" s="21" t="s">
        <v>1114</v>
      </c>
      <c r="D24" s="21">
        <v>0</v>
      </c>
      <c r="E24" s="21">
        <v>7.01</v>
      </c>
      <c r="F24" s="21" t="s">
        <v>544</v>
      </c>
      <c r="G24" s="21" t="s">
        <v>1114</v>
      </c>
      <c r="H24" s="21">
        <v>0</v>
      </c>
      <c r="I24" s="21">
        <v>5</v>
      </c>
      <c r="J24" s="21">
        <v>11</v>
      </c>
      <c r="K24" s="114">
        <v>6316.35</v>
      </c>
      <c r="L24" s="114">
        <v>100.34</v>
      </c>
      <c r="M24" s="114">
        <v>989.14</v>
      </c>
      <c r="N24" s="114">
        <v>0</v>
      </c>
      <c r="O24" s="114">
        <v>366.1</v>
      </c>
      <c r="P24" s="114">
        <v>2015.85</v>
      </c>
      <c r="Q24" s="114">
        <v>976</v>
      </c>
      <c r="R24" s="114">
        <v>285</v>
      </c>
      <c r="S24" s="114">
        <v>0</v>
      </c>
      <c r="T24" s="23">
        <v>0</v>
      </c>
      <c r="U24" s="114">
        <v>11048.78</v>
      </c>
      <c r="V24" s="23">
        <v>0</v>
      </c>
      <c r="W24" s="23">
        <f t="shared" si="5"/>
        <v>11048.78</v>
      </c>
      <c r="X24" s="26">
        <v>4375</v>
      </c>
      <c r="Y24" s="21">
        <v>0</v>
      </c>
      <c r="Z24" s="21">
        <v>55</v>
      </c>
      <c r="AA24" s="21">
        <v>38</v>
      </c>
      <c r="AB24" s="23">
        <f t="shared" si="2"/>
        <v>1576.145506419401</v>
      </c>
      <c r="AC24" s="23">
        <f t="shared" si="1"/>
        <v>200.88690909090911</v>
      </c>
      <c r="AD24" s="23" t="s">
        <v>1613</v>
      </c>
      <c r="AE24" s="284">
        <v>0.24</v>
      </c>
    </row>
    <row r="25" spans="1:31" s="44" customFormat="1" x14ac:dyDescent="0.25">
      <c r="A25" s="21" t="s">
        <v>652</v>
      </c>
      <c r="B25" s="39" t="s">
        <v>1111</v>
      </c>
      <c r="C25" s="21" t="s">
        <v>1123</v>
      </c>
      <c r="D25" s="21">
        <v>0</v>
      </c>
      <c r="E25" s="21">
        <v>26</v>
      </c>
      <c r="F25" s="21" t="s">
        <v>544</v>
      </c>
      <c r="G25" s="21" t="s">
        <v>1123</v>
      </c>
      <c r="H25" s="21">
        <v>0</v>
      </c>
      <c r="I25" s="21">
        <v>22</v>
      </c>
      <c r="J25" s="21">
        <v>11</v>
      </c>
      <c r="K25" s="114">
        <v>27791.94</v>
      </c>
      <c r="L25" s="114">
        <v>441.51</v>
      </c>
      <c r="M25" s="114">
        <v>4352.22</v>
      </c>
      <c r="N25" s="114">
        <v>0</v>
      </c>
      <c r="O25" s="114">
        <v>1610.84</v>
      </c>
      <c r="P25" s="114">
        <v>8869.74</v>
      </c>
      <c r="Q25" s="114">
        <v>6001.6</v>
      </c>
      <c r="R25" s="114">
        <v>1254</v>
      </c>
      <c r="S25" s="114">
        <v>0</v>
      </c>
      <c r="T25" s="23">
        <v>0</v>
      </c>
      <c r="U25" s="114">
        <v>50321.85</v>
      </c>
      <c r="V25" s="23">
        <v>0</v>
      </c>
      <c r="W25" s="23">
        <f t="shared" si="5"/>
        <v>50321.85</v>
      </c>
      <c r="X25" s="26">
        <v>65000</v>
      </c>
      <c r="Y25" s="21">
        <v>0</v>
      </c>
      <c r="Z25" s="21">
        <v>242</v>
      </c>
      <c r="AA25" s="21">
        <v>106</v>
      </c>
      <c r="AB25" s="23">
        <f t="shared" si="2"/>
        <v>1935.4557692307692</v>
      </c>
      <c r="AC25" s="23">
        <f t="shared" si="1"/>
        <v>207.94152892561982</v>
      </c>
      <c r="AD25" s="23" t="s">
        <v>1564</v>
      </c>
      <c r="AE25" s="284">
        <v>1</v>
      </c>
    </row>
    <row r="26" spans="1:31" s="44" customFormat="1" x14ac:dyDescent="0.25">
      <c r="A26" s="21" t="s">
        <v>652</v>
      </c>
      <c r="B26" s="39" t="s">
        <v>1126</v>
      </c>
      <c r="C26" s="21" t="s">
        <v>1143</v>
      </c>
      <c r="D26" s="21">
        <v>19.77</v>
      </c>
      <c r="E26" s="21">
        <v>0</v>
      </c>
      <c r="F26" s="21" t="s">
        <v>177</v>
      </c>
      <c r="G26" s="21" t="s">
        <v>1143</v>
      </c>
      <c r="H26" s="21">
        <v>0</v>
      </c>
      <c r="I26" s="21">
        <v>20</v>
      </c>
      <c r="J26" s="21">
        <v>11</v>
      </c>
      <c r="K26" s="114">
        <v>25265.4</v>
      </c>
      <c r="L26" s="114">
        <v>401.37</v>
      </c>
      <c r="M26" s="114">
        <v>3956.56</v>
      </c>
      <c r="N26" s="114">
        <v>0</v>
      </c>
      <c r="O26" s="114">
        <v>1086.4000000000001</v>
      </c>
      <c r="P26" s="114">
        <v>8063.4</v>
      </c>
      <c r="Q26" s="114">
        <v>4680</v>
      </c>
      <c r="R26" s="114">
        <v>1140</v>
      </c>
      <c r="S26" s="114">
        <v>0</v>
      </c>
      <c r="T26" s="23">
        <v>0</v>
      </c>
      <c r="U26" s="114">
        <v>44593.13</v>
      </c>
      <c r="V26" s="23">
        <v>0</v>
      </c>
      <c r="W26" s="23">
        <f t="shared" si="5"/>
        <v>44593.13</v>
      </c>
      <c r="X26" s="26">
        <v>49425</v>
      </c>
      <c r="Y26" s="21">
        <v>0</v>
      </c>
      <c r="Z26" s="21">
        <v>220</v>
      </c>
      <c r="AA26" s="21">
        <v>160</v>
      </c>
      <c r="AB26" s="23">
        <f t="shared" si="2"/>
        <v>2255.5958523014669</v>
      </c>
      <c r="AC26" s="23">
        <f t="shared" si="1"/>
        <v>202.69604545454544</v>
      </c>
      <c r="AD26" s="23" t="s">
        <v>1623</v>
      </c>
      <c r="AE26" s="284"/>
    </row>
    <row r="27" spans="1:31" s="44" customFormat="1" x14ac:dyDescent="0.25">
      <c r="A27" s="21" t="s">
        <v>652</v>
      </c>
      <c r="B27" s="39" t="s">
        <v>1165</v>
      </c>
      <c r="C27" s="21" t="s">
        <v>1170</v>
      </c>
      <c r="D27" s="21">
        <v>11.87</v>
      </c>
      <c r="E27" s="21">
        <v>0</v>
      </c>
      <c r="F27" s="21" t="s">
        <v>177</v>
      </c>
      <c r="G27" s="21" t="s">
        <v>1170</v>
      </c>
      <c r="H27" s="21">
        <v>0</v>
      </c>
      <c r="I27" s="21">
        <v>12</v>
      </c>
      <c r="J27" s="21">
        <v>11</v>
      </c>
      <c r="K27" s="114">
        <v>15159.24</v>
      </c>
      <c r="L27" s="114">
        <v>240.82</v>
      </c>
      <c r="M27" s="114">
        <v>2373.94</v>
      </c>
      <c r="N27" s="114">
        <v>0</v>
      </c>
      <c r="O27" s="114">
        <v>651.84</v>
      </c>
      <c r="P27" s="114">
        <v>4838.04</v>
      </c>
      <c r="Q27" s="114">
        <v>2808</v>
      </c>
      <c r="R27" s="114">
        <v>684</v>
      </c>
      <c r="S27" s="114">
        <v>0</v>
      </c>
      <c r="T27" s="23">
        <v>0</v>
      </c>
      <c r="U27" s="114">
        <v>26755.88</v>
      </c>
      <c r="V27" s="23">
        <v>0</v>
      </c>
      <c r="W27" s="23">
        <f t="shared" si="5"/>
        <v>26755.88</v>
      </c>
      <c r="X27" s="26">
        <v>29675</v>
      </c>
      <c r="Y27" s="21">
        <v>0</v>
      </c>
      <c r="Z27" s="21">
        <v>132</v>
      </c>
      <c r="AA27" s="21">
        <v>123</v>
      </c>
      <c r="AB27" s="23">
        <f t="shared" si="2"/>
        <v>2254.0758213984836</v>
      </c>
      <c r="AC27" s="23">
        <f t="shared" si="1"/>
        <v>202.69606060606063</v>
      </c>
      <c r="AD27" s="23" t="s">
        <v>1785</v>
      </c>
      <c r="AE27" s="284"/>
    </row>
    <row r="28" spans="1:31" s="44" customFormat="1" x14ac:dyDescent="0.25">
      <c r="A28" s="21" t="s">
        <v>652</v>
      </c>
      <c r="B28" s="39" t="s">
        <v>1195</v>
      </c>
      <c r="C28" s="21" t="s">
        <v>1201</v>
      </c>
      <c r="D28" s="21">
        <v>9.92</v>
      </c>
      <c r="E28" s="21">
        <v>0</v>
      </c>
      <c r="F28" s="21" t="s">
        <v>177</v>
      </c>
      <c r="G28" s="21" t="s">
        <v>1201</v>
      </c>
      <c r="H28" s="21">
        <v>0</v>
      </c>
      <c r="I28" s="21">
        <v>20</v>
      </c>
      <c r="J28" s="21">
        <v>11</v>
      </c>
      <c r="K28" s="114">
        <v>25265.4</v>
      </c>
      <c r="L28" s="114">
        <v>401.37</v>
      </c>
      <c r="M28" s="114">
        <v>3956.56</v>
      </c>
      <c r="N28" s="114">
        <v>0</v>
      </c>
      <c r="O28" s="114">
        <v>1086.4000000000001</v>
      </c>
      <c r="P28" s="114">
        <v>8063.4</v>
      </c>
      <c r="Q28" s="114">
        <v>4680</v>
      </c>
      <c r="R28" s="114">
        <v>1140</v>
      </c>
      <c r="S28" s="114">
        <v>0</v>
      </c>
      <c r="T28" s="23">
        <v>0</v>
      </c>
      <c r="U28" s="114">
        <v>44593.13</v>
      </c>
      <c r="V28" s="23">
        <v>0</v>
      </c>
      <c r="W28" s="23">
        <f>V28+U28</f>
        <v>44593.13</v>
      </c>
      <c r="X28" s="26">
        <v>24800</v>
      </c>
      <c r="Y28" s="21">
        <v>0</v>
      </c>
      <c r="Z28" s="21">
        <v>220</v>
      </c>
      <c r="AA28" s="21">
        <v>210</v>
      </c>
      <c r="AB28" s="23">
        <f t="shared" si="2"/>
        <v>4495.2752016129034</v>
      </c>
      <c r="AC28" s="23">
        <f t="shared" si="1"/>
        <v>202.69604545454544</v>
      </c>
      <c r="AD28" s="23" t="s">
        <v>1787</v>
      </c>
      <c r="AE28" s="284"/>
    </row>
    <row r="29" spans="1:31" s="44" customFormat="1" x14ac:dyDescent="0.25">
      <c r="A29" s="21" t="s">
        <v>652</v>
      </c>
      <c r="B29" s="39" t="s">
        <v>1195</v>
      </c>
      <c r="C29" s="21" t="s">
        <v>1206</v>
      </c>
      <c r="D29" s="21">
        <v>0</v>
      </c>
      <c r="E29" s="21">
        <v>7.0330000000000004</v>
      </c>
      <c r="F29" s="21" t="s">
        <v>544</v>
      </c>
      <c r="G29" s="21" t="s">
        <v>1206</v>
      </c>
      <c r="H29" s="21">
        <v>0</v>
      </c>
      <c r="I29" s="21">
        <f>165/11</f>
        <v>15</v>
      </c>
      <c r="J29" s="21">
        <v>11</v>
      </c>
      <c r="K29" s="114">
        <v>18302.25</v>
      </c>
      <c r="L29" s="114">
        <v>288.08999999999997</v>
      </c>
      <c r="M29" s="114">
        <v>2866.13</v>
      </c>
      <c r="N29" s="114">
        <v>0</v>
      </c>
      <c r="O29" s="114">
        <v>786.6</v>
      </c>
      <c r="P29" s="114">
        <v>1820.55</v>
      </c>
      <c r="Q29" s="114">
        <v>4092</v>
      </c>
      <c r="R29" s="114">
        <v>855</v>
      </c>
      <c r="S29" s="114">
        <v>0</v>
      </c>
      <c r="T29" s="23">
        <v>0</v>
      </c>
      <c r="U29" s="114">
        <v>29010.63</v>
      </c>
      <c r="V29" s="23">
        <v>0</v>
      </c>
      <c r="W29" s="23">
        <f>V29+U29</f>
        <v>29010.63</v>
      </c>
      <c r="X29" s="26">
        <v>9671</v>
      </c>
      <c r="Y29" s="21">
        <v>0</v>
      </c>
      <c r="Z29" s="21">
        <v>165</v>
      </c>
      <c r="AA29" s="21">
        <v>156</v>
      </c>
      <c r="AB29" s="23">
        <f t="shared" si="2"/>
        <v>4124.9296175174177</v>
      </c>
      <c r="AC29" s="23">
        <f t="shared" si="1"/>
        <v>175.822</v>
      </c>
      <c r="AD29" s="23" t="s">
        <v>1601</v>
      </c>
      <c r="AE29" s="284">
        <v>0.55000000000000004</v>
      </c>
    </row>
    <row r="30" spans="1:31" s="44" customFormat="1" x14ac:dyDescent="0.25">
      <c r="A30" s="21" t="s">
        <v>652</v>
      </c>
      <c r="B30" s="39" t="s">
        <v>1222</v>
      </c>
      <c r="C30" s="21" t="s">
        <v>1224</v>
      </c>
      <c r="D30" s="21">
        <v>0</v>
      </c>
      <c r="E30" s="21">
        <v>14.145</v>
      </c>
      <c r="F30" s="21" t="s">
        <v>544</v>
      </c>
      <c r="G30" s="21" t="s">
        <v>1224</v>
      </c>
      <c r="H30" s="21">
        <v>0</v>
      </c>
      <c r="I30" s="21">
        <v>11</v>
      </c>
      <c r="J30" s="21">
        <v>11</v>
      </c>
      <c r="K30" s="114">
        <v>13895.97</v>
      </c>
      <c r="L30" s="114">
        <v>220.75</v>
      </c>
      <c r="M30" s="114">
        <v>2176.11</v>
      </c>
      <c r="N30" s="114">
        <v>0</v>
      </c>
      <c r="O30" s="114">
        <v>597.52</v>
      </c>
      <c r="P30" s="114">
        <v>4434.87</v>
      </c>
      <c r="Q30" s="114">
        <v>3427.6</v>
      </c>
      <c r="R30" s="114">
        <v>627</v>
      </c>
      <c r="S30" s="114">
        <v>0</v>
      </c>
      <c r="T30" s="23">
        <v>0</v>
      </c>
      <c r="U30" s="114">
        <v>25379.82</v>
      </c>
      <c r="V30" s="23">
        <v>0</v>
      </c>
      <c r="W30" s="23">
        <f>V30+U30</f>
        <v>25379.82</v>
      </c>
      <c r="X30" s="26">
        <v>19450</v>
      </c>
      <c r="Y30" s="21">
        <v>0</v>
      </c>
      <c r="Z30" s="21">
        <v>121</v>
      </c>
      <c r="AA30" s="21">
        <v>109</v>
      </c>
      <c r="AB30" s="23">
        <f t="shared" si="2"/>
        <v>1794.2608695652175</v>
      </c>
      <c r="AC30" s="23">
        <f t="shared" si="1"/>
        <v>209.75057851239669</v>
      </c>
      <c r="AD30" s="23" t="s">
        <v>1555</v>
      </c>
      <c r="AE30" s="284">
        <v>0.55000000000000004</v>
      </c>
    </row>
    <row r="31" spans="1:31" s="44" customFormat="1" x14ac:dyDescent="0.25">
      <c r="A31" s="21" t="s">
        <v>652</v>
      </c>
      <c r="B31" s="39" t="s">
        <v>1222</v>
      </c>
      <c r="C31" s="21" t="s">
        <v>1233</v>
      </c>
      <c r="D31" s="21">
        <v>0</v>
      </c>
      <c r="E31" s="21">
        <v>7.08</v>
      </c>
      <c r="F31" s="21" t="s">
        <v>544</v>
      </c>
      <c r="G31" s="21" t="s">
        <v>1233</v>
      </c>
      <c r="H31" s="21">
        <v>0</v>
      </c>
      <c r="I31" s="21">
        <f>165/11</f>
        <v>15</v>
      </c>
      <c r="J31" s="21">
        <v>11</v>
      </c>
      <c r="K31" s="114">
        <v>18302.25</v>
      </c>
      <c r="L31" s="114">
        <v>288.08999999999997</v>
      </c>
      <c r="M31" s="114">
        <v>2866.13</v>
      </c>
      <c r="N31" s="114">
        <v>0</v>
      </c>
      <c r="O31" s="114">
        <v>786.6</v>
      </c>
      <c r="P31" s="114">
        <v>1820.55</v>
      </c>
      <c r="Q31" s="114">
        <v>4674</v>
      </c>
      <c r="R31" s="114">
        <v>855</v>
      </c>
      <c r="S31" s="114">
        <v>0</v>
      </c>
      <c r="T31" s="23">
        <v>0</v>
      </c>
      <c r="U31" s="114">
        <v>29592.63</v>
      </c>
      <c r="V31" s="23">
        <v>0</v>
      </c>
      <c r="W31" s="23">
        <f>V31+U31</f>
        <v>29592.63</v>
      </c>
      <c r="X31" s="26">
        <f>1375*E31</f>
        <v>9735</v>
      </c>
      <c r="Y31" s="21">
        <v>0</v>
      </c>
      <c r="Z31" s="21">
        <v>165</v>
      </c>
      <c r="AA31" s="21">
        <v>154</v>
      </c>
      <c r="AB31" s="23">
        <f>W31/(D31+E31)</f>
        <v>4179.75</v>
      </c>
      <c r="AC31" s="23">
        <f t="shared" si="1"/>
        <v>179.34927272727273</v>
      </c>
      <c r="AD31" s="23" t="s">
        <v>1630</v>
      </c>
      <c r="AE31" s="284">
        <v>0.55000000000000004</v>
      </c>
    </row>
    <row r="32" spans="1:31" x14ac:dyDescent="0.25">
      <c r="A32" s="1"/>
      <c r="B32" s="1"/>
      <c r="C32" s="1"/>
      <c r="D32" s="1"/>
      <c r="E32" s="1"/>
      <c r="F32" s="1"/>
      <c r="G32" s="1"/>
      <c r="H32" s="1"/>
      <c r="I32" s="1"/>
      <c r="J32" s="1"/>
      <c r="K32" s="1"/>
      <c r="L32" s="1"/>
      <c r="M32" s="1"/>
      <c r="N32" s="1"/>
      <c r="O32" s="1"/>
      <c r="P32" s="1"/>
      <c r="Q32" s="96"/>
      <c r="R32" s="96"/>
      <c r="S32" s="96"/>
      <c r="T32" s="96"/>
      <c r="U32" s="96"/>
      <c r="V32" s="13"/>
      <c r="W32" s="13"/>
      <c r="X32" s="1"/>
      <c r="Y32" s="1"/>
      <c r="Z32" s="1"/>
      <c r="AA32" s="1"/>
      <c r="AB32" s="13"/>
      <c r="AC32" s="13"/>
      <c r="AD32" s="13"/>
      <c r="AE32" s="285"/>
    </row>
    <row r="33" spans="1:31" x14ac:dyDescent="0.25">
      <c r="A33" s="1"/>
      <c r="B33" s="1"/>
      <c r="C33" s="1"/>
      <c r="D33" s="1"/>
      <c r="E33" s="1"/>
      <c r="F33" s="1"/>
      <c r="G33" s="1"/>
      <c r="H33" s="1"/>
      <c r="I33" s="1"/>
      <c r="J33" s="1"/>
      <c r="K33" s="1"/>
      <c r="L33" s="1"/>
      <c r="M33" s="1"/>
      <c r="N33" s="1"/>
      <c r="O33" s="1"/>
      <c r="P33" s="1"/>
      <c r="Q33" s="96"/>
      <c r="R33" s="96"/>
      <c r="S33" s="96"/>
      <c r="T33" s="96"/>
      <c r="U33" s="96"/>
      <c r="V33" s="13"/>
      <c r="W33" s="13"/>
      <c r="X33" s="1"/>
      <c r="Y33" s="1"/>
      <c r="Z33" s="1"/>
      <c r="AA33" s="1"/>
      <c r="AB33" s="13"/>
      <c r="AC33" s="13"/>
      <c r="AD33" s="13"/>
      <c r="AE33" s="285"/>
    </row>
    <row r="34" spans="1:31" x14ac:dyDescent="0.25">
      <c r="A34" s="1"/>
      <c r="B34" s="1"/>
      <c r="C34" s="1"/>
      <c r="D34" s="1"/>
      <c r="E34" s="1"/>
      <c r="F34" s="1"/>
      <c r="G34" s="1"/>
      <c r="H34" s="1"/>
      <c r="I34" s="1"/>
      <c r="J34" s="1"/>
      <c r="K34" s="1"/>
      <c r="L34" s="1"/>
      <c r="M34" s="1"/>
      <c r="N34" s="1"/>
      <c r="O34" s="1"/>
      <c r="P34" s="1"/>
      <c r="Q34" s="1"/>
      <c r="R34" s="1"/>
      <c r="S34" s="1"/>
      <c r="T34" s="1"/>
      <c r="U34" s="1"/>
      <c r="V34" s="13"/>
      <c r="W34" s="13"/>
      <c r="X34" s="1"/>
      <c r="Y34" s="1"/>
      <c r="Z34" s="1"/>
      <c r="AA34" s="1"/>
      <c r="AB34" s="13"/>
      <c r="AC34" s="13"/>
      <c r="AD34" s="13"/>
      <c r="AE34" s="285"/>
    </row>
    <row r="35" spans="1:31" x14ac:dyDescent="0.25">
      <c r="A35" s="1"/>
      <c r="B35" s="1"/>
      <c r="C35" s="1"/>
      <c r="D35" s="1"/>
      <c r="E35" s="1"/>
      <c r="F35" s="1"/>
      <c r="G35" s="1"/>
      <c r="H35" s="1"/>
      <c r="I35" s="1"/>
      <c r="J35" s="1"/>
      <c r="K35" s="1"/>
      <c r="L35" s="1"/>
      <c r="M35" s="1"/>
      <c r="N35" s="1"/>
      <c r="O35" s="1"/>
      <c r="P35" s="1"/>
      <c r="Q35" s="1"/>
      <c r="R35" s="1"/>
      <c r="S35" s="1"/>
      <c r="T35" s="1"/>
      <c r="U35" s="1"/>
      <c r="V35" s="13"/>
      <c r="W35" s="13"/>
      <c r="X35" s="1"/>
      <c r="Y35" s="1"/>
      <c r="Z35" s="1"/>
      <c r="AA35" s="1"/>
      <c r="AB35" s="13"/>
      <c r="AC35" s="13"/>
      <c r="AD35" s="13"/>
      <c r="AE35" s="285"/>
    </row>
    <row r="36" spans="1:31" x14ac:dyDescent="0.25">
      <c r="A36" s="97"/>
      <c r="B36" s="97" t="s">
        <v>28</v>
      </c>
      <c r="C36" s="97">
        <f>COUNT(D4:D35)</f>
        <v>28</v>
      </c>
      <c r="D36" s="97">
        <f>SUM(D4:D35)</f>
        <v>224.25000000000003</v>
      </c>
      <c r="E36" s="97">
        <f>SUM(E4:E35)</f>
        <v>76.727999999999994</v>
      </c>
      <c r="F36" s="97"/>
      <c r="G36" s="97"/>
      <c r="H36" s="97">
        <f>SUM(H4:H35)</f>
        <v>0</v>
      </c>
      <c r="I36" s="97">
        <f>SUM(I4:I35)</f>
        <v>470</v>
      </c>
      <c r="J36" s="97">
        <f>MAX(J4:J35)</f>
        <v>11</v>
      </c>
      <c r="K36" s="98">
        <f t="shared" ref="K36:AA36" si="6">SUM(K4:K35)</f>
        <v>529496.59999999986</v>
      </c>
      <c r="L36" s="98">
        <f t="shared" si="6"/>
        <v>9072.3200000000015</v>
      </c>
      <c r="M36" s="98">
        <f t="shared" si="6"/>
        <v>76775.330000000031</v>
      </c>
      <c r="N36" s="98">
        <f t="shared" si="6"/>
        <v>0</v>
      </c>
      <c r="O36" s="98">
        <f t="shared" si="6"/>
        <v>23265.300000000007</v>
      </c>
      <c r="P36" s="98">
        <f t="shared" si="6"/>
        <v>98608.9</v>
      </c>
      <c r="Q36" s="98">
        <f t="shared" si="6"/>
        <v>129967.60000000005</v>
      </c>
      <c r="R36" s="98">
        <f t="shared" si="6"/>
        <v>26790</v>
      </c>
      <c r="S36" s="98">
        <f t="shared" si="6"/>
        <v>0</v>
      </c>
      <c r="T36" s="98">
        <f t="shared" si="6"/>
        <v>0</v>
      </c>
      <c r="U36" s="98">
        <f t="shared" si="6"/>
        <v>893976.07000000007</v>
      </c>
      <c r="V36" s="98">
        <f t="shared" si="6"/>
        <v>0</v>
      </c>
      <c r="W36" s="98">
        <f t="shared" si="6"/>
        <v>893976.07000000007</v>
      </c>
      <c r="X36" s="101">
        <f t="shared" si="6"/>
        <v>687476</v>
      </c>
      <c r="Y36" s="101">
        <f t="shared" si="6"/>
        <v>0</v>
      </c>
      <c r="Z36" s="101">
        <f t="shared" si="6"/>
        <v>5250</v>
      </c>
      <c r="AA36" s="101">
        <f t="shared" si="6"/>
        <v>4371</v>
      </c>
      <c r="AB36" s="113">
        <f>W36/(D36+E36)</f>
        <v>2970.2372598661696</v>
      </c>
      <c r="AC36" s="113">
        <f>W36/Z36</f>
        <v>170.2811561904762</v>
      </c>
      <c r="AD36" s="113"/>
      <c r="AE36" s="113"/>
    </row>
    <row r="37" spans="1:31" ht="31.2" x14ac:dyDescent="0.25">
      <c r="A37" s="146" t="s">
        <v>14</v>
      </c>
      <c r="B37" s="146" t="s">
        <v>15</v>
      </c>
      <c r="C37" s="146" t="s">
        <v>16</v>
      </c>
      <c r="D37" s="43" t="s">
        <v>526</v>
      </c>
      <c r="E37" s="43" t="s">
        <v>524</v>
      </c>
      <c r="F37" s="146" t="s">
        <v>2</v>
      </c>
      <c r="G37" s="146" t="s">
        <v>3</v>
      </c>
      <c r="H37" s="43" t="s">
        <v>29</v>
      </c>
      <c r="I37" s="43" t="s">
        <v>4</v>
      </c>
      <c r="J37" s="43" t="s">
        <v>5</v>
      </c>
      <c r="K37" s="43" t="s">
        <v>6</v>
      </c>
      <c r="L37" s="43" t="s">
        <v>773</v>
      </c>
      <c r="M37" s="43" t="s">
        <v>13</v>
      </c>
      <c r="N37" s="146" t="s">
        <v>17</v>
      </c>
      <c r="O37" s="146" t="s">
        <v>7</v>
      </c>
      <c r="P37" s="43" t="s">
        <v>8</v>
      </c>
      <c r="Q37" s="146" t="s">
        <v>9</v>
      </c>
      <c r="R37" s="43" t="s">
        <v>18</v>
      </c>
      <c r="S37" s="146" t="s">
        <v>10</v>
      </c>
      <c r="T37" s="146" t="s">
        <v>12</v>
      </c>
      <c r="U37" s="43" t="s">
        <v>169</v>
      </c>
      <c r="V37" s="43" t="s">
        <v>170</v>
      </c>
      <c r="W37" s="43" t="s">
        <v>171</v>
      </c>
      <c r="X37" s="43" t="s">
        <v>163</v>
      </c>
      <c r="Y37" s="43" t="s">
        <v>164</v>
      </c>
      <c r="Z37" s="43" t="s">
        <v>165</v>
      </c>
      <c r="AA37" s="43" t="s">
        <v>166</v>
      </c>
      <c r="AB37" s="146" t="s">
        <v>167</v>
      </c>
      <c r="AC37" s="146" t="s">
        <v>168</v>
      </c>
      <c r="AD37" s="146" t="s">
        <v>1405</v>
      </c>
      <c r="AE37" s="146" t="s">
        <v>1406</v>
      </c>
    </row>
    <row r="38" spans="1:31" x14ac:dyDescent="0.25">
      <c r="A38" s="100"/>
      <c r="B38" s="100"/>
      <c r="C38" s="100"/>
      <c r="D38" s="100"/>
      <c r="E38" s="100"/>
      <c r="F38" s="100"/>
      <c r="G38" s="100"/>
      <c r="H38" s="100"/>
      <c r="I38" s="100"/>
      <c r="J38" s="100"/>
      <c r="K38" s="100"/>
      <c r="L38" s="100"/>
      <c r="M38" s="100"/>
      <c r="N38" s="100"/>
      <c r="O38" s="100"/>
      <c r="P38" s="100"/>
      <c r="Q38" s="100"/>
      <c r="R38" s="100"/>
      <c r="S38" s="100"/>
      <c r="T38" s="100"/>
      <c r="U38" s="100"/>
      <c r="V38" s="100"/>
      <c r="W38" s="100"/>
      <c r="X38" s="100"/>
      <c r="Y38" s="100"/>
      <c r="Z38" s="100"/>
      <c r="AA38" s="100"/>
      <c r="AB38" s="100"/>
      <c r="AC38" s="100"/>
      <c r="AD38" s="100"/>
      <c r="AE38" s="100"/>
    </row>
    <row r="39" spans="1:31" s="227" customFormat="1" ht="36" x14ac:dyDescent="0.25">
      <c r="A39" s="304" t="s">
        <v>1251</v>
      </c>
      <c r="B39" s="304"/>
      <c r="C39" s="245" t="s">
        <v>30</v>
      </c>
      <c r="D39" s="245" t="s">
        <v>526</v>
      </c>
      <c r="E39" s="245" t="s">
        <v>524</v>
      </c>
      <c r="F39" s="246"/>
      <c r="G39" s="246"/>
      <c r="H39" s="245" t="s">
        <v>31</v>
      </c>
      <c r="I39" s="245" t="s">
        <v>4</v>
      </c>
      <c r="J39" s="245" t="s">
        <v>5</v>
      </c>
      <c r="K39" s="245" t="s">
        <v>6</v>
      </c>
      <c r="L39" s="245" t="s">
        <v>773</v>
      </c>
      <c r="M39" s="245" t="s">
        <v>13</v>
      </c>
      <c r="N39" s="246" t="s">
        <v>17</v>
      </c>
      <c r="O39" s="246" t="s">
        <v>7</v>
      </c>
      <c r="P39" s="245" t="s">
        <v>8</v>
      </c>
      <c r="Q39" s="246" t="s">
        <v>9</v>
      </c>
      <c r="R39" s="245" t="s">
        <v>18</v>
      </c>
      <c r="S39" s="246" t="s">
        <v>10</v>
      </c>
      <c r="T39" s="246" t="s">
        <v>12</v>
      </c>
      <c r="U39" s="245" t="s">
        <v>169</v>
      </c>
      <c r="V39" s="245" t="s">
        <v>170</v>
      </c>
      <c r="W39" s="245" t="s">
        <v>171</v>
      </c>
      <c r="X39" s="245" t="s">
        <v>163</v>
      </c>
      <c r="Y39" s="245" t="s">
        <v>164</v>
      </c>
      <c r="Z39" s="245" t="s">
        <v>165</v>
      </c>
      <c r="AA39" s="245" t="s">
        <v>166</v>
      </c>
      <c r="AB39" s="247" t="s">
        <v>167</v>
      </c>
      <c r="AC39" s="247" t="s">
        <v>168</v>
      </c>
      <c r="AD39" s="247"/>
      <c r="AE39" s="247"/>
    </row>
    <row r="40" spans="1:31" s="20" customFormat="1" ht="26.25" customHeight="1" x14ac:dyDescent="0.25">
      <c r="A40" s="303" t="s">
        <v>741</v>
      </c>
      <c r="B40" s="303"/>
      <c r="C40" s="95">
        <f>COUNT(D4:D8)</f>
        <v>5</v>
      </c>
      <c r="D40" s="95">
        <f>SUM(D4:D8)</f>
        <v>31.5</v>
      </c>
      <c r="E40" s="95">
        <f>SUM(E4:E8)</f>
        <v>0</v>
      </c>
      <c r="F40" s="95"/>
      <c r="G40" s="95"/>
      <c r="H40" s="95">
        <f>SUM(H4:H8)</f>
        <v>0</v>
      </c>
      <c r="I40" s="95">
        <f>SUM(I4:I8)</f>
        <v>90</v>
      </c>
      <c r="J40" s="95">
        <f>MAX(J4:J8)</f>
        <v>11</v>
      </c>
      <c r="K40" s="257">
        <f t="shared" ref="K40:V40" si="7">SUM(K4:K8)</f>
        <v>88812</v>
      </c>
      <c r="L40" s="257">
        <f t="shared" si="7"/>
        <v>0</v>
      </c>
      <c r="M40" s="257">
        <f t="shared" si="7"/>
        <v>8881.1999999999989</v>
      </c>
      <c r="N40" s="257">
        <f t="shared" si="7"/>
        <v>0</v>
      </c>
      <c r="O40" s="257">
        <f t="shared" si="7"/>
        <v>3706.2000000000003</v>
      </c>
      <c r="P40" s="257">
        <f t="shared" si="7"/>
        <v>10277.1</v>
      </c>
      <c r="Q40" s="257">
        <f t="shared" si="7"/>
        <v>31950</v>
      </c>
      <c r="R40" s="257">
        <f t="shared" si="7"/>
        <v>5130</v>
      </c>
      <c r="S40" s="257">
        <f t="shared" si="7"/>
        <v>0</v>
      </c>
      <c r="T40" s="257">
        <f t="shared" si="7"/>
        <v>0</v>
      </c>
      <c r="U40" s="257">
        <f t="shared" si="7"/>
        <v>148756.5</v>
      </c>
      <c r="V40" s="257">
        <f t="shared" si="7"/>
        <v>0</v>
      </c>
      <c r="W40" s="62">
        <f>V40+U40</f>
        <v>148756.5</v>
      </c>
      <c r="X40" s="95">
        <f>SUM(X4:X8)</f>
        <v>78750</v>
      </c>
      <c r="Y40" s="95">
        <f>SUM(Y4:Y8)</f>
        <v>0</v>
      </c>
      <c r="Z40" s="95">
        <f>SUM(Z4:Z8)</f>
        <v>1070</v>
      </c>
      <c r="AA40" s="95">
        <f>SUM(AA4:AA8)</f>
        <v>1012</v>
      </c>
      <c r="AB40" s="62">
        <f>W40/(D40+E40)</f>
        <v>4722.4285714285716</v>
      </c>
      <c r="AC40" s="62">
        <f>W40/Z40</f>
        <v>139.02476635514017</v>
      </c>
      <c r="AD40" s="62"/>
      <c r="AE40" s="62"/>
    </row>
    <row r="41" spans="1:31" s="20" customFormat="1" ht="26.25" customHeight="1" x14ac:dyDescent="0.25">
      <c r="A41" s="303" t="s">
        <v>752</v>
      </c>
      <c r="B41" s="303"/>
      <c r="C41" s="95">
        <f>COUNT(D9:D15)</f>
        <v>7</v>
      </c>
      <c r="D41" s="95">
        <f>SUM(D9:D15)</f>
        <v>50.31</v>
      </c>
      <c r="E41" s="95">
        <f>SUM(E9:E15)</f>
        <v>0</v>
      </c>
      <c r="F41" s="95"/>
      <c r="G41" s="95"/>
      <c r="H41" s="95">
        <f>SUM(H9:H15)</f>
        <v>0</v>
      </c>
      <c r="I41" s="95">
        <f>SUM(I9:I15)</f>
        <v>140</v>
      </c>
      <c r="J41" s="95">
        <f>MAX(J9:J15)</f>
        <v>11</v>
      </c>
      <c r="K41" s="257">
        <f t="shared" ref="K41:V41" si="8">SUM(K9:K15)</f>
        <v>151076</v>
      </c>
      <c r="L41" s="257">
        <f t="shared" si="8"/>
        <v>4487.72</v>
      </c>
      <c r="M41" s="257">
        <f t="shared" si="8"/>
        <v>22541.42</v>
      </c>
      <c r="N41" s="257">
        <f t="shared" si="8"/>
        <v>0</v>
      </c>
      <c r="O41" s="257">
        <f t="shared" si="8"/>
        <v>6446.7999999999993</v>
      </c>
      <c r="P41" s="257">
        <f t="shared" si="8"/>
        <v>16200.199999999999</v>
      </c>
      <c r="Q41" s="257">
        <f t="shared" si="8"/>
        <v>30378.799999999996</v>
      </c>
      <c r="R41" s="257">
        <f t="shared" si="8"/>
        <v>7980</v>
      </c>
      <c r="S41" s="257">
        <f t="shared" si="8"/>
        <v>0</v>
      </c>
      <c r="T41" s="257">
        <f t="shared" si="8"/>
        <v>0</v>
      </c>
      <c r="U41" s="257">
        <f t="shared" si="8"/>
        <v>239110.93999999994</v>
      </c>
      <c r="V41" s="257">
        <f t="shared" si="8"/>
        <v>0</v>
      </c>
      <c r="W41" s="62">
        <f>V41+U41</f>
        <v>239110.93999999994</v>
      </c>
      <c r="X41" s="95">
        <f>SUM(X9:X15)</f>
        <v>125995</v>
      </c>
      <c r="Y41" s="95">
        <f>SUM(Y9:Y15)</f>
        <v>0</v>
      </c>
      <c r="Z41" s="95">
        <f>SUM(Z9:Z15)</f>
        <v>1540</v>
      </c>
      <c r="AA41" s="95">
        <f>SUM(AA9:AA15)</f>
        <v>1052</v>
      </c>
      <c r="AB41" s="62">
        <f>W41/(D41+E41)</f>
        <v>4752.7517392168538</v>
      </c>
      <c r="AC41" s="62">
        <f>W41/Z41</f>
        <v>155.26684415584413</v>
      </c>
      <c r="AD41" s="62"/>
      <c r="AE41" s="62"/>
    </row>
    <row r="42" spans="1:31" s="20" customFormat="1" ht="26.25" customHeight="1" x14ac:dyDescent="0.25">
      <c r="A42" s="303" t="s">
        <v>964</v>
      </c>
      <c r="B42" s="303"/>
      <c r="C42" s="95">
        <f>COUNT(D16:D21)</f>
        <v>6</v>
      </c>
      <c r="D42" s="95">
        <f>SUM(D16:D21)</f>
        <v>100.88</v>
      </c>
      <c r="E42" s="95">
        <f>SUM(E16:E21)</f>
        <v>4.8600000000000003</v>
      </c>
      <c r="F42" s="95"/>
      <c r="G42" s="95"/>
      <c r="H42" s="95">
        <f>SUM(H16:H21)</f>
        <v>0</v>
      </c>
      <c r="I42" s="95">
        <f>SUM(I16:I21)</f>
        <v>108</v>
      </c>
      <c r="J42" s="95">
        <f>MAX(J16:J21)</f>
        <v>11</v>
      </c>
      <c r="K42" s="257">
        <f t="shared" ref="K42:V42" si="9">SUM(K16:K21)</f>
        <v>124873.08</v>
      </c>
      <c r="L42" s="257">
        <f t="shared" si="9"/>
        <v>1972.92</v>
      </c>
      <c r="M42" s="257">
        <f t="shared" si="9"/>
        <v>19555.12</v>
      </c>
      <c r="N42" s="257">
        <f t="shared" si="9"/>
        <v>0</v>
      </c>
      <c r="O42" s="257">
        <f t="shared" si="9"/>
        <v>5522.48</v>
      </c>
      <c r="P42" s="257">
        <f t="shared" si="9"/>
        <v>27619.519999999997</v>
      </c>
      <c r="Q42" s="257">
        <f t="shared" si="9"/>
        <v>31570.399999999998</v>
      </c>
      <c r="R42" s="257">
        <f t="shared" si="9"/>
        <v>6156</v>
      </c>
      <c r="S42" s="257">
        <f t="shared" si="9"/>
        <v>0</v>
      </c>
      <c r="T42" s="257">
        <f t="shared" si="9"/>
        <v>0</v>
      </c>
      <c r="U42" s="257">
        <f t="shared" si="9"/>
        <v>217269.51999999996</v>
      </c>
      <c r="V42" s="257">
        <f t="shared" si="9"/>
        <v>0</v>
      </c>
      <c r="W42" s="62">
        <f>V42+U42</f>
        <v>217269.51999999996</v>
      </c>
      <c r="X42" s="95">
        <f>SUM(X16:X21)</f>
        <v>260100</v>
      </c>
      <c r="Y42" s="95">
        <f>SUM(Y16:Y21)</f>
        <v>0</v>
      </c>
      <c r="Z42" s="95">
        <f>SUM(Z16:Z21)</f>
        <v>1188</v>
      </c>
      <c r="AA42" s="95">
        <f>SUM(AA16:AA21)</f>
        <v>1136</v>
      </c>
      <c r="AB42" s="62">
        <f>W42/(D42+E42)</f>
        <v>2054.7524115755623</v>
      </c>
      <c r="AC42" s="62">
        <f>W42/Z42</f>
        <v>182.88680134680132</v>
      </c>
      <c r="AD42" s="62"/>
      <c r="AE42" s="62"/>
    </row>
    <row r="43" spans="1:31" s="20" customFormat="1" ht="26.25" customHeight="1" x14ac:dyDescent="0.25">
      <c r="A43" s="303" t="s">
        <v>1210</v>
      </c>
      <c r="B43" s="303"/>
      <c r="C43" s="95">
        <f>COUNT(D22:D31)</f>
        <v>10</v>
      </c>
      <c r="D43" s="95">
        <f>SUM(D22:D31)</f>
        <v>41.56</v>
      </c>
      <c r="E43" s="95">
        <f>SUM(E22:E31)</f>
        <v>71.867999999999995</v>
      </c>
      <c r="F43" s="95"/>
      <c r="G43" s="95"/>
      <c r="H43" s="95">
        <f>SUM(H22:H31)</f>
        <v>0</v>
      </c>
      <c r="I43" s="95">
        <f>SUM(I22:I31)</f>
        <v>132</v>
      </c>
      <c r="J43" s="95">
        <f>MAX(J22:J31)</f>
        <v>11</v>
      </c>
      <c r="K43" s="45">
        <f t="shared" ref="K43:V43" si="10">SUM(K22:K31)</f>
        <v>164735.52000000002</v>
      </c>
      <c r="L43" s="45">
        <f t="shared" si="10"/>
        <v>2611.6800000000003</v>
      </c>
      <c r="M43" s="45">
        <f t="shared" si="10"/>
        <v>25797.590000000004</v>
      </c>
      <c r="N43" s="45">
        <f t="shared" si="10"/>
        <v>0</v>
      </c>
      <c r="O43" s="45">
        <f t="shared" si="10"/>
        <v>7589.8200000000015</v>
      </c>
      <c r="P43" s="45">
        <f t="shared" si="10"/>
        <v>44512.080000000009</v>
      </c>
      <c r="Q43" s="45">
        <f t="shared" si="10"/>
        <v>36068.399999999994</v>
      </c>
      <c r="R43" s="45">
        <f t="shared" si="10"/>
        <v>7524</v>
      </c>
      <c r="S43" s="45">
        <f t="shared" si="10"/>
        <v>0</v>
      </c>
      <c r="T43" s="45">
        <f t="shared" si="10"/>
        <v>0</v>
      </c>
      <c r="U43" s="45">
        <f t="shared" si="10"/>
        <v>288839.11</v>
      </c>
      <c r="V43" s="45">
        <f t="shared" si="10"/>
        <v>0</v>
      </c>
      <c r="W43" s="62">
        <f>V43+U43</f>
        <v>288839.11</v>
      </c>
      <c r="X43" s="95">
        <f>SUM(X22:X31)</f>
        <v>222631</v>
      </c>
      <c r="Y43" s="95">
        <f>SUM(Y22:Y31)</f>
        <v>0</v>
      </c>
      <c r="Z43" s="95">
        <f>SUM(Z22:Z31)</f>
        <v>1452</v>
      </c>
      <c r="AA43" s="95">
        <f>SUM(AA22:AA31)</f>
        <v>1171</v>
      </c>
      <c r="AB43" s="62">
        <f>W43/(D43+E43)</f>
        <v>2546.4533448531224</v>
      </c>
      <c r="AC43" s="62">
        <f>W43/Z43</f>
        <v>198.92500688705232</v>
      </c>
      <c r="AD43" s="62"/>
      <c r="AE43" s="62"/>
    </row>
    <row r="44" spans="1:31" s="20" customFormat="1" ht="26.25" customHeight="1" x14ac:dyDescent="0.25">
      <c r="A44" s="303" t="s">
        <v>1259</v>
      </c>
      <c r="B44" s="303"/>
      <c r="C44" s="95">
        <f>COUNT(D32:D34)</f>
        <v>0</v>
      </c>
      <c r="D44" s="95">
        <f>SUM(D32:D34)</f>
        <v>0</v>
      </c>
      <c r="E44" s="95">
        <f>SUM(E32:E34)</f>
        <v>0</v>
      </c>
      <c r="F44" s="95"/>
      <c r="G44" s="95"/>
      <c r="H44" s="95">
        <f>SUM(H32:H34)</f>
        <v>0</v>
      </c>
      <c r="I44" s="95">
        <f>SUM(I32:I34)</f>
        <v>0</v>
      </c>
      <c r="J44" s="95">
        <f>MAX(J32:J34)</f>
        <v>0</v>
      </c>
      <c r="K44" s="45">
        <f t="shared" ref="K44:V44" si="11">SUM(K32:K34)</f>
        <v>0</v>
      </c>
      <c r="L44" s="45">
        <f t="shared" si="11"/>
        <v>0</v>
      </c>
      <c r="M44" s="45">
        <f t="shared" si="11"/>
        <v>0</v>
      </c>
      <c r="N44" s="45">
        <f t="shared" si="11"/>
        <v>0</v>
      </c>
      <c r="O44" s="45">
        <f t="shared" si="11"/>
        <v>0</v>
      </c>
      <c r="P44" s="45">
        <f t="shared" si="11"/>
        <v>0</v>
      </c>
      <c r="Q44" s="45">
        <f t="shared" si="11"/>
        <v>0</v>
      </c>
      <c r="R44" s="45">
        <f t="shared" si="11"/>
        <v>0</v>
      </c>
      <c r="S44" s="45">
        <f t="shared" si="11"/>
        <v>0</v>
      </c>
      <c r="T44" s="45">
        <f t="shared" si="11"/>
        <v>0</v>
      </c>
      <c r="U44" s="45">
        <f t="shared" si="11"/>
        <v>0</v>
      </c>
      <c r="V44" s="45">
        <f t="shared" si="11"/>
        <v>0</v>
      </c>
      <c r="W44" s="62">
        <f>V44+U44</f>
        <v>0</v>
      </c>
      <c r="X44" s="95">
        <f>SUM(X32:X34)</f>
        <v>0</v>
      </c>
      <c r="Y44" s="95">
        <f>SUM(Y32:Y34)</f>
        <v>0</v>
      </c>
      <c r="Z44" s="95">
        <f>SUM(Z32:Z34)</f>
        <v>0</v>
      </c>
      <c r="AA44" s="95">
        <f>SUM(AA32:AA34)</f>
        <v>0</v>
      </c>
      <c r="AB44" s="62" t="e">
        <f>W44/(D44+E44)</f>
        <v>#DIV/0!</v>
      </c>
      <c r="AC44" s="62" t="e">
        <f>W44/Z44</f>
        <v>#DIV/0!</v>
      </c>
      <c r="AD44" s="62"/>
      <c r="AE44" s="62"/>
    </row>
    <row r="52" spans="3:3" x14ac:dyDescent="0.25">
      <c r="C52" s="201"/>
    </row>
    <row r="53" spans="3:3" x14ac:dyDescent="0.25">
      <c r="C53" s="201"/>
    </row>
    <row r="54" spans="3:3" x14ac:dyDescent="0.25">
      <c r="C54" s="201"/>
    </row>
    <row r="55" spans="3:3" x14ac:dyDescent="0.25">
      <c r="C55" s="201"/>
    </row>
  </sheetData>
  <mergeCells count="6">
    <mergeCell ref="A43:B43"/>
    <mergeCell ref="A40:B40"/>
    <mergeCell ref="A41:B41"/>
    <mergeCell ref="A42:B42"/>
    <mergeCell ref="A39:B39"/>
    <mergeCell ref="A44:B44"/>
  </mergeCells>
  <pageMargins left="0.70866141732283472" right="0.70866141732283472" top="0.74803149606299213" bottom="0.74803149606299213" header="0.31496062992125984" footer="0.31496062992125984"/>
  <pageSetup paperSize="8" scale="66" orientation="landscape" r:id="rId1"/>
  <legacyDrawing r:id="rId2"/>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7">
    <pageSetUpPr fitToPage="1"/>
  </sheetPr>
  <dimension ref="A1:AE38"/>
  <sheetViews>
    <sheetView topLeftCell="A4" workbookViewId="0">
      <selection activeCell="A4" sqref="A4:AE28"/>
    </sheetView>
  </sheetViews>
  <sheetFormatPr defaultRowHeight="13.2" x14ac:dyDescent="0.25"/>
  <cols>
    <col min="1" max="1" width="17.6640625" customWidth="1"/>
    <col min="2" max="2" width="15.6640625" customWidth="1"/>
    <col min="3" max="3" width="12.5546875" customWidth="1"/>
    <col min="6" max="6" width="16" customWidth="1"/>
    <col min="7" max="7" width="12.88671875" customWidth="1"/>
    <col min="11" max="11" width="12" bestFit="1" customWidth="1"/>
    <col min="12" max="12" width="10" bestFit="1" customWidth="1"/>
    <col min="13" max="13" width="11" bestFit="1" customWidth="1"/>
    <col min="14" max="14" width="8" bestFit="1" customWidth="1"/>
    <col min="15" max="15" width="10" bestFit="1" customWidth="1"/>
    <col min="16" max="17" width="11" bestFit="1" customWidth="1"/>
    <col min="18" max="18" width="10" bestFit="1" customWidth="1"/>
    <col min="19" max="19" width="7.44140625" bestFit="1" customWidth="1"/>
    <col min="20" max="20" width="8" bestFit="1" customWidth="1"/>
    <col min="21" max="21" width="12" bestFit="1" customWidth="1"/>
    <col min="23" max="23" width="12" bestFit="1" customWidth="1"/>
    <col min="28" max="28" width="10" bestFit="1" customWidth="1"/>
    <col min="29" max="29" width="9.44140625" bestFit="1" customWidth="1"/>
    <col min="30" max="30" width="15.5546875" customWidth="1"/>
    <col min="31" max="31" width="18.6640625" customWidth="1"/>
  </cols>
  <sheetData>
    <row r="1" spans="1:31" x14ac:dyDescent="0.25">
      <c r="A1" s="10" t="s">
        <v>892</v>
      </c>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31" s="44" customFormat="1" x14ac:dyDescent="0.25">
      <c r="A4" s="21" t="s">
        <v>667</v>
      </c>
      <c r="B4" s="39" t="s">
        <v>653</v>
      </c>
      <c r="C4" s="21" t="s">
        <v>668</v>
      </c>
      <c r="D4" s="21">
        <v>7</v>
      </c>
      <c r="E4" s="21">
        <v>0</v>
      </c>
      <c r="F4" s="21" t="s">
        <v>177</v>
      </c>
      <c r="G4" s="21" t="s">
        <v>668</v>
      </c>
      <c r="H4" s="21">
        <v>0</v>
      </c>
      <c r="I4" s="21">
        <v>20</v>
      </c>
      <c r="J4" s="21">
        <v>13</v>
      </c>
      <c r="K4" s="114">
        <v>22488</v>
      </c>
      <c r="L4" s="114">
        <v>0</v>
      </c>
      <c r="M4" s="114">
        <v>2248.1999999999998</v>
      </c>
      <c r="N4" s="114">
        <v>0</v>
      </c>
      <c r="O4" s="114">
        <v>965.2</v>
      </c>
      <c r="P4" s="114">
        <v>2669.4</v>
      </c>
      <c r="Q4" s="114">
        <v>0</v>
      </c>
      <c r="R4" s="114">
        <v>1140</v>
      </c>
      <c r="S4" s="114">
        <v>0</v>
      </c>
      <c r="T4" s="23">
        <v>0</v>
      </c>
      <c r="U4" s="114">
        <v>29511.4</v>
      </c>
      <c r="V4" s="23">
        <v>0</v>
      </c>
      <c r="W4" s="23">
        <f>U4+V4</f>
        <v>29511.4</v>
      </c>
      <c r="X4" s="21">
        <v>17500</v>
      </c>
      <c r="Y4" s="21">
        <v>0</v>
      </c>
      <c r="Z4" s="21">
        <v>280</v>
      </c>
      <c r="AA4" s="21">
        <v>280</v>
      </c>
      <c r="AB4" s="23">
        <f t="shared" ref="AB4:AB25" si="0">W4/(D4+E4)</f>
        <v>4215.9142857142861</v>
      </c>
      <c r="AC4" s="23">
        <f t="shared" ref="AC4:AC28" si="1">W4/Z4</f>
        <v>105.39785714285715</v>
      </c>
      <c r="AD4" s="23" t="s">
        <v>1624</v>
      </c>
      <c r="AE4" s="284"/>
    </row>
    <row r="5" spans="1:31" s="44" customFormat="1" x14ac:dyDescent="0.25">
      <c r="A5" s="21" t="s">
        <v>667</v>
      </c>
      <c r="B5" s="39" t="s">
        <v>689</v>
      </c>
      <c r="C5" s="21" t="s">
        <v>700</v>
      </c>
      <c r="D5" s="21">
        <v>7</v>
      </c>
      <c r="E5" s="21">
        <v>0</v>
      </c>
      <c r="F5" s="21" t="s">
        <v>177</v>
      </c>
      <c r="G5" s="21" t="s">
        <v>700</v>
      </c>
      <c r="H5" s="21">
        <v>0</v>
      </c>
      <c r="I5" s="21">
        <v>20</v>
      </c>
      <c r="J5" s="21">
        <v>13</v>
      </c>
      <c r="K5" s="114">
        <v>22488</v>
      </c>
      <c r="L5" s="114">
        <v>0</v>
      </c>
      <c r="M5" s="114">
        <v>2248.1999999999998</v>
      </c>
      <c r="N5" s="114">
        <v>0</v>
      </c>
      <c r="O5" s="114">
        <v>965.2</v>
      </c>
      <c r="P5" s="114">
        <v>2669.4</v>
      </c>
      <c r="Q5" s="114">
        <v>0</v>
      </c>
      <c r="R5" s="114">
        <v>1140</v>
      </c>
      <c r="S5" s="114">
        <v>0</v>
      </c>
      <c r="T5" s="23">
        <v>0</v>
      </c>
      <c r="U5" s="114">
        <v>29511.4</v>
      </c>
      <c r="V5" s="23">
        <v>0</v>
      </c>
      <c r="W5" s="23">
        <f>U5+V5</f>
        <v>29511.4</v>
      </c>
      <c r="X5" s="21">
        <v>17500</v>
      </c>
      <c r="Y5" s="21">
        <v>0</v>
      </c>
      <c r="Z5" s="21">
        <v>280</v>
      </c>
      <c r="AA5" s="21">
        <v>280</v>
      </c>
      <c r="AB5" s="23">
        <f t="shared" si="0"/>
        <v>4215.9142857142861</v>
      </c>
      <c r="AC5" s="23">
        <f t="shared" si="1"/>
        <v>105.39785714285715</v>
      </c>
      <c r="AD5" s="23" t="s">
        <v>1625</v>
      </c>
      <c r="AE5" s="284"/>
    </row>
    <row r="6" spans="1:31" s="44" customFormat="1" x14ac:dyDescent="0.25">
      <c r="A6" s="21" t="s">
        <v>667</v>
      </c>
      <c r="B6" s="39" t="s">
        <v>689</v>
      </c>
      <c r="C6" s="21" t="s">
        <v>715</v>
      </c>
      <c r="D6" s="21">
        <v>7</v>
      </c>
      <c r="E6" s="21">
        <v>0</v>
      </c>
      <c r="F6" s="21" t="s">
        <v>177</v>
      </c>
      <c r="G6" s="21" t="s">
        <v>715</v>
      </c>
      <c r="H6" s="21">
        <v>0</v>
      </c>
      <c r="I6" s="21">
        <v>20</v>
      </c>
      <c r="J6" s="21">
        <v>13</v>
      </c>
      <c r="K6" s="114">
        <v>22488</v>
      </c>
      <c r="L6" s="114">
        <v>0</v>
      </c>
      <c r="M6" s="114">
        <v>2248.1999999999998</v>
      </c>
      <c r="N6" s="114">
        <v>0</v>
      </c>
      <c r="O6" s="114">
        <v>965.2</v>
      </c>
      <c r="P6" s="114">
        <v>2669.4</v>
      </c>
      <c r="Q6" s="114">
        <v>0</v>
      </c>
      <c r="R6" s="114">
        <v>1140</v>
      </c>
      <c r="S6" s="114">
        <v>0</v>
      </c>
      <c r="T6" s="23">
        <v>0</v>
      </c>
      <c r="U6" s="114">
        <v>29511.4</v>
      </c>
      <c r="V6" s="23">
        <v>0</v>
      </c>
      <c r="W6" s="23">
        <f>U6+V6</f>
        <v>29511.4</v>
      </c>
      <c r="X6" s="21">
        <v>17500</v>
      </c>
      <c r="Y6" s="21">
        <v>0</v>
      </c>
      <c r="Z6" s="21">
        <v>280</v>
      </c>
      <c r="AA6" s="21">
        <v>260</v>
      </c>
      <c r="AB6" s="23">
        <f t="shared" si="0"/>
        <v>4215.9142857142861</v>
      </c>
      <c r="AC6" s="23">
        <f t="shared" si="1"/>
        <v>105.39785714285715</v>
      </c>
      <c r="AD6" s="23" t="s">
        <v>1626</v>
      </c>
      <c r="AE6" s="284"/>
    </row>
    <row r="7" spans="1:31" s="44" customFormat="1" x14ac:dyDescent="0.25">
      <c r="A7" s="21" t="s">
        <v>667</v>
      </c>
      <c r="B7" s="39" t="s">
        <v>566</v>
      </c>
      <c r="C7" s="21" t="s">
        <v>735</v>
      </c>
      <c r="D7" s="21">
        <v>3.5</v>
      </c>
      <c r="E7" s="21">
        <v>0</v>
      </c>
      <c r="F7" s="21" t="s">
        <v>177</v>
      </c>
      <c r="G7" s="21" t="s">
        <v>735</v>
      </c>
      <c r="H7" s="21">
        <v>0</v>
      </c>
      <c r="I7" s="21">
        <v>10</v>
      </c>
      <c r="J7" s="21">
        <v>13</v>
      </c>
      <c r="K7" s="114">
        <v>11244</v>
      </c>
      <c r="L7" s="114">
        <v>0</v>
      </c>
      <c r="M7" s="114">
        <v>1124.4000000000001</v>
      </c>
      <c r="N7" s="114">
        <v>0</v>
      </c>
      <c r="O7" s="114">
        <v>482.6</v>
      </c>
      <c r="P7" s="114">
        <v>1334.7</v>
      </c>
      <c r="Q7" s="114">
        <v>0</v>
      </c>
      <c r="R7" s="114">
        <v>570</v>
      </c>
      <c r="S7" s="114">
        <v>0</v>
      </c>
      <c r="T7" s="23">
        <v>0</v>
      </c>
      <c r="U7" s="114">
        <v>14755.7</v>
      </c>
      <c r="V7" s="23">
        <v>0</v>
      </c>
      <c r="W7" s="23">
        <f>U7+V7</f>
        <v>14755.7</v>
      </c>
      <c r="X7" s="21">
        <v>8750</v>
      </c>
      <c r="Y7" s="21">
        <v>0</v>
      </c>
      <c r="Z7" s="21">
        <v>130</v>
      </c>
      <c r="AA7" s="21">
        <v>98</v>
      </c>
      <c r="AB7" s="23">
        <f t="shared" si="0"/>
        <v>4215.9142857142861</v>
      </c>
      <c r="AC7" s="23">
        <f t="shared" si="1"/>
        <v>113.50538461538463</v>
      </c>
      <c r="AD7" s="23" t="s">
        <v>1554</v>
      </c>
      <c r="AE7" s="284"/>
    </row>
    <row r="8" spans="1:31" s="44" customFormat="1" x14ac:dyDescent="0.25">
      <c r="A8" s="21" t="s">
        <v>667</v>
      </c>
      <c r="B8" s="39" t="s">
        <v>745</v>
      </c>
      <c r="C8" s="21" t="s">
        <v>761</v>
      </c>
      <c r="D8" s="21">
        <v>7.5</v>
      </c>
      <c r="E8" s="21">
        <v>0</v>
      </c>
      <c r="F8" s="21" t="s">
        <v>177</v>
      </c>
      <c r="G8" s="21" t="s">
        <v>761</v>
      </c>
      <c r="H8" s="21">
        <v>0</v>
      </c>
      <c r="I8" s="21">
        <v>20</v>
      </c>
      <c r="J8" s="21">
        <v>13</v>
      </c>
      <c r="K8" s="114">
        <v>24736.799999999999</v>
      </c>
      <c r="L8" s="114">
        <v>0</v>
      </c>
      <c r="M8" s="114">
        <v>2473.6799999999998</v>
      </c>
      <c r="N8" s="114">
        <v>0</v>
      </c>
      <c r="O8" s="114">
        <v>1061.72</v>
      </c>
      <c r="P8" s="114">
        <v>2936.34</v>
      </c>
      <c r="Q8" s="114">
        <v>0</v>
      </c>
      <c r="R8" s="114">
        <v>1254</v>
      </c>
      <c r="S8" s="114">
        <v>0</v>
      </c>
      <c r="T8" s="23">
        <v>0</v>
      </c>
      <c r="U8" s="114">
        <v>32462.54</v>
      </c>
      <c r="V8" s="23">
        <v>0</v>
      </c>
      <c r="W8" s="23">
        <f t="shared" ref="W8:W13" si="2">U8+V8</f>
        <v>32462.54</v>
      </c>
      <c r="X8" s="21">
        <v>18750</v>
      </c>
      <c r="Y8" s="21">
        <v>0</v>
      </c>
      <c r="Z8" s="21">
        <v>280</v>
      </c>
      <c r="AA8" s="21">
        <v>280</v>
      </c>
      <c r="AB8" s="23">
        <f t="shared" si="0"/>
        <v>4328.3386666666665</v>
      </c>
      <c r="AC8" s="23">
        <f t="shared" si="1"/>
        <v>115.93764285714286</v>
      </c>
      <c r="AD8" s="23" t="s">
        <v>1627</v>
      </c>
      <c r="AE8" s="284"/>
    </row>
    <row r="9" spans="1:31" s="44" customFormat="1" x14ac:dyDescent="0.25">
      <c r="A9" s="21" t="s">
        <v>667</v>
      </c>
      <c r="B9" s="39" t="s">
        <v>771</v>
      </c>
      <c r="C9" s="21" t="s">
        <v>779</v>
      </c>
      <c r="D9" s="21">
        <v>7.5</v>
      </c>
      <c r="E9" s="21">
        <v>0</v>
      </c>
      <c r="F9" s="21" t="s">
        <v>177</v>
      </c>
      <c r="G9" s="21" t="s">
        <v>779</v>
      </c>
      <c r="H9" s="21">
        <v>0</v>
      </c>
      <c r="I9" s="21">
        <v>20</v>
      </c>
      <c r="J9" s="21">
        <v>13</v>
      </c>
      <c r="K9" s="114">
        <v>24950</v>
      </c>
      <c r="L9" s="114">
        <v>1082.33</v>
      </c>
      <c r="M9" s="114">
        <v>3907.17</v>
      </c>
      <c r="N9" s="114">
        <v>0</v>
      </c>
      <c r="O9" s="114">
        <v>1098.8</v>
      </c>
      <c r="P9" s="114">
        <v>2714.2</v>
      </c>
      <c r="Q9" s="114">
        <v>0</v>
      </c>
      <c r="R9" s="114">
        <v>1140</v>
      </c>
      <c r="S9" s="114">
        <v>0</v>
      </c>
      <c r="T9" s="23">
        <v>0</v>
      </c>
      <c r="U9" s="114">
        <v>34893</v>
      </c>
      <c r="V9" s="23">
        <v>0</v>
      </c>
      <c r="W9" s="23">
        <f t="shared" si="2"/>
        <v>34893</v>
      </c>
      <c r="X9" s="21">
        <v>18750</v>
      </c>
      <c r="Y9" s="21">
        <v>0</v>
      </c>
      <c r="Z9" s="21">
        <v>280</v>
      </c>
      <c r="AA9" s="21">
        <v>275</v>
      </c>
      <c r="AB9" s="23">
        <f t="shared" si="0"/>
        <v>4652.3999999999996</v>
      </c>
      <c r="AC9" s="23">
        <f t="shared" si="1"/>
        <v>124.61785714285715</v>
      </c>
      <c r="AD9" s="23" t="s">
        <v>1628</v>
      </c>
      <c r="AE9" s="284"/>
    </row>
    <row r="10" spans="1:31" s="44" customFormat="1" x14ac:dyDescent="0.25">
      <c r="A10" s="21" t="s">
        <v>667</v>
      </c>
      <c r="B10" s="39" t="s">
        <v>795</v>
      </c>
      <c r="C10" s="21" t="s">
        <v>802</v>
      </c>
      <c r="D10" s="21">
        <v>7</v>
      </c>
      <c r="E10" s="21">
        <v>0</v>
      </c>
      <c r="F10" s="21" t="s">
        <v>177</v>
      </c>
      <c r="G10" s="21" t="s">
        <v>802</v>
      </c>
      <c r="H10" s="21">
        <v>0</v>
      </c>
      <c r="I10" s="21">
        <v>20</v>
      </c>
      <c r="J10" s="21">
        <v>13</v>
      </c>
      <c r="K10" s="114">
        <v>24950</v>
      </c>
      <c r="L10" s="114">
        <v>1082.33</v>
      </c>
      <c r="M10" s="114">
        <v>3907.17</v>
      </c>
      <c r="N10" s="114">
        <v>0</v>
      </c>
      <c r="O10" s="114">
        <v>1098.8</v>
      </c>
      <c r="P10" s="114">
        <v>2714.2</v>
      </c>
      <c r="Q10" s="114">
        <v>0</v>
      </c>
      <c r="R10" s="114">
        <v>1140</v>
      </c>
      <c r="S10" s="114">
        <v>0</v>
      </c>
      <c r="T10" s="23">
        <v>0</v>
      </c>
      <c r="U10" s="114">
        <v>34893</v>
      </c>
      <c r="V10" s="23">
        <v>0</v>
      </c>
      <c r="W10" s="23">
        <f t="shared" si="2"/>
        <v>34893</v>
      </c>
      <c r="X10" s="21">
        <v>17500</v>
      </c>
      <c r="Y10" s="21">
        <v>0</v>
      </c>
      <c r="Z10" s="21">
        <v>280</v>
      </c>
      <c r="AA10" s="21">
        <v>280</v>
      </c>
      <c r="AB10" s="23">
        <f t="shared" si="0"/>
        <v>4984.7142857142853</v>
      </c>
      <c r="AC10" s="23">
        <f t="shared" si="1"/>
        <v>124.61785714285715</v>
      </c>
      <c r="AD10" s="23" t="s">
        <v>1629</v>
      </c>
      <c r="AE10" s="284"/>
    </row>
    <row r="11" spans="1:31" s="44" customFormat="1" x14ac:dyDescent="0.25">
      <c r="A11" s="21" t="s">
        <v>667</v>
      </c>
      <c r="B11" s="39" t="s">
        <v>828</v>
      </c>
      <c r="C11" s="21" t="s">
        <v>833</v>
      </c>
      <c r="D11" s="21">
        <v>7.08</v>
      </c>
      <c r="E11" s="21">
        <v>0</v>
      </c>
      <c r="F11" s="21" t="s">
        <v>177</v>
      </c>
      <c r="G11" s="21" t="s">
        <v>833</v>
      </c>
      <c r="H11" s="21">
        <v>0</v>
      </c>
      <c r="I11" s="21">
        <v>20</v>
      </c>
      <c r="J11" s="21">
        <v>13</v>
      </c>
      <c r="K11" s="114">
        <v>24950</v>
      </c>
      <c r="L11" s="114">
        <v>1082.33</v>
      </c>
      <c r="M11" s="114">
        <v>3907.17</v>
      </c>
      <c r="N11" s="114">
        <v>0</v>
      </c>
      <c r="O11" s="114">
        <v>1098.8</v>
      </c>
      <c r="P11" s="114">
        <v>2714.2</v>
      </c>
      <c r="Q11" s="114">
        <v>0</v>
      </c>
      <c r="R11" s="114">
        <v>1140</v>
      </c>
      <c r="S11" s="114">
        <v>0</v>
      </c>
      <c r="T11" s="23">
        <v>0</v>
      </c>
      <c r="U11" s="114">
        <v>34893</v>
      </c>
      <c r="V11" s="23">
        <v>0</v>
      </c>
      <c r="W11" s="23">
        <f t="shared" si="2"/>
        <v>34893</v>
      </c>
      <c r="X11" s="21">
        <v>17700</v>
      </c>
      <c r="Y11" s="21">
        <v>0</v>
      </c>
      <c r="Z11" s="21">
        <v>260</v>
      </c>
      <c r="AA11" s="21">
        <v>260</v>
      </c>
      <c r="AB11" s="23">
        <f t="shared" si="0"/>
        <v>4928.3898305084749</v>
      </c>
      <c r="AC11" s="23">
        <f t="shared" si="1"/>
        <v>134.20384615384614</v>
      </c>
      <c r="AD11" s="23" t="s">
        <v>1630</v>
      </c>
      <c r="AE11" s="284"/>
    </row>
    <row r="12" spans="1:31" s="44" customFormat="1" x14ac:dyDescent="0.25">
      <c r="A12" s="21" t="s">
        <v>667</v>
      </c>
      <c r="B12" s="39" t="s">
        <v>842</v>
      </c>
      <c r="C12" s="21" t="s">
        <v>846</v>
      </c>
      <c r="D12" s="21">
        <v>7.03</v>
      </c>
      <c r="E12" s="21">
        <v>0</v>
      </c>
      <c r="F12" s="21" t="s">
        <v>177</v>
      </c>
      <c r="G12" s="21" t="s">
        <v>846</v>
      </c>
      <c r="H12" s="21">
        <v>0</v>
      </c>
      <c r="I12" s="21">
        <v>20</v>
      </c>
      <c r="J12" s="21">
        <v>13</v>
      </c>
      <c r="K12" s="114">
        <v>24950</v>
      </c>
      <c r="L12" s="114">
        <v>1082.33</v>
      </c>
      <c r="M12" s="114">
        <v>3907.17</v>
      </c>
      <c r="N12" s="114">
        <v>0</v>
      </c>
      <c r="O12" s="114">
        <v>1098.8</v>
      </c>
      <c r="P12" s="114">
        <v>2714.2</v>
      </c>
      <c r="Q12" s="114">
        <v>0</v>
      </c>
      <c r="R12" s="114">
        <v>1140</v>
      </c>
      <c r="S12" s="114">
        <v>0</v>
      </c>
      <c r="T12" s="23">
        <v>0</v>
      </c>
      <c r="U12" s="114">
        <v>34893</v>
      </c>
      <c r="V12" s="23">
        <v>0</v>
      </c>
      <c r="W12" s="23">
        <f t="shared" si="2"/>
        <v>34893</v>
      </c>
      <c r="X12" s="21">
        <v>17575</v>
      </c>
      <c r="Y12" s="21">
        <v>0</v>
      </c>
      <c r="Z12" s="21">
        <v>260</v>
      </c>
      <c r="AA12" s="21">
        <v>280</v>
      </c>
      <c r="AB12" s="23">
        <f t="shared" si="0"/>
        <v>4963.4423897581792</v>
      </c>
      <c r="AC12" s="23">
        <f t="shared" si="1"/>
        <v>134.20384615384614</v>
      </c>
      <c r="AD12" s="23" t="s">
        <v>1631</v>
      </c>
      <c r="AE12" s="284"/>
    </row>
    <row r="13" spans="1:31" s="44" customFormat="1" x14ac:dyDescent="0.25">
      <c r="A13" s="21" t="s">
        <v>667</v>
      </c>
      <c r="B13" s="39" t="s">
        <v>859</v>
      </c>
      <c r="C13" s="21" t="s">
        <v>863</v>
      </c>
      <c r="D13" s="21">
        <v>7.08</v>
      </c>
      <c r="E13" s="21">
        <v>0</v>
      </c>
      <c r="F13" s="21" t="s">
        <v>177</v>
      </c>
      <c r="G13" s="21" t="s">
        <v>863</v>
      </c>
      <c r="H13" s="21">
        <v>0</v>
      </c>
      <c r="I13" s="21">
        <v>20</v>
      </c>
      <c r="J13" s="21">
        <v>13</v>
      </c>
      <c r="K13" s="114">
        <v>21890</v>
      </c>
      <c r="L13" s="114">
        <v>950.03</v>
      </c>
      <c r="M13" s="114">
        <v>3427.97</v>
      </c>
      <c r="N13" s="114">
        <v>0</v>
      </c>
      <c r="O13" s="114">
        <v>937.2</v>
      </c>
      <c r="P13" s="114">
        <v>2319.4</v>
      </c>
      <c r="Q13" s="114">
        <v>3879.8</v>
      </c>
      <c r="R13" s="114">
        <v>1140</v>
      </c>
      <c r="S13" s="114">
        <v>0</v>
      </c>
      <c r="T13" s="23">
        <v>0</v>
      </c>
      <c r="U13" s="114">
        <v>34544.400000000001</v>
      </c>
      <c r="V13" s="23">
        <v>0</v>
      </c>
      <c r="W13" s="23">
        <f t="shared" si="2"/>
        <v>34544.400000000001</v>
      </c>
      <c r="X13" s="21">
        <v>17700</v>
      </c>
      <c r="Y13" s="21">
        <v>0</v>
      </c>
      <c r="Z13" s="21">
        <v>240</v>
      </c>
      <c r="AA13" s="21">
        <v>240</v>
      </c>
      <c r="AB13" s="23">
        <f t="shared" si="0"/>
        <v>4879.1525423728817</v>
      </c>
      <c r="AC13" s="23">
        <f t="shared" si="1"/>
        <v>143.935</v>
      </c>
      <c r="AD13" s="23" t="s">
        <v>1632</v>
      </c>
      <c r="AE13" s="284"/>
    </row>
    <row r="14" spans="1:31" s="44" customFormat="1" x14ac:dyDescent="0.25">
      <c r="A14" s="21" t="s">
        <v>667</v>
      </c>
      <c r="B14" s="39" t="s">
        <v>859</v>
      </c>
      <c r="C14" s="21" t="s">
        <v>891</v>
      </c>
      <c r="D14" s="21">
        <v>7</v>
      </c>
      <c r="E14" s="21">
        <v>0</v>
      </c>
      <c r="F14" s="21" t="s">
        <v>177</v>
      </c>
      <c r="G14" s="21" t="s">
        <v>891</v>
      </c>
      <c r="H14" s="21">
        <v>0</v>
      </c>
      <c r="I14" s="21">
        <v>20</v>
      </c>
      <c r="J14" s="21">
        <v>11</v>
      </c>
      <c r="K14" s="114">
        <v>21890</v>
      </c>
      <c r="L14" s="114">
        <v>950.03</v>
      </c>
      <c r="M14" s="114">
        <v>3427.97</v>
      </c>
      <c r="N14" s="114">
        <v>0</v>
      </c>
      <c r="O14" s="114">
        <v>937.2</v>
      </c>
      <c r="P14" s="114">
        <v>2319.4</v>
      </c>
      <c r="Q14" s="114">
        <v>3879.8</v>
      </c>
      <c r="R14" s="114">
        <v>1140</v>
      </c>
      <c r="S14" s="114">
        <v>0</v>
      </c>
      <c r="T14" s="23">
        <v>0</v>
      </c>
      <c r="U14" s="114">
        <v>34544.400000000001</v>
      </c>
      <c r="V14" s="23">
        <v>0</v>
      </c>
      <c r="W14" s="23">
        <f t="shared" ref="W14:W19" si="3">U14+V14</f>
        <v>34544.400000000001</v>
      </c>
      <c r="X14" s="21">
        <v>17500</v>
      </c>
      <c r="Y14" s="21">
        <v>0</v>
      </c>
      <c r="Z14" s="21">
        <v>220</v>
      </c>
      <c r="AA14" s="21">
        <v>180</v>
      </c>
      <c r="AB14" s="23">
        <f t="shared" si="0"/>
        <v>4934.9142857142861</v>
      </c>
      <c r="AC14" s="23">
        <f t="shared" si="1"/>
        <v>157.02000000000001</v>
      </c>
      <c r="AD14" s="23" t="s">
        <v>1633</v>
      </c>
      <c r="AE14" s="284"/>
    </row>
    <row r="15" spans="1:31" s="44" customFormat="1" x14ac:dyDescent="0.25">
      <c r="A15" s="21" t="s">
        <v>667</v>
      </c>
      <c r="B15" s="39" t="s">
        <v>927</v>
      </c>
      <c r="C15" s="21" t="s">
        <v>938</v>
      </c>
      <c r="D15" s="21">
        <v>7.39</v>
      </c>
      <c r="E15" s="21">
        <v>0</v>
      </c>
      <c r="F15" s="21" t="s">
        <v>177</v>
      </c>
      <c r="G15" s="21" t="s">
        <v>938</v>
      </c>
      <c r="H15" s="21">
        <v>0</v>
      </c>
      <c r="I15" s="21">
        <v>20</v>
      </c>
      <c r="J15" s="21">
        <v>11</v>
      </c>
      <c r="K15" s="114">
        <v>21890</v>
      </c>
      <c r="L15" s="114">
        <v>343.8</v>
      </c>
      <c r="M15" s="114">
        <v>3427.97</v>
      </c>
      <c r="N15" s="114">
        <v>0</v>
      </c>
      <c r="O15" s="114">
        <v>937.2</v>
      </c>
      <c r="P15" s="114">
        <v>2319.4</v>
      </c>
      <c r="Q15" s="114">
        <v>3879.8</v>
      </c>
      <c r="R15" s="114">
        <v>1140</v>
      </c>
      <c r="S15" s="114">
        <v>0</v>
      </c>
      <c r="T15" s="23">
        <v>0</v>
      </c>
      <c r="U15" s="114">
        <v>33938.17</v>
      </c>
      <c r="V15" s="23">
        <v>0</v>
      </c>
      <c r="W15" s="23">
        <f t="shared" si="3"/>
        <v>33938.17</v>
      </c>
      <c r="X15" s="21">
        <v>18475</v>
      </c>
      <c r="Y15" s="21">
        <v>0</v>
      </c>
      <c r="Z15" s="21">
        <v>220</v>
      </c>
      <c r="AA15" s="21">
        <v>213</v>
      </c>
      <c r="AB15" s="23">
        <f t="shared" si="0"/>
        <v>4592.4451962110961</v>
      </c>
      <c r="AC15" s="23">
        <f t="shared" si="1"/>
        <v>154.26440909090908</v>
      </c>
      <c r="AD15" s="23" t="s">
        <v>1634</v>
      </c>
      <c r="AE15" s="284"/>
    </row>
    <row r="16" spans="1:31" s="44" customFormat="1" x14ac:dyDescent="0.25">
      <c r="A16" s="21" t="s">
        <v>667</v>
      </c>
      <c r="B16" s="39" t="s">
        <v>966</v>
      </c>
      <c r="C16" s="21" t="s">
        <v>977</v>
      </c>
      <c r="D16" s="21">
        <v>26.09</v>
      </c>
      <c r="E16" s="21">
        <v>0</v>
      </c>
      <c r="F16" s="21" t="s">
        <v>177</v>
      </c>
      <c r="G16" s="21" t="s">
        <v>977</v>
      </c>
      <c r="H16" s="21">
        <v>0</v>
      </c>
      <c r="I16" s="21">
        <v>20</v>
      </c>
      <c r="J16" s="21">
        <v>11</v>
      </c>
      <c r="K16" s="114">
        <v>22280</v>
      </c>
      <c r="L16" s="114">
        <v>351.6</v>
      </c>
      <c r="M16" s="114">
        <v>3489.05</v>
      </c>
      <c r="N16" s="114">
        <v>0</v>
      </c>
      <c r="O16" s="114">
        <v>1122</v>
      </c>
      <c r="P16" s="114">
        <v>4657</v>
      </c>
      <c r="Q16" s="114">
        <v>3879.8</v>
      </c>
      <c r="R16" s="114">
        <v>1140</v>
      </c>
      <c r="S16" s="114">
        <v>0</v>
      </c>
      <c r="T16" s="23">
        <v>0</v>
      </c>
      <c r="U16" s="114">
        <v>36919.449999999997</v>
      </c>
      <c r="V16" s="23">
        <v>0</v>
      </c>
      <c r="W16" s="23">
        <f t="shared" si="3"/>
        <v>36919.449999999997</v>
      </c>
      <c r="X16" s="21">
        <v>65225</v>
      </c>
      <c r="Y16" s="21">
        <v>0</v>
      </c>
      <c r="Z16" s="21">
        <v>220</v>
      </c>
      <c r="AA16" s="21">
        <v>195</v>
      </c>
      <c r="AB16" s="23">
        <f t="shared" si="0"/>
        <v>1415.0804906094288</v>
      </c>
      <c r="AC16" s="23">
        <f t="shared" si="1"/>
        <v>167.81568181818182</v>
      </c>
      <c r="AD16" s="23" t="s">
        <v>1635</v>
      </c>
      <c r="AE16" s="284"/>
    </row>
    <row r="17" spans="1:31" s="44" customFormat="1" x14ac:dyDescent="0.25">
      <c r="A17" s="21" t="s">
        <v>667</v>
      </c>
      <c r="B17" s="39" t="s">
        <v>1010</v>
      </c>
      <c r="C17" s="21" t="s">
        <v>1012</v>
      </c>
      <c r="D17" s="21">
        <v>26.29</v>
      </c>
      <c r="E17" s="21">
        <v>0</v>
      </c>
      <c r="F17" s="21" t="s">
        <v>177</v>
      </c>
      <c r="G17" s="21" t="s">
        <v>1012</v>
      </c>
      <c r="H17" s="21">
        <v>0</v>
      </c>
      <c r="I17" s="21">
        <v>20</v>
      </c>
      <c r="J17" s="21">
        <v>11</v>
      </c>
      <c r="K17" s="114">
        <v>23050.799999999999</v>
      </c>
      <c r="L17" s="114">
        <v>362.03</v>
      </c>
      <c r="M17" s="114">
        <v>3609.76</v>
      </c>
      <c r="N17" s="114">
        <v>0</v>
      </c>
      <c r="O17" s="114">
        <v>993.2</v>
      </c>
      <c r="P17" s="114">
        <v>2300.4</v>
      </c>
      <c r="Q17" s="114">
        <v>6396</v>
      </c>
      <c r="R17" s="114">
        <v>1140</v>
      </c>
      <c r="S17" s="114">
        <v>0</v>
      </c>
      <c r="T17" s="23">
        <v>0</v>
      </c>
      <c r="U17" s="114">
        <v>37852.19</v>
      </c>
      <c r="V17" s="23">
        <v>0</v>
      </c>
      <c r="W17" s="23">
        <f t="shared" si="3"/>
        <v>37852.19</v>
      </c>
      <c r="X17" s="21">
        <v>65725</v>
      </c>
      <c r="Y17" s="21">
        <v>0</v>
      </c>
      <c r="Z17" s="21">
        <v>220</v>
      </c>
      <c r="AA17" s="21">
        <v>184</v>
      </c>
      <c r="AB17" s="23">
        <f t="shared" si="0"/>
        <v>1439.7942183339674</v>
      </c>
      <c r="AC17" s="23">
        <f t="shared" si="1"/>
        <v>172.05540909090911</v>
      </c>
      <c r="AD17" s="23" t="s">
        <v>1636</v>
      </c>
      <c r="AE17" s="284"/>
    </row>
    <row r="18" spans="1:31" s="44" customFormat="1" x14ac:dyDescent="0.25">
      <c r="A18" s="21" t="s">
        <v>667</v>
      </c>
      <c r="B18" s="39" t="s">
        <v>1055</v>
      </c>
      <c r="C18" s="21" t="s">
        <v>1066</v>
      </c>
      <c r="D18" s="21">
        <v>20.27</v>
      </c>
      <c r="E18" s="21">
        <v>0</v>
      </c>
      <c r="F18" s="21" t="s">
        <v>177</v>
      </c>
      <c r="G18" s="21" t="s">
        <v>1066</v>
      </c>
      <c r="H18" s="21">
        <v>0</v>
      </c>
      <c r="I18" s="21">
        <v>20</v>
      </c>
      <c r="J18" s="21">
        <v>11</v>
      </c>
      <c r="K18" s="114">
        <v>24061.200000000001</v>
      </c>
      <c r="L18" s="114">
        <v>382.24</v>
      </c>
      <c r="M18" s="114">
        <v>3767.98</v>
      </c>
      <c r="N18" s="114">
        <v>0</v>
      </c>
      <c r="O18" s="114">
        <v>1029.2</v>
      </c>
      <c r="P18" s="114">
        <v>7642.8</v>
      </c>
      <c r="Q18" s="114">
        <v>6758</v>
      </c>
      <c r="R18" s="114">
        <v>1140</v>
      </c>
      <c r="S18" s="114">
        <v>0</v>
      </c>
      <c r="T18" s="23">
        <v>0</v>
      </c>
      <c r="U18" s="114">
        <v>44781.42</v>
      </c>
      <c r="V18" s="23">
        <v>0</v>
      </c>
      <c r="W18" s="23">
        <f t="shared" si="3"/>
        <v>44781.42</v>
      </c>
      <c r="X18" s="21">
        <v>50675</v>
      </c>
      <c r="Y18" s="21">
        <v>0</v>
      </c>
      <c r="Z18" s="21">
        <v>220</v>
      </c>
      <c r="AA18" s="21">
        <v>89</v>
      </c>
      <c r="AB18" s="23">
        <f t="shared" si="0"/>
        <v>2209.246176615688</v>
      </c>
      <c r="AC18" s="23">
        <f t="shared" si="1"/>
        <v>203.55190909090908</v>
      </c>
      <c r="AD18" s="23" t="s">
        <v>1637</v>
      </c>
      <c r="AE18" s="284"/>
    </row>
    <row r="19" spans="1:31" s="44" customFormat="1" x14ac:dyDescent="0.25">
      <c r="A19" s="21" t="s">
        <v>667</v>
      </c>
      <c r="B19" s="39" t="s">
        <v>1085</v>
      </c>
      <c r="C19" s="21" t="s">
        <v>1088</v>
      </c>
      <c r="D19" s="21">
        <v>20.18</v>
      </c>
      <c r="E19" s="21">
        <v>0</v>
      </c>
      <c r="F19" s="21" t="s">
        <v>177</v>
      </c>
      <c r="G19" s="21" t="s">
        <v>1088</v>
      </c>
      <c r="H19" s="21">
        <v>0</v>
      </c>
      <c r="I19" s="21">
        <v>30</v>
      </c>
      <c r="J19" s="21">
        <v>11</v>
      </c>
      <c r="K19" s="114">
        <v>36091.800000000003</v>
      </c>
      <c r="L19" s="114">
        <v>573.36</v>
      </c>
      <c r="M19" s="114">
        <v>5651.98</v>
      </c>
      <c r="N19" s="114">
        <v>0</v>
      </c>
      <c r="O19" s="114">
        <v>1543.8</v>
      </c>
      <c r="P19" s="114">
        <v>11464.2</v>
      </c>
      <c r="Q19" s="114">
        <v>12390</v>
      </c>
      <c r="R19" s="114">
        <v>1710</v>
      </c>
      <c r="S19" s="114">
        <v>0</v>
      </c>
      <c r="T19" s="23">
        <v>0</v>
      </c>
      <c r="U19" s="114">
        <v>69425.14</v>
      </c>
      <c r="V19" s="23">
        <v>0</v>
      </c>
      <c r="W19" s="23">
        <f t="shared" si="3"/>
        <v>69425.14</v>
      </c>
      <c r="X19" s="21">
        <v>50450</v>
      </c>
      <c r="Y19" s="21">
        <v>0</v>
      </c>
      <c r="Z19" s="21">
        <v>330</v>
      </c>
      <c r="AA19" s="21">
        <v>291</v>
      </c>
      <c r="AB19" s="23">
        <f t="shared" si="0"/>
        <v>3440.2943508424182</v>
      </c>
      <c r="AC19" s="23">
        <f t="shared" si="1"/>
        <v>210.37921212121211</v>
      </c>
      <c r="AD19" s="23" t="s">
        <v>1638</v>
      </c>
      <c r="AE19" s="284"/>
    </row>
    <row r="20" spans="1:31" s="44" customFormat="1" x14ac:dyDescent="0.25">
      <c r="A20" s="21" t="s">
        <v>1106</v>
      </c>
      <c r="B20" s="39" t="s">
        <v>1101</v>
      </c>
      <c r="C20" s="21" t="s">
        <v>1105</v>
      </c>
      <c r="D20" s="21">
        <v>0</v>
      </c>
      <c r="E20" s="21">
        <v>27.74</v>
      </c>
      <c r="F20" s="21" t="s">
        <v>544</v>
      </c>
      <c r="G20" s="21" t="s">
        <v>1105</v>
      </c>
      <c r="H20" s="21">
        <v>0</v>
      </c>
      <c r="I20" s="21">
        <v>20</v>
      </c>
      <c r="J20" s="21">
        <v>11</v>
      </c>
      <c r="K20" s="114">
        <v>24061.200000000001</v>
      </c>
      <c r="L20" s="114">
        <v>382.24</v>
      </c>
      <c r="M20" s="114">
        <v>3767.98</v>
      </c>
      <c r="N20" s="114">
        <v>0</v>
      </c>
      <c r="O20" s="114">
        <v>1029.2</v>
      </c>
      <c r="P20" s="114">
        <v>7642.8</v>
      </c>
      <c r="Q20" s="114">
        <v>7882</v>
      </c>
      <c r="R20" s="114">
        <v>1140</v>
      </c>
      <c r="S20" s="114">
        <v>0</v>
      </c>
      <c r="T20" s="23">
        <v>0</v>
      </c>
      <c r="U20" s="114">
        <v>45905.42</v>
      </c>
      <c r="V20" s="23">
        <v>0</v>
      </c>
      <c r="W20" s="23">
        <f t="shared" ref="W20:W25" si="4">U20+V20</f>
        <v>45905.42</v>
      </c>
      <c r="X20" s="21">
        <v>65000</v>
      </c>
      <c r="Y20" s="21">
        <v>0</v>
      </c>
      <c r="Z20" s="21">
        <v>220</v>
      </c>
      <c r="AA20" s="21">
        <v>191</v>
      </c>
      <c r="AB20" s="23">
        <f t="shared" si="0"/>
        <v>1654.8457101658255</v>
      </c>
      <c r="AC20" s="23">
        <f t="shared" si="1"/>
        <v>208.661</v>
      </c>
      <c r="AD20" s="23" t="s">
        <v>1531</v>
      </c>
      <c r="AE20" s="284">
        <v>0.93</v>
      </c>
    </row>
    <row r="21" spans="1:31" s="44" customFormat="1" x14ac:dyDescent="0.25">
      <c r="A21" s="21" t="s">
        <v>1106</v>
      </c>
      <c r="B21" s="39" t="s">
        <v>1111</v>
      </c>
      <c r="C21" s="21" t="s">
        <v>1125</v>
      </c>
      <c r="D21" s="21">
        <v>0</v>
      </c>
      <c r="E21" s="21">
        <v>7.04</v>
      </c>
      <c r="F21" s="21" t="s">
        <v>544</v>
      </c>
      <c r="G21" s="21" t="s">
        <v>1125</v>
      </c>
      <c r="H21" s="21">
        <v>0</v>
      </c>
      <c r="I21" s="21">
        <v>7</v>
      </c>
      <c r="J21" s="21">
        <v>11</v>
      </c>
      <c r="K21" s="114">
        <v>8842.89</v>
      </c>
      <c r="L21" s="114">
        <v>140.47999999999999</v>
      </c>
      <c r="M21" s="114">
        <v>1384.8</v>
      </c>
      <c r="N21" s="114">
        <v>0</v>
      </c>
      <c r="O21" s="114">
        <v>512.54</v>
      </c>
      <c r="P21" s="114">
        <v>2822.19</v>
      </c>
      <c r="Q21" s="114">
        <v>1909.6</v>
      </c>
      <c r="R21" s="114">
        <v>399</v>
      </c>
      <c r="S21" s="114">
        <v>0</v>
      </c>
      <c r="T21" s="23">
        <v>0</v>
      </c>
      <c r="U21" s="114">
        <v>16011.5</v>
      </c>
      <c r="V21" s="23">
        <v>0</v>
      </c>
      <c r="W21" s="23">
        <f t="shared" si="4"/>
        <v>16011.5</v>
      </c>
      <c r="X21" s="21">
        <v>6125</v>
      </c>
      <c r="Y21" s="21">
        <v>0</v>
      </c>
      <c r="Z21" s="21">
        <v>77</v>
      </c>
      <c r="AA21" s="21">
        <v>77</v>
      </c>
      <c r="AB21" s="23">
        <f t="shared" si="0"/>
        <v>2274.3607954545455</v>
      </c>
      <c r="AC21" s="23">
        <f t="shared" si="1"/>
        <v>207.94155844155844</v>
      </c>
      <c r="AD21" s="23" t="s">
        <v>1597</v>
      </c>
      <c r="AE21" s="284">
        <v>0.34</v>
      </c>
    </row>
    <row r="22" spans="1:31" s="44" customFormat="1" x14ac:dyDescent="0.25">
      <c r="A22" s="21" t="s">
        <v>1106</v>
      </c>
      <c r="B22" s="39" t="s">
        <v>1145</v>
      </c>
      <c r="C22" s="21" t="s">
        <v>1147</v>
      </c>
      <c r="D22" s="21">
        <v>0</v>
      </c>
      <c r="E22" s="21">
        <v>26.22</v>
      </c>
      <c r="F22" s="21" t="s">
        <v>544</v>
      </c>
      <c r="G22" s="21" t="s">
        <v>1147</v>
      </c>
      <c r="H22" s="21">
        <v>0</v>
      </c>
      <c r="I22" s="21">
        <v>20</v>
      </c>
      <c r="J22" s="21">
        <v>11</v>
      </c>
      <c r="K22" s="114">
        <v>25265.4</v>
      </c>
      <c r="L22" s="114">
        <v>401.37</v>
      </c>
      <c r="M22" s="114">
        <v>3956.56</v>
      </c>
      <c r="N22" s="114">
        <v>0</v>
      </c>
      <c r="O22" s="114">
        <v>1464.4</v>
      </c>
      <c r="P22" s="114">
        <v>8063.4</v>
      </c>
      <c r="Q22" s="114">
        <v>5456</v>
      </c>
      <c r="R22" s="114">
        <v>1140</v>
      </c>
      <c r="S22" s="114">
        <v>0</v>
      </c>
      <c r="T22" s="23">
        <v>0</v>
      </c>
      <c r="U22" s="114">
        <v>45747.13</v>
      </c>
      <c r="V22" s="23">
        <v>0</v>
      </c>
      <c r="W22" s="23">
        <f t="shared" si="4"/>
        <v>45747.13</v>
      </c>
      <c r="X22" s="21">
        <v>65000</v>
      </c>
      <c r="Y22" s="21">
        <v>0</v>
      </c>
      <c r="Z22" s="21">
        <v>220</v>
      </c>
      <c r="AA22" s="21">
        <v>183</v>
      </c>
      <c r="AB22" s="23">
        <f t="shared" si="0"/>
        <v>1744.7418001525552</v>
      </c>
      <c r="AC22" s="23">
        <f t="shared" si="1"/>
        <v>207.94149999999999</v>
      </c>
      <c r="AD22" s="23" t="s">
        <v>1569</v>
      </c>
      <c r="AE22" s="284">
        <v>0.99</v>
      </c>
    </row>
    <row r="23" spans="1:31" s="44" customFormat="1" x14ac:dyDescent="0.25">
      <c r="A23" s="21" t="s">
        <v>1106</v>
      </c>
      <c r="B23" s="39" t="s">
        <v>1165</v>
      </c>
      <c r="C23" s="21" t="s">
        <v>1180</v>
      </c>
      <c r="D23" s="21">
        <v>19.899999999999999</v>
      </c>
      <c r="E23" s="21">
        <v>0</v>
      </c>
      <c r="F23" s="21" t="s">
        <v>177</v>
      </c>
      <c r="G23" s="21" t="s">
        <v>1180</v>
      </c>
      <c r="H23" s="21">
        <v>0</v>
      </c>
      <c r="I23" s="21">
        <v>20</v>
      </c>
      <c r="J23" s="21">
        <v>11</v>
      </c>
      <c r="K23" s="114">
        <v>25265.4</v>
      </c>
      <c r="L23" s="114">
        <v>401.37</v>
      </c>
      <c r="M23" s="114">
        <v>3956.56</v>
      </c>
      <c r="N23" s="114">
        <v>0</v>
      </c>
      <c r="O23" s="114">
        <v>1086.4000000000001</v>
      </c>
      <c r="P23" s="114">
        <v>8063.4</v>
      </c>
      <c r="Q23" s="114">
        <v>4680</v>
      </c>
      <c r="R23" s="114">
        <v>1140</v>
      </c>
      <c r="S23" s="114">
        <v>0</v>
      </c>
      <c r="T23" s="23">
        <v>0</v>
      </c>
      <c r="U23" s="114">
        <v>44593.13</v>
      </c>
      <c r="V23" s="23">
        <v>0</v>
      </c>
      <c r="W23" s="23">
        <f t="shared" si="4"/>
        <v>44593.13</v>
      </c>
      <c r="X23" s="21">
        <v>25199</v>
      </c>
      <c r="Y23" s="21">
        <v>0</v>
      </c>
      <c r="Z23" s="21">
        <v>220</v>
      </c>
      <c r="AA23" s="21">
        <v>198</v>
      </c>
      <c r="AB23" s="23">
        <f t="shared" si="0"/>
        <v>2240.8608040201007</v>
      </c>
      <c r="AC23" s="23">
        <f t="shared" si="1"/>
        <v>202.69604545454544</v>
      </c>
      <c r="AD23" s="23" t="s">
        <v>1826</v>
      </c>
      <c r="AE23" s="284"/>
    </row>
    <row r="24" spans="1:31" s="44" customFormat="1" x14ac:dyDescent="0.25">
      <c r="A24" s="21" t="s">
        <v>1106</v>
      </c>
      <c r="B24" s="39" t="s">
        <v>1195</v>
      </c>
      <c r="C24" s="21" t="s">
        <v>1202</v>
      </c>
      <c r="D24" s="21">
        <v>11.968999999999999</v>
      </c>
      <c r="E24" s="21">
        <v>0</v>
      </c>
      <c r="F24" s="21" t="s">
        <v>177</v>
      </c>
      <c r="G24" s="21" t="s">
        <v>1202</v>
      </c>
      <c r="H24" s="21">
        <v>0</v>
      </c>
      <c r="I24" s="21">
        <v>12</v>
      </c>
      <c r="J24" s="21">
        <v>11</v>
      </c>
      <c r="K24" s="114">
        <v>15159.24</v>
      </c>
      <c r="L24" s="114">
        <v>240.82</v>
      </c>
      <c r="M24" s="114">
        <v>2373.94</v>
      </c>
      <c r="N24" s="114">
        <v>0</v>
      </c>
      <c r="O24" s="114">
        <v>651.84</v>
      </c>
      <c r="P24" s="114">
        <v>4838.04</v>
      </c>
      <c r="Q24" s="114">
        <v>2808</v>
      </c>
      <c r="R24" s="114">
        <v>684</v>
      </c>
      <c r="S24" s="114">
        <v>0</v>
      </c>
      <c r="T24" s="23">
        <v>0</v>
      </c>
      <c r="U24" s="114">
        <v>26755.88</v>
      </c>
      <c r="V24" s="23">
        <v>0</v>
      </c>
      <c r="W24" s="23">
        <f t="shared" si="4"/>
        <v>26755.88</v>
      </c>
      <c r="X24" s="21">
        <v>29923</v>
      </c>
      <c r="Y24" s="21">
        <v>0</v>
      </c>
      <c r="Z24" s="21">
        <v>132</v>
      </c>
      <c r="AA24" s="21">
        <v>128</v>
      </c>
      <c r="AB24" s="23">
        <f t="shared" si="0"/>
        <v>2235.4315314562623</v>
      </c>
      <c r="AC24" s="23">
        <f t="shared" si="1"/>
        <v>202.69606060606063</v>
      </c>
      <c r="AD24" s="23" t="s">
        <v>1788</v>
      </c>
      <c r="AE24" s="284"/>
    </row>
    <row r="25" spans="1:31" s="44" customFormat="1" x14ac:dyDescent="0.25">
      <c r="A25" s="21" t="s">
        <v>1106</v>
      </c>
      <c r="B25" s="39" t="s">
        <v>1222</v>
      </c>
      <c r="C25" s="21" t="s">
        <v>1308</v>
      </c>
      <c r="D25" s="21">
        <v>0</v>
      </c>
      <c r="E25" s="21">
        <v>7.056</v>
      </c>
      <c r="F25" s="21" t="s">
        <v>544</v>
      </c>
      <c r="G25" s="21" t="s">
        <v>1308</v>
      </c>
      <c r="H25" s="21">
        <v>0</v>
      </c>
      <c r="I25" s="21">
        <v>15</v>
      </c>
      <c r="J25" s="21">
        <v>11</v>
      </c>
      <c r="K25" s="114">
        <v>18302.25</v>
      </c>
      <c r="L25" s="114">
        <v>288.08999999999997</v>
      </c>
      <c r="M25" s="114">
        <v>2866.13</v>
      </c>
      <c r="N25" s="114">
        <v>0</v>
      </c>
      <c r="O25" s="114">
        <v>786.6</v>
      </c>
      <c r="P25" s="114">
        <v>1820.55</v>
      </c>
      <c r="Q25" s="114">
        <v>4674</v>
      </c>
      <c r="R25" s="114">
        <v>855</v>
      </c>
      <c r="S25" s="114">
        <v>0</v>
      </c>
      <c r="T25" s="23">
        <v>0</v>
      </c>
      <c r="U25" s="114">
        <v>29592.63</v>
      </c>
      <c r="V25" s="23">
        <v>0</v>
      </c>
      <c r="W25" s="23">
        <f t="shared" si="4"/>
        <v>29592.63</v>
      </c>
      <c r="X25" s="21">
        <v>9702</v>
      </c>
      <c r="Y25" s="21">
        <v>0</v>
      </c>
      <c r="Z25" s="21">
        <v>165</v>
      </c>
      <c r="AA25" s="21">
        <v>160</v>
      </c>
      <c r="AB25" s="23">
        <f t="shared" si="0"/>
        <v>4193.966836734694</v>
      </c>
      <c r="AC25" s="23">
        <f t="shared" si="1"/>
        <v>179.34927272727273</v>
      </c>
      <c r="AD25" s="23" t="s">
        <v>1629</v>
      </c>
      <c r="AE25" s="284">
        <v>0.55000000000000004</v>
      </c>
    </row>
    <row r="26" spans="1:31" s="44" customFormat="1" x14ac:dyDescent="0.25">
      <c r="A26" s="21" t="s">
        <v>1106</v>
      </c>
      <c r="B26" s="39" t="s">
        <v>1222</v>
      </c>
      <c r="C26" s="21" t="s">
        <v>1242</v>
      </c>
      <c r="D26" s="21">
        <v>0</v>
      </c>
      <c r="E26" s="21">
        <v>26.271000000000001</v>
      </c>
      <c r="F26" s="21" t="s">
        <v>544</v>
      </c>
      <c r="G26" s="21" t="s">
        <v>1242</v>
      </c>
      <c r="H26" s="21">
        <v>0</v>
      </c>
      <c r="I26" s="21">
        <v>19</v>
      </c>
      <c r="J26" s="21">
        <v>11</v>
      </c>
      <c r="K26" s="114">
        <v>24002.13</v>
      </c>
      <c r="L26" s="114">
        <v>381.3</v>
      </c>
      <c r="M26" s="114">
        <v>3758.73</v>
      </c>
      <c r="N26" s="114">
        <v>0</v>
      </c>
      <c r="O26" s="114">
        <v>1032.08</v>
      </c>
      <c r="P26" s="114">
        <v>7660.23</v>
      </c>
      <c r="Q26" s="114">
        <v>5920.4</v>
      </c>
      <c r="R26" s="114">
        <v>1083</v>
      </c>
      <c r="S26" s="114">
        <v>0</v>
      </c>
      <c r="T26" s="23">
        <v>0</v>
      </c>
      <c r="U26" s="114">
        <v>43837.88</v>
      </c>
      <c r="V26" s="23">
        <v>0</v>
      </c>
      <c r="W26" s="23">
        <f>U26+V26</f>
        <v>43837.88</v>
      </c>
      <c r="X26" s="21">
        <v>36123</v>
      </c>
      <c r="Y26" s="21">
        <v>0</v>
      </c>
      <c r="Z26" s="21">
        <v>209</v>
      </c>
      <c r="AA26" s="21">
        <v>115</v>
      </c>
      <c r="AB26" s="23">
        <f>W26/(D26+E26)</f>
        <v>1668.6795325644246</v>
      </c>
      <c r="AC26" s="23">
        <f t="shared" si="1"/>
        <v>209.75062200956935</v>
      </c>
      <c r="AD26" s="23" t="s">
        <v>1594</v>
      </c>
      <c r="AE26" s="284">
        <v>0.55000000000000004</v>
      </c>
    </row>
    <row r="27" spans="1:31" s="44" customFormat="1" x14ac:dyDescent="0.25">
      <c r="A27" s="21" t="s">
        <v>1106</v>
      </c>
      <c r="B27" s="39" t="s">
        <v>1284</v>
      </c>
      <c r="C27" s="21" t="s">
        <v>1307</v>
      </c>
      <c r="D27" s="21">
        <v>12.4</v>
      </c>
      <c r="E27" s="21">
        <v>0</v>
      </c>
      <c r="F27" s="21" t="s">
        <v>177</v>
      </c>
      <c r="G27" s="21" t="s">
        <v>1307</v>
      </c>
      <c r="H27" s="21">
        <v>0</v>
      </c>
      <c r="I27" s="21">
        <v>20</v>
      </c>
      <c r="J27" s="21">
        <v>11</v>
      </c>
      <c r="K27" s="114">
        <v>26175.599999999999</v>
      </c>
      <c r="L27" s="114">
        <v>413.97</v>
      </c>
      <c r="M27" s="114">
        <v>4099.1000000000004</v>
      </c>
      <c r="N27" s="114">
        <v>0</v>
      </c>
      <c r="O27" s="114">
        <v>1124.5999999999999</v>
      </c>
      <c r="P27" s="114">
        <v>5529.2</v>
      </c>
      <c r="Q27" s="114">
        <v>3484</v>
      </c>
      <c r="R27" s="114">
        <v>1100</v>
      </c>
      <c r="S27" s="114">
        <v>0</v>
      </c>
      <c r="T27" s="23">
        <v>0</v>
      </c>
      <c r="U27" s="114">
        <v>41926.47</v>
      </c>
      <c r="V27" s="23">
        <v>0</v>
      </c>
      <c r="W27" s="23">
        <f>U27+V27</f>
        <v>41926.47</v>
      </c>
      <c r="X27" s="21">
        <v>31000</v>
      </c>
      <c r="Y27" s="21">
        <v>0</v>
      </c>
      <c r="Z27" s="21">
        <v>220</v>
      </c>
      <c r="AA27" s="21">
        <v>198</v>
      </c>
      <c r="AB27" s="23">
        <f>W27/(D27+E27)</f>
        <v>3381.1669354838709</v>
      </c>
      <c r="AC27" s="23">
        <f t="shared" si="1"/>
        <v>190.57486363636363</v>
      </c>
      <c r="AD27" s="23" t="s">
        <v>1793</v>
      </c>
      <c r="AE27" s="284"/>
    </row>
    <row r="28" spans="1:31" s="44" customFormat="1" x14ac:dyDescent="0.25">
      <c r="A28" s="152" t="s">
        <v>1106</v>
      </c>
      <c r="B28" s="39" t="s">
        <v>1330</v>
      </c>
      <c r="C28" s="21" t="s">
        <v>1344</v>
      </c>
      <c r="D28" s="21">
        <v>9.02</v>
      </c>
      <c r="E28" s="21">
        <v>0</v>
      </c>
      <c r="F28" s="21" t="s">
        <v>177</v>
      </c>
      <c r="G28" s="21" t="s">
        <v>1344</v>
      </c>
      <c r="H28" s="21">
        <v>0</v>
      </c>
      <c r="I28" s="21">
        <v>20</v>
      </c>
      <c r="J28" s="21">
        <v>11</v>
      </c>
      <c r="K28" s="114">
        <v>22071.1</v>
      </c>
      <c r="L28" s="114">
        <v>348.31</v>
      </c>
      <c r="M28" s="114">
        <v>3456.33</v>
      </c>
      <c r="N28" s="114">
        <v>0</v>
      </c>
      <c r="O28" s="114">
        <v>955.91</v>
      </c>
      <c r="P28" s="114">
        <v>4699.82</v>
      </c>
      <c r="Q28" s="114">
        <v>2988.6</v>
      </c>
      <c r="R28" s="114">
        <v>935</v>
      </c>
      <c r="S28" s="114">
        <v>0</v>
      </c>
      <c r="T28" s="23">
        <v>0</v>
      </c>
      <c r="U28" s="114">
        <v>35455.07</v>
      </c>
      <c r="V28" s="23">
        <v>0</v>
      </c>
      <c r="W28" s="23">
        <f>U28+V28</f>
        <v>35455.07</v>
      </c>
      <c r="X28" s="21">
        <v>22550</v>
      </c>
      <c r="Y28" s="21">
        <v>0</v>
      </c>
      <c r="Z28" s="21">
        <v>220</v>
      </c>
      <c r="AA28" s="21">
        <v>187</v>
      </c>
      <c r="AB28" s="23">
        <f>W28/(D28+E28)</f>
        <v>3930.717294900222</v>
      </c>
      <c r="AC28" s="23">
        <f t="shared" si="1"/>
        <v>161.15940909090909</v>
      </c>
      <c r="AD28" s="23" t="s">
        <v>1831</v>
      </c>
      <c r="AE28" s="284"/>
    </row>
    <row r="29" spans="1:31" x14ac:dyDescent="0.25">
      <c r="A29" s="1"/>
      <c r="B29" s="1"/>
      <c r="C29" s="1"/>
      <c r="D29" s="1"/>
      <c r="E29" s="1"/>
      <c r="F29" s="1"/>
      <c r="G29" s="1"/>
      <c r="H29" s="1"/>
      <c r="I29" s="1"/>
      <c r="J29" s="1"/>
      <c r="K29" s="1"/>
      <c r="L29" s="1"/>
      <c r="M29" s="1"/>
      <c r="N29" s="1"/>
      <c r="O29" s="1"/>
      <c r="P29" s="1"/>
      <c r="Q29" s="1"/>
      <c r="R29" s="1"/>
      <c r="S29" s="1"/>
      <c r="T29" s="1"/>
      <c r="U29" s="1"/>
      <c r="V29" s="13"/>
      <c r="W29" s="13"/>
      <c r="X29" s="1"/>
      <c r="Y29" s="1"/>
      <c r="Z29" s="1"/>
      <c r="AA29" s="1"/>
      <c r="AB29" s="156"/>
      <c r="AC29" s="13"/>
      <c r="AD29" s="13"/>
      <c r="AE29" s="285"/>
    </row>
    <row r="30" spans="1:31" x14ac:dyDescent="0.25">
      <c r="A30" s="97"/>
      <c r="B30" s="97" t="s">
        <v>28</v>
      </c>
      <c r="C30" s="97">
        <f>COUNT(D4:D29)</f>
        <v>25</v>
      </c>
      <c r="D30" s="97">
        <f>SUM(D4:D29)</f>
        <v>228.19900000000004</v>
      </c>
      <c r="E30" s="97">
        <f>SUM(E4:E29)</f>
        <v>94.326999999999998</v>
      </c>
      <c r="F30" s="97"/>
      <c r="G30" s="97"/>
      <c r="H30" s="97">
        <f>SUM(H4:H29)</f>
        <v>0</v>
      </c>
      <c r="I30" s="97">
        <f>SUM(I4:I29)</f>
        <v>473</v>
      </c>
      <c r="J30" s="97">
        <f>MAX(J4:J29)</f>
        <v>13</v>
      </c>
      <c r="K30" s="98">
        <f t="shared" ref="K30:AA30" si="5">SUM(K4:K29)</f>
        <v>563543.81000000006</v>
      </c>
      <c r="L30" s="98">
        <f t="shared" si="5"/>
        <v>11240.359999999999</v>
      </c>
      <c r="M30" s="98">
        <f t="shared" si="5"/>
        <v>82394.170000000027</v>
      </c>
      <c r="N30" s="98">
        <f t="shared" si="5"/>
        <v>0</v>
      </c>
      <c r="O30" s="98">
        <f t="shared" si="5"/>
        <v>24978.49</v>
      </c>
      <c r="P30" s="98">
        <f t="shared" si="5"/>
        <v>107298.26999999999</v>
      </c>
      <c r="Q30" s="98">
        <f t="shared" si="5"/>
        <v>80865.799999999988</v>
      </c>
      <c r="R30" s="98">
        <f t="shared" si="5"/>
        <v>26830</v>
      </c>
      <c r="S30" s="98">
        <f t="shared" si="5"/>
        <v>0</v>
      </c>
      <c r="T30" s="98">
        <f t="shared" si="5"/>
        <v>0</v>
      </c>
      <c r="U30" s="98">
        <f t="shared" si="5"/>
        <v>897154.72</v>
      </c>
      <c r="V30" s="98">
        <f t="shared" si="5"/>
        <v>0</v>
      </c>
      <c r="W30" s="98">
        <f t="shared" si="5"/>
        <v>897154.72</v>
      </c>
      <c r="X30" s="101">
        <f t="shared" si="5"/>
        <v>727897</v>
      </c>
      <c r="Y30" s="101">
        <f t="shared" si="5"/>
        <v>0</v>
      </c>
      <c r="Z30" s="101">
        <f t="shared" si="5"/>
        <v>5683</v>
      </c>
      <c r="AA30" s="101">
        <f t="shared" si="5"/>
        <v>5122</v>
      </c>
      <c r="AB30" s="113">
        <f>W30/(D30+E30)</f>
        <v>2781.6508436529143</v>
      </c>
      <c r="AC30" s="113">
        <f>W30/Z30</f>
        <v>157.86639450994193</v>
      </c>
      <c r="AD30" s="113"/>
      <c r="AE30" s="113"/>
    </row>
    <row r="31" spans="1:31" ht="31.2" x14ac:dyDescent="0.25">
      <c r="A31" s="146" t="s">
        <v>14</v>
      </c>
      <c r="B31" s="146" t="s">
        <v>15</v>
      </c>
      <c r="C31" s="146" t="s">
        <v>16</v>
      </c>
      <c r="D31" s="43" t="s">
        <v>526</v>
      </c>
      <c r="E31" s="43" t="s">
        <v>524</v>
      </c>
      <c r="F31" s="146" t="s">
        <v>2</v>
      </c>
      <c r="G31" s="146" t="s">
        <v>3</v>
      </c>
      <c r="H31" s="43" t="s">
        <v>29</v>
      </c>
      <c r="I31" s="43" t="s">
        <v>4</v>
      </c>
      <c r="J31" s="43" t="s">
        <v>5</v>
      </c>
      <c r="K31" s="43" t="s">
        <v>6</v>
      </c>
      <c r="L31" s="43" t="s">
        <v>773</v>
      </c>
      <c r="M31" s="43" t="s">
        <v>13</v>
      </c>
      <c r="N31" s="146" t="s">
        <v>17</v>
      </c>
      <c r="O31" s="146" t="s">
        <v>7</v>
      </c>
      <c r="P31" s="43" t="s">
        <v>8</v>
      </c>
      <c r="Q31" s="146" t="s">
        <v>9</v>
      </c>
      <c r="R31" s="43" t="s">
        <v>18</v>
      </c>
      <c r="S31" s="146" t="s">
        <v>10</v>
      </c>
      <c r="T31" s="146" t="s">
        <v>12</v>
      </c>
      <c r="U31" s="43" t="s">
        <v>169</v>
      </c>
      <c r="V31" s="43" t="s">
        <v>170</v>
      </c>
      <c r="W31" s="43" t="s">
        <v>171</v>
      </c>
      <c r="X31" s="43" t="s">
        <v>163</v>
      </c>
      <c r="Y31" s="43" t="s">
        <v>164</v>
      </c>
      <c r="Z31" s="43" t="s">
        <v>165</v>
      </c>
      <c r="AA31" s="43" t="s">
        <v>166</v>
      </c>
      <c r="AB31" s="146" t="s">
        <v>167</v>
      </c>
      <c r="AC31" s="146" t="s">
        <v>168</v>
      </c>
      <c r="AD31" s="146" t="s">
        <v>1405</v>
      </c>
      <c r="AE31" s="146" t="s">
        <v>1406</v>
      </c>
    </row>
    <row r="32" spans="1:31" x14ac:dyDescent="0.25">
      <c r="A32" s="100"/>
      <c r="B32" s="100"/>
      <c r="C32" s="100"/>
      <c r="D32" s="100"/>
      <c r="E32" s="100"/>
      <c r="F32" s="100"/>
      <c r="G32" s="100"/>
      <c r="H32" s="100"/>
      <c r="I32" s="100"/>
      <c r="J32" s="100"/>
      <c r="K32" s="100"/>
      <c r="L32" s="100"/>
      <c r="M32" s="100"/>
      <c r="N32" s="100"/>
      <c r="O32" s="100"/>
      <c r="P32" s="100"/>
      <c r="Q32" s="100"/>
      <c r="R32" s="100"/>
      <c r="S32" s="100"/>
      <c r="T32" s="100"/>
      <c r="U32" s="100"/>
      <c r="V32" s="100"/>
      <c r="W32" s="100"/>
      <c r="X32" s="100"/>
      <c r="Y32" s="100"/>
      <c r="Z32" s="100"/>
      <c r="AA32" s="100"/>
      <c r="AB32" s="100"/>
      <c r="AC32" s="100"/>
      <c r="AD32" s="100"/>
      <c r="AE32" s="100"/>
    </row>
    <row r="33" spans="1:31" s="227" customFormat="1" ht="36" x14ac:dyDescent="0.25">
      <c r="A33" s="304" t="s">
        <v>1251</v>
      </c>
      <c r="B33" s="304"/>
      <c r="C33" s="245" t="s">
        <v>30</v>
      </c>
      <c r="D33" s="245" t="s">
        <v>526</v>
      </c>
      <c r="E33" s="245" t="s">
        <v>524</v>
      </c>
      <c r="F33" s="246"/>
      <c r="G33" s="246"/>
      <c r="H33" s="245" t="s">
        <v>31</v>
      </c>
      <c r="I33" s="245" t="s">
        <v>4</v>
      </c>
      <c r="J33" s="245" t="s">
        <v>5</v>
      </c>
      <c r="K33" s="245" t="s">
        <v>6</v>
      </c>
      <c r="L33" s="245" t="s">
        <v>773</v>
      </c>
      <c r="M33" s="245" t="s">
        <v>13</v>
      </c>
      <c r="N33" s="246" t="s">
        <v>17</v>
      </c>
      <c r="O33" s="246" t="s">
        <v>7</v>
      </c>
      <c r="P33" s="245" t="s">
        <v>8</v>
      </c>
      <c r="Q33" s="246" t="s">
        <v>9</v>
      </c>
      <c r="R33" s="245" t="s">
        <v>18</v>
      </c>
      <c r="S33" s="246" t="s">
        <v>10</v>
      </c>
      <c r="T33" s="246" t="s">
        <v>12</v>
      </c>
      <c r="U33" s="245" t="s">
        <v>169</v>
      </c>
      <c r="V33" s="245" t="s">
        <v>170</v>
      </c>
      <c r="W33" s="245" t="s">
        <v>171</v>
      </c>
      <c r="X33" s="245" t="s">
        <v>163</v>
      </c>
      <c r="Y33" s="245" t="s">
        <v>164</v>
      </c>
      <c r="Z33" s="245" t="s">
        <v>165</v>
      </c>
      <c r="AA33" s="245" t="s">
        <v>166</v>
      </c>
      <c r="AB33" s="247" t="s">
        <v>167</v>
      </c>
      <c r="AC33" s="247" t="s">
        <v>168</v>
      </c>
      <c r="AD33" s="247"/>
      <c r="AE33" s="247"/>
    </row>
    <row r="34" spans="1:31" s="20" customFormat="1" ht="26.25" customHeight="1" x14ac:dyDescent="0.25">
      <c r="A34" s="303" t="s">
        <v>741</v>
      </c>
      <c r="B34" s="303"/>
      <c r="C34" s="95">
        <f>COUNT(D4:D7)</f>
        <v>4</v>
      </c>
      <c r="D34" s="95">
        <f>SUM(D4:D7)</f>
        <v>24.5</v>
      </c>
      <c r="E34" s="95">
        <f>SUM(E4:E7)</f>
        <v>0</v>
      </c>
      <c r="F34" s="95"/>
      <c r="G34" s="95"/>
      <c r="H34" s="95">
        <f>SUM(H4:H7)</f>
        <v>0</v>
      </c>
      <c r="I34" s="95">
        <f>SUM(I4:I7)</f>
        <v>70</v>
      </c>
      <c r="J34" s="95">
        <f>MAX(J4:J7)</f>
        <v>13</v>
      </c>
      <c r="K34" s="257">
        <f t="shared" ref="K34:V34" si="6">SUM(K4:K7)</f>
        <v>78708</v>
      </c>
      <c r="L34" s="257">
        <f t="shared" si="6"/>
        <v>0</v>
      </c>
      <c r="M34" s="257">
        <f t="shared" si="6"/>
        <v>7869</v>
      </c>
      <c r="N34" s="257">
        <f t="shared" si="6"/>
        <v>0</v>
      </c>
      <c r="O34" s="257">
        <f t="shared" si="6"/>
        <v>3378.2000000000003</v>
      </c>
      <c r="P34" s="257">
        <f t="shared" si="6"/>
        <v>9342.9000000000015</v>
      </c>
      <c r="Q34" s="257">
        <f t="shared" si="6"/>
        <v>0</v>
      </c>
      <c r="R34" s="257">
        <f t="shared" si="6"/>
        <v>3990</v>
      </c>
      <c r="S34" s="257">
        <f t="shared" si="6"/>
        <v>0</v>
      </c>
      <c r="T34" s="257">
        <f t="shared" si="6"/>
        <v>0</v>
      </c>
      <c r="U34" s="257">
        <f t="shared" si="6"/>
        <v>103289.90000000001</v>
      </c>
      <c r="V34" s="257">
        <f t="shared" si="6"/>
        <v>0</v>
      </c>
      <c r="W34" s="62">
        <f>U34+V34</f>
        <v>103289.90000000001</v>
      </c>
      <c r="X34" s="95">
        <f>SUM(X4:X7)</f>
        <v>61250</v>
      </c>
      <c r="Y34" s="95">
        <f>SUM(Y4:Y7)</f>
        <v>0</v>
      </c>
      <c r="Z34" s="95">
        <f>SUM(Z4:Z7)</f>
        <v>970</v>
      </c>
      <c r="AA34" s="95">
        <f>SUM(AA4:AA7)</f>
        <v>918</v>
      </c>
      <c r="AB34" s="62">
        <f>W34/(D34+E34)</f>
        <v>4215.9142857142861</v>
      </c>
      <c r="AC34" s="62">
        <f>W34/Z34</f>
        <v>106.48443298969073</v>
      </c>
      <c r="AD34" s="62"/>
      <c r="AE34" s="62"/>
    </row>
    <row r="35" spans="1:31" s="20" customFormat="1" ht="26.25" customHeight="1" x14ac:dyDescent="0.25">
      <c r="A35" s="303" t="s">
        <v>752</v>
      </c>
      <c r="B35" s="303"/>
      <c r="C35" s="95">
        <f>COUNT(D8:D14)</f>
        <v>7</v>
      </c>
      <c r="D35" s="95">
        <f>SUM(D8:D14)</f>
        <v>50.19</v>
      </c>
      <c r="E35" s="95">
        <f>SUM(E8:E14)</f>
        <v>0</v>
      </c>
      <c r="F35" s="95"/>
      <c r="G35" s="95"/>
      <c r="H35" s="95">
        <f>SUM(H8:H14)</f>
        <v>0</v>
      </c>
      <c r="I35" s="95">
        <f>SUM(I8:I14)</f>
        <v>140</v>
      </c>
      <c r="J35" s="95">
        <f>MAX(J8:J14)</f>
        <v>13</v>
      </c>
      <c r="K35" s="257">
        <f t="shared" ref="K35:V35" si="7">SUM(K8:K14)</f>
        <v>168316.79999999999</v>
      </c>
      <c r="L35" s="257">
        <f t="shared" si="7"/>
        <v>6229.3799999999992</v>
      </c>
      <c r="M35" s="257">
        <f t="shared" si="7"/>
        <v>24958.300000000003</v>
      </c>
      <c r="N35" s="257">
        <f t="shared" si="7"/>
        <v>0</v>
      </c>
      <c r="O35" s="257">
        <f t="shared" si="7"/>
        <v>7331.32</v>
      </c>
      <c r="P35" s="257">
        <f t="shared" si="7"/>
        <v>18431.939999999999</v>
      </c>
      <c r="Q35" s="257">
        <f t="shared" si="7"/>
        <v>7759.6</v>
      </c>
      <c r="R35" s="257">
        <f t="shared" si="7"/>
        <v>8094</v>
      </c>
      <c r="S35" s="257">
        <f t="shared" si="7"/>
        <v>0</v>
      </c>
      <c r="T35" s="257">
        <f t="shared" si="7"/>
        <v>0</v>
      </c>
      <c r="U35" s="257">
        <f t="shared" si="7"/>
        <v>241123.34</v>
      </c>
      <c r="V35" s="257">
        <f t="shared" si="7"/>
        <v>0</v>
      </c>
      <c r="W35" s="62">
        <f>U35+V35</f>
        <v>241123.34</v>
      </c>
      <c r="X35" s="95">
        <f>SUM(X8:X14)</f>
        <v>125475</v>
      </c>
      <c r="Y35" s="95">
        <f>SUM(Y8:Y14)</f>
        <v>0</v>
      </c>
      <c r="Z35" s="95">
        <f>SUM(Z8:Z14)</f>
        <v>1820</v>
      </c>
      <c r="AA35" s="95">
        <f>SUM(AA8:AA14)</f>
        <v>1795</v>
      </c>
      <c r="AB35" s="62">
        <f>W35/(D35+E35)</f>
        <v>4804.2107989639371</v>
      </c>
      <c r="AC35" s="62">
        <f>W35/Z35</f>
        <v>132.48535164835164</v>
      </c>
      <c r="AD35" s="62"/>
      <c r="AE35" s="62"/>
    </row>
    <row r="36" spans="1:31" s="20" customFormat="1" ht="26.25" customHeight="1" x14ac:dyDescent="0.25">
      <c r="A36" s="303" t="s">
        <v>964</v>
      </c>
      <c r="B36" s="303"/>
      <c r="C36" s="95">
        <f>COUNT(D15:D19)</f>
        <v>5</v>
      </c>
      <c r="D36" s="95">
        <f>SUM(D15:D19)</f>
        <v>100.22</v>
      </c>
      <c r="E36" s="95">
        <f>SUM(E15:E19)</f>
        <v>0</v>
      </c>
      <c r="F36" s="95"/>
      <c r="G36" s="95"/>
      <c r="H36" s="95">
        <f>SUM(H15:H19)</f>
        <v>0</v>
      </c>
      <c r="I36" s="95">
        <f>SUM(I15:I19)</f>
        <v>110</v>
      </c>
      <c r="J36" s="95">
        <f>MAX(J15:J19)</f>
        <v>11</v>
      </c>
      <c r="K36" s="257">
        <f t="shared" ref="K36:V36" si="8">SUM(K15:K19)</f>
        <v>127373.8</v>
      </c>
      <c r="L36" s="257">
        <f t="shared" si="8"/>
        <v>2013.0300000000002</v>
      </c>
      <c r="M36" s="257">
        <f t="shared" si="8"/>
        <v>19946.739999999998</v>
      </c>
      <c r="N36" s="257">
        <f t="shared" si="8"/>
        <v>0</v>
      </c>
      <c r="O36" s="257">
        <f t="shared" si="8"/>
        <v>5625.4</v>
      </c>
      <c r="P36" s="257">
        <f t="shared" si="8"/>
        <v>28383.8</v>
      </c>
      <c r="Q36" s="257">
        <f t="shared" si="8"/>
        <v>33303.599999999999</v>
      </c>
      <c r="R36" s="257">
        <f t="shared" si="8"/>
        <v>6270</v>
      </c>
      <c r="S36" s="257">
        <f t="shared" si="8"/>
        <v>0</v>
      </c>
      <c r="T36" s="257">
        <f t="shared" si="8"/>
        <v>0</v>
      </c>
      <c r="U36" s="257">
        <f t="shared" si="8"/>
        <v>222916.37</v>
      </c>
      <c r="V36" s="257">
        <f t="shared" si="8"/>
        <v>0</v>
      </c>
      <c r="W36" s="62">
        <f>U36+V36</f>
        <v>222916.37</v>
      </c>
      <c r="X36" s="95">
        <f>SUM(X15:X19)</f>
        <v>250550</v>
      </c>
      <c r="Y36" s="95">
        <f>SUM(Y15:Y19)</f>
        <v>0</v>
      </c>
      <c r="Z36" s="95">
        <f>SUM(Z15:Z19)</f>
        <v>1210</v>
      </c>
      <c r="AA36" s="95">
        <f>SUM(AA15:AA19)</f>
        <v>972</v>
      </c>
      <c r="AB36" s="62">
        <f>W36/(D36+E36)</f>
        <v>2224.2703053282776</v>
      </c>
      <c r="AC36" s="62">
        <f>W36/Z36</f>
        <v>184.22840495867769</v>
      </c>
      <c r="AD36" s="62"/>
      <c r="AE36" s="62"/>
    </row>
    <row r="37" spans="1:31" s="20" customFormat="1" ht="26.25" customHeight="1" x14ac:dyDescent="0.25">
      <c r="A37" s="303" t="s">
        <v>1210</v>
      </c>
      <c r="B37" s="303"/>
      <c r="C37" s="95">
        <f>COUNT(D20:D26)</f>
        <v>7</v>
      </c>
      <c r="D37" s="95">
        <f>SUM(D20:D26)</f>
        <v>31.869</v>
      </c>
      <c r="E37" s="95">
        <f>SUM(E20:E26)</f>
        <v>94.326999999999998</v>
      </c>
      <c r="F37" s="95"/>
      <c r="G37" s="95"/>
      <c r="H37" s="95">
        <f>SUM(H20:H26)</f>
        <v>0</v>
      </c>
      <c r="I37" s="95">
        <f>SUM(I20:I26)</f>
        <v>113</v>
      </c>
      <c r="J37" s="95">
        <f>MAX(J20:J26)</f>
        <v>11</v>
      </c>
      <c r="K37" s="257">
        <f t="shared" ref="K37:V37" si="9">SUM(K20:K26)</f>
        <v>140898.51</v>
      </c>
      <c r="L37" s="257">
        <f t="shared" si="9"/>
        <v>2235.67</v>
      </c>
      <c r="M37" s="257">
        <f t="shared" si="9"/>
        <v>22064.7</v>
      </c>
      <c r="N37" s="257">
        <f t="shared" si="9"/>
        <v>0</v>
      </c>
      <c r="O37" s="257">
        <f t="shared" si="9"/>
        <v>6563.06</v>
      </c>
      <c r="P37" s="257">
        <f t="shared" si="9"/>
        <v>40910.61</v>
      </c>
      <c r="Q37" s="257">
        <f t="shared" si="9"/>
        <v>33330</v>
      </c>
      <c r="R37" s="257">
        <f t="shared" si="9"/>
        <v>6441</v>
      </c>
      <c r="S37" s="257">
        <f t="shared" si="9"/>
        <v>0</v>
      </c>
      <c r="T37" s="257">
        <f t="shared" si="9"/>
        <v>0</v>
      </c>
      <c r="U37" s="257">
        <f t="shared" si="9"/>
        <v>252443.57</v>
      </c>
      <c r="V37" s="257">
        <f t="shared" si="9"/>
        <v>0</v>
      </c>
      <c r="W37" s="62">
        <f>U37+V37</f>
        <v>252443.57</v>
      </c>
      <c r="X37" s="95">
        <f>SUM(X20:X26)</f>
        <v>237072</v>
      </c>
      <c r="Y37" s="95">
        <f>SUM(Y20:Y26)</f>
        <v>0</v>
      </c>
      <c r="Z37" s="95">
        <f>SUM(Z20:Z26)</f>
        <v>1243</v>
      </c>
      <c r="AA37" s="95">
        <f>SUM(AA20:AA26)</f>
        <v>1052</v>
      </c>
      <c r="AB37" s="62">
        <f>W37/(D37+E37)</f>
        <v>2000.4086500364513</v>
      </c>
      <c r="AC37" s="62">
        <f>W37/Z37</f>
        <v>203.09217216411906</v>
      </c>
      <c r="AD37" s="62"/>
      <c r="AE37" s="62"/>
    </row>
    <row r="38" spans="1:31" s="20" customFormat="1" ht="26.25" customHeight="1" x14ac:dyDescent="0.25">
      <c r="A38" s="303" t="s">
        <v>1259</v>
      </c>
      <c r="B38" s="303"/>
      <c r="C38" s="95">
        <f>COUNT(D27:D28)</f>
        <v>2</v>
      </c>
      <c r="D38" s="95">
        <f>SUM(D27:D28)</f>
        <v>21.42</v>
      </c>
      <c r="E38" s="95">
        <f>SUM(E27:E28)</f>
        <v>0</v>
      </c>
      <c r="F38" s="95"/>
      <c r="G38" s="95"/>
      <c r="H38" s="95">
        <f>SUM(H27:H28)</f>
        <v>0</v>
      </c>
      <c r="I38" s="95">
        <f>SUM(I27:I28)</f>
        <v>40</v>
      </c>
      <c r="J38" s="95">
        <f>MAX(J27:J28)</f>
        <v>11</v>
      </c>
      <c r="K38" s="257">
        <f t="shared" ref="K38:V38" si="10">SUM(K27:K28)</f>
        <v>48246.7</v>
      </c>
      <c r="L38" s="257">
        <f t="shared" si="10"/>
        <v>762.28</v>
      </c>
      <c r="M38" s="257">
        <f t="shared" si="10"/>
        <v>7555.43</v>
      </c>
      <c r="N38" s="257">
        <f t="shared" si="10"/>
        <v>0</v>
      </c>
      <c r="O38" s="257">
        <f t="shared" si="10"/>
        <v>2080.5099999999998</v>
      </c>
      <c r="P38" s="257">
        <f t="shared" si="10"/>
        <v>10229.02</v>
      </c>
      <c r="Q38" s="257">
        <f t="shared" si="10"/>
        <v>6472.6</v>
      </c>
      <c r="R38" s="257">
        <f t="shared" si="10"/>
        <v>2035</v>
      </c>
      <c r="S38" s="257">
        <f t="shared" si="10"/>
        <v>0</v>
      </c>
      <c r="T38" s="257">
        <f t="shared" si="10"/>
        <v>0</v>
      </c>
      <c r="U38" s="257">
        <f t="shared" si="10"/>
        <v>77381.540000000008</v>
      </c>
      <c r="V38" s="257">
        <f t="shared" si="10"/>
        <v>0</v>
      </c>
      <c r="W38" s="62">
        <f>U38+V38</f>
        <v>77381.540000000008</v>
      </c>
      <c r="X38" s="95">
        <f>SUM(X27:X28)</f>
        <v>53550</v>
      </c>
      <c r="Y38" s="95">
        <f>SUM(Y27:Y28)</f>
        <v>0</v>
      </c>
      <c r="Z38" s="95">
        <f>SUM(Z27:Z28)</f>
        <v>440</v>
      </c>
      <c r="AA38" s="95">
        <f>SUM(AA27:AA28)</f>
        <v>385</v>
      </c>
      <c r="AB38" s="62">
        <f>W38/(D38+E38)</f>
        <v>3612.5835667600372</v>
      </c>
      <c r="AC38" s="62">
        <f>W38/Z38</f>
        <v>175.86713636363638</v>
      </c>
      <c r="AD38" s="62"/>
      <c r="AE38" s="62"/>
    </row>
  </sheetData>
  <mergeCells count="6">
    <mergeCell ref="A37:B37"/>
    <mergeCell ref="A34:B34"/>
    <mergeCell ref="A35:B35"/>
    <mergeCell ref="A36:B36"/>
    <mergeCell ref="A33:B33"/>
    <mergeCell ref="A38:B38"/>
  </mergeCells>
  <pageMargins left="0.70866141732283472" right="0.70866141732283472" top="0.74803149606299213" bottom="0.74803149606299213" header="0.31496062992125984" footer="0.31496062992125984"/>
  <pageSetup paperSize="8" scale="64" orientation="landscape" r:id="rId1"/>
  <legacyDrawing r:id="rId2"/>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8">
    <pageSetUpPr fitToPage="1"/>
  </sheetPr>
  <dimension ref="A1:AE21"/>
  <sheetViews>
    <sheetView workbookViewId="0">
      <selection activeCell="A4" sqref="A4:AE11"/>
    </sheetView>
  </sheetViews>
  <sheetFormatPr defaultRowHeight="13.2" x14ac:dyDescent="0.25"/>
  <cols>
    <col min="1" max="1" width="15.88671875" customWidth="1"/>
    <col min="2" max="2" width="13.6640625" customWidth="1"/>
    <col min="3" max="3" width="13.33203125" customWidth="1"/>
    <col min="6" max="6" width="16.109375" customWidth="1"/>
    <col min="7" max="7" width="13.109375" customWidth="1"/>
    <col min="11" max="11" width="11" bestFit="1" customWidth="1"/>
    <col min="13" max="13" width="10" bestFit="1" customWidth="1"/>
    <col min="14" max="14" width="8" bestFit="1" customWidth="1"/>
    <col min="15" max="16" width="10" bestFit="1" customWidth="1"/>
    <col min="17" max="17" width="11" bestFit="1" customWidth="1"/>
    <col min="18" max="18" width="10" bestFit="1" customWidth="1"/>
    <col min="19" max="19" width="7.44140625" bestFit="1" customWidth="1"/>
    <col min="20" max="20" width="11" bestFit="1" customWidth="1"/>
    <col min="21" max="21" width="12" bestFit="1" customWidth="1"/>
    <col min="23" max="23" width="12" bestFit="1" customWidth="1"/>
    <col min="28" max="28" width="10" bestFit="1" customWidth="1"/>
    <col min="29" max="29" width="9.44140625" bestFit="1" customWidth="1"/>
    <col min="30" max="30" width="21.88671875" customWidth="1"/>
    <col min="31" max="31" width="21.44140625" customWidth="1"/>
  </cols>
  <sheetData>
    <row r="1" spans="1:31" x14ac:dyDescent="0.25">
      <c r="A1" s="10" t="s">
        <v>893</v>
      </c>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31" s="44" customFormat="1" x14ac:dyDescent="0.25">
      <c r="A4" s="21" t="s">
        <v>894</v>
      </c>
      <c r="B4" s="38" t="s">
        <v>859</v>
      </c>
      <c r="C4" s="21" t="s">
        <v>895</v>
      </c>
      <c r="D4" s="21">
        <v>13.49</v>
      </c>
      <c r="E4" s="21">
        <v>0</v>
      </c>
      <c r="F4" s="21" t="s">
        <v>177</v>
      </c>
      <c r="G4" s="21" t="s">
        <v>895</v>
      </c>
      <c r="H4" s="21">
        <v>0</v>
      </c>
      <c r="I4" s="21">
        <v>20</v>
      </c>
      <c r="J4" s="21">
        <v>11</v>
      </c>
      <c r="K4" s="23">
        <v>21530</v>
      </c>
      <c r="L4" s="23">
        <v>336.6</v>
      </c>
      <c r="M4" s="23">
        <v>3371.6</v>
      </c>
      <c r="N4" s="23">
        <v>0</v>
      </c>
      <c r="O4" s="23">
        <v>937.2</v>
      </c>
      <c r="P4" s="23">
        <v>2319.4</v>
      </c>
      <c r="Q4" s="23">
        <v>12698.19</v>
      </c>
      <c r="R4" s="23">
        <v>1140</v>
      </c>
      <c r="S4" s="23">
        <v>0</v>
      </c>
      <c r="T4" s="23">
        <v>0</v>
      </c>
      <c r="U4" s="23">
        <v>42332.99</v>
      </c>
      <c r="V4" s="23">
        <v>0</v>
      </c>
      <c r="W4" s="23">
        <f>U4+V4</f>
        <v>42332.99</v>
      </c>
      <c r="X4" s="21">
        <v>33725</v>
      </c>
      <c r="Y4" s="21">
        <v>0</v>
      </c>
      <c r="Z4" s="21">
        <v>220</v>
      </c>
      <c r="AA4" s="21">
        <v>180</v>
      </c>
      <c r="AB4" s="23">
        <f>W4/(D4+E4)</f>
        <v>3138.1015567086729</v>
      </c>
      <c r="AC4" s="23">
        <f t="shared" ref="AC4:AC11" si="0">W4/Z4</f>
        <v>192.42268181818181</v>
      </c>
      <c r="AD4" s="23" t="s">
        <v>2025</v>
      </c>
      <c r="AE4" s="284"/>
    </row>
    <row r="5" spans="1:31" s="44" customFormat="1" x14ac:dyDescent="0.25">
      <c r="A5" s="21" t="s">
        <v>894</v>
      </c>
      <c r="B5" s="38" t="s">
        <v>998</v>
      </c>
      <c r="C5" s="21" t="s">
        <v>1002</v>
      </c>
      <c r="D5" s="21">
        <v>7.03</v>
      </c>
      <c r="E5" s="21">
        <v>0</v>
      </c>
      <c r="F5" s="21" t="s">
        <v>177</v>
      </c>
      <c r="G5" s="21" t="s">
        <v>1002</v>
      </c>
      <c r="H5" s="21">
        <v>0</v>
      </c>
      <c r="I5" s="21">
        <v>20</v>
      </c>
      <c r="J5" s="21">
        <v>11</v>
      </c>
      <c r="K5" s="23">
        <v>21890</v>
      </c>
      <c r="L5" s="23">
        <v>343.8</v>
      </c>
      <c r="M5" s="23">
        <v>3427.97</v>
      </c>
      <c r="N5" s="23">
        <v>0</v>
      </c>
      <c r="O5" s="23">
        <v>937.2</v>
      </c>
      <c r="P5" s="23">
        <v>2319.4</v>
      </c>
      <c r="Q5" s="23">
        <v>3879.8</v>
      </c>
      <c r="R5" s="23">
        <v>1140</v>
      </c>
      <c r="S5" s="23">
        <v>0</v>
      </c>
      <c r="T5" s="23">
        <v>0</v>
      </c>
      <c r="U5" s="23">
        <v>42578.17</v>
      </c>
      <c r="V5" s="23">
        <v>0</v>
      </c>
      <c r="W5" s="23">
        <f t="shared" ref="W5:W10" si="1">U5+V5</f>
        <v>42578.17</v>
      </c>
      <c r="X5" s="21">
        <v>17575</v>
      </c>
      <c r="Y5" s="21">
        <v>0</v>
      </c>
      <c r="Z5" s="21">
        <v>220</v>
      </c>
      <c r="AA5" s="21">
        <v>117</v>
      </c>
      <c r="AB5" s="23">
        <f t="shared" ref="AB5:AB11" si="2">W5/(D5+E5)</f>
        <v>6056.6386913229016</v>
      </c>
      <c r="AC5" s="23">
        <f t="shared" si="0"/>
        <v>193.53713636363636</v>
      </c>
      <c r="AD5" s="23" t="s">
        <v>1639</v>
      </c>
      <c r="AE5" s="284"/>
    </row>
    <row r="6" spans="1:31" s="44" customFormat="1" x14ac:dyDescent="0.25">
      <c r="A6" s="21" t="s">
        <v>894</v>
      </c>
      <c r="B6" s="38" t="s">
        <v>1055</v>
      </c>
      <c r="C6" s="21" t="s">
        <v>1065</v>
      </c>
      <c r="D6" s="21">
        <v>7.09</v>
      </c>
      <c r="E6" s="21">
        <v>0</v>
      </c>
      <c r="F6" s="21" t="s">
        <v>177</v>
      </c>
      <c r="G6" s="21" t="s">
        <v>1065</v>
      </c>
      <c r="H6" s="21">
        <v>0</v>
      </c>
      <c r="I6" s="21">
        <v>20</v>
      </c>
      <c r="J6" s="21">
        <v>11</v>
      </c>
      <c r="K6" s="23">
        <v>23050.799999999999</v>
      </c>
      <c r="L6" s="23">
        <v>362.03</v>
      </c>
      <c r="M6" s="23">
        <v>3609.76</v>
      </c>
      <c r="N6" s="23">
        <v>0</v>
      </c>
      <c r="O6" s="23">
        <v>993.2</v>
      </c>
      <c r="P6" s="23">
        <v>2300.4</v>
      </c>
      <c r="Q6" s="23">
        <v>4224</v>
      </c>
      <c r="R6" s="23">
        <v>1140</v>
      </c>
      <c r="S6" s="23">
        <v>0</v>
      </c>
      <c r="T6" s="23">
        <v>9216</v>
      </c>
      <c r="U6" s="23">
        <v>44896.19</v>
      </c>
      <c r="V6" s="23">
        <v>0</v>
      </c>
      <c r="W6" s="23">
        <f t="shared" si="1"/>
        <v>44896.19</v>
      </c>
      <c r="X6" s="21">
        <v>17725</v>
      </c>
      <c r="Y6" s="21">
        <v>20</v>
      </c>
      <c r="Z6" s="21">
        <v>220</v>
      </c>
      <c r="AA6" s="21">
        <v>189</v>
      </c>
      <c r="AB6" s="23">
        <f t="shared" si="2"/>
        <v>6332.3258110014112</v>
      </c>
      <c r="AC6" s="23">
        <f t="shared" si="0"/>
        <v>204.07359090909091</v>
      </c>
      <c r="AD6" s="23" t="s">
        <v>1640</v>
      </c>
      <c r="AE6" s="284"/>
    </row>
    <row r="7" spans="1:31" s="44" customFormat="1" x14ac:dyDescent="0.25">
      <c r="A7" s="21" t="s">
        <v>894</v>
      </c>
      <c r="B7" s="38" t="s">
        <v>1085</v>
      </c>
      <c r="C7" s="21" t="s">
        <v>1095</v>
      </c>
      <c r="D7" s="21">
        <v>0</v>
      </c>
      <c r="E7" s="21">
        <v>11.04</v>
      </c>
      <c r="F7" s="21" t="s">
        <v>544</v>
      </c>
      <c r="G7" s="21" t="s">
        <v>1095</v>
      </c>
      <c r="H7" s="21">
        <v>0</v>
      </c>
      <c r="I7" s="21">
        <v>12</v>
      </c>
      <c r="J7" s="21">
        <v>11</v>
      </c>
      <c r="K7" s="23">
        <v>13830.48</v>
      </c>
      <c r="L7" s="23">
        <v>217.22</v>
      </c>
      <c r="M7" s="23">
        <v>2165.85</v>
      </c>
      <c r="N7" s="23">
        <v>0</v>
      </c>
      <c r="O7" s="23">
        <v>595.91999999999996</v>
      </c>
      <c r="P7" s="23">
        <v>1380.24</v>
      </c>
      <c r="Q7" s="23">
        <v>4048.8</v>
      </c>
      <c r="R7" s="23">
        <v>684</v>
      </c>
      <c r="S7" s="23">
        <v>0</v>
      </c>
      <c r="T7" s="23">
        <v>5760</v>
      </c>
      <c r="U7" s="23">
        <v>28682.51</v>
      </c>
      <c r="V7" s="23">
        <v>0</v>
      </c>
      <c r="W7" s="23">
        <f t="shared" si="1"/>
        <v>28682.51</v>
      </c>
      <c r="X7" s="21">
        <v>10500</v>
      </c>
      <c r="Y7" s="21">
        <v>12</v>
      </c>
      <c r="Z7" s="21">
        <v>132</v>
      </c>
      <c r="AA7" s="21">
        <v>121</v>
      </c>
      <c r="AB7" s="23">
        <f t="shared" si="2"/>
        <v>2598.0534420289855</v>
      </c>
      <c r="AC7" s="23">
        <f t="shared" si="0"/>
        <v>217.29174242424241</v>
      </c>
      <c r="AD7" s="23" t="s">
        <v>1641</v>
      </c>
      <c r="AE7" s="284">
        <v>0.38</v>
      </c>
    </row>
    <row r="8" spans="1:31" s="44" customFormat="1" x14ac:dyDescent="0.25">
      <c r="A8" s="21" t="s">
        <v>894</v>
      </c>
      <c r="B8" s="38" t="s">
        <v>1101</v>
      </c>
      <c r="C8" s="21" t="s">
        <v>1110</v>
      </c>
      <c r="D8" s="21">
        <v>0</v>
      </c>
      <c r="E8" s="21">
        <v>4.43</v>
      </c>
      <c r="F8" s="21" t="s">
        <v>544</v>
      </c>
      <c r="G8" s="21" t="s">
        <v>1110</v>
      </c>
      <c r="H8" s="21">
        <v>0</v>
      </c>
      <c r="I8" s="21">
        <v>5</v>
      </c>
      <c r="J8" s="21">
        <v>11</v>
      </c>
      <c r="K8" s="23">
        <v>5762.7</v>
      </c>
      <c r="L8" s="23">
        <v>90.51</v>
      </c>
      <c r="M8" s="23">
        <v>902.44</v>
      </c>
      <c r="N8" s="23">
        <v>0</v>
      </c>
      <c r="O8" s="23">
        <v>248.3</v>
      </c>
      <c r="P8" s="23">
        <v>575.1</v>
      </c>
      <c r="Q8" s="23">
        <v>1687</v>
      </c>
      <c r="R8" s="23">
        <v>285</v>
      </c>
      <c r="S8" s="23">
        <v>0</v>
      </c>
      <c r="T8" s="23">
        <v>2304</v>
      </c>
      <c r="U8" s="23">
        <v>11855.05</v>
      </c>
      <c r="V8" s="23">
        <v>0</v>
      </c>
      <c r="W8" s="23">
        <f t="shared" si="1"/>
        <v>11855.05</v>
      </c>
      <c r="X8" s="21">
        <v>4375</v>
      </c>
      <c r="Y8" s="21">
        <v>5</v>
      </c>
      <c r="Z8" s="21">
        <v>55</v>
      </c>
      <c r="AA8" s="21">
        <v>55</v>
      </c>
      <c r="AB8" s="23">
        <f t="shared" si="2"/>
        <v>2676.0835214446952</v>
      </c>
      <c r="AC8" s="23">
        <f t="shared" si="0"/>
        <v>215.54636363636362</v>
      </c>
      <c r="AD8" s="23" t="s">
        <v>1546</v>
      </c>
      <c r="AE8" s="284">
        <v>0.39</v>
      </c>
    </row>
    <row r="9" spans="1:31" s="44" customFormat="1" x14ac:dyDescent="0.25">
      <c r="A9" s="21" t="s">
        <v>894</v>
      </c>
      <c r="B9" s="38" t="s">
        <v>1145</v>
      </c>
      <c r="C9" s="21" t="s">
        <v>1153</v>
      </c>
      <c r="D9" s="21">
        <v>0</v>
      </c>
      <c r="E9" s="21">
        <v>7.53</v>
      </c>
      <c r="F9" s="21" t="s">
        <v>544</v>
      </c>
      <c r="G9" s="21" t="s">
        <v>1153</v>
      </c>
      <c r="H9" s="21">
        <v>0</v>
      </c>
      <c r="I9" s="21">
        <v>7</v>
      </c>
      <c r="J9" s="21">
        <v>11</v>
      </c>
      <c r="K9" s="23">
        <v>8067.78</v>
      </c>
      <c r="L9" s="23">
        <v>126.71</v>
      </c>
      <c r="M9" s="23">
        <v>1263.4100000000001</v>
      </c>
      <c r="N9" s="23">
        <v>0</v>
      </c>
      <c r="O9" s="23">
        <v>347.62</v>
      </c>
      <c r="P9" s="23">
        <v>805.14</v>
      </c>
      <c r="Q9" s="23">
        <v>2361.8000000000002</v>
      </c>
      <c r="R9" s="23">
        <v>399</v>
      </c>
      <c r="S9" s="23">
        <v>0</v>
      </c>
      <c r="T9" s="23">
        <v>2880</v>
      </c>
      <c r="U9" s="23">
        <v>16251.46</v>
      </c>
      <c r="V9" s="23">
        <v>0</v>
      </c>
      <c r="W9" s="23">
        <f t="shared" si="1"/>
        <v>16251.46</v>
      </c>
      <c r="X9" s="21">
        <v>6125</v>
      </c>
      <c r="Y9" s="21">
        <v>7</v>
      </c>
      <c r="Z9" s="21">
        <v>77</v>
      </c>
      <c r="AA9" s="21">
        <v>77</v>
      </c>
      <c r="AB9" s="23">
        <f t="shared" si="2"/>
        <v>2158.2284196547143</v>
      </c>
      <c r="AC9" s="23">
        <f t="shared" si="0"/>
        <v>211.05792207792206</v>
      </c>
      <c r="AD9" s="23" t="s">
        <v>1898</v>
      </c>
      <c r="AE9" s="284">
        <v>0.32</v>
      </c>
    </row>
    <row r="10" spans="1:31" s="44" customFormat="1" x14ac:dyDescent="0.25">
      <c r="A10" s="21" t="s">
        <v>894</v>
      </c>
      <c r="B10" s="38" t="s">
        <v>1145</v>
      </c>
      <c r="C10" s="21" t="s">
        <v>1154</v>
      </c>
      <c r="D10" s="21">
        <v>0</v>
      </c>
      <c r="E10" s="21">
        <v>2.68</v>
      </c>
      <c r="F10" s="21" t="s">
        <v>544</v>
      </c>
      <c r="G10" s="21" t="s">
        <v>1154</v>
      </c>
      <c r="H10" s="21">
        <v>0</v>
      </c>
      <c r="I10" s="21">
        <v>3</v>
      </c>
      <c r="J10" s="21">
        <v>11</v>
      </c>
      <c r="K10" s="23">
        <v>3457.62</v>
      </c>
      <c r="L10" s="23">
        <v>54.3</v>
      </c>
      <c r="M10" s="23">
        <v>541.46</v>
      </c>
      <c r="N10" s="23">
        <v>0</v>
      </c>
      <c r="O10" s="23">
        <v>148.97999999999999</v>
      </c>
      <c r="P10" s="23">
        <v>345.06</v>
      </c>
      <c r="Q10" s="23">
        <v>1068.9000000000001</v>
      </c>
      <c r="R10" s="23">
        <v>171</v>
      </c>
      <c r="S10" s="23">
        <v>0</v>
      </c>
      <c r="T10" s="23">
        <v>1728</v>
      </c>
      <c r="U10" s="23">
        <v>7515.33</v>
      </c>
      <c r="V10" s="23">
        <v>0</v>
      </c>
      <c r="W10" s="23">
        <f t="shared" si="1"/>
        <v>7515.33</v>
      </c>
      <c r="X10" s="21">
        <v>2625</v>
      </c>
      <c r="Y10" s="21">
        <v>3</v>
      </c>
      <c r="Z10" s="21">
        <v>33</v>
      </c>
      <c r="AA10" s="21">
        <v>33</v>
      </c>
      <c r="AB10" s="23">
        <f t="shared" si="2"/>
        <v>2804.2276119402982</v>
      </c>
      <c r="AC10" s="23">
        <f t="shared" si="0"/>
        <v>227.73727272727274</v>
      </c>
      <c r="AD10" s="23" t="s">
        <v>1899</v>
      </c>
      <c r="AE10" s="284">
        <v>0.39</v>
      </c>
    </row>
    <row r="11" spans="1:31" s="44" customFormat="1" x14ac:dyDescent="0.25">
      <c r="A11" s="21" t="s">
        <v>894</v>
      </c>
      <c r="B11" s="38" t="s">
        <v>1165</v>
      </c>
      <c r="C11" s="21" t="s">
        <v>1179</v>
      </c>
      <c r="D11" s="21">
        <v>0</v>
      </c>
      <c r="E11" s="21">
        <v>6.81</v>
      </c>
      <c r="F11" s="21" t="s">
        <v>544</v>
      </c>
      <c r="G11" s="21" t="s">
        <v>1179</v>
      </c>
      <c r="H11" s="21">
        <v>0</v>
      </c>
      <c r="I11" s="21">
        <v>10</v>
      </c>
      <c r="J11" s="21">
        <v>11</v>
      </c>
      <c r="K11" s="23">
        <v>11525.4</v>
      </c>
      <c r="L11" s="23">
        <v>181.02</v>
      </c>
      <c r="M11" s="23">
        <v>1804.87</v>
      </c>
      <c r="N11" s="23">
        <v>0</v>
      </c>
      <c r="O11" s="23">
        <v>496.6</v>
      </c>
      <c r="P11" s="23">
        <v>1150.2</v>
      </c>
      <c r="Q11" s="23">
        <v>3374</v>
      </c>
      <c r="R11" s="23">
        <v>570</v>
      </c>
      <c r="S11" s="23">
        <v>0</v>
      </c>
      <c r="T11" s="23">
        <v>4608</v>
      </c>
      <c r="U11" s="23">
        <v>23710.09</v>
      </c>
      <c r="V11" s="23">
        <v>0</v>
      </c>
      <c r="W11" s="23">
        <f>U11+V11</f>
        <v>23710.09</v>
      </c>
      <c r="X11" s="21">
        <v>8750</v>
      </c>
      <c r="Y11" s="21">
        <v>10</v>
      </c>
      <c r="Z11" s="21">
        <v>110</v>
      </c>
      <c r="AA11" s="21">
        <v>110</v>
      </c>
      <c r="AB11" s="23">
        <f t="shared" si="2"/>
        <v>3481.6578560939797</v>
      </c>
      <c r="AC11" s="23">
        <f t="shared" si="0"/>
        <v>215.54627272727274</v>
      </c>
      <c r="AD11" s="23" t="s">
        <v>1900</v>
      </c>
      <c r="AE11" s="284">
        <v>0.51</v>
      </c>
    </row>
    <row r="12" spans="1:31" x14ac:dyDescent="0.25">
      <c r="A12" s="1"/>
      <c r="B12" s="1"/>
      <c r="C12" s="1"/>
      <c r="D12" s="1"/>
      <c r="E12" s="1"/>
      <c r="F12" s="1"/>
      <c r="G12" s="1"/>
      <c r="H12" s="1"/>
      <c r="I12" s="1"/>
      <c r="J12" s="1"/>
      <c r="K12" s="1"/>
      <c r="L12" s="1"/>
      <c r="M12" s="1"/>
      <c r="N12" s="1"/>
      <c r="O12" s="1"/>
      <c r="P12" s="1"/>
      <c r="Q12" s="1"/>
      <c r="R12" s="1"/>
      <c r="S12" s="1"/>
      <c r="T12" s="1"/>
      <c r="U12" s="1"/>
      <c r="V12" s="13"/>
      <c r="W12" s="13"/>
      <c r="X12" s="1"/>
      <c r="Y12" s="1"/>
      <c r="Z12" s="1"/>
      <c r="AA12" s="1"/>
      <c r="AB12" s="13"/>
      <c r="AC12" s="13"/>
      <c r="AD12" s="13"/>
      <c r="AE12" s="285"/>
    </row>
    <row r="13" spans="1:31" x14ac:dyDescent="0.25">
      <c r="A13" s="1"/>
      <c r="B13" s="1"/>
      <c r="C13" s="1"/>
      <c r="D13" s="1"/>
      <c r="E13" s="1"/>
      <c r="F13" s="1"/>
      <c r="G13" s="1"/>
      <c r="H13" s="1"/>
      <c r="I13" s="1"/>
      <c r="J13" s="1"/>
      <c r="K13" s="1"/>
      <c r="L13" s="1"/>
      <c r="M13" s="1"/>
      <c r="N13" s="1"/>
      <c r="O13" s="1"/>
      <c r="P13" s="1"/>
      <c r="Q13" s="1"/>
      <c r="R13" s="1"/>
      <c r="S13" s="1"/>
      <c r="T13" s="1"/>
      <c r="U13" s="1"/>
      <c r="V13" s="13"/>
      <c r="W13" s="13"/>
      <c r="X13" s="1"/>
      <c r="Y13" s="1"/>
      <c r="Z13" s="1"/>
      <c r="AA13" s="1"/>
      <c r="AB13" s="13"/>
      <c r="AC13" s="13"/>
      <c r="AD13" s="13"/>
      <c r="AE13" s="285"/>
    </row>
    <row r="14" spans="1:31" x14ac:dyDescent="0.25">
      <c r="A14" s="1"/>
      <c r="B14" s="1"/>
      <c r="C14" s="1"/>
      <c r="D14" s="1"/>
      <c r="E14" s="1"/>
      <c r="F14" s="1"/>
      <c r="G14" s="1"/>
      <c r="H14" s="1"/>
      <c r="I14" s="1"/>
      <c r="J14" s="1"/>
      <c r="K14" s="1"/>
      <c r="L14" s="1"/>
      <c r="M14" s="1"/>
      <c r="N14" s="1"/>
      <c r="O14" s="1"/>
      <c r="P14" s="1"/>
      <c r="Q14" s="1"/>
      <c r="R14" s="1"/>
      <c r="S14" s="1"/>
      <c r="T14" s="1"/>
      <c r="U14" s="1"/>
      <c r="V14" s="13"/>
      <c r="W14" s="13"/>
      <c r="X14" s="1"/>
      <c r="Y14" s="1"/>
      <c r="Z14" s="1"/>
      <c r="AA14" s="1"/>
      <c r="AB14" s="13"/>
      <c r="AC14" s="13"/>
      <c r="AD14" s="13"/>
      <c r="AE14" s="285"/>
    </row>
    <row r="15" spans="1:31" x14ac:dyDescent="0.25">
      <c r="A15" s="97"/>
      <c r="B15" s="97" t="s">
        <v>28</v>
      </c>
      <c r="C15" s="97">
        <f>COUNT(D4:D14)</f>
        <v>8</v>
      </c>
      <c r="D15" s="97">
        <f>SUM(D4:D14)</f>
        <v>27.61</v>
      </c>
      <c r="E15" s="97">
        <f>SUM(E4:E14)</f>
        <v>32.49</v>
      </c>
      <c r="F15" s="97"/>
      <c r="G15" s="97"/>
      <c r="H15" s="97">
        <f>SUM(H4:H14)</f>
        <v>0</v>
      </c>
      <c r="I15" s="97">
        <f>SUM(I4:I14)</f>
        <v>97</v>
      </c>
      <c r="J15" s="97">
        <f>MAX(J4:J14)</f>
        <v>11</v>
      </c>
      <c r="K15" s="98">
        <f t="shared" ref="K15:AA15" si="3">SUM(K4:K14)</f>
        <v>109114.77999999998</v>
      </c>
      <c r="L15" s="98">
        <f t="shared" si="3"/>
        <v>1712.19</v>
      </c>
      <c r="M15" s="98">
        <f t="shared" si="3"/>
        <v>17087.36</v>
      </c>
      <c r="N15" s="98">
        <f t="shared" si="3"/>
        <v>0</v>
      </c>
      <c r="O15" s="98">
        <f t="shared" si="3"/>
        <v>4705.0200000000004</v>
      </c>
      <c r="P15" s="98">
        <f t="shared" si="3"/>
        <v>11194.94</v>
      </c>
      <c r="Q15" s="98">
        <f t="shared" si="3"/>
        <v>33342.490000000005</v>
      </c>
      <c r="R15" s="98">
        <f t="shared" si="3"/>
        <v>5529</v>
      </c>
      <c r="S15" s="98">
        <f t="shared" si="3"/>
        <v>0</v>
      </c>
      <c r="T15" s="98">
        <f t="shared" si="3"/>
        <v>26496</v>
      </c>
      <c r="U15" s="98">
        <f t="shared" si="3"/>
        <v>217821.78999999998</v>
      </c>
      <c r="V15" s="98">
        <f t="shared" si="3"/>
        <v>0</v>
      </c>
      <c r="W15" s="98">
        <f t="shared" si="3"/>
        <v>217821.78999999998</v>
      </c>
      <c r="X15" s="101">
        <f t="shared" si="3"/>
        <v>101400</v>
      </c>
      <c r="Y15" s="101">
        <f t="shared" si="3"/>
        <v>57</v>
      </c>
      <c r="Z15" s="101">
        <f t="shared" si="3"/>
        <v>1067</v>
      </c>
      <c r="AA15" s="101">
        <f t="shared" si="3"/>
        <v>882</v>
      </c>
      <c r="AB15" s="113">
        <f>W15/(D15+E15)</f>
        <v>3624.3226289517465</v>
      </c>
      <c r="AC15" s="113">
        <f>W15/Z15</f>
        <v>204.14413308341142</v>
      </c>
      <c r="AD15" s="113"/>
      <c r="AE15" s="113"/>
    </row>
    <row r="16" spans="1:31" ht="31.2" x14ac:dyDescent="0.25">
      <c r="A16" s="146" t="s">
        <v>14</v>
      </c>
      <c r="B16" s="146" t="s">
        <v>15</v>
      </c>
      <c r="C16" s="146" t="s">
        <v>16</v>
      </c>
      <c r="D16" s="43" t="s">
        <v>526</v>
      </c>
      <c r="E16" s="43" t="s">
        <v>524</v>
      </c>
      <c r="F16" s="146" t="s">
        <v>2</v>
      </c>
      <c r="G16" s="146" t="s">
        <v>3</v>
      </c>
      <c r="H16" s="43" t="s">
        <v>29</v>
      </c>
      <c r="I16" s="43" t="s">
        <v>4</v>
      </c>
      <c r="J16" s="43" t="s">
        <v>5</v>
      </c>
      <c r="K16" s="43" t="s">
        <v>6</v>
      </c>
      <c r="L16" s="43" t="s">
        <v>773</v>
      </c>
      <c r="M16" s="43" t="s">
        <v>13</v>
      </c>
      <c r="N16" s="146" t="s">
        <v>17</v>
      </c>
      <c r="O16" s="146" t="s">
        <v>7</v>
      </c>
      <c r="P16" s="43" t="s">
        <v>8</v>
      </c>
      <c r="Q16" s="146" t="s">
        <v>9</v>
      </c>
      <c r="R16" s="43" t="s">
        <v>18</v>
      </c>
      <c r="S16" s="146" t="s">
        <v>10</v>
      </c>
      <c r="T16" s="146" t="s">
        <v>12</v>
      </c>
      <c r="U16" s="43" t="s">
        <v>169</v>
      </c>
      <c r="V16" s="43" t="s">
        <v>170</v>
      </c>
      <c r="W16" s="43" t="s">
        <v>171</v>
      </c>
      <c r="X16" s="43" t="s">
        <v>163</v>
      </c>
      <c r="Y16" s="43" t="s">
        <v>164</v>
      </c>
      <c r="Z16" s="43" t="s">
        <v>165</v>
      </c>
      <c r="AA16" s="43" t="s">
        <v>166</v>
      </c>
      <c r="AB16" s="146" t="s">
        <v>167</v>
      </c>
      <c r="AC16" s="146" t="s">
        <v>168</v>
      </c>
      <c r="AD16" s="146" t="s">
        <v>1405</v>
      </c>
      <c r="AE16" s="146" t="s">
        <v>1406</v>
      </c>
    </row>
    <row r="17" spans="1:31" x14ac:dyDescent="0.25">
      <c r="A17" s="100"/>
      <c r="B17" s="100"/>
      <c r="C17" s="100"/>
      <c r="D17" s="100"/>
      <c r="E17" s="100"/>
      <c r="F17" s="100"/>
      <c r="G17" s="100"/>
      <c r="H17" s="100"/>
      <c r="I17" s="100"/>
      <c r="J17" s="100"/>
      <c r="K17" s="100"/>
      <c r="L17" s="100"/>
      <c r="M17" s="100"/>
      <c r="N17" s="100"/>
      <c r="O17" s="100"/>
      <c r="P17" s="100"/>
      <c r="Q17" s="100"/>
      <c r="R17" s="100"/>
      <c r="S17" s="100"/>
      <c r="T17" s="100"/>
      <c r="U17" s="100"/>
      <c r="V17" s="100"/>
      <c r="W17" s="100"/>
      <c r="X17" s="100"/>
      <c r="Y17" s="100"/>
      <c r="Z17" s="100"/>
      <c r="AA17" s="100"/>
      <c r="AB17" s="100"/>
      <c r="AC17" s="100"/>
      <c r="AD17" s="100"/>
      <c r="AE17" s="100"/>
    </row>
    <row r="18" spans="1:31" s="227" customFormat="1" ht="36" x14ac:dyDescent="0.25">
      <c r="A18" s="304" t="s">
        <v>1251</v>
      </c>
      <c r="B18" s="304"/>
      <c r="C18" s="245" t="s">
        <v>30</v>
      </c>
      <c r="D18" s="245" t="s">
        <v>526</v>
      </c>
      <c r="E18" s="245" t="s">
        <v>524</v>
      </c>
      <c r="F18" s="246"/>
      <c r="G18" s="246"/>
      <c r="H18" s="245" t="s">
        <v>31</v>
      </c>
      <c r="I18" s="245" t="s">
        <v>4</v>
      </c>
      <c r="J18" s="245" t="s">
        <v>5</v>
      </c>
      <c r="K18" s="245" t="s">
        <v>6</v>
      </c>
      <c r="L18" s="245" t="s">
        <v>773</v>
      </c>
      <c r="M18" s="245" t="s">
        <v>13</v>
      </c>
      <c r="N18" s="246" t="s">
        <v>17</v>
      </c>
      <c r="O18" s="246" t="s">
        <v>7</v>
      </c>
      <c r="P18" s="245" t="s">
        <v>8</v>
      </c>
      <c r="Q18" s="246" t="s">
        <v>9</v>
      </c>
      <c r="R18" s="245" t="s">
        <v>18</v>
      </c>
      <c r="S18" s="246" t="s">
        <v>10</v>
      </c>
      <c r="T18" s="246" t="s">
        <v>12</v>
      </c>
      <c r="U18" s="245" t="s">
        <v>169</v>
      </c>
      <c r="V18" s="245" t="s">
        <v>170</v>
      </c>
      <c r="W18" s="245" t="s">
        <v>171</v>
      </c>
      <c r="X18" s="245" t="s">
        <v>163</v>
      </c>
      <c r="Y18" s="245" t="s">
        <v>164</v>
      </c>
      <c r="Z18" s="245" t="s">
        <v>165</v>
      </c>
      <c r="AA18" s="245" t="s">
        <v>166</v>
      </c>
      <c r="AB18" s="247" t="s">
        <v>167</v>
      </c>
      <c r="AC18" s="247" t="s">
        <v>168</v>
      </c>
      <c r="AD18" s="247"/>
      <c r="AE18" s="247"/>
    </row>
    <row r="19" spans="1:31" s="20" customFormat="1" ht="27" customHeight="1" x14ac:dyDescent="0.25">
      <c r="A19" s="303" t="s">
        <v>752</v>
      </c>
      <c r="B19" s="303"/>
      <c r="C19" s="95">
        <f>COUNT(D4)</f>
        <v>1</v>
      </c>
      <c r="D19" s="95">
        <f>SUM(D4)</f>
        <v>13.49</v>
      </c>
      <c r="E19" s="95">
        <f>SUM(E4)</f>
        <v>0</v>
      </c>
      <c r="F19" s="95"/>
      <c r="G19" s="95"/>
      <c r="H19" s="95">
        <f>SUM(H4)</f>
        <v>0</v>
      </c>
      <c r="I19" s="95">
        <f>SUM(I4)</f>
        <v>20</v>
      </c>
      <c r="J19" s="95">
        <f>MAX(J4)</f>
        <v>11</v>
      </c>
      <c r="K19" s="45">
        <f>SUM(K4)</f>
        <v>21530</v>
      </c>
      <c r="L19" s="45">
        <f t="shared" ref="L19:V19" si="4">SUM(L4)</f>
        <v>336.6</v>
      </c>
      <c r="M19" s="45">
        <f t="shared" si="4"/>
        <v>3371.6</v>
      </c>
      <c r="N19" s="45">
        <f t="shared" si="4"/>
        <v>0</v>
      </c>
      <c r="O19" s="45">
        <f t="shared" si="4"/>
        <v>937.2</v>
      </c>
      <c r="P19" s="45">
        <f t="shared" si="4"/>
        <v>2319.4</v>
      </c>
      <c r="Q19" s="45">
        <f t="shared" si="4"/>
        <v>12698.19</v>
      </c>
      <c r="R19" s="45">
        <f t="shared" si="4"/>
        <v>1140</v>
      </c>
      <c r="S19" s="45">
        <f t="shared" si="4"/>
        <v>0</v>
      </c>
      <c r="T19" s="45">
        <f t="shared" si="4"/>
        <v>0</v>
      </c>
      <c r="U19" s="45">
        <f t="shared" si="4"/>
        <v>42332.99</v>
      </c>
      <c r="V19" s="45">
        <f t="shared" si="4"/>
        <v>0</v>
      </c>
      <c r="W19" s="62">
        <f>U19+V19</f>
        <v>42332.99</v>
      </c>
      <c r="X19" s="95">
        <f>SUM(X4)</f>
        <v>33725</v>
      </c>
      <c r="Y19" s="95">
        <f>SUM(Y4)</f>
        <v>0</v>
      </c>
      <c r="Z19" s="95">
        <f>SUM(Z4)</f>
        <v>220</v>
      </c>
      <c r="AA19" s="95">
        <f>SUM(AA4)</f>
        <v>180</v>
      </c>
      <c r="AB19" s="62">
        <f>W19/(D19+E19)</f>
        <v>3138.1015567086729</v>
      </c>
      <c r="AC19" s="62">
        <f>W19/Z19</f>
        <v>192.42268181818181</v>
      </c>
      <c r="AD19" s="62"/>
      <c r="AE19" s="62"/>
    </row>
    <row r="20" spans="1:31" s="20" customFormat="1" ht="27" customHeight="1" x14ac:dyDescent="0.25">
      <c r="A20" s="303" t="s">
        <v>964</v>
      </c>
      <c r="B20" s="303"/>
      <c r="C20" s="95">
        <f>COUNT(D5:D7)</f>
        <v>3</v>
      </c>
      <c r="D20" s="95">
        <f>SUM(D5:D7)</f>
        <v>14.120000000000001</v>
      </c>
      <c r="E20" s="95">
        <f>SUM(E5:E7)</f>
        <v>11.04</v>
      </c>
      <c r="F20" s="95"/>
      <c r="G20" s="95"/>
      <c r="H20" s="95">
        <f>SUM(H5:H7)</f>
        <v>0</v>
      </c>
      <c r="I20" s="95">
        <f>SUM(I5:I7)</f>
        <v>52</v>
      </c>
      <c r="J20" s="95">
        <f>MAX(J5:J7)</f>
        <v>11</v>
      </c>
      <c r="K20" s="45">
        <f>SUM(K5:K7)</f>
        <v>58771.28</v>
      </c>
      <c r="L20" s="45">
        <f t="shared" ref="L20:V20" si="5">SUM(L5:L7)</f>
        <v>923.05</v>
      </c>
      <c r="M20" s="45">
        <f t="shared" si="5"/>
        <v>9203.58</v>
      </c>
      <c r="N20" s="45">
        <f t="shared" si="5"/>
        <v>0</v>
      </c>
      <c r="O20" s="45">
        <f t="shared" si="5"/>
        <v>2526.3200000000002</v>
      </c>
      <c r="P20" s="45">
        <f t="shared" si="5"/>
        <v>6000.04</v>
      </c>
      <c r="Q20" s="45">
        <f t="shared" si="5"/>
        <v>12152.6</v>
      </c>
      <c r="R20" s="45">
        <f t="shared" si="5"/>
        <v>2964</v>
      </c>
      <c r="S20" s="45">
        <f t="shared" si="5"/>
        <v>0</v>
      </c>
      <c r="T20" s="45">
        <f t="shared" si="5"/>
        <v>14976</v>
      </c>
      <c r="U20" s="45">
        <f t="shared" si="5"/>
        <v>116156.87</v>
      </c>
      <c r="V20" s="45">
        <f t="shared" si="5"/>
        <v>0</v>
      </c>
      <c r="W20" s="62">
        <f>U20+V20</f>
        <v>116156.87</v>
      </c>
      <c r="X20" s="95">
        <f>SUM(X5:X7)</f>
        <v>45800</v>
      </c>
      <c r="Y20" s="95">
        <f>SUM(Y5:Y7)</f>
        <v>32</v>
      </c>
      <c r="Z20" s="95">
        <f>SUM(Z5:Z7)</f>
        <v>572</v>
      </c>
      <c r="AA20" s="95">
        <f>SUM(AA5:AA7)</f>
        <v>427</v>
      </c>
      <c r="AB20" s="62">
        <f>W20/(D20+E20)</f>
        <v>4616.7277424483309</v>
      </c>
      <c r="AC20" s="62">
        <f>W20/Z20</f>
        <v>203.07145104895105</v>
      </c>
      <c r="AD20" s="62"/>
      <c r="AE20" s="62"/>
    </row>
    <row r="21" spans="1:31" s="20" customFormat="1" ht="27" customHeight="1" x14ac:dyDescent="0.25">
      <c r="A21" s="303" t="s">
        <v>1210</v>
      </c>
      <c r="B21" s="303"/>
      <c r="C21" s="95">
        <f>COUNT(D8:D11)</f>
        <v>4</v>
      </c>
      <c r="D21" s="95">
        <f>SUM(D8:D11)</f>
        <v>0</v>
      </c>
      <c r="E21" s="95">
        <f>SUM(E8:E11)</f>
        <v>21.45</v>
      </c>
      <c r="F21" s="95"/>
      <c r="G21" s="95"/>
      <c r="H21" s="95">
        <f>SUM(H8:H11)</f>
        <v>0</v>
      </c>
      <c r="I21" s="95">
        <f>SUM(I8:I11)</f>
        <v>25</v>
      </c>
      <c r="J21" s="95">
        <f>MAX(J8:J11)</f>
        <v>11</v>
      </c>
      <c r="K21" s="45">
        <f>SUM(K8:K11)</f>
        <v>28813.5</v>
      </c>
      <c r="L21" s="45">
        <f t="shared" ref="L21:V21" si="6">SUM(L8:L11)</f>
        <v>452.53999999999996</v>
      </c>
      <c r="M21" s="45">
        <f t="shared" si="6"/>
        <v>4512.18</v>
      </c>
      <c r="N21" s="45">
        <f t="shared" si="6"/>
        <v>0</v>
      </c>
      <c r="O21" s="45">
        <f t="shared" si="6"/>
        <v>1241.5</v>
      </c>
      <c r="P21" s="45">
        <f t="shared" si="6"/>
        <v>2875.5</v>
      </c>
      <c r="Q21" s="45">
        <f t="shared" si="6"/>
        <v>8491.7000000000007</v>
      </c>
      <c r="R21" s="45">
        <f t="shared" si="6"/>
        <v>1425</v>
      </c>
      <c r="S21" s="45">
        <f t="shared" si="6"/>
        <v>0</v>
      </c>
      <c r="T21" s="45">
        <f t="shared" si="6"/>
        <v>11520</v>
      </c>
      <c r="U21" s="45">
        <f t="shared" si="6"/>
        <v>59331.929999999993</v>
      </c>
      <c r="V21" s="45">
        <f t="shared" si="6"/>
        <v>0</v>
      </c>
      <c r="W21" s="62">
        <f>U21+V21</f>
        <v>59331.929999999993</v>
      </c>
      <c r="X21" s="95">
        <f>SUM(X8:X11)</f>
        <v>21875</v>
      </c>
      <c r="Y21" s="95">
        <f>SUM(Y8:Y11)</f>
        <v>25</v>
      </c>
      <c r="Z21" s="95">
        <f>SUM(Z8:Z11)</f>
        <v>275</v>
      </c>
      <c r="AA21" s="95">
        <f>SUM(AA8:AA11)</f>
        <v>275</v>
      </c>
      <c r="AB21" s="62">
        <f>W21/(D21+E21)</f>
        <v>2766.0573426573424</v>
      </c>
      <c r="AC21" s="62">
        <f>W21/Z21</f>
        <v>215.7524727272727</v>
      </c>
      <c r="AD21" s="62"/>
      <c r="AE21" s="62"/>
    </row>
  </sheetData>
  <mergeCells count="4">
    <mergeCell ref="A21:B21"/>
    <mergeCell ref="A19:B19"/>
    <mergeCell ref="A20:B20"/>
    <mergeCell ref="A18:B18"/>
  </mergeCells>
  <pageMargins left="0.70866141732283472" right="0.70866141732283472" top="0.74803149606299213" bottom="0.74803149606299213" header="0.31496062992125984" footer="0.31496062992125984"/>
  <pageSetup paperSize="8" scale="67" orientation="landscape" r:id="rId1"/>
  <legacyDrawing r:id="rId2"/>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9">
    <pageSetUpPr fitToPage="1"/>
  </sheetPr>
  <dimension ref="A1:AE42"/>
  <sheetViews>
    <sheetView workbookViewId="0">
      <selection activeCell="A4" sqref="A4:AE23"/>
    </sheetView>
  </sheetViews>
  <sheetFormatPr defaultRowHeight="13.2" x14ac:dyDescent="0.25"/>
  <cols>
    <col min="1" max="1" width="17.88671875" customWidth="1"/>
    <col min="2" max="3" width="13" customWidth="1"/>
    <col min="6" max="6" width="15" bestFit="1" customWidth="1"/>
    <col min="7" max="7" width="13.33203125" customWidth="1"/>
    <col min="11" max="11" width="12" bestFit="1" customWidth="1"/>
    <col min="12" max="12" width="10" bestFit="1" customWidth="1"/>
    <col min="13" max="13" width="11" bestFit="1" customWidth="1"/>
    <col min="14" max="14" width="9.33203125" bestFit="1" customWidth="1"/>
    <col min="15" max="15" width="10" bestFit="1" customWidth="1"/>
    <col min="16" max="17" width="11" bestFit="1" customWidth="1"/>
    <col min="18" max="18" width="10" bestFit="1" customWidth="1"/>
    <col min="19" max="20" width="9.33203125" bestFit="1" customWidth="1"/>
    <col min="21" max="21" width="11.6640625" customWidth="1"/>
    <col min="22" max="22" width="9.33203125" bestFit="1" customWidth="1"/>
    <col min="23" max="23" width="12" bestFit="1" customWidth="1"/>
    <col min="28" max="28" width="10.88671875" customWidth="1"/>
    <col min="29" max="29" width="9.44140625" bestFit="1" customWidth="1"/>
    <col min="30" max="30" width="17" customWidth="1"/>
    <col min="31" max="31" width="19.33203125" customWidth="1"/>
  </cols>
  <sheetData>
    <row r="1" spans="1:31" x14ac:dyDescent="0.25">
      <c r="A1" s="10" t="s">
        <v>989</v>
      </c>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31" s="44" customFormat="1" x14ac:dyDescent="0.25">
      <c r="A4" s="21" t="s">
        <v>990</v>
      </c>
      <c r="B4" s="38" t="s">
        <v>985</v>
      </c>
      <c r="C4" s="21" t="s">
        <v>1001</v>
      </c>
      <c r="D4" s="21">
        <v>7.28</v>
      </c>
      <c r="E4" s="21">
        <v>0</v>
      </c>
      <c r="F4" s="21" t="s">
        <v>191</v>
      </c>
      <c r="G4" s="21" t="s">
        <v>1001</v>
      </c>
      <c r="H4" s="21">
        <v>0</v>
      </c>
      <c r="I4" s="21">
        <v>20</v>
      </c>
      <c r="J4" s="21">
        <v>11</v>
      </c>
      <c r="K4" s="23">
        <v>23050.799999999999</v>
      </c>
      <c r="L4" s="23">
        <v>362.03</v>
      </c>
      <c r="M4" s="23">
        <v>3609.76</v>
      </c>
      <c r="N4" s="23">
        <v>0</v>
      </c>
      <c r="O4" s="23">
        <v>993.2</v>
      </c>
      <c r="P4" s="23">
        <v>2300.4</v>
      </c>
      <c r="Q4" s="23">
        <v>4224</v>
      </c>
      <c r="R4" s="23">
        <v>1140</v>
      </c>
      <c r="S4" s="23">
        <v>0</v>
      </c>
      <c r="T4" s="23">
        <v>0</v>
      </c>
      <c r="U4" s="23">
        <v>35680.19</v>
      </c>
      <c r="V4" s="23">
        <v>0</v>
      </c>
      <c r="W4" s="23">
        <f>U4+V4</f>
        <v>35680.19</v>
      </c>
      <c r="X4" s="21">
        <v>18125</v>
      </c>
      <c r="Y4" s="21">
        <v>0</v>
      </c>
      <c r="Z4" s="21">
        <v>220</v>
      </c>
      <c r="AA4" s="21">
        <v>159</v>
      </c>
      <c r="AB4" s="23">
        <f t="shared" ref="AB4:AB15" si="0">W4/(D4+E4)</f>
        <v>4901.125</v>
      </c>
      <c r="AC4" s="23">
        <f t="shared" ref="AC4:AC19" si="1">W4/Z4</f>
        <v>162.18268181818183</v>
      </c>
      <c r="AD4" s="23" t="s">
        <v>1642</v>
      </c>
      <c r="AE4" s="284"/>
    </row>
    <row r="5" spans="1:31" s="44" customFormat="1" x14ac:dyDescent="0.25">
      <c r="A5" s="21" t="s">
        <v>990</v>
      </c>
      <c r="B5" s="38" t="s">
        <v>1022</v>
      </c>
      <c r="C5" s="21" t="s">
        <v>1026</v>
      </c>
      <c r="D5" s="21">
        <v>7.08</v>
      </c>
      <c r="E5" s="21">
        <v>0</v>
      </c>
      <c r="F5" s="21" t="s">
        <v>191</v>
      </c>
      <c r="G5" s="21" t="s">
        <v>1026</v>
      </c>
      <c r="H5" s="21">
        <v>0</v>
      </c>
      <c r="I5" s="21">
        <v>20</v>
      </c>
      <c r="J5" s="21">
        <v>11</v>
      </c>
      <c r="K5" s="23">
        <v>23050.799999999999</v>
      </c>
      <c r="L5" s="23">
        <v>362.03</v>
      </c>
      <c r="M5" s="23">
        <v>3609.76</v>
      </c>
      <c r="N5" s="23">
        <v>0</v>
      </c>
      <c r="O5" s="23">
        <v>993.2</v>
      </c>
      <c r="P5" s="23">
        <v>2300.4</v>
      </c>
      <c r="Q5" s="23">
        <v>4224</v>
      </c>
      <c r="R5" s="23">
        <v>1140</v>
      </c>
      <c r="S5" s="23">
        <v>0</v>
      </c>
      <c r="T5" s="23">
        <v>0</v>
      </c>
      <c r="U5" s="23">
        <v>35680.19</v>
      </c>
      <c r="V5" s="23">
        <v>0</v>
      </c>
      <c r="W5" s="23">
        <f t="shared" ref="W5:W10" si="2">U5+V5</f>
        <v>35680.19</v>
      </c>
      <c r="X5" s="21">
        <v>17700</v>
      </c>
      <c r="Y5" s="21">
        <v>0</v>
      </c>
      <c r="Z5" s="21">
        <v>220</v>
      </c>
      <c r="AA5" s="21">
        <v>194</v>
      </c>
      <c r="AB5" s="23">
        <f t="shared" si="0"/>
        <v>5039.5748587570624</v>
      </c>
      <c r="AC5" s="23">
        <f t="shared" si="1"/>
        <v>162.18268181818183</v>
      </c>
      <c r="AD5" s="23" t="s">
        <v>1643</v>
      </c>
      <c r="AE5" s="284"/>
    </row>
    <row r="6" spans="1:31" s="44" customFormat="1" x14ac:dyDescent="0.25">
      <c r="A6" s="21" t="s">
        <v>990</v>
      </c>
      <c r="B6" s="38" t="s">
        <v>1055</v>
      </c>
      <c r="C6" s="21" t="s">
        <v>1068</v>
      </c>
      <c r="D6" s="21">
        <v>20.36</v>
      </c>
      <c r="E6" s="21">
        <v>0</v>
      </c>
      <c r="F6" s="21" t="s">
        <v>191</v>
      </c>
      <c r="G6" s="21" t="s">
        <v>1068</v>
      </c>
      <c r="H6" s="21">
        <v>0</v>
      </c>
      <c r="I6" s="21">
        <v>20</v>
      </c>
      <c r="J6" s="21">
        <v>11</v>
      </c>
      <c r="K6" s="23">
        <v>23240</v>
      </c>
      <c r="L6" s="23">
        <v>365.82</v>
      </c>
      <c r="M6" s="23">
        <v>3639.38</v>
      </c>
      <c r="N6" s="23">
        <v>0</v>
      </c>
      <c r="O6" s="23">
        <v>993.2</v>
      </c>
      <c r="P6" s="23">
        <v>2300.4</v>
      </c>
      <c r="Q6" s="23">
        <v>6396</v>
      </c>
      <c r="R6" s="23">
        <v>1140</v>
      </c>
      <c r="S6" s="23">
        <v>0</v>
      </c>
      <c r="T6" s="23">
        <v>0</v>
      </c>
      <c r="U6" s="23">
        <v>38074.800000000003</v>
      </c>
      <c r="V6" s="23">
        <v>0</v>
      </c>
      <c r="W6" s="23">
        <f t="shared" si="2"/>
        <v>38074.800000000003</v>
      </c>
      <c r="X6" s="21">
        <v>50900</v>
      </c>
      <c r="Y6" s="21">
        <v>0</v>
      </c>
      <c r="Z6" s="21">
        <v>220</v>
      </c>
      <c r="AA6" s="21">
        <v>220</v>
      </c>
      <c r="AB6" s="23">
        <f t="shared" si="0"/>
        <v>1870.0785854616897</v>
      </c>
      <c r="AC6" s="23">
        <f t="shared" si="1"/>
        <v>173.06727272727275</v>
      </c>
      <c r="AD6" s="23" t="s">
        <v>1644</v>
      </c>
      <c r="AE6" s="284"/>
    </row>
    <row r="7" spans="1:31" s="44" customFormat="1" x14ac:dyDescent="0.25">
      <c r="A7" s="21" t="s">
        <v>990</v>
      </c>
      <c r="B7" s="38" t="s">
        <v>1074</v>
      </c>
      <c r="C7" s="21" t="s">
        <v>1075</v>
      </c>
      <c r="D7" s="21">
        <v>8.1</v>
      </c>
      <c r="E7" s="21">
        <v>0</v>
      </c>
      <c r="F7" s="21" t="s">
        <v>191</v>
      </c>
      <c r="G7" s="21" t="s">
        <v>1075</v>
      </c>
      <c r="H7" s="21">
        <v>0</v>
      </c>
      <c r="I7" s="21">
        <v>18</v>
      </c>
      <c r="J7" s="21">
        <v>11</v>
      </c>
      <c r="K7" s="23">
        <v>20916</v>
      </c>
      <c r="L7" s="23">
        <v>329.23</v>
      </c>
      <c r="M7" s="23">
        <v>3275.45</v>
      </c>
      <c r="N7" s="23">
        <v>0</v>
      </c>
      <c r="O7" s="23">
        <v>893.88</v>
      </c>
      <c r="P7" s="23">
        <v>2070.36</v>
      </c>
      <c r="Q7" s="23">
        <v>6753.6</v>
      </c>
      <c r="R7" s="23">
        <v>1026</v>
      </c>
      <c r="S7" s="23">
        <v>0</v>
      </c>
      <c r="T7" s="23">
        <v>0</v>
      </c>
      <c r="U7" s="23">
        <v>35264.519999999997</v>
      </c>
      <c r="V7" s="23">
        <v>0</v>
      </c>
      <c r="W7" s="23">
        <f t="shared" si="2"/>
        <v>35264.519999999997</v>
      </c>
      <c r="X7" s="21">
        <v>20250</v>
      </c>
      <c r="Y7" s="21">
        <v>0</v>
      </c>
      <c r="Z7" s="21">
        <v>198</v>
      </c>
      <c r="AA7" s="21">
        <v>198</v>
      </c>
      <c r="AB7" s="23">
        <f t="shared" si="0"/>
        <v>4353.6444444444442</v>
      </c>
      <c r="AC7" s="23">
        <f t="shared" si="1"/>
        <v>178.10363636363635</v>
      </c>
      <c r="AD7" s="23" t="s">
        <v>1645</v>
      </c>
      <c r="AE7" s="284"/>
    </row>
    <row r="8" spans="1:31" s="44" customFormat="1" x14ac:dyDescent="0.25">
      <c r="A8" s="21" t="s">
        <v>990</v>
      </c>
      <c r="B8" s="38" t="s">
        <v>1085</v>
      </c>
      <c r="C8" s="21" t="s">
        <v>1086</v>
      </c>
      <c r="D8" s="21">
        <v>7.29</v>
      </c>
      <c r="E8" s="21">
        <v>0</v>
      </c>
      <c r="F8" s="21" t="s">
        <v>191</v>
      </c>
      <c r="G8" s="21" t="s">
        <v>1086</v>
      </c>
      <c r="H8" s="21">
        <v>0</v>
      </c>
      <c r="I8" s="21">
        <v>20</v>
      </c>
      <c r="J8" s="21">
        <v>10</v>
      </c>
      <c r="K8" s="23">
        <v>23240</v>
      </c>
      <c r="L8" s="23">
        <v>365.82</v>
      </c>
      <c r="M8" s="23">
        <v>3639.38</v>
      </c>
      <c r="N8" s="23">
        <v>0</v>
      </c>
      <c r="O8" s="23">
        <v>993.2</v>
      </c>
      <c r="P8" s="23">
        <v>2300.4</v>
      </c>
      <c r="Q8" s="23">
        <v>7504</v>
      </c>
      <c r="R8" s="23">
        <v>1140</v>
      </c>
      <c r="S8" s="23">
        <v>0</v>
      </c>
      <c r="T8" s="23">
        <v>0</v>
      </c>
      <c r="U8" s="23">
        <v>39182.800000000003</v>
      </c>
      <c r="V8" s="23">
        <v>0</v>
      </c>
      <c r="W8" s="23">
        <f t="shared" si="2"/>
        <v>39182.800000000003</v>
      </c>
      <c r="X8" s="21">
        <v>18225</v>
      </c>
      <c r="Y8" s="21">
        <v>0</v>
      </c>
      <c r="Z8" s="21">
        <v>200</v>
      </c>
      <c r="AA8" s="21">
        <v>184</v>
      </c>
      <c r="AB8" s="23">
        <f t="shared" si="0"/>
        <v>5374.8696844993146</v>
      </c>
      <c r="AC8" s="23">
        <f t="shared" si="1"/>
        <v>195.91400000000002</v>
      </c>
      <c r="AD8" s="23" t="s">
        <v>1646</v>
      </c>
      <c r="AE8" s="284"/>
    </row>
    <row r="9" spans="1:31" s="44" customFormat="1" x14ac:dyDescent="0.25">
      <c r="A9" s="21" t="s">
        <v>990</v>
      </c>
      <c r="B9" s="38" t="s">
        <v>1101</v>
      </c>
      <c r="C9" s="21" t="s">
        <v>1102</v>
      </c>
      <c r="D9" s="21">
        <v>0</v>
      </c>
      <c r="E9" s="21">
        <v>19.32</v>
      </c>
      <c r="F9" s="21" t="s">
        <v>544</v>
      </c>
      <c r="G9" s="21" t="s">
        <v>1102</v>
      </c>
      <c r="H9" s="21">
        <v>0</v>
      </c>
      <c r="I9" s="21">
        <v>23</v>
      </c>
      <c r="J9" s="21">
        <v>11</v>
      </c>
      <c r="K9" s="23">
        <v>27670.38</v>
      </c>
      <c r="L9" s="23">
        <v>439.58</v>
      </c>
      <c r="M9" s="23">
        <v>4333.18</v>
      </c>
      <c r="N9" s="23">
        <v>0</v>
      </c>
      <c r="O9" s="23">
        <v>1183.58</v>
      </c>
      <c r="P9" s="23">
        <v>8789.2199999999993</v>
      </c>
      <c r="Q9" s="23">
        <v>9064.2999999999993</v>
      </c>
      <c r="R9" s="23">
        <v>1311</v>
      </c>
      <c r="S9" s="23">
        <v>0</v>
      </c>
      <c r="T9" s="23">
        <v>0</v>
      </c>
      <c r="U9" s="23">
        <v>52791.24</v>
      </c>
      <c r="V9" s="23">
        <v>0</v>
      </c>
      <c r="W9" s="23">
        <f t="shared" si="2"/>
        <v>52791.24</v>
      </c>
      <c r="X9" s="21">
        <v>74750</v>
      </c>
      <c r="Y9" s="21">
        <v>0</v>
      </c>
      <c r="Z9" s="21">
        <v>253</v>
      </c>
      <c r="AA9" s="21">
        <v>154</v>
      </c>
      <c r="AB9" s="23">
        <f t="shared" si="0"/>
        <v>2732.4658385093167</v>
      </c>
      <c r="AC9" s="23">
        <f t="shared" si="1"/>
        <v>208.66102766798417</v>
      </c>
      <c r="AD9" s="23" t="s">
        <v>1647</v>
      </c>
      <c r="AE9" s="284">
        <v>1</v>
      </c>
    </row>
    <row r="10" spans="1:31" s="44" customFormat="1" x14ac:dyDescent="0.25">
      <c r="A10" s="21" t="s">
        <v>990</v>
      </c>
      <c r="B10" s="38" t="s">
        <v>1111</v>
      </c>
      <c r="C10" s="21" t="s">
        <v>1121</v>
      </c>
      <c r="D10" s="21">
        <v>0</v>
      </c>
      <c r="E10" s="21">
        <v>25.77</v>
      </c>
      <c r="F10" s="21" t="s">
        <v>544</v>
      </c>
      <c r="G10" s="21" t="s">
        <v>1121</v>
      </c>
      <c r="H10" s="21">
        <v>0</v>
      </c>
      <c r="I10" s="21">
        <v>18</v>
      </c>
      <c r="J10" s="21">
        <v>11</v>
      </c>
      <c r="K10" s="23">
        <v>22738.86</v>
      </c>
      <c r="L10" s="23">
        <v>361.23</v>
      </c>
      <c r="M10" s="23">
        <v>3560.91</v>
      </c>
      <c r="N10" s="23">
        <v>0</v>
      </c>
      <c r="O10" s="23">
        <v>1317.96</v>
      </c>
      <c r="P10" s="23">
        <v>7257.06</v>
      </c>
      <c r="Q10" s="23">
        <v>4910.3999999999996</v>
      </c>
      <c r="R10" s="23">
        <v>1026</v>
      </c>
      <c r="S10" s="23">
        <v>0</v>
      </c>
      <c r="T10" s="23">
        <v>0</v>
      </c>
      <c r="U10" s="23">
        <v>41172.42</v>
      </c>
      <c r="V10" s="23">
        <v>0</v>
      </c>
      <c r="W10" s="23">
        <f t="shared" si="2"/>
        <v>41172.42</v>
      </c>
      <c r="X10" s="21">
        <v>58500</v>
      </c>
      <c r="Y10" s="21">
        <v>0</v>
      </c>
      <c r="Z10" s="21">
        <v>198</v>
      </c>
      <c r="AA10" s="21">
        <v>96</v>
      </c>
      <c r="AB10" s="23">
        <f t="shared" si="0"/>
        <v>1597.6880093131547</v>
      </c>
      <c r="AC10" s="23">
        <f t="shared" si="1"/>
        <v>207.94151515151515</v>
      </c>
      <c r="AD10" s="23" t="s">
        <v>1583</v>
      </c>
      <c r="AE10" s="284">
        <v>0.9</v>
      </c>
    </row>
    <row r="11" spans="1:31" s="44" customFormat="1" x14ac:dyDescent="0.25">
      <c r="A11" s="21" t="s">
        <v>990</v>
      </c>
      <c r="B11" s="38" t="s">
        <v>1111</v>
      </c>
      <c r="C11" s="21" t="s">
        <v>1124</v>
      </c>
      <c r="D11" s="21">
        <v>0</v>
      </c>
      <c r="E11" s="21">
        <v>7.06</v>
      </c>
      <c r="F11" s="21" t="s">
        <v>544</v>
      </c>
      <c r="G11" s="21" t="s">
        <v>1124</v>
      </c>
      <c r="H11" s="21">
        <v>0</v>
      </c>
      <c r="I11" s="21">
        <v>7</v>
      </c>
      <c r="J11" s="21">
        <v>11</v>
      </c>
      <c r="K11" s="23">
        <v>8842.89</v>
      </c>
      <c r="L11" s="23">
        <v>140.47999999999999</v>
      </c>
      <c r="M11" s="23">
        <v>1384.8</v>
      </c>
      <c r="N11" s="23">
        <v>0</v>
      </c>
      <c r="O11" s="23">
        <v>512.54</v>
      </c>
      <c r="P11" s="23">
        <v>2822.19</v>
      </c>
      <c r="Q11" s="23">
        <v>1909.6</v>
      </c>
      <c r="R11" s="23">
        <v>399</v>
      </c>
      <c r="S11" s="23">
        <v>0</v>
      </c>
      <c r="T11" s="23">
        <v>0</v>
      </c>
      <c r="U11" s="23">
        <v>16011.5</v>
      </c>
      <c r="V11" s="23">
        <v>0</v>
      </c>
      <c r="W11" s="23">
        <f t="shared" ref="W11:W16" si="3">U11+V11</f>
        <v>16011.5</v>
      </c>
      <c r="X11" s="21">
        <v>6125</v>
      </c>
      <c r="Y11" s="21">
        <v>0</v>
      </c>
      <c r="Z11" s="21">
        <v>77</v>
      </c>
      <c r="AA11" s="21">
        <v>22</v>
      </c>
      <c r="AB11" s="23">
        <f t="shared" si="0"/>
        <v>2267.917847025496</v>
      </c>
      <c r="AC11" s="23">
        <f t="shared" si="1"/>
        <v>207.94155844155844</v>
      </c>
      <c r="AD11" s="23" t="s">
        <v>1606</v>
      </c>
      <c r="AE11" s="284">
        <v>0.34</v>
      </c>
    </row>
    <row r="12" spans="1:31" s="44" customFormat="1" x14ac:dyDescent="0.25">
      <c r="A12" s="21" t="s">
        <v>990</v>
      </c>
      <c r="B12" s="38" t="s">
        <v>1165</v>
      </c>
      <c r="C12" s="21" t="s">
        <v>1169</v>
      </c>
      <c r="D12" s="21">
        <v>19.91</v>
      </c>
      <c r="E12" s="21">
        <v>0</v>
      </c>
      <c r="F12" s="21" t="s">
        <v>191</v>
      </c>
      <c r="G12" s="21" t="s">
        <v>1169</v>
      </c>
      <c r="H12" s="21">
        <v>0</v>
      </c>
      <c r="I12" s="21">
        <v>20</v>
      </c>
      <c r="J12" s="21">
        <v>11</v>
      </c>
      <c r="K12" s="23">
        <v>25265.4</v>
      </c>
      <c r="L12" s="23">
        <v>401.37</v>
      </c>
      <c r="M12" s="23">
        <v>3956.56</v>
      </c>
      <c r="N12" s="23">
        <v>0</v>
      </c>
      <c r="O12" s="23">
        <v>1086.4000000000001</v>
      </c>
      <c r="P12" s="23">
        <v>8063.4</v>
      </c>
      <c r="Q12" s="23">
        <v>4680</v>
      </c>
      <c r="R12" s="23">
        <v>1140</v>
      </c>
      <c r="S12" s="23">
        <v>0</v>
      </c>
      <c r="T12" s="23">
        <v>0</v>
      </c>
      <c r="U12" s="23">
        <v>44593.13</v>
      </c>
      <c r="V12" s="23">
        <v>0</v>
      </c>
      <c r="W12" s="23">
        <f t="shared" si="3"/>
        <v>44593.13</v>
      </c>
      <c r="X12" s="21">
        <v>49775</v>
      </c>
      <c r="Y12" s="21">
        <v>0</v>
      </c>
      <c r="Z12" s="21">
        <v>220</v>
      </c>
      <c r="AA12" s="21">
        <v>163</v>
      </c>
      <c r="AB12" s="23">
        <f t="shared" si="0"/>
        <v>2239.7353088900049</v>
      </c>
      <c r="AC12" s="23">
        <f t="shared" si="1"/>
        <v>202.69604545454544</v>
      </c>
      <c r="AD12" s="23" t="s">
        <v>1830</v>
      </c>
      <c r="AE12" s="284"/>
    </row>
    <row r="13" spans="1:31" s="44" customFormat="1" x14ac:dyDescent="0.25">
      <c r="A13" s="21" t="s">
        <v>990</v>
      </c>
      <c r="B13" s="38" t="s">
        <v>1195</v>
      </c>
      <c r="C13" s="21" t="s">
        <v>1199</v>
      </c>
      <c r="D13" s="21">
        <v>9.94</v>
      </c>
      <c r="E13" s="21">
        <v>0</v>
      </c>
      <c r="F13" s="21" t="s">
        <v>191</v>
      </c>
      <c r="G13" s="21" t="s">
        <v>1199</v>
      </c>
      <c r="H13" s="21">
        <v>0</v>
      </c>
      <c r="I13" s="21">
        <v>10</v>
      </c>
      <c r="J13" s="21">
        <v>11</v>
      </c>
      <c r="K13" s="23">
        <v>12632.7</v>
      </c>
      <c r="L13" s="23">
        <v>200.69</v>
      </c>
      <c r="M13" s="23">
        <v>1978.28</v>
      </c>
      <c r="N13" s="23">
        <v>0</v>
      </c>
      <c r="O13" s="23">
        <v>543.20000000000005</v>
      </c>
      <c r="P13" s="23">
        <v>4031.7</v>
      </c>
      <c r="Q13" s="23">
        <v>2340</v>
      </c>
      <c r="R13" s="23">
        <v>570</v>
      </c>
      <c r="S13" s="23">
        <v>0</v>
      </c>
      <c r="T13" s="23">
        <v>0</v>
      </c>
      <c r="U13" s="23">
        <v>22296.57</v>
      </c>
      <c r="V13" s="23">
        <v>0</v>
      </c>
      <c r="W13" s="23">
        <f t="shared" si="3"/>
        <v>22296.57</v>
      </c>
      <c r="X13" s="21">
        <v>24850</v>
      </c>
      <c r="Y13" s="21">
        <v>0</v>
      </c>
      <c r="Z13" s="21">
        <v>110</v>
      </c>
      <c r="AA13" s="21">
        <v>110</v>
      </c>
      <c r="AB13" s="23">
        <f t="shared" si="0"/>
        <v>2243.1156941649901</v>
      </c>
      <c r="AC13" s="23">
        <f t="shared" si="1"/>
        <v>202.69609090909091</v>
      </c>
      <c r="AD13" s="23" t="s">
        <v>1784</v>
      </c>
      <c r="AE13" s="284"/>
    </row>
    <row r="14" spans="1:31" s="44" customFormat="1" x14ac:dyDescent="0.25">
      <c r="A14" s="21" t="s">
        <v>990</v>
      </c>
      <c r="B14" s="38" t="s">
        <v>1195</v>
      </c>
      <c r="C14" s="21" t="s">
        <v>1207</v>
      </c>
      <c r="D14" s="21">
        <v>0</v>
      </c>
      <c r="E14" s="21">
        <v>7.0529999999999999</v>
      </c>
      <c r="F14" s="21" t="s">
        <v>544</v>
      </c>
      <c r="G14" s="21" t="s">
        <v>1207</v>
      </c>
      <c r="H14" s="21">
        <v>0</v>
      </c>
      <c r="I14" s="21">
        <f>165/11</f>
        <v>15</v>
      </c>
      <c r="J14" s="21">
        <v>11</v>
      </c>
      <c r="K14" s="23">
        <v>18302.25</v>
      </c>
      <c r="L14" s="23">
        <v>288.08999999999997</v>
      </c>
      <c r="M14" s="23">
        <v>2866.13</v>
      </c>
      <c r="N14" s="23">
        <v>0</v>
      </c>
      <c r="O14" s="23">
        <v>786.6</v>
      </c>
      <c r="P14" s="23">
        <v>1820.55</v>
      </c>
      <c r="Q14" s="23">
        <v>4092</v>
      </c>
      <c r="R14" s="23">
        <v>855</v>
      </c>
      <c r="S14" s="23">
        <v>0</v>
      </c>
      <c r="T14" s="23">
        <v>0</v>
      </c>
      <c r="U14" s="23">
        <v>29010.63</v>
      </c>
      <c r="V14" s="23">
        <v>0</v>
      </c>
      <c r="W14" s="23">
        <f t="shared" si="3"/>
        <v>29010.63</v>
      </c>
      <c r="X14" s="21">
        <v>9698</v>
      </c>
      <c r="Y14" s="21">
        <v>0</v>
      </c>
      <c r="Z14" s="21">
        <v>165</v>
      </c>
      <c r="AA14" s="21">
        <v>139</v>
      </c>
      <c r="AB14" s="23">
        <f t="shared" si="0"/>
        <v>4113.2326669502345</v>
      </c>
      <c r="AC14" s="23">
        <f t="shared" si="1"/>
        <v>175.822</v>
      </c>
      <c r="AD14" s="23" t="s">
        <v>1612</v>
      </c>
      <c r="AE14" s="284">
        <v>0.55000000000000004</v>
      </c>
    </row>
    <row r="15" spans="1:31" s="44" customFormat="1" x14ac:dyDescent="0.25">
      <c r="A15" s="21" t="s">
        <v>990</v>
      </c>
      <c r="B15" s="38" t="s">
        <v>1222</v>
      </c>
      <c r="C15" s="21" t="s">
        <v>1227</v>
      </c>
      <c r="D15" s="21">
        <v>0</v>
      </c>
      <c r="E15" s="21">
        <v>7.11</v>
      </c>
      <c r="F15" s="21" t="s">
        <v>544</v>
      </c>
      <c r="G15" s="21" t="s">
        <v>1227</v>
      </c>
      <c r="H15" s="21">
        <v>0</v>
      </c>
      <c r="I15" s="21">
        <f>165/11</f>
        <v>15</v>
      </c>
      <c r="J15" s="21">
        <v>11</v>
      </c>
      <c r="K15" s="23">
        <v>18302.25</v>
      </c>
      <c r="L15" s="23">
        <v>288.08999999999997</v>
      </c>
      <c r="M15" s="23">
        <v>2866.13</v>
      </c>
      <c r="N15" s="23">
        <v>0</v>
      </c>
      <c r="O15" s="23">
        <v>786.6</v>
      </c>
      <c r="P15" s="23">
        <v>1820.55</v>
      </c>
      <c r="Q15" s="23">
        <v>4674</v>
      </c>
      <c r="R15" s="23">
        <v>855</v>
      </c>
      <c r="S15" s="23">
        <v>0</v>
      </c>
      <c r="T15" s="23">
        <v>0</v>
      </c>
      <c r="U15" s="23">
        <v>29592.63</v>
      </c>
      <c r="V15" s="23">
        <v>0</v>
      </c>
      <c r="W15" s="23">
        <f t="shared" si="3"/>
        <v>29592.63</v>
      </c>
      <c r="X15" s="21">
        <v>9777</v>
      </c>
      <c r="Y15" s="21">
        <v>0</v>
      </c>
      <c r="Z15" s="21">
        <v>165</v>
      </c>
      <c r="AA15" s="21">
        <v>160</v>
      </c>
      <c r="AB15" s="23">
        <f t="shared" si="0"/>
        <v>4162.1139240506327</v>
      </c>
      <c r="AC15" s="23">
        <f t="shared" si="1"/>
        <v>179.34927272727273</v>
      </c>
      <c r="AD15" s="23" t="s">
        <v>1615</v>
      </c>
      <c r="AE15" s="284">
        <v>0.55000000000000004</v>
      </c>
    </row>
    <row r="16" spans="1:31" s="44" customFormat="1" x14ac:dyDescent="0.25">
      <c r="A16" s="21" t="s">
        <v>990</v>
      </c>
      <c r="B16" s="38" t="s">
        <v>1222</v>
      </c>
      <c r="C16" s="21" t="s">
        <v>1232</v>
      </c>
      <c r="D16" s="21">
        <v>0</v>
      </c>
      <c r="E16" s="21">
        <v>14.076000000000001</v>
      </c>
      <c r="F16" s="21" t="s">
        <v>544</v>
      </c>
      <c r="G16" s="21" t="s">
        <v>1232</v>
      </c>
      <c r="H16" s="21">
        <v>0</v>
      </c>
      <c r="I16" s="21">
        <v>11</v>
      </c>
      <c r="J16" s="21">
        <v>11</v>
      </c>
      <c r="K16" s="23">
        <v>13895.97</v>
      </c>
      <c r="L16" s="23">
        <v>220.75</v>
      </c>
      <c r="M16" s="23">
        <v>2176.11</v>
      </c>
      <c r="N16" s="23">
        <v>0</v>
      </c>
      <c r="O16" s="23">
        <v>597.52</v>
      </c>
      <c r="P16" s="23">
        <v>4434.87</v>
      </c>
      <c r="Q16" s="23">
        <v>3427.6</v>
      </c>
      <c r="R16" s="23">
        <v>627</v>
      </c>
      <c r="S16" s="23">
        <v>0</v>
      </c>
      <c r="T16" s="23">
        <v>0</v>
      </c>
      <c r="U16" s="23">
        <v>25379.82</v>
      </c>
      <c r="V16" s="23">
        <v>0</v>
      </c>
      <c r="W16" s="23">
        <f t="shared" si="3"/>
        <v>25379.82</v>
      </c>
      <c r="X16" s="21">
        <v>19355</v>
      </c>
      <c r="Y16" s="21">
        <v>0</v>
      </c>
      <c r="Z16" s="21">
        <v>121</v>
      </c>
      <c r="AA16" s="21">
        <v>121</v>
      </c>
      <c r="AB16" s="23">
        <f t="shared" ref="AB16:AB21" si="4">W16/(D16+E16)</f>
        <v>1803.0562659846546</v>
      </c>
      <c r="AC16" s="23">
        <f t="shared" si="1"/>
        <v>209.75057851239669</v>
      </c>
      <c r="AD16" s="23" t="s">
        <v>1591</v>
      </c>
      <c r="AE16" s="284">
        <v>0.55000000000000004</v>
      </c>
    </row>
    <row r="17" spans="1:31" s="44" customFormat="1" x14ac:dyDescent="0.25">
      <c r="A17" s="21" t="s">
        <v>990</v>
      </c>
      <c r="B17" s="38" t="s">
        <v>1284</v>
      </c>
      <c r="C17" s="21" t="s">
        <v>1289</v>
      </c>
      <c r="D17" s="21">
        <v>12.38</v>
      </c>
      <c r="E17" s="21">
        <v>0</v>
      </c>
      <c r="F17" s="21" t="s">
        <v>191</v>
      </c>
      <c r="G17" s="21" t="s">
        <v>1289</v>
      </c>
      <c r="H17" s="21">
        <v>0</v>
      </c>
      <c r="I17" s="21">
        <v>11</v>
      </c>
      <c r="J17" s="21">
        <v>11</v>
      </c>
      <c r="K17" s="23">
        <v>26175.599999999999</v>
      </c>
      <c r="L17" s="23">
        <v>413.97</v>
      </c>
      <c r="M17" s="23">
        <v>4099.1000000000004</v>
      </c>
      <c r="N17" s="23">
        <v>0</v>
      </c>
      <c r="O17" s="23">
        <v>1124.5999999999999</v>
      </c>
      <c r="P17" s="23">
        <v>5529.2</v>
      </c>
      <c r="Q17" s="23">
        <v>3484</v>
      </c>
      <c r="R17" s="23">
        <v>1100</v>
      </c>
      <c r="S17" s="23">
        <v>0</v>
      </c>
      <c r="T17" s="23">
        <v>0</v>
      </c>
      <c r="U17" s="23">
        <v>41926.47</v>
      </c>
      <c r="V17" s="23">
        <v>0</v>
      </c>
      <c r="W17" s="23">
        <f t="shared" ref="W17:W22" si="5">U17+V17</f>
        <v>41926.47</v>
      </c>
      <c r="X17" s="21">
        <v>30950</v>
      </c>
      <c r="Y17" s="21">
        <v>0</v>
      </c>
      <c r="Z17" s="21">
        <v>220</v>
      </c>
      <c r="AA17" s="21">
        <v>222</v>
      </c>
      <c r="AB17" s="23">
        <f t="shared" si="4"/>
        <v>3386.629240710824</v>
      </c>
      <c r="AC17" s="23">
        <f t="shared" si="1"/>
        <v>190.57486363636363</v>
      </c>
      <c r="AD17" s="23" t="s">
        <v>1792</v>
      </c>
      <c r="AE17" s="284"/>
    </row>
    <row r="18" spans="1:31" s="44" customFormat="1" x14ac:dyDescent="0.25">
      <c r="A18" s="152" t="s">
        <v>990</v>
      </c>
      <c r="B18" s="38" t="s">
        <v>1354</v>
      </c>
      <c r="C18" s="21" t="s">
        <v>1362</v>
      </c>
      <c r="D18" s="21">
        <v>16.93</v>
      </c>
      <c r="E18" s="21">
        <v>0</v>
      </c>
      <c r="F18" s="21" t="s">
        <v>191</v>
      </c>
      <c r="G18" s="21" t="s">
        <v>1362</v>
      </c>
      <c r="H18" s="21">
        <v>0</v>
      </c>
      <c r="I18" s="21">
        <v>20</v>
      </c>
      <c r="J18" s="21">
        <v>11</v>
      </c>
      <c r="K18" s="23">
        <v>26420.400000000001</v>
      </c>
      <c r="L18" s="23">
        <v>418.86</v>
      </c>
      <c r="M18" s="23">
        <v>4137.43</v>
      </c>
      <c r="N18" s="23">
        <v>0</v>
      </c>
      <c r="O18" s="23">
        <v>1144.5999999999999</v>
      </c>
      <c r="P18" s="23">
        <v>8499.4</v>
      </c>
      <c r="Q18" s="23">
        <v>3516</v>
      </c>
      <c r="R18" s="23">
        <v>1100</v>
      </c>
      <c r="S18" s="23">
        <v>0</v>
      </c>
      <c r="T18" s="23">
        <v>0</v>
      </c>
      <c r="U18" s="23">
        <v>45236.69</v>
      </c>
      <c r="V18" s="23">
        <v>0</v>
      </c>
      <c r="W18" s="23">
        <f t="shared" si="5"/>
        <v>45236.69</v>
      </c>
      <c r="X18" s="21">
        <v>42325</v>
      </c>
      <c r="Y18" s="21">
        <v>0</v>
      </c>
      <c r="Z18" s="21">
        <v>220</v>
      </c>
      <c r="AA18" s="21">
        <v>210</v>
      </c>
      <c r="AB18" s="23">
        <f t="shared" si="4"/>
        <v>2671.9840519787363</v>
      </c>
      <c r="AC18" s="23">
        <f t="shared" si="1"/>
        <v>205.6213181818182</v>
      </c>
      <c r="AD18" s="23" t="s">
        <v>1829</v>
      </c>
      <c r="AE18" s="284"/>
    </row>
    <row r="19" spans="1:31" s="44" customFormat="1" x14ac:dyDescent="0.25">
      <c r="A19" s="21" t="s">
        <v>990</v>
      </c>
      <c r="B19" s="38" t="s">
        <v>1385</v>
      </c>
      <c r="C19" s="21" t="s">
        <v>1390</v>
      </c>
      <c r="D19" s="21">
        <v>0</v>
      </c>
      <c r="E19" s="21">
        <v>7.01</v>
      </c>
      <c r="F19" s="21" t="s">
        <v>544</v>
      </c>
      <c r="G19" s="21" t="s">
        <v>1390</v>
      </c>
      <c r="H19" s="21">
        <v>0</v>
      </c>
      <c r="I19" s="21">
        <v>16</v>
      </c>
      <c r="J19" s="21">
        <v>11</v>
      </c>
      <c r="K19" s="23">
        <v>20409.28</v>
      </c>
      <c r="L19" s="23">
        <v>320.55</v>
      </c>
      <c r="M19" s="23">
        <v>3196.09</v>
      </c>
      <c r="N19" s="23">
        <v>0</v>
      </c>
      <c r="O19" s="23">
        <v>883.68</v>
      </c>
      <c r="P19" s="23">
        <v>2047.2</v>
      </c>
      <c r="Q19" s="23">
        <v>5336</v>
      </c>
      <c r="R19" s="23">
        <v>880</v>
      </c>
      <c r="S19" s="23">
        <v>0</v>
      </c>
      <c r="T19" s="23">
        <v>0</v>
      </c>
      <c r="U19" s="23">
        <v>33072.800000000003</v>
      </c>
      <c r="V19" s="23">
        <v>0</v>
      </c>
      <c r="W19" s="23">
        <f t="shared" si="5"/>
        <v>33072.800000000003</v>
      </c>
      <c r="X19" s="21">
        <v>9639</v>
      </c>
      <c r="Y19" s="21">
        <v>0</v>
      </c>
      <c r="Z19" s="21">
        <v>176</v>
      </c>
      <c r="AA19" s="21">
        <v>164</v>
      </c>
      <c r="AB19" s="23">
        <f t="shared" si="4"/>
        <v>4717.9457917261061</v>
      </c>
      <c r="AC19" s="23">
        <f t="shared" si="1"/>
        <v>187.91363636363639</v>
      </c>
      <c r="AD19" s="23" t="s">
        <v>1614</v>
      </c>
      <c r="AE19" s="284">
        <v>0.55000000000000004</v>
      </c>
    </row>
    <row r="20" spans="1:31" s="44" customFormat="1" x14ac:dyDescent="0.25">
      <c r="A20" s="21" t="s">
        <v>990</v>
      </c>
      <c r="B20" s="38" t="s">
        <v>1890</v>
      </c>
      <c r="C20" s="21" t="s">
        <v>1952</v>
      </c>
      <c r="D20" s="21">
        <v>16.989999999999998</v>
      </c>
      <c r="E20" s="21">
        <v>0</v>
      </c>
      <c r="F20" s="21" t="s">
        <v>191</v>
      </c>
      <c r="G20" s="21" t="s">
        <v>1952</v>
      </c>
      <c r="H20" s="21">
        <v>0</v>
      </c>
      <c r="I20" s="21">
        <v>20</v>
      </c>
      <c r="J20" s="21">
        <v>11</v>
      </c>
      <c r="K20" s="23">
        <v>26420.400000000001</v>
      </c>
      <c r="L20" s="23">
        <v>418.86</v>
      </c>
      <c r="M20" s="23">
        <v>4137.43</v>
      </c>
      <c r="N20" s="23">
        <v>0</v>
      </c>
      <c r="O20" s="23">
        <v>1144.5999999999999</v>
      </c>
      <c r="P20" s="23">
        <v>8499.4</v>
      </c>
      <c r="Q20" s="23">
        <v>3516</v>
      </c>
      <c r="R20" s="23">
        <v>1100</v>
      </c>
      <c r="S20" s="23">
        <v>0</v>
      </c>
      <c r="T20" s="23">
        <v>0</v>
      </c>
      <c r="U20" s="23">
        <v>45236.69</v>
      </c>
      <c r="V20" s="23">
        <v>0</v>
      </c>
      <c r="W20" s="23">
        <f t="shared" si="5"/>
        <v>45236.69</v>
      </c>
      <c r="X20" s="21">
        <v>42475</v>
      </c>
      <c r="Y20" s="21">
        <v>0</v>
      </c>
      <c r="Z20" s="21">
        <v>220</v>
      </c>
      <c r="AA20" s="21">
        <v>220</v>
      </c>
      <c r="AB20" s="23">
        <f t="shared" si="4"/>
        <v>2662.5479693937614</v>
      </c>
      <c r="AC20" s="23">
        <f>W20/Z20</f>
        <v>205.6213181818182</v>
      </c>
      <c r="AD20" s="23" t="s">
        <v>1953</v>
      </c>
      <c r="AE20" s="284"/>
    </row>
    <row r="21" spans="1:31" s="44" customFormat="1" x14ac:dyDescent="0.25">
      <c r="A21" s="21" t="s">
        <v>990</v>
      </c>
      <c r="B21" s="38" t="s">
        <v>2039</v>
      </c>
      <c r="C21" s="21" t="s">
        <v>2056</v>
      </c>
      <c r="D21" s="21">
        <v>0</v>
      </c>
      <c r="E21" s="21">
        <v>7.01</v>
      </c>
      <c r="F21" s="21" t="s">
        <v>544</v>
      </c>
      <c r="G21" s="21" t="s">
        <v>2056</v>
      </c>
      <c r="H21" s="21">
        <v>0</v>
      </c>
      <c r="I21" s="21">
        <v>6</v>
      </c>
      <c r="J21" s="21">
        <v>11</v>
      </c>
      <c r="K21" s="23">
        <v>8290.14</v>
      </c>
      <c r="L21" s="23">
        <v>130.83000000000001</v>
      </c>
      <c r="M21" s="23">
        <v>1298.24</v>
      </c>
      <c r="N21" s="23">
        <v>0</v>
      </c>
      <c r="O21" s="23">
        <v>482.4</v>
      </c>
      <c r="P21" s="23">
        <v>1602</v>
      </c>
      <c r="Q21" s="23">
        <v>1024.8</v>
      </c>
      <c r="R21" s="23">
        <v>383.1</v>
      </c>
      <c r="S21" s="23">
        <v>0</v>
      </c>
      <c r="T21" s="23">
        <v>0</v>
      </c>
      <c r="U21" s="23">
        <v>13211.51</v>
      </c>
      <c r="V21" s="23">
        <v>0</v>
      </c>
      <c r="W21" s="23">
        <f t="shared" si="5"/>
        <v>13211.51</v>
      </c>
      <c r="X21" s="21">
        <v>9625</v>
      </c>
      <c r="Y21" s="21">
        <v>0</v>
      </c>
      <c r="Z21" s="21">
        <v>66</v>
      </c>
      <c r="AA21" s="21">
        <v>66</v>
      </c>
      <c r="AB21" s="23">
        <f t="shared" si="4"/>
        <v>1884.6661911554922</v>
      </c>
      <c r="AC21" s="23">
        <f>W21/Z21</f>
        <v>200.17439393939395</v>
      </c>
      <c r="AD21" s="23" t="s">
        <v>1633</v>
      </c>
      <c r="AE21" s="284">
        <v>0.55000000000000004</v>
      </c>
    </row>
    <row r="22" spans="1:31" s="44" customFormat="1" x14ac:dyDescent="0.25">
      <c r="A22" s="21" t="s">
        <v>990</v>
      </c>
      <c r="B22" s="38" t="s">
        <v>2121</v>
      </c>
      <c r="C22" s="21" t="s">
        <v>2135</v>
      </c>
      <c r="D22" s="21">
        <v>0</v>
      </c>
      <c r="E22" s="21">
        <v>26.36</v>
      </c>
      <c r="F22" s="21" t="s">
        <v>544</v>
      </c>
      <c r="G22" s="21" t="s">
        <v>2135</v>
      </c>
      <c r="H22" s="21">
        <v>0</v>
      </c>
      <c r="I22" s="21">
        <v>23</v>
      </c>
      <c r="J22" s="21">
        <v>11</v>
      </c>
      <c r="K22" s="23">
        <v>31778.87</v>
      </c>
      <c r="L22" s="23">
        <v>501.53</v>
      </c>
      <c r="M22" s="23">
        <v>4976.57</v>
      </c>
      <c r="N22" s="23">
        <v>0</v>
      </c>
      <c r="O22" s="23">
        <v>1384.6</v>
      </c>
      <c r="P22" s="23">
        <v>6771.2</v>
      </c>
      <c r="Q22" s="23">
        <v>6888.5</v>
      </c>
      <c r="R22" s="23">
        <v>1468.55</v>
      </c>
      <c r="S22" s="23">
        <v>0</v>
      </c>
      <c r="T22" s="23">
        <v>0</v>
      </c>
      <c r="U22" s="23">
        <v>53769.82</v>
      </c>
      <c r="V22" s="23">
        <v>0</v>
      </c>
      <c r="W22" s="23">
        <f t="shared" si="5"/>
        <v>53769.82</v>
      </c>
      <c r="X22" s="21">
        <v>26360</v>
      </c>
      <c r="Y22" s="21">
        <v>0</v>
      </c>
      <c r="Z22" s="21">
        <v>253</v>
      </c>
      <c r="AA22" s="21">
        <v>253</v>
      </c>
      <c r="AB22" s="23">
        <f>W22/(D22+E22)</f>
        <v>2039.8262518968133</v>
      </c>
      <c r="AC22" s="23">
        <f>W22/Z22</f>
        <v>212.52893280632412</v>
      </c>
      <c r="AD22" s="23" t="s">
        <v>1581</v>
      </c>
      <c r="AE22" s="284">
        <v>0.4</v>
      </c>
    </row>
    <row r="23" spans="1:31" s="44" customFormat="1" x14ac:dyDescent="0.25">
      <c r="A23" s="21" t="s">
        <v>990</v>
      </c>
      <c r="B23" s="38" t="s">
        <v>2201</v>
      </c>
      <c r="C23" s="21" t="s">
        <v>2232</v>
      </c>
      <c r="D23" s="21">
        <v>0</v>
      </c>
      <c r="E23" s="21">
        <v>14.04</v>
      </c>
      <c r="F23" s="21" t="s">
        <v>544</v>
      </c>
      <c r="G23" s="21" t="s">
        <v>2232</v>
      </c>
      <c r="H23" s="21">
        <v>0</v>
      </c>
      <c r="I23" s="21">
        <v>17</v>
      </c>
      <c r="J23" s="21">
        <v>11</v>
      </c>
      <c r="K23" s="23">
        <v>23488.05</v>
      </c>
      <c r="L23" s="23">
        <v>370.69</v>
      </c>
      <c r="M23" s="23">
        <v>3678.23</v>
      </c>
      <c r="N23" s="23">
        <v>0</v>
      </c>
      <c r="O23" s="23">
        <v>1023.4</v>
      </c>
      <c r="P23" s="23">
        <v>5004.8</v>
      </c>
      <c r="Q23" s="23">
        <v>5754.5</v>
      </c>
      <c r="R23" s="23">
        <v>1085.45</v>
      </c>
      <c r="S23" s="23">
        <v>0</v>
      </c>
      <c r="T23" s="23">
        <v>0</v>
      </c>
      <c r="U23" s="23">
        <v>40405.120000000003</v>
      </c>
      <c r="V23" s="23">
        <v>0</v>
      </c>
      <c r="W23" s="23">
        <f>U23+V23</f>
        <v>40405.120000000003</v>
      </c>
      <c r="X23" s="21">
        <v>20345</v>
      </c>
      <c r="Y23" s="21">
        <v>0</v>
      </c>
      <c r="Z23" s="21">
        <v>187</v>
      </c>
      <c r="AA23" s="21">
        <v>183</v>
      </c>
      <c r="AB23" s="23">
        <f>W23/(D23+E23)</f>
        <v>2877.8575498575501</v>
      </c>
      <c r="AC23" s="23">
        <f>W23/Z23</f>
        <v>216.07016042780751</v>
      </c>
      <c r="AD23" s="23" t="s">
        <v>2233</v>
      </c>
      <c r="AE23" s="298" t="s">
        <v>2234</v>
      </c>
    </row>
    <row r="24" spans="1:31" s="44" customFormat="1" x14ac:dyDescent="0.25">
      <c r="A24" s="21"/>
      <c r="B24" s="38"/>
      <c r="C24" s="21"/>
      <c r="D24" s="21"/>
      <c r="E24" s="21"/>
      <c r="F24" s="21"/>
      <c r="G24" s="21"/>
      <c r="H24" s="21"/>
      <c r="I24" s="21"/>
      <c r="J24" s="21"/>
      <c r="K24" s="23"/>
      <c r="L24" s="23"/>
      <c r="M24" s="23"/>
      <c r="N24" s="23"/>
      <c r="O24" s="23"/>
      <c r="P24" s="23"/>
      <c r="Q24" s="23"/>
      <c r="R24" s="23"/>
      <c r="S24" s="23"/>
      <c r="T24" s="23"/>
      <c r="U24" s="23"/>
      <c r="V24" s="23"/>
      <c r="W24" s="23"/>
      <c r="X24" s="21"/>
      <c r="Y24" s="21"/>
      <c r="Z24" s="21"/>
      <c r="AA24" s="21"/>
      <c r="AB24" s="23"/>
      <c r="AC24" s="23"/>
      <c r="AD24" s="23"/>
      <c r="AE24" s="284"/>
    </row>
    <row r="25" spans="1:31" s="44" customFormat="1" x14ac:dyDescent="0.25">
      <c r="A25" s="21"/>
      <c r="B25" s="38"/>
      <c r="C25" s="21"/>
      <c r="D25" s="21"/>
      <c r="E25" s="21"/>
      <c r="F25" s="21"/>
      <c r="G25" s="21"/>
      <c r="H25" s="21"/>
      <c r="I25" s="21"/>
      <c r="J25" s="21"/>
      <c r="K25" s="23"/>
      <c r="L25" s="23"/>
      <c r="M25" s="23"/>
      <c r="N25" s="23"/>
      <c r="O25" s="23"/>
      <c r="P25" s="23"/>
      <c r="Q25" s="23"/>
      <c r="R25" s="23"/>
      <c r="S25" s="23"/>
      <c r="T25" s="23"/>
      <c r="U25" s="23"/>
      <c r="V25" s="23"/>
      <c r="W25" s="23"/>
      <c r="X25" s="21"/>
      <c r="Y25" s="21"/>
      <c r="Z25" s="21"/>
      <c r="AA25" s="21"/>
      <c r="AB25" s="23"/>
      <c r="AC25" s="23"/>
      <c r="AD25" s="23"/>
      <c r="AE25" s="284"/>
    </row>
    <row r="26" spans="1:31" s="44" customFormat="1" x14ac:dyDescent="0.25">
      <c r="A26" s="21"/>
      <c r="B26" s="38"/>
      <c r="C26" s="21"/>
      <c r="D26" s="21"/>
      <c r="E26" s="21"/>
      <c r="F26" s="21"/>
      <c r="G26" s="21"/>
      <c r="H26" s="21"/>
      <c r="I26" s="21"/>
      <c r="J26" s="21"/>
      <c r="K26" s="23"/>
      <c r="L26" s="23"/>
      <c r="M26" s="23"/>
      <c r="N26" s="23"/>
      <c r="O26" s="23"/>
      <c r="P26" s="23"/>
      <c r="Q26" s="23"/>
      <c r="R26" s="23"/>
      <c r="S26" s="23"/>
      <c r="T26" s="23"/>
      <c r="U26" s="23"/>
      <c r="V26" s="23"/>
      <c r="W26" s="23"/>
      <c r="X26" s="21"/>
      <c r="Y26" s="21"/>
      <c r="Z26" s="21"/>
      <c r="AA26" s="21"/>
      <c r="AB26" s="23"/>
      <c r="AC26" s="23"/>
      <c r="AD26" s="23"/>
      <c r="AE26" s="284"/>
    </row>
    <row r="27" spans="1:31" s="44" customFormat="1" x14ac:dyDescent="0.25">
      <c r="A27" s="21"/>
      <c r="B27" s="38"/>
      <c r="C27" s="21"/>
      <c r="D27" s="21"/>
      <c r="E27" s="21"/>
      <c r="F27" s="21"/>
      <c r="G27" s="21"/>
      <c r="H27" s="21"/>
      <c r="I27" s="21"/>
      <c r="J27" s="21"/>
      <c r="K27" s="23"/>
      <c r="L27" s="23"/>
      <c r="M27" s="23"/>
      <c r="N27" s="23"/>
      <c r="O27" s="23"/>
      <c r="P27" s="23"/>
      <c r="Q27" s="23"/>
      <c r="R27" s="23"/>
      <c r="S27" s="23"/>
      <c r="T27" s="23"/>
      <c r="U27" s="23"/>
      <c r="V27" s="23"/>
      <c r="W27" s="23"/>
      <c r="X27" s="21"/>
      <c r="Y27" s="21"/>
      <c r="Z27" s="21"/>
      <c r="AA27" s="21"/>
      <c r="AB27" s="23"/>
      <c r="AC27" s="23"/>
      <c r="AD27" s="23"/>
      <c r="AE27" s="284"/>
    </row>
    <row r="28" spans="1:31" s="44" customFormat="1" x14ac:dyDescent="0.25">
      <c r="A28" s="21"/>
      <c r="B28" s="38"/>
      <c r="C28" s="21"/>
      <c r="D28" s="21"/>
      <c r="E28" s="21"/>
      <c r="F28" s="21"/>
      <c r="G28" s="21"/>
      <c r="H28" s="21"/>
      <c r="I28" s="21"/>
      <c r="J28" s="21"/>
      <c r="K28" s="23"/>
      <c r="L28" s="23"/>
      <c r="M28" s="23"/>
      <c r="N28" s="23"/>
      <c r="O28" s="23"/>
      <c r="P28" s="23"/>
      <c r="Q28" s="23"/>
      <c r="R28" s="23"/>
      <c r="S28" s="23"/>
      <c r="T28" s="23"/>
      <c r="U28" s="23"/>
      <c r="V28" s="23"/>
      <c r="W28" s="23"/>
      <c r="X28" s="21"/>
      <c r="Y28" s="21"/>
      <c r="Z28" s="21"/>
      <c r="AA28" s="21"/>
      <c r="AB28" s="23"/>
      <c r="AC28" s="23"/>
      <c r="AD28" s="23"/>
      <c r="AE28" s="284"/>
    </row>
    <row r="29" spans="1:31" s="44" customFormat="1" x14ac:dyDescent="0.25">
      <c r="A29" s="152"/>
      <c r="B29" s="38"/>
      <c r="C29" s="21"/>
      <c r="D29" s="21"/>
      <c r="E29" s="21"/>
      <c r="F29" s="21"/>
      <c r="G29" s="21"/>
      <c r="H29" s="21"/>
      <c r="I29" s="21"/>
      <c r="J29" s="21"/>
      <c r="K29" s="23"/>
      <c r="L29" s="23"/>
      <c r="M29" s="23"/>
      <c r="N29" s="23"/>
      <c r="O29" s="23"/>
      <c r="P29" s="23"/>
      <c r="Q29" s="23"/>
      <c r="R29" s="23"/>
      <c r="S29" s="23"/>
      <c r="T29" s="23"/>
      <c r="U29" s="23"/>
      <c r="V29" s="23"/>
      <c r="W29" s="23"/>
      <c r="X29" s="21"/>
      <c r="Y29" s="21"/>
      <c r="Z29" s="21"/>
      <c r="AA29" s="21"/>
      <c r="AB29" s="23"/>
      <c r="AC29" s="23"/>
      <c r="AD29" s="23"/>
      <c r="AE29" s="284"/>
    </row>
    <row r="30" spans="1:31" s="44" customFormat="1" x14ac:dyDescent="0.25">
      <c r="A30" s="21"/>
      <c r="B30" s="38"/>
      <c r="C30" s="21"/>
      <c r="D30" s="21"/>
      <c r="E30" s="21"/>
      <c r="F30" s="21"/>
      <c r="G30" s="21"/>
      <c r="H30" s="21"/>
      <c r="I30" s="21"/>
      <c r="J30" s="21"/>
      <c r="K30" s="23"/>
      <c r="L30" s="23"/>
      <c r="M30" s="23"/>
      <c r="N30" s="23"/>
      <c r="O30" s="23"/>
      <c r="P30" s="23"/>
      <c r="Q30" s="23"/>
      <c r="R30" s="23"/>
      <c r="S30" s="23"/>
      <c r="T30" s="23"/>
      <c r="U30" s="23"/>
      <c r="V30" s="23"/>
      <c r="W30" s="23"/>
      <c r="X30" s="21"/>
      <c r="Y30" s="21"/>
      <c r="Z30" s="21"/>
      <c r="AA30" s="21"/>
      <c r="AB30" s="23"/>
      <c r="AC30" s="23"/>
      <c r="AD30" s="23"/>
      <c r="AE30" s="284"/>
    </row>
    <row r="31" spans="1:31" s="44" customFormat="1" x14ac:dyDescent="0.25">
      <c r="A31" s="21"/>
      <c r="B31" s="38"/>
      <c r="C31" s="21"/>
      <c r="D31" s="21"/>
      <c r="E31" s="21"/>
      <c r="F31" s="21"/>
      <c r="G31" s="21"/>
      <c r="H31" s="21"/>
      <c r="I31" s="21"/>
      <c r="J31" s="21"/>
      <c r="K31" s="23"/>
      <c r="L31" s="23"/>
      <c r="M31" s="23"/>
      <c r="N31" s="23"/>
      <c r="O31" s="23"/>
      <c r="P31" s="23"/>
      <c r="Q31" s="23"/>
      <c r="R31" s="23"/>
      <c r="S31" s="23"/>
      <c r="T31" s="23"/>
      <c r="U31" s="23"/>
      <c r="V31" s="23"/>
      <c r="W31" s="23"/>
      <c r="X31" s="21"/>
      <c r="Y31" s="21"/>
      <c r="Z31" s="21"/>
      <c r="AA31" s="21"/>
      <c r="AB31" s="23"/>
      <c r="AC31" s="23"/>
      <c r="AD31" s="23"/>
      <c r="AE31" s="284"/>
    </row>
    <row r="32" spans="1:31" s="44" customFormat="1" x14ac:dyDescent="0.25">
      <c r="A32" s="21"/>
      <c r="B32" s="38"/>
      <c r="C32" s="21"/>
      <c r="D32" s="21"/>
      <c r="E32" s="21"/>
      <c r="F32" s="21"/>
      <c r="G32" s="21"/>
      <c r="H32" s="21"/>
      <c r="I32" s="21"/>
      <c r="J32" s="21"/>
      <c r="K32" s="23"/>
      <c r="L32" s="23"/>
      <c r="M32" s="23"/>
      <c r="N32" s="23"/>
      <c r="O32" s="23"/>
      <c r="P32" s="23"/>
      <c r="Q32" s="23"/>
      <c r="R32" s="23"/>
      <c r="S32" s="23"/>
      <c r="T32" s="23"/>
      <c r="U32" s="23"/>
      <c r="V32" s="23"/>
      <c r="W32" s="23"/>
      <c r="X32" s="21"/>
      <c r="Y32" s="21"/>
      <c r="Z32" s="21"/>
      <c r="AA32" s="21"/>
      <c r="AB32" s="23"/>
      <c r="AC32" s="23"/>
      <c r="AD32" s="23"/>
      <c r="AE32" s="284"/>
    </row>
    <row r="33" spans="1:31" s="44" customFormat="1" x14ac:dyDescent="0.25">
      <c r="A33" s="21"/>
      <c r="B33" s="38"/>
      <c r="C33" s="21"/>
      <c r="D33" s="21"/>
      <c r="E33" s="21"/>
      <c r="F33" s="21"/>
      <c r="G33" s="21"/>
      <c r="H33" s="21"/>
      <c r="I33" s="21"/>
      <c r="J33" s="21"/>
      <c r="K33" s="23"/>
      <c r="L33" s="23"/>
      <c r="M33" s="23"/>
      <c r="N33" s="23"/>
      <c r="O33" s="23"/>
      <c r="P33" s="23"/>
      <c r="Q33" s="23"/>
      <c r="R33" s="23"/>
      <c r="S33" s="23"/>
      <c r="T33" s="23"/>
      <c r="U33" s="23"/>
      <c r="V33" s="23"/>
      <c r="W33" s="23"/>
      <c r="X33" s="21"/>
      <c r="Y33" s="21"/>
      <c r="Z33" s="21"/>
      <c r="AA33" s="21"/>
      <c r="AB33" s="23"/>
      <c r="AC33" s="23"/>
      <c r="AD33" s="23"/>
      <c r="AE33" s="284"/>
    </row>
    <row r="34" spans="1:31" x14ac:dyDescent="0.25">
      <c r="A34" s="1"/>
      <c r="B34" s="1"/>
      <c r="C34" s="1"/>
      <c r="D34" s="1"/>
      <c r="E34" s="1"/>
      <c r="F34" s="1"/>
      <c r="G34" s="1"/>
      <c r="H34" s="1"/>
      <c r="I34" s="1"/>
      <c r="J34" s="1"/>
      <c r="K34" s="1"/>
      <c r="L34" s="1"/>
      <c r="M34" s="1"/>
      <c r="N34" s="1"/>
      <c r="O34" s="1"/>
      <c r="P34" s="1"/>
      <c r="Q34" s="1"/>
      <c r="R34" s="1"/>
      <c r="S34" s="1"/>
      <c r="T34" s="1"/>
      <c r="U34" s="1"/>
      <c r="V34" s="13"/>
      <c r="W34" s="13"/>
      <c r="X34" s="1"/>
      <c r="Y34" s="1"/>
      <c r="Z34" s="1"/>
      <c r="AA34" s="1"/>
      <c r="AB34" s="13"/>
      <c r="AC34" s="13"/>
      <c r="AD34" s="13"/>
      <c r="AE34" s="285"/>
    </row>
    <row r="35" spans="1:31" x14ac:dyDescent="0.25">
      <c r="A35" s="97"/>
      <c r="B35" s="97" t="s">
        <v>28</v>
      </c>
      <c r="C35" s="97">
        <f>COUNT(D4:D34)</f>
        <v>20</v>
      </c>
      <c r="D35" s="97">
        <f>SUM(D4:D34)</f>
        <v>126.25999999999998</v>
      </c>
      <c r="E35" s="97">
        <f>SUM(E4:E34)</f>
        <v>134.80900000000003</v>
      </c>
      <c r="F35" s="97"/>
      <c r="G35" s="97"/>
      <c r="H35" s="97">
        <f>SUM(H4:H34)</f>
        <v>0</v>
      </c>
      <c r="I35" s="97">
        <f>SUM(I4:I34)</f>
        <v>330</v>
      </c>
      <c r="J35" s="97">
        <f>MAX(J4:J34)</f>
        <v>11</v>
      </c>
      <c r="K35" s="98">
        <f t="shared" ref="K35:AA35" si="6">SUM(K4:K34)</f>
        <v>424131.0400000001</v>
      </c>
      <c r="L35" s="98">
        <f t="shared" si="6"/>
        <v>6700.4999999999991</v>
      </c>
      <c r="M35" s="98">
        <f t="shared" si="6"/>
        <v>66418.92</v>
      </c>
      <c r="N35" s="98">
        <f t="shared" si="6"/>
        <v>0</v>
      </c>
      <c r="O35" s="98">
        <f t="shared" si="6"/>
        <v>18868.960000000003</v>
      </c>
      <c r="P35" s="98">
        <f t="shared" si="6"/>
        <v>88264.7</v>
      </c>
      <c r="Q35" s="98">
        <f t="shared" si="6"/>
        <v>93719.3</v>
      </c>
      <c r="R35" s="98">
        <f t="shared" si="6"/>
        <v>19486.099999999999</v>
      </c>
      <c r="S35" s="98">
        <f t="shared" si="6"/>
        <v>0</v>
      </c>
      <c r="T35" s="98">
        <f t="shared" si="6"/>
        <v>0</v>
      </c>
      <c r="U35" s="98">
        <f t="shared" si="6"/>
        <v>717589.54</v>
      </c>
      <c r="V35" s="98">
        <f t="shared" si="6"/>
        <v>0</v>
      </c>
      <c r="W35" s="98">
        <f t="shared" si="6"/>
        <v>717589.54</v>
      </c>
      <c r="X35" s="101">
        <f t="shared" si="6"/>
        <v>559749</v>
      </c>
      <c r="Y35" s="101">
        <f t="shared" si="6"/>
        <v>0</v>
      </c>
      <c r="Z35" s="101">
        <f t="shared" si="6"/>
        <v>3709</v>
      </c>
      <c r="AA35" s="101">
        <f t="shared" si="6"/>
        <v>3238</v>
      </c>
      <c r="AB35" s="113">
        <f>W35/(D35+E35)</f>
        <v>2748.6585538689005</v>
      </c>
      <c r="AC35" s="113">
        <f>W35/Z35</f>
        <v>193.47251011054195</v>
      </c>
      <c r="AD35" s="113"/>
      <c r="AE35" s="113"/>
    </row>
    <row r="36" spans="1:31" ht="31.2" x14ac:dyDescent="0.25">
      <c r="A36" s="146" t="s">
        <v>14</v>
      </c>
      <c r="B36" s="146" t="s">
        <v>15</v>
      </c>
      <c r="C36" s="146" t="s">
        <v>16</v>
      </c>
      <c r="D36" s="43" t="s">
        <v>526</v>
      </c>
      <c r="E36" s="43" t="s">
        <v>524</v>
      </c>
      <c r="F36" s="146" t="s">
        <v>2</v>
      </c>
      <c r="G36" s="146" t="s">
        <v>3</v>
      </c>
      <c r="H36" s="43" t="s">
        <v>29</v>
      </c>
      <c r="I36" s="43" t="s">
        <v>4</v>
      </c>
      <c r="J36" s="43" t="s">
        <v>5</v>
      </c>
      <c r="K36" s="43" t="s">
        <v>6</v>
      </c>
      <c r="L36" s="43" t="s">
        <v>773</v>
      </c>
      <c r="M36" s="43" t="s">
        <v>13</v>
      </c>
      <c r="N36" s="146" t="s">
        <v>17</v>
      </c>
      <c r="O36" s="146" t="s">
        <v>7</v>
      </c>
      <c r="P36" s="43" t="s">
        <v>8</v>
      </c>
      <c r="Q36" s="146" t="s">
        <v>9</v>
      </c>
      <c r="R36" s="43" t="s">
        <v>18</v>
      </c>
      <c r="S36" s="146" t="s">
        <v>10</v>
      </c>
      <c r="T36" s="146" t="s">
        <v>12</v>
      </c>
      <c r="U36" s="43" t="s">
        <v>169</v>
      </c>
      <c r="V36" s="43" t="s">
        <v>170</v>
      </c>
      <c r="W36" s="43" t="s">
        <v>171</v>
      </c>
      <c r="X36" s="43" t="s">
        <v>163</v>
      </c>
      <c r="Y36" s="43" t="s">
        <v>164</v>
      </c>
      <c r="Z36" s="43" t="s">
        <v>165</v>
      </c>
      <c r="AA36" s="43" t="s">
        <v>166</v>
      </c>
      <c r="AB36" s="146" t="s">
        <v>167</v>
      </c>
      <c r="AC36" s="146" t="s">
        <v>168</v>
      </c>
      <c r="AD36" s="146" t="s">
        <v>1405</v>
      </c>
      <c r="AE36" s="146" t="s">
        <v>1406</v>
      </c>
    </row>
    <row r="37" spans="1:31" x14ac:dyDescent="0.25">
      <c r="A37" s="100"/>
      <c r="B37" s="100"/>
      <c r="C37" s="100"/>
      <c r="D37" s="100"/>
      <c r="E37" s="100"/>
      <c r="F37" s="100"/>
      <c r="G37" s="100"/>
      <c r="H37" s="100"/>
      <c r="I37" s="100"/>
      <c r="J37" s="100"/>
      <c r="K37" s="100"/>
      <c r="L37" s="100"/>
      <c r="M37" s="100"/>
      <c r="N37" s="100"/>
      <c r="O37" s="100"/>
      <c r="P37" s="100"/>
      <c r="Q37" s="100"/>
      <c r="R37" s="100"/>
      <c r="S37" s="100"/>
      <c r="T37" s="100"/>
      <c r="U37" s="100"/>
      <c r="V37" s="100"/>
      <c r="W37" s="100"/>
      <c r="X37" s="100"/>
      <c r="Y37" s="100"/>
      <c r="Z37" s="100"/>
      <c r="AA37" s="100"/>
      <c r="AB37" s="100"/>
      <c r="AC37" s="100"/>
      <c r="AD37" s="100"/>
      <c r="AE37" s="100"/>
    </row>
    <row r="38" spans="1:31" s="227" customFormat="1" ht="36" x14ac:dyDescent="0.25">
      <c r="A38" s="304" t="s">
        <v>1251</v>
      </c>
      <c r="B38" s="304"/>
      <c r="C38" s="245" t="s">
        <v>30</v>
      </c>
      <c r="D38" s="245" t="s">
        <v>526</v>
      </c>
      <c r="E38" s="245" t="s">
        <v>524</v>
      </c>
      <c r="F38" s="246"/>
      <c r="G38" s="246"/>
      <c r="H38" s="245" t="s">
        <v>31</v>
      </c>
      <c r="I38" s="245" t="s">
        <v>4</v>
      </c>
      <c r="J38" s="245" t="s">
        <v>5</v>
      </c>
      <c r="K38" s="245" t="s">
        <v>6</v>
      </c>
      <c r="L38" s="245" t="s">
        <v>773</v>
      </c>
      <c r="M38" s="245" t="s">
        <v>13</v>
      </c>
      <c r="N38" s="246" t="s">
        <v>17</v>
      </c>
      <c r="O38" s="246" t="s">
        <v>7</v>
      </c>
      <c r="P38" s="245" t="s">
        <v>8</v>
      </c>
      <c r="Q38" s="246" t="s">
        <v>9</v>
      </c>
      <c r="R38" s="245" t="s">
        <v>18</v>
      </c>
      <c r="S38" s="246" t="s">
        <v>10</v>
      </c>
      <c r="T38" s="246" t="s">
        <v>12</v>
      </c>
      <c r="U38" s="245" t="s">
        <v>169</v>
      </c>
      <c r="V38" s="245" t="s">
        <v>170</v>
      </c>
      <c r="W38" s="245" t="s">
        <v>171</v>
      </c>
      <c r="X38" s="245" t="s">
        <v>163</v>
      </c>
      <c r="Y38" s="245" t="s">
        <v>164</v>
      </c>
      <c r="Z38" s="245" t="s">
        <v>165</v>
      </c>
      <c r="AA38" s="245" t="s">
        <v>166</v>
      </c>
      <c r="AB38" s="247" t="s">
        <v>167</v>
      </c>
      <c r="AC38" s="247" t="s">
        <v>168</v>
      </c>
      <c r="AD38" s="247"/>
      <c r="AE38" s="247"/>
    </row>
    <row r="39" spans="1:31" ht="25.5" customHeight="1" x14ac:dyDescent="0.25">
      <c r="A39" s="303" t="s">
        <v>964</v>
      </c>
      <c r="B39" s="303"/>
      <c r="C39" s="100">
        <f>COUNT(D4:D8)</f>
        <v>5</v>
      </c>
      <c r="D39" s="100">
        <f>SUM(D4:D8)</f>
        <v>50.11</v>
      </c>
      <c r="E39" s="100">
        <f>SUM(E4:E8)</f>
        <v>0</v>
      </c>
      <c r="F39" s="100"/>
      <c r="G39" s="100"/>
      <c r="H39" s="100">
        <f>SUM(H4:H8)</f>
        <v>0</v>
      </c>
      <c r="I39" s="100">
        <f>SUM(I4:I8)</f>
        <v>98</v>
      </c>
      <c r="J39" s="100">
        <f>MAX(J4:J8)</f>
        <v>11</v>
      </c>
      <c r="K39" s="46">
        <f t="shared" ref="K39:V39" si="7">SUM(K4:K8)</f>
        <v>113497.60000000001</v>
      </c>
      <c r="L39" s="46">
        <f t="shared" si="7"/>
        <v>1784.9299999999998</v>
      </c>
      <c r="M39" s="46">
        <f t="shared" si="7"/>
        <v>17773.730000000003</v>
      </c>
      <c r="N39" s="46">
        <f t="shared" si="7"/>
        <v>0</v>
      </c>
      <c r="O39" s="46">
        <f t="shared" si="7"/>
        <v>4866.68</v>
      </c>
      <c r="P39" s="46">
        <f t="shared" si="7"/>
        <v>11271.960000000001</v>
      </c>
      <c r="Q39" s="46">
        <f t="shared" si="7"/>
        <v>29101.599999999999</v>
      </c>
      <c r="R39" s="46">
        <f t="shared" si="7"/>
        <v>5586</v>
      </c>
      <c r="S39" s="46">
        <f t="shared" si="7"/>
        <v>0</v>
      </c>
      <c r="T39" s="46">
        <f t="shared" si="7"/>
        <v>0</v>
      </c>
      <c r="U39" s="46">
        <f t="shared" si="7"/>
        <v>183882.5</v>
      </c>
      <c r="V39" s="46">
        <f t="shared" si="7"/>
        <v>0</v>
      </c>
      <c r="W39" s="62">
        <f>U39+V39</f>
        <v>183882.5</v>
      </c>
      <c r="X39" s="273">
        <f>SUM(X4:X8)</f>
        <v>125200</v>
      </c>
      <c r="Y39" s="273">
        <f>SUM(Y4:Y8)</f>
        <v>0</v>
      </c>
      <c r="Z39" s="273">
        <f>SUM(Z4:Z8)</f>
        <v>1058</v>
      </c>
      <c r="AA39" s="273">
        <f>SUM(AA4:AA8)</f>
        <v>955</v>
      </c>
      <c r="AB39" s="62">
        <f>W39/(D39+E39)</f>
        <v>3669.5769307523451</v>
      </c>
      <c r="AC39" s="62">
        <f>W39/Z39</f>
        <v>173.80198487712664</v>
      </c>
      <c r="AD39" s="62"/>
      <c r="AE39" s="62"/>
    </row>
    <row r="40" spans="1:31" ht="25.5" customHeight="1" x14ac:dyDescent="0.25">
      <c r="A40" s="303" t="s">
        <v>1210</v>
      </c>
      <c r="B40" s="303"/>
      <c r="C40" s="100">
        <f>COUNT(D9:D16)</f>
        <v>8</v>
      </c>
      <c r="D40" s="100">
        <f>SUM(D9:D16)</f>
        <v>29.85</v>
      </c>
      <c r="E40" s="100">
        <f>SUM(E9:E16)</f>
        <v>80.38900000000001</v>
      </c>
      <c r="F40" s="100"/>
      <c r="G40" s="100"/>
      <c r="H40" s="100">
        <f>SUM(H9:H16)</f>
        <v>0</v>
      </c>
      <c r="I40" s="100">
        <f>SUM(I9:I16)</f>
        <v>119</v>
      </c>
      <c r="J40" s="100">
        <f>MAX(J9:J16)</f>
        <v>11</v>
      </c>
      <c r="K40" s="46">
        <f t="shared" ref="K40:V40" si="8">SUM(K9:K16)</f>
        <v>147650.69999999998</v>
      </c>
      <c r="L40" s="46">
        <f t="shared" si="8"/>
        <v>2340.2799999999997</v>
      </c>
      <c r="M40" s="46">
        <f t="shared" si="8"/>
        <v>23122.100000000002</v>
      </c>
      <c r="N40" s="46">
        <f t="shared" si="8"/>
        <v>0</v>
      </c>
      <c r="O40" s="46">
        <f t="shared" si="8"/>
        <v>6814.4</v>
      </c>
      <c r="P40" s="46">
        <f t="shared" si="8"/>
        <v>39039.54</v>
      </c>
      <c r="Q40" s="46">
        <f t="shared" si="8"/>
        <v>35097.9</v>
      </c>
      <c r="R40" s="46">
        <f t="shared" si="8"/>
        <v>6783</v>
      </c>
      <c r="S40" s="46">
        <f t="shared" si="8"/>
        <v>0</v>
      </c>
      <c r="T40" s="46">
        <f t="shared" si="8"/>
        <v>0</v>
      </c>
      <c r="U40" s="46">
        <f t="shared" si="8"/>
        <v>260847.94000000003</v>
      </c>
      <c r="V40" s="46">
        <f t="shared" si="8"/>
        <v>0</v>
      </c>
      <c r="W40" s="62">
        <f>U40+V40</f>
        <v>260847.94000000003</v>
      </c>
      <c r="X40" s="273">
        <f>SUM(X9:X16)</f>
        <v>252830</v>
      </c>
      <c r="Y40" s="273">
        <f>SUM(Y9:Y16)</f>
        <v>0</v>
      </c>
      <c r="Z40" s="273">
        <f>SUM(Z9:Z16)</f>
        <v>1309</v>
      </c>
      <c r="AA40" s="273">
        <f>SUM(AA9:AA16)</f>
        <v>965</v>
      </c>
      <c r="AB40" s="62">
        <f>W40/(D40+E40)</f>
        <v>2366.2037935757767</v>
      </c>
      <c r="AC40" s="62">
        <f>W40/Z40</f>
        <v>199.27268143621086</v>
      </c>
      <c r="AD40" s="62"/>
      <c r="AE40" s="62"/>
    </row>
    <row r="41" spans="1:31" ht="25.5" customHeight="1" x14ac:dyDescent="0.25">
      <c r="A41" s="303" t="s">
        <v>1259</v>
      </c>
      <c r="B41" s="303"/>
      <c r="C41" s="100">
        <f>COUNT(D17:D18)</f>
        <v>2</v>
      </c>
      <c r="D41" s="100">
        <f>SUM(D17:D18)</f>
        <v>29.310000000000002</v>
      </c>
      <c r="E41" s="100">
        <f>SUM(E17:E18)</f>
        <v>0</v>
      </c>
      <c r="F41" s="100"/>
      <c r="G41" s="100"/>
      <c r="H41" s="100">
        <f>SUM(H17:H18)</f>
        <v>0</v>
      </c>
      <c r="I41" s="100">
        <f>SUM(I17:I18)</f>
        <v>31</v>
      </c>
      <c r="J41" s="100">
        <f>MAX(J17:J18)</f>
        <v>11</v>
      </c>
      <c r="K41" s="46">
        <f t="shared" ref="K41:V41" si="9">SUM(K17:K18)</f>
        <v>52596</v>
      </c>
      <c r="L41" s="46">
        <f t="shared" si="9"/>
        <v>832.83</v>
      </c>
      <c r="M41" s="46">
        <f t="shared" si="9"/>
        <v>8236.5300000000007</v>
      </c>
      <c r="N41" s="46">
        <f t="shared" si="9"/>
        <v>0</v>
      </c>
      <c r="O41" s="46">
        <f t="shared" si="9"/>
        <v>2269.1999999999998</v>
      </c>
      <c r="P41" s="46">
        <f t="shared" si="9"/>
        <v>14028.599999999999</v>
      </c>
      <c r="Q41" s="46">
        <f t="shared" si="9"/>
        <v>7000</v>
      </c>
      <c r="R41" s="46">
        <f t="shared" si="9"/>
        <v>2200</v>
      </c>
      <c r="S41" s="46">
        <f t="shared" si="9"/>
        <v>0</v>
      </c>
      <c r="T41" s="46">
        <f t="shared" si="9"/>
        <v>0</v>
      </c>
      <c r="U41" s="46">
        <f t="shared" si="9"/>
        <v>87163.16</v>
      </c>
      <c r="V41" s="46">
        <f t="shared" si="9"/>
        <v>0</v>
      </c>
      <c r="W41" s="62">
        <f>U41+V41</f>
        <v>87163.16</v>
      </c>
      <c r="X41" s="273">
        <f>SUM(X17:X18)</f>
        <v>73275</v>
      </c>
      <c r="Y41" s="273">
        <f>SUM(Y17:Y18)</f>
        <v>0</v>
      </c>
      <c r="Z41" s="273">
        <f>SUM(Z17:Z18)</f>
        <v>440</v>
      </c>
      <c r="AA41" s="273">
        <f>SUM(AA17:AA18)</f>
        <v>432</v>
      </c>
      <c r="AB41" s="62">
        <f>W41/(D41+E41)</f>
        <v>2973.8369157284201</v>
      </c>
      <c r="AC41" s="62">
        <f>W41/Z41</f>
        <v>198.09809090909093</v>
      </c>
      <c r="AD41" s="62"/>
      <c r="AE41" s="62"/>
    </row>
    <row r="42" spans="1:31" ht="25.5" customHeight="1" x14ac:dyDescent="0.25">
      <c r="A42" s="303" t="s">
        <v>1364</v>
      </c>
      <c r="B42" s="303"/>
      <c r="C42" s="100">
        <f>COUNT(D19:D29)</f>
        <v>5</v>
      </c>
      <c r="D42" s="100">
        <f>SUM(D19:D29)</f>
        <v>16.989999999999998</v>
      </c>
      <c r="E42" s="100">
        <f>SUM(E18:E19)</f>
        <v>7.01</v>
      </c>
      <c r="F42" s="100"/>
      <c r="G42" s="100"/>
      <c r="H42" s="100">
        <f>SUM(H19:H29)</f>
        <v>0</v>
      </c>
      <c r="I42" s="100">
        <f>SUM(I19:I29)</f>
        <v>82</v>
      </c>
      <c r="J42" s="100">
        <f>MAX(J19:J29)</f>
        <v>11</v>
      </c>
      <c r="K42" s="46">
        <f>SUM(K19:K29)</f>
        <v>110386.74</v>
      </c>
      <c r="L42" s="46">
        <f t="shared" ref="L42:AA42" si="10">SUM(L19:L29)</f>
        <v>1742.46</v>
      </c>
      <c r="M42" s="46">
        <f t="shared" si="10"/>
        <v>17286.560000000001</v>
      </c>
      <c r="N42" s="46">
        <f t="shared" si="10"/>
        <v>0</v>
      </c>
      <c r="O42" s="46">
        <f t="shared" si="10"/>
        <v>4918.6799999999994</v>
      </c>
      <c r="P42" s="46">
        <f t="shared" si="10"/>
        <v>23924.6</v>
      </c>
      <c r="Q42" s="46">
        <f t="shared" si="10"/>
        <v>22519.8</v>
      </c>
      <c r="R42" s="46">
        <f t="shared" si="10"/>
        <v>4917.0999999999995</v>
      </c>
      <c r="S42" s="46">
        <f t="shared" si="10"/>
        <v>0</v>
      </c>
      <c r="T42" s="46">
        <f t="shared" si="10"/>
        <v>0</v>
      </c>
      <c r="U42" s="46">
        <f t="shared" si="10"/>
        <v>185695.94</v>
      </c>
      <c r="V42" s="46">
        <f t="shared" si="10"/>
        <v>0</v>
      </c>
      <c r="W42" s="46">
        <f t="shared" si="10"/>
        <v>185695.94</v>
      </c>
      <c r="X42" s="273">
        <f t="shared" si="10"/>
        <v>108444</v>
      </c>
      <c r="Y42" s="273">
        <f t="shared" si="10"/>
        <v>0</v>
      </c>
      <c r="Z42" s="273">
        <f t="shared" si="10"/>
        <v>902</v>
      </c>
      <c r="AA42" s="273">
        <f t="shared" si="10"/>
        <v>886</v>
      </c>
      <c r="AB42" s="62">
        <f>W42/(D42+E42)</f>
        <v>7737.3308333333334</v>
      </c>
      <c r="AC42" s="62">
        <f>W42/Z42</f>
        <v>205.87133037694014</v>
      </c>
      <c r="AD42" s="62"/>
      <c r="AE42" s="62"/>
    </row>
  </sheetData>
  <mergeCells count="5">
    <mergeCell ref="A40:B40"/>
    <mergeCell ref="A39:B39"/>
    <mergeCell ref="A38:B38"/>
    <mergeCell ref="A41:B41"/>
    <mergeCell ref="A42:B42"/>
  </mergeCells>
  <pageMargins left="0.70866141732283472" right="0.70866141732283472" top="0.74803149606299213" bottom="0.74803149606299213" header="0.31496062992125984" footer="0.31496062992125984"/>
  <pageSetup paperSize="8" scale="56" orientation="landscape" r:id="rId1"/>
  <legacyDrawing r:id="rId2"/>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0">
    <pageSetUpPr fitToPage="1"/>
  </sheetPr>
  <dimension ref="A1:AE38"/>
  <sheetViews>
    <sheetView topLeftCell="A4" zoomScaleNormal="100" workbookViewId="0">
      <selection activeCell="A4" sqref="A4:AE28"/>
    </sheetView>
  </sheetViews>
  <sheetFormatPr defaultRowHeight="13.2" x14ac:dyDescent="0.25"/>
  <cols>
    <col min="1" max="1" width="17.33203125" customWidth="1"/>
    <col min="2" max="2" width="13.5546875" customWidth="1"/>
    <col min="3" max="3" width="14.6640625" customWidth="1"/>
    <col min="6" max="6" width="16.109375" customWidth="1"/>
    <col min="7" max="7" width="13.6640625" bestFit="1" customWidth="1"/>
    <col min="11" max="11" width="12" bestFit="1" customWidth="1"/>
    <col min="12" max="12" width="10" bestFit="1" customWidth="1"/>
    <col min="13" max="13" width="11" bestFit="1" customWidth="1"/>
    <col min="14" max="14" width="9.33203125" bestFit="1" customWidth="1"/>
    <col min="15" max="15" width="10" bestFit="1" customWidth="1"/>
    <col min="16" max="17" width="11" bestFit="1" customWidth="1"/>
    <col min="18" max="18" width="10" bestFit="1" customWidth="1"/>
    <col min="19" max="20" width="9.33203125" bestFit="1" customWidth="1"/>
    <col min="21" max="21" width="12" bestFit="1" customWidth="1"/>
    <col min="22" max="22" width="9.33203125" bestFit="1" customWidth="1"/>
    <col min="23" max="23" width="12" bestFit="1" customWidth="1"/>
    <col min="28" max="28" width="10" bestFit="1" customWidth="1"/>
    <col min="29" max="29" width="9.44140625" bestFit="1" customWidth="1"/>
    <col min="30" max="30" width="17.109375" customWidth="1"/>
    <col min="31" max="31" width="23" customWidth="1"/>
  </cols>
  <sheetData>
    <row r="1" spans="1:31" x14ac:dyDescent="0.25">
      <c r="A1" s="10" t="s">
        <v>1158</v>
      </c>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31" x14ac:dyDescent="0.25">
      <c r="A4" s="1" t="s">
        <v>1159</v>
      </c>
      <c r="B4" s="31" t="s">
        <v>1145</v>
      </c>
      <c r="C4" s="1" t="s">
        <v>1164</v>
      </c>
      <c r="D4" s="1">
        <v>11.8</v>
      </c>
      <c r="E4" s="1">
        <v>0</v>
      </c>
      <c r="F4" s="1" t="s">
        <v>177</v>
      </c>
      <c r="G4" s="1" t="s">
        <v>1164</v>
      </c>
      <c r="H4" s="1">
        <v>0</v>
      </c>
      <c r="I4" s="1">
        <v>20</v>
      </c>
      <c r="J4" s="1">
        <v>11</v>
      </c>
      <c r="K4" s="13">
        <v>24403</v>
      </c>
      <c r="L4" s="13">
        <v>384.12</v>
      </c>
      <c r="M4" s="13">
        <v>3821.51</v>
      </c>
      <c r="N4" s="13">
        <v>0</v>
      </c>
      <c r="O4" s="13">
        <v>1048.8</v>
      </c>
      <c r="P4" s="13">
        <v>2427.4</v>
      </c>
      <c r="Q4" s="13">
        <v>4680</v>
      </c>
      <c r="R4" s="13">
        <v>1140</v>
      </c>
      <c r="S4" s="13">
        <v>0</v>
      </c>
      <c r="T4" s="13">
        <v>0</v>
      </c>
      <c r="U4" s="13">
        <v>37904.83</v>
      </c>
      <c r="V4" s="13">
        <v>0</v>
      </c>
      <c r="W4" s="13">
        <f t="shared" ref="W4:W9" si="0">U4+V4</f>
        <v>37904.83</v>
      </c>
      <c r="X4" s="1">
        <v>29500</v>
      </c>
      <c r="Y4" s="1">
        <v>0</v>
      </c>
      <c r="Z4" s="1">
        <v>220</v>
      </c>
      <c r="AA4" s="1">
        <v>161</v>
      </c>
      <c r="AB4" s="13">
        <f t="shared" ref="AB4:AB9" si="1">W4/(D4+E4)</f>
        <v>3212.2737288135595</v>
      </c>
      <c r="AC4" s="13">
        <f t="shared" ref="AC4:AC17" si="2">W4/Z4</f>
        <v>172.29468181818183</v>
      </c>
      <c r="AD4" s="13" t="s">
        <v>1786</v>
      </c>
      <c r="AE4" s="285"/>
    </row>
    <row r="5" spans="1:31" x14ac:dyDescent="0.25">
      <c r="A5" s="1" t="s">
        <v>1159</v>
      </c>
      <c r="B5" s="31" t="s">
        <v>1165</v>
      </c>
      <c r="C5" s="1" t="s">
        <v>1181</v>
      </c>
      <c r="D5" s="1">
        <v>0</v>
      </c>
      <c r="E5" s="1">
        <v>2.81</v>
      </c>
      <c r="F5" s="1" t="s">
        <v>544</v>
      </c>
      <c r="G5" s="1" t="s">
        <v>1181</v>
      </c>
      <c r="H5" s="1">
        <v>0</v>
      </c>
      <c r="I5" s="1">
        <v>4</v>
      </c>
      <c r="J5" s="1">
        <v>11</v>
      </c>
      <c r="K5" s="13">
        <v>4880.6000000000004</v>
      </c>
      <c r="L5" s="13">
        <v>76.819999999999993</v>
      </c>
      <c r="M5" s="13">
        <v>764.3</v>
      </c>
      <c r="N5" s="13">
        <v>0</v>
      </c>
      <c r="O5" s="13">
        <v>209.76</v>
      </c>
      <c r="P5" s="13">
        <v>485.48</v>
      </c>
      <c r="Q5" s="13">
        <v>1867.2</v>
      </c>
      <c r="R5" s="13">
        <v>228</v>
      </c>
      <c r="S5" s="13">
        <v>0</v>
      </c>
      <c r="T5" s="13">
        <v>0</v>
      </c>
      <c r="U5" s="13">
        <v>8512.17</v>
      </c>
      <c r="V5" s="13">
        <v>0</v>
      </c>
      <c r="W5" s="13">
        <f t="shared" si="0"/>
        <v>8512.17</v>
      </c>
      <c r="X5" s="1">
        <v>3500</v>
      </c>
      <c r="Y5" s="1">
        <v>0</v>
      </c>
      <c r="Z5" s="1">
        <v>44</v>
      </c>
      <c r="AA5" s="1">
        <v>42</v>
      </c>
      <c r="AB5" s="13">
        <f t="shared" si="1"/>
        <v>3029.241992882562</v>
      </c>
      <c r="AC5" s="13">
        <f t="shared" si="2"/>
        <v>193.4584090909091</v>
      </c>
      <c r="AD5" s="13" t="s">
        <v>1528</v>
      </c>
      <c r="AE5" s="285">
        <v>0.49</v>
      </c>
    </row>
    <row r="6" spans="1:31" x14ac:dyDescent="0.25">
      <c r="A6" s="1" t="s">
        <v>1159</v>
      </c>
      <c r="B6" s="31" t="s">
        <v>1184</v>
      </c>
      <c r="C6" s="1" t="s">
        <v>1185</v>
      </c>
      <c r="D6" s="1">
        <v>0</v>
      </c>
      <c r="E6" s="1">
        <v>2.4300000000000002</v>
      </c>
      <c r="F6" s="1" t="s">
        <v>544</v>
      </c>
      <c r="G6" s="1" t="s">
        <v>1185</v>
      </c>
      <c r="H6" s="1">
        <v>0</v>
      </c>
      <c r="I6" s="1">
        <v>4</v>
      </c>
      <c r="J6" s="1">
        <v>11</v>
      </c>
      <c r="K6" s="13">
        <v>4880.6000000000004</v>
      </c>
      <c r="L6" s="13">
        <v>76.819999999999993</v>
      </c>
      <c r="M6" s="13">
        <v>764.3</v>
      </c>
      <c r="N6" s="13">
        <v>0</v>
      </c>
      <c r="O6" s="13">
        <v>209.76</v>
      </c>
      <c r="P6" s="13">
        <v>485.48</v>
      </c>
      <c r="Q6" s="13">
        <v>1867.2</v>
      </c>
      <c r="R6" s="13">
        <v>228</v>
      </c>
      <c r="S6" s="13">
        <v>0</v>
      </c>
      <c r="T6" s="13">
        <v>0</v>
      </c>
      <c r="U6" s="13">
        <v>8512.17</v>
      </c>
      <c r="V6" s="13">
        <v>0</v>
      </c>
      <c r="W6" s="13">
        <f t="shared" si="0"/>
        <v>8512.17</v>
      </c>
      <c r="X6" s="1">
        <v>3500</v>
      </c>
      <c r="Y6" s="1">
        <v>0</v>
      </c>
      <c r="Z6" s="1">
        <v>44</v>
      </c>
      <c r="AA6" s="1">
        <v>43</v>
      </c>
      <c r="AB6" s="13">
        <f t="shared" si="1"/>
        <v>3502.9506172839506</v>
      </c>
      <c r="AC6" s="13">
        <f t="shared" si="2"/>
        <v>193.4584090909091</v>
      </c>
      <c r="AD6" s="13" t="s">
        <v>1527</v>
      </c>
      <c r="AE6" s="285">
        <v>0.56999999999999995</v>
      </c>
    </row>
    <row r="7" spans="1:31" x14ac:dyDescent="0.25">
      <c r="A7" s="1" t="s">
        <v>1159</v>
      </c>
      <c r="B7" s="31" t="s">
        <v>1195</v>
      </c>
      <c r="C7" s="1" t="s">
        <v>1200</v>
      </c>
      <c r="D7" s="1">
        <v>9.9600000000000009</v>
      </c>
      <c r="E7" s="1">
        <v>0</v>
      </c>
      <c r="F7" s="1" t="s">
        <v>177</v>
      </c>
      <c r="G7" s="1" t="s">
        <v>1200</v>
      </c>
      <c r="H7" s="1">
        <v>0</v>
      </c>
      <c r="I7" s="1">
        <v>20</v>
      </c>
      <c r="J7" s="1">
        <v>11</v>
      </c>
      <c r="K7" s="13">
        <v>25265.4</v>
      </c>
      <c r="L7" s="13">
        <v>401.37</v>
      </c>
      <c r="M7" s="13">
        <v>3956.56</v>
      </c>
      <c r="N7" s="13">
        <v>0</v>
      </c>
      <c r="O7" s="13">
        <v>1086.4000000000001</v>
      </c>
      <c r="P7" s="13">
        <v>8063.4</v>
      </c>
      <c r="Q7" s="13">
        <v>4680</v>
      </c>
      <c r="R7" s="13">
        <v>1140</v>
      </c>
      <c r="S7" s="13">
        <v>0</v>
      </c>
      <c r="T7" s="13">
        <v>0</v>
      </c>
      <c r="U7" s="13">
        <v>44593.13</v>
      </c>
      <c r="V7" s="13">
        <v>0</v>
      </c>
      <c r="W7" s="13">
        <f t="shared" si="0"/>
        <v>44593.13</v>
      </c>
      <c r="X7" s="1">
        <v>24900</v>
      </c>
      <c r="Y7" s="1">
        <v>0</v>
      </c>
      <c r="Z7" s="1">
        <v>220</v>
      </c>
      <c r="AA7" s="1">
        <v>205</v>
      </c>
      <c r="AB7" s="13">
        <f t="shared" si="1"/>
        <v>4477.2218875502003</v>
      </c>
      <c r="AC7" s="13">
        <f t="shared" si="2"/>
        <v>202.69604545454544</v>
      </c>
      <c r="AD7" s="13" t="s">
        <v>1782</v>
      </c>
      <c r="AE7" s="285"/>
    </row>
    <row r="8" spans="1:31" x14ac:dyDescent="0.25">
      <c r="A8" s="1" t="s">
        <v>1159</v>
      </c>
      <c r="B8" s="31" t="s">
        <v>1195</v>
      </c>
      <c r="C8" s="1" t="s">
        <v>1208</v>
      </c>
      <c r="D8" s="1">
        <v>0</v>
      </c>
      <c r="E8" s="1">
        <v>7.07</v>
      </c>
      <c r="F8" s="1" t="s">
        <v>544</v>
      </c>
      <c r="G8" s="1" t="s">
        <v>1208</v>
      </c>
      <c r="H8" s="1">
        <v>0</v>
      </c>
      <c r="I8" s="1">
        <v>15</v>
      </c>
      <c r="J8" s="1">
        <v>11</v>
      </c>
      <c r="K8" s="13">
        <v>18302.25</v>
      </c>
      <c r="L8" s="13">
        <v>288.08999999999997</v>
      </c>
      <c r="M8" s="13">
        <v>2866.13</v>
      </c>
      <c r="N8" s="13">
        <v>0</v>
      </c>
      <c r="O8" s="13">
        <v>786.6</v>
      </c>
      <c r="P8" s="13">
        <v>1820.55</v>
      </c>
      <c r="Q8" s="13">
        <v>4092</v>
      </c>
      <c r="R8" s="13">
        <v>855</v>
      </c>
      <c r="S8" s="13">
        <v>0</v>
      </c>
      <c r="T8" s="13">
        <v>0</v>
      </c>
      <c r="U8" s="13">
        <v>29010.63</v>
      </c>
      <c r="V8" s="13">
        <v>0</v>
      </c>
      <c r="W8" s="13">
        <f t="shared" si="0"/>
        <v>29010.63</v>
      </c>
      <c r="X8" s="1">
        <v>9722</v>
      </c>
      <c r="Y8" s="1">
        <v>0</v>
      </c>
      <c r="Z8" s="1">
        <v>165</v>
      </c>
      <c r="AA8" s="1">
        <v>131</v>
      </c>
      <c r="AB8" s="13">
        <f t="shared" si="1"/>
        <v>4103.3422913719942</v>
      </c>
      <c r="AC8" s="13">
        <f t="shared" si="2"/>
        <v>175.822</v>
      </c>
      <c r="AD8" s="13" t="s">
        <v>1576</v>
      </c>
      <c r="AE8" s="285">
        <v>0.55000000000000004</v>
      </c>
    </row>
    <row r="9" spans="1:31" x14ac:dyDescent="0.25">
      <c r="A9" s="1" t="s">
        <v>1159</v>
      </c>
      <c r="B9" s="31" t="s">
        <v>1222</v>
      </c>
      <c r="C9" s="1" t="s">
        <v>1225</v>
      </c>
      <c r="D9" s="1">
        <v>0</v>
      </c>
      <c r="E9" s="1">
        <v>7.0090000000000003</v>
      </c>
      <c r="F9" s="1" t="s">
        <v>544</v>
      </c>
      <c r="G9" s="1" t="s">
        <v>1225</v>
      </c>
      <c r="H9" s="1">
        <v>0</v>
      </c>
      <c r="I9" s="1">
        <v>15</v>
      </c>
      <c r="J9" s="1">
        <v>11</v>
      </c>
      <c r="K9" s="13">
        <v>18302.25</v>
      </c>
      <c r="L9" s="13">
        <v>288.08999999999997</v>
      </c>
      <c r="M9" s="13">
        <v>2866.13</v>
      </c>
      <c r="N9" s="13">
        <v>0</v>
      </c>
      <c r="O9" s="13">
        <v>786.6</v>
      </c>
      <c r="P9" s="13">
        <v>1820.55</v>
      </c>
      <c r="Q9" s="13">
        <v>4674</v>
      </c>
      <c r="R9" s="13">
        <v>855</v>
      </c>
      <c r="S9" s="13">
        <v>0</v>
      </c>
      <c r="T9" s="13">
        <v>0</v>
      </c>
      <c r="U9" s="13">
        <v>29592.63</v>
      </c>
      <c r="V9" s="13">
        <v>0</v>
      </c>
      <c r="W9" s="13">
        <f t="shared" si="0"/>
        <v>29592.63</v>
      </c>
      <c r="X9" s="1">
        <v>9638</v>
      </c>
      <c r="Y9" s="1">
        <v>0</v>
      </c>
      <c r="Z9" s="1">
        <v>165</v>
      </c>
      <c r="AA9" s="1">
        <v>152</v>
      </c>
      <c r="AB9" s="13">
        <f t="shared" si="1"/>
        <v>4222.0901697817089</v>
      </c>
      <c r="AC9" s="13">
        <f t="shared" si="2"/>
        <v>179.34927272727273</v>
      </c>
      <c r="AD9" s="13" t="s">
        <v>1633</v>
      </c>
      <c r="AE9" s="285">
        <v>0.55000000000000004</v>
      </c>
    </row>
    <row r="10" spans="1:31" x14ac:dyDescent="0.25">
      <c r="A10" s="1" t="s">
        <v>1159</v>
      </c>
      <c r="B10" s="31" t="s">
        <v>1244</v>
      </c>
      <c r="C10" s="1" t="s">
        <v>1245</v>
      </c>
      <c r="D10" s="1">
        <v>0</v>
      </c>
      <c r="E10" s="1">
        <v>6.8109999999999999</v>
      </c>
      <c r="F10" s="1" t="s">
        <v>544</v>
      </c>
      <c r="G10" s="1" t="s">
        <v>1245</v>
      </c>
      <c r="H10" s="1">
        <v>0</v>
      </c>
      <c r="I10" s="1">
        <v>8</v>
      </c>
      <c r="J10" s="1">
        <v>11</v>
      </c>
      <c r="K10" s="13">
        <v>9761.2000000000007</v>
      </c>
      <c r="L10" s="13">
        <v>153.65</v>
      </c>
      <c r="M10" s="13">
        <v>1528.6</v>
      </c>
      <c r="N10" s="13">
        <v>0</v>
      </c>
      <c r="O10" s="13">
        <v>419.52</v>
      </c>
      <c r="P10" s="13">
        <v>970.96</v>
      </c>
      <c r="Q10" s="13">
        <v>3734.4</v>
      </c>
      <c r="R10" s="13">
        <v>456</v>
      </c>
      <c r="S10" s="13">
        <v>0</v>
      </c>
      <c r="T10" s="13">
        <v>0</v>
      </c>
      <c r="U10" s="13">
        <v>17024.330000000002</v>
      </c>
      <c r="V10" s="13">
        <v>0</v>
      </c>
      <c r="W10" s="13">
        <f t="shared" ref="W10:W15" si="3">U10+V10</f>
        <v>17024.330000000002</v>
      </c>
      <c r="X10" s="1">
        <v>9366</v>
      </c>
      <c r="Y10" s="1">
        <v>0</v>
      </c>
      <c r="Z10" s="1">
        <v>88</v>
      </c>
      <c r="AA10" s="1">
        <v>81</v>
      </c>
      <c r="AB10" s="13">
        <f t="shared" ref="AB10:AB15" si="4">W10/(D10+E10)</f>
        <v>2499.5345764204967</v>
      </c>
      <c r="AC10" s="13">
        <f t="shared" si="2"/>
        <v>193.45829545454546</v>
      </c>
      <c r="AD10" s="13" t="s">
        <v>1565</v>
      </c>
      <c r="AE10" s="285">
        <v>0.55000000000000004</v>
      </c>
    </row>
    <row r="11" spans="1:31" x14ac:dyDescent="0.25">
      <c r="A11" s="1" t="s">
        <v>1159</v>
      </c>
      <c r="B11" s="31" t="s">
        <v>1244</v>
      </c>
      <c r="C11" s="1" t="s">
        <v>1246</v>
      </c>
      <c r="D11" s="1">
        <v>0</v>
      </c>
      <c r="E11" s="1">
        <v>6.8949999999999996</v>
      </c>
      <c r="F11" s="1" t="s">
        <v>544</v>
      </c>
      <c r="G11" s="1" t="s">
        <v>1246</v>
      </c>
      <c r="H11" s="1">
        <v>0</v>
      </c>
      <c r="I11" s="1">
        <v>8</v>
      </c>
      <c r="J11" s="1">
        <v>11</v>
      </c>
      <c r="K11" s="13">
        <v>9761.2000000000007</v>
      </c>
      <c r="L11" s="13">
        <v>153.65</v>
      </c>
      <c r="M11" s="13">
        <v>1528.6</v>
      </c>
      <c r="N11" s="13">
        <v>0</v>
      </c>
      <c r="O11" s="13">
        <v>419.52</v>
      </c>
      <c r="P11" s="13">
        <v>970.96</v>
      </c>
      <c r="Q11" s="13">
        <v>3734.4</v>
      </c>
      <c r="R11" s="13">
        <v>456</v>
      </c>
      <c r="S11" s="13">
        <v>0</v>
      </c>
      <c r="T11" s="13">
        <v>0</v>
      </c>
      <c r="U11" s="13">
        <v>17024.330000000002</v>
      </c>
      <c r="V11" s="13">
        <v>0</v>
      </c>
      <c r="W11" s="13">
        <f t="shared" si="3"/>
        <v>17024.330000000002</v>
      </c>
      <c r="X11" s="1">
        <v>9481</v>
      </c>
      <c r="Y11" s="1">
        <v>0</v>
      </c>
      <c r="Z11" s="1">
        <v>88</v>
      </c>
      <c r="AA11" s="1">
        <v>84</v>
      </c>
      <c r="AB11" s="13">
        <f t="shared" si="4"/>
        <v>2469.0833937635971</v>
      </c>
      <c r="AC11" s="13">
        <f t="shared" si="2"/>
        <v>193.45829545454546</v>
      </c>
      <c r="AD11" s="13" t="s">
        <v>1584</v>
      </c>
      <c r="AE11" s="285">
        <v>0.55000000000000004</v>
      </c>
    </row>
    <row r="12" spans="1:31" x14ac:dyDescent="0.25">
      <c r="A12" s="1" t="s">
        <v>1159</v>
      </c>
      <c r="B12" s="8" t="s">
        <v>1261</v>
      </c>
      <c r="C12" s="1" t="s">
        <v>1260</v>
      </c>
      <c r="D12" s="1">
        <v>0</v>
      </c>
      <c r="E12" s="1">
        <v>7.03</v>
      </c>
      <c r="F12" s="1" t="s">
        <v>544</v>
      </c>
      <c r="G12" s="1" t="s">
        <v>1260</v>
      </c>
      <c r="H12" s="1">
        <v>0</v>
      </c>
      <c r="I12" s="1">
        <v>15</v>
      </c>
      <c r="J12" s="1">
        <v>11</v>
      </c>
      <c r="K12" s="13">
        <v>19631.7</v>
      </c>
      <c r="L12" s="13">
        <v>310.48</v>
      </c>
      <c r="M12" s="13">
        <v>3074.32</v>
      </c>
      <c r="N12" s="13">
        <v>0</v>
      </c>
      <c r="O12" s="13">
        <v>843.45</v>
      </c>
      <c r="P12" s="13">
        <v>4146.8999999999996</v>
      </c>
      <c r="Q12" s="13">
        <v>1393.6</v>
      </c>
      <c r="R12" s="13">
        <v>825</v>
      </c>
      <c r="S12" s="13">
        <v>0</v>
      </c>
      <c r="T12" s="13">
        <v>0</v>
      </c>
      <c r="U12" s="13">
        <v>30225.45</v>
      </c>
      <c r="V12" s="13">
        <v>0</v>
      </c>
      <c r="W12" s="13">
        <f t="shared" si="3"/>
        <v>30225.45</v>
      </c>
      <c r="X12" s="1">
        <v>9666</v>
      </c>
      <c r="Y12" s="1">
        <v>0</v>
      </c>
      <c r="Z12" s="1">
        <v>165</v>
      </c>
      <c r="AA12" s="1">
        <v>157</v>
      </c>
      <c r="AB12" s="13">
        <f t="shared" si="4"/>
        <v>4299.4950213371267</v>
      </c>
      <c r="AC12" s="13">
        <f t="shared" si="2"/>
        <v>183.18454545454546</v>
      </c>
      <c r="AD12" s="13" t="s">
        <v>1631</v>
      </c>
      <c r="AE12" s="285">
        <v>0.54</v>
      </c>
    </row>
    <row r="13" spans="1:31" x14ac:dyDescent="0.25">
      <c r="A13" s="1" t="s">
        <v>1159</v>
      </c>
      <c r="B13" s="8" t="s">
        <v>1264</v>
      </c>
      <c r="C13" s="1" t="s">
        <v>1281</v>
      </c>
      <c r="D13" s="1">
        <v>0</v>
      </c>
      <c r="E13" s="1">
        <v>21.56</v>
      </c>
      <c r="F13" s="1" t="s">
        <v>544</v>
      </c>
      <c r="G13" s="1" t="s">
        <v>1281</v>
      </c>
      <c r="H13" s="1">
        <v>0</v>
      </c>
      <c r="I13" s="1">
        <v>20</v>
      </c>
      <c r="J13" s="1">
        <v>11</v>
      </c>
      <c r="K13" s="13">
        <v>26420.400000000001</v>
      </c>
      <c r="L13" s="13">
        <v>418.86</v>
      </c>
      <c r="M13" s="13">
        <v>4137.43</v>
      </c>
      <c r="N13" s="13">
        <v>0</v>
      </c>
      <c r="O13" s="13">
        <v>1144.5999999999999</v>
      </c>
      <c r="P13" s="13">
        <v>8499.4</v>
      </c>
      <c r="Q13" s="13">
        <v>6600</v>
      </c>
      <c r="R13" s="13">
        <v>1100</v>
      </c>
      <c r="S13" s="13">
        <v>0</v>
      </c>
      <c r="T13" s="13">
        <v>0</v>
      </c>
      <c r="U13" s="13">
        <v>48320.69</v>
      </c>
      <c r="V13" s="13">
        <v>0</v>
      </c>
      <c r="W13" s="13">
        <f t="shared" si="3"/>
        <v>48320.69</v>
      </c>
      <c r="X13" s="1">
        <v>29645</v>
      </c>
      <c r="Y13" s="1">
        <v>0</v>
      </c>
      <c r="Z13" s="1">
        <v>220</v>
      </c>
      <c r="AA13" s="1">
        <v>195</v>
      </c>
      <c r="AB13" s="13">
        <f t="shared" si="4"/>
        <v>2241.2193877551022</v>
      </c>
      <c r="AC13" s="13">
        <f t="shared" si="2"/>
        <v>219.6395</v>
      </c>
      <c r="AD13" s="13" t="s">
        <v>1791</v>
      </c>
      <c r="AE13" s="285">
        <v>0.55000000000000004</v>
      </c>
    </row>
    <row r="14" spans="1:31" x14ac:dyDescent="0.25">
      <c r="A14" s="1" t="s">
        <v>1159</v>
      </c>
      <c r="B14" s="8" t="s">
        <v>1316</v>
      </c>
      <c r="C14" s="1" t="s">
        <v>1320</v>
      </c>
      <c r="D14" s="1">
        <v>0</v>
      </c>
      <c r="E14" s="1">
        <v>26</v>
      </c>
      <c r="F14" s="1" t="s">
        <v>544</v>
      </c>
      <c r="G14" s="1" t="s">
        <v>1320</v>
      </c>
      <c r="H14" s="1">
        <v>0</v>
      </c>
      <c r="I14" s="1">
        <v>20</v>
      </c>
      <c r="J14" s="1">
        <v>11</v>
      </c>
      <c r="K14" s="13">
        <v>26420.400000000001</v>
      </c>
      <c r="L14" s="13">
        <v>418.86</v>
      </c>
      <c r="M14" s="13">
        <v>4137.43</v>
      </c>
      <c r="N14" s="13">
        <v>0</v>
      </c>
      <c r="O14" s="13">
        <v>1144.5999999999999</v>
      </c>
      <c r="P14" s="13">
        <v>8499.4</v>
      </c>
      <c r="Q14" s="13">
        <v>6670</v>
      </c>
      <c r="R14" s="13">
        <v>1100</v>
      </c>
      <c r="S14" s="13">
        <v>0</v>
      </c>
      <c r="T14" s="13">
        <v>0</v>
      </c>
      <c r="U14" s="13">
        <v>48390.69</v>
      </c>
      <c r="V14" s="13">
        <v>0</v>
      </c>
      <c r="W14" s="13">
        <f t="shared" si="3"/>
        <v>48390.69</v>
      </c>
      <c r="X14" s="1">
        <v>35750</v>
      </c>
      <c r="Y14" s="1">
        <v>0</v>
      </c>
      <c r="Z14" s="1">
        <v>220</v>
      </c>
      <c r="AA14" s="1">
        <v>188</v>
      </c>
      <c r="AB14" s="13">
        <f t="shared" si="4"/>
        <v>1861.1803846153848</v>
      </c>
      <c r="AC14" s="13">
        <f t="shared" si="2"/>
        <v>219.95768181818184</v>
      </c>
      <c r="AD14" s="13" t="s">
        <v>1578</v>
      </c>
      <c r="AE14" s="285">
        <v>0.55000000000000004</v>
      </c>
    </row>
    <row r="15" spans="1:31" x14ac:dyDescent="0.25">
      <c r="A15" s="1" t="s">
        <v>1159</v>
      </c>
      <c r="B15" s="8" t="s">
        <v>1346</v>
      </c>
      <c r="C15" s="1" t="s">
        <v>1350</v>
      </c>
      <c r="D15" s="1">
        <v>0</v>
      </c>
      <c r="E15" s="1">
        <v>7.02</v>
      </c>
      <c r="F15" s="1" t="s">
        <v>544</v>
      </c>
      <c r="G15" s="1" t="s">
        <v>1350</v>
      </c>
      <c r="H15" s="1">
        <v>0</v>
      </c>
      <c r="I15" s="1">
        <v>15</v>
      </c>
      <c r="J15" s="1">
        <v>11</v>
      </c>
      <c r="K15" s="13">
        <v>19133.7</v>
      </c>
      <c r="L15" s="13">
        <v>300.52</v>
      </c>
      <c r="M15" s="13">
        <v>2996.34</v>
      </c>
      <c r="N15" s="13">
        <v>0</v>
      </c>
      <c r="O15" s="13">
        <v>828.45</v>
      </c>
      <c r="P15" s="13">
        <v>1919.25</v>
      </c>
      <c r="Q15" s="13">
        <v>5002.5</v>
      </c>
      <c r="R15" s="13">
        <v>825</v>
      </c>
      <c r="S15" s="13">
        <v>0</v>
      </c>
      <c r="T15" s="13">
        <v>0</v>
      </c>
      <c r="U15" s="13">
        <v>31005.759999999998</v>
      </c>
      <c r="V15" s="13">
        <v>0</v>
      </c>
      <c r="W15" s="13">
        <f t="shared" si="3"/>
        <v>31005.759999999998</v>
      </c>
      <c r="X15" s="1">
        <v>9653</v>
      </c>
      <c r="Y15" s="1">
        <v>0</v>
      </c>
      <c r="Z15" s="1">
        <v>165</v>
      </c>
      <c r="AA15" s="1">
        <v>129</v>
      </c>
      <c r="AB15" s="13">
        <f t="shared" si="4"/>
        <v>4416.7749287749284</v>
      </c>
      <c r="AC15" s="13">
        <f t="shared" si="2"/>
        <v>187.91369696969696</v>
      </c>
      <c r="AD15" s="13" t="s">
        <v>1614</v>
      </c>
      <c r="AE15" s="285">
        <v>0.55000000000000004</v>
      </c>
    </row>
    <row r="16" spans="1:31" x14ac:dyDescent="0.25">
      <c r="A16" s="1" t="s">
        <v>1159</v>
      </c>
      <c r="B16" s="39" t="s">
        <v>1354</v>
      </c>
      <c r="C16" s="1" t="s">
        <v>1374</v>
      </c>
      <c r="D16" s="1">
        <v>0</v>
      </c>
      <c r="E16" s="1">
        <v>5.83</v>
      </c>
      <c r="F16" s="1" t="s">
        <v>544</v>
      </c>
      <c r="G16" s="1" t="s">
        <v>1374</v>
      </c>
      <c r="H16" s="1">
        <v>0</v>
      </c>
      <c r="I16" s="1">
        <v>13</v>
      </c>
      <c r="J16" s="1">
        <v>11</v>
      </c>
      <c r="K16" s="13">
        <v>16582.54</v>
      </c>
      <c r="L16" s="13">
        <v>260.45</v>
      </c>
      <c r="M16" s="13">
        <v>2596.83</v>
      </c>
      <c r="N16" s="13">
        <v>0</v>
      </c>
      <c r="O16" s="13">
        <v>717.99</v>
      </c>
      <c r="P16" s="13">
        <v>1663.35</v>
      </c>
      <c r="Q16" s="13">
        <v>4335.5</v>
      </c>
      <c r="R16" s="13">
        <v>715</v>
      </c>
      <c r="S16" s="13">
        <v>0</v>
      </c>
      <c r="T16" s="13">
        <v>0</v>
      </c>
      <c r="U16" s="13">
        <v>26871.66</v>
      </c>
      <c r="V16" s="13">
        <v>0</v>
      </c>
      <c r="W16" s="13">
        <f t="shared" ref="W16:W21" si="5">U16+V16</f>
        <v>26871.66</v>
      </c>
      <c r="X16" s="1">
        <v>8016</v>
      </c>
      <c r="Y16" s="1">
        <v>0</v>
      </c>
      <c r="Z16" s="1">
        <v>143</v>
      </c>
      <c r="AA16" s="1">
        <v>117</v>
      </c>
      <c r="AB16" s="13">
        <f t="shared" ref="AB16:AB21" si="6">W16/(D16+E16)</f>
        <v>4609.2041166380786</v>
      </c>
      <c r="AC16" s="13">
        <f t="shared" si="2"/>
        <v>187.9137062937063</v>
      </c>
      <c r="AD16" s="13" t="s">
        <v>1828</v>
      </c>
      <c r="AE16" s="285">
        <v>0.54</v>
      </c>
    </row>
    <row r="17" spans="1:31" x14ac:dyDescent="0.25">
      <c r="A17" s="152" t="s">
        <v>1159</v>
      </c>
      <c r="B17" s="39" t="s">
        <v>1354</v>
      </c>
      <c r="C17" s="1" t="s">
        <v>1379</v>
      </c>
      <c r="D17" s="1">
        <v>0</v>
      </c>
      <c r="E17" s="1">
        <v>7</v>
      </c>
      <c r="F17" s="1" t="s">
        <v>544</v>
      </c>
      <c r="G17" s="1" t="s">
        <v>1379</v>
      </c>
      <c r="H17" s="1">
        <v>0</v>
      </c>
      <c r="I17" s="1">
        <v>15</v>
      </c>
      <c r="J17" s="1">
        <v>11</v>
      </c>
      <c r="K17" s="13">
        <v>19133.7</v>
      </c>
      <c r="L17" s="13">
        <v>300.52</v>
      </c>
      <c r="M17" s="13">
        <v>2996.34</v>
      </c>
      <c r="N17" s="13">
        <v>0</v>
      </c>
      <c r="O17" s="13">
        <v>828.45</v>
      </c>
      <c r="P17" s="13">
        <v>1919.25</v>
      </c>
      <c r="Q17" s="13">
        <v>5002.5</v>
      </c>
      <c r="R17" s="13">
        <v>825</v>
      </c>
      <c r="S17" s="13">
        <v>0</v>
      </c>
      <c r="T17" s="13">
        <v>0</v>
      </c>
      <c r="U17" s="13">
        <v>31005.759999999998</v>
      </c>
      <c r="V17" s="13">
        <v>0</v>
      </c>
      <c r="W17" s="13">
        <f t="shared" si="5"/>
        <v>31005.759999999998</v>
      </c>
      <c r="X17" s="1">
        <v>9375</v>
      </c>
      <c r="Y17" s="1">
        <v>0</v>
      </c>
      <c r="Z17" s="1">
        <v>165</v>
      </c>
      <c r="AA17" s="1">
        <v>124</v>
      </c>
      <c r="AB17" s="13">
        <f t="shared" si="6"/>
        <v>4429.3942857142856</v>
      </c>
      <c r="AC17" s="13">
        <f t="shared" si="2"/>
        <v>187.91369696969696</v>
      </c>
      <c r="AD17" s="13" t="s">
        <v>1560</v>
      </c>
      <c r="AE17" s="285">
        <v>0.53</v>
      </c>
    </row>
    <row r="18" spans="1:31" x14ac:dyDescent="0.25">
      <c r="A18" s="21" t="s">
        <v>1159</v>
      </c>
      <c r="B18" s="39" t="s">
        <v>1385</v>
      </c>
      <c r="C18" s="1" t="s">
        <v>1858</v>
      </c>
      <c r="D18" s="1">
        <v>0</v>
      </c>
      <c r="E18" s="1">
        <v>7.05</v>
      </c>
      <c r="F18" s="1" t="s">
        <v>544</v>
      </c>
      <c r="G18" s="1" t="s">
        <v>1858</v>
      </c>
      <c r="H18" s="1">
        <v>0</v>
      </c>
      <c r="I18" s="1">
        <v>7</v>
      </c>
      <c r="J18" s="1">
        <v>11</v>
      </c>
      <c r="K18" s="13">
        <v>9088.1</v>
      </c>
      <c r="L18" s="13">
        <v>143.41999999999999</v>
      </c>
      <c r="M18" s="13">
        <v>1423.2</v>
      </c>
      <c r="N18" s="13">
        <v>0</v>
      </c>
      <c r="O18" s="13">
        <v>393.61</v>
      </c>
      <c r="P18" s="13">
        <v>1935.22</v>
      </c>
      <c r="Q18" s="13">
        <v>2044</v>
      </c>
      <c r="R18" s="13">
        <v>385</v>
      </c>
      <c r="S18" s="13">
        <v>0</v>
      </c>
      <c r="T18" s="13">
        <v>0</v>
      </c>
      <c r="U18" s="13">
        <v>15412.55</v>
      </c>
      <c r="V18" s="13">
        <v>0</v>
      </c>
      <c r="W18" s="13">
        <f t="shared" si="5"/>
        <v>15412.55</v>
      </c>
      <c r="X18" s="1">
        <v>7931</v>
      </c>
      <c r="Y18" s="1">
        <v>0</v>
      </c>
      <c r="Z18" s="1">
        <v>77</v>
      </c>
      <c r="AA18" s="1">
        <v>68</v>
      </c>
      <c r="AB18" s="13">
        <f t="shared" si="6"/>
        <v>2186.177304964539</v>
      </c>
      <c r="AC18" s="13">
        <f t="shared" ref="AC18:AC23" si="7">W18/Z18</f>
        <v>200.162987012987</v>
      </c>
      <c r="AD18" s="13" t="s">
        <v>1629</v>
      </c>
      <c r="AE18" s="285">
        <v>0.45</v>
      </c>
    </row>
    <row r="19" spans="1:31" x14ac:dyDescent="0.25">
      <c r="A19" s="21" t="s">
        <v>1159</v>
      </c>
      <c r="B19" s="39" t="s">
        <v>1865</v>
      </c>
      <c r="C19" s="1" t="s">
        <v>1873</v>
      </c>
      <c r="D19" s="1">
        <v>0</v>
      </c>
      <c r="E19" s="1">
        <v>14.14</v>
      </c>
      <c r="F19" s="1" t="s">
        <v>544</v>
      </c>
      <c r="G19" s="1" t="s">
        <v>1873</v>
      </c>
      <c r="H19" s="1">
        <v>0</v>
      </c>
      <c r="I19" s="1">
        <v>13</v>
      </c>
      <c r="J19" s="1">
        <v>11</v>
      </c>
      <c r="K19" s="13">
        <v>16877.900000000001</v>
      </c>
      <c r="L19" s="13">
        <v>266.35000000000002</v>
      </c>
      <c r="M19" s="13">
        <v>2643.08</v>
      </c>
      <c r="N19" s="13">
        <v>0</v>
      </c>
      <c r="O19" s="13">
        <v>730.99</v>
      </c>
      <c r="P19" s="13">
        <v>3593.98</v>
      </c>
      <c r="Q19" s="13">
        <v>4334.5</v>
      </c>
      <c r="R19" s="13">
        <v>715</v>
      </c>
      <c r="S19" s="13">
        <v>0</v>
      </c>
      <c r="T19" s="13">
        <v>0</v>
      </c>
      <c r="U19" s="13">
        <v>29162.799999999999</v>
      </c>
      <c r="V19" s="13">
        <v>0</v>
      </c>
      <c r="W19" s="13">
        <f t="shared" si="5"/>
        <v>29162.799999999999</v>
      </c>
      <c r="X19" s="1">
        <v>15907</v>
      </c>
      <c r="Y19" s="1">
        <v>0</v>
      </c>
      <c r="Z19" s="1">
        <v>143</v>
      </c>
      <c r="AA19" s="1">
        <v>112</v>
      </c>
      <c r="AB19" s="13">
        <f t="shared" si="6"/>
        <v>2062.4328147100423</v>
      </c>
      <c r="AC19" s="13">
        <f t="shared" si="7"/>
        <v>203.93566433566434</v>
      </c>
      <c r="AD19" s="13" t="s">
        <v>1555</v>
      </c>
      <c r="AE19" s="285">
        <v>0.45</v>
      </c>
    </row>
    <row r="20" spans="1:31" x14ac:dyDescent="0.25">
      <c r="A20" s="21" t="s">
        <v>1159</v>
      </c>
      <c r="B20" s="39" t="s">
        <v>1957</v>
      </c>
      <c r="C20" s="1" t="s">
        <v>1964</v>
      </c>
      <c r="D20" s="1">
        <v>0</v>
      </c>
      <c r="E20" s="1">
        <v>26.22</v>
      </c>
      <c r="F20" s="1" t="s">
        <v>544</v>
      </c>
      <c r="G20" s="1" t="s">
        <v>1964</v>
      </c>
      <c r="H20" s="1">
        <v>0</v>
      </c>
      <c r="I20" s="1">
        <v>21</v>
      </c>
      <c r="J20" s="1">
        <v>11</v>
      </c>
      <c r="K20" s="13">
        <v>29015.49</v>
      </c>
      <c r="L20" s="13">
        <v>457.92</v>
      </c>
      <c r="M20" s="13">
        <v>4543.83</v>
      </c>
      <c r="N20" s="13">
        <v>0</v>
      </c>
      <c r="O20" s="13">
        <v>1264.2</v>
      </c>
      <c r="P20" s="13">
        <v>6182.4</v>
      </c>
      <c r="Q20" s="13">
        <v>3586.8</v>
      </c>
      <c r="R20" s="13">
        <v>1340.85</v>
      </c>
      <c r="S20" s="13">
        <v>0</v>
      </c>
      <c r="T20" s="13">
        <v>0</v>
      </c>
      <c r="U20" s="13">
        <v>46391.49</v>
      </c>
      <c r="V20" s="13">
        <v>0</v>
      </c>
      <c r="W20" s="13">
        <f t="shared" si="5"/>
        <v>46391.49</v>
      </c>
      <c r="X20" s="1">
        <v>28842</v>
      </c>
      <c r="Y20" s="1">
        <v>0</v>
      </c>
      <c r="Z20" s="1">
        <v>231</v>
      </c>
      <c r="AA20" s="1">
        <v>231</v>
      </c>
      <c r="AB20" s="13">
        <f t="shared" si="6"/>
        <v>1769.316933638444</v>
      </c>
      <c r="AC20" s="13">
        <f t="shared" si="7"/>
        <v>200.82896103896104</v>
      </c>
      <c r="AD20" s="13" t="s">
        <v>1569</v>
      </c>
      <c r="AE20" s="285">
        <v>0.44</v>
      </c>
    </row>
    <row r="21" spans="1:31" x14ac:dyDescent="0.25">
      <c r="A21" s="21" t="s">
        <v>1159</v>
      </c>
      <c r="B21" s="39" t="s">
        <v>2027</v>
      </c>
      <c r="C21" s="1" t="s">
        <v>2028</v>
      </c>
      <c r="D21" s="1">
        <v>0</v>
      </c>
      <c r="E21" s="1">
        <v>19.32</v>
      </c>
      <c r="F21" s="1" t="s">
        <v>544</v>
      </c>
      <c r="G21" s="1" t="s">
        <v>2028</v>
      </c>
      <c r="H21" s="1">
        <v>0</v>
      </c>
      <c r="I21" s="1">
        <v>20</v>
      </c>
      <c r="J21" s="1">
        <v>11</v>
      </c>
      <c r="K21" s="13">
        <v>30397.18</v>
      </c>
      <c r="L21" s="13">
        <v>479.73</v>
      </c>
      <c r="M21" s="13">
        <v>4760.2</v>
      </c>
      <c r="N21" s="13">
        <v>0</v>
      </c>
      <c r="O21" s="13">
        <v>1324.4</v>
      </c>
      <c r="P21" s="13">
        <v>6476.8</v>
      </c>
      <c r="Q21" s="13">
        <v>3757.6</v>
      </c>
      <c r="R21" s="13">
        <v>1404.7</v>
      </c>
      <c r="S21" s="13">
        <v>0</v>
      </c>
      <c r="T21" s="13">
        <v>0</v>
      </c>
      <c r="U21" s="13">
        <v>48600.61</v>
      </c>
      <c r="V21" s="13">
        <v>0</v>
      </c>
      <c r="W21" s="13">
        <f t="shared" si="5"/>
        <v>48600.61</v>
      </c>
      <c r="X21" s="1">
        <v>28980</v>
      </c>
      <c r="Y21" s="1">
        <v>0</v>
      </c>
      <c r="Z21" s="1">
        <v>220</v>
      </c>
      <c r="AA21" s="1">
        <v>151</v>
      </c>
      <c r="AB21" s="13">
        <f t="shared" si="6"/>
        <v>2515.5595238095239</v>
      </c>
      <c r="AC21" s="13">
        <f t="shared" si="7"/>
        <v>220.91186363636365</v>
      </c>
      <c r="AD21" s="13" t="s">
        <v>1571</v>
      </c>
      <c r="AE21" s="285">
        <v>0.6</v>
      </c>
    </row>
    <row r="22" spans="1:31" x14ac:dyDescent="0.25">
      <c r="A22" s="21" t="s">
        <v>1159</v>
      </c>
      <c r="B22" s="39" t="s">
        <v>2039</v>
      </c>
      <c r="C22" s="1" t="s">
        <v>2055</v>
      </c>
      <c r="D22" s="1">
        <v>0</v>
      </c>
      <c r="E22" s="1">
        <v>7.19</v>
      </c>
      <c r="F22" s="1" t="s">
        <v>544</v>
      </c>
      <c r="G22" s="1" t="s">
        <v>2055</v>
      </c>
      <c r="H22" s="1">
        <v>0</v>
      </c>
      <c r="I22" s="1">
        <v>6</v>
      </c>
      <c r="J22" s="1">
        <v>11</v>
      </c>
      <c r="K22" s="13">
        <v>8290.14</v>
      </c>
      <c r="L22" s="13">
        <v>130.83000000000001</v>
      </c>
      <c r="M22" s="13">
        <v>1298.24</v>
      </c>
      <c r="N22" s="13">
        <v>0</v>
      </c>
      <c r="O22" s="13">
        <v>361.2</v>
      </c>
      <c r="P22" s="13">
        <v>1766.4</v>
      </c>
      <c r="Q22" s="13">
        <v>1797</v>
      </c>
      <c r="R22" s="13">
        <v>383.1</v>
      </c>
      <c r="S22" s="13">
        <v>0</v>
      </c>
      <c r="T22" s="13">
        <v>0</v>
      </c>
      <c r="U22" s="13">
        <v>14026.91</v>
      </c>
      <c r="V22" s="13">
        <v>0</v>
      </c>
      <c r="W22" s="13">
        <f t="shared" ref="W22:W27" si="8">U22+V22</f>
        <v>14026.91</v>
      </c>
      <c r="X22" s="1">
        <v>8987</v>
      </c>
      <c r="Y22" s="1">
        <v>0</v>
      </c>
      <c r="Z22" s="1">
        <v>66</v>
      </c>
      <c r="AA22" s="1">
        <v>66</v>
      </c>
      <c r="AB22" s="13">
        <f t="shared" ref="AB22:AB27" si="9">W22/(D22+E22)</f>
        <v>1950.8915159944365</v>
      </c>
      <c r="AC22" s="13">
        <f t="shared" si="7"/>
        <v>212.5289393939394</v>
      </c>
      <c r="AD22" s="13" t="s">
        <v>1610</v>
      </c>
      <c r="AE22" s="285">
        <v>0.5</v>
      </c>
    </row>
    <row r="23" spans="1:31" x14ac:dyDescent="0.25">
      <c r="A23" s="21" t="s">
        <v>1159</v>
      </c>
      <c r="B23" s="39" t="s">
        <v>2088</v>
      </c>
      <c r="C23" s="1" t="s">
        <v>2105</v>
      </c>
      <c r="D23" s="1">
        <v>0</v>
      </c>
      <c r="E23" s="1">
        <v>26.29</v>
      </c>
      <c r="F23" s="1" t="s">
        <v>544</v>
      </c>
      <c r="G23" s="1" t="s">
        <v>2106</v>
      </c>
      <c r="H23" s="1">
        <v>0</v>
      </c>
      <c r="I23" s="1">
        <v>35</v>
      </c>
      <c r="J23" s="1">
        <v>11</v>
      </c>
      <c r="K23" s="13">
        <v>48359.15</v>
      </c>
      <c r="L23" s="13">
        <v>763.2</v>
      </c>
      <c r="M23" s="13">
        <v>7573.04</v>
      </c>
      <c r="N23" s="13">
        <v>0</v>
      </c>
      <c r="O23" s="13">
        <v>2107</v>
      </c>
      <c r="P23" s="13">
        <v>10304</v>
      </c>
      <c r="Q23" s="13">
        <v>10482.5</v>
      </c>
      <c r="R23" s="13">
        <v>2234.75</v>
      </c>
      <c r="S23" s="13">
        <v>0</v>
      </c>
      <c r="T23" s="13">
        <v>0</v>
      </c>
      <c r="U23" s="13">
        <v>81823.64</v>
      </c>
      <c r="V23" s="13">
        <v>0</v>
      </c>
      <c r="W23" s="13">
        <f t="shared" si="8"/>
        <v>81823.64</v>
      </c>
      <c r="X23" s="1">
        <v>39435</v>
      </c>
      <c r="Y23" s="1">
        <v>0</v>
      </c>
      <c r="Z23" s="1">
        <v>385</v>
      </c>
      <c r="AA23" s="1">
        <v>375</v>
      </c>
      <c r="AB23" s="13">
        <f t="shared" si="9"/>
        <v>3112.348421453024</v>
      </c>
      <c r="AC23" s="13">
        <f t="shared" si="7"/>
        <v>212.52893506493507</v>
      </c>
      <c r="AD23" s="13" t="s">
        <v>1636</v>
      </c>
      <c r="AE23" s="285">
        <v>0.6</v>
      </c>
    </row>
    <row r="24" spans="1:31" x14ac:dyDescent="0.25">
      <c r="A24" s="21" t="s">
        <v>1159</v>
      </c>
      <c r="B24" s="39" t="s">
        <v>2121</v>
      </c>
      <c r="C24" s="1" t="s">
        <v>2133</v>
      </c>
      <c r="D24" s="1">
        <v>0</v>
      </c>
      <c r="E24" s="1">
        <v>7.43</v>
      </c>
      <c r="F24" s="1" t="s">
        <v>544</v>
      </c>
      <c r="G24" s="1" t="s">
        <v>2133</v>
      </c>
      <c r="H24" s="1">
        <v>0</v>
      </c>
      <c r="I24" s="1">
        <v>10</v>
      </c>
      <c r="J24" s="1">
        <v>11</v>
      </c>
      <c r="K24" s="13">
        <v>13816.5</v>
      </c>
      <c r="L24" s="13">
        <v>218.05</v>
      </c>
      <c r="M24" s="13">
        <v>2163.66</v>
      </c>
      <c r="N24" s="13">
        <v>0</v>
      </c>
      <c r="O24" s="13">
        <v>602</v>
      </c>
      <c r="P24" s="13">
        <v>2944</v>
      </c>
      <c r="Q24" s="13">
        <v>3385</v>
      </c>
      <c r="R24" s="13">
        <v>638.5</v>
      </c>
      <c r="S24" s="13">
        <v>0</v>
      </c>
      <c r="T24" s="13">
        <v>0</v>
      </c>
      <c r="U24" s="13">
        <v>23767.71</v>
      </c>
      <c r="V24" s="13">
        <v>0</v>
      </c>
      <c r="W24" s="13">
        <f t="shared" si="8"/>
        <v>23767.71</v>
      </c>
      <c r="X24" s="1">
        <v>8916</v>
      </c>
      <c r="Y24" s="1">
        <v>0</v>
      </c>
      <c r="Z24" s="1">
        <v>110</v>
      </c>
      <c r="AA24" s="1">
        <v>110</v>
      </c>
      <c r="AB24" s="13">
        <f t="shared" si="9"/>
        <v>3198.8842530282636</v>
      </c>
      <c r="AC24" s="13">
        <f>W24/Z24</f>
        <v>216.07009090909091</v>
      </c>
      <c r="AD24" s="13" t="s">
        <v>1928</v>
      </c>
      <c r="AE24" s="285">
        <v>0.48</v>
      </c>
    </row>
    <row r="25" spans="1:31" x14ac:dyDescent="0.25">
      <c r="A25" s="21" t="s">
        <v>1159</v>
      </c>
      <c r="B25" s="39" t="s">
        <v>2121</v>
      </c>
      <c r="C25" s="1" t="s">
        <v>2146</v>
      </c>
      <c r="D25" s="1">
        <v>0</v>
      </c>
      <c r="E25" s="1">
        <v>3.61</v>
      </c>
      <c r="F25" s="1" t="s">
        <v>544</v>
      </c>
      <c r="G25" s="1" t="s">
        <v>2146</v>
      </c>
      <c r="H25" s="1">
        <v>0</v>
      </c>
      <c r="I25" s="1">
        <v>4</v>
      </c>
      <c r="J25" s="1">
        <v>11</v>
      </c>
      <c r="K25" s="13">
        <v>5526.6</v>
      </c>
      <c r="L25" s="13">
        <v>87.22</v>
      </c>
      <c r="M25" s="13">
        <v>865.47</v>
      </c>
      <c r="N25" s="13">
        <v>0</v>
      </c>
      <c r="O25" s="13">
        <v>240.8</v>
      </c>
      <c r="P25" s="13">
        <v>1177.5999999999999</v>
      </c>
      <c r="Q25" s="13">
        <v>1354</v>
      </c>
      <c r="R25" s="13">
        <v>255</v>
      </c>
      <c r="S25" s="13">
        <v>0</v>
      </c>
      <c r="T25" s="13">
        <v>0</v>
      </c>
      <c r="U25" s="13">
        <v>9507.09</v>
      </c>
      <c r="V25" s="13">
        <v>0</v>
      </c>
      <c r="W25" s="13">
        <f t="shared" si="8"/>
        <v>9507.09</v>
      </c>
      <c r="X25" s="1">
        <v>4332</v>
      </c>
      <c r="Y25" s="1">
        <v>0</v>
      </c>
      <c r="Z25" s="1">
        <v>44</v>
      </c>
      <c r="AA25" s="1">
        <v>44</v>
      </c>
      <c r="AB25" s="13">
        <f t="shared" si="9"/>
        <v>2633.5429362880886</v>
      </c>
      <c r="AC25" s="13">
        <f>W25/Z25</f>
        <v>216.07022727272727</v>
      </c>
      <c r="AD25" s="13" t="s">
        <v>1627</v>
      </c>
      <c r="AE25" s="285">
        <v>0.48</v>
      </c>
    </row>
    <row r="26" spans="1:31" x14ac:dyDescent="0.25">
      <c r="A26" s="21" t="s">
        <v>1159</v>
      </c>
      <c r="B26" s="39" t="s">
        <v>2171</v>
      </c>
      <c r="C26" s="1" t="s">
        <v>1226</v>
      </c>
      <c r="D26" s="1">
        <v>0</v>
      </c>
      <c r="E26" s="1">
        <v>7</v>
      </c>
      <c r="F26" s="1" t="s">
        <v>544</v>
      </c>
      <c r="G26" s="1" t="s">
        <v>1226</v>
      </c>
      <c r="H26" s="1">
        <v>0</v>
      </c>
      <c r="I26" s="1">
        <v>8</v>
      </c>
      <c r="J26" s="1">
        <v>11</v>
      </c>
      <c r="K26" s="13">
        <v>11053.2</v>
      </c>
      <c r="L26" s="13">
        <v>174.44</v>
      </c>
      <c r="M26" s="13">
        <v>1730.93</v>
      </c>
      <c r="N26" s="13">
        <v>0</v>
      </c>
      <c r="O26" s="13">
        <v>481.6</v>
      </c>
      <c r="P26" s="13">
        <v>2355.1999999999998</v>
      </c>
      <c r="Q26" s="13">
        <v>2552</v>
      </c>
      <c r="R26" s="13">
        <v>510.8</v>
      </c>
      <c r="S26" s="13">
        <v>0</v>
      </c>
      <c r="T26" s="13">
        <v>0</v>
      </c>
      <c r="U26" s="13">
        <v>18858.169999999998</v>
      </c>
      <c r="V26" s="13">
        <v>0</v>
      </c>
      <c r="W26" s="13">
        <f t="shared" si="8"/>
        <v>18858.169999999998</v>
      </c>
      <c r="X26" s="1">
        <v>10500</v>
      </c>
      <c r="Y26" s="1">
        <v>0</v>
      </c>
      <c r="Z26" s="1">
        <v>88</v>
      </c>
      <c r="AA26" s="1">
        <v>88</v>
      </c>
      <c r="AB26" s="13">
        <f t="shared" si="9"/>
        <v>2694.0242857142853</v>
      </c>
      <c r="AC26" s="13">
        <f>W26/Z26</f>
        <v>214.29738636363635</v>
      </c>
      <c r="AD26" s="13" t="s">
        <v>1557</v>
      </c>
      <c r="AE26" s="285">
        <v>0.6</v>
      </c>
    </row>
    <row r="27" spans="1:31" x14ac:dyDescent="0.25">
      <c r="A27" s="21" t="s">
        <v>1159</v>
      </c>
      <c r="B27" s="39" t="s">
        <v>2171</v>
      </c>
      <c r="C27" s="1" t="s">
        <v>2189</v>
      </c>
      <c r="D27" s="1">
        <v>0</v>
      </c>
      <c r="E27" s="1">
        <v>7.05</v>
      </c>
      <c r="F27" s="1" t="s">
        <v>544</v>
      </c>
      <c r="G27" s="1" t="s">
        <v>2189</v>
      </c>
      <c r="H27" s="1">
        <v>0</v>
      </c>
      <c r="I27" s="1">
        <v>5</v>
      </c>
      <c r="J27" s="1">
        <v>11</v>
      </c>
      <c r="K27" s="13">
        <v>6908.25</v>
      </c>
      <c r="L27" s="13">
        <v>109.03</v>
      </c>
      <c r="M27" s="13">
        <v>1081.83</v>
      </c>
      <c r="N27" s="13">
        <v>0</v>
      </c>
      <c r="O27" s="13">
        <v>301</v>
      </c>
      <c r="P27" s="13">
        <v>1472</v>
      </c>
      <c r="Q27" s="13">
        <v>854</v>
      </c>
      <c r="R27" s="13">
        <v>319.25</v>
      </c>
      <c r="S27" s="13">
        <v>0</v>
      </c>
      <c r="T27" s="13">
        <v>0</v>
      </c>
      <c r="U27" s="13">
        <v>11045.36</v>
      </c>
      <c r="V27" s="13">
        <v>0</v>
      </c>
      <c r="W27" s="13">
        <f t="shared" si="8"/>
        <v>11045.36</v>
      </c>
      <c r="X27" s="1">
        <v>6168</v>
      </c>
      <c r="Y27" s="1">
        <v>0</v>
      </c>
      <c r="Z27" s="1">
        <v>55</v>
      </c>
      <c r="AA27" s="1">
        <v>44</v>
      </c>
      <c r="AB27" s="13">
        <f t="shared" si="9"/>
        <v>1566.7177304964541</v>
      </c>
      <c r="AC27" s="13">
        <f>W27/Z27</f>
        <v>200.82472727272727</v>
      </c>
      <c r="AD27" s="13" t="s">
        <v>1629</v>
      </c>
      <c r="AE27" s="285">
        <v>0.35</v>
      </c>
    </row>
    <row r="28" spans="1:31" x14ac:dyDescent="0.25">
      <c r="A28" s="21" t="s">
        <v>1159</v>
      </c>
      <c r="B28" s="39" t="s">
        <v>2201</v>
      </c>
      <c r="C28" s="1" t="s">
        <v>2224</v>
      </c>
      <c r="D28" s="1">
        <v>0</v>
      </c>
      <c r="E28" s="1">
        <v>26.25</v>
      </c>
      <c r="F28" s="1" t="s">
        <v>544</v>
      </c>
      <c r="G28" s="1" t="s">
        <v>2224</v>
      </c>
      <c r="H28" s="1">
        <v>0</v>
      </c>
      <c r="I28" s="1">
        <v>19</v>
      </c>
      <c r="J28" s="1">
        <v>11</v>
      </c>
      <c r="K28" s="13">
        <v>26251.35</v>
      </c>
      <c r="L28" s="13">
        <v>414.3</v>
      </c>
      <c r="M28" s="13">
        <v>4110.96</v>
      </c>
      <c r="N28" s="13">
        <v>0</v>
      </c>
      <c r="O28" s="13">
        <v>1143.8</v>
      </c>
      <c r="P28" s="13">
        <v>5593.6</v>
      </c>
      <c r="Q28" s="13">
        <v>6061</v>
      </c>
      <c r="R28" s="13">
        <v>1213.1500000000001</v>
      </c>
      <c r="S28" s="13">
        <v>0</v>
      </c>
      <c r="T28" s="13">
        <v>0</v>
      </c>
      <c r="U28" s="13">
        <v>44788.160000000003</v>
      </c>
      <c r="V28" s="13">
        <v>0</v>
      </c>
      <c r="W28" s="13">
        <f>U28+V28</f>
        <v>44788.160000000003</v>
      </c>
      <c r="X28" s="1">
        <v>22968</v>
      </c>
      <c r="Y28" s="1">
        <v>0</v>
      </c>
      <c r="Z28" s="1">
        <v>209</v>
      </c>
      <c r="AA28" s="1">
        <v>194</v>
      </c>
      <c r="AB28" s="13">
        <f>W28/(D28+E28)</f>
        <v>1706.2156190476192</v>
      </c>
      <c r="AC28" s="13">
        <f>W28/Z28</f>
        <v>214.29741626794259</v>
      </c>
      <c r="AD28" s="13" t="s">
        <v>1594</v>
      </c>
      <c r="AE28" s="285">
        <v>0.35</v>
      </c>
    </row>
    <row r="29" spans="1:31" x14ac:dyDescent="0.25">
      <c r="A29" s="152"/>
      <c r="B29" s="39"/>
      <c r="C29" s="1"/>
      <c r="D29" s="1"/>
      <c r="E29" s="1"/>
      <c r="F29" s="1"/>
      <c r="G29" s="1"/>
      <c r="H29" s="1"/>
      <c r="I29" s="1"/>
      <c r="J29" s="1"/>
      <c r="K29" s="13"/>
      <c r="L29" s="13"/>
      <c r="M29" s="13"/>
      <c r="N29" s="13"/>
      <c r="O29" s="13"/>
      <c r="P29" s="13"/>
      <c r="Q29" s="13"/>
      <c r="R29" s="13"/>
      <c r="S29" s="13"/>
      <c r="T29" s="13"/>
      <c r="U29" s="13"/>
      <c r="V29" s="13"/>
      <c r="W29" s="13"/>
      <c r="X29" s="1"/>
      <c r="Y29" s="1"/>
      <c r="Z29" s="1"/>
      <c r="AA29" s="1"/>
      <c r="AB29" s="13"/>
      <c r="AC29" s="13"/>
      <c r="AD29" s="13"/>
      <c r="AE29" s="285"/>
    </row>
    <row r="30" spans="1:31" x14ac:dyDescent="0.25">
      <c r="A30" s="1"/>
      <c r="B30" s="39"/>
      <c r="C30" s="1"/>
      <c r="D30" s="1"/>
      <c r="E30" s="1"/>
      <c r="F30" s="1"/>
      <c r="G30" s="1"/>
      <c r="H30" s="1"/>
      <c r="I30" s="1"/>
      <c r="J30" s="1"/>
      <c r="K30" s="13"/>
      <c r="L30" s="13"/>
      <c r="M30" s="13"/>
      <c r="N30" s="13"/>
      <c r="O30" s="13"/>
      <c r="P30" s="13"/>
      <c r="Q30" s="13"/>
      <c r="R30" s="13"/>
      <c r="S30" s="13"/>
      <c r="T30" s="13"/>
      <c r="U30" s="13"/>
      <c r="V30" s="13"/>
      <c r="W30" s="13"/>
      <c r="X30" s="1"/>
      <c r="Y30" s="1"/>
      <c r="Z30" s="1"/>
      <c r="AA30" s="1"/>
      <c r="AB30" s="13"/>
      <c r="AC30" s="13"/>
      <c r="AD30" s="13"/>
      <c r="AE30" s="285"/>
    </row>
    <row r="31" spans="1:31" x14ac:dyDescent="0.25">
      <c r="A31" s="1"/>
      <c r="B31" s="1"/>
      <c r="C31" s="1"/>
      <c r="D31" s="1"/>
      <c r="E31" s="1"/>
      <c r="F31" s="1"/>
      <c r="G31" s="1"/>
      <c r="H31" s="1"/>
      <c r="I31" s="1"/>
      <c r="J31" s="1"/>
      <c r="K31" s="1"/>
      <c r="L31" s="1"/>
      <c r="M31" s="1"/>
      <c r="N31" s="1"/>
      <c r="O31" s="1"/>
      <c r="P31" s="1"/>
      <c r="Q31" s="1"/>
      <c r="R31" s="1"/>
      <c r="S31" s="1"/>
      <c r="T31" s="1"/>
      <c r="U31" s="1"/>
      <c r="V31" s="13"/>
      <c r="W31" s="13"/>
      <c r="X31" s="1"/>
      <c r="Y31" s="1"/>
      <c r="Z31" s="1"/>
      <c r="AA31" s="1"/>
      <c r="AB31" s="13"/>
      <c r="AC31" s="13"/>
      <c r="AD31" s="13"/>
      <c r="AE31" s="285"/>
    </row>
    <row r="32" spans="1:31" x14ac:dyDescent="0.25">
      <c r="A32" s="97"/>
      <c r="B32" s="97" t="s">
        <v>28</v>
      </c>
      <c r="C32" s="97">
        <f>COUNT(D4:D31)</f>
        <v>25</v>
      </c>
      <c r="D32" s="97">
        <f>SUM(D4:D31)</f>
        <v>21.76</v>
      </c>
      <c r="E32" s="97">
        <f>SUM(E4:E31)</f>
        <v>259.01499999999999</v>
      </c>
      <c r="F32" s="97"/>
      <c r="G32" s="97"/>
      <c r="H32" s="97">
        <f>SUM(H4:H31)</f>
        <v>0</v>
      </c>
      <c r="I32" s="97">
        <f>SUM(I4:I31)</f>
        <v>340</v>
      </c>
      <c r="J32" s="97">
        <f>MAX(J4:J31)</f>
        <v>11</v>
      </c>
      <c r="K32" s="98">
        <f t="shared" ref="K32:AA32" si="10">SUM(K4:K31)</f>
        <v>448462.80000000005</v>
      </c>
      <c r="L32" s="98">
        <f t="shared" si="10"/>
        <v>7076.7900000000009</v>
      </c>
      <c r="M32" s="98">
        <f t="shared" si="10"/>
        <v>70229.259999999995</v>
      </c>
      <c r="N32" s="98">
        <f t="shared" si="10"/>
        <v>0</v>
      </c>
      <c r="O32" s="98">
        <f t="shared" si="10"/>
        <v>19425.099999999999</v>
      </c>
      <c r="P32" s="98">
        <f t="shared" si="10"/>
        <v>87493.530000000013</v>
      </c>
      <c r="Q32" s="98">
        <f t="shared" si="10"/>
        <v>98541.700000000012</v>
      </c>
      <c r="R32" s="98">
        <f t="shared" si="10"/>
        <v>20148.100000000002</v>
      </c>
      <c r="S32" s="98">
        <f t="shared" si="10"/>
        <v>0</v>
      </c>
      <c r="T32" s="98">
        <f t="shared" si="10"/>
        <v>0</v>
      </c>
      <c r="U32" s="98">
        <f t="shared" si="10"/>
        <v>751378.72000000009</v>
      </c>
      <c r="V32" s="98">
        <f t="shared" si="10"/>
        <v>0</v>
      </c>
      <c r="W32" s="98">
        <f t="shared" si="10"/>
        <v>751378.72000000009</v>
      </c>
      <c r="X32" s="101">
        <f t="shared" si="10"/>
        <v>384678</v>
      </c>
      <c r="Y32" s="101">
        <f t="shared" si="10"/>
        <v>0</v>
      </c>
      <c r="Z32" s="101">
        <f t="shared" si="10"/>
        <v>3740</v>
      </c>
      <c r="AA32" s="101">
        <f t="shared" si="10"/>
        <v>3292</v>
      </c>
      <c r="AB32" s="113">
        <f>W32/(D32+E32)</f>
        <v>2676.0883981835996</v>
      </c>
      <c r="AC32" s="113">
        <f>W32/Z32</f>
        <v>200.90340106951874</v>
      </c>
      <c r="AD32" s="113"/>
      <c r="AE32" s="113"/>
    </row>
    <row r="33" spans="1:31" ht="31.2" x14ac:dyDescent="0.25">
      <c r="A33" s="146" t="s">
        <v>14</v>
      </c>
      <c r="B33" s="146" t="s">
        <v>15</v>
      </c>
      <c r="C33" s="146" t="s">
        <v>16</v>
      </c>
      <c r="D33" s="43" t="s">
        <v>526</v>
      </c>
      <c r="E33" s="43" t="s">
        <v>524</v>
      </c>
      <c r="F33" s="146" t="s">
        <v>2</v>
      </c>
      <c r="G33" s="146" t="s">
        <v>3</v>
      </c>
      <c r="H33" s="43" t="s">
        <v>29</v>
      </c>
      <c r="I33" s="43" t="s">
        <v>4</v>
      </c>
      <c r="J33" s="43" t="s">
        <v>5</v>
      </c>
      <c r="K33" s="43" t="s">
        <v>6</v>
      </c>
      <c r="L33" s="43" t="s">
        <v>773</v>
      </c>
      <c r="M33" s="43" t="s">
        <v>13</v>
      </c>
      <c r="N33" s="146" t="s">
        <v>17</v>
      </c>
      <c r="O33" s="146" t="s">
        <v>7</v>
      </c>
      <c r="P33" s="43" t="s">
        <v>8</v>
      </c>
      <c r="Q33" s="146" t="s">
        <v>9</v>
      </c>
      <c r="R33" s="43" t="s">
        <v>18</v>
      </c>
      <c r="S33" s="146" t="s">
        <v>10</v>
      </c>
      <c r="T33" s="146" t="s">
        <v>12</v>
      </c>
      <c r="U33" s="43" t="s">
        <v>169</v>
      </c>
      <c r="V33" s="43" t="s">
        <v>170</v>
      </c>
      <c r="W33" s="43" t="s">
        <v>171</v>
      </c>
      <c r="X33" s="43" t="s">
        <v>163</v>
      </c>
      <c r="Y33" s="43" t="s">
        <v>164</v>
      </c>
      <c r="Z33" s="43" t="s">
        <v>165</v>
      </c>
      <c r="AA33" s="43" t="s">
        <v>166</v>
      </c>
      <c r="AB33" s="146" t="s">
        <v>167</v>
      </c>
      <c r="AC33" s="146" t="s">
        <v>168</v>
      </c>
      <c r="AD33" s="146" t="s">
        <v>1405</v>
      </c>
      <c r="AE33" s="146" t="s">
        <v>1406</v>
      </c>
    </row>
    <row r="34" spans="1:31" x14ac:dyDescent="0.25">
      <c r="A34" s="100"/>
      <c r="B34" s="100"/>
      <c r="C34" s="100"/>
      <c r="D34" s="100"/>
      <c r="E34" s="100"/>
      <c r="F34" s="100"/>
      <c r="G34" s="100"/>
      <c r="H34" s="100"/>
      <c r="I34" s="100"/>
      <c r="J34" s="100"/>
      <c r="K34" s="100"/>
      <c r="L34" s="100"/>
      <c r="M34" s="100"/>
      <c r="N34" s="100"/>
      <c r="O34" s="100"/>
      <c r="P34" s="100"/>
      <c r="Q34" s="100"/>
      <c r="R34" s="100"/>
      <c r="S34" s="100"/>
      <c r="T34" s="100"/>
      <c r="U34" s="100"/>
      <c r="V34" s="100"/>
      <c r="W34" s="100"/>
      <c r="X34" s="100"/>
      <c r="Y34" s="100"/>
      <c r="Z34" s="100"/>
      <c r="AA34" s="100"/>
      <c r="AB34" s="100"/>
      <c r="AC34" s="100"/>
      <c r="AD34" s="100"/>
      <c r="AE34" s="100"/>
    </row>
    <row r="35" spans="1:31" s="227" customFormat="1" ht="36" x14ac:dyDescent="0.25">
      <c r="A35" s="304" t="s">
        <v>1251</v>
      </c>
      <c r="B35" s="304"/>
      <c r="C35" s="245" t="s">
        <v>30</v>
      </c>
      <c r="D35" s="245" t="s">
        <v>526</v>
      </c>
      <c r="E35" s="245" t="s">
        <v>524</v>
      </c>
      <c r="F35" s="246"/>
      <c r="G35" s="246"/>
      <c r="H35" s="245" t="s">
        <v>31</v>
      </c>
      <c r="I35" s="245" t="s">
        <v>4</v>
      </c>
      <c r="J35" s="245" t="s">
        <v>5</v>
      </c>
      <c r="K35" s="245" t="s">
        <v>6</v>
      </c>
      <c r="L35" s="245" t="s">
        <v>773</v>
      </c>
      <c r="M35" s="245" t="s">
        <v>13</v>
      </c>
      <c r="N35" s="246" t="s">
        <v>17</v>
      </c>
      <c r="O35" s="246" t="s">
        <v>7</v>
      </c>
      <c r="P35" s="245" t="s">
        <v>8</v>
      </c>
      <c r="Q35" s="246" t="s">
        <v>9</v>
      </c>
      <c r="R35" s="245" t="s">
        <v>18</v>
      </c>
      <c r="S35" s="246" t="s">
        <v>10</v>
      </c>
      <c r="T35" s="246" t="s">
        <v>12</v>
      </c>
      <c r="U35" s="245" t="s">
        <v>169</v>
      </c>
      <c r="V35" s="245" t="s">
        <v>170</v>
      </c>
      <c r="W35" s="245" t="s">
        <v>171</v>
      </c>
      <c r="X35" s="245" t="s">
        <v>163</v>
      </c>
      <c r="Y35" s="245" t="s">
        <v>164</v>
      </c>
      <c r="Z35" s="245" t="s">
        <v>165</v>
      </c>
      <c r="AA35" s="245" t="s">
        <v>166</v>
      </c>
      <c r="AB35" s="247" t="s">
        <v>167</v>
      </c>
      <c r="AC35" s="247" t="s">
        <v>168</v>
      </c>
      <c r="AD35" s="247"/>
      <c r="AE35" s="247"/>
    </row>
    <row r="36" spans="1:31" s="20" customFormat="1" ht="26.25" customHeight="1" x14ac:dyDescent="0.25">
      <c r="A36" s="303" t="s">
        <v>1210</v>
      </c>
      <c r="B36" s="303"/>
      <c r="C36" s="95">
        <f>COUNT(D4:D11)</f>
        <v>8</v>
      </c>
      <c r="D36" s="95">
        <f>SUM(D4:D11)</f>
        <v>21.76</v>
      </c>
      <c r="E36" s="95">
        <f>SUM(E4:E11)</f>
        <v>33.025000000000006</v>
      </c>
      <c r="F36" s="95"/>
      <c r="G36" s="95"/>
      <c r="H36" s="95">
        <f>SUM(H4:H11)</f>
        <v>0</v>
      </c>
      <c r="I36" s="95">
        <f>SUM(I4:I11)</f>
        <v>94</v>
      </c>
      <c r="J36" s="95">
        <f>MAX(J4:J11)</f>
        <v>11</v>
      </c>
      <c r="K36" s="45">
        <f t="shared" ref="K36:V36" si="11">SUM(K4:K11)</f>
        <v>115556.5</v>
      </c>
      <c r="L36" s="45">
        <f t="shared" si="11"/>
        <v>1822.6100000000001</v>
      </c>
      <c r="M36" s="45">
        <f t="shared" si="11"/>
        <v>18096.129999999997</v>
      </c>
      <c r="N36" s="45">
        <f t="shared" si="11"/>
        <v>0</v>
      </c>
      <c r="O36" s="45">
        <f t="shared" si="11"/>
        <v>4966.9600000000009</v>
      </c>
      <c r="P36" s="45">
        <f t="shared" si="11"/>
        <v>17044.78</v>
      </c>
      <c r="Q36" s="45">
        <f t="shared" si="11"/>
        <v>29329.200000000004</v>
      </c>
      <c r="R36" s="45">
        <f t="shared" si="11"/>
        <v>5358</v>
      </c>
      <c r="S36" s="45">
        <f t="shared" si="11"/>
        <v>0</v>
      </c>
      <c r="T36" s="45">
        <f t="shared" si="11"/>
        <v>0</v>
      </c>
      <c r="U36" s="45">
        <f t="shared" si="11"/>
        <v>192174.22000000003</v>
      </c>
      <c r="V36" s="45">
        <f t="shared" si="11"/>
        <v>0</v>
      </c>
      <c r="W36" s="72">
        <f>U36+V36</f>
        <v>192174.22000000003</v>
      </c>
      <c r="X36" s="258">
        <f>SUM(X4:X11)</f>
        <v>99607</v>
      </c>
      <c r="Y36" s="258">
        <f>SUM(Y4:Y11)</f>
        <v>0</v>
      </c>
      <c r="Z36" s="258">
        <f>SUM(Z4:Z11)</f>
        <v>1034</v>
      </c>
      <c r="AA36" s="258">
        <f>SUM(AA4:AA11)</f>
        <v>899</v>
      </c>
      <c r="AB36" s="72">
        <f>W36/(D36+E36)</f>
        <v>3507.7889933375923</v>
      </c>
      <c r="AC36" s="72">
        <f>W36/Z36</f>
        <v>185.85514506769829</v>
      </c>
      <c r="AD36" s="72"/>
      <c r="AE36" s="72"/>
    </row>
    <row r="37" spans="1:31" s="20" customFormat="1" ht="26.25" customHeight="1" x14ac:dyDescent="0.25">
      <c r="A37" s="303" t="s">
        <v>1259</v>
      </c>
      <c r="B37" s="303"/>
      <c r="C37" s="95">
        <f>COUNT(D12:D17)</f>
        <v>6</v>
      </c>
      <c r="D37" s="95">
        <f>SUM(D12:D17)</f>
        <v>0</v>
      </c>
      <c r="E37" s="95">
        <f>SUM(E12:E17)</f>
        <v>74.44</v>
      </c>
      <c r="F37" s="95"/>
      <c r="G37" s="95"/>
      <c r="H37" s="95">
        <f>SUM(H12:H17)</f>
        <v>0</v>
      </c>
      <c r="I37" s="95">
        <f>SUM(I12:I17)</f>
        <v>98</v>
      </c>
      <c r="J37" s="95">
        <f>MAX(J12:J17)</f>
        <v>11</v>
      </c>
      <c r="K37" s="45">
        <f>SUM(K12:K17)</f>
        <v>127322.43999999999</v>
      </c>
      <c r="L37" s="45">
        <f t="shared" ref="L37:V37" si="12">SUM(L12:L17)</f>
        <v>2009.69</v>
      </c>
      <c r="M37" s="45">
        <f t="shared" si="12"/>
        <v>19938.689999999999</v>
      </c>
      <c r="N37" s="45">
        <f t="shared" si="12"/>
        <v>0</v>
      </c>
      <c r="O37" s="45">
        <f t="shared" si="12"/>
        <v>5507.5399999999991</v>
      </c>
      <c r="P37" s="45">
        <f t="shared" si="12"/>
        <v>26647.549999999996</v>
      </c>
      <c r="Q37" s="45">
        <f t="shared" si="12"/>
        <v>29004.1</v>
      </c>
      <c r="R37" s="45">
        <f t="shared" si="12"/>
        <v>5390</v>
      </c>
      <c r="S37" s="45">
        <f t="shared" si="12"/>
        <v>0</v>
      </c>
      <c r="T37" s="45">
        <f t="shared" si="12"/>
        <v>0</v>
      </c>
      <c r="U37" s="45">
        <f t="shared" si="12"/>
        <v>215820.01</v>
      </c>
      <c r="V37" s="45">
        <f t="shared" si="12"/>
        <v>0</v>
      </c>
      <c r="W37" s="72">
        <f>U37+V37</f>
        <v>215820.01</v>
      </c>
      <c r="X37" s="258">
        <f>SUM(X12:X17)</f>
        <v>102105</v>
      </c>
      <c r="Y37" s="258">
        <f>SUM(Y12:Y17)</f>
        <v>0</v>
      </c>
      <c r="Z37" s="258">
        <f>SUM(Z12:Z17)</f>
        <v>1078</v>
      </c>
      <c r="AA37" s="258">
        <f>SUM(AA12:AA17)</f>
        <v>910</v>
      </c>
      <c r="AB37" s="72">
        <f>W37/(D37+E37)</f>
        <v>2899.2478506179477</v>
      </c>
      <c r="AC37" s="72">
        <f>W37/Z37</f>
        <v>200.20409090909092</v>
      </c>
      <c r="AD37" s="72"/>
      <c r="AE37" s="72"/>
    </row>
    <row r="38" spans="1:31" s="20" customFormat="1" ht="26.25" customHeight="1" x14ac:dyDescent="0.25">
      <c r="A38" s="303" t="s">
        <v>1364</v>
      </c>
      <c r="B38" s="303"/>
      <c r="C38" s="95">
        <f>COUNT(D18:D29)</f>
        <v>11</v>
      </c>
      <c r="D38" s="95">
        <f>SUM(D18:D29)</f>
        <v>0</v>
      </c>
      <c r="E38" s="95">
        <f>SUM(E18:E29)</f>
        <v>151.54999999999998</v>
      </c>
      <c r="F38" s="95"/>
      <c r="G38" s="95"/>
      <c r="H38" s="95">
        <f>SUM(H18:H29)</f>
        <v>0</v>
      </c>
      <c r="I38" s="95">
        <f>SUM(I18:I29)</f>
        <v>148</v>
      </c>
      <c r="J38" s="95">
        <f>MAX(J18:J29)</f>
        <v>11</v>
      </c>
      <c r="K38" s="45">
        <f>SUM(K18:K29)</f>
        <v>205583.86000000004</v>
      </c>
      <c r="L38" s="45">
        <f t="shared" ref="L38:AA38" si="13">SUM(L18:L29)</f>
        <v>3244.4900000000002</v>
      </c>
      <c r="M38" s="45">
        <f t="shared" si="13"/>
        <v>32194.440000000002</v>
      </c>
      <c r="N38" s="45">
        <f t="shared" si="13"/>
        <v>0</v>
      </c>
      <c r="O38" s="45">
        <f t="shared" si="13"/>
        <v>8950.6</v>
      </c>
      <c r="P38" s="45">
        <f t="shared" si="13"/>
        <v>43801.2</v>
      </c>
      <c r="Q38" s="45">
        <f t="shared" si="13"/>
        <v>40208.400000000001</v>
      </c>
      <c r="R38" s="45">
        <f t="shared" si="13"/>
        <v>9400.1</v>
      </c>
      <c r="S38" s="45">
        <f t="shared" si="13"/>
        <v>0</v>
      </c>
      <c r="T38" s="45">
        <f t="shared" si="13"/>
        <v>0</v>
      </c>
      <c r="U38" s="45">
        <f t="shared" si="13"/>
        <v>343384.49</v>
      </c>
      <c r="V38" s="45">
        <f t="shared" si="13"/>
        <v>0</v>
      </c>
      <c r="W38" s="45">
        <f t="shared" si="13"/>
        <v>343384.49</v>
      </c>
      <c r="X38" s="258">
        <f t="shared" si="13"/>
        <v>182966</v>
      </c>
      <c r="Y38" s="258">
        <f t="shared" si="13"/>
        <v>0</v>
      </c>
      <c r="Z38" s="258">
        <f t="shared" si="13"/>
        <v>1628</v>
      </c>
      <c r="AA38" s="258">
        <f t="shared" si="13"/>
        <v>1483</v>
      </c>
      <c r="AB38" s="72">
        <f>W38/(D38+E38)</f>
        <v>2265.8164962058727</v>
      </c>
      <c r="AC38" s="72">
        <f>W38/Z38</f>
        <v>210.9241339066339</v>
      </c>
      <c r="AD38" s="72"/>
      <c r="AE38" s="72"/>
    </row>
  </sheetData>
  <mergeCells count="4">
    <mergeCell ref="A36:B36"/>
    <mergeCell ref="A35:B35"/>
    <mergeCell ref="A37:B37"/>
    <mergeCell ref="A38:B38"/>
  </mergeCells>
  <pageMargins left="0.70866141732283472" right="0.70866141732283472" top="0.74803149606299213" bottom="0.74803149606299213" header="0.31496062992125984" footer="0.31496062992125984"/>
  <pageSetup paperSize="8" scale="55" orientation="landscape" r:id="rId1"/>
  <legacyDrawing r:id="rId2"/>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1">
    <pageSetUpPr fitToPage="1"/>
  </sheetPr>
  <dimension ref="A1:AE37"/>
  <sheetViews>
    <sheetView zoomScaleNormal="100" workbookViewId="0">
      <selection activeCell="A4" sqref="A4:AE22"/>
    </sheetView>
  </sheetViews>
  <sheetFormatPr defaultRowHeight="13.2" x14ac:dyDescent="0.25"/>
  <cols>
    <col min="1" max="1" width="16.5546875" customWidth="1"/>
    <col min="2" max="2" width="12.5546875" customWidth="1"/>
    <col min="3" max="3" width="12.88671875" customWidth="1"/>
    <col min="6" max="6" width="16.33203125" customWidth="1"/>
    <col min="7" max="7" width="13.33203125" customWidth="1"/>
    <col min="11" max="11" width="12" bestFit="1" customWidth="1"/>
    <col min="12" max="12" width="10" bestFit="1" customWidth="1"/>
    <col min="13" max="13" width="11" bestFit="1" customWidth="1"/>
    <col min="14" max="14" width="9.33203125" bestFit="1" customWidth="1"/>
    <col min="15" max="15" width="10" bestFit="1" customWidth="1"/>
    <col min="16" max="17" width="11" bestFit="1" customWidth="1"/>
    <col min="18" max="18" width="10" bestFit="1" customWidth="1"/>
    <col min="19" max="20" width="9.33203125" bestFit="1" customWidth="1"/>
    <col min="21" max="21" width="12" bestFit="1" customWidth="1"/>
    <col min="22" max="22" width="9.33203125" bestFit="1" customWidth="1"/>
    <col min="23" max="23" width="12" bestFit="1" customWidth="1"/>
    <col min="28" max="28" width="10" bestFit="1" customWidth="1"/>
    <col min="29" max="29" width="9.44140625" bestFit="1" customWidth="1"/>
    <col min="30" max="30" width="15.44140625" customWidth="1"/>
    <col min="31" max="31" width="17.5546875" customWidth="1"/>
  </cols>
  <sheetData>
    <row r="1" spans="1:31" x14ac:dyDescent="0.25">
      <c r="A1" s="10" t="s">
        <v>1160</v>
      </c>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31" x14ac:dyDescent="0.25">
      <c r="A4" s="1" t="s">
        <v>1161</v>
      </c>
      <c r="B4" s="31" t="s">
        <v>1165</v>
      </c>
      <c r="C4" s="1" t="s">
        <v>1168</v>
      </c>
      <c r="D4" s="1">
        <v>11.92</v>
      </c>
      <c r="E4" s="1">
        <v>0</v>
      </c>
      <c r="F4" s="1" t="s">
        <v>191</v>
      </c>
      <c r="G4" s="1" t="s">
        <v>1168</v>
      </c>
      <c r="H4" s="1">
        <v>0</v>
      </c>
      <c r="I4" s="1">
        <v>20</v>
      </c>
      <c r="J4" s="1">
        <v>11</v>
      </c>
      <c r="K4" s="13">
        <v>24403</v>
      </c>
      <c r="L4" s="13">
        <v>384.12</v>
      </c>
      <c r="M4" s="13">
        <v>3821.51</v>
      </c>
      <c r="N4" s="13">
        <v>0</v>
      </c>
      <c r="O4" s="13">
        <v>1048.8</v>
      </c>
      <c r="P4" s="13">
        <v>2427.4</v>
      </c>
      <c r="Q4" s="13">
        <v>4680</v>
      </c>
      <c r="R4" s="13">
        <v>1140</v>
      </c>
      <c r="S4" s="13">
        <v>0</v>
      </c>
      <c r="T4" s="13">
        <v>0</v>
      </c>
      <c r="U4" s="13">
        <v>37904.83</v>
      </c>
      <c r="V4" s="13">
        <v>0</v>
      </c>
      <c r="W4" s="13">
        <f t="shared" ref="W4:W10" si="0">U4+V4</f>
        <v>37904.83</v>
      </c>
      <c r="X4" s="1">
        <v>29800</v>
      </c>
      <c r="Y4" s="1">
        <v>0</v>
      </c>
      <c r="Z4" s="1">
        <v>220</v>
      </c>
      <c r="AA4" s="1">
        <v>200</v>
      </c>
      <c r="AB4" s="13">
        <f>W4/(D4+E4)</f>
        <v>3179.935402684564</v>
      </c>
      <c r="AC4" s="13">
        <f t="shared" ref="AC4:AC15" si="1">W4/Z4</f>
        <v>172.29468181818183</v>
      </c>
      <c r="AD4" s="13" t="s">
        <v>1783</v>
      </c>
      <c r="AE4" s="285"/>
    </row>
    <row r="5" spans="1:31" x14ac:dyDescent="0.25">
      <c r="A5" s="1" t="s">
        <v>1161</v>
      </c>
      <c r="B5" s="31" t="s">
        <v>1165</v>
      </c>
      <c r="C5" s="1" t="s">
        <v>1182</v>
      </c>
      <c r="D5" s="1">
        <v>0</v>
      </c>
      <c r="E5" s="1">
        <v>2.92</v>
      </c>
      <c r="F5" s="1" t="s">
        <v>544</v>
      </c>
      <c r="G5" s="1" t="s">
        <v>1182</v>
      </c>
      <c r="H5" s="1">
        <v>0</v>
      </c>
      <c r="I5" s="1">
        <v>4</v>
      </c>
      <c r="J5" s="1">
        <v>11</v>
      </c>
      <c r="K5" s="13">
        <v>4880.6000000000004</v>
      </c>
      <c r="L5" s="13">
        <v>76.819999999999993</v>
      </c>
      <c r="M5" s="13">
        <v>764.3</v>
      </c>
      <c r="N5" s="13">
        <v>0</v>
      </c>
      <c r="O5" s="13">
        <v>209.76</v>
      </c>
      <c r="P5" s="13">
        <v>485.48</v>
      </c>
      <c r="Q5" s="13">
        <v>1867.2</v>
      </c>
      <c r="R5" s="13">
        <v>228</v>
      </c>
      <c r="S5" s="13">
        <v>0</v>
      </c>
      <c r="T5" s="13">
        <v>0</v>
      </c>
      <c r="U5" s="13">
        <v>8512.17</v>
      </c>
      <c r="V5" s="13">
        <v>0</v>
      </c>
      <c r="W5" s="13">
        <f t="shared" si="0"/>
        <v>8512.17</v>
      </c>
      <c r="X5" s="1">
        <v>3500</v>
      </c>
      <c r="Y5" s="1">
        <v>0</v>
      </c>
      <c r="Z5" s="1">
        <v>44</v>
      </c>
      <c r="AA5" s="1">
        <v>38</v>
      </c>
      <c r="AB5" s="13">
        <f t="shared" ref="AB5:AB10" si="2">W5/(D5+E5)</f>
        <v>2915.1267123287671</v>
      </c>
      <c r="AC5" s="13">
        <f t="shared" si="1"/>
        <v>193.4584090909091</v>
      </c>
      <c r="AD5" s="13" t="s">
        <v>1518</v>
      </c>
      <c r="AE5" s="285">
        <v>0.47</v>
      </c>
    </row>
    <row r="6" spans="1:31" x14ac:dyDescent="0.25">
      <c r="A6" s="1" t="s">
        <v>1161</v>
      </c>
      <c r="B6" s="31" t="s">
        <v>1165</v>
      </c>
      <c r="C6" s="1" t="s">
        <v>1183</v>
      </c>
      <c r="D6" s="1">
        <v>0</v>
      </c>
      <c r="E6" s="1">
        <v>2.81</v>
      </c>
      <c r="F6" s="1" t="s">
        <v>544</v>
      </c>
      <c r="G6" s="1" t="s">
        <v>1183</v>
      </c>
      <c r="H6" s="1">
        <v>0</v>
      </c>
      <c r="I6" s="1">
        <v>4</v>
      </c>
      <c r="J6" s="1">
        <v>11</v>
      </c>
      <c r="K6" s="13">
        <v>4880.6000000000004</v>
      </c>
      <c r="L6" s="13">
        <v>76.819999999999993</v>
      </c>
      <c r="M6" s="13">
        <v>764.3</v>
      </c>
      <c r="N6" s="13">
        <v>0</v>
      </c>
      <c r="O6" s="13">
        <v>209.76</v>
      </c>
      <c r="P6" s="13">
        <v>485.48</v>
      </c>
      <c r="Q6" s="13">
        <v>1867.2</v>
      </c>
      <c r="R6" s="13">
        <v>228</v>
      </c>
      <c r="S6" s="13">
        <v>0</v>
      </c>
      <c r="T6" s="13">
        <v>0</v>
      </c>
      <c r="U6" s="13">
        <v>8512.17</v>
      </c>
      <c r="V6" s="13">
        <v>0</v>
      </c>
      <c r="W6" s="13">
        <f t="shared" si="0"/>
        <v>8512.17</v>
      </c>
      <c r="X6" s="1">
        <v>3500</v>
      </c>
      <c r="Y6" s="1">
        <v>0</v>
      </c>
      <c r="Z6" s="1">
        <v>44</v>
      </c>
      <c r="AA6" s="1">
        <v>38</v>
      </c>
      <c r="AB6" s="13">
        <f t="shared" si="2"/>
        <v>3029.241992882562</v>
      </c>
      <c r="AC6" s="13">
        <f t="shared" si="1"/>
        <v>193.4584090909091</v>
      </c>
      <c r="AD6" s="13" t="s">
        <v>1888</v>
      </c>
      <c r="AE6" s="285">
        <v>0.49</v>
      </c>
    </row>
    <row r="7" spans="1:31" x14ac:dyDescent="0.25">
      <c r="A7" s="1" t="s">
        <v>1161</v>
      </c>
      <c r="B7" s="31" t="s">
        <v>1184</v>
      </c>
      <c r="C7" s="1" t="s">
        <v>1192</v>
      </c>
      <c r="D7" s="1">
        <v>0</v>
      </c>
      <c r="E7" s="1">
        <v>0.68</v>
      </c>
      <c r="F7" s="1" t="s">
        <v>544</v>
      </c>
      <c r="G7" s="1" t="s">
        <v>1192</v>
      </c>
      <c r="H7" s="1">
        <v>0</v>
      </c>
      <c r="I7" s="1">
        <v>1</v>
      </c>
      <c r="J7" s="1">
        <v>11</v>
      </c>
      <c r="K7" s="13">
        <v>1220.1500000000001</v>
      </c>
      <c r="L7" s="13">
        <v>19.21</v>
      </c>
      <c r="M7" s="13">
        <v>191.08</v>
      </c>
      <c r="N7" s="13">
        <v>0</v>
      </c>
      <c r="O7" s="13">
        <v>52.44</v>
      </c>
      <c r="P7" s="13">
        <v>121.37</v>
      </c>
      <c r="Q7" s="13">
        <v>466.8</v>
      </c>
      <c r="R7" s="13">
        <v>57</v>
      </c>
      <c r="S7" s="13">
        <v>0</v>
      </c>
      <c r="T7" s="13">
        <v>0</v>
      </c>
      <c r="U7" s="13">
        <v>2128.04</v>
      </c>
      <c r="V7" s="13">
        <v>0</v>
      </c>
      <c r="W7" s="13">
        <f t="shared" si="0"/>
        <v>2128.04</v>
      </c>
      <c r="X7" s="1">
        <v>875</v>
      </c>
      <c r="Y7" s="1">
        <v>0</v>
      </c>
      <c r="Z7" s="1">
        <v>11</v>
      </c>
      <c r="AA7" s="1">
        <v>11</v>
      </c>
      <c r="AB7" s="13">
        <f t="shared" si="2"/>
        <v>3129.4705882352937</v>
      </c>
      <c r="AC7" s="13">
        <f t="shared" si="1"/>
        <v>193.45818181818183</v>
      </c>
      <c r="AD7" s="13" t="s">
        <v>1889</v>
      </c>
      <c r="AE7" s="285">
        <v>0.51</v>
      </c>
    </row>
    <row r="8" spans="1:31" x14ac:dyDescent="0.25">
      <c r="A8" s="1" t="s">
        <v>1161</v>
      </c>
      <c r="B8" s="31" t="s">
        <v>1184</v>
      </c>
      <c r="C8" s="1" t="s">
        <v>1193</v>
      </c>
      <c r="D8" s="1">
        <v>0</v>
      </c>
      <c r="E8" s="1">
        <v>5.52</v>
      </c>
      <c r="F8" s="1" t="s">
        <v>544</v>
      </c>
      <c r="G8" s="1" t="s">
        <v>1194</v>
      </c>
      <c r="H8" s="1">
        <v>0</v>
      </c>
      <c r="I8" s="1">
        <v>6</v>
      </c>
      <c r="J8" s="1">
        <v>11</v>
      </c>
      <c r="K8" s="13">
        <v>7320.9</v>
      </c>
      <c r="L8" s="13">
        <v>115.24</v>
      </c>
      <c r="M8" s="13">
        <v>1146.45</v>
      </c>
      <c r="N8" s="13">
        <v>0</v>
      </c>
      <c r="O8" s="13">
        <v>314.64</v>
      </c>
      <c r="P8" s="13">
        <v>728.22</v>
      </c>
      <c r="Q8" s="13">
        <v>2800.8</v>
      </c>
      <c r="R8" s="13">
        <v>342</v>
      </c>
      <c r="S8" s="13">
        <v>0</v>
      </c>
      <c r="T8" s="13">
        <v>0</v>
      </c>
      <c r="U8" s="13">
        <v>12768.25</v>
      </c>
      <c r="V8" s="13">
        <v>0</v>
      </c>
      <c r="W8" s="13">
        <f t="shared" si="0"/>
        <v>12768.25</v>
      </c>
      <c r="X8" s="1">
        <v>5250</v>
      </c>
      <c r="Y8" s="1">
        <v>0</v>
      </c>
      <c r="Z8" s="1">
        <v>66</v>
      </c>
      <c r="AA8" s="1">
        <v>60</v>
      </c>
      <c r="AB8" s="13">
        <f t="shared" si="2"/>
        <v>2313.088768115942</v>
      </c>
      <c r="AC8" s="13">
        <f t="shared" si="1"/>
        <v>193.45833333333334</v>
      </c>
      <c r="AD8" s="13" t="s">
        <v>1535</v>
      </c>
      <c r="AE8" s="285">
        <v>0.38</v>
      </c>
    </row>
    <row r="9" spans="1:31" x14ac:dyDescent="0.25">
      <c r="A9" s="1" t="s">
        <v>1161</v>
      </c>
      <c r="B9" s="31" t="s">
        <v>1195</v>
      </c>
      <c r="C9" s="1" t="s">
        <v>1203</v>
      </c>
      <c r="D9" s="1">
        <v>9.9819999999999993</v>
      </c>
      <c r="E9" s="1">
        <v>0</v>
      </c>
      <c r="F9" s="1" t="s">
        <v>191</v>
      </c>
      <c r="G9" s="1" t="s">
        <v>1203</v>
      </c>
      <c r="H9" s="1">
        <v>0</v>
      </c>
      <c r="I9" s="1">
        <v>20</v>
      </c>
      <c r="J9" s="1">
        <v>11</v>
      </c>
      <c r="K9" s="13">
        <v>25265.4</v>
      </c>
      <c r="L9" s="13">
        <v>401.37</v>
      </c>
      <c r="M9" s="13">
        <v>3956.56</v>
      </c>
      <c r="N9" s="13">
        <v>0</v>
      </c>
      <c r="O9" s="13">
        <v>1086.4000000000001</v>
      </c>
      <c r="P9" s="13">
        <v>8063.4</v>
      </c>
      <c r="Q9" s="13">
        <v>4680</v>
      </c>
      <c r="R9" s="13">
        <v>1140</v>
      </c>
      <c r="S9" s="13">
        <v>0</v>
      </c>
      <c r="T9" s="13">
        <v>0</v>
      </c>
      <c r="U9" s="13">
        <v>44593.13</v>
      </c>
      <c r="V9" s="13">
        <v>0</v>
      </c>
      <c r="W9" s="13">
        <f t="shared" si="0"/>
        <v>44593.13</v>
      </c>
      <c r="X9" s="1">
        <f>2500*9.982</f>
        <v>24955</v>
      </c>
      <c r="Y9" s="1">
        <v>0</v>
      </c>
      <c r="Z9" s="1">
        <v>220</v>
      </c>
      <c r="AA9" s="1">
        <v>190</v>
      </c>
      <c r="AB9" s="13">
        <f t="shared" si="2"/>
        <v>4467.3542376277301</v>
      </c>
      <c r="AC9" s="13">
        <f t="shared" si="1"/>
        <v>202.69604545454544</v>
      </c>
      <c r="AD9" s="13" t="s">
        <v>1788</v>
      </c>
      <c r="AE9" s="285"/>
    </row>
    <row r="10" spans="1:31" x14ac:dyDescent="0.25">
      <c r="A10" s="1" t="s">
        <v>1161</v>
      </c>
      <c r="B10" s="31" t="s">
        <v>1222</v>
      </c>
      <c r="C10" s="1" t="s">
        <v>1226</v>
      </c>
      <c r="D10" s="1">
        <v>0</v>
      </c>
      <c r="E10" s="1">
        <v>7.0140000000000002</v>
      </c>
      <c r="F10" s="1" t="s">
        <v>544</v>
      </c>
      <c r="G10" s="1" t="s">
        <v>1226</v>
      </c>
      <c r="H10" s="1">
        <v>0</v>
      </c>
      <c r="I10" s="1">
        <v>15</v>
      </c>
      <c r="J10" s="1">
        <v>11</v>
      </c>
      <c r="K10" s="13">
        <v>18302.25</v>
      </c>
      <c r="L10" s="13">
        <v>288.08999999999997</v>
      </c>
      <c r="M10" s="13">
        <v>2866.13</v>
      </c>
      <c r="N10" s="13">
        <v>0</v>
      </c>
      <c r="O10" s="13">
        <v>786.6</v>
      </c>
      <c r="P10" s="13">
        <v>1820.55</v>
      </c>
      <c r="Q10" s="13">
        <v>4674</v>
      </c>
      <c r="R10" s="13">
        <v>855</v>
      </c>
      <c r="S10" s="13">
        <v>0</v>
      </c>
      <c r="T10" s="13">
        <v>0</v>
      </c>
      <c r="U10" s="13">
        <v>29592.63</v>
      </c>
      <c r="V10" s="13">
        <v>0</v>
      </c>
      <c r="W10" s="13">
        <f t="shared" si="0"/>
        <v>29592.63</v>
      </c>
      <c r="X10" s="1">
        <v>9645</v>
      </c>
      <c r="Y10" s="1">
        <v>0</v>
      </c>
      <c r="Z10" s="1">
        <v>165</v>
      </c>
      <c r="AA10" s="1">
        <v>145</v>
      </c>
      <c r="AB10" s="13">
        <f t="shared" si="2"/>
        <v>4219.0804106073565</v>
      </c>
      <c r="AC10" s="13">
        <f t="shared" si="1"/>
        <v>179.34927272727273</v>
      </c>
      <c r="AD10" s="13" t="s">
        <v>1888</v>
      </c>
      <c r="AE10" s="285">
        <v>0.55000000000000004</v>
      </c>
    </row>
    <row r="11" spans="1:31" x14ac:dyDescent="0.25">
      <c r="A11" s="1" t="s">
        <v>1161</v>
      </c>
      <c r="B11" s="31" t="s">
        <v>1244</v>
      </c>
      <c r="C11" s="1" t="s">
        <v>1247</v>
      </c>
      <c r="D11" s="1">
        <v>0</v>
      </c>
      <c r="E11" s="1">
        <v>7.0819999999999999</v>
      </c>
      <c r="F11" s="1" t="s">
        <v>544</v>
      </c>
      <c r="G11" s="1" t="s">
        <v>1247</v>
      </c>
      <c r="H11" s="1">
        <v>0</v>
      </c>
      <c r="I11" s="1">
        <v>15</v>
      </c>
      <c r="J11" s="1">
        <v>11</v>
      </c>
      <c r="K11" s="13">
        <v>18302.25</v>
      </c>
      <c r="L11" s="13">
        <v>288.08999999999997</v>
      </c>
      <c r="M11" s="13">
        <v>2866.13</v>
      </c>
      <c r="N11" s="13">
        <v>0</v>
      </c>
      <c r="O11" s="13">
        <v>786.6</v>
      </c>
      <c r="P11" s="13">
        <v>1820.55</v>
      </c>
      <c r="Q11" s="13">
        <v>4674</v>
      </c>
      <c r="R11" s="13">
        <v>855</v>
      </c>
      <c r="S11" s="13">
        <v>0</v>
      </c>
      <c r="T11" s="13">
        <v>0</v>
      </c>
      <c r="U11" s="13">
        <v>29592.63</v>
      </c>
      <c r="V11" s="13">
        <v>0</v>
      </c>
      <c r="W11" s="13">
        <f t="shared" ref="W11:W16" si="3">U11+V11</f>
        <v>29592.63</v>
      </c>
      <c r="X11" s="1">
        <v>9738</v>
      </c>
      <c r="Y11" s="1">
        <v>0</v>
      </c>
      <c r="Z11" s="1">
        <v>165</v>
      </c>
      <c r="AA11" s="1">
        <v>143</v>
      </c>
      <c r="AB11" s="13">
        <f t="shared" ref="AB11:AB16" si="4">W11/(D11+E11)</f>
        <v>4178.569613103643</v>
      </c>
      <c r="AC11" s="13">
        <f t="shared" si="1"/>
        <v>179.34927272727273</v>
      </c>
      <c r="AD11" s="13" t="s">
        <v>1557</v>
      </c>
      <c r="AE11" s="285">
        <v>0.55000000000000004</v>
      </c>
    </row>
    <row r="12" spans="1:31" x14ac:dyDescent="0.25">
      <c r="A12" s="1" t="s">
        <v>1161</v>
      </c>
      <c r="B12" s="31" t="s">
        <v>1264</v>
      </c>
      <c r="C12" s="1" t="s">
        <v>1282</v>
      </c>
      <c r="D12" s="1">
        <v>12.27</v>
      </c>
      <c r="E12" s="1">
        <v>0</v>
      </c>
      <c r="F12" s="1" t="s">
        <v>191</v>
      </c>
      <c r="G12" s="1" t="s">
        <v>1282</v>
      </c>
      <c r="H12" s="1">
        <v>0</v>
      </c>
      <c r="I12" s="1">
        <v>20</v>
      </c>
      <c r="J12" s="1">
        <v>11</v>
      </c>
      <c r="K12" s="13">
        <v>26175.599999999999</v>
      </c>
      <c r="L12" s="13">
        <v>413.97</v>
      </c>
      <c r="M12" s="13">
        <v>4099.1000000000004</v>
      </c>
      <c r="N12" s="13">
        <v>0</v>
      </c>
      <c r="O12" s="13">
        <v>1124.5999999999999</v>
      </c>
      <c r="P12" s="13">
        <v>5529.2</v>
      </c>
      <c r="Q12" s="13">
        <v>3484</v>
      </c>
      <c r="R12" s="13">
        <v>1100</v>
      </c>
      <c r="S12" s="13">
        <v>0</v>
      </c>
      <c r="T12" s="13">
        <v>0</v>
      </c>
      <c r="U12" s="13">
        <v>41926.47</v>
      </c>
      <c r="V12" s="13">
        <v>0</v>
      </c>
      <c r="W12" s="13">
        <f t="shared" si="3"/>
        <v>41926.47</v>
      </c>
      <c r="X12" s="1">
        <v>30675</v>
      </c>
      <c r="Y12" s="1">
        <v>0</v>
      </c>
      <c r="Z12" s="1">
        <v>220</v>
      </c>
      <c r="AA12" s="1">
        <v>201</v>
      </c>
      <c r="AB12" s="13">
        <f t="shared" si="4"/>
        <v>3416.9902200489</v>
      </c>
      <c r="AC12" s="13">
        <f t="shared" si="1"/>
        <v>190.57486363636363</v>
      </c>
      <c r="AD12" s="13" t="s">
        <v>1789</v>
      </c>
      <c r="AE12" s="285"/>
    </row>
    <row r="13" spans="1:31" x14ac:dyDescent="0.25">
      <c r="A13" s="1" t="s">
        <v>1161</v>
      </c>
      <c r="B13" s="31" t="s">
        <v>1284</v>
      </c>
      <c r="C13" s="1" t="s">
        <v>1314</v>
      </c>
      <c r="D13" s="1">
        <v>8.9499999999999993</v>
      </c>
      <c r="E13" s="1">
        <v>0</v>
      </c>
      <c r="F13" s="1" t="s">
        <v>191</v>
      </c>
      <c r="G13" s="1" t="s">
        <v>1314</v>
      </c>
      <c r="H13" s="1">
        <v>0</v>
      </c>
      <c r="I13" s="1">
        <v>15</v>
      </c>
      <c r="J13" s="1">
        <v>11</v>
      </c>
      <c r="K13" s="13">
        <v>19474.5</v>
      </c>
      <c r="L13" s="13">
        <v>307.33</v>
      </c>
      <c r="M13" s="13">
        <v>3049.71</v>
      </c>
      <c r="N13" s="13">
        <v>0</v>
      </c>
      <c r="O13" s="13">
        <v>843.45</v>
      </c>
      <c r="P13" s="13">
        <v>4146.8999999999996</v>
      </c>
      <c r="Q13" s="13">
        <v>2637</v>
      </c>
      <c r="R13" s="13">
        <v>825</v>
      </c>
      <c r="S13" s="13">
        <v>0</v>
      </c>
      <c r="T13" s="13">
        <v>0</v>
      </c>
      <c r="U13" s="13">
        <v>31283.89</v>
      </c>
      <c r="V13" s="13">
        <v>0</v>
      </c>
      <c r="W13" s="13">
        <f t="shared" si="3"/>
        <v>31283.89</v>
      </c>
      <c r="X13" s="1">
        <v>22375</v>
      </c>
      <c r="Y13" s="1">
        <v>0</v>
      </c>
      <c r="Z13" s="1">
        <v>165</v>
      </c>
      <c r="AA13" s="1">
        <v>143</v>
      </c>
      <c r="AB13" s="13">
        <f t="shared" si="4"/>
        <v>3495.4067039106149</v>
      </c>
      <c r="AC13" s="13">
        <f t="shared" si="1"/>
        <v>189.59933333333333</v>
      </c>
      <c r="AD13" s="13" t="s">
        <v>1790</v>
      </c>
      <c r="AE13" s="285"/>
    </row>
    <row r="14" spans="1:31" x14ac:dyDescent="0.25">
      <c r="A14" s="1" t="s">
        <v>1161</v>
      </c>
      <c r="B14" s="31" t="s">
        <v>1354</v>
      </c>
      <c r="C14" s="1" t="s">
        <v>1361</v>
      </c>
      <c r="D14" s="1">
        <v>9.9700000000000006</v>
      </c>
      <c r="E14" s="1">
        <v>0</v>
      </c>
      <c r="F14" s="1" t="s">
        <v>191</v>
      </c>
      <c r="G14" s="1" t="s">
        <v>1361</v>
      </c>
      <c r="H14" s="1">
        <v>0</v>
      </c>
      <c r="I14" s="1">
        <v>20</v>
      </c>
      <c r="J14" s="1">
        <v>11</v>
      </c>
      <c r="K14" s="13">
        <v>25966</v>
      </c>
      <c r="L14" s="13">
        <v>409.78</v>
      </c>
      <c r="M14" s="13">
        <v>4066.28</v>
      </c>
      <c r="N14" s="13">
        <v>0</v>
      </c>
      <c r="O14" s="13">
        <v>1124.5999999999999</v>
      </c>
      <c r="P14" s="13">
        <v>5529.2</v>
      </c>
      <c r="Q14" s="13">
        <v>3516</v>
      </c>
      <c r="R14" s="13">
        <v>1100</v>
      </c>
      <c r="S14" s="13">
        <v>0</v>
      </c>
      <c r="T14" s="13">
        <v>0</v>
      </c>
      <c r="U14" s="13">
        <v>41711.86</v>
      </c>
      <c r="V14" s="13">
        <v>0</v>
      </c>
      <c r="W14" s="13">
        <f t="shared" si="3"/>
        <v>41711.86</v>
      </c>
      <c r="X14" s="1">
        <v>24925</v>
      </c>
      <c r="Y14" s="1">
        <v>0</v>
      </c>
      <c r="Z14" s="1">
        <v>220</v>
      </c>
      <c r="AA14" s="1">
        <v>156</v>
      </c>
      <c r="AB14" s="13">
        <f t="shared" si="4"/>
        <v>4183.7372116349043</v>
      </c>
      <c r="AC14" s="13">
        <f t="shared" si="1"/>
        <v>189.59936363636365</v>
      </c>
      <c r="AD14" s="13" t="s">
        <v>1827</v>
      </c>
      <c r="AE14" s="285"/>
    </row>
    <row r="15" spans="1:31" x14ac:dyDescent="0.25">
      <c r="A15" s="152" t="s">
        <v>1161</v>
      </c>
      <c r="B15" s="31" t="s">
        <v>1354</v>
      </c>
      <c r="C15" s="1" t="s">
        <v>1377</v>
      </c>
      <c r="D15" s="1">
        <v>0</v>
      </c>
      <c r="E15" s="1">
        <v>7.12</v>
      </c>
      <c r="F15" s="1" t="s">
        <v>544</v>
      </c>
      <c r="G15" s="1" t="s">
        <v>1377</v>
      </c>
      <c r="H15" s="1">
        <v>0</v>
      </c>
      <c r="I15" s="1">
        <v>20</v>
      </c>
      <c r="J15" s="1">
        <v>11</v>
      </c>
      <c r="K15" s="13">
        <v>20409.28</v>
      </c>
      <c r="L15" s="13">
        <v>320.55</v>
      </c>
      <c r="M15" s="13">
        <v>3196.09</v>
      </c>
      <c r="N15" s="13">
        <v>0</v>
      </c>
      <c r="O15" s="13">
        <v>883.68</v>
      </c>
      <c r="P15" s="13">
        <v>2047.2</v>
      </c>
      <c r="Q15" s="13">
        <v>5336</v>
      </c>
      <c r="R15" s="13">
        <v>880</v>
      </c>
      <c r="S15" s="13">
        <v>0</v>
      </c>
      <c r="T15" s="13">
        <v>0</v>
      </c>
      <c r="U15" s="13">
        <v>33072.800000000003</v>
      </c>
      <c r="V15" s="13">
        <v>0</v>
      </c>
      <c r="W15" s="13">
        <f t="shared" si="3"/>
        <v>33072.800000000003</v>
      </c>
      <c r="X15" s="1">
        <v>13125</v>
      </c>
      <c r="Y15" s="1">
        <v>0</v>
      </c>
      <c r="Z15" s="1">
        <v>176</v>
      </c>
      <c r="AA15" s="1">
        <v>146</v>
      </c>
      <c r="AB15" s="13">
        <f t="shared" si="4"/>
        <v>4645.0561797752816</v>
      </c>
      <c r="AC15" s="13">
        <f t="shared" si="1"/>
        <v>187.91363636363639</v>
      </c>
      <c r="AD15" s="13" t="s">
        <v>1556</v>
      </c>
      <c r="AE15" s="285">
        <v>0.73</v>
      </c>
    </row>
    <row r="16" spans="1:31" x14ac:dyDescent="0.25">
      <c r="A16" s="21" t="s">
        <v>1161</v>
      </c>
      <c r="B16" s="31" t="s">
        <v>1865</v>
      </c>
      <c r="C16" s="1" t="s">
        <v>1870</v>
      </c>
      <c r="D16" s="1">
        <v>9.27</v>
      </c>
      <c r="E16" s="1">
        <v>0</v>
      </c>
      <c r="F16" s="1" t="s">
        <v>191</v>
      </c>
      <c r="G16" s="1" t="s">
        <v>1870</v>
      </c>
      <c r="H16" s="1">
        <v>0</v>
      </c>
      <c r="I16" s="1">
        <v>18</v>
      </c>
      <c r="J16" s="1">
        <v>11</v>
      </c>
      <c r="K16" s="13">
        <v>23369.4</v>
      </c>
      <c r="L16" s="13">
        <v>368.8</v>
      </c>
      <c r="M16" s="13">
        <v>3659.65</v>
      </c>
      <c r="N16" s="13">
        <v>0</v>
      </c>
      <c r="O16" s="13">
        <v>1012.14</v>
      </c>
      <c r="P16" s="13">
        <v>4976.28</v>
      </c>
      <c r="Q16" s="13">
        <v>3164.4</v>
      </c>
      <c r="R16" s="13">
        <v>990</v>
      </c>
      <c r="S16" s="13">
        <v>0</v>
      </c>
      <c r="T16" s="13">
        <v>0</v>
      </c>
      <c r="U16" s="13">
        <v>37540.67</v>
      </c>
      <c r="V16" s="13">
        <v>0</v>
      </c>
      <c r="W16" s="13">
        <f t="shared" si="3"/>
        <v>37540.67</v>
      </c>
      <c r="X16" s="1">
        <v>23175</v>
      </c>
      <c r="Y16" s="1">
        <v>0</v>
      </c>
      <c r="Z16" s="1">
        <v>198</v>
      </c>
      <c r="AA16" s="1">
        <v>160</v>
      </c>
      <c r="AB16" s="13">
        <f t="shared" si="4"/>
        <v>4049.6947141316073</v>
      </c>
      <c r="AC16" s="13">
        <f t="shared" ref="AC16:AC21" si="5">W16/Z16</f>
        <v>189.59934343434344</v>
      </c>
      <c r="AD16" s="13" t="s">
        <v>1871</v>
      </c>
      <c r="AE16" s="285"/>
    </row>
    <row r="17" spans="1:31" x14ac:dyDescent="0.25">
      <c r="A17" s="21" t="s">
        <v>1161</v>
      </c>
      <c r="B17" s="31" t="s">
        <v>1957</v>
      </c>
      <c r="C17" s="1" t="s">
        <v>1971</v>
      </c>
      <c r="D17" s="1">
        <v>0</v>
      </c>
      <c r="E17" s="1">
        <v>26</v>
      </c>
      <c r="F17" s="1" t="s">
        <v>544</v>
      </c>
      <c r="G17" s="1" t="s">
        <v>1971</v>
      </c>
      <c r="H17" s="1">
        <v>0</v>
      </c>
      <c r="I17" s="1">
        <v>20</v>
      </c>
      <c r="J17" s="1">
        <v>11</v>
      </c>
      <c r="K17" s="13">
        <v>27633.8</v>
      </c>
      <c r="L17" s="13">
        <v>436.12</v>
      </c>
      <c r="M17" s="13">
        <v>4327.45</v>
      </c>
      <c r="N17" s="13">
        <v>0</v>
      </c>
      <c r="O17" s="13">
        <v>1204</v>
      </c>
      <c r="P17" s="13">
        <v>5888</v>
      </c>
      <c r="Q17" s="13">
        <v>3416</v>
      </c>
      <c r="R17" s="13">
        <v>1277</v>
      </c>
      <c r="S17" s="13">
        <v>0</v>
      </c>
      <c r="T17" s="13">
        <v>0</v>
      </c>
      <c r="U17" s="13">
        <v>44182.37</v>
      </c>
      <c r="V17" s="13">
        <v>0</v>
      </c>
      <c r="W17" s="13">
        <f t="shared" ref="W17:W22" si="6">U17+V17</f>
        <v>44182.37</v>
      </c>
      <c r="X17" s="1">
        <v>28600</v>
      </c>
      <c r="Y17" s="1">
        <v>0</v>
      </c>
      <c r="Z17" s="1">
        <v>220</v>
      </c>
      <c r="AA17" s="1">
        <v>207</v>
      </c>
      <c r="AB17" s="13">
        <f t="shared" ref="AB17:AB22" si="7">W17/(D17+E17)</f>
        <v>1699.3219230769232</v>
      </c>
      <c r="AC17" s="13">
        <f t="shared" si="5"/>
        <v>200.82895454545456</v>
      </c>
      <c r="AD17" s="13" t="s">
        <v>1564</v>
      </c>
      <c r="AE17" s="285">
        <v>0.44</v>
      </c>
    </row>
    <row r="18" spans="1:31" x14ac:dyDescent="0.25">
      <c r="A18" s="21" t="s">
        <v>1161</v>
      </c>
      <c r="B18" s="38" t="s">
        <v>1957</v>
      </c>
      <c r="C18" s="1" t="s">
        <v>2010</v>
      </c>
      <c r="D18" s="1">
        <v>0</v>
      </c>
      <c r="E18" s="1">
        <v>7.06</v>
      </c>
      <c r="F18" s="1" t="s">
        <v>544</v>
      </c>
      <c r="G18" s="1" t="s">
        <v>2010</v>
      </c>
      <c r="H18" s="1">
        <v>0</v>
      </c>
      <c r="I18" s="1">
        <v>9</v>
      </c>
      <c r="J18" s="1">
        <v>11</v>
      </c>
      <c r="K18" s="13">
        <v>12435.21</v>
      </c>
      <c r="L18" s="13">
        <v>196.25</v>
      </c>
      <c r="M18" s="13">
        <v>1947.35</v>
      </c>
      <c r="N18" s="13">
        <v>0</v>
      </c>
      <c r="O18" s="13">
        <v>541.79999999999995</v>
      </c>
      <c r="P18" s="13">
        <v>2649.6</v>
      </c>
      <c r="Q18" s="13">
        <v>1537.2</v>
      </c>
      <c r="R18" s="13">
        <v>495</v>
      </c>
      <c r="S18" s="13">
        <v>0</v>
      </c>
      <c r="T18" s="13">
        <v>0</v>
      </c>
      <c r="U18" s="13">
        <v>19802.41</v>
      </c>
      <c r="V18" s="13">
        <v>0</v>
      </c>
      <c r="W18" s="13">
        <f t="shared" si="6"/>
        <v>19802.41</v>
      </c>
      <c r="X18" s="1">
        <v>8825</v>
      </c>
      <c r="Y18" s="1">
        <v>0</v>
      </c>
      <c r="Z18" s="1">
        <v>99</v>
      </c>
      <c r="AA18" s="1">
        <v>88</v>
      </c>
      <c r="AB18" s="13">
        <f t="shared" si="7"/>
        <v>2804.8739376770541</v>
      </c>
      <c r="AC18" s="13">
        <f t="shared" si="5"/>
        <v>200.02434343434342</v>
      </c>
      <c r="AD18" s="13" t="s">
        <v>1606</v>
      </c>
      <c r="AE18" s="285">
        <v>0.5</v>
      </c>
    </row>
    <row r="19" spans="1:31" x14ac:dyDescent="0.25">
      <c r="A19" s="21" t="s">
        <v>1161</v>
      </c>
      <c r="B19" s="38" t="s">
        <v>2088</v>
      </c>
      <c r="C19" s="1" t="s">
        <v>2104</v>
      </c>
      <c r="D19" s="1">
        <v>0</v>
      </c>
      <c r="E19" s="1">
        <v>26.15</v>
      </c>
      <c r="F19" s="1" t="s">
        <v>544</v>
      </c>
      <c r="G19" s="1" t="s">
        <v>2104</v>
      </c>
      <c r="H19" s="1">
        <v>0</v>
      </c>
      <c r="I19" s="1">
        <v>31</v>
      </c>
      <c r="J19" s="1">
        <v>11</v>
      </c>
      <c r="K19" s="13">
        <v>42832.39</v>
      </c>
      <c r="L19" s="13">
        <v>675.98</v>
      </c>
      <c r="M19" s="13">
        <v>6707.55</v>
      </c>
      <c r="N19" s="13">
        <v>0</v>
      </c>
      <c r="O19" s="13">
        <v>1866.2</v>
      </c>
      <c r="P19" s="13">
        <v>9126.4</v>
      </c>
      <c r="Q19" s="13">
        <v>9284.5</v>
      </c>
      <c r="R19" s="13">
        <v>1705</v>
      </c>
      <c r="S19" s="13">
        <v>0</v>
      </c>
      <c r="T19" s="13">
        <v>0</v>
      </c>
      <c r="U19" s="13">
        <v>72198.02</v>
      </c>
      <c r="V19" s="13">
        <v>0</v>
      </c>
      <c r="W19" s="13">
        <f t="shared" si="6"/>
        <v>72198.02</v>
      </c>
      <c r="X19" s="1">
        <v>39225</v>
      </c>
      <c r="Y19" s="1">
        <v>0</v>
      </c>
      <c r="Z19" s="1">
        <v>341</v>
      </c>
      <c r="AA19" s="1">
        <v>341</v>
      </c>
      <c r="AB19" s="13">
        <f t="shared" si="7"/>
        <v>2760.9185468451246</v>
      </c>
      <c r="AC19" s="13">
        <f t="shared" si="5"/>
        <v>211.7243988269795</v>
      </c>
      <c r="AD19" s="13" t="s">
        <v>1596</v>
      </c>
      <c r="AE19" s="285">
        <v>0.6</v>
      </c>
    </row>
    <row r="20" spans="1:31" x14ac:dyDescent="0.25">
      <c r="A20" s="21" t="s">
        <v>1161</v>
      </c>
      <c r="B20" s="38" t="s">
        <v>2121</v>
      </c>
      <c r="C20" s="1" t="s">
        <v>2131</v>
      </c>
      <c r="D20" s="1">
        <v>0</v>
      </c>
      <c r="E20" s="1">
        <v>7.11</v>
      </c>
      <c r="F20" s="1" t="s">
        <v>544</v>
      </c>
      <c r="G20" s="1" t="s">
        <v>2131</v>
      </c>
      <c r="H20" s="1">
        <v>0</v>
      </c>
      <c r="I20" s="1">
        <v>6</v>
      </c>
      <c r="J20" s="1">
        <v>11</v>
      </c>
      <c r="K20" s="13">
        <v>8289.9</v>
      </c>
      <c r="L20" s="13">
        <v>130.83000000000001</v>
      </c>
      <c r="M20" s="13">
        <v>1298.2</v>
      </c>
      <c r="N20" s="13">
        <v>0</v>
      </c>
      <c r="O20" s="13">
        <v>361.2</v>
      </c>
      <c r="P20" s="13">
        <v>1766.4</v>
      </c>
      <c r="Q20" s="13">
        <v>2031</v>
      </c>
      <c r="R20" s="13">
        <v>383.1</v>
      </c>
      <c r="S20" s="13">
        <v>0</v>
      </c>
      <c r="T20" s="13">
        <v>0</v>
      </c>
      <c r="U20" s="13">
        <v>14260.63</v>
      </c>
      <c r="V20" s="13">
        <v>0</v>
      </c>
      <c r="W20" s="13">
        <f t="shared" si="6"/>
        <v>14260.63</v>
      </c>
      <c r="X20" s="1">
        <v>7110</v>
      </c>
      <c r="Y20" s="1">
        <v>0</v>
      </c>
      <c r="Z20" s="1">
        <v>66</v>
      </c>
      <c r="AA20" s="1">
        <v>66</v>
      </c>
      <c r="AB20" s="13">
        <f t="shared" si="7"/>
        <v>2005.714486638537</v>
      </c>
      <c r="AC20" s="13">
        <f t="shared" si="5"/>
        <v>216.07015151515151</v>
      </c>
      <c r="AD20" s="13" t="s">
        <v>2132</v>
      </c>
      <c r="AE20" s="285">
        <v>0.4</v>
      </c>
    </row>
    <row r="21" spans="1:31" x14ac:dyDescent="0.25">
      <c r="A21" s="21" t="s">
        <v>1161</v>
      </c>
      <c r="B21" s="38" t="s">
        <v>2171</v>
      </c>
      <c r="C21" s="1" t="s">
        <v>2192</v>
      </c>
      <c r="D21" s="1">
        <v>0</v>
      </c>
      <c r="E21" s="1">
        <v>26.17</v>
      </c>
      <c r="F21" s="1" t="s">
        <v>544</v>
      </c>
      <c r="G21" s="1" t="s">
        <v>2192</v>
      </c>
      <c r="H21" s="1">
        <v>0</v>
      </c>
      <c r="I21" s="1">
        <v>22</v>
      </c>
      <c r="J21" s="1">
        <v>11</v>
      </c>
      <c r="K21" s="13">
        <v>30396.3</v>
      </c>
      <c r="L21" s="13">
        <v>479.71</v>
      </c>
      <c r="M21" s="13">
        <v>4760.0600000000004</v>
      </c>
      <c r="N21" s="13">
        <v>0</v>
      </c>
      <c r="O21" s="13">
        <v>1324.4</v>
      </c>
      <c r="P21" s="13">
        <v>6476.8</v>
      </c>
      <c r="Q21" s="13">
        <v>6589</v>
      </c>
      <c r="R21" s="13">
        <v>1404.7</v>
      </c>
      <c r="S21" s="13">
        <v>0</v>
      </c>
      <c r="T21" s="13">
        <v>0</v>
      </c>
      <c r="U21" s="13">
        <v>51430.97</v>
      </c>
      <c r="V21" s="13">
        <v>0</v>
      </c>
      <c r="W21" s="13">
        <f t="shared" si="6"/>
        <v>51430.97</v>
      </c>
      <c r="X21" s="1">
        <v>26170</v>
      </c>
      <c r="Y21" s="1">
        <v>0</v>
      </c>
      <c r="Z21" s="1">
        <v>242</v>
      </c>
      <c r="AA21" s="1">
        <v>222</v>
      </c>
      <c r="AB21" s="13">
        <f t="shared" si="7"/>
        <v>1965.2644249140237</v>
      </c>
      <c r="AC21" s="13">
        <f t="shared" si="5"/>
        <v>212.5246694214876</v>
      </c>
      <c r="AD21" s="13" t="s">
        <v>2193</v>
      </c>
      <c r="AE21" s="285">
        <v>0.4</v>
      </c>
    </row>
    <row r="22" spans="1:31" x14ac:dyDescent="0.25">
      <c r="A22" s="21" t="s">
        <v>1161</v>
      </c>
      <c r="B22" s="38" t="s">
        <v>2201</v>
      </c>
      <c r="C22" s="1" t="s">
        <v>2208</v>
      </c>
      <c r="D22" s="1">
        <v>0</v>
      </c>
      <c r="E22" s="1">
        <v>7.04</v>
      </c>
      <c r="F22" s="1" t="s">
        <v>544</v>
      </c>
      <c r="G22" s="1" t="s">
        <v>2208</v>
      </c>
      <c r="H22" s="1">
        <v>0</v>
      </c>
      <c r="I22" s="1">
        <v>5</v>
      </c>
      <c r="J22" s="1">
        <v>11</v>
      </c>
      <c r="K22" s="13">
        <v>6908.25</v>
      </c>
      <c r="L22" s="13">
        <v>109.03</v>
      </c>
      <c r="M22" s="13">
        <v>1081.83</v>
      </c>
      <c r="N22" s="13">
        <v>0</v>
      </c>
      <c r="O22" s="13">
        <v>301</v>
      </c>
      <c r="P22" s="13">
        <v>1472</v>
      </c>
      <c r="Q22" s="13">
        <v>854</v>
      </c>
      <c r="R22" s="13">
        <v>319.25</v>
      </c>
      <c r="S22" s="13">
        <v>0</v>
      </c>
      <c r="T22" s="13">
        <v>0</v>
      </c>
      <c r="U22" s="13">
        <v>11045.36</v>
      </c>
      <c r="V22" s="13">
        <v>0</v>
      </c>
      <c r="W22" s="13">
        <f t="shared" si="6"/>
        <v>11045.36</v>
      </c>
      <c r="X22" s="1">
        <v>6160</v>
      </c>
      <c r="Y22" s="1">
        <v>0</v>
      </c>
      <c r="Z22" s="1">
        <v>55</v>
      </c>
      <c r="AA22" s="1">
        <v>55</v>
      </c>
      <c r="AB22" s="13">
        <f t="shared" si="7"/>
        <v>1568.943181818182</v>
      </c>
      <c r="AC22" s="13">
        <f>W22/Z22</f>
        <v>200.82472727272727</v>
      </c>
      <c r="AD22" s="13" t="s">
        <v>1612</v>
      </c>
      <c r="AE22" s="285">
        <v>0.35</v>
      </c>
    </row>
    <row r="23" spans="1:31" x14ac:dyDescent="0.25">
      <c r="A23" s="21"/>
      <c r="B23" s="31"/>
      <c r="C23" s="1"/>
      <c r="D23" s="1"/>
      <c r="E23" s="1"/>
      <c r="F23" s="1"/>
      <c r="G23" s="1"/>
      <c r="H23" s="1"/>
      <c r="I23" s="1"/>
      <c r="J23" s="1"/>
      <c r="K23" s="13"/>
      <c r="L23" s="13"/>
      <c r="M23" s="13"/>
      <c r="N23" s="13"/>
      <c r="O23" s="13"/>
      <c r="P23" s="13"/>
      <c r="Q23" s="13"/>
      <c r="R23" s="13"/>
      <c r="S23" s="13"/>
      <c r="T23" s="13"/>
      <c r="U23" s="13"/>
      <c r="V23" s="13"/>
      <c r="W23" s="13"/>
      <c r="X23" s="1"/>
      <c r="Y23" s="1"/>
      <c r="Z23" s="1"/>
      <c r="AA23" s="1"/>
      <c r="AB23" s="13"/>
      <c r="AC23" s="13"/>
      <c r="AD23" s="13"/>
      <c r="AE23" s="285"/>
    </row>
    <row r="24" spans="1:31" x14ac:dyDescent="0.25">
      <c r="A24" s="21"/>
      <c r="B24" s="31"/>
      <c r="C24" s="1"/>
      <c r="D24" s="1"/>
      <c r="E24" s="1"/>
      <c r="F24" s="1"/>
      <c r="G24" s="1"/>
      <c r="H24" s="1"/>
      <c r="I24" s="1"/>
      <c r="J24" s="1"/>
      <c r="K24" s="13"/>
      <c r="L24" s="13"/>
      <c r="M24" s="13"/>
      <c r="N24" s="13"/>
      <c r="O24" s="13"/>
      <c r="P24" s="13"/>
      <c r="Q24" s="13"/>
      <c r="R24" s="13"/>
      <c r="S24" s="13"/>
      <c r="T24" s="13"/>
      <c r="U24" s="13"/>
      <c r="V24" s="13"/>
      <c r="W24" s="13"/>
      <c r="X24" s="1"/>
      <c r="Y24" s="1"/>
      <c r="Z24" s="1"/>
      <c r="AA24" s="1"/>
      <c r="AB24" s="13"/>
      <c r="AC24" s="13"/>
      <c r="AD24" s="13"/>
      <c r="AE24" s="285"/>
    </row>
    <row r="25" spans="1:31" x14ac:dyDescent="0.25">
      <c r="A25" s="21"/>
      <c r="B25" s="31"/>
      <c r="C25" s="1"/>
      <c r="D25" s="1"/>
      <c r="E25" s="1"/>
      <c r="F25" s="1"/>
      <c r="G25" s="1"/>
      <c r="H25" s="1"/>
      <c r="I25" s="1"/>
      <c r="J25" s="1"/>
      <c r="K25" s="13"/>
      <c r="L25" s="13"/>
      <c r="M25" s="13"/>
      <c r="N25" s="13"/>
      <c r="O25" s="13"/>
      <c r="P25" s="13"/>
      <c r="Q25" s="13"/>
      <c r="R25" s="13"/>
      <c r="S25" s="13"/>
      <c r="T25" s="13"/>
      <c r="U25" s="13"/>
      <c r="V25" s="13"/>
      <c r="W25" s="13"/>
      <c r="X25" s="1"/>
      <c r="Y25" s="1"/>
      <c r="Z25" s="1"/>
      <c r="AA25" s="1"/>
      <c r="AB25" s="13"/>
      <c r="AC25" s="13"/>
      <c r="AD25" s="13"/>
      <c r="AE25" s="285"/>
    </row>
    <row r="26" spans="1:31" x14ac:dyDescent="0.25">
      <c r="A26" s="21"/>
      <c r="B26" s="31"/>
      <c r="C26" s="1"/>
      <c r="D26" s="1"/>
      <c r="E26" s="1"/>
      <c r="F26" s="1"/>
      <c r="G26" s="1"/>
      <c r="H26" s="1"/>
      <c r="I26" s="1"/>
      <c r="J26" s="1"/>
      <c r="K26" s="13"/>
      <c r="L26" s="13"/>
      <c r="M26" s="13"/>
      <c r="N26" s="13"/>
      <c r="O26" s="13"/>
      <c r="P26" s="13"/>
      <c r="Q26" s="13"/>
      <c r="R26" s="13"/>
      <c r="S26" s="13"/>
      <c r="T26" s="13"/>
      <c r="U26" s="13"/>
      <c r="V26" s="13"/>
      <c r="W26" s="13"/>
      <c r="X26" s="1"/>
      <c r="Y26" s="1"/>
      <c r="Z26" s="1"/>
      <c r="AA26" s="1"/>
      <c r="AB26" s="13"/>
      <c r="AC26" s="13"/>
      <c r="AD26" s="13"/>
      <c r="AE26" s="285"/>
    </row>
    <row r="27" spans="1:31" x14ac:dyDescent="0.25">
      <c r="A27" s="21"/>
      <c r="B27" s="31"/>
      <c r="C27" s="1"/>
      <c r="D27" s="1"/>
      <c r="E27" s="1"/>
      <c r="F27" s="1"/>
      <c r="G27" s="1"/>
      <c r="H27" s="1"/>
      <c r="I27" s="1"/>
      <c r="J27" s="1"/>
      <c r="K27" s="13"/>
      <c r="L27" s="13"/>
      <c r="M27" s="13"/>
      <c r="N27" s="13"/>
      <c r="O27" s="13"/>
      <c r="P27" s="13"/>
      <c r="Q27" s="13"/>
      <c r="R27" s="13"/>
      <c r="S27" s="13"/>
      <c r="T27" s="13"/>
      <c r="U27" s="13"/>
      <c r="V27" s="13"/>
      <c r="W27" s="13"/>
      <c r="X27" s="1"/>
      <c r="Y27" s="1"/>
      <c r="Z27" s="1"/>
      <c r="AA27" s="1"/>
      <c r="AB27" s="13"/>
      <c r="AC27" s="13"/>
      <c r="AD27" s="13"/>
      <c r="AE27" s="285"/>
    </row>
    <row r="28" spans="1:31" x14ac:dyDescent="0.25">
      <c r="A28" s="21"/>
      <c r="B28" s="31"/>
      <c r="C28" s="1"/>
      <c r="D28" s="1"/>
      <c r="E28" s="1"/>
      <c r="F28" s="1"/>
      <c r="G28" s="1"/>
      <c r="H28" s="1"/>
      <c r="I28" s="1"/>
      <c r="J28" s="1"/>
      <c r="K28" s="13"/>
      <c r="L28" s="13"/>
      <c r="M28" s="13"/>
      <c r="N28" s="13"/>
      <c r="O28" s="13"/>
      <c r="P28" s="13"/>
      <c r="Q28" s="13"/>
      <c r="R28" s="13"/>
      <c r="S28" s="13"/>
      <c r="T28" s="13"/>
      <c r="U28" s="13"/>
      <c r="V28" s="13"/>
      <c r="W28" s="13"/>
      <c r="X28" s="1"/>
      <c r="Y28" s="1"/>
      <c r="Z28" s="1"/>
      <c r="AA28" s="1"/>
      <c r="AB28" s="13"/>
      <c r="AC28" s="13"/>
      <c r="AD28" s="13"/>
      <c r="AE28" s="285"/>
    </row>
    <row r="29" spans="1:31" s="20" customFormat="1" x14ac:dyDescent="0.25">
      <c r="A29" s="152"/>
      <c r="B29" s="38"/>
      <c r="C29" s="21"/>
      <c r="D29" s="21"/>
      <c r="E29" s="21"/>
      <c r="F29" s="21"/>
      <c r="G29" s="21"/>
      <c r="H29" s="21"/>
      <c r="I29" s="21"/>
      <c r="J29" s="21"/>
      <c r="K29" s="23"/>
      <c r="L29" s="23"/>
      <c r="M29" s="23"/>
      <c r="N29" s="23"/>
      <c r="O29" s="23"/>
      <c r="P29" s="23"/>
      <c r="Q29" s="23"/>
      <c r="R29" s="23"/>
      <c r="S29" s="23"/>
      <c r="T29" s="23"/>
      <c r="U29" s="23"/>
      <c r="V29" s="23"/>
      <c r="W29" s="23"/>
      <c r="X29" s="21"/>
      <c r="Y29" s="21"/>
      <c r="Z29" s="21"/>
      <c r="AA29" s="21"/>
      <c r="AB29" s="23"/>
      <c r="AC29" s="23"/>
      <c r="AD29" s="23"/>
      <c r="AE29" s="284"/>
    </row>
    <row r="30" spans="1:31" x14ac:dyDescent="0.25">
      <c r="A30" s="1"/>
      <c r="B30" s="1"/>
      <c r="C30" s="1"/>
      <c r="D30" s="1"/>
      <c r="E30" s="1"/>
      <c r="F30" s="1"/>
      <c r="G30" s="1"/>
      <c r="H30" s="1"/>
      <c r="I30" s="1"/>
      <c r="J30" s="1"/>
      <c r="K30" s="1"/>
      <c r="L30" s="1"/>
      <c r="M30" s="1"/>
      <c r="N30" s="1"/>
      <c r="O30" s="1"/>
      <c r="P30" s="1"/>
      <c r="Q30" s="1"/>
      <c r="R30" s="1"/>
      <c r="S30" s="1"/>
      <c r="T30" s="1"/>
      <c r="U30" s="1"/>
      <c r="V30" s="13"/>
      <c r="W30" s="13"/>
      <c r="X30" s="1"/>
      <c r="Y30" s="1"/>
      <c r="Z30" s="1"/>
      <c r="AA30" s="1"/>
      <c r="AB30" s="13"/>
      <c r="AC30" s="13"/>
      <c r="AD30" s="13"/>
      <c r="AE30" s="285"/>
    </row>
    <row r="31" spans="1:31" x14ac:dyDescent="0.25">
      <c r="A31" s="97"/>
      <c r="B31" s="97" t="s">
        <v>28</v>
      </c>
      <c r="C31" s="97">
        <f>COUNT(D4:D30)</f>
        <v>19</v>
      </c>
      <c r="D31" s="97">
        <f>SUM(D4:D30)</f>
        <v>62.361999999999995</v>
      </c>
      <c r="E31" s="97">
        <f>SUM(E4:E30)</f>
        <v>132.67599999999999</v>
      </c>
      <c r="F31" s="97"/>
      <c r="G31" s="97"/>
      <c r="H31" s="97">
        <f>SUM(H4:H30)</f>
        <v>0</v>
      </c>
      <c r="I31" s="97">
        <f>SUM(I4:I30)</f>
        <v>271</v>
      </c>
      <c r="J31" s="97">
        <f>MAX(J4:J30)</f>
        <v>11</v>
      </c>
      <c r="K31" s="98">
        <f t="shared" ref="K31:AA31" si="8">SUM(K4:K30)</f>
        <v>348465.77999999997</v>
      </c>
      <c r="L31" s="98">
        <f t="shared" si="8"/>
        <v>5498.1099999999988</v>
      </c>
      <c r="M31" s="98">
        <f t="shared" si="8"/>
        <v>54569.729999999996</v>
      </c>
      <c r="N31" s="98">
        <f t="shared" si="8"/>
        <v>0</v>
      </c>
      <c r="O31" s="98">
        <f t="shared" si="8"/>
        <v>15082.07</v>
      </c>
      <c r="P31" s="98">
        <f t="shared" si="8"/>
        <v>65560.429999999993</v>
      </c>
      <c r="Q31" s="98">
        <f t="shared" si="8"/>
        <v>67559.100000000006</v>
      </c>
      <c r="R31" s="98">
        <f t="shared" si="8"/>
        <v>15324.050000000001</v>
      </c>
      <c r="S31" s="98">
        <f t="shared" si="8"/>
        <v>0</v>
      </c>
      <c r="T31" s="98">
        <f t="shared" si="8"/>
        <v>0</v>
      </c>
      <c r="U31" s="98">
        <f t="shared" si="8"/>
        <v>572059.29999999993</v>
      </c>
      <c r="V31" s="98">
        <f t="shared" si="8"/>
        <v>0</v>
      </c>
      <c r="W31" s="98">
        <f t="shared" si="8"/>
        <v>572059.29999999993</v>
      </c>
      <c r="X31" s="101">
        <f t="shared" si="8"/>
        <v>317628</v>
      </c>
      <c r="Y31" s="101">
        <f t="shared" si="8"/>
        <v>0</v>
      </c>
      <c r="Z31" s="101">
        <f t="shared" si="8"/>
        <v>2937</v>
      </c>
      <c r="AA31" s="101">
        <f t="shared" si="8"/>
        <v>2610</v>
      </c>
      <c r="AB31" s="113">
        <f>W31/(D31+E31)</f>
        <v>2933.0658640880238</v>
      </c>
      <c r="AC31" s="113">
        <f>W31/Z31</f>
        <v>194.77674497786856</v>
      </c>
      <c r="AD31" s="113"/>
      <c r="AE31" s="113"/>
    </row>
    <row r="32" spans="1:31" ht="31.2" x14ac:dyDescent="0.25">
      <c r="A32" s="146" t="s">
        <v>14</v>
      </c>
      <c r="B32" s="146" t="s">
        <v>15</v>
      </c>
      <c r="C32" s="146" t="s">
        <v>16</v>
      </c>
      <c r="D32" s="43" t="s">
        <v>526</v>
      </c>
      <c r="E32" s="43" t="s">
        <v>524</v>
      </c>
      <c r="F32" s="146" t="s">
        <v>2</v>
      </c>
      <c r="G32" s="146" t="s">
        <v>3</v>
      </c>
      <c r="H32" s="43" t="s">
        <v>29</v>
      </c>
      <c r="I32" s="43" t="s">
        <v>4</v>
      </c>
      <c r="J32" s="43" t="s">
        <v>5</v>
      </c>
      <c r="K32" s="43" t="s">
        <v>6</v>
      </c>
      <c r="L32" s="43" t="s">
        <v>773</v>
      </c>
      <c r="M32" s="43" t="s">
        <v>13</v>
      </c>
      <c r="N32" s="146" t="s">
        <v>17</v>
      </c>
      <c r="O32" s="146" t="s">
        <v>7</v>
      </c>
      <c r="P32" s="43" t="s">
        <v>8</v>
      </c>
      <c r="Q32" s="146" t="s">
        <v>9</v>
      </c>
      <c r="R32" s="43" t="s">
        <v>18</v>
      </c>
      <c r="S32" s="146" t="s">
        <v>10</v>
      </c>
      <c r="T32" s="146" t="s">
        <v>12</v>
      </c>
      <c r="U32" s="43" t="s">
        <v>169</v>
      </c>
      <c r="V32" s="43" t="s">
        <v>170</v>
      </c>
      <c r="W32" s="43" t="s">
        <v>171</v>
      </c>
      <c r="X32" s="43" t="s">
        <v>163</v>
      </c>
      <c r="Y32" s="43" t="s">
        <v>164</v>
      </c>
      <c r="Z32" s="43" t="s">
        <v>165</v>
      </c>
      <c r="AA32" s="43" t="s">
        <v>166</v>
      </c>
      <c r="AB32" s="146" t="s">
        <v>167</v>
      </c>
      <c r="AC32" s="146" t="s">
        <v>168</v>
      </c>
      <c r="AD32" s="146" t="s">
        <v>1405</v>
      </c>
      <c r="AE32" s="146" t="s">
        <v>1406</v>
      </c>
    </row>
    <row r="33" spans="1:31" x14ac:dyDescent="0.25">
      <c r="A33" s="100"/>
      <c r="B33" s="100"/>
      <c r="C33" s="100"/>
      <c r="D33" s="100"/>
      <c r="E33" s="100"/>
      <c r="F33" s="100"/>
      <c r="G33" s="100"/>
      <c r="H33" s="100"/>
      <c r="I33" s="100"/>
      <c r="J33" s="100"/>
      <c r="K33" s="100"/>
      <c r="L33" s="100"/>
      <c r="M33" s="100"/>
      <c r="N33" s="100"/>
      <c r="O33" s="100"/>
      <c r="P33" s="100"/>
      <c r="Q33" s="100"/>
      <c r="R33" s="100"/>
      <c r="S33" s="100"/>
      <c r="T33" s="100"/>
      <c r="U33" s="100"/>
      <c r="V33" s="100"/>
      <c r="W33" s="100"/>
      <c r="X33" s="100"/>
      <c r="Y33" s="100"/>
      <c r="Z33" s="100"/>
      <c r="AA33" s="100"/>
      <c r="AB33" s="100"/>
      <c r="AC33" s="100"/>
      <c r="AD33" s="100"/>
      <c r="AE33" s="100"/>
    </row>
    <row r="34" spans="1:31" s="227" customFormat="1" ht="36" x14ac:dyDescent="0.25">
      <c r="A34" s="304" t="s">
        <v>1251</v>
      </c>
      <c r="B34" s="304"/>
      <c r="C34" s="245" t="s">
        <v>30</v>
      </c>
      <c r="D34" s="245" t="s">
        <v>526</v>
      </c>
      <c r="E34" s="245" t="s">
        <v>524</v>
      </c>
      <c r="F34" s="246"/>
      <c r="G34" s="246"/>
      <c r="H34" s="245" t="s">
        <v>31</v>
      </c>
      <c r="I34" s="245" t="s">
        <v>4</v>
      </c>
      <c r="J34" s="245" t="s">
        <v>5</v>
      </c>
      <c r="K34" s="245" t="s">
        <v>6</v>
      </c>
      <c r="L34" s="245" t="s">
        <v>773</v>
      </c>
      <c r="M34" s="245" t="s">
        <v>13</v>
      </c>
      <c r="N34" s="246" t="s">
        <v>17</v>
      </c>
      <c r="O34" s="246" t="s">
        <v>7</v>
      </c>
      <c r="P34" s="245" t="s">
        <v>8</v>
      </c>
      <c r="Q34" s="246" t="s">
        <v>9</v>
      </c>
      <c r="R34" s="245" t="s">
        <v>18</v>
      </c>
      <c r="S34" s="246" t="s">
        <v>10</v>
      </c>
      <c r="T34" s="246" t="s">
        <v>12</v>
      </c>
      <c r="U34" s="245" t="s">
        <v>169</v>
      </c>
      <c r="V34" s="245" t="s">
        <v>170</v>
      </c>
      <c r="W34" s="245" t="s">
        <v>171</v>
      </c>
      <c r="X34" s="245" t="s">
        <v>163</v>
      </c>
      <c r="Y34" s="245" t="s">
        <v>164</v>
      </c>
      <c r="Z34" s="245" t="s">
        <v>165</v>
      </c>
      <c r="AA34" s="245" t="s">
        <v>166</v>
      </c>
      <c r="AB34" s="247" t="s">
        <v>167</v>
      </c>
      <c r="AC34" s="247" t="s">
        <v>168</v>
      </c>
      <c r="AD34" s="247"/>
      <c r="AE34" s="247"/>
    </row>
    <row r="35" spans="1:31" s="20" customFormat="1" ht="26.25" customHeight="1" x14ac:dyDescent="0.25">
      <c r="A35" s="303" t="s">
        <v>1210</v>
      </c>
      <c r="B35" s="303"/>
      <c r="C35" s="95">
        <f>COUNT(D4:D11)</f>
        <v>8</v>
      </c>
      <c r="D35" s="95">
        <f>SUM(D4:D11)</f>
        <v>21.902000000000001</v>
      </c>
      <c r="E35" s="95">
        <f>SUM(E4:E11)</f>
        <v>26.026</v>
      </c>
      <c r="F35" s="95"/>
      <c r="G35" s="95"/>
      <c r="H35" s="95">
        <f>SUM(H4:H11)</f>
        <v>0</v>
      </c>
      <c r="I35" s="95">
        <f>SUM(I4:I11)</f>
        <v>85</v>
      </c>
      <c r="J35" s="95">
        <f>MAX(J4:J11)</f>
        <v>11</v>
      </c>
      <c r="K35" s="45">
        <f t="shared" ref="K35:V35" si="9">SUM(K4:K11)</f>
        <v>104575.15</v>
      </c>
      <c r="L35" s="45">
        <f t="shared" si="9"/>
        <v>1649.7599999999998</v>
      </c>
      <c r="M35" s="45">
        <f t="shared" si="9"/>
        <v>16376.460000000003</v>
      </c>
      <c r="N35" s="45">
        <f t="shared" si="9"/>
        <v>0</v>
      </c>
      <c r="O35" s="45">
        <f t="shared" si="9"/>
        <v>4495</v>
      </c>
      <c r="P35" s="45">
        <f t="shared" si="9"/>
        <v>15952.449999999997</v>
      </c>
      <c r="Q35" s="45">
        <f t="shared" si="9"/>
        <v>25710</v>
      </c>
      <c r="R35" s="45">
        <f t="shared" si="9"/>
        <v>4845</v>
      </c>
      <c r="S35" s="45">
        <f t="shared" si="9"/>
        <v>0</v>
      </c>
      <c r="T35" s="45">
        <f t="shared" si="9"/>
        <v>0</v>
      </c>
      <c r="U35" s="45">
        <f t="shared" si="9"/>
        <v>173603.85</v>
      </c>
      <c r="V35" s="45">
        <f t="shared" si="9"/>
        <v>0</v>
      </c>
      <c r="W35" s="72">
        <f>U35+V35</f>
        <v>173603.85</v>
      </c>
      <c r="X35" s="258">
        <f>SUM(X4:X11)</f>
        <v>87263</v>
      </c>
      <c r="Y35" s="258">
        <f>SUM(Y4:Y11)</f>
        <v>0</v>
      </c>
      <c r="Z35" s="258">
        <f>SUM(Z4:Z11)</f>
        <v>935</v>
      </c>
      <c r="AA35" s="258">
        <f>SUM(AA4:AA11)</f>
        <v>825</v>
      </c>
      <c r="AB35" s="72">
        <f>W35/(D35+E35)</f>
        <v>3622.180145217827</v>
      </c>
      <c r="AC35" s="72">
        <f>W35/Z35</f>
        <v>185.6725668449198</v>
      </c>
      <c r="AD35" s="72"/>
      <c r="AE35" s="72"/>
    </row>
    <row r="36" spans="1:31" s="20" customFormat="1" ht="26.25" customHeight="1" x14ac:dyDescent="0.25">
      <c r="A36" s="303" t="s">
        <v>1259</v>
      </c>
      <c r="B36" s="303"/>
      <c r="C36" s="95">
        <f>COUNT(D12:D15)</f>
        <v>4</v>
      </c>
      <c r="D36" s="95">
        <f>SUM(D12:D15)</f>
        <v>31.189999999999998</v>
      </c>
      <c r="E36" s="95">
        <f>SUM(E12:E15)</f>
        <v>7.12</v>
      </c>
      <c r="F36" s="95"/>
      <c r="G36" s="95"/>
      <c r="H36" s="95">
        <f>SUM(H12:H15)</f>
        <v>0</v>
      </c>
      <c r="I36" s="95">
        <f>SUM(I12:I15)</f>
        <v>75</v>
      </c>
      <c r="J36" s="95">
        <f>MAX(J12:J15)</f>
        <v>11</v>
      </c>
      <c r="K36" s="45">
        <f>SUM(K12:K15)</f>
        <v>92025.38</v>
      </c>
      <c r="L36" s="45">
        <f t="shared" ref="L36:V36" si="10">SUM(L12:L15)</f>
        <v>1451.6299999999999</v>
      </c>
      <c r="M36" s="45">
        <f t="shared" si="10"/>
        <v>14411.18</v>
      </c>
      <c r="N36" s="45">
        <f t="shared" si="10"/>
        <v>0</v>
      </c>
      <c r="O36" s="45">
        <f t="shared" si="10"/>
        <v>3976.3299999999995</v>
      </c>
      <c r="P36" s="45">
        <f t="shared" si="10"/>
        <v>17252.5</v>
      </c>
      <c r="Q36" s="45">
        <f t="shared" si="10"/>
        <v>14973</v>
      </c>
      <c r="R36" s="45">
        <f t="shared" si="10"/>
        <v>3905</v>
      </c>
      <c r="S36" s="45">
        <f t="shared" si="10"/>
        <v>0</v>
      </c>
      <c r="T36" s="45">
        <f t="shared" si="10"/>
        <v>0</v>
      </c>
      <c r="U36" s="45">
        <f t="shared" si="10"/>
        <v>147995.02000000002</v>
      </c>
      <c r="V36" s="45">
        <f t="shared" si="10"/>
        <v>0</v>
      </c>
      <c r="W36" s="72">
        <f>U36+V36</f>
        <v>147995.02000000002</v>
      </c>
      <c r="X36" s="258">
        <f>SUM(X12:X15)</f>
        <v>91100</v>
      </c>
      <c r="Y36" s="258">
        <f>SUM(Y12:Y15)</f>
        <v>0</v>
      </c>
      <c r="Z36" s="258">
        <f>SUM(Z12:Z15)</f>
        <v>781</v>
      </c>
      <c r="AA36" s="258">
        <f>SUM(AA12:AA15)</f>
        <v>646</v>
      </c>
      <c r="AB36" s="72">
        <f>W36/(D36+E36)</f>
        <v>3863.0910989297845</v>
      </c>
      <c r="AC36" s="72">
        <f>W36/Z36</f>
        <v>189.49426376440462</v>
      </c>
      <c r="AD36" s="72"/>
      <c r="AE36" s="72"/>
    </row>
    <row r="37" spans="1:31" s="20" customFormat="1" ht="26.25" customHeight="1" x14ac:dyDescent="0.25">
      <c r="A37" s="303" t="s">
        <v>1364</v>
      </c>
      <c r="B37" s="303"/>
      <c r="C37" s="95">
        <f>COUNT(D16:D29)</f>
        <v>7</v>
      </c>
      <c r="D37" s="95">
        <f>SUM(D16:D29)</f>
        <v>9.27</v>
      </c>
      <c r="E37" s="95">
        <f>SUM(E16:E29)</f>
        <v>99.530000000000015</v>
      </c>
      <c r="F37" s="95"/>
      <c r="G37" s="95"/>
      <c r="H37" s="95">
        <f>SUM(H16:H29)</f>
        <v>0</v>
      </c>
      <c r="I37" s="95">
        <f>SUM(I16:I29)</f>
        <v>111</v>
      </c>
      <c r="J37" s="95">
        <f>MAX(J16:J29)</f>
        <v>11</v>
      </c>
      <c r="K37" s="45">
        <f>SUM(K16:K29)</f>
        <v>151865.24999999997</v>
      </c>
      <c r="L37" s="45">
        <f t="shared" ref="L37:AA37" si="11">SUM(L16:L29)</f>
        <v>2396.7200000000003</v>
      </c>
      <c r="M37" s="45">
        <f t="shared" si="11"/>
        <v>23782.090000000004</v>
      </c>
      <c r="N37" s="45">
        <f t="shared" si="11"/>
        <v>0</v>
      </c>
      <c r="O37" s="45">
        <f t="shared" si="11"/>
        <v>6610.74</v>
      </c>
      <c r="P37" s="45">
        <f t="shared" si="11"/>
        <v>32355.48</v>
      </c>
      <c r="Q37" s="45">
        <f t="shared" si="11"/>
        <v>26876.1</v>
      </c>
      <c r="R37" s="45">
        <f t="shared" si="11"/>
        <v>6574.05</v>
      </c>
      <c r="S37" s="45">
        <f t="shared" si="11"/>
        <v>0</v>
      </c>
      <c r="T37" s="45">
        <f t="shared" si="11"/>
        <v>0</v>
      </c>
      <c r="U37" s="45">
        <f t="shared" si="11"/>
        <v>250460.43000000005</v>
      </c>
      <c r="V37" s="45">
        <f t="shared" si="11"/>
        <v>0</v>
      </c>
      <c r="W37" s="45">
        <f t="shared" si="11"/>
        <v>250460.43000000005</v>
      </c>
      <c r="X37" s="258">
        <f t="shared" si="11"/>
        <v>139265</v>
      </c>
      <c r="Y37" s="258">
        <f t="shared" si="11"/>
        <v>0</v>
      </c>
      <c r="Z37" s="258">
        <f t="shared" si="11"/>
        <v>1221</v>
      </c>
      <c r="AA37" s="258">
        <f t="shared" si="11"/>
        <v>1139</v>
      </c>
      <c r="AB37" s="72">
        <f>W37/(D37+E37)</f>
        <v>2302.0260110294121</v>
      </c>
      <c r="AC37" s="72">
        <f>W37/Z37</f>
        <v>205.12729729729733</v>
      </c>
      <c r="AD37" s="72"/>
      <c r="AE37" s="72"/>
    </row>
  </sheetData>
  <mergeCells count="4">
    <mergeCell ref="A35:B35"/>
    <mergeCell ref="A34:B34"/>
    <mergeCell ref="A36:B36"/>
    <mergeCell ref="A37:B37"/>
  </mergeCells>
  <pageMargins left="0.70866141732283472" right="0.70866141732283472" top="0.74803149606299213" bottom="0.74803149606299213" header="0.31496062992125984" footer="0.31496062992125984"/>
  <pageSetup paperSize="8" scale="57" orientation="landscape" r:id="rId1"/>
  <legacyDrawing r:id="rId2"/>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AE47"/>
  <sheetViews>
    <sheetView workbookViewId="0">
      <selection activeCell="A4" sqref="A4:AE14"/>
    </sheetView>
  </sheetViews>
  <sheetFormatPr defaultRowHeight="13.2" x14ac:dyDescent="0.25"/>
  <cols>
    <col min="1" max="1" width="20.5546875" customWidth="1"/>
    <col min="2" max="2" width="15" customWidth="1"/>
    <col min="3" max="3" width="15.6640625" customWidth="1"/>
    <col min="6" max="6" width="15.109375" bestFit="1" customWidth="1"/>
    <col min="7" max="7" width="13.88671875" customWidth="1"/>
    <col min="11" max="11" width="11" bestFit="1" customWidth="1"/>
    <col min="12" max="12" width="10.6640625" customWidth="1"/>
    <col min="13" max="13" width="11.33203125" customWidth="1"/>
    <col min="15" max="15" width="10.5546875" customWidth="1"/>
    <col min="16" max="16" width="11.6640625" customWidth="1"/>
    <col min="17" max="17" width="12.33203125" customWidth="1"/>
    <col min="18" max="18" width="10.6640625" customWidth="1"/>
    <col min="21" max="21" width="13" customWidth="1"/>
    <col min="23" max="23" width="12.6640625" customWidth="1"/>
    <col min="24" max="24" width="11" bestFit="1" customWidth="1"/>
    <col min="28" max="28" width="10" bestFit="1" customWidth="1"/>
    <col min="30" max="30" width="15.6640625" customWidth="1"/>
    <col min="31" max="31" width="18.44140625" customWidth="1"/>
  </cols>
  <sheetData>
    <row r="1" spans="1:31" x14ac:dyDescent="0.25">
      <c r="A1" s="10" t="s">
        <v>1274</v>
      </c>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31" x14ac:dyDescent="0.25">
      <c r="A4" s="21" t="s">
        <v>1275</v>
      </c>
      <c r="B4" s="38" t="s">
        <v>1264</v>
      </c>
      <c r="C4" s="21" t="s">
        <v>1276</v>
      </c>
      <c r="D4" s="21">
        <v>0</v>
      </c>
      <c r="E4" s="21">
        <v>9.93</v>
      </c>
      <c r="F4" s="21" t="s">
        <v>544</v>
      </c>
      <c r="G4" s="21" t="s">
        <v>1276</v>
      </c>
      <c r="H4" s="21">
        <v>0</v>
      </c>
      <c r="I4" s="21">
        <v>15</v>
      </c>
      <c r="J4" s="21">
        <v>11</v>
      </c>
      <c r="K4" s="23">
        <v>19474.5</v>
      </c>
      <c r="L4" s="23">
        <v>307.33</v>
      </c>
      <c r="M4" s="23">
        <v>3049.71</v>
      </c>
      <c r="N4" s="23">
        <v>0</v>
      </c>
      <c r="O4" s="23">
        <v>843.45</v>
      </c>
      <c r="P4" s="23">
        <v>4146.8999999999996</v>
      </c>
      <c r="Q4" s="23">
        <v>3720</v>
      </c>
      <c r="R4" s="23">
        <v>825</v>
      </c>
      <c r="S4" s="23">
        <v>0</v>
      </c>
      <c r="T4" s="23">
        <v>0</v>
      </c>
      <c r="U4" s="23">
        <v>32366.89</v>
      </c>
      <c r="V4" s="23">
        <v>0</v>
      </c>
      <c r="W4" s="23">
        <f t="shared" ref="W4:W9" si="0">U4+V4</f>
        <v>32366.89</v>
      </c>
      <c r="X4" s="21">
        <v>17377</v>
      </c>
      <c r="Y4" s="21">
        <v>0</v>
      </c>
      <c r="Z4" s="21">
        <v>165</v>
      </c>
      <c r="AA4" s="21">
        <v>146</v>
      </c>
      <c r="AB4" s="23">
        <f t="shared" ref="AB4:AB9" si="1">W4/(D4+E4)</f>
        <v>3259.5055387713996</v>
      </c>
      <c r="AC4" s="23">
        <f t="shared" ref="AC4:AC9" si="2">W4/Z4</f>
        <v>196.1629696969697</v>
      </c>
      <c r="AD4" s="23" t="s">
        <v>1787</v>
      </c>
      <c r="AE4" s="284">
        <v>0.69</v>
      </c>
    </row>
    <row r="5" spans="1:31" x14ac:dyDescent="0.25">
      <c r="A5" s="21" t="s">
        <v>1275</v>
      </c>
      <c r="B5" s="38" t="s">
        <v>1316</v>
      </c>
      <c r="C5" s="21" t="s">
        <v>1318</v>
      </c>
      <c r="D5" s="21">
        <v>0</v>
      </c>
      <c r="E5" s="21">
        <v>19.77</v>
      </c>
      <c r="F5" s="21" t="s">
        <v>544</v>
      </c>
      <c r="G5" s="21" t="s">
        <v>1318</v>
      </c>
      <c r="H5" s="21">
        <v>0</v>
      </c>
      <c r="I5" s="21">
        <v>20</v>
      </c>
      <c r="J5" s="21">
        <v>11</v>
      </c>
      <c r="K5" s="23">
        <v>26420.400000000001</v>
      </c>
      <c r="L5" s="23">
        <v>418.86</v>
      </c>
      <c r="M5" s="23">
        <v>4137.43</v>
      </c>
      <c r="N5" s="23">
        <v>0</v>
      </c>
      <c r="O5" s="23">
        <v>1144.5999999999999</v>
      </c>
      <c r="P5" s="23">
        <v>8499.4</v>
      </c>
      <c r="Q5" s="23">
        <v>4960</v>
      </c>
      <c r="R5" s="23">
        <v>1100</v>
      </c>
      <c r="S5" s="23">
        <v>0</v>
      </c>
      <c r="T5" s="23">
        <v>0</v>
      </c>
      <c r="U5" s="23">
        <v>46680.69</v>
      </c>
      <c r="V5" s="23">
        <v>0</v>
      </c>
      <c r="W5" s="23">
        <f t="shared" si="0"/>
        <v>46680.69</v>
      </c>
      <c r="X5" s="21">
        <v>34597</v>
      </c>
      <c r="Y5" s="21">
        <v>0</v>
      </c>
      <c r="Z5" s="21">
        <v>220</v>
      </c>
      <c r="AA5" s="21">
        <v>165</v>
      </c>
      <c r="AB5" s="23">
        <f t="shared" si="1"/>
        <v>2361.1881638846739</v>
      </c>
      <c r="AC5" s="23">
        <f t="shared" si="2"/>
        <v>212.18495454545456</v>
      </c>
      <c r="AD5" s="23" t="s">
        <v>1623</v>
      </c>
      <c r="AE5" s="284">
        <v>0.69</v>
      </c>
    </row>
    <row r="6" spans="1:31" x14ac:dyDescent="0.25">
      <c r="A6" s="152" t="s">
        <v>1275</v>
      </c>
      <c r="B6" s="38" t="s">
        <v>1346</v>
      </c>
      <c r="C6" s="21" t="s">
        <v>1349</v>
      </c>
      <c r="D6" s="21">
        <v>0</v>
      </c>
      <c r="E6" s="21">
        <v>19.899999999999999</v>
      </c>
      <c r="F6" s="21" t="s">
        <v>544</v>
      </c>
      <c r="G6" s="21" t="s">
        <v>1349</v>
      </c>
      <c r="H6" s="21">
        <v>0</v>
      </c>
      <c r="I6" s="21">
        <v>17</v>
      </c>
      <c r="J6" s="21">
        <v>11</v>
      </c>
      <c r="K6" s="23">
        <v>22457.34</v>
      </c>
      <c r="L6" s="23">
        <v>356.03</v>
      </c>
      <c r="M6" s="23">
        <v>3516.82</v>
      </c>
      <c r="N6" s="23">
        <v>0</v>
      </c>
      <c r="O6" s="23">
        <v>972.91</v>
      </c>
      <c r="P6" s="23">
        <v>7224.49</v>
      </c>
      <c r="Q6" s="23">
        <v>4258.5</v>
      </c>
      <c r="R6" s="23">
        <v>935</v>
      </c>
      <c r="S6" s="23">
        <v>0</v>
      </c>
      <c r="T6" s="23">
        <v>0</v>
      </c>
      <c r="U6" s="23">
        <v>39721.089999999997</v>
      </c>
      <c r="V6" s="23">
        <v>0</v>
      </c>
      <c r="W6" s="23">
        <f t="shared" si="0"/>
        <v>39721.089999999997</v>
      </c>
      <c r="X6" s="21">
        <v>34825</v>
      </c>
      <c r="Y6" s="21">
        <v>0</v>
      </c>
      <c r="Z6" s="21">
        <v>187</v>
      </c>
      <c r="AA6" s="21">
        <v>181</v>
      </c>
      <c r="AB6" s="23">
        <f t="shared" si="1"/>
        <v>1996.0346733668341</v>
      </c>
      <c r="AC6" s="23">
        <f t="shared" si="2"/>
        <v>212.41224598930481</v>
      </c>
      <c r="AD6" s="23" t="s">
        <v>1826</v>
      </c>
      <c r="AE6" s="284">
        <v>0.7</v>
      </c>
    </row>
    <row r="7" spans="1:31" x14ac:dyDescent="0.25">
      <c r="A7" s="21" t="s">
        <v>1275</v>
      </c>
      <c r="B7" s="38" t="s">
        <v>1385</v>
      </c>
      <c r="C7" s="21" t="s">
        <v>1391</v>
      </c>
      <c r="D7" s="21">
        <v>0</v>
      </c>
      <c r="E7" s="21">
        <v>20.27</v>
      </c>
      <c r="F7" s="21" t="s">
        <v>544</v>
      </c>
      <c r="G7" s="21" t="s">
        <v>1391</v>
      </c>
      <c r="H7" s="21">
        <v>0</v>
      </c>
      <c r="I7" s="21">
        <v>20</v>
      </c>
      <c r="J7" s="21">
        <v>11</v>
      </c>
      <c r="K7" s="23">
        <v>26420.400000000001</v>
      </c>
      <c r="L7" s="23">
        <v>418.86</v>
      </c>
      <c r="M7" s="23">
        <v>4137.43</v>
      </c>
      <c r="N7" s="23">
        <v>0</v>
      </c>
      <c r="O7" s="23">
        <v>1144.5999999999999</v>
      </c>
      <c r="P7" s="23">
        <v>8499.4</v>
      </c>
      <c r="Q7" s="23">
        <v>5840</v>
      </c>
      <c r="R7" s="23">
        <v>1100</v>
      </c>
      <c r="S7" s="23">
        <v>0</v>
      </c>
      <c r="T7" s="23">
        <v>0</v>
      </c>
      <c r="U7" s="23">
        <v>47560.69</v>
      </c>
      <c r="V7" s="23">
        <v>0</v>
      </c>
      <c r="W7" s="23">
        <f t="shared" si="0"/>
        <v>47560.69</v>
      </c>
      <c r="X7" s="21">
        <v>35472</v>
      </c>
      <c r="Y7" s="21">
        <v>0</v>
      </c>
      <c r="Z7" s="21">
        <v>220</v>
      </c>
      <c r="AA7" s="21">
        <v>218</v>
      </c>
      <c r="AB7" s="23">
        <f t="shared" si="1"/>
        <v>2346.3586581154418</v>
      </c>
      <c r="AC7" s="23">
        <f t="shared" si="2"/>
        <v>216.18495454545456</v>
      </c>
      <c r="AD7" s="23" t="s">
        <v>1621</v>
      </c>
      <c r="AE7" s="284">
        <v>0.69</v>
      </c>
    </row>
    <row r="8" spans="1:31" x14ac:dyDescent="0.25">
      <c r="A8" s="21" t="s">
        <v>1275</v>
      </c>
      <c r="B8" s="38" t="s">
        <v>1865</v>
      </c>
      <c r="C8" s="21" t="s">
        <v>1868</v>
      </c>
      <c r="D8" s="21">
        <v>0</v>
      </c>
      <c r="E8" s="21">
        <v>7.01</v>
      </c>
      <c r="F8" s="21" t="s">
        <v>544</v>
      </c>
      <c r="G8" s="21" t="s">
        <v>1868</v>
      </c>
      <c r="H8" s="21">
        <v>0</v>
      </c>
      <c r="I8" s="21">
        <v>7</v>
      </c>
      <c r="J8" s="21">
        <v>11</v>
      </c>
      <c r="K8" s="23">
        <v>9671.83</v>
      </c>
      <c r="L8" s="23">
        <v>152.63999999999999</v>
      </c>
      <c r="M8" s="23">
        <v>1514.61</v>
      </c>
      <c r="N8" s="23">
        <v>0</v>
      </c>
      <c r="O8" s="23">
        <v>421.4</v>
      </c>
      <c r="P8" s="23">
        <v>2060.8000000000002</v>
      </c>
      <c r="Q8" s="23">
        <v>1195.5999999999999</v>
      </c>
      <c r="R8" s="23">
        <v>446.95</v>
      </c>
      <c r="S8" s="23">
        <v>0</v>
      </c>
      <c r="T8" s="23">
        <v>0</v>
      </c>
      <c r="U8" s="23">
        <v>15463.83</v>
      </c>
      <c r="V8" s="23">
        <v>0</v>
      </c>
      <c r="W8" s="23">
        <f t="shared" si="0"/>
        <v>15463.83</v>
      </c>
      <c r="X8" s="21">
        <v>7886</v>
      </c>
      <c r="Y8" s="21">
        <v>0</v>
      </c>
      <c r="Z8" s="21">
        <v>77</v>
      </c>
      <c r="AA8" s="21">
        <v>77</v>
      </c>
      <c r="AB8" s="23">
        <f t="shared" si="1"/>
        <v>2205.9671897289586</v>
      </c>
      <c r="AC8" s="23">
        <f t="shared" si="2"/>
        <v>200.82896103896104</v>
      </c>
      <c r="AD8" s="23" t="s">
        <v>1600</v>
      </c>
      <c r="AE8" s="284">
        <v>0.45</v>
      </c>
    </row>
    <row r="9" spans="1:31" x14ac:dyDescent="0.25">
      <c r="A9" s="21" t="s">
        <v>1275</v>
      </c>
      <c r="B9" s="38" t="s">
        <v>1957</v>
      </c>
      <c r="C9" s="21" t="s">
        <v>1972</v>
      </c>
      <c r="D9" s="21">
        <v>0</v>
      </c>
      <c r="E9" s="21">
        <v>14.07</v>
      </c>
      <c r="F9" s="21" t="s">
        <v>544</v>
      </c>
      <c r="G9" s="21" t="s">
        <v>1972</v>
      </c>
      <c r="H9" s="21">
        <v>0</v>
      </c>
      <c r="I9" s="21">
        <v>12</v>
      </c>
      <c r="J9" s="21">
        <v>11</v>
      </c>
      <c r="K9" s="23">
        <v>16580.28</v>
      </c>
      <c r="L9" s="23">
        <v>261.67</v>
      </c>
      <c r="M9" s="23">
        <v>2596.4699999999998</v>
      </c>
      <c r="N9" s="23">
        <v>0</v>
      </c>
      <c r="O9" s="23">
        <v>722.4</v>
      </c>
      <c r="P9" s="23">
        <v>3532.8</v>
      </c>
      <c r="Q9" s="23">
        <v>2049.6</v>
      </c>
      <c r="R9" s="23">
        <v>766.2</v>
      </c>
      <c r="S9" s="23">
        <v>0</v>
      </c>
      <c r="T9" s="23">
        <v>0</v>
      </c>
      <c r="U9" s="23">
        <v>26509.42</v>
      </c>
      <c r="V9" s="23">
        <v>0</v>
      </c>
      <c r="W9" s="23">
        <f t="shared" si="0"/>
        <v>26509.42</v>
      </c>
      <c r="X9" s="21">
        <v>15828</v>
      </c>
      <c r="Y9" s="21">
        <v>0</v>
      </c>
      <c r="Z9" s="21">
        <v>132</v>
      </c>
      <c r="AA9" s="21">
        <v>127</v>
      </c>
      <c r="AB9" s="23">
        <f t="shared" si="1"/>
        <v>1884.1094527363182</v>
      </c>
      <c r="AC9" s="23">
        <f t="shared" si="2"/>
        <v>200.82893939393938</v>
      </c>
      <c r="AD9" s="23" t="s">
        <v>1591</v>
      </c>
      <c r="AE9" s="284">
        <v>0.45</v>
      </c>
    </row>
    <row r="10" spans="1:31" x14ac:dyDescent="0.25">
      <c r="A10" s="21" t="s">
        <v>1275</v>
      </c>
      <c r="B10" s="38" t="s">
        <v>2061</v>
      </c>
      <c r="C10" s="21" t="s">
        <v>2082</v>
      </c>
      <c r="D10" s="21">
        <v>0</v>
      </c>
      <c r="E10" s="21">
        <v>26.4</v>
      </c>
      <c r="F10" s="21" t="s">
        <v>544</v>
      </c>
      <c r="G10" s="21" t="s">
        <v>2082</v>
      </c>
      <c r="H10" s="21">
        <v>0</v>
      </c>
      <c r="I10" s="21">
        <v>16</v>
      </c>
      <c r="J10" s="21">
        <v>11</v>
      </c>
      <c r="K10" s="23">
        <v>22107.040000000001</v>
      </c>
      <c r="L10" s="23">
        <v>348.89</v>
      </c>
      <c r="M10" s="23">
        <v>3461.96</v>
      </c>
      <c r="N10" s="23">
        <v>0</v>
      </c>
      <c r="O10" s="23">
        <v>963.2</v>
      </c>
      <c r="P10" s="23">
        <v>4710.3999999999996</v>
      </c>
      <c r="Q10" s="23">
        <v>4792</v>
      </c>
      <c r="R10" s="23">
        <v>1021.6</v>
      </c>
      <c r="S10" s="23">
        <v>0</v>
      </c>
      <c r="T10" s="23">
        <v>0</v>
      </c>
      <c r="U10" s="23">
        <v>37405.089999999997</v>
      </c>
      <c r="V10" s="23">
        <v>0</v>
      </c>
      <c r="W10" s="23">
        <f>U10+V10</f>
        <v>37405.089999999997</v>
      </c>
      <c r="X10" s="21">
        <v>19800</v>
      </c>
      <c r="Y10" s="21">
        <v>0</v>
      </c>
      <c r="Z10" s="21">
        <v>176</v>
      </c>
      <c r="AA10" s="21">
        <v>176</v>
      </c>
      <c r="AB10" s="23">
        <f>W10/(D10+E10)</f>
        <v>1416.8594696969697</v>
      </c>
      <c r="AC10" s="23">
        <f>W10/Z10</f>
        <v>212.52892045454544</v>
      </c>
      <c r="AD10" s="23" t="s">
        <v>1582</v>
      </c>
      <c r="AE10" s="284">
        <v>0.3</v>
      </c>
    </row>
    <row r="11" spans="1:31" x14ac:dyDescent="0.25">
      <c r="A11" s="21" t="s">
        <v>1275</v>
      </c>
      <c r="B11" s="38" t="s">
        <v>2121</v>
      </c>
      <c r="C11" s="21" t="s">
        <v>2152</v>
      </c>
      <c r="D11" s="21">
        <v>0</v>
      </c>
      <c r="E11" s="21">
        <v>26.18</v>
      </c>
      <c r="F11" s="21" t="s">
        <v>544</v>
      </c>
      <c r="G11" s="21" t="s">
        <v>2152</v>
      </c>
      <c r="H11" s="21">
        <v>0</v>
      </c>
      <c r="I11" s="21">
        <v>34</v>
      </c>
      <c r="J11" s="21">
        <v>11</v>
      </c>
      <c r="K11" s="23">
        <v>46976.1</v>
      </c>
      <c r="L11" s="23">
        <v>741.37</v>
      </c>
      <c r="M11" s="23">
        <v>7356.46</v>
      </c>
      <c r="N11" s="23">
        <v>0</v>
      </c>
      <c r="O11" s="23">
        <v>2046.8</v>
      </c>
      <c r="P11" s="23">
        <v>10009.6</v>
      </c>
      <c r="Q11" s="23">
        <v>10183</v>
      </c>
      <c r="R11" s="23">
        <v>2170.9</v>
      </c>
      <c r="S11" s="23">
        <v>0</v>
      </c>
      <c r="T11" s="23">
        <v>0</v>
      </c>
      <c r="U11" s="23">
        <v>79484.23</v>
      </c>
      <c r="V11" s="23">
        <v>0</v>
      </c>
      <c r="W11" s="23">
        <f>U11+V11</f>
        <v>79484.23</v>
      </c>
      <c r="X11" s="21">
        <v>39720</v>
      </c>
      <c r="Y11" s="21">
        <v>0</v>
      </c>
      <c r="Z11" s="21">
        <v>374</v>
      </c>
      <c r="AA11" s="21">
        <v>374</v>
      </c>
      <c r="AB11" s="23">
        <f>W11/(D11+E11)</f>
        <v>3036.066844919786</v>
      </c>
      <c r="AC11" s="23">
        <f>W11/Z11</f>
        <v>212.524679144385</v>
      </c>
      <c r="AD11" s="23" t="s">
        <v>1572</v>
      </c>
      <c r="AE11" s="284">
        <v>0.6</v>
      </c>
    </row>
    <row r="12" spans="1:31" x14ac:dyDescent="0.25">
      <c r="A12" s="21" t="s">
        <v>1275</v>
      </c>
      <c r="B12" s="38" t="s">
        <v>2171</v>
      </c>
      <c r="C12" s="21" t="s">
        <v>2174</v>
      </c>
      <c r="D12" s="21">
        <v>0</v>
      </c>
      <c r="E12" s="21">
        <v>3.62</v>
      </c>
      <c r="F12" s="21" t="s">
        <v>544</v>
      </c>
      <c r="G12" s="21" t="s">
        <v>2174</v>
      </c>
      <c r="H12" s="21">
        <v>0</v>
      </c>
      <c r="I12" s="21">
        <v>4</v>
      </c>
      <c r="J12" s="21">
        <v>11</v>
      </c>
      <c r="K12" s="23">
        <v>5526.6</v>
      </c>
      <c r="L12" s="23">
        <v>87.22</v>
      </c>
      <c r="M12" s="23">
        <v>865.47</v>
      </c>
      <c r="N12" s="23">
        <v>0</v>
      </c>
      <c r="O12" s="23">
        <v>240.8</v>
      </c>
      <c r="P12" s="23">
        <v>1177.5999999999999</v>
      </c>
      <c r="Q12" s="23">
        <v>1354</v>
      </c>
      <c r="R12" s="23">
        <v>255.4</v>
      </c>
      <c r="S12" s="23">
        <v>0</v>
      </c>
      <c r="T12" s="23">
        <v>0</v>
      </c>
      <c r="U12" s="23">
        <v>9507.09</v>
      </c>
      <c r="V12" s="23">
        <v>0</v>
      </c>
      <c r="W12" s="23">
        <f>U12+V12</f>
        <v>9507.09</v>
      </c>
      <c r="X12" s="21">
        <v>4344</v>
      </c>
      <c r="Y12" s="21">
        <v>0</v>
      </c>
      <c r="Z12" s="21">
        <v>374</v>
      </c>
      <c r="AA12" s="21">
        <v>44</v>
      </c>
      <c r="AB12" s="23">
        <v>44</v>
      </c>
      <c r="AC12" s="23">
        <f>W12/Z12</f>
        <v>25.420026737967916</v>
      </c>
      <c r="AD12" s="23" t="s">
        <v>1609</v>
      </c>
      <c r="AE12" s="284">
        <v>0.48</v>
      </c>
    </row>
    <row r="13" spans="1:31" x14ac:dyDescent="0.25">
      <c r="A13" s="21" t="s">
        <v>1275</v>
      </c>
      <c r="B13" s="38" t="s">
        <v>2171</v>
      </c>
      <c r="C13" s="21" t="s">
        <v>2190</v>
      </c>
      <c r="D13" s="21">
        <v>0</v>
      </c>
      <c r="E13" s="21">
        <v>7.07</v>
      </c>
      <c r="F13" s="21" t="s">
        <v>544</v>
      </c>
      <c r="G13" s="21" t="s">
        <v>2190</v>
      </c>
      <c r="H13" s="21">
        <v>0</v>
      </c>
      <c r="I13" s="21">
        <v>5</v>
      </c>
      <c r="J13" s="21">
        <v>11</v>
      </c>
      <c r="K13" s="23">
        <v>6908.25</v>
      </c>
      <c r="L13" s="23">
        <v>109.03</v>
      </c>
      <c r="M13" s="23">
        <v>1081.83</v>
      </c>
      <c r="N13" s="23">
        <v>0</v>
      </c>
      <c r="O13" s="23">
        <v>301</v>
      </c>
      <c r="P13" s="23">
        <v>1472</v>
      </c>
      <c r="Q13" s="23">
        <v>854</v>
      </c>
      <c r="R13" s="23">
        <v>319.25</v>
      </c>
      <c r="S13" s="23">
        <v>0</v>
      </c>
      <c r="T13" s="23">
        <v>0</v>
      </c>
      <c r="U13" s="23">
        <v>11045.36</v>
      </c>
      <c r="V13" s="23">
        <v>0</v>
      </c>
      <c r="W13" s="23">
        <f>U13+V13</f>
        <v>11045.36</v>
      </c>
      <c r="X13" s="21">
        <v>6186</v>
      </c>
      <c r="Y13" s="21">
        <v>0</v>
      </c>
      <c r="Z13" s="21">
        <v>55</v>
      </c>
      <c r="AA13" s="21">
        <v>47</v>
      </c>
      <c r="AB13" s="23">
        <v>44</v>
      </c>
      <c r="AC13" s="23">
        <f>W13/Z13</f>
        <v>200.82472727272727</v>
      </c>
      <c r="AD13" s="23" t="s">
        <v>1630</v>
      </c>
      <c r="AE13" s="284">
        <v>0.35</v>
      </c>
    </row>
    <row r="14" spans="1:31" x14ac:dyDescent="0.25">
      <c r="A14" s="21" t="s">
        <v>1275</v>
      </c>
      <c r="B14" s="38" t="s">
        <v>2201</v>
      </c>
      <c r="C14" s="21" t="s">
        <v>2228</v>
      </c>
      <c r="D14" s="21">
        <v>0</v>
      </c>
      <c r="E14" s="21">
        <v>21.55</v>
      </c>
      <c r="F14" s="21" t="s">
        <v>544</v>
      </c>
      <c r="G14" s="21" t="s">
        <v>2228</v>
      </c>
      <c r="H14" s="21">
        <v>0</v>
      </c>
      <c r="I14" s="21">
        <v>15</v>
      </c>
      <c r="J14" s="21">
        <v>11</v>
      </c>
      <c r="K14" s="23">
        <v>20724.75</v>
      </c>
      <c r="L14" s="23">
        <v>327.08</v>
      </c>
      <c r="M14" s="23">
        <v>3245.5</v>
      </c>
      <c r="N14" s="23">
        <v>0</v>
      </c>
      <c r="O14" s="23">
        <v>903</v>
      </c>
      <c r="P14" s="23">
        <v>4416</v>
      </c>
      <c r="Q14" s="23">
        <v>4785</v>
      </c>
      <c r="R14" s="23">
        <v>957.75</v>
      </c>
      <c r="S14" s="23">
        <v>0</v>
      </c>
      <c r="T14" s="23">
        <v>0</v>
      </c>
      <c r="U14" s="23">
        <v>35359.08</v>
      </c>
      <c r="V14" s="23">
        <v>0</v>
      </c>
      <c r="W14" s="23">
        <f>U14+V14</f>
        <v>35359.08</v>
      </c>
      <c r="X14" s="21">
        <v>18856</v>
      </c>
      <c r="Y14" s="21">
        <v>0</v>
      </c>
      <c r="Z14" s="21">
        <v>165</v>
      </c>
      <c r="AA14" s="21">
        <v>165</v>
      </c>
      <c r="AB14" s="23">
        <v>44</v>
      </c>
      <c r="AC14" s="23">
        <f>W14/Z14</f>
        <v>214.29745454545454</v>
      </c>
      <c r="AD14" s="23" t="s">
        <v>1791</v>
      </c>
      <c r="AE14" s="284">
        <v>0.35</v>
      </c>
    </row>
    <row r="15" spans="1:31" x14ac:dyDescent="0.25">
      <c r="A15" s="21"/>
      <c r="B15" s="38"/>
      <c r="C15" s="21"/>
      <c r="D15" s="21"/>
      <c r="E15" s="21"/>
      <c r="F15" s="21"/>
      <c r="G15" s="21"/>
      <c r="H15" s="21"/>
      <c r="I15" s="21"/>
      <c r="J15" s="21"/>
      <c r="K15" s="23"/>
      <c r="L15" s="23"/>
      <c r="M15" s="23"/>
      <c r="N15" s="23"/>
      <c r="O15" s="23"/>
      <c r="P15" s="23"/>
      <c r="Q15" s="23"/>
      <c r="R15" s="23"/>
      <c r="S15" s="23"/>
      <c r="T15" s="23"/>
      <c r="U15" s="23"/>
      <c r="V15" s="23"/>
      <c r="W15" s="23"/>
      <c r="X15" s="21"/>
      <c r="Y15" s="21"/>
      <c r="Z15" s="21"/>
      <c r="AA15" s="21"/>
      <c r="AB15" s="23"/>
      <c r="AC15" s="23"/>
      <c r="AD15" s="23"/>
      <c r="AE15" s="284"/>
    </row>
    <row r="16" spans="1:31" x14ac:dyDescent="0.25">
      <c r="A16" s="21"/>
      <c r="B16" s="38"/>
      <c r="C16" s="21"/>
      <c r="D16" s="21"/>
      <c r="E16" s="21"/>
      <c r="F16" s="21"/>
      <c r="G16" s="21"/>
      <c r="H16" s="21"/>
      <c r="I16" s="21"/>
      <c r="J16" s="21"/>
      <c r="K16" s="23"/>
      <c r="L16" s="23"/>
      <c r="M16" s="23"/>
      <c r="N16" s="23"/>
      <c r="O16" s="23"/>
      <c r="P16" s="23"/>
      <c r="Q16" s="23"/>
      <c r="R16" s="23"/>
      <c r="S16" s="23"/>
      <c r="T16" s="23"/>
      <c r="U16" s="23"/>
      <c r="V16" s="23"/>
      <c r="W16" s="23"/>
      <c r="X16" s="21"/>
      <c r="Y16" s="21"/>
      <c r="Z16" s="21"/>
      <c r="AA16" s="21"/>
      <c r="AB16" s="23"/>
      <c r="AC16" s="23"/>
      <c r="AD16" s="23"/>
      <c r="AE16" s="284"/>
    </row>
    <row r="17" spans="1:31" x14ac:dyDescent="0.25">
      <c r="A17" s="21"/>
      <c r="B17" s="38"/>
      <c r="C17" s="21"/>
      <c r="D17" s="21"/>
      <c r="E17" s="21"/>
      <c r="F17" s="21"/>
      <c r="G17" s="21"/>
      <c r="H17" s="21"/>
      <c r="I17" s="21"/>
      <c r="J17" s="21"/>
      <c r="K17" s="23"/>
      <c r="L17" s="23"/>
      <c r="M17" s="23"/>
      <c r="N17" s="23"/>
      <c r="O17" s="23"/>
      <c r="P17" s="23"/>
      <c r="Q17" s="23"/>
      <c r="R17" s="23"/>
      <c r="S17" s="23"/>
      <c r="T17" s="23"/>
      <c r="U17" s="23"/>
      <c r="V17" s="23"/>
      <c r="W17" s="23"/>
      <c r="X17" s="21"/>
      <c r="Y17" s="21"/>
      <c r="Z17" s="21"/>
      <c r="AA17" s="21"/>
      <c r="AB17" s="23"/>
      <c r="AC17" s="23"/>
      <c r="AD17" s="23"/>
      <c r="AE17" s="284"/>
    </row>
    <row r="18" spans="1:31" x14ac:dyDescent="0.25">
      <c r="A18" s="21"/>
      <c r="B18" s="38"/>
      <c r="C18" s="21"/>
      <c r="D18" s="21"/>
      <c r="E18" s="21"/>
      <c r="F18" s="21"/>
      <c r="G18" s="21"/>
      <c r="H18" s="21"/>
      <c r="I18" s="21"/>
      <c r="J18" s="21"/>
      <c r="K18" s="23"/>
      <c r="L18" s="23"/>
      <c r="M18" s="23"/>
      <c r="N18" s="23"/>
      <c r="O18" s="23"/>
      <c r="P18" s="23"/>
      <c r="Q18" s="23"/>
      <c r="R18" s="23"/>
      <c r="S18" s="23"/>
      <c r="T18" s="23"/>
      <c r="U18" s="23"/>
      <c r="V18" s="23"/>
      <c r="W18" s="23"/>
      <c r="X18" s="21"/>
      <c r="Y18" s="21"/>
      <c r="Z18" s="21"/>
      <c r="AA18" s="21"/>
      <c r="AB18" s="23"/>
      <c r="AC18" s="23"/>
      <c r="AD18" s="23"/>
      <c r="AE18" s="284"/>
    </row>
    <row r="19" spans="1:31" x14ac:dyDescent="0.25">
      <c r="A19" s="152"/>
      <c r="B19" s="38"/>
      <c r="C19" s="21"/>
      <c r="D19" s="21"/>
      <c r="E19" s="21"/>
      <c r="F19" s="21"/>
      <c r="G19" s="21"/>
      <c r="H19" s="21"/>
      <c r="I19" s="21"/>
      <c r="J19" s="21"/>
      <c r="K19" s="23"/>
      <c r="L19" s="23"/>
      <c r="M19" s="23"/>
      <c r="N19" s="23"/>
      <c r="O19" s="23"/>
      <c r="P19" s="23"/>
      <c r="Q19" s="23"/>
      <c r="R19" s="23"/>
      <c r="S19" s="23"/>
      <c r="T19" s="23"/>
      <c r="U19" s="23"/>
      <c r="V19" s="23"/>
      <c r="W19" s="23"/>
      <c r="X19" s="21"/>
      <c r="Y19" s="21"/>
      <c r="Z19" s="21"/>
      <c r="AA19" s="21"/>
      <c r="AB19" s="23"/>
      <c r="AC19" s="23"/>
      <c r="AD19" s="23"/>
      <c r="AE19" s="284"/>
    </row>
    <row r="20" spans="1:31" x14ac:dyDescent="0.25">
      <c r="A20" s="21"/>
      <c r="B20" s="38"/>
      <c r="C20" s="21"/>
      <c r="D20" s="21"/>
      <c r="E20" s="21"/>
      <c r="F20" s="21"/>
      <c r="G20" s="21"/>
      <c r="H20" s="21"/>
      <c r="I20" s="21"/>
      <c r="J20" s="21"/>
      <c r="K20" s="23"/>
      <c r="L20" s="23"/>
      <c r="M20" s="23"/>
      <c r="N20" s="23"/>
      <c r="O20" s="23"/>
      <c r="P20" s="23"/>
      <c r="Q20" s="23"/>
      <c r="R20" s="23"/>
      <c r="S20" s="23"/>
      <c r="T20" s="23"/>
      <c r="U20" s="23"/>
      <c r="V20" s="23"/>
      <c r="W20" s="23"/>
      <c r="X20" s="21"/>
      <c r="Y20" s="21"/>
      <c r="Z20" s="21"/>
      <c r="AA20" s="21"/>
      <c r="AB20" s="23"/>
      <c r="AC20" s="23"/>
      <c r="AD20" s="23"/>
      <c r="AE20" s="284"/>
    </row>
    <row r="21" spans="1:31" x14ac:dyDescent="0.25">
      <c r="A21" s="21"/>
      <c r="B21" s="38"/>
      <c r="C21" s="21"/>
      <c r="D21" s="21"/>
      <c r="E21" s="21"/>
      <c r="F21" s="21"/>
      <c r="G21" s="21"/>
      <c r="H21" s="21"/>
      <c r="I21" s="21"/>
      <c r="J21" s="21"/>
      <c r="K21" s="23"/>
      <c r="L21" s="23"/>
      <c r="M21" s="23"/>
      <c r="N21" s="23"/>
      <c r="O21" s="23"/>
      <c r="P21" s="23"/>
      <c r="Q21" s="23"/>
      <c r="R21" s="23"/>
      <c r="S21" s="23"/>
      <c r="T21" s="23"/>
      <c r="U21" s="23"/>
      <c r="V21" s="23"/>
      <c r="W21" s="23"/>
      <c r="X21" s="21"/>
      <c r="Y21" s="21"/>
      <c r="Z21" s="21"/>
      <c r="AA21" s="21"/>
      <c r="AB21" s="23"/>
      <c r="AC21" s="23"/>
      <c r="AD21" s="23"/>
      <c r="AE21" s="284"/>
    </row>
    <row r="22" spans="1:31" x14ac:dyDescent="0.25">
      <c r="A22" s="21"/>
      <c r="B22" s="38"/>
      <c r="C22" s="21"/>
      <c r="D22" s="21"/>
      <c r="E22" s="21"/>
      <c r="F22" s="21"/>
      <c r="G22" s="21"/>
      <c r="H22" s="21"/>
      <c r="I22" s="21"/>
      <c r="J22" s="21"/>
      <c r="K22" s="23"/>
      <c r="L22" s="23"/>
      <c r="M22" s="23"/>
      <c r="N22" s="23"/>
      <c r="O22" s="23"/>
      <c r="P22" s="23"/>
      <c r="Q22" s="23"/>
      <c r="R22" s="23"/>
      <c r="S22" s="23"/>
      <c r="T22" s="23"/>
      <c r="U22" s="23"/>
      <c r="V22" s="23"/>
      <c r="W22" s="23"/>
      <c r="X22" s="21"/>
      <c r="Y22" s="21"/>
      <c r="Z22" s="21"/>
      <c r="AA22" s="21"/>
      <c r="AB22" s="23"/>
      <c r="AC22" s="23"/>
      <c r="AD22" s="23"/>
      <c r="AE22" s="284"/>
    </row>
    <row r="23" spans="1:31" x14ac:dyDescent="0.25">
      <c r="A23" s="21"/>
      <c r="B23" s="38"/>
      <c r="C23" s="21"/>
      <c r="D23" s="21"/>
      <c r="E23" s="21"/>
      <c r="F23" s="21"/>
      <c r="G23" s="21"/>
      <c r="H23" s="21"/>
      <c r="I23" s="21"/>
      <c r="J23" s="21"/>
      <c r="K23" s="23"/>
      <c r="L23" s="23"/>
      <c r="M23" s="23"/>
      <c r="N23" s="23"/>
      <c r="O23" s="23"/>
      <c r="P23" s="23"/>
      <c r="Q23" s="23"/>
      <c r="R23" s="23"/>
      <c r="S23" s="23"/>
      <c r="T23" s="23"/>
      <c r="U23" s="23"/>
      <c r="V23" s="23"/>
      <c r="W23" s="23"/>
      <c r="X23" s="21"/>
      <c r="Y23" s="21"/>
      <c r="Z23" s="21"/>
      <c r="AA23" s="21"/>
      <c r="AB23" s="23"/>
      <c r="AC23" s="23"/>
      <c r="AD23" s="23"/>
      <c r="AE23" s="284"/>
    </row>
    <row r="24" spans="1:31" x14ac:dyDescent="0.25">
      <c r="A24" s="21"/>
      <c r="B24" s="38"/>
      <c r="C24" s="21"/>
      <c r="D24" s="21"/>
      <c r="E24" s="21"/>
      <c r="F24" s="21"/>
      <c r="G24" s="21"/>
      <c r="H24" s="21"/>
      <c r="I24" s="21"/>
      <c r="J24" s="21"/>
      <c r="K24" s="23"/>
      <c r="L24" s="23"/>
      <c r="M24" s="23"/>
      <c r="N24" s="23"/>
      <c r="O24" s="23"/>
      <c r="P24" s="23"/>
      <c r="Q24" s="23"/>
      <c r="R24" s="23"/>
      <c r="S24" s="23"/>
      <c r="T24" s="23"/>
      <c r="U24" s="23"/>
      <c r="V24" s="23"/>
      <c r="W24" s="23"/>
      <c r="X24" s="21"/>
      <c r="Y24" s="21"/>
      <c r="Z24" s="21"/>
      <c r="AA24" s="21"/>
      <c r="AB24" s="23"/>
      <c r="AC24" s="23"/>
      <c r="AD24" s="23"/>
      <c r="AE24" s="284"/>
    </row>
    <row r="25" spans="1:31" x14ac:dyDescent="0.25">
      <c r="A25" s="21"/>
      <c r="B25" s="38"/>
      <c r="C25" s="21"/>
      <c r="D25" s="21"/>
      <c r="E25" s="21"/>
      <c r="F25" s="21"/>
      <c r="G25" s="21"/>
      <c r="H25" s="21"/>
      <c r="I25" s="21"/>
      <c r="J25" s="21"/>
      <c r="K25" s="23"/>
      <c r="L25" s="23"/>
      <c r="M25" s="23"/>
      <c r="N25" s="23"/>
      <c r="O25" s="23"/>
      <c r="P25" s="23"/>
      <c r="Q25" s="23"/>
      <c r="R25" s="23"/>
      <c r="S25" s="23"/>
      <c r="T25" s="23"/>
      <c r="U25" s="23"/>
      <c r="V25" s="23"/>
      <c r="W25" s="23"/>
      <c r="X25" s="21"/>
      <c r="Y25" s="21"/>
      <c r="Z25" s="21"/>
      <c r="AA25" s="21"/>
      <c r="AB25" s="23"/>
      <c r="AC25" s="23"/>
      <c r="AD25" s="23"/>
      <c r="AE25" s="284"/>
    </row>
    <row r="26" spans="1:31" x14ac:dyDescent="0.25">
      <c r="A26" s="21"/>
      <c r="B26" s="38"/>
      <c r="C26" s="21"/>
      <c r="D26" s="21"/>
      <c r="E26" s="21"/>
      <c r="F26" s="21"/>
      <c r="G26" s="21"/>
      <c r="H26" s="21"/>
      <c r="I26" s="21"/>
      <c r="J26" s="21"/>
      <c r="K26" s="23"/>
      <c r="L26" s="23"/>
      <c r="M26" s="23"/>
      <c r="N26" s="23"/>
      <c r="O26" s="23"/>
      <c r="P26" s="23"/>
      <c r="Q26" s="23"/>
      <c r="R26" s="23"/>
      <c r="S26" s="23"/>
      <c r="T26" s="23"/>
      <c r="U26" s="23"/>
      <c r="V26" s="23"/>
      <c r="W26" s="23"/>
      <c r="X26" s="21"/>
      <c r="Y26" s="21"/>
      <c r="Z26" s="21"/>
      <c r="AA26" s="21"/>
      <c r="AB26" s="23"/>
      <c r="AC26" s="23"/>
      <c r="AD26" s="23"/>
      <c r="AE26" s="284"/>
    </row>
    <row r="27" spans="1:31" x14ac:dyDescent="0.25">
      <c r="A27" s="21"/>
      <c r="B27" s="38"/>
      <c r="C27" s="21"/>
      <c r="D27" s="21"/>
      <c r="E27" s="21"/>
      <c r="F27" s="21"/>
      <c r="G27" s="21"/>
      <c r="H27" s="21"/>
      <c r="I27" s="21"/>
      <c r="J27" s="21"/>
      <c r="K27" s="23"/>
      <c r="L27" s="23"/>
      <c r="M27" s="23"/>
      <c r="N27" s="23"/>
      <c r="O27" s="23"/>
      <c r="P27" s="23"/>
      <c r="Q27" s="23"/>
      <c r="R27" s="23"/>
      <c r="S27" s="23"/>
      <c r="T27" s="23"/>
      <c r="U27" s="23"/>
      <c r="V27" s="23"/>
      <c r="W27" s="23"/>
      <c r="X27" s="21"/>
      <c r="Y27" s="21"/>
      <c r="Z27" s="21"/>
      <c r="AA27" s="21"/>
      <c r="AB27" s="23"/>
      <c r="AC27" s="23"/>
      <c r="AD27" s="23"/>
      <c r="AE27" s="284"/>
    </row>
    <row r="28" spans="1:31" x14ac:dyDescent="0.25">
      <c r="A28" s="21"/>
      <c r="B28" s="38"/>
      <c r="C28" s="21"/>
      <c r="D28" s="21"/>
      <c r="E28" s="21"/>
      <c r="F28" s="21"/>
      <c r="G28" s="21"/>
      <c r="H28" s="21"/>
      <c r="I28" s="21"/>
      <c r="J28" s="21"/>
      <c r="K28" s="23"/>
      <c r="L28" s="23"/>
      <c r="M28" s="23"/>
      <c r="N28" s="23"/>
      <c r="O28" s="23"/>
      <c r="P28" s="23"/>
      <c r="Q28" s="23"/>
      <c r="R28" s="23"/>
      <c r="S28" s="23"/>
      <c r="T28" s="23"/>
      <c r="U28" s="23"/>
      <c r="V28" s="23"/>
      <c r="W28" s="23"/>
      <c r="X28" s="21"/>
      <c r="Y28" s="21"/>
      <c r="Z28" s="21"/>
      <c r="AA28" s="21"/>
      <c r="AB28" s="23"/>
      <c r="AC28" s="23"/>
      <c r="AD28" s="23"/>
      <c r="AE28" s="284"/>
    </row>
    <row r="29" spans="1:31" x14ac:dyDescent="0.25">
      <c r="A29" s="21"/>
      <c r="B29" s="38"/>
      <c r="C29" s="21"/>
      <c r="D29" s="21"/>
      <c r="E29" s="21"/>
      <c r="F29" s="21"/>
      <c r="G29" s="21"/>
      <c r="H29" s="21"/>
      <c r="I29" s="21"/>
      <c r="J29" s="21"/>
      <c r="K29" s="23"/>
      <c r="L29" s="23"/>
      <c r="M29" s="23"/>
      <c r="N29" s="23"/>
      <c r="O29" s="23"/>
      <c r="P29" s="23"/>
      <c r="Q29" s="23"/>
      <c r="R29" s="23"/>
      <c r="S29" s="23"/>
      <c r="T29" s="23"/>
      <c r="U29" s="23"/>
      <c r="V29" s="23"/>
      <c r="W29" s="23"/>
      <c r="X29" s="21"/>
      <c r="Y29" s="21"/>
      <c r="Z29" s="21"/>
      <c r="AA29" s="21"/>
      <c r="AB29" s="23"/>
      <c r="AC29" s="23"/>
      <c r="AD29" s="23"/>
      <c r="AE29" s="284"/>
    </row>
    <row r="30" spans="1:31" x14ac:dyDescent="0.25">
      <c r="A30" s="21"/>
      <c r="B30" s="38"/>
      <c r="C30" s="21"/>
      <c r="D30" s="21"/>
      <c r="E30" s="21"/>
      <c r="F30" s="21"/>
      <c r="G30" s="21"/>
      <c r="H30" s="21"/>
      <c r="I30" s="21"/>
      <c r="J30" s="21"/>
      <c r="K30" s="23"/>
      <c r="L30" s="23"/>
      <c r="M30" s="23"/>
      <c r="N30" s="23"/>
      <c r="O30" s="23"/>
      <c r="P30" s="23"/>
      <c r="Q30" s="23"/>
      <c r="R30" s="23"/>
      <c r="S30" s="23"/>
      <c r="T30" s="23"/>
      <c r="U30" s="23"/>
      <c r="V30" s="23"/>
      <c r="W30" s="23"/>
      <c r="X30" s="21"/>
      <c r="Y30" s="21"/>
      <c r="Z30" s="21"/>
      <c r="AA30" s="21"/>
      <c r="AB30" s="23"/>
      <c r="AC30" s="23"/>
      <c r="AD30" s="23"/>
      <c r="AE30" s="284"/>
    </row>
    <row r="31" spans="1:31" x14ac:dyDescent="0.25">
      <c r="A31" s="21"/>
      <c r="B31" s="38"/>
      <c r="C31" s="21"/>
      <c r="D31" s="21"/>
      <c r="E31" s="21"/>
      <c r="F31" s="21"/>
      <c r="G31" s="21"/>
      <c r="H31" s="21"/>
      <c r="I31" s="21"/>
      <c r="J31" s="21"/>
      <c r="K31" s="23"/>
      <c r="L31" s="23"/>
      <c r="M31" s="23"/>
      <c r="N31" s="23"/>
      <c r="O31" s="23"/>
      <c r="P31" s="23"/>
      <c r="Q31" s="23"/>
      <c r="R31" s="23"/>
      <c r="S31" s="23"/>
      <c r="T31" s="23"/>
      <c r="U31" s="23"/>
      <c r="V31" s="23"/>
      <c r="W31" s="23"/>
      <c r="X31" s="21"/>
      <c r="Y31" s="21"/>
      <c r="Z31" s="21"/>
      <c r="AA31" s="21"/>
      <c r="AB31" s="23"/>
      <c r="AC31" s="23"/>
      <c r="AD31" s="23"/>
      <c r="AE31" s="284"/>
    </row>
    <row r="32" spans="1:31" x14ac:dyDescent="0.25">
      <c r="A32" s="21"/>
      <c r="B32" s="38"/>
      <c r="C32" s="21"/>
      <c r="D32" s="21"/>
      <c r="E32" s="21"/>
      <c r="F32" s="21"/>
      <c r="G32" s="21"/>
      <c r="H32" s="21"/>
      <c r="I32" s="21"/>
      <c r="J32" s="21"/>
      <c r="K32" s="23"/>
      <c r="L32" s="23"/>
      <c r="M32" s="23"/>
      <c r="N32" s="23"/>
      <c r="O32" s="23"/>
      <c r="P32" s="23"/>
      <c r="Q32" s="23"/>
      <c r="R32" s="23"/>
      <c r="S32" s="23"/>
      <c r="T32" s="23"/>
      <c r="U32" s="23"/>
      <c r="V32" s="23"/>
      <c r="W32" s="23"/>
      <c r="X32" s="21"/>
      <c r="Y32" s="21"/>
      <c r="Z32" s="21"/>
      <c r="AA32" s="21"/>
      <c r="AB32" s="23"/>
      <c r="AC32" s="23"/>
      <c r="AD32" s="23"/>
      <c r="AE32" s="284"/>
    </row>
    <row r="33" spans="1:31" x14ac:dyDescent="0.25">
      <c r="A33" s="21"/>
      <c r="B33" s="38"/>
      <c r="C33" s="21"/>
      <c r="D33" s="21"/>
      <c r="E33" s="21"/>
      <c r="F33" s="21"/>
      <c r="G33" s="21"/>
      <c r="H33" s="21"/>
      <c r="I33" s="21"/>
      <c r="J33" s="21"/>
      <c r="K33" s="23"/>
      <c r="L33" s="23"/>
      <c r="M33" s="23"/>
      <c r="N33" s="23"/>
      <c r="O33" s="23"/>
      <c r="P33" s="23"/>
      <c r="Q33" s="23"/>
      <c r="R33" s="23"/>
      <c r="S33" s="23"/>
      <c r="T33" s="23"/>
      <c r="U33" s="23"/>
      <c r="V33" s="23"/>
      <c r="W33" s="23"/>
      <c r="X33" s="21"/>
      <c r="Y33" s="21"/>
      <c r="Z33" s="21"/>
      <c r="AA33" s="21"/>
      <c r="AB33" s="23"/>
      <c r="AC33" s="23"/>
      <c r="AD33" s="23"/>
      <c r="AE33" s="284"/>
    </row>
    <row r="34" spans="1:31" x14ac:dyDescent="0.25">
      <c r="A34" s="21"/>
      <c r="B34" s="38"/>
      <c r="C34" s="21"/>
      <c r="D34" s="21"/>
      <c r="E34" s="21"/>
      <c r="F34" s="21"/>
      <c r="G34" s="21"/>
      <c r="H34" s="21"/>
      <c r="I34" s="21"/>
      <c r="J34" s="21"/>
      <c r="K34" s="23"/>
      <c r="L34" s="23"/>
      <c r="M34" s="23"/>
      <c r="N34" s="23"/>
      <c r="O34" s="23"/>
      <c r="P34" s="23"/>
      <c r="Q34" s="23"/>
      <c r="R34" s="23"/>
      <c r="S34" s="23"/>
      <c r="T34" s="23"/>
      <c r="U34" s="23"/>
      <c r="V34" s="23"/>
      <c r="W34" s="23"/>
      <c r="X34" s="21"/>
      <c r="Y34" s="21"/>
      <c r="Z34" s="21"/>
      <c r="AA34" s="21"/>
      <c r="AB34" s="23"/>
      <c r="AC34" s="23"/>
      <c r="AD34" s="23"/>
      <c r="AE34" s="284"/>
    </row>
    <row r="35" spans="1:31" x14ac:dyDescent="0.25">
      <c r="A35" s="21"/>
      <c r="B35" s="38"/>
      <c r="C35" s="21"/>
      <c r="D35" s="21"/>
      <c r="E35" s="21"/>
      <c r="F35" s="21"/>
      <c r="G35" s="21"/>
      <c r="H35" s="21"/>
      <c r="I35" s="21"/>
      <c r="J35" s="21"/>
      <c r="K35" s="23"/>
      <c r="L35" s="23"/>
      <c r="M35" s="23"/>
      <c r="N35" s="23"/>
      <c r="O35" s="23"/>
      <c r="P35" s="23"/>
      <c r="Q35" s="23"/>
      <c r="R35" s="23"/>
      <c r="S35" s="23"/>
      <c r="T35" s="23"/>
      <c r="U35" s="23"/>
      <c r="V35" s="23"/>
      <c r="W35" s="23"/>
      <c r="X35" s="21"/>
      <c r="Y35" s="21"/>
      <c r="Z35" s="21"/>
      <c r="AA35" s="21"/>
      <c r="AB35" s="23"/>
      <c r="AC35" s="23"/>
      <c r="AD35" s="23"/>
      <c r="AE35" s="284"/>
    </row>
    <row r="36" spans="1:31" x14ac:dyDescent="0.25">
      <c r="A36" s="21"/>
      <c r="B36" s="38"/>
      <c r="C36" s="21"/>
      <c r="D36" s="21"/>
      <c r="E36" s="21"/>
      <c r="F36" s="21"/>
      <c r="G36" s="21"/>
      <c r="H36" s="21"/>
      <c r="I36" s="21"/>
      <c r="J36" s="21"/>
      <c r="K36" s="23"/>
      <c r="L36" s="23"/>
      <c r="M36" s="23"/>
      <c r="N36" s="23"/>
      <c r="O36" s="23"/>
      <c r="P36" s="23"/>
      <c r="Q36" s="23"/>
      <c r="R36" s="23"/>
      <c r="S36" s="23"/>
      <c r="T36" s="23"/>
      <c r="U36" s="23"/>
      <c r="V36" s="23"/>
      <c r="W36" s="23"/>
      <c r="X36" s="21"/>
      <c r="Y36" s="21"/>
      <c r="Z36" s="21"/>
      <c r="AA36" s="21"/>
      <c r="AB36" s="23"/>
      <c r="AC36" s="23"/>
      <c r="AD36" s="23"/>
      <c r="AE36" s="284"/>
    </row>
    <row r="37" spans="1:31" x14ac:dyDescent="0.25">
      <c r="A37" s="21"/>
      <c r="B37" s="38"/>
      <c r="C37" s="21"/>
      <c r="D37" s="21"/>
      <c r="E37" s="21"/>
      <c r="F37" s="21"/>
      <c r="G37" s="21"/>
      <c r="H37" s="21"/>
      <c r="I37" s="21"/>
      <c r="J37" s="21"/>
      <c r="K37" s="23"/>
      <c r="L37" s="23"/>
      <c r="M37" s="23"/>
      <c r="N37" s="23"/>
      <c r="O37" s="23"/>
      <c r="P37" s="23"/>
      <c r="Q37" s="23"/>
      <c r="R37" s="23"/>
      <c r="S37" s="23"/>
      <c r="T37" s="23"/>
      <c r="U37" s="23"/>
      <c r="V37" s="23"/>
      <c r="W37" s="23"/>
      <c r="X37" s="21"/>
      <c r="Y37" s="21"/>
      <c r="Z37" s="21"/>
      <c r="AA37" s="21"/>
      <c r="AB37" s="23"/>
      <c r="AC37" s="23"/>
      <c r="AD37" s="23"/>
      <c r="AE37" s="284"/>
    </row>
    <row r="38" spans="1:31" x14ac:dyDescent="0.25">
      <c r="A38" s="1"/>
      <c r="B38" s="31"/>
      <c r="C38" s="1"/>
      <c r="D38" s="1"/>
      <c r="E38" s="1"/>
      <c r="F38" s="1"/>
      <c r="G38" s="1"/>
      <c r="H38" s="1"/>
      <c r="I38" s="1"/>
      <c r="J38" s="21"/>
      <c r="K38" s="23"/>
      <c r="L38" s="23"/>
      <c r="M38" s="23"/>
      <c r="N38" s="23"/>
      <c r="O38" s="23"/>
      <c r="P38" s="23"/>
      <c r="Q38" s="23"/>
      <c r="R38" s="23"/>
      <c r="S38" s="23"/>
      <c r="T38" s="23"/>
      <c r="U38" s="23"/>
      <c r="V38" s="23"/>
      <c r="W38" s="23"/>
      <c r="X38" s="21"/>
      <c r="Y38" s="21"/>
      <c r="Z38" s="21"/>
      <c r="AA38" s="21"/>
      <c r="AB38" s="13"/>
      <c r="AC38" s="23"/>
      <c r="AD38" s="23"/>
      <c r="AE38" s="284"/>
    </row>
    <row r="39" spans="1:31" x14ac:dyDescent="0.25">
      <c r="A39" s="1"/>
      <c r="B39" s="31"/>
      <c r="C39" s="1"/>
      <c r="D39" s="1"/>
      <c r="E39" s="1"/>
      <c r="F39" s="1"/>
      <c r="G39" s="1"/>
      <c r="H39" s="1"/>
      <c r="I39" s="1"/>
      <c r="J39" s="21"/>
      <c r="K39" s="23"/>
      <c r="L39" s="23"/>
      <c r="M39" s="23"/>
      <c r="N39" s="23"/>
      <c r="O39" s="23"/>
      <c r="P39" s="23"/>
      <c r="Q39" s="23"/>
      <c r="R39" s="23"/>
      <c r="S39" s="23"/>
      <c r="T39" s="23"/>
      <c r="U39" s="23"/>
      <c r="V39" s="23"/>
      <c r="W39" s="23"/>
      <c r="X39" s="21"/>
      <c r="Y39" s="21"/>
      <c r="Z39" s="21"/>
      <c r="AA39" s="21"/>
      <c r="AB39" s="13"/>
      <c r="AC39" s="23"/>
      <c r="AD39" s="23"/>
      <c r="AE39" s="284"/>
    </row>
    <row r="40" spans="1:31" x14ac:dyDescent="0.25">
      <c r="A40" s="1"/>
      <c r="B40" s="31"/>
      <c r="C40" s="1"/>
      <c r="D40" s="1"/>
      <c r="E40" s="1"/>
      <c r="F40" s="1"/>
      <c r="G40" s="1"/>
      <c r="H40" s="1"/>
      <c r="I40" s="1"/>
      <c r="J40" s="21"/>
      <c r="K40" s="23"/>
      <c r="L40" s="23"/>
      <c r="M40" s="23"/>
      <c r="N40" s="23"/>
      <c r="O40" s="23"/>
      <c r="P40" s="23"/>
      <c r="Q40" s="23"/>
      <c r="R40" s="23"/>
      <c r="S40" s="23"/>
      <c r="T40" s="23"/>
      <c r="U40" s="23"/>
      <c r="V40" s="23"/>
      <c r="W40" s="23"/>
      <c r="X40" s="21"/>
      <c r="Y40" s="21"/>
      <c r="Z40" s="21"/>
      <c r="AA40" s="21"/>
      <c r="AB40" s="13"/>
      <c r="AC40" s="23"/>
      <c r="AD40" s="23"/>
      <c r="AE40" s="284"/>
    </row>
    <row r="41" spans="1:31" x14ac:dyDescent="0.25">
      <c r="A41" s="1"/>
      <c r="B41" s="1"/>
      <c r="C41" s="1"/>
      <c r="D41" s="1"/>
      <c r="E41" s="1"/>
      <c r="F41" s="1"/>
      <c r="G41" s="1"/>
      <c r="H41" s="1"/>
      <c r="I41" s="1"/>
      <c r="J41" s="1"/>
      <c r="K41" s="1"/>
      <c r="L41" s="1"/>
      <c r="M41" s="1"/>
      <c r="N41" s="1"/>
      <c r="O41" s="1"/>
      <c r="P41" s="1"/>
      <c r="Q41" s="1"/>
      <c r="R41" s="1"/>
      <c r="S41" s="1"/>
      <c r="T41" s="1"/>
      <c r="U41" s="1"/>
      <c r="V41" s="13"/>
      <c r="W41" s="13"/>
      <c r="X41" s="1"/>
      <c r="Y41" s="1"/>
      <c r="Z41" s="1"/>
      <c r="AA41" s="1"/>
      <c r="AB41" s="13"/>
      <c r="AC41" s="13"/>
      <c r="AD41" s="13"/>
      <c r="AE41" s="285"/>
    </row>
    <row r="42" spans="1:31" x14ac:dyDescent="0.25">
      <c r="A42" s="97"/>
      <c r="B42" s="97" t="s">
        <v>28</v>
      </c>
      <c r="C42" s="97">
        <f>COUNT(D4:D41)</f>
        <v>11</v>
      </c>
      <c r="D42" s="97">
        <f>SUM(D4:D41)</f>
        <v>0</v>
      </c>
      <c r="E42" s="97">
        <f>SUM(E4:E41)</f>
        <v>175.77</v>
      </c>
      <c r="F42" s="97"/>
      <c r="G42" s="97"/>
      <c r="H42" s="97">
        <f>SUM(H4:H41)</f>
        <v>0</v>
      </c>
      <c r="I42" s="97">
        <f>SUM(I4:I41)</f>
        <v>165</v>
      </c>
      <c r="J42" s="97">
        <f>MAX(J4:J41)</f>
        <v>11</v>
      </c>
      <c r="K42" s="98">
        <f t="shared" ref="K42:AA42" si="3">SUM(K4:K41)</f>
        <v>223267.49000000002</v>
      </c>
      <c r="L42" s="98">
        <f t="shared" si="3"/>
        <v>3528.9799999999996</v>
      </c>
      <c r="M42" s="98">
        <f t="shared" si="3"/>
        <v>34963.69</v>
      </c>
      <c r="N42" s="98">
        <f t="shared" si="3"/>
        <v>0</v>
      </c>
      <c r="O42" s="98">
        <f t="shared" si="3"/>
        <v>9704.159999999998</v>
      </c>
      <c r="P42" s="98">
        <f t="shared" si="3"/>
        <v>55749.39</v>
      </c>
      <c r="Q42" s="98">
        <f t="shared" si="3"/>
        <v>43991.7</v>
      </c>
      <c r="R42" s="98">
        <f t="shared" si="3"/>
        <v>9898.0499999999993</v>
      </c>
      <c r="S42" s="98">
        <f t="shared" si="3"/>
        <v>0</v>
      </c>
      <c r="T42" s="98">
        <f t="shared" si="3"/>
        <v>0</v>
      </c>
      <c r="U42" s="98">
        <f t="shared" si="3"/>
        <v>381103.46</v>
      </c>
      <c r="V42" s="98">
        <f t="shared" si="3"/>
        <v>0</v>
      </c>
      <c r="W42" s="98">
        <f t="shared" si="3"/>
        <v>381103.46</v>
      </c>
      <c r="X42" s="101">
        <f t="shared" si="3"/>
        <v>234891</v>
      </c>
      <c r="Y42" s="101">
        <f t="shared" si="3"/>
        <v>0</v>
      </c>
      <c r="Z42" s="101">
        <f t="shared" si="3"/>
        <v>2145</v>
      </c>
      <c r="AA42" s="101">
        <f t="shared" si="3"/>
        <v>1720</v>
      </c>
      <c r="AB42" s="113">
        <f>W42/(D42+E42)</f>
        <v>2168.1940035273369</v>
      </c>
      <c r="AC42" s="113">
        <f>W42/Z42</f>
        <v>177.67061072261075</v>
      </c>
      <c r="AD42" s="113"/>
      <c r="AE42" s="113"/>
    </row>
    <row r="43" spans="1:31" ht="31.2" x14ac:dyDescent="0.25">
      <c r="A43" s="146" t="s">
        <v>14</v>
      </c>
      <c r="B43" s="146" t="s">
        <v>15</v>
      </c>
      <c r="C43" s="146" t="s">
        <v>16</v>
      </c>
      <c r="D43" s="43" t="s">
        <v>526</v>
      </c>
      <c r="E43" s="43" t="s">
        <v>524</v>
      </c>
      <c r="F43" s="146" t="s">
        <v>2</v>
      </c>
      <c r="G43" s="146" t="s">
        <v>3</v>
      </c>
      <c r="H43" s="43" t="s">
        <v>29</v>
      </c>
      <c r="I43" s="43" t="s">
        <v>4</v>
      </c>
      <c r="J43" s="43" t="s">
        <v>5</v>
      </c>
      <c r="K43" s="43" t="s">
        <v>6</v>
      </c>
      <c r="L43" s="43" t="s">
        <v>773</v>
      </c>
      <c r="M43" s="43" t="s">
        <v>13</v>
      </c>
      <c r="N43" s="146" t="s">
        <v>17</v>
      </c>
      <c r="O43" s="146" t="s">
        <v>7</v>
      </c>
      <c r="P43" s="43" t="s">
        <v>8</v>
      </c>
      <c r="Q43" s="146" t="s">
        <v>9</v>
      </c>
      <c r="R43" s="43" t="s">
        <v>18</v>
      </c>
      <c r="S43" s="146" t="s">
        <v>10</v>
      </c>
      <c r="T43" s="146" t="s">
        <v>12</v>
      </c>
      <c r="U43" s="43" t="s">
        <v>169</v>
      </c>
      <c r="V43" s="43" t="s">
        <v>170</v>
      </c>
      <c r="W43" s="43" t="s">
        <v>171</v>
      </c>
      <c r="X43" s="43" t="s">
        <v>163</v>
      </c>
      <c r="Y43" s="43" t="s">
        <v>164</v>
      </c>
      <c r="Z43" s="43" t="s">
        <v>165</v>
      </c>
      <c r="AA43" s="43" t="s">
        <v>166</v>
      </c>
      <c r="AB43" s="146" t="s">
        <v>167</v>
      </c>
      <c r="AC43" s="146" t="s">
        <v>168</v>
      </c>
      <c r="AD43" s="146" t="s">
        <v>1405</v>
      </c>
      <c r="AE43" s="146" t="s">
        <v>1406</v>
      </c>
    </row>
    <row r="44" spans="1:31" x14ac:dyDescent="0.25">
      <c r="A44" s="100"/>
      <c r="B44" s="100"/>
      <c r="C44" s="100"/>
      <c r="D44" s="100"/>
      <c r="E44" s="100"/>
      <c r="F44" s="100"/>
      <c r="G44" s="100"/>
      <c r="H44" s="100"/>
      <c r="I44" s="100"/>
      <c r="J44" s="100"/>
      <c r="K44" s="100"/>
      <c r="L44" s="100"/>
      <c r="M44" s="100"/>
      <c r="N44" s="100"/>
      <c r="O44" s="100"/>
      <c r="P44" s="100"/>
      <c r="Q44" s="100"/>
      <c r="R44" s="100"/>
      <c r="S44" s="100"/>
      <c r="T44" s="100"/>
      <c r="U44" s="100"/>
      <c r="V44" s="100"/>
      <c r="W44" s="100"/>
      <c r="X44" s="100"/>
      <c r="Y44" s="100"/>
      <c r="Z44" s="100"/>
      <c r="AA44" s="100"/>
      <c r="AB44" s="100"/>
      <c r="AC44" s="100"/>
      <c r="AD44" s="100"/>
      <c r="AE44" s="100"/>
    </row>
    <row r="45" spans="1:31" ht="36" x14ac:dyDescent="0.25">
      <c r="A45" s="304" t="s">
        <v>1251</v>
      </c>
      <c r="B45" s="304"/>
      <c r="C45" s="245" t="s">
        <v>30</v>
      </c>
      <c r="D45" s="245" t="s">
        <v>526</v>
      </c>
      <c r="E45" s="245" t="s">
        <v>524</v>
      </c>
      <c r="F45" s="264"/>
      <c r="G45" s="264"/>
      <c r="H45" s="245" t="s">
        <v>31</v>
      </c>
      <c r="I45" s="245" t="s">
        <v>4</v>
      </c>
      <c r="J45" s="245" t="s">
        <v>5</v>
      </c>
      <c r="K45" s="245" t="s">
        <v>6</v>
      </c>
      <c r="L45" s="245" t="s">
        <v>773</v>
      </c>
      <c r="M45" s="245" t="s">
        <v>13</v>
      </c>
      <c r="N45" s="264" t="s">
        <v>17</v>
      </c>
      <c r="O45" s="264" t="s">
        <v>7</v>
      </c>
      <c r="P45" s="245" t="s">
        <v>8</v>
      </c>
      <c r="Q45" s="264" t="s">
        <v>9</v>
      </c>
      <c r="R45" s="245" t="s">
        <v>18</v>
      </c>
      <c r="S45" s="264" t="s">
        <v>10</v>
      </c>
      <c r="T45" s="264" t="s">
        <v>12</v>
      </c>
      <c r="U45" s="245" t="s">
        <v>169</v>
      </c>
      <c r="V45" s="245" t="s">
        <v>170</v>
      </c>
      <c r="W45" s="245" t="s">
        <v>171</v>
      </c>
      <c r="X45" s="245" t="s">
        <v>163</v>
      </c>
      <c r="Y45" s="245" t="s">
        <v>164</v>
      </c>
      <c r="Z45" s="245" t="s">
        <v>165</v>
      </c>
      <c r="AA45" s="245" t="s">
        <v>166</v>
      </c>
      <c r="AB45" s="247" t="s">
        <v>167</v>
      </c>
      <c r="AC45" s="247" t="s">
        <v>168</v>
      </c>
      <c r="AD45" s="247"/>
      <c r="AE45" s="247"/>
    </row>
    <row r="46" spans="1:31" ht="20.25" customHeight="1" x14ac:dyDescent="0.25">
      <c r="A46" s="303" t="s">
        <v>1259</v>
      </c>
      <c r="B46" s="303"/>
      <c r="C46" s="95">
        <f>COUNT(D4:D6)</f>
        <v>3</v>
      </c>
      <c r="D46" s="95">
        <f>SUM(D4:D6)</f>
        <v>0</v>
      </c>
      <c r="E46" s="95">
        <f>SUM(E4:E6)</f>
        <v>49.599999999999994</v>
      </c>
      <c r="F46" s="95"/>
      <c r="G46" s="95"/>
      <c r="H46" s="95">
        <f>SUM(H4:H6)</f>
        <v>0</v>
      </c>
      <c r="I46" s="95">
        <f>SUM(I4:I6)</f>
        <v>52</v>
      </c>
      <c r="J46" s="95">
        <f>MAX(J4:J6)</f>
        <v>11</v>
      </c>
      <c r="K46" s="45">
        <f t="shared" ref="K46:V46" si="4">SUM(K4:K6)</f>
        <v>68352.240000000005</v>
      </c>
      <c r="L46" s="45">
        <f t="shared" si="4"/>
        <v>1082.22</v>
      </c>
      <c r="M46" s="45">
        <f t="shared" si="4"/>
        <v>10703.960000000001</v>
      </c>
      <c r="N46" s="45">
        <f t="shared" si="4"/>
        <v>0</v>
      </c>
      <c r="O46" s="45">
        <f t="shared" si="4"/>
        <v>2960.96</v>
      </c>
      <c r="P46" s="45">
        <f t="shared" si="4"/>
        <v>19870.79</v>
      </c>
      <c r="Q46" s="45">
        <f t="shared" si="4"/>
        <v>12938.5</v>
      </c>
      <c r="R46" s="45">
        <f t="shared" si="4"/>
        <v>2860</v>
      </c>
      <c r="S46" s="45">
        <f t="shared" si="4"/>
        <v>0</v>
      </c>
      <c r="T46" s="45">
        <f t="shared" si="4"/>
        <v>0</v>
      </c>
      <c r="U46" s="45">
        <f t="shared" si="4"/>
        <v>118768.67</v>
      </c>
      <c r="V46" s="45">
        <f t="shared" si="4"/>
        <v>0</v>
      </c>
      <c r="W46" s="62">
        <f>U46+V46</f>
        <v>118768.67</v>
      </c>
      <c r="X46" s="258">
        <f>SUM(X4:X6)</f>
        <v>86799</v>
      </c>
      <c r="Y46" s="258">
        <f>SUM(Y4:Y6)</f>
        <v>0</v>
      </c>
      <c r="Z46" s="258">
        <f>SUM(Z4:Z6)</f>
        <v>572</v>
      </c>
      <c r="AA46" s="258">
        <f>SUM(AA4:AA7)</f>
        <v>710</v>
      </c>
      <c r="AB46" s="62">
        <f>W46/(D46+E46)</f>
        <v>2394.5296370967744</v>
      </c>
      <c r="AC46" s="62">
        <f>W46/Z46</f>
        <v>207.63753496503497</v>
      </c>
      <c r="AD46" s="62"/>
      <c r="AE46" s="62"/>
    </row>
    <row r="47" spans="1:31" ht="20.25" customHeight="1" x14ac:dyDescent="0.25">
      <c r="A47" s="303" t="s">
        <v>1364</v>
      </c>
      <c r="B47" s="303"/>
      <c r="C47" s="95">
        <f>COUNT(D7:D19)</f>
        <v>8</v>
      </c>
      <c r="D47" s="95">
        <f>SUM(D7:D19)</f>
        <v>0</v>
      </c>
      <c r="E47" s="95">
        <f>SUM(E7:E19)</f>
        <v>126.17</v>
      </c>
      <c r="F47" s="95"/>
      <c r="G47" s="95"/>
      <c r="H47" s="95">
        <f>SUM(H7:H19)</f>
        <v>0</v>
      </c>
      <c r="I47" s="95">
        <f>SUM(I7:I19)</f>
        <v>113</v>
      </c>
      <c r="J47" s="95">
        <f>MAX(J7:J19)</f>
        <v>11</v>
      </c>
      <c r="K47" s="45">
        <f>SUM(K7:K19)</f>
        <v>154915.25</v>
      </c>
      <c r="L47" s="45">
        <f t="shared" ref="L47:AA47" si="5">SUM(L7:L19)</f>
        <v>2446.7599999999998</v>
      </c>
      <c r="M47" s="45">
        <f t="shared" si="5"/>
        <v>24259.730000000003</v>
      </c>
      <c r="N47" s="45">
        <f t="shared" si="5"/>
        <v>0</v>
      </c>
      <c r="O47" s="45">
        <f t="shared" si="5"/>
        <v>6743.2000000000007</v>
      </c>
      <c r="P47" s="45">
        <f t="shared" si="5"/>
        <v>35878.6</v>
      </c>
      <c r="Q47" s="45">
        <f t="shared" si="5"/>
        <v>31053.200000000001</v>
      </c>
      <c r="R47" s="45">
        <f t="shared" si="5"/>
        <v>7038.0499999999993</v>
      </c>
      <c r="S47" s="45">
        <f t="shared" si="5"/>
        <v>0</v>
      </c>
      <c r="T47" s="45">
        <f t="shared" si="5"/>
        <v>0</v>
      </c>
      <c r="U47" s="45">
        <f t="shared" si="5"/>
        <v>262334.79000000004</v>
      </c>
      <c r="V47" s="45">
        <f t="shared" si="5"/>
        <v>0</v>
      </c>
      <c r="W47" s="45">
        <f t="shared" si="5"/>
        <v>262334.79000000004</v>
      </c>
      <c r="X47" s="258">
        <f t="shared" si="5"/>
        <v>148092</v>
      </c>
      <c r="Y47" s="258">
        <f t="shared" si="5"/>
        <v>0</v>
      </c>
      <c r="Z47" s="258">
        <f t="shared" si="5"/>
        <v>1573</v>
      </c>
      <c r="AA47" s="258">
        <f t="shared" si="5"/>
        <v>1228</v>
      </c>
      <c r="AB47" s="62">
        <f>W47/(D47+E47)</f>
        <v>2079.2168502813665</v>
      </c>
      <c r="AC47" s="62">
        <f>W47/Z47</f>
        <v>166.77354736172921</v>
      </c>
      <c r="AD47" s="62"/>
      <c r="AE47" s="62"/>
    </row>
  </sheetData>
  <mergeCells count="3">
    <mergeCell ref="A45:B45"/>
    <mergeCell ref="A46:B46"/>
    <mergeCell ref="A47:B47"/>
  </mergeCells>
  <pageMargins left="0.70866141732283472" right="0.70866141732283472" top="0.74803149606299213" bottom="0.74803149606299213" header="0.31496062992125984" footer="0.31496062992125984"/>
  <pageSetup paperSize="8" scale="54" orientation="landscape" r:id="rId1"/>
  <legacyDrawing r:id="rId2"/>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AE48"/>
  <sheetViews>
    <sheetView workbookViewId="0">
      <selection activeCell="A4" sqref="A4:AE16"/>
    </sheetView>
  </sheetViews>
  <sheetFormatPr defaultRowHeight="13.2" x14ac:dyDescent="0.25"/>
  <cols>
    <col min="1" max="1" width="20.109375" customWidth="1"/>
    <col min="2" max="2" width="13" customWidth="1"/>
    <col min="3" max="3" width="14.109375" customWidth="1"/>
    <col min="7" max="7" width="12.5546875" customWidth="1"/>
    <col min="11" max="11" width="11" bestFit="1" customWidth="1"/>
    <col min="12" max="12" width="10" bestFit="1" customWidth="1"/>
    <col min="13" max="13" width="11" bestFit="1" customWidth="1"/>
    <col min="15" max="15" width="10" bestFit="1" customWidth="1"/>
    <col min="16" max="17" width="11" bestFit="1" customWidth="1"/>
    <col min="18" max="18" width="10" bestFit="1" customWidth="1"/>
    <col min="21" max="21" width="12" bestFit="1" customWidth="1"/>
    <col min="23" max="23" width="12" bestFit="1" customWidth="1"/>
    <col min="24" max="24" width="11" bestFit="1" customWidth="1"/>
    <col min="28" max="28" width="10" bestFit="1" customWidth="1"/>
    <col min="29" max="29" width="9.33203125" customWidth="1"/>
    <col min="30" max="30" width="16.109375" customWidth="1"/>
    <col min="31" max="31" width="21.33203125" customWidth="1"/>
  </cols>
  <sheetData>
    <row r="1" spans="1:31" x14ac:dyDescent="0.25">
      <c r="A1" s="10" t="s">
        <v>1278</v>
      </c>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31" x14ac:dyDescent="0.25">
      <c r="A4" s="21" t="s">
        <v>1279</v>
      </c>
      <c r="B4" s="38" t="s">
        <v>1264</v>
      </c>
      <c r="C4" s="21" t="s">
        <v>1280</v>
      </c>
      <c r="D4" s="21">
        <v>0</v>
      </c>
      <c r="E4" s="21">
        <v>9.94</v>
      </c>
      <c r="F4" s="21" t="s">
        <v>544</v>
      </c>
      <c r="G4" s="21" t="s">
        <v>1280</v>
      </c>
      <c r="H4" s="21">
        <v>0</v>
      </c>
      <c r="I4" s="21">
        <v>15</v>
      </c>
      <c r="J4" s="21">
        <v>11</v>
      </c>
      <c r="K4" s="23">
        <v>19474.5</v>
      </c>
      <c r="L4" s="23">
        <v>307.33</v>
      </c>
      <c r="M4" s="23">
        <v>3049.71</v>
      </c>
      <c r="N4" s="23">
        <v>0</v>
      </c>
      <c r="O4" s="23">
        <v>843.45</v>
      </c>
      <c r="P4" s="23">
        <v>4146.8999999999996</v>
      </c>
      <c r="Q4" s="23">
        <v>3720</v>
      </c>
      <c r="R4" s="23">
        <v>825</v>
      </c>
      <c r="S4" s="23">
        <v>0</v>
      </c>
      <c r="T4" s="23">
        <v>0</v>
      </c>
      <c r="U4" s="23">
        <v>32366.89</v>
      </c>
      <c r="V4" s="23">
        <v>0</v>
      </c>
      <c r="W4" s="23">
        <f t="shared" ref="W4:W9" si="0">U4+V4</f>
        <v>32366.89</v>
      </c>
      <c r="X4" s="21">
        <v>17395</v>
      </c>
      <c r="Y4" s="21">
        <v>0</v>
      </c>
      <c r="Z4" s="21">
        <v>165</v>
      </c>
      <c r="AA4" s="21">
        <v>147</v>
      </c>
      <c r="AB4" s="23">
        <f t="shared" ref="AB4:AB9" si="1">W4/(D4+E4)</f>
        <v>3256.2263581488933</v>
      </c>
      <c r="AC4" s="23">
        <f t="shared" ref="AC4:AC9" si="2">W4/Z4</f>
        <v>196.1629696969697</v>
      </c>
      <c r="AD4" s="23" t="s">
        <v>1784</v>
      </c>
      <c r="AE4" s="284">
        <v>0.7</v>
      </c>
    </row>
    <row r="5" spans="1:31" x14ac:dyDescent="0.25">
      <c r="A5" s="21" t="s">
        <v>1279</v>
      </c>
      <c r="B5" s="38" t="s">
        <v>1284</v>
      </c>
      <c r="C5" s="21" t="s">
        <v>1315</v>
      </c>
      <c r="D5" s="21">
        <v>0</v>
      </c>
      <c r="E5" s="21">
        <v>11.87</v>
      </c>
      <c r="F5" s="21" t="s">
        <v>544</v>
      </c>
      <c r="G5" s="21" t="s">
        <v>1315</v>
      </c>
      <c r="H5" s="21">
        <v>0</v>
      </c>
      <c r="I5" s="21">
        <v>15</v>
      </c>
      <c r="J5" s="21">
        <v>11</v>
      </c>
      <c r="K5" s="23">
        <v>19474.5</v>
      </c>
      <c r="L5" s="23">
        <v>307.33</v>
      </c>
      <c r="M5" s="23">
        <v>3049.71</v>
      </c>
      <c r="N5" s="23">
        <v>0</v>
      </c>
      <c r="O5" s="23">
        <v>843.45</v>
      </c>
      <c r="P5" s="23">
        <v>4146.8999999999996</v>
      </c>
      <c r="Q5" s="23">
        <v>3720</v>
      </c>
      <c r="R5" s="23">
        <v>825</v>
      </c>
      <c r="S5" s="23">
        <v>0</v>
      </c>
      <c r="T5" s="23">
        <v>0</v>
      </c>
      <c r="U5" s="23">
        <v>32366.89</v>
      </c>
      <c r="V5" s="23">
        <v>0</v>
      </c>
      <c r="W5" s="23">
        <f t="shared" si="0"/>
        <v>32366.89</v>
      </c>
      <c r="X5" s="21">
        <v>20772</v>
      </c>
      <c r="Y5" s="21">
        <v>0</v>
      </c>
      <c r="Z5" s="21">
        <v>165</v>
      </c>
      <c r="AA5" s="21">
        <v>147</v>
      </c>
      <c r="AB5" s="23">
        <f t="shared" si="1"/>
        <v>2726.7809604043809</v>
      </c>
      <c r="AC5" s="23">
        <f t="shared" si="2"/>
        <v>196.1629696969697</v>
      </c>
      <c r="AD5" s="23" t="s">
        <v>1785</v>
      </c>
      <c r="AE5" s="284">
        <v>0.69</v>
      </c>
    </row>
    <row r="6" spans="1:31" x14ac:dyDescent="0.25">
      <c r="A6" s="21" t="s">
        <v>1279</v>
      </c>
      <c r="B6" s="38" t="s">
        <v>1316</v>
      </c>
      <c r="C6" s="21" t="s">
        <v>1319</v>
      </c>
      <c r="D6" s="21">
        <v>0</v>
      </c>
      <c r="E6" s="21">
        <v>11.8</v>
      </c>
      <c r="F6" s="21" t="s">
        <v>544</v>
      </c>
      <c r="G6" s="21" t="s">
        <v>1319</v>
      </c>
      <c r="H6" s="21">
        <v>0</v>
      </c>
      <c r="I6" s="21">
        <v>18</v>
      </c>
      <c r="J6" s="21">
        <v>11</v>
      </c>
      <c r="K6" s="23">
        <v>23369.4</v>
      </c>
      <c r="L6" s="23">
        <v>368.8</v>
      </c>
      <c r="M6" s="23">
        <v>3659.65</v>
      </c>
      <c r="N6" s="23">
        <v>0</v>
      </c>
      <c r="O6" s="23">
        <v>1012.14</v>
      </c>
      <c r="P6" s="23">
        <v>4976.28</v>
      </c>
      <c r="Q6" s="23">
        <v>4509</v>
      </c>
      <c r="R6" s="23">
        <v>990</v>
      </c>
      <c r="S6" s="23">
        <v>0</v>
      </c>
      <c r="T6" s="23">
        <v>0</v>
      </c>
      <c r="U6" s="23">
        <v>38885.269999999997</v>
      </c>
      <c r="V6" s="23">
        <v>0</v>
      </c>
      <c r="W6" s="23">
        <f t="shared" si="0"/>
        <v>38885.269999999997</v>
      </c>
      <c r="X6" s="21">
        <v>15750</v>
      </c>
      <c r="Y6" s="21">
        <v>0</v>
      </c>
      <c r="Z6" s="21">
        <v>198</v>
      </c>
      <c r="AA6" s="21">
        <v>194</v>
      </c>
      <c r="AB6" s="23">
        <f t="shared" si="1"/>
        <v>3295.3618644067792</v>
      </c>
      <c r="AC6" s="23">
        <f t="shared" si="2"/>
        <v>196.39025252525252</v>
      </c>
      <c r="AD6" s="23" t="s">
        <v>1786</v>
      </c>
      <c r="AE6" s="284">
        <v>0.53</v>
      </c>
    </row>
    <row r="7" spans="1:31" x14ac:dyDescent="0.25">
      <c r="A7" s="152" t="s">
        <v>1279</v>
      </c>
      <c r="B7" s="38" t="s">
        <v>1346</v>
      </c>
      <c r="C7" s="21" t="s">
        <v>1351</v>
      </c>
      <c r="D7" s="21">
        <v>0</v>
      </c>
      <c r="E7" s="21">
        <v>20.36</v>
      </c>
      <c r="F7" s="21" t="s">
        <v>544</v>
      </c>
      <c r="G7" s="21" t="s">
        <v>1351</v>
      </c>
      <c r="H7" s="21">
        <v>0</v>
      </c>
      <c r="I7" s="21">
        <v>20</v>
      </c>
      <c r="J7" s="21">
        <v>11</v>
      </c>
      <c r="K7" s="23">
        <v>26420.400000000001</v>
      </c>
      <c r="L7" s="23">
        <v>418.86</v>
      </c>
      <c r="M7" s="23">
        <v>4137.43</v>
      </c>
      <c r="N7" s="23">
        <v>0</v>
      </c>
      <c r="O7" s="23">
        <v>1144.5999999999999</v>
      </c>
      <c r="P7" s="23">
        <v>8499.4</v>
      </c>
      <c r="Q7" s="23">
        <v>5840</v>
      </c>
      <c r="R7" s="23">
        <v>1100</v>
      </c>
      <c r="S7" s="23">
        <v>0</v>
      </c>
      <c r="T7" s="23">
        <v>0</v>
      </c>
      <c r="U7" s="23">
        <v>47560.69</v>
      </c>
      <c r="V7" s="23">
        <v>0</v>
      </c>
      <c r="W7" s="23">
        <f t="shared" si="0"/>
        <v>47560.69</v>
      </c>
      <c r="X7" s="21">
        <v>35630</v>
      </c>
      <c r="Y7" s="21">
        <v>0</v>
      </c>
      <c r="Z7" s="21">
        <v>220</v>
      </c>
      <c r="AA7" s="21">
        <v>193</v>
      </c>
      <c r="AB7" s="23">
        <f t="shared" si="1"/>
        <v>2335.9867387033401</v>
      </c>
      <c r="AC7" s="23">
        <f t="shared" si="2"/>
        <v>216.18495454545456</v>
      </c>
      <c r="AD7" s="23" t="s">
        <v>1644</v>
      </c>
      <c r="AE7" s="284">
        <v>0.7</v>
      </c>
    </row>
    <row r="8" spans="1:31" x14ac:dyDescent="0.25">
      <c r="A8" s="21" t="s">
        <v>1279</v>
      </c>
      <c r="B8" s="38" t="s">
        <v>1385</v>
      </c>
      <c r="C8" s="21" t="s">
        <v>1386</v>
      </c>
      <c r="D8" s="21">
        <v>0</v>
      </c>
      <c r="E8" s="21">
        <v>20.81</v>
      </c>
      <c r="F8" s="21" t="s">
        <v>544</v>
      </c>
      <c r="G8" s="21" t="s">
        <v>1386</v>
      </c>
      <c r="H8" s="21">
        <v>0</v>
      </c>
      <c r="I8" s="21">
        <v>20</v>
      </c>
      <c r="J8" s="21">
        <v>11</v>
      </c>
      <c r="K8" s="23">
        <v>26420.400000000001</v>
      </c>
      <c r="L8" s="23">
        <v>418.86</v>
      </c>
      <c r="M8" s="23">
        <v>4137.43</v>
      </c>
      <c r="N8" s="23">
        <v>0</v>
      </c>
      <c r="O8" s="23">
        <v>1144.5999999999999</v>
      </c>
      <c r="P8" s="23">
        <v>8499.4</v>
      </c>
      <c r="Q8" s="23">
        <v>5840</v>
      </c>
      <c r="R8" s="23">
        <v>1100</v>
      </c>
      <c r="S8" s="23">
        <v>0</v>
      </c>
      <c r="T8" s="23">
        <v>0</v>
      </c>
      <c r="U8" s="23">
        <v>47560.69</v>
      </c>
      <c r="V8" s="23">
        <v>0</v>
      </c>
      <c r="W8" s="23">
        <f t="shared" si="0"/>
        <v>47560.69</v>
      </c>
      <c r="X8" s="21">
        <v>28613</v>
      </c>
      <c r="Y8" s="21">
        <v>0</v>
      </c>
      <c r="Z8" s="21">
        <v>220</v>
      </c>
      <c r="AA8" s="21">
        <v>219</v>
      </c>
      <c r="AB8" s="23">
        <f t="shared" si="1"/>
        <v>2285.4728495915429</v>
      </c>
      <c r="AC8" s="23">
        <f t="shared" si="2"/>
        <v>216.18495454545456</v>
      </c>
      <c r="AD8" s="23" t="s">
        <v>1620</v>
      </c>
      <c r="AE8" s="284">
        <v>0.54</v>
      </c>
    </row>
    <row r="9" spans="1:31" x14ac:dyDescent="0.25">
      <c r="A9" s="21" t="s">
        <v>1279</v>
      </c>
      <c r="B9" s="38" t="s">
        <v>1385</v>
      </c>
      <c r="C9" s="21" t="s">
        <v>1857</v>
      </c>
      <c r="D9" s="21">
        <v>0</v>
      </c>
      <c r="E9" s="21">
        <v>8.1</v>
      </c>
      <c r="F9" s="21" t="s">
        <v>544</v>
      </c>
      <c r="G9" s="21" t="s">
        <v>1857</v>
      </c>
      <c r="H9" s="21">
        <v>0</v>
      </c>
      <c r="I9" s="21">
        <v>8</v>
      </c>
      <c r="J9" s="21">
        <v>11</v>
      </c>
      <c r="K9" s="23">
        <v>10568.16</v>
      </c>
      <c r="L9" s="23">
        <v>167.55</v>
      </c>
      <c r="M9" s="23">
        <v>1654.97</v>
      </c>
      <c r="N9" s="23">
        <v>0</v>
      </c>
      <c r="O9" s="23">
        <v>457.84</v>
      </c>
      <c r="P9" s="23">
        <v>3399.76</v>
      </c>
      <c r="Q9" s="23">
        <v>2336</v>
      </c>
      <c r="R9" s="23">
        <v>440</v>
      </c>
      <c r="S9" s="23">
        <v>0</v>
      </c>
      <c r="T9" s="23">
        <v>0</v>
      </c>
      <c r="U9" s="23">
        <v>19024.28</v>
      </c>
      <c r="V9" s="23">
        <v>0</v>
      </c>
      <c r="W9" s="23">
        <f t="shared" si="0"/>
        <v>19024.28</v>
      </c>
      <c r="X9" s="21">
        <v>14175</v>
      </c>
      <c r="Y9" s="21">
        <v>0</v>
      </c>
      <c r="Z9" s="21">
        <v>88</v>
      </c>
      <c r="AA9" s="21">
        <v>87</v>
      </c>
      <c r="AB9" s="23">
        <f t="shared" si="1"/>
        <v>2348.6765432098764</v>
      </c>
      <c r="AC9" s="23">
        <f t="shared" si="2"/>
        <v>216.18499999999997</v>
      </c>
      <c r="AD9" s="23" t="s">
        <v>1645</v>
      </c>
      <c r="AE9" s="284">
        <v>0.7</v>
      </c>
    </row>
    <row r="10" spans="1:31" x14ac:dyDescent="0.25">
      <c r="A10" s="21" t="s">
        <v>1279</v>
      </c>
      <c r="B10" s="38" t="s">
        <v>1865</v>
      </c>
      <c r="C10" s="21" t="s">
        <v>1869</v>
      </c>
      <c r="D10" s="21">
        <v>0</v>
      </c>
      <c r="E10" s="21">
        <v>7.07</v>
      </c>
      <c r="F10" s="21" t="s">
        <v>544</v>
      </c>
      <c r="G10" s="21" t="s">
        <v>1869</v>
      </c>
      <c r="H10" s="21">
        <v>0</v>
      </c>
      <c r="I10" s="21">
        <v>7</v>
      </c>
      <c r="J10" s="21">
        <v>11</v>
      </c>
      <c r="K10" s="23">
        <v>9671.83</v>
      </c>
      <c r="L10" s="23">
        <v>152.63999999999999</v>
      </c>
      <c r="M10" s="23">
        <v>1514.61</v>
      </c>
      <c r="N10" s="23">
        <v>0</v>
      </c>
      <c r="O10" s="23">
        <v>421.4</v>
      </c>
      <c r="P10" s="23">
        <v>2060.8000000000002</v>
      </c>
      <c r="Q10" s="23">
        <v>1195.5999999999999</v>
      </c>
      <c r="R10" s="23">
        <v>446.95</v>
      </c>
      <c r="S10" s="23">
        <v>0</v>
      </c>
      <c r="T10" s="23">
        <v>0</v>
      </c>
      <c r="U10" s="23">
        <v>15463.83</v>
      </c>
      <c r="V10" s="23">
        <v>0</v>
      </c>
      <c r="W10" s="23">
        <f t="shared" ref="W10:W15" si="3">U10+V10</f>
        <v>15463.83</v>
      </c>
      <c r="X10" s="21">
        <v>7953</v>
      </c>
      <c r="Y10" s="21">
        <v>0</v>
      </c>
      <c r="Z10" s="21">
        <v>77</v>
      </c>
      <c r="AA10" s="21">
        <v>74</v>
      </c>
      <c r="AB10" s="23">
        <f t="shared" ref="AB10:AB15" si="4">W10/(D10+E10)</f>
        <v>2187.2461103253181</v>
      </c>
      <c r="AC10" s="23">
        <f t="shared" ref="AC10:AC15" si="5">W10/Z10</f>
        <v>200.82896103896104</v>
      </c>
      <c r="AD10" s="23" t="s">
        <v>1576</v>
      </c>
      <c r="AE10" s="284">
        <v>0.45</v>
      </c>
    </row>
    <row r="11" spans="1:31" x14ac:dyDescent="0.25">
      <c r="A11" s="21" t="s">
        <v>1279</v>
      </c>
      <c r="B11" s="38" t="s">
        <v>1965</v>
      </c>
      <c r="C11" s="21" t="s">
        <v>1966</v>
      </c>
      <c r="D11" s="21">
        <v>0</v>
      </c>
      <c r="E11" s="21">
        <v>25.78</v>
      </c>
      <c r="F11" s="21" t="s">
        <v>544</v>
      </c>
      <c r="G11" s="21" t="s">
        <v>1966</v>
      </c>
      <c r="H11" s="21">
        <v>0</v>
      </c>
      <c r="I11" s="21">
        <v>20</v>
      </c>
      <c r="J11" s="21">
        <v>11</v>
      </c>
      <c r="K11" s="23">
        <v>27633.8</v>
      </c>
      <c r="L11" s="23">
        <v>436.12</v>
      </c>
      <c r="M11" s="23">
        <v>4327.45</v>
      </c>
      <c r="N11" s="23">
        <v>0</v>
      </c>
      <c r="O11" s="23">
        <v>1204</v>
      </c>
      <c r="P11" s="23">
        <v>5888</v>
      </c>
      <c r="Q11" s="23">
        <v>3416</v>
      </c>
      <c r="R11" s="23">
        <v>1277</v>
      </c>
      <c r="S11" s="23">
        <v>0</v>
      </c>
      <c r="T11" s="23">
        <v>0</v>
      </c>
      <c r="U11" s="23">
        <v>44182.37</v>
      </c>
      <c r="V11" s="23">
        <v>0</v>
      </c>
      <c r="W11" s="23">
        <f t="shared" si="3"/>
        <v>44182.37</v>
      </c>
      <c r="X11" s="21">
        <v>28358</v>
      </c>
      <c r="Y11" s="21">
        <v>0</v>
      </c>
      <c r="Z11" s="21">
        <v>220</v>
      </c>
      <c r="AA11" s="21">
        <v>220</v>
      </c>
      <c r="AB11" s="23">
        <f t="shared" si="4"/>
        <v>1713.8235065942592</v>
      </c>
      <c r="AC11" s="23">
        <f t="shared" si="5"/>
        <v>200.82895454545456</v>
      </c>
      <c r="AD11" s="23" t="s">
        <v>1583</v>
      </c>
      <c r="AE11" s="284">
        <v>0.44</v>
      </c>
    </row>
    <row r="12" spans="1:31" x14ac:dyDescent="0.25">
      <c r="A12" s="21" t="s">
        <v>1279</v>
      </c>
      <c r="B12" s="38" t="s">
        <v>2070</v>
      </c>
      <c r="C12" s="21" t="s">
        <v>2071</v>
      </c>
      <c r="D12" s="21">
        <v>0</v>
      </c>
      <c r="E12" s="21">
        <v>7.3</v>
      </c>
      <c r="F12" s="21" t="s">
        <v>544</v>
      </c>
      <c r="G12" s="21" t="s">
        <v>2071</v>
      </c>
      <c r="H12" s="21">
        <v>0</v>
      </c>
      <c r="I12" s="21">
        <v>7</v>
      </c>
      <c r="J12" s="21">
        <v>11</v>
      </c>
      <c r="K12" s="23">
        <v>9671.83</v>
      </c>
      <c r="L12" s="23">
        <v>152.63999999999999</v>
      </c>
      <c r="M12" s="23">
        <v>1514.61</v>
      </c>
      <c r="N12" s="23">
        <v>0</v>
      </c>
      <c r="O12" s="23">
        <v>421.4</v>
      </c>
      <c r="P12" s="23">
        <v>2060.8000000000002</v>
      </c>
      <c r="Q12" s="23">
        <v>2096.5</v>
      </c>
      <c r="R12" s="23">
        <v>446.95</v>
      </c>
      <c r="S12" s="23">
        <v>0</v>
      </c>
      <c r="T12" s="23">
        <v>0</v>
      </c>
      <c r="U12" s="23">
        <v>16364.73</v>
      </c>
      <c r="V12" s="23">
        <v>0</v>
      </c>
      <c r="W12" s="23">
        <f t="shared" si="3"/>
        <v>16364.73</v>
      </c>
      <c r="X12" s="21">
        <v>18250</v>
      </c>
      <c r="Y12" s="21">
        <v>0</v>
      </c>
      <c r="Z12" s="21">
        <v>77</v>
      </c>
      <c r="AA12" s="21">
        <v>77</v>
      </c>
      <c r="AB12" s="23">
        <f t="shared" si="4"/>
        <v>2241.7438356164384</v>
      </c>
      <c r="AC12" s="23">
        <f t="shared" si="5"/>
        <v>212.52896103896103</v>
      </c>
      <c r="AD12" s="23" t="s">
        <v>1646</v>
      </c>
      <c r="AE12" s="284">
        <v>1</v>
      </c>
    </row>
    <row r="13" spans="1:31" x14ac:dyDescent="0.25">
      <c r="A13" s="21" t="s">
        <v>1279</v>
      </c>
      <c r="B13" s="38" t="s">
        <v>2088</v>
      </c>
      <c r="C13" s="21" t="s">
        <v>2096</v>
      </c>
      <c r="D13" s="21">
        <v>0</v>
      </c>
      <c r="E13" s="21">
        <v>26.65</v>
      </c>
      <c r="F13" s="21" t="s">
        <v>544</v>
      </c>
      <c r="G13" s="21" t="s">
        <v>2096</v>
      </c>
      <c r="H13" s="21">
        <v>0</v>
      </c>
      <c r="I13" s="21">
        <v>13</v>
      </c>
      <c r="J13" s="21">
        <v>11</v>
      </c>
      <c r="K13" s="23">
        <v>17961.97</v>
      </c>
      <c r="L13" s="23">
        <v>283.48</v>
      </c>
      <c r="M13" s="23">
        <v>2812.84</v>
      </c>
      <c r="N13" s="23">
        <v>0</v>
      </c>
      <c r="O13" s="23">
        <v>782.6</v>
      </c>
      <c r="P13" s="23">
        <v>3827.2</v>
      </c>
      <c r="Q13" s="23">
        <v>3893.5</v>
      </c>
      <c r="R13" s="23">
        <v>830.05</v>
      </c>
      <c r="S13" s="23">
        <v>0</v>
      </c>
      <c r="T13" s="23">
        <v>0</v>
      </c>
      <c r="U13" s="23">
        <v>30391.64</v>
      </c>
      <c r="V13" s="23">
        <v>0</v>
      </c>
      <c r="W13" s="23">
        <f t="shared" si="3"/>
        <v>30391.64</v>
      </c>
      <c r="X13" s="21">
        <v>19987</v>
      </c>
      <c r="Y13" s="21">
        <v>0</v>
      </c>
      <c r="Z13" s="21">
        <v>143</v>
      </c>
      <c r="AA13" s="21">
        <v>143</v>
      </c>
      <c r="AB13" s="23">
        <f t="shared" si="4"/>
        <v>1140.3992495309569</v>
      </c>
      <c r="AC13" s="23">
        <f t="shared" si="5"/>
        <v>212.52895104895106</v>
      </c>
      <c r="AD13" s="23" t="s">
        <v>1619</v>
      </c>
      <c r="AE13" s="284">
        <v>0.3</v>
      </c>
    </row>
    <row r="14" spans="1:31" x14ac:dyDescent="0.25">
      <c r="A14" s="21" t="s">
        <v>1279</v>
      </c>
      <c r="B14" s="38" t="s">
        <v>2121</v>
      </c>
      <c r="C14" s="21" t="s">
        <v>2149</v>
      </c>
      <c r="D14" s="21">
        <v>0</v>
      </c>
      <c r="E14" s="21">
        <v>26.32</v>
      </c>
      <c r="F14" s="21" t="s">
        <v>544</v>
      </c>
      <c r="G14" s="21" t="s">
        <v>2149</v>
      </c>
      <c r="H14" s="21">
        <v>0</v>
      </c>
      <c r="I14" s="21">
        <v>36</v>
      </c>
      <c r="J14" s="21">
        <v>11</v>
      </c>
      <c r="K14" s="23">
        <v>49739.4</v>
      </c>
      <c r="L14" s="23">
        <v>784.98</v>
      </c>
      <c r="M14" s="23">
        <v>7789.19</v>
      </c>
      <c r="N14" s="23">
        <v>0</v>
      </c>
      <c r="O14" s="23">
        <v>2167.1999999999998</v>
      </c>
      <c r="P14" s="23">
        <v>10598.4</v>
      </c>
      <c r="Q14" s="23">
        <v>12186</v>
      </c>
      <c r="R14" s="23">
        <v>2298.6</v>
      </c>
      <c r="S14" s="23">
        <v>0</v>
      </c>
      <c r="T14" s="23">
        <v>0</v>
      </c>
      <c r="U14" s="23">
        <v>85563.77</v>
      </c>
      <c r="V14" s="23">
        <v>0</v>
      </c>
      <c r="W14" s="23">
        <f t="shared" si="3"/>
        <v>85563.77</v>
      </c>
      <c r="X14" s="21">
        <v>46060</v>
      </c>
      <c r="Y14" s="21">
        <v>0</v>
      </c>
      <c r="Z14" s="21">
        <v>396</v>
      </c>
      <c r="AA14" s="21">
        <v>396</v>
      </c>
      <c r="AB14" s="23">
        <f t="shared" si="4"/>
        <v>3250.90311550152</v>
      </c>
      <c r="AC14" s="23">
        <f t="shared" si="5"/>
        <v>216.07012626262627</v>
      </c>
      <c r="AD14" s="23" t="s">
        <v>1562</v>
      </c>
      <c r="AE14" s="284">
        <v>0.7</v>
      </c>
    </row>
    <row r="15" spans="1:31" x14ac:dyDescent="0.25">
      <c r="A15" s="21" t="s">
        <v>1279</v>
      </c>
      <c r="B15" s="38" t="s">
        <v>2171</v>
      </c>
      <c r="C15" s="21" t="s">
        <v>2198</v>
      </c>
      <c r="D15" s="21">
        <v>0</v>
      </c>
      <c r="E15" s="21">
        <v>26.43</v>
      </c>
      <c r="F15" s="21" t="s">
        <v>544</v>
      </c>
      <c r="G15" s="21" t="s">
        <v>2198</v>
      </c>
      <c r="H15" s="21">
        <v>0</v>
      </c>
      <c r="I15" s="21">
        <v>22</v>
      </c>
      <c r="J15" s="21">
        <v>11</v>
      </c>
      <c r="K15" s="23">
        <v>30396.3</v>
      </c>
      <c r="L15" s="23">
        <v>479.71</v>
      </c>
      <c r="M15" s="23">
        <v>4760.0600000000004</v>
      </c>
      <c r="N15" s="23">
        <v>0</v>
      </c>
      <c r="O15" s="23">
        <v>1324.4</v>
      </c>
      <c r="P15" s="23">
        <v>6476.8</v>
      </c>
      <c r="Q15" s="23">
        <v>6589</v>
      </c>
      <c r="R15" s="23">
        <v>1404.7</v>
      </c>
      <c r="S15" s="23">
        <v>0</v>
      </c>
      <c r="T15" s="23">
        <v>0</v>
      </c>
      <c r="U15" s="23">
        <v>51430.97</v>
      </c>
      <c r="V15" s="23">
        <v>0</v>
      </c>
      <c r="W15" s="23">
        <f t="shared" si="3"/>
        <v>51430.97</v>
      </c>
      <c r="X15" s="21">
        <v>26430</v>
      </c>
      <c r="Y15" s="21">
        <v>0</v>
      </c>
      <c r="Z15" s="21">
        <v>242</v>
      </c>
      <c r="AA15" s="21">
        <v>232</v>
      </c>
      <c r="AB15" s="23">
        <f t="shared" si="4"/>
        <v>1945.9315172152858</v>
      </c>
      <c r="AC15" s="23">
        <f t="shared" si="5"/>
        <v>212.5246694214876</v>
      </c>
      <c r="AD15" s="23" t="s">
        <v>1577</v>
      </c>
      <c r="AE15" s="284">
        <v>0.4</v>
      </c>
    </row>
    <row r="16" spans="1:31" x14ac:dyDescent="0.25">
      <c r="A16" s="21" t="s">
        <v>1279</v>
      </c>
      <c r="B16" s="38" t="s">
        <v>2201</v>
      </c>
      <c r="C16" s="21" t="s">
        <v>2209</v>
      </c>
      <c r="D16" s="21">
        <v>0</v>
      </c>
      <c r="E16" s="21">
        <v>7.06</v>
      </c>
      <c r="F16" s="21" t="s">
        <v>544</v>
      </c>
      <c r="G16" s="21" t="s">
        <v>2209</v>
      </c>
      <c r="H16" s="21">
        <v>0</v>
      </c>
      <c r="I16" s="21">
        <v>5</v>
      </c>
      <c r="J16" s="21">
        <v>11</v>
      </c>
      <c r="K16" s="23">
        <v>6908.25</v>
      </c>
      <c r="L16" s="23">
        <v>109.03</v>
      </c>
      <c r="M16" s="23">
        <v>1081.83</v>
      </c>
      <c r="N16" s="23">
        <v>0</v>
      </c>
      <c r="O16" s="23">
        <v>301</v>
      </c>
      <c r="P16" s="23">
        <v>1472</v>
      </c>
      <c r="Q16" s="23">
        <v>854</v>
      </c>
      <c r="R16" s="23">
        <v>319.25</v>
      </c>
      <c r="S16" s="23">
        <v>0</v>
      </c>
      <c r="T16" s="23">
        <v>0</v>
      </c>
      <c r="U16" s="23">
        <v>11045.36</v>
      </c>
      <c r="V16" s="23">
        <v>0</v>
      </c>
      <c r="W16" s="23">
        <f>U16+V16</f>
        <v>11045.36</v>
      </c>
      <c r="X16" s="21">
        <v>6177</v>
      </c>
      <c r="Y16" s="21">
        <v>0</v>
      </c>
      <c r="Z16" s="21">
        <v>55</v>
      </c>
      <c r="AA16" s="21">
        <v>55</v>
      </c>
      <c r="AB16" s="23">
        <f>W16/(D16+E16)</f>
        <v>1564.4985835694054</v>
      </c>
      <c r="AC16" s="23">
        <f>W16/Z16</f>
        <v>200.82472727272727</v>
      </c>
      <c r="AD16" s="23" t="s">
        <v>1576</v>
      </c>
      <c r="AE16" s="284">
        <v>0.35</v>
      </c>
    </row>
    <row r="17" spans="1:31" x14ac:dyDescent="0.25">
      <c r="A17" s="21"/>
      <c r="B17" s="38"/>
      <c r="C17" s="21"/>
      <c r="D17" s="21"/>
      <c r="E17" s="21"/>
      <c r="F17" s="21"/>
      <c r="G17" s="21"/>
      <c r="H17" s="21"/>
      <c r="I17" s="21"/>
      <c r="J17" s="21"/>
      <c r="K17" s="23"/>
      <c r="L17" s="23"/>
      <c r="M17" s="23"/>
      <c r="N17" s="23"/>
      <c r="O17" s="23"/>
      <c r="P17" s="23"/>
      <c r="Q17" s="23"/>
      <c r="R17" s="23"/>
      <c r="S17" s="23"/>
      <c r="T17" s="23"/>
      <c r="U17" s="23"/>
      <c r="V17" s="23"/>
      <c r="W17" s="23"/>
      <c r="X17" s="21"/>
      <c r="Y17" s="21"/>
      <c r="Z17" s="21"/>
      <c r="AA17" s="21"/>
      <c r="AB17" s="23"/>
      <c r="AC17" s="23"/>
      <c r="AD17" s="23"/>
      <c r="AE17" s="284"/>
    </row>
    <row r="18" spans="1:31" x14ac:dyDescent="0.25">
      <c r="A18" s="21"/>
      <c r="B18" s="38"/>
      <c r="C18" s="21"/>
      <c r="D18" s="21"/>
      <c r="E18" s="21"/>
      <c r="F18" s="21"/>
      <c r="G18" s="21"/>
      <c r="H18" s="21"/>
      <c r="I18" s="21"/>
      <c r="J18" s="21"/>
      <c r="K18" s="23"/>
      <c r="L18" s="23"/>
      <c r="M18" s="23"/>
      <c r="N18" s="23"/>
      <c r="O18" s="23"/>
      <c r="P18" s="23"/>
      <c r="Q18" s="23"/>
      <c r="R18" s="23"/>
      <c r="S18" s="23"/>
      <c r="T18" s="23"/>
      <c r="U18" s="23"/>
      <c r="V18" s="23"/>
      <c r="W18" s="23"/>
      <c r="X18" s="21"/>
      <c r="Y18" s="21"/>
      <c r="Z18" s="21"/>
      <c r="AA18" s="21"/>
      <c r="AB18" s="23"/>
      <c r="AC18" s="23"/>
      <c r="AD18" s="23"/>
      <c r="AE18" s="284"/>
    </row>
    <row r="19" spans="1:31" x14ac:dyDescent="0.25">
      <c r="A19" s="152"/>
      <c r="B19" s="38"/>
      <c r="C19" s="21"/>
      <c r="D19" s="21"/>
      <c r="E19" s="21"/>
      <c r="F19" s="21"/>
      <c r="G19" s="21"/>
      <c r="H19" s="21"/>
      <c r="I19" s="21"/>
      <c r="J19" s="21"/>
      <c r="K19" s="23"/>
      <c r="L19" s="23"/>
      <c r="M19" s="23"/>
      <c r="N19" s="23"/>
      <c r="O19" s="23"/>
      <c r="P19" s="23"/>
      <c r="Q19" s="23"/>
      <c r="R19" s="23"/>
      <c r="S19" s="23"/>
      <c r="T19" s="23"/>
      <c r="U19" s="23"/>
      <c r="V19" s="23"/>
      <c r="W19" s="23"/>
      <c r="X19" s="21"/>
      <c r="Y19" s="21"/>
      <c r="Z19" s="21"/>
      <c r="AA19" s="21"/>
      <c r="AB19" s="23"/>
      <c r="AC19" s="23"/>
      <c r="AD19" s="23"/>
      <c r="AE19" s="284"/>
    </row>
    <row r="20" spans="1:31" x14ac:dyDescent="0.25">
      <c r="A20" s="21"/>
      <c r="B20" s="38"/>
      <c r="C20" s="21"/>
      <c r="D20" s="21"/>
      <c r="E20" s="21"/>
      <c r="F20" s="21"/>
      <c r="G20" s="21"/>
      <c r="H20" s="21"/>
      <c r="I20" s="21"/>
      <c r="J20" s="21"/>
      <c r="K20" s="23"/>
      <c r="L20" s="23"/>
      <c r="M20" s="23"/>
      <c r="N20" s="23"/>
      <c r="O20" s="23"/>
      <c r="P20" s="23"/>
      <c r="Q20" s="23"/>
      <c r="R20" s="23"/>
      <c r="S20" s="23"/>
      <c r="T20" s="23"/>
      <c r="U20" s="23"/>
      <c r="V20" s="23"/>
      <c r="W20" s="23"/>
      <c r="X20" s="21"/>
      <c r="Y20" s="21"/>
      <c r="Z20" s="21"/>
      <c r="AA20" s="21"/>
      <c r="AB20" s="23"/>
      <c r="AC20" s="23"/>
      <c r="AD20" s="23"/>
      <c r="AE20" s="284"/>
    </row>
    <row r="21" spans="1:31" x14ac:dyDescent="0.25">
      <c r="A21" s="21"/>
      <c r="B21" s="38"/>
      <c r="C21" s="21"/>
      <c r="D21" s="21"/>
      <c r="E21" s="21"/>
      <c r="F21" s="21"/>
      <c r="G21" s="21"/>
      <c r="H21" s="21"/>
      <c r="I21" s="21"/>
      <c r="J21" s="21"/>
      <c r="K21" s="23"/>
      <c r="L21" s="23"/>
      <c r="M21" s="23"/>
      <c r="N21" s="23"/>
      <c r="O21" s="23"/>
      <c r="P21" s="23"/>
      <c r="Q21" s="23"/>
      <c r="R21" s="23"/>
      <c r="S21" s="23"/>
      <c r="T21" s="23"/>
      <c r="U21" s="23"/>
      <c r="V21" s="23"/>
      <c r="W21" s="23"/>
      <c r="X21" s="21"/>
      <c r="Y21" s="21"/>
      <c r="Z21" s="21"/>
      <c r="AA21" s="21"/>
      <c r="AB21" s="23"/>
      <c r="AC21" s="23"/>
      <c r="AD21" s="23"/>
      <c r="AE21" s="284"/>
    </row>
    <row r="22" spans="1:31" x14ac:dyDescent="0.25">
      <c r="A22" s="21"/>
      <c r="B22" s="38"/>
      <c r="C22" s="21"/>
      <c r="D22" s="21"/>
      <c r="E22" s="21"/>
      <c r="F22" s="21"/>
      <c r="G22" s="21"/>
      <c r="H22" s="21"/>
      <c r="I22" s="21"/>
      <c r="J22" s="21"/>
      <c r="K22" s="23"/>
      <c r="L22" s="23"/>
      <c r="M22" s="23"/>
      <c r="N22" s="23"/>
      <c r="O22" s="23"/>
      <c r="P22" s="23"/>
      <c r="Q22" s="23"/>
      <c r="R22" s="23"/>
      <c r="S22" s="23"/>
      <c r="T22" s="23"/>
      <c r="U22" s="23"/>
      <c r="V22" s="23"/>
      <c r="W22" s="23"/>
      <c r="X22" s="21"/>
      <c r="Y22" s="21"/>
      <c r="Z22" s="21"/>
      <c r="AA22" s="21"/>
      <c r="AB22" s="23"/>
      <c r="AC22" s="23"/>
      <c r="AD22" s="23"/>
      <c r="AE22" s="284"/>
    </row>
    <row r="23" spans="1:31" x14ac:dyDescent="0.25">
      <c r="A23" s="21"/>
      <c r="B23" s="38"/>
      <c r="C23" s="21"/>
      <c r="D23" s="21"/>
      <c r="E23" s="21"/>
      <c r="F23" s="21"/>
      <c r="G23" s="21"/>
      <c r="H23" s="21"/>
      <c r="I23" s="21"/>
      <c r="J23" s="21"/>
      <c r="K23" s="23"/>
      <c r="L23" s="23"/>
      <c r="M23" s="23"/>
      <c r="N23" s="23"/>
      <c r="O23" s="23"/>
      <c r="P23" s="23"/>
      <c r="Q23" s="23"/>
      <c r="R23" s="23"/>
      <c r="S23" s="23"/>
      <c r="T23" s="23"/>
      <c r="U23" s="23"/>
      <c r="V23" s="23"/>
      <c r="W23" s="23"/>
      <c r="X23" s="21"/>
      <c r="Y23" s="21"/>
      <c r="Z23" s="21"/>
      <c r="AA23" s="21"/>
      <c r="AB23" s="23"/>
      <c r="AC23" s="23"/>
      <c r="AD23" s="23"/>
      <c r="AE23" s="284"/>
    </row>
    <row r="24" spans="1:31" x14ac:dyDescent="0.25">
      <c r="A24" s="21"/>
      <c r="B24" s="38"/>
      <c r="C24" s="21"/>
      <c r="D24" s="21"/>
      <c r="E24" s="21"/>
      <c r="F24" s="21"/>
      <c r="G24" s="21"/>
      <c r="H24" s="21"/>
      <c r="I24" s="21"/>
      <c r="J24" s="21"/>
      <c r="K24" s="23"/>
      <c r="L24" s="23"/>
      <c r="M24" s="23"/>
      <c r="N24" s="23"/>
      <c r="O24" s="23"/>
      <c r="P24" s="23"/>
      <c r="Q24" s="23"/>
      <c r="R24" s="23"/>
      <c r="S24" s="23"/>
      <c r="T24" s="23"/>
      <c r="U24" s="23"/>
      <c r="V24" s="23"/>
      <c r="W24" s="23"/>
      <c r="X24" s="21"/>
      <c r="Y24" s="21"/>
      <c r="Z24" s="21"/>
      <c r="AA24" s="21"/>
      <c r="AB24" s="23"/>
      <c r="AC24" s="23"/>
      <c r="AD24" s="23"/>
      <c r="AE24" s="284"/>
    </row>
    <row r="25" spans="1:31" x14ac:dyDescent="0.25">
      <c r="A25" s="21"/>
      <c r="B25" s="38"/>
      <c r="C25" s="21"/>
      <c r="D25" s="21"/>
      <c r="E25" s="21"/>
      <c r="F25" s="21"/>
      <c r="G25" s="21"/>
      <c r="H25" s="21"/>
      <c r="I25" s="21"/>
      <c r="J25" s="21"/>
      <c r="K25" s="23"/>
      <c r="L25" s="23"/>
      <c r="M25" s="23"/>
      <c r="N25" s="23"/>
      <c r="O25" s="23"/>
      <c r="P25" s="23"/>
      <c r="Q25" s="23"/>
      <c r="R25" s="23"/>
      <c r="S25" s="23"/>
      <c r="T25" s="23"/>
      <c r="U25" s="23"/>
      <c r="V25" s="23"/>
      <c r="W25" s="23"/>
      <c r="X25" s="21"/>
      <c r="Y25" s="21"/>
      <c r="Z25" s="21"/>
      <c r="AA25" s="21"/>
      <c r="AB25" s="23"/>
      <c r="AC25" s="23"/>
      <c r="AD25" s="23"/>
      <c r="AE25" s="284"/>
    </row>
    <row r="26" spans="1:31" x14ac:dyDescent="0.25">
      <c r="A26" s="21"/>
      <c r="B26" s="38"/>
      <c r="C26" s="21"/>
      <c r="D26" s="21"/>
      <c r="E26" s="21"/>
      <c r="F26" s="21"/>
      <c r="G26" s="21"/>
      <c r="H26" s="21"/>
      <c r="I26" s="21"/>
      <c r="J26" s="21"/>
      <c r="K26" s="23"/>
      <c r="L26" s="23"/>
      <c r="M26" s="23"/>
      <c r="N26" s="23"/>
      <c r="O26" s="23"/>
      <c r="P26" s="23"/>
      <c r="Q26" s="23"/>
      <c r="R26" s="23"/>
      <c r="S26" s="23"/>
      <c r="T26" s="23"/>
      <c r="U26" s="23"/>
      <c r="V26" s="23"/>
      <c r="W26" s="23"/>
      <c r="X26" s="21"/>
      <c r="Y26" s="21"/>
      <c r="Z26" s="21"/>
      <c r="AA26" s="21"/>
      <c r="AB26" s="23"/>
      <c r="AC26" s="23"/>
      <c r="AD26" s="23"/>
      <c r="AE26" s="284"/>
    </row>
    <row r="27" spans="1:31" x14ac:dyDescent="0.25">
      <c r="A27" s="21"/>
      <c r="B27" s="38"/>
      <c r="C27" s="21"/>
      <c r="D27" s="21"/>
      <c r="E27" s="21"/>
      <c r="F27" s="21"/>
      <c r="G27" s="21"/>
      <c r="H27" s="21"/>
      <c r="I27" s="21"/>
      <c r="J27" s="21"/>
      <c r="K27" s="23"/>
      <c r="L27" s="23"/>
      <c r="M27" s="23"/>
      <c r="N27" s="23"/>
      <c r="O27" s="23"/>
      <c r="P27" s="23"/>
      <c r="Q27" s="23"/>
      <c r="R27" s="23"/>
      <c r="S27" s="23"/>
      <c r="T27" s="23"/>
      <c r="U27" s="23"/>
      <c r="V27" s="23"/>
      <c r="W27" s="23"/>
      <c r="X27" s="21"/>
      <c r="Y27" s="21"/>
      <c r="Z27" s="21"/>
      <c r="AA27" s="21"/>
      <c r="AB27" s="23"/>
      <c r="AC27" s="23"/>
      <c r="AD27" s="23"/>
      <c r="AE27" s="284"/>
    </row>
    <row r="28" spans="1:31" x14ac:dyDescent="0.25">
      <c r="A28" s="21"/>
      <c r="B28" s="38"/>
      <c r="C28" s="21"/>
      <c r="D28" s="21"/>
      <c r="E28" s="21"/>
      <c r="F28" s="21"/>
      <c r="G28" s="21"/>
      <c r="H28" s="21"/>
      <c r="I28" s="21"/>
      <c r="J28" s="21"/>
      <c r="K28" s="23"/>
      <c r="L28" s="23"/>
      <c r="M28" s="23"/>
      <c r="N28" s="23"/>
      <c r="O28" s="23"/>
      <c r="P28" s="23"/>
      <c r="Q28" s="23"/>
      <c r="R28" s="23"/>
      <c r="S28" s="23"/>
      <c r="T28" s="23"/>
      <c r="U28" s="23"/>
      <c r="V28" s="23"/>
      <c r="W28" s="23"/>
      <c r="X28" s="21"/>
      <c r="Y28" s="21"/>
      <c r="Z28" s="21"/>
      <c r="AA28" s="21"/>
      <c r="AB28" s="23"/>
      <c r="AC28" s="23"/>
      <c r="AD28" s="23"/>
      <c r="AE28" s="284"/>
    </row>
    <row r="29" spans="1:31" x14ac:dyDescent="0.25">
      <c r="A29" s="21"/>
      <c r="B29" s="38"/>
      <c r="C29" s="21"/>
      <c r="D29" s="21"/>
      <c r="E29" s="21"/>
      <c r="F29" s="21"/>
      <c r="G29" s="21"/>
      <c r="H29" s="21"/>
      <c r="I29" s="21"/>
      <c r="J29" s="21"/>
      <c r="K29" s="23"/>
      <c r="L29" s="23"/>
      <c r="M29" s="23"/>
      <c r="N29" s="23"/>
      <c r="O29" s="23"/>
      <c r="P29" s="23"/>
      <c r="Q29" s="23"/>
      <c r="R29" s="23"/>
      <c r="S29" s="23"/>
      <c r="T29" s="23"/>
      <c r="U29" s="23"/>
      <c r="V29" s="23"/>
      <c r="W29" s="23"/>
      <c r="X29" s="21"/>
      <c r="Y29" s="21"/>
      <c r="Z29" s="21"/>
      <c r="AA29" s="21"/>
      <c r="AB29" s="23"/>
      <c r="AC29" s="23"/>
      <c r="AD29" s="23"/>
      <c r="AE29" s="284"/>
    </row>
    <row r="30" spans="1:31" x14ac:dyDescent="0.25">
      <c r="A30" s="21"/>
      <c r="B30" s="38"/>
      <c r="C30" s="21"/>
      <c r="D30" s="21"/>
      <c r="E30" s="21"/>
      <c r="F30" s="21"/>
      <c r="G30" s="21"/>
      <c r="H30" s="21"/>
      <c r="I30" s="21"/>
      <c r="J30" s="21"/>
      <c r="K30" s="23"/>
      <c r="L30" s="23"/>
      <c r="M30" s="23"/>
      <c r="N30" s="23"/>
      <c r="O30" s="23"/>
      <c r="P30" s="23"/>
      <c r="Q30" s="23"/>
      <c r="R30" s="23"/>
      <c r="S30" s="23"/>
      <c r="T30" s="23"/>
      <c r="U30" s="23"/>
      <c r="V30" s="23"/>
      <c r="W30" s="23"/>
      <c r="X30" s="21"/>
      <c r="Y30" s="21"/>
      <c r="Z30" s="21"/>
      <c r="AA30" s="21"/>
      <c r="AB30" s="23"/>
      <c r="AC30" s="23"/>
      <c r="AD30" s="23"/>
      <c r="AE30" s="284"/>
    </row>
    <row r="31" spans="1:31" x14ac:dyDescent="0.25">
      <c r="A31" s="21"/>
      <c r="B31" s="38"/>
      <c r="C31" s="21"/>
      <c r="D31" s="21"/>
      <c r="E31" s="21"/>
      <c r="F31" s="21"/>
      <c r="G31" s="21"/>
      <c r="H31" s="21"/>
      <c r="I31" s="21"/>
      <c r="J31" s="21"/>
      <c r="K31" s="23"/>
      <c r="L31" s="23"/>
      <c r="M31" s="23"/>
      <c r="N31" s="23"/>
      <c r="O31" s="23"/>
      <c r="P31" s="23"/>
      <c r="Q31" s="23"/>
      <c r="R31" s="23"/>
      <c r="S31" s="23"/>
      <c r="T31" s="23"/>
      <c r="U31" s="23"/>
      <c r="V31" s="23"/>
      <c r="W31" s="23"/>
      <c r="X31" s="21"/>
      <c r="Y31" s="21"/>
      <c r="Z31" s="21"/>
      <c r="AA31" s="21"/>
      <c r="AB31" s="23"/>
      <c r="AC31" s="23"/>
      <c r="AD31" s="23"/>
      <c r="AE31" s="284"/>
    </row>
    <row r="32" spans="1:31" x14ac:dyDescent="0.25">
      <c r="A32" s="21"/>
      <c r="B32" s="38"/>
      <c r="C32" s="21"/>
      <c r="D32" s="21"/>
      <c r="E32" s="21"/>
      <c r="F32" s="21"/>
      <c r="G32" s="21"/>
      <c r="H32" s="21"/>
      <c r="I32" s="21"/>
      <c r="J32" s="21"/>
      <c r="K32" s="23"/>
      <c r="L32" s="23"/>
      <c r="M32" s="23"/>
      <c r="N32" s="23"/>
      <c r="O32" s="23"/>
      <c r="P32" s="23"/>
      <c r="Q32" s="23"/>
      <c r="R32" s="23"/>
      <c r="S32" s="23"/>
      <c r="T32" s="23"/>
      <c r="U32" s="23"/>
      <c r="V32" s="23"/>
      <c r="W32" s="23"/>
      <c r="X32" s="21"/>
      <c r="Y32" s="21"/>
      <c r="Z32" s="21"/>
      <c r="AA32" s="21"/>
      <c r="AB32" s="23"/>
      <c r="AC32" s="23"/>
      <c r="AD32" s="23"/>
      <c r="AE32" s="284"/>
    </row>
    <row r="33" spans="1:31" x14ac:dyDescent="0.25">
      <c r="A33" s="21"/>
      <c r="B33" s="38"/>
      <c r="C33" s="21"/>
      <c r="D33" s="21"/>
      <c r="E33" s="21"/>
      <c r="F33" s="21"/>
      <c r="G33" s="21"/>
      <c r="H33" s="21"/>
      <c r="I33" s="21"/>
      <c r="J33" s="21"/>
      <c r="K33" s="23"/>
      <c r="L33" s="23"/>
      <c r="M33" s="23"/>
      <c r="N33" s="23"/>
      <c r="O33" s="23"/>
      <c r="P33" s="23"/>
      <c r="Q33" s="23"/>
      <c r="R33" s="23"/>
      <c r="S33" s="23"/>
      <c r="T33" s="23"/>
      <c r="U33" s="23"/>
      <c r="V33" s="23"/>
      <c r="W33" s="23"/>
      <c r="X33" s="21"/>
      <c r="Y33" s="21"/>
      <c r="Z33" s="21"/>
      <c r="AA33" s="21"/>
      <c r="AB33" s="23"/>
      <c r="AC33" s="23"/>
      <c r="AD33" s="23"/>
      <c r="AE33" s="284"/>
    </row>
    <row r="34" spans="1:31" x14ac:dyDescent="0.25">
      <c r="A34" s="21"/>
      <c r="B34" s="38"/>
      <c r="C34" s="21"/>
      <c r="D34" s="21"/>
      <c r="E34" s="21"/>
      <c r="F34" s="21"/>
      <c r="G34" s="21"/>
      <c r="H34" s="21"/>
      <c r="I34" s="21"/>
      <c r="J34" s="21"/>
      <c r="K34" s="23"/>
      <c r="L34" s="23"/>
      <c r="M34" s="23"/>
      <c r="N34" s="23"/>
      <c r="O34" s="23"/>
      <c r="P34" s="23"/>
      <c r="Q34" s="23"/>
      <c r="R34" s="23"/>
      <c r="S34" s="23"/>
      <c r="T34" s="23"/>
      <c r="U34" s="23"/>
      <c r="V34" s="23"/>
      <c r="W34" s="23"/>
      <c r="X34" s="21"/>
      <c r="Y34" s="21"/>
      <c r="Z34" s="21"/>
      <c r="AA34" s="21"/>
      <c r="AB34" s="23"/>
      <c r="AC34" s="23"/>
      <c r="AD34" s="23"/>
      <c r="AE34" s="284"/>
    </row>
    <row r="35" spans="1:31" x14ac:dyDescent="0.25">
      <c r="A35" s="21"/>
      <c r="B35" s="38"/>
      <c r="C35" s="21"/>
      <c r="D35" s="21"/>
      <c r="E35" s="21"/>
      <c r="F35" s="21"/>
      <c r="G35" s="21"/>
      <c r="H35" s="21"/>
      <c r="I35" s="21"/>
      <c r="J35" s="21"/>
      <c r="K35" s="23"/>
      <c r="L35" s="23"/>
      <c r="M35" s="23"/>
      <c r="N35" s="23"/>
      <c r="O35" s="23"/>
      <c r="P35" s="23"/>
      <c r="Q35" s="23"/>
      <c r="R35" s="23"/>
      <c r="S35" s="23"/>
      <c r="T35" s="23"/>
      <c r="U35" s="23"/>
      <c r="V35" s="23"/>
      <c r="W35" s="23"/>
      <c r="X35" s="21"/>
      <c r="Y35" s="21"/>
      <c r="Z35" s="21"/>
      <c r="AA35" s="21"/>
      <c r="AB35" s="23"/>
      <c r="AC35" s="23"/>
      <c r="AD35" s="23"/>
      <c r="AE35" s="284"/>
    </row>
    <row r="36" spans="1:31" x14ac:dyDescent="0.25">
      <c r="A36" s="21"/>
      <c r="B36" s="38"/>
      <c r="C36" s="21"/>
      <c r="D36" s="21"/>
      <c r="E36" s="21"/>
      <c r="F36" s="21"/>
      <c r="G36" s="21"/>
      <c r="H36" s="21"/>
      <c r="I36" s="21"/>
      <c r="J36" s="21"/>
      <c r="K36" s="23"/>
      <c r="L36" s="23"/>
      <c r="M36" s="23"/>
      <c r="N36" s="23"/>
      <c r="O36" s="23"/>
      <c r="P36" s="23"/>
      <c r="Q36" s="23"/>
      <c r="R36" s="23"/>
      <c r="S36" s="23"/>
      <c r="T36" s="23"/>
      <c r="U36" s="23"/>
      <c r="V36" s="23"/>
      <c r="W36" s="23"/>
      <c r="X36" s="21"/>
      <c r="Y36" s="21"/>
      <c r="Z36" s="21"/>
      <c r="AA36" s="21"/>
      <c r="AB36" s="23"/>
      <c r="AC36" s="23"/>
      <c r="AD36" s="23"/>
      <c r="AE36" s="284"/>
    </row>
    <row r="37" spans="1:31" x14ac:dyDescent="0.25">
      <c r="A37" s="21"/>
      <c r="B37" s="38"/>
      <c r="C37" s="21"/>
      <c r="D37" s="21"/>
      <c r="E37" s="21"/>
      <c r="F37" s="21"/>
      <c r="G37" s="21"/>
      <c r="H37" s="21"/>
      <c r="I37" s="21"/>
      <c r="J37" s="21"/>
      <c r="K37" s="23"/>
      <c r="L37" s="23"/>
      <c r="M37" s="23"/>
      <c r="N37" s="23"/>
      <c r="O37" s="23"/>
      <c r="P37" s="23"/>
      <c r="Q37" s="23"/>
      <c r="R37" s="23"/>
      <c r="S37" s="23"/>
      <c r="T37" s="23"/>
      <c r="U37" s="23"/>
      <c r="V37" s="23"/>
      <c r="W37" s="23"/>
      <c r="X37" s="21"/>
      <c r="Y37" s="21"/>
      <c r="Z37" s="21"/>
      <c r="AA37" s="21"/>
      <c r="AB37" s="23"/>
      <c r="AC37" s="23"/>
      <c r="AD37" s="23"/>
      <c r="AE37" s="284"/>
    </row>
    <row r="38" spans="1:31" x14ac:dyDescent="0.25">
      <c r="A38" s="21"/>
      <c r="B38" s="38"/>
      <c r="C38" s="21"/>
      <c r="D38" s="21"/>
      <c r="E38" s="21"/>
      <c r="F38" s="21"/>
      <c r="G38" s="21"/>
      <c r="H38" s="21"/>
      <c r="I38" s="21"/>
      <c r="J38" s="21"/>
      <c r="K38" s="23"/>
      <c r="L38" s="23"/>
      <c r="M38" s="23"/>
      <c r="N38" s="23"/>
      <c r="O38" s="23"/>
      <c r="P38" s="23"/>
      <c r="Q38" s="23"/>
      <c r="R38" s="23"/>
      <c r="S38" s="23"/>
      <c r="T38" s="23"/>
      <c r="U38" s="23"/>
      <c r="V38" s="23"/>
      <c r="W38" s="23"/>
      <c r="X38" s="21"/>
      <c r="Y38" s="21"/>
      <c r="Z38" s="21"/>
      <c r="AA38" s="21"/>
      <c r="AB38" s="23"/>
      <c r="AC38" s="23"/>
      <c r="AD38" s="23"/>
      <c r="AE38" s="284"/>
    </row>
    <row r="39" spans="1:31" x14ac:dyDescent="0.25">
      <c r="A39" s="1"/>
      <c r="B39" s="31"/>
      <c r="C39" s="1"/>
      <c r="D39" s="1"/>
      <c r="E39" s="1"/>
      <c r="F39" s="1"/>
      <c r="G39" s="1"/>
      <c r="H39" s="1"/>
      <c r="I39" s="1"/>
      <c r="J39" s="21"/>
      <c r="K39" s="23"/>
      <c r="L39" s="23"/>
      <c r="M39" s="23"/>
      <c r="N39" s="23"/>
      <c r="O39" s="23"/>
      <c r="P39" s="23"/>
      <c r="Q39" s="23"/>
      <c r="R39" s="23"/>
      <c r="S39" s="23"/>
      <c r="T39" s="23"/>
      <c r="U39" s="23"/>
      <c r="V39" s="23"/>
      <c r="W39" s="23"/>
      <c r="X39" s="21"/>
      <c r="Y39" s="21"/>
      <c r="Z39" s="21"/>
      <c r="AA39" s="21"/>
      <c r="AB39" s="13"/>
      <c r="AC39" s="23"/>
      <c r="AD39" s="23"/>
      <c r="AE39" s="284"/>
    </row>
    <row r="40" spans="1:31" x14ac:dyDescent="0.25">
      <c r="A40" s="1"/>
      <c r="B40" s="31"/>
      <c r="C40" s="1"/>
      <c r="D40" s="1"/>
      <c r="E40" s="1"/>
      <c r="F40" s="1"/>
      <c r="G40" s="1"/>
      <c r="H40" s="1"/>
      <c r="I40" s="1"/>
      <c r="J40" s="21"/>
      <c r="K40" s="23"/>
      <c r="L40" s="23"/>
      <c r="M40" s="23"/>
      <c r="N40" s="23"/>
      <c r="O40" s="23"/>
      <c r="P40" s="23"/>
      <c r="Q40" s="23"/>
      <c r="R40" s="23"/>
      <c r="S40" s="23"/>
      <c r="T40" s="23"/>
      <c r="U40" s="23"/>
      <c r="V40" s="23"/>
      <c r="W40" s="23"/>
      <c r="X40" s="21"/>
      <c r="Y40" s="21"/>
      <c r="Z40" s="21"/>
      <c r="AA40" s="21"/>
      <c r="AB40" s="13"/>
      <c r="AC40" s="23"/>
      <c r="AD40" s="23"/>
      <c r="AE40" s="284"/>
    </row>
    <row r="41" spans="1:31" x14ac:dyDescent="0.25">
      <c r="A41" s="1"/>
      <c r="B41" s="31"/>
      <c r="C41" s="1"/>
      <c r="D41" s="1"/>
      <c r="E41" s="1"/>
      <c r="F41" s="1"/>
      <c r="G41" s="1"/>
      <c r="H41" s="1"/>
      <c r="I41" s="1"/>
      <c r="J41" s="21"/>
      <c r="K41" s="23"/>
      <c r="L41" s="23"/>
      <c r="M41" s="23"/>
      <c r="N41" s="23"/>
      <c r="O41" s="23"/>
      <c r="P41" s="23"/>
      <c r="Q41" s="23"/>
      <c r="R41" s="23"/>
      <c r="S41" s="23"/>
      <c r="T41" s="23"/>
      <c r="U41" s="23"/>
      <c r="V41" s="23"/>
      <c r="W41" s="23"/>
      <c r="X41" s="21"/>
      <c r="Y41" s="21"/>
      <c r="Z41" s="21"/>
      <c r="AA41" s="21"/>
      <c r="AB41" s="13"/>
      <c r="AC41" s="23"/>
      <c r="AD41" s="23"/>
      <c r="AE41" s="284"/>
    </row>
    <row r="42" spans="1:31" x14ac:dyDescent="0.25">
      <c r="A42" s="1"/>
      <c r="B42" s="1"/>
      <c r="C42" s="1"/>
      <c r="D42" s="1"/>
      <c r="E42" s="1"/>
      <c r="F42" s="1"/>
      <c r="G42" s="1"/>
      <c r="H42" s="1"/>
      <c r="I42" s="1"/>
      <c r="J42" s="1"/>
      <c r="K42" s="1"/>
      <c r="L42" s="1"/>
      <c r="M42" s="1"/>
      <c r="N42" s="1"/>
      <c r="O42" s="1"/>
      <c r="P42" s="1"/>
      <c r="Q42" s="1"/>
      <c r="R42" s="1"/>
      <c r="S42" s="1"/>
      <c r="T42" s="1"/>
      <c r="U42" s="1"/>
      <c r="V42" s="13"/>
      <c r="W42" s="13"/>
      <c r="X42" s="1"/>
      <c r="Y42" s="1"/>
      <c r="Z42" s="1"/>
      <c r="AA42" s="1"/>
      <c r="AB42" s="13"/>
      <c r="AC42" s="13"/>
      <c r="AD42" s="13"/>
      <c r="AE42" s="285"/>
    </row>
    <row r="43" spans="1:31" x14ac:dyDescent="0.25">
      <c r="A43" s="97"/>
      <c r="B43" s="97" t="s">
        <v>28</v>
      </c>
      <c r="C43" s="97">
        <f>COUNT(D4:D42)</f>
        <v>13</v>
      </c>
      <c r="D43" s="97">
        <f>SUM(D4:D42)</f>
        <v>0</v>
      </c>
      <c r="E43" s="97">
        <f>SUM(E4:E42)</f>
        <v>209.48999999999998</v>
      </c>
      <c r="F43" s="97"/>
      <c r="G43" s="97"/>
      <c r="H43" s="97">
        <f>SUM(H4:H42)</f>
        <v>0</v>
      </c>
      <c r="I43" s="97">
        <f>SUM(I4:I42)</f>
        <v>206</v>
      </c>
      <c r="J43" s="97">
        <f>MAX(J4:J42)</f>
        <v>11</v>
      </c>
      <c r="K43" s="98">
        <f t="shared" ref="K43:AA43" si="6">SUM(K4:K42)</f>
        <v>277710.74</v>
      </c>
      <c r="L43" s="98">
        <f t="shared" si="6"/>
        <v>4387.33</v>
      </c>
      <c r="M43" s="98">
        <f t="shared" si="6"/>
        <v>43489.490000000005</v>
      </c>
      <c r="N43" s="98">
        <f t="shared" si="6"/>
        <v>0</v>
      </c>
      <c r="O43" s="98">
        <f t="shared" si="6"/>
        <v>12068.08</v>
      </c>
      <c r="P43" s="98">
        <f t="shared" si="6"/>
        <v>66052.640000000014</v>
      </c>
      <c r="Q43" s="98">
        <f t="shared" si="6"/>
        <v>56195.6</v>
      </c>
      <c r="R43" s="98">
        <f t="shared" si="6"/>
        <v>12303.5</v>
      </c>
      <c r="S43" s="98">
        <f t="shared" si="6"/>
        <v>0</v>
      </c>
      <c r="T43" s="98">
        <f t="shared" si="6"/>
        <v>0</v>
      </c>
      <c r="U43" s="98">
        <f t="shared" si="6"/>
        <v>472207.38</v>
      </c>
      <c r="V43" s="98">
        <f t="shared" si="6"/>
        <v>0</v>
      </c>
      <c r="W43" s="98">
        <f t="shared" si="6"/>
        <v>472207.38</v>
      </c>
      <c r="X43" s="101">
        <f t="shared" si="6"/>
        <v>285550</v>
      </c>
      <c r="Y43" s="101">
        <f t="shared" si="6"/>
        <v>0</v>
      </c>
      <c r="Z43" s="101">
        <f t="shared" si="6"/>
        <v>2266</v>
      </c>
      <c r="AA43" s="101">
        <f t="shared" si="6"/>
        <v>2184</v>
      </c>
      <c r="AB43" s="113">
        <f>W43/(D43+E43)</f>
        <v>2254.0807675784049</v>
      </c>
      <c r="AC43" s="113">
        <f>W43/Z43</f>
        <v>208.38807590467786</v>
      </c>
      <c r="AD43" s="113"/>
      <c r="AE43" s="113"/>
    </row>
    <row r="44" spans="1:31" ht="31.2" x14ac:dyDescent="0.25">
      <c r="A44" s="146" t="s">
        <v>14</v>
      </c>
      <c r="B44" s="146" t="s">
        <v>15</v>
      </c>
      <c r="C44" s="146" t="s">
        <v>16</v>
      </c>
      <c r="D44" s="43" t="s">
        <v>526</v>
      </c>
      <c r="E44" s="43" t="s">
        <v>524</v>
      </c>
      <c r="F44" s="146" t="s">
        <v>2</v>
      </c>
      <c r="G44" s="146" t="s">
        <v>3</v>
      </c>
      <c r="H44" s="43" t="s">
        <v>29</v>
      </c>
      <c r="I44" s="43" t="s">
        <v>4</v>
      </c>
      <c r="J44" s="43" t="s">
        <v>5</v>
      </c>
      <c r="K44" s="43" t="s">
        <v>6</v>
      </c>
      <c r="L44" s="43" t="s">
        <v>773</v>
      </c>
      <c r="M44" s="43" t="s">
        <v>13</v>
      </c>
      <c r="N44" s="146" t="s">
        <v>17</v>
      </c>
      <c r="O44" s="146" t="s">
        <v>7</v>
      </c>
      <c r="P44" s="43" t="s">
        <v>8</v>
      </c>
      <c r="Q44" s="146" t="s">
        <v>9</v>
      </c>
      <c r="R44" s="43" t="s">
        <v>18</v>
      </c>
      <c r="S44" s="146" t="s">
        <v>10</v>
      </c>
      <c r="T44" s="146" t="s">
        <v>12</v>
      </c>
      <c r="U44" s="43" t="s">
        <v>169</v>
      </c>
      <c r="V44" s="43" t="s">
        <v>170</v>
      </c>
      <c r="W44" s="43" t="s">
        <v>171</v>
      </c>
      <c r="X44" s="43" t="s">
        <v>163</v>
      </c>
      <c r="Y44" s="43" t="s">
        <v>164</v>
      </c>
      <c r="Z44" s="43" t="s">
        <v>165</v>
      </c>
      <c r="AA44" s="43" t="s">
        <v>166</v>
      </c>
      <c r="AB44" s="146" t="s">
        <v>167</v>
      </c>
      <c r="AC44" s="146" t="s">
        <v>168</v>
      </c>
      <c r="AD44" s="146" t="s">
        <v>1405</v>
      </c>
      <c r="AE44" s="146" t="s">
        <v>1406</v>
      </c>
    </row>
    <row r="45" spans="1:31" x14ac:dyDescent="0.25">
      <c r="A45" s="100"/>
      <c r="B45" s="100"/>
      <c r="C45" s="100"/>
      <c r="D45" s="100"/>
      <c r="E45" s="100"/>
      <c r="F45" s="100"/>
      <c r="G45" s="100"/>
      <c r="H45" s="100"/>
      <c r="I45" s="100"/>
      <c r="J45" s="100"/>
      <c r="K45" s="100"/>
      <c r="L45" s="100"/>
      <c r="M45" s="100"/>
      <c r="N45" s="100"/>
      <c r="O45" s="100"/>
      <c r="P45" s="100"/>
      <c r="Q45" s="100"/>
      <c r="R45" s="100"/>
      <c r="S45" s="100"/>
      <c r="T45" s="100"/>
      <c r="U45" s="100"/>
      <c r="V45" s="100"/>
      <c r="W45" s="100"/>
      <c r="X45" s="100"/>
      <c r="Y45" s="100"/>
      <c r="Z45" s="100"/>
      <c r="AA45" s="100"/>
      <c r="AB45" s="100"/>
      <c r="AC45" s="100"/>
      <c r="AD45" s="100"/>
      <c r="AE45" s="100"/>
    </row>
    <row r="46" spans="1:31" ht="36" x14ac:dyDescent="0.25">
      <c r="A46" s="304" t="s">
        <v>1251</v>
      </c>
      <c r="B46" s="304"/>
      <c r="C46" s="245" t="s">
        <v>30</v>
      </c>
      <c r="D46" s="245" t="s">
        <v>526</v>
      </c>
      <c r="E46" s="245" t="s">
        <v>524</v>
      </c>
      <c r="F46" s="266"/>
      <c r="G46" s="266"/>
      <c r="H46" s="245" t="s">
        <v>31</v>
      </c>
      <c r="I46" s="245" t="s">
        <v>4</v>
      </c>
      <c r="J46" s="245" t="s">
        <v>5</v>
      </c>
      <c r="K46" s="245" t="s">
        <v>6</v>
      </c>
      <c r="L46" s="245" t="s">
        <v>773</v>
      </c>
      <c r="M46" s="245" t="s">
        <v>13</v>
      </c>
      <c r="N46" s="266" t="s">
        <v>17</v>
      </c>
      <c r="O46" s="266" t="s">
        <v>7</v>
      </c>
      <c r="P46" s="245" t="s">
        <v>8</v>
      </c>
      <c r="Q46" s="266" t="s">
        <v>9</v>
      </c>
      <c r="R46" s="245" t="s">
        <v>18</v>
      </c>
      <c r="S46" s="266" t="s">
        <v>10</v>
      </c>
      <c r="T46" s="266" t="s">
        <v>12</v>
      </c>
      <c r="U46" s="245" t="s">
        <v>169</v>
      </c>
      <c r="V46" s="245" t="s">
        <v>170</v>
      </c>
      <c r="W46" s="245" t="s">
        <v>171</v>
      </c>
      <c r="X46" s="245" t="s">
        <v>163</v>
      </c>
      <c r="Y46" s="245" t="s">
        <v>164</v>
      </c>
      <c r="Z46" s="245" t="s">
        <v>165</v>
      </c>
      <c r="AA46" s="245" t="s">
        <v>166</v>
      </c>
      <c r="AB46" s="247" t="s">
        <v>167</v>
      </c>
      <c r="AC46" s="247" t="s">
        <v>168</v>
      </c>
      <c r="AD46" s="247"/>
      <c r="AE46" s="247"/>
    </row>
    <row r="47" spans="1:31" ht="21" customHeight="1" x14ac:dyDescent="0.25">
      <c r="A47" s="303" t="s">
        <v>1259</v>
      </c>
      <c r="B47" s="303"/>
      <c r="C47" s="95">
        <f>COUNT(D4:D7)</f>
        <v>4</v>
      </c>
      <c r="D47" s="95">
        <f>SUM(D4:D7)</f>
        <v>0</v>
      </c>
      <c r="E47" s="95">
        <f>SUM(E4:E7)</f>
        <v>53.97</v>
      </c>
      <c r="F47" s="95"/>
      <c r="G47" s="95"/>
      <c r="H47" s="95">
        <f>SUM(H4:H7)</f>
        <v>0</v>
      </c>
      <c r="I47" s="95">
        <f>SUM(I4:I7)</f>
        <v>68</v>
      </c>
      <c r="J47" s="95">
        <f>MAX(J4:J7)</f>
        <v>11</v>
      </c>
      <c r="K47" s="45">
        <f t="shared" ref="K47:V47" si="7">SUM(K4:K7)</f>
        <v>88738.8</v>
      </c>
      <c r="L47" s="45">
        <f t="shared" si="7"/>
        <v>1402.3200000000002</v>
      </c>
      <c r="M47" s="45">
        <f t="shared" si="7"/>
        <v>13896.5</v>
      </c>
      <c r="N47" s="45">
        <f t="shared" si="7"/>
        <v>0</v>
      </c>
      <c r="O47" s="45">
        <f t="shared" si="7"/>
        <v>3843.64</v>
      </c>
      <c r="P47" s="45">
        <f t="shared" si="7"/>
        <v>21769.479999999996</v>
      </c>
      <c r="Q47" s="45">
        <f t="shared" si="7"/>
        <v>17789</v>
      </c>
      <c r="R47" s="45">
        <f t="shared" si="7"/>
        <v>3740</v>
      </c>
      <c r="S47" s="45">
        <f t="shared" si="7"/>
        <v>0</v>
      </c>
      <c r="T47" s="45">
        <f t="shared" si="7"/>
        <v>0</v>
      </c>
      <c r="U47" s="45">
        <f t="shared" si="7"/>
        <v>151179.74</v>
      </c>
      <c r="V47" s="45">
        <f t="shared" si="7"/>
        <v>0</v>
      </c>
      <c r="W47" s="62">
        <f>U47+V47</f>
        <v>151179.74</v>
      </c>
      <c r="X47" s="258">
        <f>SUM(X4:X7)</f>
        <v>89547</v>
      </c>
      <c r="Y47" s="258">
        <f>SUM(Y4:Y7)</f>
        <v>0</v>
      </c>
      <c r="Z47" s="258">
        <f>SUM(Z4:Z7)</f>
        <v>748</v>
      </c>
      <c r="AA47" s="258">
        <f>SUM(AA4:AA8)</f>
        <v>900</v>
      </c>
      <c r="AB47" s="62">
        <f>W47/(D47+E47)</f>
        <v>2801.1810264962014</v>
      </c>
      <c r="AC47" s="62">
        <f>W47/Z47</f>
        <v>202.11195187165774</v>
      </c>
      <c r="AD47" s="62"/>
      <c r="AE47" s="62"/>
    </row>
    <row r="48" spans="1:31" ht="21" customHeight="1" x14ac:dyDescent="0.25">
      <c r="A48" s="303" t="s">
        <v>1364</v>
      </c>
      <c r="B48" s="303"/>
      <c r="C48" s="95">
        <f>COUNT(D8:D19)</f>
        <v>9</v>
      </c>
      <c r="D48" s="95">
        <f>SUM(D8:D19)</f>
        <v>0</v>
      </c>
      <c r="E48" s="95">
        <f>SUM(E8:E19)</f>
        <v>155.52000000000001</v>
      </c>
      <c r="F48" s="95"/>
      <c r="G48" s="95"/>
      <c r="H48" s="95">
        <f>SUM(H8:H19)</f>
        <v>0</v>
      </c>
      <c r="I48" s="95">
        <f>SUM(I8:I19)</f>
        <v>138</v>
      </c>
      <c r="J48" s="95">
        <f>MAX(J8:J19)</f>
        <v>11</v>
      </c>
      <c r="K48" s="45">
        <f>SUM(K8:K19)</f>
        <v>188971.94</v>
      </c>
      <c r="L48" s="45">
        <f t="shared" ref="L48:AA48" si="8">SUM(L8:L19)</f>
        <v>2985.01</v>
      </c>
      <c r="M48" s="45">
        <f t="shared" si="8"/>
        <v>29592.989999999998</v>
      </c>
      <c r="N48" s="45">
        <f t="shared" si="8"/>
        <v>0</v>
      </c>
      <c r="O48" s="45">
        <f t="shared" si="8"/>
        <v>8224.44</v>
      </c>
      <c r="P48" s="45">
        <f t="shared" si="8"/>
        <v>44283.16</v>
      </c>
      <c r="Q48" s="45">
        <f t="shared" si="8"/>
        <v>38406.6</v>
      </c>
      <c r="R48" s="45">
        <f t="shared" si="8"/>
        <v>8563.5</v>
      </c>
      <c r="S48" s="45">
        <f t="shared" si="8"/>
        <v>0</v>
      </c>
      <c r="T48" s="45">
        <f t="shared" si="8"/>
        <v>0</v>
      </c>
      <c r="U48" s="45">
        <f t="shared" si="8"/>
        <v>321027.64</v>
      </c>
      <c r="V48" s="45">
        <f t="shared" si="8"/>
        <v>0</v>
      </c>
      <c r="W48" s="45">
        <f t="shared" si="8"/>
        <v>321027.64</v>
      </c>
      <c r="X48" s="258">
        <f t="shared" si="8"/>
        <v>196003</v>
      </c>
      <c r="Y48" s="258">
        <f t="shared" si="8"/>
        <v>0</v>
      </c>
      <c r="Z48" s="258">
        <f t="shared" si="8"/>
        <v>1518</v>
      </c>
      <c r="AA48" s="258">
        <f t="shared" si="8"/>
        <v>1503</v>
      </c>
      <c r="AB48" s="62">
        <f>W48/(D48+E48)</f>
        <v>2064.2209362139915</v>
      </c>
      <c r="AC48" s="62">
        <f>W48/Z48</f>
        <v>211.48065876152833</v>
      </c>
      <c r="AD48" s="62"/>
      <c r="AE48" s="62"/>
    </row>
  </sheetData>
  <mergeCells count="3">
    <mergeCell ref="A46:B46"/>
    <mergeCell ref="A47:B47"/>
    <mergeCell ref="A48:B48"/>
  </mergeCells>
  <pageMargins left="0.70866141732283472" right="0.70866141732283472" top="0.74803149606299213" bottom="0.74803149606299213" header="0.31496062992125984" footer="0.31496062992125984"/>
  <pageSetup paperSize="8" scale="57" orientation="landscape" r:id="rId1"/>
  <legacyDrawing r:id="rId2"/>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AE46"/>
  <sheetViews>
    <sheetView workbookViewId="0">
      <selection activeCell="A4" sqref="A4:AE11"/>
    </sheetView>
  </sheetViews>
  <sheetFormatPr defaultRowHeight="13.2" x14ac:dyDescent="0.25"/>
  <cols>
    <col min="1" max="1" width="16.88671875" customWidth="1"/>
    <col min="2" max="2" width="11.6640625" customWidth="1"/>
    <col min="3" max="3" width="14.6640625" customWidth="1"/>
    <col min="7" max="7" width="13.88671875" customWidth="1"/>
    <col min="11" max="11" width="12" bestFit="1" customWidth="1"/>
    <col min="12" max="12" width="10" bestFit="1" customWidth="1"/>
    <col min="13" max="13" width="11" bestFit="1" customWidth="1"/>
    <col min="15" max="15" width="10" bestFit="1" customWidth="1"/>
    <col min="16" max="17" width="11" bestFit="1" customWidth="1"/>
    <col min="18" max="18" width="10" bestFit="1" customWidth="1"/>
    <col min="21" max="21" width="12" bestFit="1" customWidth="1"/>
    <col min="23" max="23" width="12" bestFit="1" customWidth="1"/>
    <col min="28" max="28" width="10" bestFit="1" customWidth="1"/>
    <col min="30" max="30" width="15.5546875" customWidth="1"/>
    <col min="31" max="31" width="18.5546875" customWidth="1"/>
  </cols>
  <sheetData>
    <row r="1" spans="1:31" x14ac:dyDescent="0.25">
      <c r="A1" s="10" t="s">
        <v>2225</v>
      </c>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31" x14ac:dyDescent="0.25">
      <c r="A4" s="21" t="s">
        <v>2226</v>
      </c>
      <c r="B4" s="38" t="s">
        <v>1264</v>
      </c>
      <c r="C4" s="21" t="s">
        <v>1283</v>
      </c>
      <c r="D4" s="21">
        <v>0</v>
      </c>
      <c r="E4" s="21">
        <v>9.9700000000000006</v>
      </c>
      <c r="F4" s="21" t="s">
        <v>544</v>
      </c>
      <c r="G4" s="21" t="s">
        <v>1283</v>
      </c>
      <c r="H4" s="21">
        <v>0</v>
      </c>
      <c r="I4" s="21">
        <v>18</v>
      </c>
      <c r="J4" s="21">
        <v>11</v>
      </c>
      <c r="K4" s="23">
        <v>23369.4</v>
      </c>
      <c r="L4" s="23">
        <v>368.8</v>
      </c>
      <c r="M4" s="23">
        <v>3659.65</v>
      </c>
      <c r="N4" s="23">
        <v>0</v>
      </c>
      <c r="O4" s="23">
        <v>1012.14</v>
      </c>
      <c r="P4" s="23">
        <v>4976.28</v>
      </c>
      <c r="Q4" s="23">
        <v>4464</v>
      </c>
      <c r="R4" s="23">
        <v>990</v>
      </c>
      <c r="S4" s="23">
        <v>0</v>
      </c>
      <c r="T4" s="23">
        <v>0</v>
      </c>
      <c r="U4" s="23">
        <v>38840.269999999997</v>
      </c>
      <c r="V4" s="23">
        <v>0</v>
      </c>
      <c r="W4" s="23">
        <f t="shared" ref="W4:W9" si="0">U4+V4</f>
        <v>38840.269999999997</v>
      </c>
      <c r="X4" s="21">
        <v>17447</v>
      </c>
      <c r="Y4" s="21">
        <v>0</v>
      </c>
      <c r="Z4" s="21">
        <v>198</v>
      </c>
      <c r="AA4" s="21">
        <v>165</v>
      </c>
      <c r="AB4" s="23">
        <f t="shared" ref="AB4:AB9" si="1">W4/(D4+E4)</f>
        <v>3895.7141424272813</v>
      </c>
      <c r="AC4" s="23">
        <f t="shared" ref="AC4:AC9" si="2">W4/Z4</f>
        <v>196.16297979797977</v>
      </c>
      <c r="AD4" s="23" t="s">
        <v>1782</v>
      </c>
      <c r="AE4" s="284">
        <v>0.69</v>
      </c>
    </row>
    <row r="5" spans="1:31" x14ac:dyDescent="0.25">
      <c r="A5" s="152" t="s">
        <v>2226</v>
      </c>
      <c r="B5" s="38" t="s">
        <v>1316</v>
      </c>
      <c r="C5" s="21" t="s">
        <v>1317</v>
      </c>
      <c r="D5" s="21">
        <v>0</v>
      </c>
      <c r="E5" s="21">
        <v>11.92</v>
      </c>
      <c r="F5" s="21" t="s">
        <v>544</v>
      </c>
      <c r="G5" s="21" t="s">
        <v>1317</v>
      </c>
      <c r="H5" s="21">
        <v>0</v>
      </c>
      <c r="I5" s="21">
        <v>15</v>
      </c>
      <c r="J5" s="21">
        <v>11</v>
      </c>
      <c r="K5" s="23">
        <v>19474.5</v>
      </c>
      <c r="L5" s="23">
        <v>307.33</v>
      </c>
      <c r="M5" s="23">
        <v>3049.71</v>
      </c>
      <c r="N5" s="23">
        <v>0</v>
      </c>
      <c r="O5" s="23">
        <v>843.45</v>
      </c>
      <c r="P5" s="23">
        <v>4146.8999999999996</v>
      </c>
      <c r="Q5" s="23">
        <v>3720</v>
      </c>
      <c r="R5" s="23">
        <v>825</v>
      </c>
      <c r="S5" s="23">
        <v>0</v>
      </c>
      <c r="T5" s="23">
        <v>0</v>
      </c>
      <c r="U5" s="23">
        <v>32366.89</v>
      </c>
      <c r="V5" s="23">
        <v>0</v>
      </c>
      <c r="W5" s="23">
        <f t="shared" si="0"/>
        <v>32366.89</v>
      </c>
      <c r="X5" s="21">
        <v>20860</v>
      </c>
      <c r="Y5" s="21">
        <v>0</v>
      </c>
      <c r="Z5" s="21">
        <v>165</v>
      </c>
      <c r="AA5" s="21">
        <v>160</v>
      </c>
      <c r="AB5" s="23">
        <f t="shared" si="1"/>
        <v>2715.3431208053689</v>
      </c>
      <c r="AC5" s="23">
        <f t="shared" si="2"/>
        <v>196.1629696969697</v>
      </c>
      <c r="AD5" s="23" t="s">
        <v>1783</v>
      </c>
      <c r="AE5" s="284">
        <v>0.7</v>
      </c>
    </row>
    <row r="6" spans="1:31" x14ac:dyDescent="0.25">
      <c r="A6" s="21" t="s">
        <v>2226</v>
      </c>
      <c r="B6" s="38" t="s">
        <v>1865</v>
      </c>
      <c r="C6" s="21" t="s">
        <v>1872</v>
      </c>
      <c r="D6" s="21">
        <v>0</v>
      </c>
      <c r="E6" s="21">
        <v>20.18</v>
      </c>
      <c r="F6" s="21" t="s">
        <v>544</v>
      </c>
      <c r="G6" s="21" t="s">
        <v>1872</v>
      </c>
      <c r="H6" s="21">
        <v>0</v>
      </c>
      <c r="I6" s="21">
        <v>19</v>
      </c>
      <c r="J6" s="21">
        <v>11</v>
      </c>
      <c r="K6" s="23">
        <v>25099.38</v>
      </c>
      <c r="L6" s="23">
        <v>397.92</v>
      </c>
      <c r="M6" s="23">
        <v>3930.56</v>
      </c>
      <c r="N6" s="23">
        <v>0</v>
      </c>
      <c r="O6" s="23">
        <v>1087.3699999999999</v>
      </c>
      <c r="P6" s="23">
        <v>8074.43</v>
      </c>
      <c r="Q6" s="23">
        <v>5548</v>
      </c>
      <c r="R6" s="23">
        <v>1045</v>
      </c>
      <c r="S6" s="23">
        <v>0</v>
      </c>
      <c r="T6" s="23">
        <v>0</v>
      </c>
      <c r="U6" s="23">
        <v>45182.66</v>
      </c>
      <c r="V6" s="23">
        <v>0</v>
      </c>
      <c r="W6" s="23">
        <f t="shared" si="0"/>
        <v>45182.66</v>
      </c>
      <c r="X6" s="21">
        <v>22702</v>
      </c>
      <c r="Y6" s="21">
        <v>0</v>
      </c>
      <c r="Z6" s="21">
        <v>209</v>
      </c>
      <c r="AA6" s="21">
        <v>209</v>
      </c>
      <c r="AB6" s="23">
        <f t="shared" si="1"/>
        <v>2238.9821605550051</v>
      </c>
      <c r="AC6" s="23">
        <f t="shared" si="2"/>
        <v>216.18497607655505</v>
      </c>
      <c r="AD6" s="23" t="s">
        <v>1638</v>
      </c>
      <c r="AE6" s="284">
        <v>0.45</v>
      </c>
    </row>
    <row r="7" spans="1:31" x14ac:dyDescent="0.25">
      <c r="A7" s="21" t="s">
        <v>2226</v>
      </c>
      <c r="B7" s="38" t="s">
        <v>1957</v>
      </c>
      <c r="C7" s="21" t="s">
        <v>2011</v>
      </c>
      <c r="D7" s="21">
        <v>0</v>
      </c>
      <c r="E7" s="21">
        <v>26.09</v>
      </c>
      <c r="F7" s="21" t="s">
        <v>544</v>
      </c>
      <c r="G7" s="21" t="s">
        <v>2011</v>
      </c>
      <c r="H7" s="21">
        <v>0</v>
      </c>
      <c r="I7" s="21">
        <v>20</v>
      </c>
      <c r="J7" s="21">
        <v>11</v>
      </c>
      <c r="K7" s="23">
        <v>26420.400000000001</v>
      </c>
      <c r="L7" s="23">
        <v>418.86</v>
      </c>
      <c r="M7" s="23">
        <v>4137.43</v>
      </c>
      <c r="N7" s="23">
        <v>0</v>
      </c>
      <c r="O7" s="23">
        <v>1144.5999999999999</v>
      </c>
      <c r="P7" s="23">
        <v>8499.4</v>
      </c>
      <c r="Q7" s="23">
        <v>6670</v>
      </c>
      <c r="R7" s="23">
        <v>1100</v>
      </c>
      <c r="S7" s="23">
        <v>0</v>
      </c>
      <c r="T7" s="23">
        <v>0</v>
      </c>
      <c r="U7" s="23">
        <v>48390.69</v>
      </c>
      <c r="V7" s="23">
        <v>0</v>
      </c>
      <c r="W7" s="23">
        <f t="shared" si="0"/>
        <v>48390.69</v>
      </c>
      <c r="X7" s="21">
        <v>35873</v>
      </c>
      <c r="Y7" s="21">
        <v>0</v>
      </c>
      <c r="Z7" s="21">
        <v>220</v>
      </c>
      <c r="AA7" s="21">
        <v>220</v>
      </c>
      <c r="AB7" s="23">
        <f t="shared" si="1"/>
        <v>1854.7600613261786</v>
      </c>
      <c r="AC7" s="23">
        <f t="shared" si="2"/>
        <v>219.95768181818184</v>
      </c>
      <c r="AD7" s="23" t="s">
        <v>1580</v>
      </c>
      <c r="AE7" s="284">
        <v>0.55000000000000004</v>
      </c>
    </row>
    <row r="8" spans="1:31" x14ac:dyDescent="0.25">
      <c r="A8" s="21" t="s">
        <v>2226</v>
      </c>
      <c r="B8" s="38" t="s">
        <v>2061</v>
      </c>
      <c r="C8" s="21" t="s">
        <v>2067</v>
      </c>
      <c r="D8" s="21">
        <v>0</v>
      </c>
      <c r="E8" s="21">
        <v>7.09</v>
      </c>
      <c r="F8" s="21" t="s">
        <v>544</v>
      </c>
      <c r="G8" s="21" t="s">
        <v>2067</v>
      </c>
      <c r="H8" s="21">
        <v>0</v>
      </c>
      <c r="I8" s="21">
        <v>6</v>
      </c>
      <c r="J8" s="21">
        <v>11</v>
      </c>
      <c r="K8" s="23">
        <v>8290.14</v>
      </c>
      <c r="L8" s="23">
        <v>130.83000000000001</v>
      </c>
      <c r="M8" s="23">
        <v>1298.24</v>
      </c>
      <c r="N8" s="23">
        <v>0</v>
      </c>
      <c r="O8" s="23">
        <v>361.2</v>
      </c>
      <c r="P8" s="23">
        <v>1766.4</v>
      </c>
      <c r="Q8" s="23">
        <v>1797</v>
      </c>
      <c r="R8" s="23">
        <v>383.1</v>
      </c>
      <c r="S8" s="23">
        <v>0</v>
      </c>
      <c r="T8" s="23">
        <v>0</v>
      </c>
      <c r="U8" s="23">
        <v>14026.91</v>
      </c>
      <c r="V8" s="23">
        <v>0</v>
      </c>
      <c r="W8" s="23">
        <f t="shared" si="0"/>
        <v>14026.91</v>
      </c>
      <c r="X8" s="21">
        <v>17725</v>
      </c>
      <c r="Y8" s="21">
        <v>0</v>
      </c>
      <c r="Z8" s="21">
        <v>66</v>
      </c>
      <c r="AA8" s="21">
        <v>66</v>
      </c>
      <c r="AB8" s="23">
        <f t="shared" si="1"/>
        <v>1978.4076163610719</v>
      </c>
      <c r="AC8" s="23">
        <f t="shared" si="2"/>
        <v>212.5289393939394</v>
      </c>
      <c r="AD8" s="23" t="s">
        <v>1640</v>
      </c>
      <c r="AE8" s="284">
        <v>1</v>
      </c>
    </row>
    <row r="9" spans="1:31" x14ac:dyDescent="0.25">
      <c r="A9" s="21" t="s">
        <v>2226</v>
      </c>
      <c r="B9" s="38" t="s">
        <v>2121</v>
      </c>
      <c r="C9" s="21" t="s">
        <v>2153</v>
      </c>
      <c r="D9" s="21">
        <v>0</v>
      </c>
      <c r="E9" s="21">
        <v>26.12</v>
      </c>
      <c r="F9" s="21" t="s">
        <v>544</v>
      </c>
      <c r="G9" s="21" t="s">
        <v>2153</v>
      </c>
      <c r="H9" s="21">
        <v>0</v>
      </c>
      <c r="I9" s="21">
        <v>34</v>
      </c>
      <c r="J9" s="21">
        <v>11</v>
      </c>
      <c r="K9" s="23">
        <v>46976.1</v>
      </c>
      <c r="L9" s="23">
        <v>741.37</v>
      </c>
      <c r="M9" s="23">
        <v>7356.46</v>
      </c>
      <c r="N9" s="23">
        <v>0</v>
      </c>
      <c r="O9" s="23">
        <v>2046.8</v>
      </c>
      <c r="P9" s="23">
        <v>10009.6</v>
      </c>
      <c r="Q9" s="23">
        <v>10183</v>
      </c>
      <c r="R9" s="23">
        <v>2170.9</v>
      </c>
      <c r="S9" s="23">
        <v>0</v>
      </c>
      <c r="T9" s="23">
        <v>0</v>
      </c>
      <c r="U9" s="23">
        <v>79484.23</v>
      </c>
      <c r="V9" s="23">
        <v>0</v>
      </c>
      <c r="W9" s="23">
        <f t="shared" si="0"/>
        <v>79484.23</v>
      </c>
      <c r="X9" s="21">
        <v>39180</v>
      </c>
      <c r="Y9" s="21">
        <v>0</v>
      </c>
      <c r="Z9" s="21">
        <v>374</v>
      </c>
      <c r="AA9" s="21">
        <v>354</v>
      </c>
      <c r="AB9" s="23">
        <f t="shared" si="1"/>
        <v>3043.0409647779475</v>
      </c>
      <c r="AC9" s="23">
        <f t="shared" si="2"/>
        <v>212.524679144385</v>
      </c>
      <c r="AD9" s="23" t="s">
        <v>1586</v>
      </c>
      <c r="AE9" s="284">
        <v>0.6</v>
      </c>
    </row>
    <row r="10" spans="1:31" x14ac:dyDescent="0.25">
      <c r="A10" s="21" t="s">
        <v>2226</v>
      </c>
      <c r="B10" s="38" t="s">
        <v>2171</v>
      </c>
      <c r="C10" s="21" t="s">
        <v>2188</v>
      </c>
      <c r="D10" s="21">
        <v>0</v>
      </c>
      <c r="E10" s="21">
        <v>7</v>
      </c>
      <c r="F10" s="21" t="s">
        <v>544</v>
      </c>
      <c r="G10" s="21" t="s">
        <v>2188</v>
      </c>
      <c r="H10" s="21">
        <v>0</v>
      </c>
      <c r="I10" s="21">
        <v>5</v>
      </c>
      <c r="J10" s="21">
        <v>11</v>
      </c>
      <c r="K10" s="23">
        <v>6908.25</v>
      </c>
      <c r="L10" s="23">
        <v>109.03</v>
      </c>
      <c r="M10" s="23">
        <v>1081.83</v>
      </c>
      <c r="N10" s="23">
        <v>0</v>
      </c>
      <c r="O10" s="23">
        <v>301</v>
      </c>
      <c r="P10" s="23">
        <v>1472</v>
      </c>
      <c r="Q10" s="23">
        <v>854</v>
      </c>
      <c r="R10" s="23">
        <v>319.25</v>
      </c>
      <c r="S10" s="23">
        <v>0</v>
      </c>
      <c r="T10" s="23">
        <v>0</v>
      </c>
      <c r="U10" s="23">
        <v>11045.36</v>
      </c>
      <c r="V10" s="23">
        <v>0</v>
      </c>
      <c r="W10" s="23">
        <f>U10+V10</f>
        <v>11045.36</v>
      </c>
      <c r="X10" s="21">
        <v>6125</v>
      </c>
      <c r="Y10" s="21">
        <v>0</v>
      </c>
      <c r="Z10" s="21">
        <v>55</v>
      </c>
      <c r="AA10" s="21">
        <v>49</v>
      </c>
      <c r="AB10" s="23">
        <f>W10/(D10+E10)</f>
        <v>1577.9085714285716</v>
      </c>
      <c r="AC10" s="23">
        <f>W10/Z10</f>
        <v>200.82472727272727</v>
      </c>
      <c r="AD10" s="23" t="s">
        <v>1600</v>
      </c>
      <c r="AE10" s="284">
        <v>0.35</v>
      </c>
    </row>
    <row r="11" spans="1:31" x14ac:dyDescent="0.25">
      <c r="A11" s="21" t="s">
        <v>2226</v>
      </c>
      <c r="B11" s="38" t="s">
        <v>2201</v>
      </c>
      <c r="C11" s="21" t="s">
        <v>2227</v>
      </c>
      <c r="D11" s="21">
        <v>0</v>
      </c>
      <c r="E11" s="21">
        <v>7</v>
      </c>
      <c r="F11" s="21" t="s">
        <v>544</v>
      </c>
      <c r="G11" s="21" t="s">
        <v>2227</v>
      </c>
      <c r="H11" s="21">
        <v>0</v>
      </c>
      <c r="I11" s="21">
        <v>5</v>
      </c>
      <c r="J11" s="21">
        <v>11</v>
      </c>
      <c r="K11" s="23">
        <v>6908.25</v>
      </c>
      <c r="L11" s="23">
        <v>109.03</v>
      </c>
      <c r="M11" s="23">
        <v>1081.83</v>
      </c>
      <c r="N11" s="23">
        <v>0</v>
      </c>
      <c r="O11" s="23">
        <v>301</v>
      </c>
      <c r="P11" s="23">
        <v>1472</v>
      </c>
      <c r="Q11" s="23">
        <v>854</v>
      </c>
      <c r="R11" s="23">
        <v>319.25</v>
      </c>
      <c r="S11" s="23">
        <v>0</v>
      </c>
      <c r="T11" s="23">
        <v>0</v>
      </c>
      <c r="U11" s="23">
        <v>11045.36</v>
      </c>
      <c r="V11" s="23">
        <v>0</v>
      </c>
      <c r="W11" s="23">
        <f>U11+V11</f>
        <v>11045.36</v>
      </c>
      <c r="X11" s="21">
        <v>6125</v>
      </c>
      <c r="Y11" s="21">
        <v>0</v>
      </c>
      <c r="Z11" s="21">
        <v>55</v>
      </c>
      <c r="AA11" s="21">
        <v>55</v>
      </c>
      <c r="AB11" s="23">
        <f>W11/(D11+E11)</f>
        <v>1577.9085714285716</v>
      </c>
      <c r="AC11" s="23">
        <f>W11/Z11</f>
        <v>200.82472727272727</v>
      </c>
      <c r="AD11" s="23" t="s">
        <v>1613</v>
      </c>
      <c r="AE11" s="284">
        <v>0.35</v>
      </c>
    </row>
    <row r="12" spans="1:31" x14ac:dyDescent="0.25">
      <c r="A12" s="21"/>
      <c r="B12" s="38"/>
      <c r="C12" s="21"/>
      <c r="D12" s="21"/>
      <c r="E12" s="21"/>
      <c r="F12" s="21"/>
      <c r="G12" s="21"/>
      <c r="H12" s="21"/>
      <c r="I12" s="21"/>
      <c r="J12" s="21"/>
      <c r="K12" s="23"/>
      <c r="L12" s="23"/>
      <c r="M12" s="23"/>
      <c r="N12" s="23"/>
      <c r="O12" s="23"/>
      <c r="P12" s="23"/>
      <c r="Q12" s="23"/>
      <c r="R12" s="23"/>
      <c r="S12" s="23"/>
      <c r="T12" s="23"/>
      <c r="U12" s="23"/>
      <c r="V12" s="23"/>
      <c r="W12" s="23"/>
      <c r="X12" s="21"/>
      <c r="Y12" s="21"/>
      <c r="Z12" s="21"/>
      <c r="AA12" s="21"/>
      <c r="AB12" s="23"/>
      <c r="AC12" s="23"/>
      <c r="AD12" s="23"/>
      <c r="AE12" s="284"/>
    </row>
    <row r="13" spans="1:31" x14ac:dyDescent="0.25">
      <c r="A13" s="21"/>
      <c r="B13" s="38"/>
      <c r="C13" s="21"/>
      <c r="D13" s="21"/>
      <c r="E13" s="21"/>
      <c r="F13" s="21"/>
      <c r="G13" s="21"/>
      <c r="H13" s="21"/>
      <c r="I13" s="21"/>
      <c r="J13" s="21"/>
      <c r="K13" s="23"/>
      <c r="L13" s="23"/>
      <c r="M13" s="23"/>
      <c r="N13" s="23"/>
      <c r="O13" s="23"/>
      <c r="P13" s="23"/>
      <c r="Q13" s="23"/>
      <c r="R13" s="23"/>
      <c r="S13" s="23"/>
      <c r="T13" s="23"/>
      <c r="U13" s="23"/>
      <c r="V13" s="23"/>
      <c r="W13" s="23"/>
      <c r="X13" s="21"/>
      <c r="Y13" s="21"/>
      <c r="Z13" s="21"/>
      <c r="AA13" s="21"/>
      <c r="AB13" s="23"/>
      <c r="AC13" s="23"/>
      <c r="AD13" s="23"/>
      <c r="AE13" s="284"/>
    </row>
    <row r="14" spans="1:31" x14ac:dyDescent="0.25">
      <c r="A14" s="21"/>
      <c r="B14" s="38"/>
      <c r="C14" s="21"/>
      <c r="D14" s="21"/>
      <c r="E14" s="21"/>
      <c r="F14" s="21"/>
      <c r="G14" s="21"/>
      <c r="H14" s="21"/>
      <c r="I14" s="21"/>
      <c r="J14" s="21"/>
      <c r="K14" s="23"/>
      <c r="L14" s="23"/>
      <c r="M14" s="23"/>
      <c r="N14" s="23"/>
      <c r="O14" s="23"/>
      <c r="P14" s="23"/>
      <c r="Q14" s="23"/>
      <c r="R14" s="23"/>
      <c r="S14" s="23"/>
      <c r="T14" s="23"/>
      <c r="U14" s="23"/>
      <c r="V14" s="23"/>
      <c r="W14" s="23"/>
      <c r="X14" s="21"/>
      <c r="Y14" s="21"/>
      <c r="Z14" s="21"/>
      <c r="AA14" s="21"/>
      <c r="AB14" s="23"/>
      <c r="AC14" s="23"/>
      <c r="AD14" s="23"/>
      <c r="AE14" s="284"/>
    </row>
    <row r="15" spans="1:31" x14ac:dyDescent="0.25">
      <c r="A15" s="21"/>
      <c r="B15" s="38"/>
      <c r="C15" s="21"/>
      <c r="D15" s="21"/>
      <c r="E15" s="21"/>
      <c r="F15" s="21"/>
      <c r="G15" s="21"/>
      <c r="H15" s="21"/>
      <c r="I15" s="21"/>
      <c r="J15" s="21"/>
      <c r="K15" s="23"/>
      <c r="L15" s="23"/>
      <c r="M15" s="23"/>
      <c r="N15" s="23"/>
      <c r="O15" s="23"/>
      <c r="P15" s="23"/>
      <c r="Q15" s="23"/>
      <c r="R15" s="23"/>
      <c r="S15" s="23"/>
      <c r="T15" s="23"/>
      <c r="U15" s="23"/>
      <c r="V15" s="23"/>
      <c r="W15" s="23"/>
      <c r="X15" s="21"/>
      <c r="Y15" s="21"/>
      <c r="Z15" s="21"/>
      <c r="AA15" s="21"/>
      <c r="AB15" s="23"/>
      <c r="AC15" s="23"/>
      <c r="AD15" s="23"/>
      <c r="AE15" s="284"/>
    </row>
    <row r="16" spans="1:31" x14ac:dyDescent="0.25">
      <c r="A16" s="21"/>
      <c r="B16" s="38"/>
      <c r="C16" s="21"/>
      <c r="D16" s="21"/>
      <c r="E16" s="21"/>
      <c r="F16" s="21"/>
      <c r="G16" s="21"/>
      <c r="H16" s="21"/>
      <c r="I16" s="21"/>
      <c r="J16" s="21"/>
      <c r="K16" s="23"/>
      <c r="L16" s="23"/>
      <c r="M16" s="23"/>
      <c r="N16" s="23"/>
      <c r="O16" s="23"/>
      <c r="P16" s="23"/>
      <c r="Q16" s="23"/>
      <c r="R16" s="23"/>
      <c r="S16" s="23"/>
      <c r="T16" s="23"/>
      <c r="U16" s="23"/>
      <c r="V16" s="23"/>
      <c r="W16" s="23"/>
      <c r="X16" s="21"/>
      <c r="Y16" s="21"/>
      <c r="Z16" s="21"/>
      <c r="AA16" s="21"/>
      <c r="AB16" s="23"/>
      <c r="AC16" s="23"/>
      <c r="AD16" s="23"/>
      <c r="AE16" s="284"/>
    </row>
    <row r="17" spans="1:31" x14ac:dyDescent="0.25">
      <c r="A17" s="21"/>
      <c r="B17" s="38"/>
      <c r="C17" s="21"/>
      <c r="D17" s="21"/>
      <c r="E17" s="21"/>
      <c r="F17" s="21"/>
      <c r="G17" s="21"/>
      <c r="H17" s="21"/>
      <c r="I17" s="21"/>
      <c r="J17" s="21"/>
      <c r="K17" s="23"/>
      <c r="L17" s="23"/>
      <c r="M17" s="23"/>
      <c r="N17" s="23"/>
      <c r="O17" s="23"/>
      <c r="P17" s="23"/>
      <c r="Q17" s="23"/>
      <c r="R17" s="23"/>
      <c r="S17" s="23"/>
      <c r="T17" s="23"/>
      <c r="U17" s="23"/>
      <c r="V17" s="23"/>
      <c r="W17" s="23"/>
      <c r="X17" s="21"/>
      <c r="Y17" s="21"/>
      <c r="Z17" s="21"/>
      <c r="AA17" s="21"/>
      <c r="AB17" s="23"/>
      <c r="AC17" s="23"/>
      <c r="AD17" s="23"/>
      <c r="AE17" s="284"/>
    </row>
    <row r="18" spans="1:31" x14ac:dyDescent="0.25">
      <c r="A18" s="21"/>
      <c r="B18" s="38"/>
      <c r="C18" s="21"/>
      <c r="D18" s="21"/>
      <c r="E18" s="21"/>
      <c r="F18" s="21"/>
      <c r="G18" s="21"/>
      <c r="H18" s="21"/>
      <c r="I18" s="21"/>
      <c r="J18" s="21"/>
      <c r="K18" s="23"/>
      <c r="L18" s="23"/>
      <c r="M18" s="23"/>
      <c r="N18" s="23"/>
      <c r="O18" s="23"/>
      <c r="P18" s="23"/>
      <c r="Q18" s="23"/>
      <c r="R18" s="23"/>
      <c r="S18" s="23"/>
      <c r="T18" s="23"/>
      <c r="U18" s="23"/>
      <c r="V18" s="23"/>
      <c r="W18" s="23"/>
      <c r="X18" s="21"/>
      <c r="Y18" s="21"/>
      <c r="Z18" s="21"/>
      <c r="AA18" s="21"/>
      <c r="AB18" s="23"/>
      <c r="AC18" s="23"/>
      <c r="AD18" s="23"/>
      <c r="AE18" s="284"/>
    </row>
    <row r="19" spans="1:31" x14ac:dyDescent="0.25">
      <c r="A19" s="152"/>
      <c r="B19" s="38"/>
      <c r="C19" s="21"/>
      <c r="D19" s="21"/>
      <c r="E19" s="21"/>
      <c r="F19" s="21"/>
      <c r="G19" s="21"/>
      <c r="H19" s="21"/>
      <c r="I19" s="21"/>
      <c r="J19" s="21"/>
      <c r="K19" s="23"/>
      <c r="L19" s="23"/>
      <c r="M19" s="23"/>
      <c r="N19" s="23"/>
      <c r="O19" s="23"/>
      <c r="P19" s="23"/>
      <c r="Q19" s="23"/>
      <c r="R19" s="23"/>
      <c r="S19" s="23"/>
      <c r="T19" s="23"/>
      <c r="U19" s="23"/>
      <c r="V19" s="23"/>
      <c r="W19" s="23"/>
      <c r="X19" s="21"/>
      <c r="Y19" s="21"/>
      <c r="Z19" s="21"/>
      <c r="AA19" s="21"/>
      <c r="AB19" s="23"/>
      <c r="AC19" s="23"/>
      <c r="AD19" s="23"/>
      <c r="AE19" s="284"/>
    </row>
    <row r="20" spans="1:31" x14ac:dyDescent="0.25">
      <c r="A20" s="21"/>
      <c r="B20" s="38"/>
      <c r="C20" s="21"/>
      <c r="D20" s="21"/>
      <c r="E20" s="21"/>
      <c r="F20" s="21"/>
      <c r="G20" s="21"/>
      <c r="H20" s="21"/>
      <c r="I20" s="21"/>
      <c r="J20" s="21"/>
      <c r="K20" s="23"/>
      <c r="L20" s="23"/>
      <c r="M20" s="23"/>
      <c r="N20" s="23"/>
      <c r="O20" s="23"/>
      <c r="P20" s="23"/>
      <c r="Q20" s="23"/>
      <c r="R20" s="23"/>
      <c r="S20" s="23"/>
      <c r="T20" s="23"/>
      <c r="U20" s="23"/>
      <c r="V20" s="23"/>
      <c r="W20" s="23"/>
      <c r="X20" s="21"/>
      <c r="Y20" s="21"/>
      <c r="Z20" s="21"/>
      <c r="AA20" s="21"/>
      <c r="AB20" s="23"/>
      <c r="AC20" s="23"/>
      <c r="AD20" s="23"/>
      <c r="AE20" s="284"/>
    </row>
    <row r="21" spans="1:31" x14ac:dyDescent="0.25">
      <c r="A21" s="21"/>
      <c r="B21" s="38"/>
      <c r="C21" s="21"/>
      <c r="D21" s="21"/>
      <c r="E21" s="21"/>
      <c r="F21" s="21"/>
      <c r="G21" s="21"/>
      <c r="H21" s="21"/>
      <c r="I21" s="21"/>
      <c r="J21" s="21"/>
      <c r="K21" s="23"/>
      <c r="L21" s="23"/>
      <c r="M21" s="23"/>
      <c r="N21" s="23"/>
      <c r="O21" s="23"/>
      <c r="P21" s="23"/>
      <c r="Q21" s="23"/>
      <c r="R21" s="23"/>
      <c r="S21" s="23"/>
      <c r="T21" s="23"/>
      <c r="U21" s="23"/>
      <c r="V21" s="23"/>
      <c r="W21" s="23"/>
      <c r="X21" s="21"/>
      <c r="Y21" s="21"/>
      <c r="Z21" s="21"/>
      <c r="AA21" s="21"/>
      <c r="AB21" s="23"/>
      <c r="AC21" s="23"/>
      <c r="AD21" s="23"/>
      <c r="AE21" s="284"/>
    </row>
    <row r="22" spans="1:31" x14ac:dyDescent="0.25">
      <c r="A22" s="21"/>
      <c r="B22" s="38"/>
      <c r="C22" s="21"/>
      <c r="D22" s="21"/>
      <c r="E22" s="21"/>
      <c r="F22" s="21"/>
      <c r="G22" s="21"/>
      <c r="H22" s="21"/>
      <c r="I22" s="21"/>
      <c r="J22" s="21"/>
      <c r="K22" s="23"/>
      <c r="L22" s="23"/>
      <c r="M22" s="23"/>
      <c r="N22" s="23"/>
      <c r="O22" s="23"/>
      <c r="P22" s="23"/>
      <c r="Q22" s="23"/>
      <c r="R22" s="23"/>
      <c r="S22" s="23"/>
      <c r="T22" s="23"/>
      <c r="U22" s="23"/>
      <c r="V22" s="23"/>
      <c r="W22" s="23"/>
      <c r="X22" s="21"/>
      <c r="Y22" s="21"/>
      <c r="Z22" s="21"/>
      <c r="AA22" s="21"/>
      <c r="AB22" s="23"/>
      <c r="AC22" s="23"/>
      <c r="AD22" s="23"/>
      <c r="AE22" s="284"/>
    </row>
    <row r="23" spans="1:31" x14ac:dyDescent="0.25">
      <c r="A23" s="21"/>
      <c r="B23" s="38"/>
      <c r="C23" s="21"/>
      <c r="D23" s="21"/>
      <c r="E23" s="21"/>
      <c r="F23" s="21"/>
      <c r="G23" s="21"/>
      <c r="H23" s="21"/>
      <c r="I23" s="21"/>
      <c r="J23" s="21"/>
      <c r="K23" s="23"/>
      <c r="L23" s="23"/>
      <c r="M23" s="23"/>
      <c r="N23" s="23"/>
      <c r="O23" s="23"/>
      <c r="P23" s="23"/>
      <c r="Q23" s="23"/>
      <c r="R23" s="23"/>
      <c r="S23" s="23"/>
      <c r="T23" s="23"/>
      <c r="U23" s="23"/>
      <c r="V23" s="23"/>
      <c r="W23" s="23"/>
      <c r="X23" s="21"/>
      <c r="Y23" s="21"/>
      <c r="Z23" s="21"/>
      <c r="AA23" s="21"/>
      <c r="AB23" s="23"/>
      <c r="AC23" s="23"/>
      <c r="AD23" s="23"/>
      <c r="AE23" s="284"/>
    </row>
    <row r="24" spans="1:31" x14ac:dyDescent="0.25">
      <c r="A24" s="21"/>
      <c r="B24" s="38"/>
      <c r="C24" s="21"/>
      <c r="D24" s="21"/>
      <c r="E24" s="21"/>
      <c r="F24" s="21"/>
      <c r="G24" s="21"/>
      <c r="H24" s="21"/>
      <c r="I24" s="21"/>
      <c r="J24" s="21"/>
      <c r="K24" s="23"/>
      <c r="L24" s="23"/>
      <c r="M24" s="23"/>
      <c r="N24" s="23"/>
      <c r="O24" s="23"/>
      <c r="P24" s="23"/>
      <c r="Q24" s="23"/>
      <c r="R24" s="23"/>
      <c r="S24" s="23"/>
      <c r="T24" s="23"/>
      <c r="U24" s="23"/>
      <c r="V24" s="23"/>
      <c r="W24" s="23"/>
      <c r="X24" s="21"/>
      <c r="Y24" s="21"/>
      <c r="Z24" s="21"/>
      <c r="AA24" s="21"/>
      <c r="AB24" s="23"/>
      <c r="AC24" s="23"/>
      <c r="AD24" s="23"/>
      <c r="AE24" s="284"/>
    </row>
    <row r="25" spans="1:31" x14ac:dyDescent="0.25">
      <c r="A25" s="21"/>
      <c r="B25" s="38"/>
      <c r="C25" s="21"/>
      <c r="D25" s="21"/>
      <c r="E25" s="21"/>
      <c r="F25" s="21"/>
      <c r="G25" s="21"/>
      <c r="H25" s="21"/>
      <c r="I25" s="21"/>
      <c r="J25" s="21"/>
      <c r="K25" s="23"/>
      <c r="L25" s="23"/>
      <c r="M25" s="23"/>
      <c r="N25" s="23"/>
      <c r="O25" s="23"/>
      <c r="P25" s="23"/>
      <c r="Q25" s="23"/>
      <c r="R25" s="23"/>
      <c r="S25" s="23"/>
      <c r="T25" s="23"/>
      <c r="U25" s="23"/>
      <c r="V25" s="23"/>
      <c r="W25" s="23"/>
      <c r="X25" s="21"/>
      <c r="Y25" s="21"/>
      <c r="Z25" s="21"/>
      <c r="AA25" s="21"/>
      <c r="AB25" s="23"/>
      <c r="AC25" s="23"/>
      <c r="AD25" s="23"/>
      <c r="AE25" s="284"/>
    </row>
    <row r="26" spans="1:31" x14ac:dyDescent="0.25">
      <c r="A26" s="21"/>
      <c r="B26" s="38"/>
      <c r="C26" s="21"/>
      <c r="D26" s="21"/>
      <c r="E26" s="21"/>
      <c r="F26" s="21"/>
      <c r="G26" s="21"/>
      <c r="H26" s="21"/>
      <c r="I26" s="21"/>
      <c r="J26" s="21"/>
      <c r="K26" s="23"/>
      <c r="L26" s="23"/>
      <c r="M26" s="23"/>
      <c r="N26" s="23"/>
      <c r="O26" s="23"/>
      <c r="P26" s="23"/>
      <c r="Q26" s="23"/>
      <c r="R26" s="23"/>
      <c r="S26" s="23"/>
      <c r="T26" s="23"/>
      <c r="U26" s="23"/>
      <c r="V26" s="23"/>
      <c r="W26" s="23"/>
      <c r="X26" s="21"/>
      <c r="Y26" s="21"/>
      <c r="Z26" s="21"/>
      <c r="AA26" s="21"/>
      <c r="AB26" s="23"/>
      <c r="AC26" s="23"/>
      <c r="AD26" s="23"/>
      <c r="AE26" s="284"/>
    </row>
    <row r="27" spans="1:31" x14ac:dyDescent="0.25">
      <c r="A27" s="21"/>
      <c r="B27" s="38"/>
      <c r="C27" s="21"/>
      <c r="D27" s="21"/>
      <c r="E27" s="21"/>
      <c r="F27" s="21"/>
      <c r="G27" s="21"/>
      <c r="H27" s="21"/>
      <c r="I27" s="21"/>
      <c r="J27" s="21"/>
      <c r="K27" s="23"/>
      <c r="L27" s="23"/>
      <c r="M27" s="23"/>
      <c r="N27" s="23"/>
      <c r="O27" s="23"/>
      <c r="P27" s="23"/>
      <c r="Q27" s="23"/>
      <c r="R27" s="23"/>
      <c r="S27" s="23"/>
      <c r="T27" s="23"/>
      <c r="U27" s="23"/>
      <c r="V27" s="23"/>
      <c r="W27" s="23"/>
      <c r="X27" s="21"/>
      <c r="Y27" s="21"/>
      <c r="Z27" s="21"/>
      <c r="AA27" s="21"/>
      <c r="AB27" s="23"/>
      <c r="AC27" s="23"/>
      <c r="AD27" s="23"/>
      <c r="AE27" s="284"/>
    </row>
    <row r="28" spans="1:31" x14ac:dyDescent="0.25">
      <c r="A28" s="21"/>
      <c r="B28" s="38"/>
      <c r="C28" s="21"/>
      <c r="D28" s="21"/>
      <c r="E28" s="21"/>
      <c r="F28" s="21"/>
      <c r="G28" s="21"/>
      <c r="H28" s="21"/>
      <c r="I28" s="21"/>
      <c r="J28" s="21"/>
      <c r="K28" s="23"/>
      <c r="L28" s="23"/>
      <c r="M28" s="23"/>
      <c r="N28" s="23"/>
      <c r="O28" s="23"/>
      <c r="P28" s="23"/>
      <c r="Q28" s="23"/>
      <c r="R28" s="23"/>
      <c r="S28" s="23"/>
      <c r="T28" s="23"/>
      <c r="U28" s="23"/>
      <c r="V28" s="23"/>
      <c r="W28" s="23"/>
      <c r="X28" s="21"/>
      <c r="Y28" s="21"/>
      <c r="Z28" s="21"/>
      <c r="AA28" s="21"/>
      <c r="AB28" s="23"/>
      <c r="AC28" s="23"/>
      <c r="AD28" s="23"/>
      <c r="AE28" s="284"/>
    </row>
    <row r="29" spans="1:31" x14ac:dyDescent="0.25">
      <c r="A29" s="21"/>
      <c r="B29" s="38"/>
      <c r="C29" s="21"/>
      <c r="D29" s="21"/>
      <c r="E29" s="21"/>
      <c r="F29" s="21"/>
      <c r="G29" s="21"/>
      <c r="H29" s="21"/>
      <c r="I29" s="21"/>
      <c r="J29" s="21"/>
      <c r="K29" s="23"/>
      <c r="L29" s="23"/>
      <c r="M29" s="23"/>
      <c r="N29" s="23"/>
      <c r="O29" s="23"/>
      <c r="P29" s="23"/>
      <c r="Q29" s="23"/>
      <c r="R29" s="23"/>
      <c r="S29" s="23"/>
      <c r="T29" s="23"/>
      <c r="U29" s="23"/>
      <c r="V29" s="23"/>
      <c r="W29" s="23"/>
      <c r="X29" s="21"/>
      <c r="Y29" s="21"/>
      <c r="Z29" s="21"/>
      <c r="AA29" s="21"/>
      <c r="AB29" s="23"/>
      <c r="AC29" s="23"/>
      <c r="AD29" s="23"/>
      <c r="AE29" s="284"/>
    </row>
    <row r="30" spans="1:31" x14ac:dyDescent="0.25">
      <c r="A30" s="21"/>
      <c r="B30" s="38"/>
      <c r="C30" s="21"/>
      <c r="D30" s="21"/>
      <c r="E30" s="21"/>
      <c r="F30" s="21"/>
      <c r="G30" s="21"/>
      <c r="H30" s="21"/>
      <c r="I30" s="21"/>
      <c r="J30" s="21"/>
      <c r="K30" s="23"/>
      <c r="L30" s="23"/>
      <c r="M30" s="23"/>
      <c r="N30" s="23"/>
      <c r="O30" s="23"/>
      <c r="P30" s="23"/>
      <c r="Q30" s="23"/>
      <c r="R30" s="23"/>
      <c r="S30" s="23"/>
      <c r="T30" s="23"/>
      <c r="U30" s="23"/>
      <c r="V30" s="23"/>
      <c r="W30" s="23"/>
      <c r="X30" s="21"/>
      <c r="Y30" s="21"/>
      <c r="Z30" s="21"/>
      <c r="AA30" s="21"/>
      <c r="AB30" s="23"/>
      <c r="AC30" s="23"/>
      <c r="AD30" s="23"/>
      <c r="AE30" s="284"/>
    </row>
    <row r="31" spans="1:31" x14ac:dyDescent="0.25">
      <c r="A31" s="21"/>
      <c r="B31" s="38"/>
      <c r="C31" s="21"/>
      <c r="D31" s="21"/>
      <c r="E31" s="21"/>
      <c r="F31" s="21"/>
      <c r="G31" s="21"/>
      <c r="H31" s="21"/>
      <c r="I31" s="21"/>
      <c r="J31" s="21"/>
      <c r="K31" s="23"/>
      <c r="L31" s="23"/>
      <c r="M31" s="23"/>
      <c r="N31" s="23"/>
      <c r="O31" s="23"/>
      <c r="P31" s="23"/>
      <c r="Q31" s="23"/>
      <c r="R31" s="23"/>
      <c r="S31" s="23"/>
      <c r="T31" s="23"/>
      <c r="U31" s="23"/>
      <c r="V31" s="23"/>
      <c r="W31" s="23"/>
      <c r="X31" s="21"/>
      <c r="Y31" s="21"/>
      <c r="Z31" s="21"/>
      <c r="AA31" s="21"/>
      <c r="AB31" s="23"/>
      <c r="AC31" s="23"/>
      <c r="AD31" s="23"/>
      <c r="AE31" s="284"/>
    </row>
    <row r="32" spans="1:31" x14ac:dyDescent="0.25">
      <c r="A32" s="21"/>
      <c r="B32" s="38"/>
      <c r="C32" s="21"/>
      <c r="D32" s="21"/>
      <c r="E32" s="21"/>
      <c r="F32" s="21"/>
      <c r="G32" s="21"/>
      <c r="H32" s="21"/>
      <c r="I32" s="21"/>
      <c r="J32" s="21"/>
      <c r="K32" s="23"/>
      <c r="L32" s="23"/>
      <c r="M32" s="23"/>
      <c r="N32" s="23"/>
      <c r="O32" s="23"/>
      <c r="P32" s="23"/>
      <c r="Q32" s="23"/>
      <c r="R32" s="23"/>
      <c r="S32" s="23"/>
      <c r="T32" s="23"/>
      <c r="U32" s="23"/>
      <c r="V32" s="23"/>
      <c r="W32" s="23"/>
      <c r="X32" s="21"/>
      <c r="Y32" s="21"/>
      <c r="Z32" s="21"/>
      <c r="AA32" s="21"/>
      <c r="AB32" s="23"/>
      <c r="AC32" s="23"/>
      <c r="AD32" s="23"/>
      <c r="AE32" s="284"/>
    </row>
    <row r="33" spans="1:31" x14ac:dyDescent="0.25">
      <c r="A33" s="21"/>
      <c r="B33" s="38"/>
      <c r="C33" s="21"/>
      <c r="D33" s="21"/>
      <c r="E33" s="21"/>
      <c r="F33" s="21"/>
      <c r="G33" s="21"/>
      <c r="H33" s="21"/>
      <c r="I33" s="21"/>
      <c r="J33" s="21"/>
      <c r="K33" s="23"/>
      <c r="L33" s="23"/>
      <c r="M33" s="23"/>
      <c r="N33" s="23"/>
      <c r="O33" s="23"/>
      <c r="P33" s="23"/>
      <c r="Q33" s="23"/>
      <c r="R33" s="23"/>
      <c r="S33" s="23"/>
      <c r="T33" s="23"/>
      <c r="U33" s="23"/>
      <c r="V33" s="23"/>
      <c r="W33" s="23"/>
      <c r="X33" s="21"/>
      <c r="Y33" s="21"/>
      <c r="Z33" s="21"/>
      <c r="AA33" s="21"/>
      <c r="AB33" s="23"/>
      <c r="AC33" s="23"/>
      <c r="AD33" s="23"/>
      <c r="AE33" s="284"/>
    </row>
    <row r="34" spans="1:31" x14ac:dyDescent="0.25">
      <c r="A34" s="21"/>
      <c r="B34" s="38"/>
      <c r="C34" s="21"/>
      <c r="D34" s="21"/>
      <c r="E34" s="21"/>
      <c r="F34" s="21"/>
      <c r="G34" s="21"/>
      <c r="H34" s="21"/>
      <c r="I34" s="21"/>
      <c r="J34" s="21"/>
      <c r="K34" s="23"/>
      <c r="L34" s="23"/>
      <c r="M34" s="23"/>
      <c r="N34" s="23"/>
      <c r="O34" s="23"/>
      <c r="P34" s="23"/>
      <c r="Q34" s="23"/>
      <c r="R34" s="23"/>
      <c r="S34" s="23"/>
      <c r="T34" s="23"/>
      <c r="U34" s="23"/>
      <c r="V34" s="23"/>
      <c r="W34" s="23"/>
      <c r="X34" s="21"/>
      <c r="Y34" s="21"/>
      <c r="Z34" s="21"/>
      <c r="AA34" s="21"/>
      <c r="AB34" s="23"/>
      <c r="AC34" s="23"/>
      <c r="AD34" s="23"/>
      <c r="AE34" s="284"/>
    </row>
    <row r="35" spans="1:31" x14ac:dyDescent="0.25">
      <c r="A35" s="21"/>
      <c r="B35" s="38"/>
      <c r="C35" s="21"/>
      <c r="D35" s="21"/>
      <c r="E35" s="21"/>
      <c r="F35" s="21"/>
      <c r="G35" s="21"/>
      <c r="H35" s="21"/>
      <c r="I35" s="21"/>
      <c r="J35" s="21"/>
      <c r="K35" s="23"/>
      <c r="L35" s="23"/>
      <c r="M35" s="23"/>
      <c r="N35" s="23"/>
      <c r="O35" s="23"/>
      <c r="P35" s="23"/>
      <c r="Q35" s="23"/>
      <c r="R35" s="23"/>
      <c r="S35" s="23"/>
      <c r="T35" s="23"/>
      <c r="U35" s="23"/>
      <c r="V35" s="23"/>
      <c r="W35" s="23"/>
      <c r="X35" s="21"/>
      <c r="Y35" s="21"/>
      <c r="Z35" s="21"/>
      <c r="AA35" s="21"/>
      <c r="AB35" s="23"/>
      <c r="AC35" s="23"/>
      <c r="AD35" s="23"/>
      <c r="AE35" s="284"/>
    </row>
    <row r="36" spans="1:31" x14ac:dyDescent="0.25">
      <c r="A36" s="21"/>
      <c r="B36" s="38"/>
      <c r="C36" s="21"/>
      <c r="D36" s="21"/>
      <c r="E36" s="21"/>
      <c r="F36" s="21"/>
      <c r="G36" s="21"/>
      <c r="H36" s="21"/>
      <c r="I36" s="21"/>
      <c r="J36" s="21"/>
      <c r="K36" s="23"/>
      <c r="L36" s="23"/>
      <c r="M36" s="23"/>
      <c r="N36" s="23"/>
      <c r="O36" s="23"/>
      <c r="P36" s="23"/>
      <c r="Q36" s="23"/>
      <c r="R36" s="23"/>
      <c r="S36" s="23"/>
      <c r="T36" s="23"/>
      <c r="U36" s="23"/>
      <c r="V36" s="23"/>
      <c r="W36" s="23"/>
      <c r="X36" s="21"/>
      <c r="Y36" s="21"/>
      <c r="Z36" s="21"/>
      <c r="AA36" s="21"/>
      <c r="AB36" s="23"/>
      <c r="AC36" s="23"/>
      <c r="AD36" s="23"/>
      <c r="AE36" s="284"/>
    </row>
    <row r="37" spans="1:31" x14ac:dyDescent="0.25">
      <c r="A37" s="1"/>
      <c r="B37" s="31"/>
      <c r="C37" s="1"/>
      <c r="D37" s="1"/>
      <c r="E37" s="1"/>
      <c r="F37" s="1"/>
      <c r="G37" s="1"/>
      <c r="H37" s="1"/>
      <c r="I37" s="1"/>
      <c r="J37" s="21"/>
      <c r="K37" s="23"/>
      <c r="L37" s="23"/>
      <c r="M37" s="23"/>
      <c r="N37" s="23"/>
      <c r="O37" s="23"/>
      <c r="P37" s="23"/>
      <c r="Q37" s="23"/>
      <c r="R37" s="23"/>
      <c r="S37" s="23"/>
      <c r="T37" s="23"/>
      <c r="U37" s="23"/>
      <c r="V37" s="23"/>
      <c r="W37" s="23"/>
      <c r="X37" s="21"/>
      <c r="Y37" s="21"/>
      <c r="Z37" s="21"/>
      <c r="AA37" s="21"/>
      <c r="AB37" s="13"/>
      <c r="AC37" s="23"/>
      <c r="AD37" s="23"/>
      <c r="AE37" s="284"/>
    </row>
    <row r="38" spans="1:31" x14ac:dyDescent="0.25">
      <c r="A38" s="1"/>
      <c r="B38" s="31"/>
      <c r="C38" s="1"/>
      <c r="D38" s="1"/>
      <c r="E38" s="1"/>
      <c r="F38" s="1"/>
      <c r="G38" s="1"/>
      <c r="H38" s="1"/>
      <c r="I38" s="1"/>
      <c r="J38" s="21"/>
      <c r="K38" s="23"/>
      <c r="L38" s="23"/>
      <c r="M38" s="23"/>
      <c r="N38" s="23"/>
      <c r="O38" s="23"/>
      <c r="P38" s="23"/>
      <c r="Q38" s="23"/>
      <c r="R38" s="23"/>
      <c r="S38" s="23"/>
      <c r="T38" s="23"/>
      <c r="U38" s="23"/>
      <c r="V38" s="23"/>
      <c r="W38" s="23"/>
      <c r="X38" s="21"/>
      <c r="Y38" s="21"/>
      <c r="Z38" s="21"/>
      <c r="AA38" s="21"/>
      <c r="AB38" s="13"/>
      <c r="AC38" s="23"/>
      <c r="AD38" s="23"/>
      <c r="AE38" s="284"/>
    </row>
    <row r="39" spans="1:31" x14ac:dyDescent="0.25">
      <c r="A39" s="1"/>
      <c r="B39" s="31"/>
      <c r="C39" s="1"/>
      <c r="D39" s="1"/>
      <c r="E39" s="1"/>
      <c r="F39" s="1"/>
      <c r="G39" s="1"/>
      <c r="H39" s="1"/>
      <c r="I39" s="1"/>
      <c r="J39" s="21"/>
      <c r="K39" s="23"/>
      <c r="L39" s="23"/>
      <c r="M39" s="23"/>
      <c r="N39" s="23"/>
      <c r="O39" s="23"/>
      <c r="P39" s="23"/>
      <c r="Q39" s="23"/>
      <c r="R39" s="23"/>
      <c r="S39" s="23"/>
      <c r="T39" s="23"/>
      <c r="U39" s="23"/>
      <c r="V39" s="23"/>
      <c r="W39" s="23"/>
      <c r="X39" s="21"/>
      <c r="Y39" s="21"/>
      <c r="Z39" s="21"/>
      <c r="AA39" s="21"/>
      <c r="AB39" s="13"/>
      <c r="AC39" s="23"/>
      <c r="AD39" s="23"/>
      <c r="AE39" s="284"/>
    </row>
    <row r="40" spans="1:31" x14ac:dyDescent="0.25">
      <c r="A40" s="1"/>
      <c r="B40" s="1"/>
      <c r="C40" s="1"/>
      <c r="D40" s="1"/>
      <c r="E40" s="1"/>
      <c r="F40" s="1"/>
      <c r="G40" s="1"/>
      <c r="H40" s="1"/>
      <c r="I40" s="1"/>
      <c r="J40" s="1"/>
      <c r="K40" s="1"/>
      <c r="L40" s="1"/>
      <c r="M40" s="1"/>
      <c r="N40" s="1"/>
      <c r="O40" s="1"/>
      <c r="P40" s="1"/>
      <c r="Q40" s="1"/>
      <c r="R40" s="1"/>
      <c r="S40" s="1"/>
      <c r="T40" s="1"/>
      <c r="U40" s="1"/>
      <c r="V40" s="13"/>
      <c r="W40" s="13"/>
      <c r="X40" s="1"/>
      <c r="Y40" s="1"/>
      <c r="Z40" s="1"/>
      <c r="AA40" s="1"/>
      <c r="AB40" s="13"/>
      <c r="AC40" s="13"/>
      <c r="AD40" s="13"/>
      <c r="AE40" s="285"/>
    </row>
    <row r="41" spans="1:31" x14ac:dyDescent="0.25">
      <c r="A41" s="97"/>
      <c r="B41" s="97" t="s">
        <v>28</v>
      </c>
      <c r="C41" s="97">
        <f>COUNT(D4:D40)</f>
        <v>8</v>
      </c>
      <c r="D41" s="97">
        <f>SUM(D4:D40)</f>
        <v>0</v>
      </c>
      <c r="E41" s="97">
        <f>SUM(E4:E40)</f>
        <v>115.37</v>
      </c>
      <c r="F41" s="97"/>
      <c r="G41" s="97"/>
      <c r="H41" s="97">
        <f>SUM(H4:H40)</f>
        <v>0</v>
      </c>
      <c r="I41" s="97">
        <f>SUM(I4:I40)</f>
        <v>122</v>
      </c>
      <c r="J41" s="97">
        <f>MAX(J4:J40)</f>
        <v>11</v>
      </c>
      <c r="K41" s="98">
        <f t="shared" ref="K41:AA41" si="3">SUM(K4:K40)</f>
        <v>163446.41999999998</v>
      </c>
      <c r="L41" s="98">
        <f t="shared" si="3"/>
        <v>2583.17</v>
      </c>
      <c r="M41" s="98">
        <f t="shared" si="3"/>
        <v>25595.71</v>
      </c>
      <c r="N41" s="98">
        <f t="shared" si="3"/>
        <v>0</v>
      </c>
      <c r="O41" s="98">
        <f t="shared" si="3"/>
        <v>7097.56</v>
      </c>
      <c r="P41" s="98">
        <f t="shared" si="3"/>
        <v>40417.01</v>
      </c>
      <c r="Q41" s="98">
        <f t="shared" si="3"/>
        <v>34090</v>
      </c>
      <c r="R41" s="98">
        <f t="shared" si="3"/>
        <v>7152.5</v>
      </c>
      <c r="S41" s="98">
        <f t="shared" si="3"/>
        <v>0</v>
      </c>
      <c r="T41" s="98">
        <f t="shared" si="3"/>
        <v>0</v>
      </c>
      <c r="U41" s="98">
        <f t="shared" si="3"/>
        <v>280382.37</v>
      </c>
      <c r="V41" s="98">
        <f t="shared" si="3"/>
        <v>0</v>
      </c>
      <c r="W41" s="98">
        <f t="shared" si="3"/>
        <v>280382.37</v>
      </c>
      <c r="X41" s="101">
        <f t="shared" si="3"/>
        <v>166037</v>
      </c>
      <c r="Y41" s="101">
        <f t="shared" si="3"/>
        <v>0</v>
      </c>
      <c r="Z41" s="101">
        <f t="shared" si="3"/>
        <v>1342</v>
      </c>
      <c r="AA41" s="101">
        <f t="shared" si="3"/>
        <v>1278</v>
      </c>
      <c r="AB41" s="113">
        <f>W41/(D41+E41)</f>
        <v>2430.2883765276933</v>
      </c>
      <c r="AC41" s="113">
        <f>W41/Z41</f>
        <v>208.92874068554397</v>
      </c>
      <c r="AD41" s="113"/>
      <c r="AE41" s="113"/>
    </row>
    <row r="42" spans="1:31" ht="31.2" x14ac:dyDescent="0.25">
      <c r="A42" s="146" t="s">
        <v>14</v>
      </c>
      <c r="B42" s="146" t="s">
        <v>15</v>
      </c>
      <c r="C42" s="146" t="s">
        <v>16</v>
      </c>
      <c r="D42" s="43" t="s">
        <v>526</v>
      </c>
      <c r="E42" s="43" t="s">
        <v>524</v>
      </c>
      <c r="F42" s="146" t="s">
        <v>2</v>
      </c>
      <c r="G42" s="146" t="s">
        <v>3</v>
      </c>
      <c r="H42" s="43" t="s">
        <v>29</v>
      </c>
      <c r="I42" s="43" t="s">
        <v>4</v>
      </c>
      <c r="J42" s="43" t="s">
        <v>5</v>
      </c>
      <c r="K42" s="43" t="s">
        <v>6</v>
      </c>
      <c r="L42" s="43" t="s">
        <v>773</v>
      </c>
      <c r="M42" s="43" t="s">
        <v>13</v>
      </c>
      <c r="N42" s="146" t="s">
        <v>17</v>
      </c>
      <c r="O42" s="146" t="s">
        <v>7</v>
      </c>
      <c r="P42" s="43" t="s">
        <v>8</v>
      </c>
      <c r="Q42" s="146" t="s">
        <v>9</v>
      </c>
      <c r="R42" s="43" t="s">
        <v>18</v>
      </c>
      <c r="S42" s="146" t="s">
        <v>10</v>
      </c>
      <c r="T42" s="146" t="s">
        <v>12</v>
      </c>
      <c r="U42" s="43" t="s">
        <v>169</v>
      </c>
      <c r="V42" s="43" t="s">
        <v>170</v>
      </c>
      <c r="W42" s="43" t="s">
        <v>171</v>
      </c>
      <c r="X42" s="43" t="s">
        <v>163</v>
      </c>
      <c r="Y42" s="43" t="s">
        <v>164</v>
      </c>
      <c r="Z42" s="43" t="s">
        <v>165</v>
      </c>
      <c r="AA42" s="43" t="s">
        <v>166</v>
      </c>
      <c r="AB42" s="146" t="s">
        <v>167</v>
      </c>
      <c r="AC42" s="146" t="s">
        <v>168</v>
      </c>
      <c r="AD42" s="146" t="s">
        <v>1405</v>
      </c>
      <c r="AE42" s="146" t="s">
        <v>1406</v>
      </c>
    </row>
    <row r="43" spans="1:31" x14ac:dyDescent="0.25">
      <c r="A43" s="100"/>
      <c r="B43" s="100"/>
      <c r="C43" s="100"/>
      <c r="D43" s="100"/>
      <c r="E43" s="100"/>
      <c r="F43" s="100"/>
      <c r="G43" s="100"/>
      <c r="H43" s="100"/>
      <c r="I43" s="100"/>
      <c r="J43" s="100"/>
      <c r="K43" s="100"/>
      <c r="L43" s="100"/>
      <c r="M43" s="100"/>
      <c r="N43" s="100"/>
      <c r="O43" s="100"/>
      <c r="P43" s="100"/>
      <c r="Q43" s="100"/>
      <c r="R43" s="100"/>
      <c r="S43" s="100"/>
      <c r="T43" s="100"/>
      <c r="U43" s="100"/>
      <c r="V43" s="100"/>
      <c r="W43" s="100"/>
      <c r="X43" s="100"/>
      <c r="Y43" s="100"/>
      <c r="Z43" s="100"/>
      <c r="AA43" s="100"/>
      <c r="AB43" s="100"/>
      <c r="AC43" s="100"/>
      <c r="AD43" s="100"/>
      <c r="AE43" s="100"/>
    </row>
    <row r="44" spans="1:31" ht="36" x14ac:dyDescent="0.25">
      <c r="A44" s="304" t="s">
        <v>1251</v>
      </c>
      <c r="B44" s="304"/>
      <c r="C44" s="245" t="s">
        <v>30</v>
      </c>
      <c r="D44" s="245" t="s">
        <v>526</v>
      </c>
      <c r="E44" s="245" t="s">
        <v>524</v>
      </c>
      <c r="F44" s="267"/>
      <c r="G44" s="267"/>
      <c r="H44" s="245" t="s">
        <v>31</v>
      </c>
      <c r="I44" s="245" t="s">
        <v>4</v>
      </c>
      <c r="J44" s="245" t="s">
        <v>5</v>
      </c>
      <c r="K44" s="245" t="s">
        <v>6</v>
      </c>
      <c r="L44" s="245" t="s">
        <v>773</v>
      </c>
      <c r="M44" s="245" t="s">
        <v>13</v>
      </c>
      <c r="N44" s="267" t="s">
        <v>17</v>
      </c>
      <c r="O44" s="267" t="s">
        <v>7</v>
      </c>
      <c r="P44" s="245" t="s">
        <v>8</v>
      </c>
      <c r="Q44" s="267" t="s">
        <v>9</v>
      </c>
      <c r="R44" s="245" t="s">
        <v>18</v>
      </c>
      <c r="S44" s="267" t="s">
        <v>10</v>
      </c>
      <c r="T44" s="267" t="s">
        <v>12</v>
      </c>
      <c r="U44" s="245" t="s">
        <v>169</v>
      </c>
      <c r="V44" s="245" t="s">
        <v>170</v>
      </c>
      <c r="W44" s="245" t="s">
        <v>171</v>
      </c>
      <c r="X44" s="245" t="s">
        <v>163</v>
      </c>
      <c r="Y44" s="245" t="s">
        <v>164</v>
      </c>
      <c r="Z44" s="245" t="s">
        <v>165</v>
      </c>
      <c r="AA44" s="245" t="s">
        <v>166</v>
      </c>
      <c r="AB44" s="247" t="s">
        <v>167</v>
      </c>
      <c r="AC44" s="247" t="s">
        <v>168</v>
      </c>
      <c r="AD44" s="247"/>
      <c r="AE44" s="247"/>
    </row>
    <row r="45" spans="1:31" ht="19.5" customHeight="1" x14ac:dyDescent="0.25">
      <c r="A45" s="303" t="s">
        <v>1259</v>
      </c>
      <c r="B45" s="303"/>
      <c r="C45" s="95">
        <f>COUNT(D4:D5)</f>
        <v>2</v>
      </c>
      <c r="D45" s="95">
        <f>SUM(D4:D5)</f>
        <v>0</v>
      </c>
      <c r="E45" s="95">
        <f>SUM(E4:E5)</f>
        <v>21.89</v>
      </c>
      <c r="F45" s="95"/>
      <c r="G45" s="95"/>
      <c r="H45" s="95">
        <f>SUM(H4:H5)</f>
        <v>0</v>
      </c>
      <c r="I45" s="95">
        <f>SUM(I4:I5)</f>
        <v>33</v>
      </c>
      <c r="J45" s="95">
        <f>MAX(J4:J5)</f>
        <v>11</v>
      </c>
      <c r="K45" s="45">
        <f t="shared" ref="K45:V45" si="4">SUM(K4:K5)</f>
        <v>42843.9</v>
      </c>
      <c r="L45" s="45">
        <f t="shared" si="4"/>
        <v>676.13</v>
      </c>
      <c r="M45" s="45">
        <f t="shared" si="4"/>
        <v>6709.3600000000006</v>
      </c>
      <c r="N45" s="45">
        <f t="shared" si="4"/>
        <v>0</v>
      </c>
      <c r="O45" s="45">
        <f t="shared" si="4"/>
        <v>1855.5900000000001</v>
      </c>
      <c r="P45" s="45">
        <f t="shared" si="4"/>
        <v>9123.18</v>
      </c>
      <c r="Q45" s="45">
        <f t="shared" si="4"/>
        <v>8184</v>
      </c>
      <c r="R45" s="45">
        <f t="shared" si="4"/>
        <v>1815</v>
      </c>
      <c r="S45" s="45">
        <f t="shared" si="4"/>
        <v>0</v>
      </c>
      <c r="T45" s="45">
        <f t="shared" si="4"/>
        <v>0</v>
      </c>
      <c r="U45" s="45">
        <f t="shared" si="4"/>
        <v>71207.16</v>
      </c>
      <c r="V45" s="45">
        <f t="shared" si="4"/>
        <v>0</v>
      </c>
      <c r="W45" s="62">
        <f>U45+V45</f>
        <v>71207.16</v>
      </c>
      <c r="X45" s="258">
        <f>SUM(X4:X5)</f>
        <v>38307</v>
      </c>
      <c r="Y45" s="258">
        <f>SUM(Y4:Y5)</f>
        <v>0</v>
      </c>
      <c r="Z45" s="258">
        <f>SUM(Z4:Z5)</f>
        <v>363</v>
      </c>
      <c r="AA45" s="258">
        <f>SUM(AA4:AA6)</f>
        <v>534</v>
      </c>
      <c r="AB45" s="62">
        <f>W45/(D45+E45)</f>
        <v>3252.9538602101416</v>
      </c>
      <c r="AC45" s="62">
        <f>W45/Z45</f>
        <v>196.16297520661158</v>
      </c>
      <c r="AD45" s="62"/>
      <c r="AE45" s="62"/>
    </row>
    <row r="46" spans="1:31" ht="19.5" customHeight="1" x14ac:dyDescent="0.25">
      <c r="A46" s="303" t="s">
        <v>1364</v>
      </c>
      <c r="B46" s="303"/>
      <c r="C46" s="95">
        <f>COUNT(D6:D19)</f>
        <v>6</v>
      </c>
      <c r="D46" s="95">
        <f>SUM(D6:D19)</f>
        <v>0</v>
      </c>
      <c r="E46" s="95">
        <f>SUM(E6:E19)</f>
        <v>93.48</v>
      </c>
      <c r="F46" s="95"/>
      <c r="G46" s="95"/>
      <c r="H46" s="95">
        <f>SUM(H6:H19)</f>
        <v>0</v>
      </c>
      <c r="I46" s="95">
        <f>SUM(I6:I19)</f>
        <v>89</v>
      </c>
      <c r="J46" s="95">
        <f>MAX(J6:J19)</f>
        <v>11</v>
      </c>
      <c r="K46" s="45">
        <f>SUM(K6:K19)</f>
        <v>120602.51999999999</v>
      </c>
      <c r="L46" s="45">
        <f t="shared" ref="L46:AA46" si="5">SUM(L6:L19)</f>
        <v>1907.04</v>
      </c>
      <c r="M46" s="45">
        <f t="shared" si="5"/>
        <v>18886.349999999999</v>
      </c>
      <c r="N46" s="45">
        <f t="shared" si="5"/>
        <v>0</v>
      </c>
      <c r="O46" s="45">
        <f t="shared" si="5"/>
        <v>5241.9699999999993</v>
      </c>
      <c r="P46" s="45">
        <f t="shared" si="5"/>
        <v>31293.83</v>
      </c>
      <c r="Q46" s="45">
        <f t="shared" si="5"/>
        <v>25906</v>
      </c>
      <c r="R46" s="45">
        <f t="shared" si="5"/>
        <v>5337.5</v>
      </c>
      <c r="S46" s="45">
        <f t="shared" si="5"/>
        <v>0</v>
      </c>
      <c r="T46" s="45">
        <f t="shared" si="5"/>
        <v>0</v>
      </c>
      <c r="U46" s="45">
        <f t="shared" si="5"/>
        <v>209175.20999999996</v>
      </c>
      <c r="V46" s="45">
        <f t="shared" si="5"/>
        <v>0</v>
      </c>
      <c r="W46" s="45">
        <f t="shared" si="5"/>
        <v>209175.20999999996</v>
      </c>
      <c r="X46" s="258">
        <f t="shared" si="5"/>
        <v>127730</v>
      </c>
      <c r="Y46" s="258">
        <f t="shared" si="5"/>
        <v>0</v>
      </c>
      <c r="Z46" s="258">
        <f t="shared" si="5"/>
        <v>979</v>
      </c>
      <c r="AA46" s="258">
        <f t="shared" si="5"/>
        <v>953</v>
      </c>
      <c r="AB46" s="62">
        <f>W46/(D46+E46)</f>
        <v>2237.6466623876759</v>
      </c>
      <c r="AC46" s="62">
        <f>W46/Z46</f>
        <v>213.66211440245144</v>
      </c>
      <c r="AD46" s="62"/>
      <c r="AE46" s="62"/>
    </row>
  </sheetData>
  <mergeCells count="3">
    <mergeCell ref="A44:B44"/>
    <mergeCell ref="A45:B45"/>
    <mergeCell ref="A46:B46"/>
  </mergeCells>
  <pageMargins left="0.70866141732283472" right="0.70866141732283472" top="0.74803149606299213" bottom="0.74803149606299213" header="0.31496062992125984" footer="0.31496062992125984"/>
  <pageSetup paperSize="8" scale="58" orientation="landscape" r:id="rId1"/>
  <legacy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pageSetUpPr fitToPage="1"/>
  </sheetPr>
  <dimension ref="A3:BH42"/>
  <sheetViews>
    <sheetView topLeftCell="F1" zoomScale="85" zoomScaleNormal="85" workbookViewId="0">
      <selection activeCell="E20" sqref="E20"/>
    </sheetView>
  </sheetViews>
  <sheetFormatPr defaultRowHeight="13.2" x14ac:dyDescent="0.25"/>
  <cols>
    <col min="1" max="1" width="21.88671875" customWidth="1"/>
    <col min="2" max="2" width="9.88671875" customWidth="1"/>
    <col min="3" max="3" width="9.6640625" customWidth="1"/>
    <col min="4" max="4" width="9" customWidth="1"/>
    <col min="5" max="5" width="13.109375" customWidth="1"/>
    <col min="6" max="6" width="11.44140625" customWidth="1"/>
    <col min="7" max="7" width="9.44140625" customWidth="1"/>
    <col min="8" max="8" width="11.33203125" customWidth="1"/>
    <col min="9" max="10" width="17" customWidth="1"/>
    <col min="11" max="11" width="14.5546875" customWidth="1"/>
    <col min="12" max="12" width="17.44140625" customWidth="1"/>
    <col min="13" max="13" width="18.44140625" customWidth="1"/>
    <col min="14" max="14" width="19" customWidth="1"/>
    <col min="15" max="15" width="18.33203125" customWidth="1"/>
    <col min="16" max="16" width="17.109375" customWidth="1"/>
    <col min="17" max="17" width="18.33203125" customWidth="1"/>
    <col min="18" max="18" width="14.109375" customWidth="1"/>
    <col min="19" max="19" width="14.6640625" bestFit="1" customWidth="1"/>
    <col min="20" max="20" width="12.6640625" customWidth="1"/>
    <col min="21" max="21" width="14.6640625" bestFit="1" customWidth="1"/>
    <col min="22" max="22" width="10.6640625" customWidth="1"/>
    <col min="24" max="24" width="10.44140625" customWidth="1"/>
    <col min="25" max="25" width="11.109375" customWidth="1"/>
    <col min="26" max="26" width="12" bestFit="1" customWidth="1"/>
  </cols>
  <sheetData>
    <row r="3" spans="1:60" ht="15.6" x14ac:dyDescent="0.3">
      <c r="A3" s="103" t="s">
        <v>357</v>
      </c>
    </row>
    <row r="4" spans="1:60" x14ac:dyDescent="0.25">
      <c r="B4" s="11"/>
      <c r="C4" s="11"/>
      <c r="D4" s="11"/>
      <c r="E4" s="11"/>
    </row>
    <row r="5" spans="1:60" ht="13.8" thickBot="1" x14ac:dyDescent="0.3"/>
    <row r="6" spans="1:60" ht="40.200000000000003" thickBot="1" x14ac:dyDescent="0.3">
      <c r="A6" s="104" t="s">
        <v>14</v>
      </c>
      <c r="B6" s="105" t="s">
        <v>30</v>
      </c>
      <c r="C6" s="105" t="s">
        <v>526</v>
      </c>
      <c r="D6" s="105" t="s">
        <v>524</v>
      </c>
      <c r="E6" s="105" t="s">
        <v>31</v>
      </c>
      <c r="F6" s="105" t="s">
        <v>4</v>
      </c>
      <c r="G6" s="104" t="s">
        <v>11</v>
      </c>
      <c r="H6" s="105" t="s">
        <v>5</v>
      </c>
      <c r="I6" s="105" t="s">
        <v>6</v>
      </c>
      <c r="J6" s="105" t="s">
        <v>773</v>
      </c>
      <c r="K6" s="105" t="s">
        <v>13</v>
      </c>
      <c r="L6" s="104" t="s">
        <v>17</v>
      </c>
      <c r="M6" s="104" t="s">
        <v>7</v>
      </c>
      <c r="N6" s="105" t="s">
        <v>8</v>
      </c>
      <c r="O6" s="104" t="s">
        <v>9</v>
      </c>
      <c r="P6" s="105" t="s">
        <v>18</v>
      </c>
      <c r="Q6" s="104" t="s">
        <v>10</v>
      </c>
      <c r="R6" s="104" t="s">
        <v>12</v>
      </c>
      <c r="S6" s="106" t="s">
        <v>11</v>
      </c>
      <c r="T6" s="105" t="s">
        <v>170</v>
      </c>
      <c r="U6" s="105" t="s">
        <v>171</v>
      </c>
      <c r="V6" s="105" t="s">
        <v>163</v>
      </c>
      <c r="W6" s="105" t="s">
        <v>164</v>
      </c>
      <c r="X6" s="105" t="s">
        <v>165</v>
      </c>
      <c r="Y6" s="105" t="s">
        <v>166</v>
      </c>
      <c r="Z6" s="105" t="s">
        <v>205</v>
      </c>
      <c r="AA6" s="150" t="s">
        <v>204</v>
      </c>
    </row>
    <row r="7" spans="1:60" s="36" customFormat="1" x14ac:dyDescent="0.25">
      <c r="A7" s="70" t="str">
        <f>'S.Grundling(B)'!A4</f>
        <v>S. Grundling</v>
      </c>
      <c r="B7" s="70">
        <f>'S.Grundling(B)'!C17</f>
        <v>10</v>
      </c>
      <c r="C7" s="70">
        <f>'S.Grundling(B)'!D17</f>
        <v>0</v>
      </c>
      <c r="D7" s="70">
        <f>'S.Grundling(B)'!E17</f>
        <v>0</v>
      </c>
      <c r="E7" s="70">
        <f>'S.Grundling(B)'!H17</f>
        <v>0</v>
      </c>
      <c r="F7" s="70">
        <f>'S.Grundling(B)'!I17</f>
        <v>180</v>
      </c>
      <c r="G7" s="70">
        <f>E7+F7</f>
        <v>180</v>
      </c>
      <c r="H7" s="73">
        <f>'S.Grundling(B)'!J17</f>
        <v>11</v>
      </c>
      <c r="I7" s="72">
        <f>'S.Grundling(B)'!K17</f>
        <v>91927</v>
      </c>
      <c r="J7" s="72">
        <f>'S.Grundling(B)'!L17</f>
        <v>0</v>
      </c>
      <c r="K7" s="72">
        <f>'S.Grundling(B)'!M17</f>
        <v>18583.400000000001</v>
      </c>
      <c r="L7" s="72">
        <f>'S.Grundling(B)'!N17</f>
        <v>0</v>
      </c>
      <c r="M7" s="72">
        <f>'S.Grundling(B)'!O17</f>
        <v>6803.5500000000011</v>
      </c>
      <c r="N7" s="72">
        <f>'S.Grundling(B)'!P17</f>
        <v>306.5</v>
      </c>
      <c r="O7" s="72">
        <f>'S.Grundling(B)'!Q17</f>
        <v>43479.100000000006</v>
      </c>
      <c r="P7" s="72">
        <f>'S.Grundling(B)'!R17</f>
        <v>7000</v>
      </c>
      <c r="Q7" s="72">
        <f>'S.Grundling(B)'!S17</f>
        <v>0</v>
      </c>
      <c r="R7" s="72">
        <f>'S.Grundling(B)'!T17</f>
        <v>0</v>
      </c>
      <c r="S7" s="72">
        <f>'S.Grundling(B)'!U17</f>
        <v>169079.55000000002</v>
      </c>
      <c r="T7" s="72">
        <f>'S.Grundling(B)'!V17</f>
        <v>0</v>
      </c>
      <c r="U7" s="72">
        <f>'S.Grundling(B)'!W17</f>
        <v>169079.55000000002</v>
      </c>
      <c r="V7" s="80">
        <f>'S.Grundling(B)'!X17</f>
        <v>0</v>
      </c>
      <c r="W7" s="80">
        <f>'S.Grundling(B)'!Y17</f>
        <v>9</v>
      </c>
      <c r="X7" s="80">
        <f>'S.Grundling(B)'!Z17</f>
        <v>2005</v>
      </c>
      <c r="Y7" s="80">
        <f>'S.Grundling(B)'!AA17</f>
        <v>1955</v>
      </c>
      <c r="Z7" s="72" t="e">
        <f>'S.Grundling(B)'!AB17</f>
        <v>#DIV/0!</v>
      </c>
      <c r="AA7" s="72">
        <f>'S.Grundling(B)'!AC17</f>
        <v>84.328952618453869</v>
      </c>
    </row>
    <row r="8" spans="1:60" s="36" customFormat="1" x14ac:dyDescent="0.25">
      <c r="A8" s="70" t="str">
        <f>'Z.L.Ngcayisa(B)'!A4</f>
        <v>Z.L. Ngcayisa</v>
      </c>
      <c r="B8" s="70">
        <f>'Z.L.Ngcayisa(B)'!C12</f>
        <v>5</v>
      </c>
      <c r="C8" s="70">
        <f>'Z.L.Ngcayisa(B)'!D12</f>
        <v>0</v>
      </c>
      <c r="D8" s="70">
        <f>'Z.L.Ngcayisa(B)'!E12</f>
        <v>0</v>
      </c>
      <c r="E8" s="70">
        <f>'Z.L.Ngcayisa(B)'!H12</f>
        <v>0</v>
      </c>
      <c r="F8" s="70">
        <f>'Z.L.Ngcayisa(B)'!I12</f>
        <v>98</v>
      </c>
      <c r="G8" s="70">
        <f t="shared" ref="G8:G32" si="0">E8+F8</f>
        <v>98</v>
      </c>
      <c r="H8" s="73">
        <f>'Z.L.Ngcayisa(B)'!J12</f>
        <v>11</v>
      </c>
      <c r="I8" s="72">
        <f>'Z.L.Ngcayisa(B)'!K12</f>
        <v>74755</v>
      </c>
      <c r="J8" s="72">
        <f>'Z.L.Ngcayisa(B)'!L12</f>
        <v>0</v>
      </c>
      <c r="K8" s="72">
        <f>'Z.L.Ngcayisa(B)'!M12</f>
        <v>14951</v>
      </c>
      <c r="L8" s="72">
        <f>'Z.L.Ngcayisa(B)'!N12</f>
        <v>0</v>
      </c>
      <c r="M8" s="72">
        <f>'Z.L.Ngcayisa(B)'!O12</f>
        <v>5213.1499999999996</v>
      </c>
      <c r="N8" s="72">
        <f>'Z.L.Ngcayisa(B)'!P12</f>
        <v>165.75</v>
      </c>
      <c r="O8" s="72">
        <f>'Z.L.Ngcayisa(B)'!Q12</f>
        <v>25000</v>
      </c>
      <c r="P8" s="72">
        <f>'Z.L.Ngcayisa(B)'!R12</f>
        <v>3500</v>
      </c>
      <c r="Q8" s="72">
        <f>'Z.L.Ngcayisa(B)'!S12</f>
        <v>0</v>
      </c>
      <c r="R8" s="72">
        <f>'Z.L.Ngcayisa(B)'!T12</f>
        <v>0</v>
      </c>
      <c r="S8" s="72">
        <f>'Z.L.Ngcayisa(B)'!U12</f>
        <v>123584.9</v>
      </c>
      <c r="T8" s="72">
        <f>'Z.L.Ngcayisa(B)'!V12</f>
        <v>0</v>
      </c>
      <c r="U8" s="72">
        <f>'Z.L.Ngcayisa(B)'!W12</f>
        <v>123584.9</v>
      </c>
      <c r="V8" s="80">
        <f>'Z.L.Ngcayisa(B)'!X12</f>
        <v>0</v>
      </c>
      <c r="W8" s="80">
        <f>'Z.L.Ngcayisa(B)'!Y12</f>
        <v>0</v>
      </c>
      <c r="X8" s="80">
        <f>'Z.L.Ngcayisa(B)'!Z12</f>
        <v>1141</v>
      </c>
      <c r="Y8" s="80">
        <f>'Z.L.Ngcayisa(B)'!AA12</f>
        <v>1063</v>
      </c>
      <c r="Z8" s="72" t="e">
        <f>'Z.L.Ngcayisa(B)'!AB12</f>
        <v>#DIV/0!</v>
      </c>
      <c r="AA8" s="72">
        <f>'Z.L.Ngcayisa(B)'!AC12</f>
        <v>108.31279579316389</v>
      </c>
      <c r="AB8" s="107"/>
      <c r="AC8" s="107"/>
      <c r="AD8" s="107"/>
      <c r="AE8" s="107"/>
    </row>
    <row r="9" spans="1:60" s="36" customFormat="1" x14ac:dyDescent="0.25">
      <c r="A9" s="71" t="str">
        <f>'J.J.Swartz (B)'!A4</f>
        <v>J.J. Swartz</v>
      </c>
      <c r="B9" s="70">
        <f>'J.J.Swartz (B)'!C24</f>
        <v>17</v>
      </c>
      <c r="C9" s="70">
        <f>'J.J.Swartz (B)'!D24</f>
        <v>22.700000000000003</v>
      </c>
      <c r="D9" s="70">
        <f>'J.J.Swartz (B)'!E24</f>
        <v>0</v>
      </c>
      <c r="E9" s="70">
        <f>'J.J.Swartz (B)'!H24</f>
        <v>0</v>
      </c>
      <c r="F9" s="70">
        <f>'J.J.Swartz (B)'!I24</f>
        <v>340</v>
      </c>
      <c r="G9" s="70">
        <f t="shared" si="0"/>
        <v>340</v>
      </c>
      <c r="H9" s="73">
        <f>'J.J.Swartz (B)'!J24</f>
        <v>12</v>
      </c>
      <c r="I9" s="72">
        <f>'J.J.Swartz (B)'!K24</f>
        <v>247410.95</v>
      </c>
      <c r="J9" s="72">
        <f>'J.J.Swartz (B)'!L24</f>
        <v>0</v>
      </c>
      <c r="K9" s="72">
        <f>'J.J.Swartz (B)'!M24</f>
        <v>49482.189999999995</v>
      </c>
      <c r="L9" s="72">
        <f>'J.J.Swartz (B)'!N24</f>
        <v>0</v>
      </c>
      <c r="M9" s="72">
        <f>'J.J.Swartz (B)'!O24</f>
        <v>18522.149999999998</v>
      </c>
      <c r="N9" s="72">
        <f>'J.J.Swartz (B)'!P24</f>
        <v>639.25</v>
      </c>
      <c r="O9" s="72">
        <f>'J.J.Swartz (B)'!Q24</f>
        <v>68367.200000000012</v>
      </c>
      <c r="P9" s="72">
        <f>'J.J.Swartz (B)'!R24</f>
        <v>10500</v>
      </c>
      <c r="Q9" s="72">
        <f>'J.J.Swartz (B)'!S24</f>
        <v>0</v>
      </c>
      <c r="R9" s="72">
        <f>'J.J.Swartz (B)'!T24</f>
        <v>10400</v>
      </c>
      <c r="S9" s="72">
        <f>'J.J.Swartz (B)'!U24</f>
        <v>411181.34</v>
      </c>
      <c r="T9" s="72">
        <f>'J.J.Swartz (B)'!V24</f>
        <v>0</v>
      </c>
      <c r="U9" s="72">
        <f>'J.J.Swartz (B)'!W24</f>
        <v>411181.34</v>
      </c>
      <c r="V9" s="80">
        <f>'J.J.Swartz (B)'!X24</f>
        <v>56750</v>
      </c>
      <c r="W9" s="80">
        <f>'J.J.Swartz (B)'!Y24</f>
        <v>0</v>
      </c>
      <c r="X9" s="80">
        <f>'J.J.Swartz (B)'!Z24</f>
        <v>4184</v>
      </c>
      <c r="Y9" s="80">
        <f>'J.J.Swartz (B)'!AA24</f>
        <v>3978</v>
      </c>
      <c r="Z9" s="72">
        <f>'J.J.Swartz (B)'!AB24</f>
        <v>18113.715418502201</v>
      </c>
      <c r="AA9" s="72">
        <f>'J.J.Swartz (B)'!AC24</f>
        <v>98.274698852772474</v>
      </c>
      <c r="AB9" s="107"/>
      <c r="AC9" s="107"/>
      <c r="AD9" s="107"/>
      <c r="AE9" s="107"/>
    </row>
    <row r="10" spans="1:60" s="36" customFormat="1" x14ac:dyDescent="0.25">
      <c r="A10" s="71" t="str">
        <f>'George Kleinbooi (B)'!A4</f>
        <v>George Kleinbooi</v>
      </c>
      <c r="B10" s="71">
        <f>'George Kleinbooi (B)'!C28</f>
        <v>21</v>
      </c>
      <c r="C10" s="71">
        <f>'George Kleinbooi (B)'!D28</f>
        <v>78.8</v>
      </c>
      <c r="D10" s="71">
        <f>'George Kleinbooi (B)'!E28</f>
        <v>0</v>
      </c>
      <c r="E10" s="71">
        <f>'George Kleinbooi (B)'!H28</f>
        <v>0</v>
      </c>
      <c r="F10" s="71">
        <f>'George Kleinbooi (B)'!I28</f>
        <v>420</v>
      </c>
      <c r="G10" s="70">
        <f t="shared" si="0"/>
        <v>420</v>
      </c>
      <c r="H10" s="61">
        <f>'George Kleinbooi (B)'!J28</f>
        <v>12</v>
      </c>
      <c r="I10" s="62">
        <f>'George Kleinbooi (B)'!K28</f>
        <v>299194.39999999997</v>
      </c>
      <c r="J10" s="62">
        <f>'George Kleinbooi (B)'!L28</f>
        <v>0</v>
      </c>
      <c r="K10" s="62">
        <f>'George Kleinbooi (B)'!M28</f>
        <v>59816.08</v>
      </c>
      <c r="L10" s="62">
        <f>'George Kleinbooi (B)'!N28</f>
        <v>0</v>
      </c>
      <c r="M10" s="62">
        <f>'George Kleinbooi (B)'!O28</f>
        <v>20097.2</v>
      </c>
      <c r="N10" s="62">
        <f>'George Kleinbooi (B)'!P28</f>
        <v>3635.2000000000003</v>
      </c>
      <c r="O10" s="62">
        <f>'George Kleinbooi (B)'!Q28</f>
        <v>91930.400000000009</v>
      </c>
      <c r="P10" s="62">
        <f>'George Kleinbooi (B)'!R28</f>
        <v>14700</v>
      </c>
      <c r="Q10" s="62">
        <f>'George Kleinbooi (B)'!S28</f>
        <v>0</v>
      </c>
      <c r="R10" s="62">
        <f>'George Kleinbooi (B)'!T28</f>
        <v>31720</v>
      </c>
      <c r="S10" s="62">
        <f>'George Kleinbooi (B)'!U28</f>
        <v>520984.0199999999</v>
      </c>
      <c r="T10" s="62">
        <f>'George Kleinbooi (B)'!V28</f>
        <v>0</v>
      </c>
      <c r="U10" s="62">
        <f>'George Kleinbooi (B)'!W28</f>
        <v>520984.0199999999</v>
      </c>
      <c r="V10" s="63">
        <f>'George Kleinbooi (B)'!X28</f>
        <v>214250</v>
      </c>
      <c r="W10" s="63">
        <f>'George Kleinbooi (B)'!Y28</f>
        <v>20</v>
      </c>
      <c r="X10" s="63">
        <f>'George Kleinbooi (B)'!Z28</f>
        <v>4926</v>
      </c>
      <c r="Y10" s="63">
        <f>'George Kleinbooi (B)'!AA28</f>
        <v>4715</v>
      </c>
      <c r="Z10" s="62">
        <f>'George Kleinbooi (B)'!AB28</f>
        <v>6611.4723350253798</v>
      </c>
      <c r="AA10" s="62">
        <f>'George Kleinbooi (B)'!AC28</f>
        <v>105.76208282582215</v>
      </c>
      <c r="AB10" s="107"/>
      <c r="AC10" s="107"/>
      <c r="AD10" s="107"/>
      <c r="AE10" s="107"/>
    </row>
    <row r="11" spans="1:60" s="36" customFormat="1" x14ac:dyDescent="0.25">
      <c r="A11" s="70" t="str">
        <f>'Loretta Smith (B)'!A4</f>
        <v>Loretta Smith</v>
      </c>
      <c r="B11" s="70">
        <f>'Loretta Smith (B)'!C23</f>
        <v>16</v>
      </c>
      <c r="C11" s="70">
        <f>'Loretta Smith (B)'!D23</f>
        <v>19.899999999999999</v>
      </c>
      <c r="D11" s="70">
        <f>'Loretta Smith (B)'!E23</f>
        <v>0</v>
      </c>
      <c r="E11" s="70">
        <f>'Loretta Smith (B)'!H23</f>
        <v>0</v>
      </c>
      <c r="F11" s="70">
        <f>'Loretta Smith (B)'!I23</f>
        <v>344</v>
      </c>
      <c r="G11" s="70">
        <f t="shared" si="0"/>
        <v>344</v>
      </c>
      <c r="H11" s="73">
        <f>'Loretta Smith (B)'!J23</f>
        <v>13</v>
      </c>
      <c r="I11" s="72">
        <f>'Loretta Smith (B)'!K23</f>
        <v>254317.19999999998</v>
      </c>
      <c r="J11" s="72">
        <f>'Loretta Smith (B)'!L23</f>
        <v>0</v>
      </c>
      <c r="K11" s="72">
        <f>'Loretta Smith (B)'!M23</f>
        <v>50863.44</v>
      </c>
      <c r="L11" s="72">
        <f>'Loretta Smith (B)'!N23</f>
        <v>0</v>
      </c>
      <c r="M11" s="72">
        <f>'Loretta Smith (B)'!O23</f>
        <v>16764.8</v>
      </c>
      <c r="N11" s="72">
        <f>'Loretta Smith (B)'!P23</f>
        <v>3196</v>
      </c>
      <c r="O11" s="72">
        <f>'Loretta Smith (B)'!Q23</f>
        <v>95628.4</v>
      </c>
      <c r="P11" s="72">
        <f>'Loretta Smith (B)'!R23</f>
        <v>12400</v>
      </c>
      <c r="Q11" s="72">
        <f>'Loretta Smith (B)'!S23</f>
        <v>0</v>
      </c>
      <c r="R11" s="72">
        <f>'Loretta Smith (B)'!T23</f>
        <v>58240</v>
      </c>
      <c r="S11" s="72">
        <f>'Loretta Smith (B)'!U23</f>
        <v>491409.83999999991</v>
      </c>
      <c r="T11" s="72">
        <f>'Loretta Smith (B)'!V23</f>
        <v>0</v>
      </c>
      <c r="U11" s="72">
        <f>'Loretta Smith (B)'!W23</f>
        <v>491409.83999999991</v>
      </c>
      <c r="V11" s="80">
        <f>'Loretta Smith (B)'!X23</f>
        <v>62000</v>
      </c>
      <c r="W11" s="80">
        <f>'Loretta Smith (B)'!Y23</f>
        <v>160</v>
      </c>
      <c r="X11" s="80">
        <f>'Loretta Smith (B)'!Z23</f>
        <v>4382</v>
      </c>
      <c r="Y11" s="80">
        <f>'Loretta Smith (B)'!AA23</f>
        <v>3829</v>
      </c>
      <c r="Z11" s="72">
        <f>'Loretta Smith (B)'!AB23</f>
        <v>24693.961809045224</v>
      </c>
      <c r="AA11" s="72">
        <f>'Loretta Smith (B)'!AC23</f>
        <v>112.14282062984937</v>
      </c>
      <c r="AB11" s="107"/>
      <c r="AC11" s="107"/>
      <c r="AD11" s="107"/>
      <c r="AE11" s="107"/>
    </row>
    <row r="12" spans="1:60" s="36" customFormat="1" x14ac:dyDescent="0.25">
      <c r="A12" s="70" t="str">
        <f>'Kiewiet Witbooi(B)'!A7</f>
        <v>Kiewiet Witbooi</v>
      </c>
      <c r="B12" s="70">
        <f>'Kiewiet Witbooi(B)'!C23</f>
        <v>16</v>
      </c>
      <c r="C12" s="70">
        <f>'Kiewiet Witbooi(B)'!D23</f>
        <v>0</v>
      </c>
      <c r="D12" s="70">
        <f>'Kiewiet Witbooi(B)'!E23</f>
        <v>0</v>
      </c>
      <c r="E12" s="70">
        <f>'Kiewiet Witbooi(B)'!H23</f>
        <v>0</v>
      </c>
      <c r="F12" s="70">
        <f>'Kiewiet Witbooi(B)'!I23</f>
        <v>315</v>
      </c>
      <c r="G12" s="70">
        <f t="shared" si="0"/>
        <v>315</v>
      </c>
      <c r="H12" s="73">
        <f>'Kiewiet Witbooi(B)'!J23</f>
        <v>9</v>
      </c>
      <c r="I12" s="72">
        <f>'Kiewiet Witbooi(B)'!K23</f>
        <v>141470.39999999999</v>
      </c>
      <c r="J12" s="72">
        <f>'Kiewiet Witbooi(B)'!L23</f>
        <v>0</v>
      </c>
      <c r="K12" s="72">
        <f>'Kiewiet Witbooi(B)'!M23</f>
        <v>28404.079999999994</v>
      </c>
      <c r="L12" s="72">
        <f>'Kiewiet Witbooi(B)'!N23</f>
        <v>0</v>
      </c>
      <c r="M12" s="72">
        <f>'Kiewiet Witbooi(B)'!O23</f>
        <v>10093.200000000001</v>
      </c>
      <c r="N12" s="72">
        <f>'Kiewiet Witbooi(B)'!P23</f>
        <v>57718.399999999994</v>
      </c>
      <c r="O12" s="72">
        <f>'Kiewiet Witbooi(B)'!Q23</f>
        <v>21786</v>
      </c>
      <c r="P12" s="72">
        <f>'Kiewiet Witbooi(B)'!R23</f>
        <v>3200</v>
      </c>
      <c r="Q12" s="72">
        <f>'Kiewiet Witbooi(B)'!S23</f>
        <v>0</v>
      </c>
      <c r="R12" s="72">
        <f>'Kiewiet Witbooi(B)'!T23</f>
        <v>22360</v>
      </c>
      <c r="S12" s="72">
        <f>'Kiewiet Witbooi(B)'!U23</f>
        <v>293451.88</v>
      </c>
      <c r="T12" s="72">
        <f>'Kiewiet Witbooi(B)'!V23</f>
        <v>0</v>
      </c>
      <c r="U12" s="72">
        <f>'Kiewiet Witbooi(B)'!W23</f>
        <v>293451.88</v>
      </c>
      <c r="V12" s="80">
        <f>'Kiewiet Witbooi(B)'!X23</f>
        <v>0</v>
      </c>
      <c r="W12" s="80">
        <f>'Kiewiet Witbooi(B)'!Y23</f>
        <v>40</v>
      </c>
      <c r="X12" s="80">
        <f>'Kiewiet Witbooi(B)'!Z23</f>
        <v>2230</v>
      </c>
      <c r="Y12" s="80">
        <f>'Kiewiet Witbooi(B)'!AA23</f>
        <v>2043</v>
      </c>
      <c r="Z12" s="72" t="e">
        <f>'Kiewiet Witbooi(B)'!AB23</f>
        <v>#DIV/0!</v>
      </c>
      <c r="AA12" s="72">
        <f>'Kiewiet Witbooi(B)'!AC23</f>
        <v>131.59277130044842</v>
      </c>
      <c r="AB12" s="107"/>
      <c r="AC12" s="107"/>
      <c r="AD12" s="107"/>
      <c r="AE12" s="107"/>
    </row>
    <row r="13" spans="1:60" s="36" customFormat="1" x14ac:dyDescent="0.25">
      <c r="A13" s="71" t="str">
        <f>'Sappie Kleinbooi (B)'!A4</f>
        <v>Sappie Kleinbooi</v>
      </c>
      <c r="B13" s="71">
        <f>'Sappie Kleinbooi (B)'!C22</f>
        <v>15</v>
      </c>
      <c r="C13" s="71">
        <f>'Sappie Kleinbooi (B)'!D22</f>
        <v>10.5</v>
      </c>
      <c r="D13" s="71">
        <f>'Sappie Kleinbooi (B)'!E22</f>
        <v>0</v>
      </c>
      <c r="E13" s="71">
        <f>'Sappie Kleinbooi (B)'!H22</f>
        <v>0</v>
      </c>
      <c r="F13" s="71">
        <f>'Sappie Kleinbooi (B)'!I22</f>
        <v>299</v>
      </c>
      <c r="G13" s="70">
        <f t="shared" si="0"/>
        <v>299</v>
      </c>
      <c r="H13" s="61">
        <f>'Sappie Kleinbooi (B)'!J22</f>
        <v>12</v>
      </c>
      <c r="I13" s="62">
        <f>'Sappie Kleinbooi (B)'!K22</f>
        <v>237737.40000000002</v>
      </c>
      <c r="J13" s="62">
        <f>'Sappie Kleinbooi (B)'!L22</f>
        <v>0</v>
      </c>
      <c r="K13" s="62">
        <f>'Sappie Kleinbooi (B)'!M22</f>
        <v>47547.479999999996</v>
      </c>
      <c r="L13" s="62">
        <f>'Sappie Kleinbooi (B)'!N22</f>
        <v>0</v>
      </c>
      <c r="M13" s="62">
        <f>'Sappie Kleinbooi (B)'!O22</f>
        <v>15673</v>
      </c>
      <c r="N13" s="62">
        <f>'Sappie Kleinbooi (B)'!P22</f>
        <v>975.8</v>
      </c>
      <c r="O13" s="62">
        <f>'Sappie Kleinbooi (B)'!Q22</f>
        <v>81792.399999999994</v>
      </c>
      <c r="P13" s="62">
        <f>'Sappie Kleinbooi (B)'!R22</f>
        <v>11400</v>
      </c>
      <c r="Q13" s="62">
        <f>'Sappie Kleinbooi (B)'!S22</f>
        <v>0</v>
      </c>
      <c r="R13" s="62">
        <f>'Sappie Kleinbooi (B)'!T22</f>
        <v>31180</v>
      </c>
      <c r="S13" s="62">
        <f>'Sappie Kleinbooi (B)'!U22</f>
        <v>432305.96</v>
      </c>
      <c r="T13" s="62">
        <f>'Sappie Kleinbooi (B)'!V22</f>
        <v>23012.52</v>
      </c>
      <c r="U13" s="62">
        <f>'Sappie Kleinbooi (B)'!W22</f>
        <v>455318.48000000004</v>
      </c>
      <c r="V13" s="63">
        <f>'Sappie Kleinbooi (B)'!X22</f>
        <v>26250</v>
      </c>
      <c r="W13" s="63">
        <f>'Sappie Kleinbooi (B)'!Y22</f>
        <v>140</v>
      </c>
      <c r="X13" s="63">
        <f>'Sappie Kleinbooi (B)'!Z22</f>
        <v>3655</v>
      </c>
      <c r="Y13" s="63">
        <f>'Sappie Kleinbooi (B)'!AA22</f>
        <v>3219</v>
      </c>
      <c r="Z13" s="62">
        <f>'Sappie Kleinbooi (B)'!AB22</f>
        <v>43363.664761904765</v>
      </c>
      <c r="AA13" s="62">
        <f>'Sappie Kleinbooi (B)'!AC22</f>
        <v>124.57413953488373</v>
      </c>
      <c r="AB13" s="40"/>
      <c r="AC13" s="40"/>
      <c r="AD13" s="40"/>
      <c r="AE13" s="40"/>
      <c r="AF13" s="41"/>
      <c r="AG13" s="41"/>
      <c r="AH13" s="41"/>
      <c r="AI13" s="41"/>
      <c r="AJ13" s="41"/>
      <c r="AK13" s="41"/>
      <c r="AL13" s="41"/>
      <c r="AM13" s="41"/>
      <c r="AN13" s="41"/>
      <c r="AO13" s="41"/>
      <c r="AP13" s="41"/>
      <c r="AQ13" s="41"/>
      <c r="AR13" s="41"/>
      <c r="AS13" s="41"/>
      <c r="AT13" s="41"/>
      <c r="AU13" s="41"/>
      <c r="AV13" s="41"/>
      <c r="AW13" s="41"/>
      <c r="AX13" s="41"/>
      <c r="AY13" s="41"/>
      <c r="AZ13" s="41"/>
      <c r="BA13" s="41"/>
      <c r="BB13" s="41"/>
      <c r="BC13" s="41"/>
      <c r="BD13" s="41"/>
      <c r="BE13" s="41"/>
      <c r="BF13" s="41"/>
      <c r="BG13" s="41"/>
      <c r="BH13" s="41"/>
    </row>
    <row r="14" spans="1:60" s="36" customFormat="1" x14ac:dyDescent="0.25">
      <c r="A14" s="71" t="str">
        <f>'Pieter Rossouw (B)'!A4</f>
        <v>Pieter Rossouw</v>
      </c>
      <c r="B14" s="71">
        <f>'Pieter Rossouw (B)'!C50</f>
        <v>43</v>
      </c>
      <c r="C14" s="71">
        <f>'Pieter Rossouw (B)'!D50</f>
        <v>210.60999999999999</v>
      </c>
      <c r="D14" s="71">
        <f>'Pieter Rossouw (B)'!E50</f>
        <v>0</v>
      </c>
      <c r="E14" s="71">
        <f>'Pieter Rossouw (B)'!H50</f>
        <v>0</v>
      </c>
      <c r="F14" s="71">
        <f>'Pieter Rossouw (B)'!I50</f>
        <v>830</v>
      </c>
      <c r="G14" s="70">
        <f t="shared" si="0"/>
        <v>830</v>
      </c>
      <c r="H14" s="61">
        <f>'Pieter Rossouw (B)'!J50</f>
        <v>12</v>
      </c>
      <c r="I14" s="62">
        <f>'Pieter Rossouw (B)'!K50</f>
        <v>783091.7</v>
      </c>
      <c r="J14" s="62">
        <f>'Pieter Rossouw (B)'!L50</f>
        <v>6140.9500000000007</v>
      </c>
      <c r="K14" s="62">
        <f>'Pieter Rossouw (B)'!M50</f>
        <v>140178.65</v>
      </c>
      <c r="L14" s="62">
        <f>'Pieter Rossouw (B)'!N50</f>
        <v>0</v>
      </c>
      <c r="M14" s="62">
        <f>'Pieter Rossouw (B)'!O50</f>
        <v>39173.199999999983</v>
      </c>
      <c r="N14" s="62">
        <f>'Pieter Rossouw (B)'!P50</f>
        <v>100413.20000000001</v>
      </c>
      <c r="O14" s="62">
        <f>'Pieter Rossouw (B)'!Q50</f>
        <v>288173.1999999999</v>
      </c>
      <c r="P14" s="62">
        <f>'Pieter Rossouw (B)'!R50</f>
        <v>41326.399999999994</v>
      </c>
      <c r="Q14" s="62">
        <f>'Pieter Rossouw (B)'!S50</f>
        <v>0</v>
      </c>
      <c r="R14" s="62">
        <f>'Pieter Rossouw (B)'!T50</f>
        <v>152750</v>
      </c>
      <c r="S14" s="62">
        <f>'Pieter Rossouw (B)'!U50</f>
        <v>1547427.0199999993</v>
      </c>
      <c r="T14" s="62">
        <f>'Pieter Rossouw (B)'!V50</f>
        <v>46025.04</v>
      </c>
      <c r="U14" s="62">
        <f>'Pieter Rossouw (B)'!W50</f>
        <v>1593452.0599999994</v>
      </c>
      <c r="V14" s="63">
        <f>'Pieter Rossouw (B)'!X50</f>
        <v>480636</v>
      </c>
      <c r="W14" s="63">
        <f>'Pieter Rossouw (B)'!Y50</f>
        <v>460</v>
      </c>
      <c r="X14" s="63">
        <f>'Pieter Rossouw (B)'!Z50</f>
        <v>9410</v>
      </c>
      <c r="Y14" s="63">
        <f>'Pieter Rossouw (B)'!AA50</f>
        <v>8338</v>
      </c>
      <c r="Z14" s="62">
        <f>'Pieter Rossouw (B)'!AB50</f>
        <v>7565.8898437870921</v>
      </c>
      <c r="AA14" s="62">
        <f>'Pieter Rossouw (B)'!AC50</f>
        <v>169.33603188097763</v>
      </c>
      <c r="AB14" s="40"/>
      <c r="AC14" s="40"/>
      <c r="AD14" s="40"/>
      <c r="AE14" s="40"/>
      <c r="AF14" s="41"/>
      <c r="AG14" s="41"/>
      <c r="AH14" s="41"/>
      <c r="AI14" s="41"/>
      <c r="AJ14" s="41"/>
      <c r="AK14" s="41"/>
      <c r="AL14" s="41"/>
      <c r="AM14" s="41"/>
      <c r="AN14" s="41"/>
      <c r="AO14" s="41"/>
      <c r="AP14" s="41"/>
      <c r="AQ14" s="41"/>
      <c r="AR14" s="41"/>
      <c r="AS14" s="41"/>
      <c r="AT14" s="41"/>
      <c r="AU14" s="41"/>
      <c r="AV14" s="41"/>
      <c r="AW14" s="41"/>
      <c r="AX14" s="41"/>
      <c r="AY14" s="41"/>
      <c r="AZ14" s="41"/>
      <c r="BA14" s="41"/>
      <c r="BB14" s="41"/>
      <c r="BC14" s="41"/>
      <c r="BD14" s="41"/>
      <c r="BE14" s="41"/>
      <c r="BF14" s="41"/>
      <c r="BG14" s="41"/>
      <c r="BH14" s="41"/>
    </row>
    <row r="15" spans="1:60" s="36" customFormat="1" x14ac:dyDescent="0.25">
      <c r="A15" s="71" t="str">
        <f>'Piet Baardman (B)'!A4</f>
        <v>Piet Baardman</v>
      </c>
      <c r="B15" s="74">
        <f>'Piet Baardman (B)'!C21</f>
        <v>14</v>
      </c>
      <c r="C15" s="74">
        <f>'Piet Baardman (B)'!D21</f>
        <v>106</v>
      </c>
      <c r="D15" s="74">
        <f>'Piet Baardman (B)'!E21</f>
        <v>47</v>
      </c>
      <c r="E15" s="74">
        <f>'Piet Baardman (B)'!H21</f>
        <v>0</v>
      </c>
      <c r="F15" s="74">
        <f>'Piet Baardman (B)'!I21</f>
        <v>280</v>
      </c>
      <c r="G15" s="70">
        <f t="shared" si="0"/>
        <v>280</v>
      </c>
      <c r="H15" s="108">
        <f>'Piet Baardman (B)'!J21</f>
        <v>13</v>
      </c>
      <c r="I15" s="75">
        <f>'Piet Baardman (B)'!K21</f>
        <v>290049.59999999998</v>
      </c>
      <c r="J15" s="75">
        <f>'Piet Baardman (B)'!L21</f>
        <v>0</v>
      </c>
      <c r="K15" s="75">
        <f>'Piet Baardman (B)'!M21</f>
        <v>58009.920000000006</v>
      </c>
      <c r="L15" s="75">
        <f>'Piet Baardman (B)'!N21</f>
        <v>0</v>
      </c>
      <c r="M15" s="75">
        <f>'Piet Baardman (B)'!O21</f>
        <v>14622.200000000003</v>
      </c>
      <c r="N15" s="75">
        <f>'Piet Baardman (B)'!P21</f>
        <v>30582.400000000001</v>
      </c>
      <c r="O15" s="75">
        <f>'Piet Baardman (B)'!Q21</f>
        <v>136937</v>
      </c>
      <c r="P15" s="75">
        <f>'Piet Baardman (B)'!R21</f>
        <v>12139.64</v>
      </c>
      <c r="Q15" s="75">
        <f>'Piet Baardman (B)'!S21</f>
        <v>0</v>
      </c>
      <c r="R15" s="75">
        <f>'Piet Baardman (B)'!T21</f>
        <v>142720</v>
      </c>
      <c r="S15" s="75">
        <f>'Piet Baardman (B)'!U21</f>
        <v>687060.76</v>
      </c>
      <c r="T15" s="75">
        <f>'Piet Baardman (B)'!V21</f>
        <v>138075.12</v>
      </c>
      <c r="U15" s="75">
        <f>'Piet Baardman (B)'!W21</f>
        <v>825135.88</v>
      </c>
      <c r="V15" s="90">
        <f>'Piet Baardman (B)'!X21</f>
        <v>323750</v>
      </c>
      <c r="W15" s="90">
        <f>'Piet Baardman (B)'!Y21</f>
        <v>280</v>
      </c>
      <c r="X15" s="90">
        <f>'Piet Baardman (B)'!Z21</f>
        <v>3620</v>
      </c>
      <c r="Y15" s="90">
        <f>'Piet Baardman (B)'!AA21</f>
        <v>3740</v>
      </c>
      <c r="Z15" s="75">
        <f>'Piet Baardman (B)'!AB21</f>
        <v>5393.0449673202611</v>
      </c>
      <c r="AA15" s="75">
        <f>'Piet Baardman (B)'!AC21</f>
        <v>227.93808839779007</v>
      </c>
      <c r="AB15" s="40"/>
      <c r="AC15" s="40"/>
      <c r="AD15" s="40"/>
      <c r="AE15" s="40"/>
      <c r="AF15" s="41"/>
      <c r="AG15" s="41"/>
      <c r="AH15" s="41"/>
      <c r="AI15" s="41"/>
      <c r="AJ15" s="41"/>
      <c r="AK15" s="41"/>
      <c r="AL15" s="41"/>
      <c r="AM15" s="41"/>
      <c r="AN15" s="41"/>
      <c r="AO15" s="41"/>
      <c r="AP15" s="41"/>
      <c r="AQ15" s="41"/>
      <c r="AR15" s="41"/>
      <c r="AS15" s="41"/>
      <c r="AT15" s="41"/>
      <c r="AU15" s="41"/>
      <c r="AV15" s="41"/>
      <c r="AW15" s="41"/>
      <c r="AX15" s="41"/>
      <c r="AY15" s="41"/>
      <c r="AZ15" s="41"/>
      <c r="BA15" s="41"/>
      <c r="BB15" s="41"/>
      <c r="BC15" s="41"/>
      <c r="BD15" s="41"/>
      <c r="BE15" s="41"/>
      <c r="BF15" s="41"/>
      <c r="BG15" s="41"/>
      <c r="BH15" s="41"/>
    </row>
    <row r="16" spans="1:60" s="36" customFormat="1" x14ac:dyDescent="0.25">
      <c r="A16" s="71" t="str">
        <f>'Johannes Wildshut(B)'!A4</f>
        <v>Johannes Wildschut</v>
      </c>
      <c r="B16" s="76">
        <f>'Johannes Wildshut(B)'!C36</f>
        <v>29</v>
      </c>
      <c r="C16" s="71">
        <f>'Johannes Wildshut(B)'!D36</f>
        <v>301.39</v>
      </c>
      <c r="D16" s="71">
        <f>'Johannes Wildshut(B)'!E36</f>
        <v>48.230000000000004</v>
      </c>
      <c r="E16" s="71">
        <f>'Johannes Wildshut(B)'!H36</f>
        <v>0</v>
      </c>
      <c r="F16" s="71">
        <f>'Johannes Wildshut(B)'!I36</f>
        <v>580</v>
      </c>
      <c r="G16" s="70">
        <f t="shared" si="0"/>
        <v>580</v>
      </c>
      <c r="H16" s="61">
        <f>'Johannes Wildshut(B)'!J36</f>
        <v>13</v>
      </c>
      <c r="I16" s="62">
        <f>'Johannes Wildshut(B)'!K36</f>
        <v>587924.4</v>
      </c>
      <c r="J16" s="62">
        <f>'Johannes Wildshut(B)'!L36</f>
        <v>4679.21</v>
      </c>
      <c r="K16" s="62">
        <f>'Johannes Wildshut(B)'!M36</f>
        <v>103842.86000000003</v>
      </c>
      <c r="L16" s="62">
        <f>'Johannes Wildshut(B)'!N36</f>
        <v>0</v>
      </c>
      <c r="M16" s="62">
        <f>'Johannes Wildshut(B)'!O36</f>
        <v>28865.399999999998</v>
      </c>
      <c r="N16" s="62">
        <f>'Johannes Wildshut(B)'!P36</f>
        <v>68151.8</v>
      </c>
      <c r="O16" s="62">
        <f>'Johannes Wildshut(B)'!Q36</f>
        <v>217974.79999999993</v>
      </c>
      <c r="P16" s="62">
        <f>'Johannes Wildshut(B)'!R36</f>
        <v>30679.759999999998</v>
      </c>
      <c r="Q16" s="62">
        <f>'Johannes Wildshut(B)'!S36</f>
        <v>0</v>
      </c>
      <c r="R16" s="62">
        <f>'Johannes Wildshut(B)'!T36</f>
        <v>227232</v>
      </c>
      <c r="S16" s="62">
        <f>'Johannes Wildshut(B)'!U36</f>
        <v>1269350.23</v>
      </c>
      <c r="T16" s="62">
        <f>'Johannes Wildshut(B)'!V36</f>
        <v>23012.52</v>
      </c>
      <c r="U16" s="62">
        <f>'Johannes Wildshut(B)'!W36</f>
        <v>1292362.7499999998</v>
      </c>
      <c r="V16" s="63">
        <f>'Johannes Wildshut(B)'!X36</f>
        <v>840112</v>
      </c>
      <c r="W16" s="63">
        <f>'Johannes Wildshut(B)'!Y36</f>
        <v>580</v>
      </c>
      <c r="X16" s="63">
        <f>'Johannes Wildshut(B)'!Z36</f>
        <v>6673</v>
      </c>
      <c r="Y16" s="63">
        <f>'Johannes Wildshut(B)'!AA36</f>
        <v>6692</v>
      </c>
      <c r="Z16" s="62">
        <f>'Johannes Wildshut(B)'!AB36</f>
        <v>3696.4783193181161</v>
      </c>
      <c r="AA16" s="62">
        <f>'Johannes Wildshut(B)'!AC36</f>
        <v>193.67042559568407</v>
      </c>
      <c r="AB16" s="41"/>
      <c r="AC16" s="41"/>
      <c r="AD16" s="41"/>
      <c r="AE16" s="41"/>
      <c r="AF16" s="41"/>
      <c r="AG16" s="41"/>
      <c r="AH16" s="41"/>
      <c r="AI16" s="41"/>
      <c r="AJ16" s="41"/>
      <c r="AK16" s="41"/>
      <c r="AL16" s="41"/>
      <c r="AM16" s="41"/>
      <c r="AN16" s="41"/>
      <c r="AO16" s="41"/>
      <c r="AP16" s="41"/>
      <c r="AQ16" s="41"/>
      <c r="AR16" s="41"/>
      <c r="AS16" s="41"/>
      <c r="AT16" s="41"/>
      <c r="AU16" s="41"/>
      <c r="AV16" s="41"/>
      <c r="AW16" s="41"/>
      <c r="AX16" s="41"/>
      <c r="AY16" s="41"/>
      <c r="AZ16" s="41"/>
      <c r="BA16" s="41"/>
      <c r="BB16" s="41"/>
      <c r="BC16" s="41"/>
      <c r="BD16" s="41"/>
      <c r="BE16" s="41"/>
      <c r="BF16" s="41"/>
      <c r="BG16" s="41"/>
      <c r="BH16" s="41"/>
    </row>
    <row r="17" spans="1:60" s="36" customFormat="1" x14ac:dyDescent="0.25">
      <c r="A17" s="78" t="str">
        <f>'Abbey Lukas(B)'!A4</f>
        <v>Abbey-Gail Lukas</v>
      </c>
      <c r="B17" s="61">
        <f>'Abbey Lukas(B)'!C15</f>
        <v>8</v>
      </c>
      <c r="C17" s="77">
        <f>'Abbey Lukas(B)'!D15</f>
        <v>13.600000000000001</v>
      </c>
      <c r="D17" s="77">
        <f>'Abbey Lukas(B)'!E15</f>
        <v>0</v>
      </c>
      <c r="E17" s="77">
        <f>'Abbey Lukas(B)'!H15</f>
        <v>0</v>
      </c>
      <c r="F17" s="77">
        <f>'Abbey Lukas(B)'!I15</f>
        <v>160</v>
      </c>
      <c r="G17" s="70">
        <f t="shared" si="0"/>
        <v>160</v>
      </c>
      <c r="H17" s="61">
        <f>'Abbey Lukas(B)'!J15</f>
        <v>12</v>
      </c>
      <c r="I17" s="62">
        <f>'Abbey Lukas(B)'!K15</f>
        <v>111885.4</v>
      </c>
      <c r="J17" s="62">
        <f>'Abbey Lukas(B)'!L15</f>
        <v>0</v>
      </c>
      <c r="K17" s="62">
        <f>'Abbey Lukas(B)'!M15</f>
        <v>22387.079999999998</v>
      </c>
      <c r="L17" s="62">
        <f>'Abbey Lukas(B)'!N15</f>
        <v>0</v>
      </c>
      <c r="M17" s="62">
        <f>'Abbey Lukas(B)'!O15</f>
        <v>7595.2</v>
      </c>
      <c r="N17" s="62">
        <f>'Abbey Lukas(B)'!P15</f>
        <v>3902</v>
      </c>
      <c r="O17" s="62">
        <f>'Abbey Lukas(B)'!Q15</f>
        <v>30320.800000000003</v>
      </c>
      <c r="P17" s="62">
        <f>'Abbey Lukas(B)'!R15</f>
        <v>5600</v>
      </c>
      <c r="Q17" s="62">
        <f>'Abbey Lukas(B)'!S15</f>
        <v>0</v>
      </c>
      <c r="R17" s="62">
        <f>'Abbey Lukas(B)'!T15</f>
        <v>0</v>
      </c>
      <c r="S17" s="62">
        <f>'Abbey Lukas(B)'!U15</f>
        <v>181740.48</v>
      </c>
      <c r="T17" s="62">
        <f>'Abbey Lukas(B)'!V15</f>
        <v>0</v>
      </c>
      <c r="U17" s="62">
        <f>'Abbey Lukas(B)'!W15</f>
        <v>181740.48</v>
      </c>
      <c r="V17" s="63">
        <f>'Abbey Lukas(B)'!X15</f>
        <v>34000</v>
      </c>
      <c r="W17" s="63">
        <f>'Abbey Lukas(B)'!Y15</f>
        <v>0</v>
      </c>
      <c r="X17" s="63">
        <f>'Abbey Lukas(B)'!Z15</f>
        <v>1940</v>
      </c>
      <c r="Y17" s="63">
        <f>'Abbey Lukas(B)'!AA15</f>
        <v>1788</v>
      </c>
      <c r="Z17" s="62">
        <f>'Abbey Lukas(B)'!AB15</f>
        <v>13363.270588235293</v>
      </c>
      <c r="AA17" s="62">
        <f>'Abbey Lukas(B)'!AC15</f>
        <v>93.680659793814442</v>
      </c>
      <c r="AB17" s="41"/>
      <c r="AC17" s="41"/>
      <c r="AD17" s="41"/>
      <c r="AE17" s="41"/>
      <c r="AF17" s="41"/>
      <c r="AG17" s="41"/>
      <c r="AH17" s="41"/>
      <c r="AI17" s="41"/>
      <c r="AJ17" s="41"/>
      <c r="AK17" s="41"/>
      <c r="AL17" s="41"/>
      <c r="AM17" s="41"/>
      <c r="AN17" s="41"/>
      <c r="AO17" s="41"/>
      <c r="AP17" s="41"/>
      <c r="AQ17" s="41"/>
      <c r="AR17" s="41"/>
      <c r="AS17" s="41"/>
      <c r="AT17" s="41"/>
      <c r="AU17" s="41"/>
      <c r="AV17" s="41"/>
      <c r="AW17" s="41"/>
      <c r="AX17" s="41"/>
      <c r="AY17" s="41"/>
      <c r="AZ17" s="41"/>
      <c r="BA17" s="41"/>
      <c r="BB17" s="41"/>
      <c r="BC17" s="41"/>
      <c r="BD17" s="41"/>
      <c r="BE17" s="41"/>
      <c r="BF17" s="41"/>
      <c r="BG17" s="41"/>
      <c r="BH17" s="41"/>
    </row>
    <row r="18" spans="1:60" s="36" customFormat="1" x14ac:dyDescent="0.25">
      <c r="A18" s="71" t="str">
        <f>'Colette Zealand(B)'!A4</f>
        <v>Colette Zealand</v>
      </c>
      <c r="B18" s="71">
        <f>'Colette Zealand(B)'!C23</f>
        <v>16</v>
      </c>
      <c r="C18" s="71">
        <f>'Colette Zealand(B)'!D23</f>
        <v>24.18</v>
      </c>
      <c r="D18" s="71">
        <f>'Colette Zealand(B)'!E23</f>
        <v>0</v>
      </c>
      <c r="E18" s="71">
        <f>'Colette Zealand(B)'!H23</f>
        <v>0</v>
      </c>
      <c r="F18" s="71">
        <f>'Colette Zealand(B)'!I23</f>
        <v>326</v>
      </c>
      <c r="G18" s="70">
        <f t="shared" si="0"/>
        <v>326</v>
      </c>
      <c r="H18" s="61">
        <f>'Colette Zealand(B)'!J23</f>
        <v>12</v>
      </c>
      <c r="I18" s="62">
        <f>'Colette Zealand(B)'!K23</f>
        <v>226589.85</v>
      </c>
      <c r="J18" s="62">
        <f>'Colette Zealand(B)'!L23</f>
        <v>0</v>
      </c>
      <c r="K18" s="62">
        <f>'Colette Zealand(B)'!M23</f>
        <v>45317.970000000008</v>
      </c>
      <c r="L18" s="62">
        <f>'Colette Zealand(B)'!N23</f>
        <v>0</v>
      </c>
      <c r="M18" s="62">
        <f>'Colette Zealand(B)'!O23</f>
        <v>17027.25</v>
      </c>
      <c r="N18" s="62">
        <f>'Colette Zealand(B)'!P23</f>
        <v>3282.35</v>
      </c>
      <c r="O18" s="62">
        <f>'Colette Zealand(B)'!Q23</f>
        <v>64251.4</v>
      </c>
      <c r="P18" s="62">
        <f>'Colette Zealand(B)'!R23</f>
        <v>9975</v>
      </c>
      <c r="Q18" s="62">
        <f>'Colette Zealand(B)'!S23</f>
        <v>0</v>
      </c>
      <c r="R18" s="62">
        <f>'Colette Zealand(B)'!T23</f>
        <v>1040</v>
      </c>
      <c r="S18" s="62">
        <f>'Colette Zealand(B)'!U23</f>
        <v>367502.82</v>
      </c>
      <c r="T18" s="62">
        <f>'Colette Zealand(B)'!V23</f>
        <v>0</v>
      </c>
      <c r="U18" s="62">
        <f>'Colette Zealand(B)'!W23</f>
        <v>367502.82</v>
      </c>
      <c r="V18" s="63">
        <f>'Colette Zealand(B)'!X23</f>
        <v>60950</v>
      </c>
      <c r="W18" s="63">
        <f>'Colette Zealand(B)'!Y23</f>
        <v>0</v>
      </c>
      <c r="X18" s="63">
        <f>'Colette Zealand(B)'!Z23</f>
        <v>3890</v>
      </c>
      <c r="Y18" s="63">
        <f>'Colette Zealand(B)'!AA23</f>
        <v>3593</v>
      </c>
      <c r="Z18" s="62">
        <f>'Colette Zealand(B)'!AB23</f>
        <v>15198.627791563276</v>
      </c>
      <c r="AA18" s="62">
        <f>'Colette Zealand(B)'!AC23</f>
        <v>94.473732647814913</v>
      </c>
      <c r="AB18" s="41"/>
      <c r="AC18" s="41"/>
      <c r="AD18" s="41"/>
      <c r="AE18" s="41"/>
      <c r="AF18" s="41"/>
      <c r="AG18" s="41"/>
      <c r="AH18" s="41"/>
      <c r="AI18" s="41"/>
      <c r="AJ18" s="41"/>
      <c r="AK18" s="41"/>
      <c r="AL18" s="41"/>
      <c r="AM18" s="41"/>
      <c r="AN18" s="41"/>
      <c r="AO18" s="41"/>
      <c r="AP18" s="41"/>
      <c r="AQ18" s="41"/>
      <c r="AR18" s="41"/>
      <c r="AS18" s="41"/>
      <c r="AT18" s="41"/>
      <c r="AU18" s="41"/>
      <c r="AV18" s="41"/>
      <c r="AW18" s="41"/>
      <c r="AX18" s="41"/>
      <c r="AY18" s="41"/>
      <c r="AZ18" s="41"/>
      <c r="BA18" s="41"/>
      <c r="BB18" s="41"/>
      <c r="BC18" s="41"/>
      <c r="BD18" s="41"/>
      <c r="BE18" s="41"/>
      <c r="BF18" s="41"/>
      <c r="BG18" s="41"/>
      <c r="BH18" s="41"/>
    </row>
    <row r="19" spans="1:60" s="36" customFormat="1" x14ac:dyDescent="0.25">
      <c r="A19" s="71" t="str">
        <f>'Danita Dlamini(B)'!A4</f>
        <v>Danita Dlamini</v>
      </c>
      <c r="B19" s="71">
        <f>'Danita Dlamini(B)'!C8</f>
        <v>1</v>
      </c>
      <c r="C19" s="71">
        <f>'Danita Dlamini(B)'!D8</f>
        <v>0</v>
      </c>
      <c r="D19" s="71">
        <f>'Danita Dlamini(B)'!E8</f>
        <v>0</v>
      </c>
      <c r="E19" s="71">
        <f>'Danita Dlamini(B)'!H8</f>
        <v>0</v>
      </c>
      <c r="F19" s="71">
        <f>'Danita Dlamini(B)'!I8</f>
        <v>20</v>
      </c>
      <c r="G19" s="70">
        <f t="shared" si="0"/>
        <v>20</v>
      </c>
      <c r="H19" s="61">
        <f>'Danita Dlamini(B)'!J8</f>
        <v>9</v>
      </c>
      <c r="I19" s="62">
        <f>'Danita Dlamini(B)'!K8</f>
        <v>13309.8</v>
      </c>
      <c r="J19" s="62">
        <f>'Danita Dlamini(B)'!L8</f>
        <v>0</v>
      </c>
      <c r="K19" s="62">
        <f>'Danita Dlamini(B)'!M8</f>
        <v>2661.96</v>
      </c>
      <c r="L19" s="62">
        <f>'Danita Dlamini(B)'!N8</f>
        <v>0</v>
      </c>
      <c r="M19" s="62">
        <f>'Danita Dlamini(B)'!O8</f>
        <v>2934.8</v>
      </c>
      <c r="N19" s="62">
        <f>'Danita Dlamini(B)'!P8</f>
        <v>0</v>
      </c>
      <c r="O19" s="62">
        <f>'Danita Dlamini(B)'!Q8</f>
        <v>3644.8</v>
      </c>
      <c r="P19" s="62">
        <f>'Danita Dlamini(B)'!R8</f>
        <v>0</v>
      </c>
      <c r="Q19" s="62">
        <f>'Danita Dlamini(B)'!S8</f>
        <v>0</v>
      </c>
      <c r="R19" s="62">
        <f>'Danita Dlamini(B)'!T8</f>
        <v>0</v>
      </c>
      <c r="S19" s="62">
        <f>'Danita Dlamini(B)'!U8</f>
        <v>22551.360000000001</v>
      </c>
      <c r="T19" s="62">
        <f>'Danita Dlamini(B)'!V8</f>
        <v>0</v>
      </c>
      <c r="U19" s="62">
        <f>'Danita Dlamini(B)'!W8</f>
        <v>22551.360000000001</v>
      </c>
      <c r="V19" s="63">
        <f>'Danita Dlamini(B)'!X8</f>
        <v>0</v>
      </c>
      <c r="W19" s="63">
        <f>'Danita Dlamini(B)'!Y8</f>
        <v>0</v>
      </c>
      <c r="X19" s="63">
        <f>'Danita Dlamini(B)'!Z8</f>
        <v>200</v>
      </c>
      <c r="Y19" s="63">
        <f>'Danita Dlamini(B)'!AA8</f>
        <v>200</v>
      </c>
      <c r="Z19" s="62" t="e">
        <f>'Danita Dlamini(B)'!AB8</f>
        <v>#DIV/0!</v>
      </c>
      <c r="AA19" s="62">
        <f>'Danita Dlamini(B)'!AC8</f>
        <v>112.7568</v>
      </c>
      <c r="AB19" s="41"/>
      <c r="AC19" s="41"/>
      <c r="AD19" s="41"/>
      <c r="AE19" s="41"/>
      <c r="AF19" s="41"/>
      <c r="AG19" s="41"/>
      <c r="AH19" s="41"/>
      <c r="AI19" s="41"/>
      <c r="AJ19" s="41"/>
      <c r="AK19" s="41"/>
      <c r="AL19" s="41"/>
      <c r="AM19" s="41"/>
      <c r="AN19" s="41"/>
      <c r="AO19" s="41"/>
      <c r="AP19" s="41"/>
      <c r="AQ19" s="41"/>
      <c r="AR19" s="41"/>
      <c r="AS19" s="41"/>
      <c r="AT19" s="41"/>
      <c r="AU19" s="41"/>
      <c r="AV19" s="41"/>
      <c r="AW19" s="41"/>
      <c r="AX19" s="41"/>
      <c r="AY19" s="41"/>
      <c r="AZ19" s="41"/>
      <c r="BA19" s="41"/>
      <c r="BB19" s="41"/>
      <c r="BC19" s="41"/>
      <c r="BD19" s="41"/>
      <c r="BE19" s="41"/>
      <c r="BF19" s="41"/>
      <c r="BG19" s="41"/>
      <c r="BH19" s="41"/>
    </row>
    <row r="20" spans="1:60" s="36" customFormat="1" x14ac:dyDescent="0.25">
      <c r="A20" s="71" t="str">
        <f>'Lee-Ann Bam(B)'!A4</f>
        <v>Lee-ann Bam</v>
      </c>
      <c r="B20" s="71">
        <f>'Lee-Ann Bam(B)'!C10</f>
        <v>3</v>
      </c>
      <c r="C20" s="71">
        <f>'Lee-Ann Bam(B)'!D10</f>
        <v>0</v>
      </c>
      <c r="D20" s="71">
        <f>'Lee-Ann Bam(B)'!E10</f>
        <v>0</v>
      </c>
      <c r="E20" s="71">
        <f>'Lee-Ann Bam(B)'!H10</f>
        <v>0</v>
      </c>
      <c r="F20" s="71">
        <f>'Lee-Ann Bam(B)'!I10</f>
        <v>65</v>
      </c>
      <c r="G20" s="70">
        <f t="shared" si="0"/>
        <v>65</v>
      </c>
      <c r="H20" s="61">
        <f>'Lee-Ann Bam(B)'!J10</f>
        <v>11</v>
      </c>
      <c r="I20" s="62">
        <f>'Lee-Ann Bam(B)'!K10</f>
        <v>39430.6</v>
      </c>
      <c r="J20" s="62">
        <f>'Lee-Ann Bam(B)'!L10</f>
        <v>0</v>
      </c>
      <c r="K20" s="62">
        <f>'Lee-Ann Bam(B)'!M10</f>
        <v>7886.1200000000008</v>
      </c>
      <c r="L20" s="62">
        <f>'Lee-Ann Bam(B)'!N10</f>
        <v>0</v>
      </c>
      <c r="M20" s="62">
        <f>'Lee-Ann Bam(B)'!O10</f>
        <v>2631.75</v>
      </c>
      <c r="N20" s="62">
        <f>'Lee-Ann Bam(B)'!P10</f>
        <v>79.75</v>
      </c>
      <c r="O20" s="62">
        <f>'Lee-Ann Bam(B)'!Q10</f>
        <v>13200</v>
      </c>
      <c r="P20" s="62">
        <f>'Lee-Ann Bam(B)'!R10</f>
        <v>2100</v>
      </c>
      <c r="Q20" s="62">
        <f>'Lee-Ann Bam(B)'!S10</f>
        <v>0</v>
      </c>
      <c r="R20" s="62">
        <f>'Lee-Ann Bam(B)'!T10</f>
        <v>0</v>
      </c>
      <c r="S20" s="62">
        <f>'Lee-Ann Bam(B)'!U10</f>
        <v>65328.22</v>
      </c>
      <c r="T20" s="62">
        <f>'Lee-Ann Bam(B)'!V10</f>
        <v>0</v>
      </c>
      <c r="U20" s="62">
        <f>'Lee-Ann Bam(B)'!W10</f>
        <v>65328.22</v>
      </c>
      <c r="V20" s="63">
        <f>'Lee-Ann Bam(B)'!X10</f>
        <v>0</v>
      </c>
      <c r="W20" s="63">
        <f>'Lee-Ann Bam(B)'!Y10</f>
        <v>0</v>
      </c>
      <c r="X20" s="63">
        <f>'Lee-Ann Bam(B)'!Z10</f>
        <v>780</v>
      </c>
      <c r="Y20" s="63">
        <f>'Lee-Ann Bam(B)'!AA10</f>
        <v>737</v>
      </c>
      <c r="Z20" s="62" t="e">
        <f>'Lee-Ann Bam(B)'!AB10</f>
        <v>#DIV/0!</v>
      </c>
      <c r="AA20" s="62">
        <f>'Lee-Ann Bam(B)'!AC10</f>
        <v>83.754128205128211</v>
      </c>
      <c r="AB20" s="41"/>
      <c r="AC20" s="41"/>
      <c r="AD20" s="41"/>
      <c r="AE20" s="41"/>
      <c r="AF20" s="41"/>
      <c r="AG20" s="41"/>
      <c r="AH20" s="41"/>
      <c r="AI20" s="41"/>
      <c r="AJ20" s="41"/>
      <c r="AK20" s="41"/>
      <c r="AL20" s="41"/>
      <c r="AM20" s="41"/>
      <c r="AN20" s="41"/>
      <c r="AO20" s="41"/>
      <c r="AP20" s="41"/>
      <c r="AQ20" s="41"/>
      <c r="AR20" s="41"/>
      <c r="AS20" s="41"/>
      <c r="AT20" s="41"/>
      <c r="AU20" s="41"/>
      <c r="AV20" s="41"/>
      <c r="AW20" s="41"/>
      <c r="AX20" s="41"/>
      <c r="AY20" s="41"/>
      <c r="AZ20" s="41"/>
      <c r="BA20" s="41"/>
      <c r="BB20" s="41"/>
      <c r="BC20" s="41"/>
      <c r="BD20" s="41"/>
      <c r="BE20" s="41"/>
      <c r="BF20" s="41"/>
      <c r="BG20" s="41"/>
      <c r="BH20" s="41"/>
    </row>
    <row r="21" spans="1:60" s="36" customFormat="1" x14ac:dyDescent="0.25">
      <c r="A21" s="71" t="str">
        <f>'Gasie Saayman (B)'!A4</f>
        <v>Gasie Saayman</v>
      </c>
      <c r="B21" s="71">
        <f>'Gasie Saayman (B)'!C30</f>
        <v>23</v>
      </c>
      <c r="C21" s="71">
        <f>'Gasie Saayman (B)'!D30</f>
        <v>280.35000000000002</v>
      </c>
      <c r="D21" s="71">
        <f>'Gasie Saayman (B)'!E30</f>
        <v>0</v>
      </c>
      <c r="E21" s="71">
        <f>'Gasie Saayman (B)'!H30</f>
        <v>0</v>
      </c>
      <c r="F21" s="71">
        <f>'Gasie Saayman (B)'!I30</f>
        <v>440</v>
      </c>
      <c r="G21" s="70">
        <f t="shared" si="0"/>
        <v>440</v>
      </c>
      <c r="H21" s="61">
        <f>'Gasie Saayman (B)'!J30</f>
        <v>13</v>
      </c>
      <c r="I21" s="62">
        <f>'Gasie Saayman (B)'!K30</f>
        <v>468298.1</v>
      </c>
      <c r="J21" s="62">
        <f>'Gasie Saayman (B)'!L30</f>
        <v>5496.31</v>
      </c>
      <c r="K21" s="62">
        <f>'Gasie Saayman (B)'!M30</f>
        <v>80034.13</v>
      </c>
      <c r="L21" s="62">
        <f>'Gasie Saayman (B)'!N30</f>
        <v>0</v>
      </c>
      <c r="M21" s="62">
        <f>'Gasie Saayman (B)'!O30</f>
        <v>22233.900000000005</v>
      </c>
      <c r="N21" s="62">
        <f>'Gasie Saayman (B)'!P30</f>
        <v>63152.400000000009</v>
      </c>
      <c r="O21" s="62">
        <f>'Gasie Saayman (B)'!Q30</f>
        <v>167185.99999999991</v>
      </c>
      <c r="P21" s="62">
        <f>'Gasie Saayman (B)'!R30</f>
        <v>24109.64</v>
      </c>
      <c r="Q21" s="62">
        <f>'Gasie Saayman (B)'!S30</f>
        <v>0</v>
      </c>
      <c r="R21" s="62">
        <f>'Gasie Saayman (B)'!T30</f>
        <v>192160</v>
      </c>
      <c r="S21" s="62">
        <f>'Gasie Saayman (B)'!U30</f>
        <v>1022670.4800000002</v>
      </c>
      <c r="T21" s="62">
        <f>'Gasie Saayman (B)'!V30</f>
        <v>92050.08</v>
      </c>
      <c r="U21" s="62">
        <f>'Gasie Saayman (B)'!W30</f>
        <v>1114720.56</v>
      </c>
      <c r="V21" s="63">
        <f>'Gasie Saayman (B)'!X30</f>
        <v>651558</v>
      </c>
      <c r="W21" s="63">
        <f>'Gasie Saayman (B)'!Y30</f>
        <v>390</v>
      </c>
      <c r="X21" s="63">
        <f>'Gasie Saayman (B)'!Z30</f>
        <v>4980</v>
      </c>
      <c r="Y21" s="63">
        <f>'Gasie Saayman (B)'!AA30</f>
        <v>4791</v>
      </c>
      <c r="Z21" s="62">
        <f>'Gasie Saayman (B)'!AB30</f>
        <v>3976.1746388443016</v>
      </c>
      <c r="AA21" s="62">
        <f>'Gasie Saayman (B)'!AC30</f>
        <v>223.83946987951808</v>
      </c>
      <c r="AB21" s="41"/>
      <c r="AC21" s="41"/>
      <c r="AD21" s="41"/>
      <c r="AE21" s="41"/>
      <c r="AF21" s="41"/>
      <c r="AG21" s="41"/>
      <c r="AH21" s="41"/>
      <c r="AI21" s="41"/>
      <c r="AJ21" s="41"/>
      <c r="AK21" s="41"/>
      <c r="AL21" s="41"/>
      <c r="AM21" s="41"/>
      <c r="AN21" s="41"/>
      <c r="AO21" s="41"/>
      <c r="AP21" s="41"/>
      <c r="AQ21" s="41"/>
      <c r="AR21" s="41"/>
      <c r="AS21" s="41"/>
      <c r="AT21" s="41"/>
      <c r="AU21" s="41"/>
      <c r="AV21" s="41"/>
      <c r="AW21" s="41"/>
      <c r="AX21" s="41"/>
      <c r="AY21" s="41"/>
      <c r="AZ21" s="41"/>
      <c r="BA21" s="41"/>
      <c r="BB21" s="41"/>
      <c r="BC21" s="41"/>
      <c r="BD21" s="41"/>
      <c r="BE21" s="41"/>
      <c r="BF21" s="41"/>
      <c r="BG21" s="41"/>
      <c r="BH21" s="41"/>
    </row>
    <row r="22" spans="1:60" s="36" customFormat="1" x14ac:dyDescent="0.25">
      <c r="A22" s="71" t="str">
        <f>'Elmara Swartz(B)'!A4</f>
        <v>Elmara Swartz</v>
      </c>
      <c r="B22" s="71">
        <f>'Elmara Swartz(B)'!C36</f>
        <v>28</v>
      </c>
      <c r="C22" s="71">
        <f>'Elmara Swartz(B)'!D36</f>
        <v>88.820000000000007</v>
      </c>
      <c r="D22" s="71">
        <f>'Elmara Swartz(B)'!E36</f>
        <v>180.24</v>
      </c>
      <c r="E22" s="71">
        <f>'Elmara Swartz(B)'!H36</f>
        <v>0</v>
      </c>
      <c r="F22" s="71">
        <f>'Elmara Swartz(B)'!I36</f>
        <v>429</v>
      </c>
      <c r="G22" s="70">
        <f t="shared" si="0"/>
        <v>429</v>
      </c>
      <c r="H22" s="61">
        <f>'Elmara Swartz(B)'!J36</f>
        <v>11</v>
      </c>
      <c r="I22" s="62">
        <f>'Elmara Swartz(B)'!K36</f>
        <v>503718.4800000001</v>
      </c>
      <c r="J22" s="62">
        <f>'Elmara Swartz(B)'!L36</f>
        <v>9159.7800000000007</v>
      </c>
      <c r="K22" s="62">
        <f>'Elmara Swartz(B)'!M36</f>
        <v>72738.469999999987</v>
      </c>
      <c r="L22" s="62">
        <f>'Elmara Swartz(B)'!N36</f>
        <v>0</v>
      </c>
      <c r="M22" s="62">
        <f>'Elmara Swartz(B)'!O36</f>
        <v>21600.960000000006</v>
      </c>
      <c r="N22" s="62">
        <f>'Elmara Swartz(B)'!P36</f>
        <v>86078.62</v>
      </c>
      <c r="O22" s="62">
        <f>'Elmara Swartz(B)'!Q36</f>
        <v>111991.50000000003</v>
      </c>
      <c r="P22" s="62">
        <f>'Elmara Swartz(B)'!R36</f>
        <v>24928.799999999999</v>
      </c>
      <c r="Q22" s="62">
        <f>'Elmara Swartz(B)'!S36</f>
        <v>0</v>
      </c>
      <c r="R22" s="62">
        <f>'Elmara Swartz(B)'!T36</f>
        <v>0</v>
      </c>
      <c r="S22" s="62">
        <f>'Elmara Swartz(B)'!U36</f>
        <v>830316.61000000022</v>
      </c>
      <c r="T22" s="62">
        <f>'Elmara Swartz(B)'!V36</f>
        <v>0</v>
      </c>
      <c r="U22" s="62">
        <f>'Elmara Swartz(B)'!W36</f>
        <v>830316.61000000022</v>
      </c>
      <c r="V22" s="63">
        <f>'Elmara Swartz(B)'!X36</f>
        <v>469792</v>
      </c>
      <c r="W22" s="63">
        <f>'Elmara Swartz(B)'!Y36</f>
        <v>0</v>
      </c>
      <c r="X22" s="63">
        <f>'Elmara Swartz(B)'!Z36</f>
        <v>4770</v>
      </c>
      <c r="Y22" s="63">
        <f>'Elmara Swartz(B)'!AA36</f>
        <v>4162</v>
      </c>
      <c r="Z22" s="62">
        <f>'Elmara Swartz(B)'!AB36</f>
        <v>3085.9905225600246</v>
      </c>
      <c r="AA22" s="62">
        <f>'Elmara Swartz(B)'!AC36</f>
        <v>174.07056813417196</v>
      </c>
      <c r="AB22" s="41"/>
      <c r="AC22" s="41"/>
      <c r="AD22" s="41"/>
      <c r="AE22" s="41"/>
      <c r="AF22" s="41"/>
      <c r="AG22" s="41"/>
      <c r="AH22" s="41"/>
      <c r="AI22" s="41"/>
      <c r="AJ22" s="41"/>
      <c r="AK22" s="41"/>
      <c r="AL22" s="41"/>
      <c r="AM22" s="41"/>
      <c r="AN22" s="41"/>
      <c r="AO22" s="41"/>
      <c r="AP22" s="41"/>
      <c r="AQ22" s="41"/>
      <c r="AR22" s="41"/>
      <c r="AS22" s="41"/>
      <c r="AT22" s="41"/>
      <c r="AU22" s="41"/>
      <c r="AV22" s="41"/>
      <c r="AW22" s="41"/>
      <c r="AX22" s="41"/>
      <c r="AY22" s="41"/>
      <c r="AZ22" s="41"/>
      <c r="BA22" s="41"/>
      <c r="BB22" s="41"/>
      <c r="BC22" s="41"/>
      <c r="BD22" s="41"/>
      <c r="BE22" s="41"/>
      <c r="BF22" s="41"/>
      <c r="BG22" s="41"/>
      <c r="BH22" s="41"/>
    </row>
    <row r="23" spans="1:60" s="36" customFormat="1" x14ac:dyDescent="0.25">
      <c r="A23" s="71" t="str">
        <f>'Marion Grootboom(B)'!A4</f>
        <v>Marion Grootboom</v>
      </c>
      <c r="B23" s="71">
        <f>'Marion Grootboom(B)'!C36</f>
        <v>28</v>
      </c>
      <c r="C23" s="71">
        <f>'Marion Grootboom(B)'!D36</f>
        <v>224.25000000000003</v>
      </c>
      <c r="D23" s="71">
        <f>'Marion Grootboom(B)'!E36</f>
        <v>76.727999999999994</v>
      </c>
      <c r="E23" s="71">
        <f>'Marion Grootboom(B)'!H36</f>
        <v>0</v>
      </c>
      <c r="F23" s="71">
        <f>'Marion Grootboom(B)'!I36</f>
        <v>470</v>
      </c>
      <c r="G23" s="70">
        <f t="shared" si="0"/>
        <v>470</v>
      </c>
      <c r="H23" s="61">
        <f>'Marion Grootboom(B)'!J36</f>
        <v>11</v>
      </c>
      <c r="I23" s="62">
        <f>'Marion Grootboom(B)'!K36</f>
        <v>529496.59999999986</v>
      </c>
      <c r="J23" s="62">
        <f>'Marion Grootboom(B)'!L36</f>
        <v>9072.3200000000015</v>
      </c>
      <c r="K23" s="62">
        <f>'Marion Grootboom(B)'!M36</f>
        <v>76775.330000000031</v>
      </c>
      <c r="L23" s="62">
        <f>'Marion Grootboom(B)'!N36</f>
        <v>0</v>
      </c>
      <c r="M23" s="62">
        <f>'Marion Grootboom(B)'!O36</f>
        <v>23265.300000000007</v>
      </c>
      <c r="N23" s="62">
        <f>'Marion Grootboom(B)'!P36</f>
        <v>98608.9</v>
      </c>
      <c r="O23" s="62">
        <f>'Marion Grootboom(B)'!Q36</f>
        <v>129967.60000000005</v>
      </c>
      <c r="P23" s="62">
        <f>'Marion Grootboom(B)'!R36</f>
        <v>26790</v>
      </c>
      <c r="Q23" s="62">
        <f>'Marion Grootboom(B)'!S36</f>
        <v>0</v>
      </c>
      <c r="R23" s="62">
        <f>'Marion Grootboom(B)'!T36</f>
        <v>0</v>
      </c>
      <c r="S23" s="62">
        <f>'Marion Grootboom(B)'!U36</f>
        <v>893976.07000000007</v>
      </c>
      <c r="T23" s="62">
        <f>'Marion Grootboom(B)'!V36</f>
        <v>0</v>
      </c>
      <c r="U23" s="62">
        <f>'Marion Grootboom(B)'!W36</f>
        <v>893976.07000000007</v>
      </c>
      <c r="V23" s="63">
        <f>'Marion Grootboom(B)'!X36</f>
        <v>687476</v>
      </c>
      <c r="W23" s="63">
        <f>'Marion Grootboom(B)'!Y36</f>
        <v>0</v>
      </c>
      <c r="X23" s="63">
        <f>'Marion Grootboom(B)'!Z36</f>
        <v>5250</v>
      </c>
      <c r="Y23" s="63">
        <f>'Marion Grootboom(B)'!AA36</f>
        <v>4371</v>
      </c>
      <c r="Z23" s="62">
        <f>'Marion Grootboom(B)'!AB36</f>
        <v>2970.2372598661696</v>
      </c>
      <c r="AA23" s="62">
        <f>'Marion Grootboom(B)'!AC36</f>
        <v>170.2811561904762</v>
      </c>
      <c r="AB23" s="41"/>
      <c r="AC23" s="41"/>
      <c r="AD23" s="41"/>
      <c r="AE23" s="41"/>
      <c r="AF23" s="41"/>
      <c r="AG23" s="41"/>
      <c r="AH23" s="41"/>
      <c r="AI23" s="41"/>
      <c r="AJ23" s="41"/>
      <c r="AK23" s="41"/>
      <c r="AL23" s="41"/>
      <c r="AM23" s="41"/>
      <c r="AN23" s="41"/>
      <c r="AO23" s="41"/>
      <c r="AP23" s="41"/>
      <c r="AQ23" s="41"/>
      <c r="AR23" s="41"/>
      <c r="AS23" s="41"/>
      <c r="AT23" s="41"/>
      <c r="AU23" s="41"/>
      <c r="AV23" s="41"/>
      <c r="AW23" s="41"/>
      <c r="AX23" s="41"/>
      <c r="AY23" s="41"/>
      <c r="AZ23" s="41"/>
      <c r="BA23" s="41"/>
      <c r="BB23" s="41"/>
      <c r="BC23" s="41"/>
      <c r="BD23" s="41"/>
      <c r="BE23" s="41"/>
      <c r="BF23" s="41"/>
      <c r="BG23" s="41"/>
      <c r="BH23" s="41"/>
    </row>
    <row r="24" spans="1:60" s="36" customFormat="1" x14ac:dyDescent="0.25">
      <c r="A24" s="71" t="str">
        <f>'Salten Magiellies(B)'!A4</f>
        <v>Salton Magielies</v>
      </c>
      <c r="B24" s="71">
        <f>'Salten Magiellies(B)'!C30</f>
        <v>25</v>
      </c>
      <c r="C24" s="71">
        <f>'Salten Magiellies(B)'!D30</f>
        <v>228.19900000000004</v>
      </c>
      <c r="D24" s="71">
        <f>'Salten Magiellies(B)'!E30</f>
        <v>94.326999999999998</v>
      </c>
      <c r="E24" s="71">
        <f>'Salten Magiellies(B)'!H30</f>
        <v>0</v>
      </c>
      <c r="F24" s="71">
        <f>'Salten Magiellies(B)'!I30</f>
        <v>473</v>
      </c>
      <c r="G24" s="70">
        <f t="shared" si="0"/>
        <v>473</v>
      </c>
      <c r="H24" s="61">
        <f>'Salten Magiellies(B)'!J30</f>
        <v>13</v>
      </c>
      <c r="I24" s="62">
        <f>'Salten Magiellies(B)'!K30</f>
        <v>563543.81000000006</v>
      </c>
      <c r="J24" s="62">
        <f>'Salten Magiellies(B)'!L30</f>
        <v>11240.359999999999</v>
      </c>
      <c r="K24" s="62">
        <f>'Salten Magiellies(B)'!M30</f>
        <v>82394.170000000027</v>
      </c>
      <c r="L24" s="62">
        <f>'Salten Magiellies(B)'!N30</f>
        <v>0</v>
      </c>
      <c r="M24" s="62">
        <f>'Salten Magiellies(B)'!O30</f>
        <v>24978.49</v>
      </c>
      <c r="N24" s="62">
        <f>'Salten Magiellies(B)'!P30</f>
        <v>107298.26999999999</v>
      </c>
      <c r="O24" s="62">
        <f>'Salten Magiellies(B)'!Q30</f>
        <v>80865.799999999988</v>
      </c>
      <c r="P24" s="62">
        <f>'Salten Magiellies(B)'!R30</f>
        <v>26830</v>
      </c>
      <c r="Q24" s="62">
        <f>'Salten Magiellies(B)'!S30</f>
        <v>0</v>
      </c>
      <c r="R24" s="62">
        <f>'Salten Magiellies(B)'!T30</f>
        <v>0</v>
      </c>
      <c r="S24" s="62">
        <f>'Salten Magiellies(B)'!U30</f>
        <v>897154.72</v>
      </c>
      <c r="T24" s="62">
        <f>'Salten Magiellies(B)'!V30</f>
        <v>0</v>
      </c>
      <c r="U24" s="62">
        <f>'Salten Magiellies(B)'!W30</f>
        <v>897154.72</v>
      </c>
      <c r="V24" s="63">
        <f>'Salten Magiellies(B)'!X30</f>
        <v>727897</v>
      </c>
      <c r="W24" s="63">
        <f>'Salten Magiellies(B)'!Y30</f>
        <v>0</v>
      </c>
      <c r="X24" s="63">
        <f>'Salten Magiellies(B)'!Z30</f>
        <v>5683</v>
      </c>
      <c r="Y24" s="63">
        <f>'Salten Magiellies(B)'!AA30</f>
        <v>5122</v>
      </c>
      <c r="Z24" s="62">
        <f>'Salten Magiellies(B)'!AB30</f>
        <v>2781.6508436529143</v>
      </c>
      <c r="AA24" s="62">
        <f>'Salten Magiellies(B)'!AC30</f>
        <v>157.86639450994193</v>
      </c>
      <c r="AB24" s="41"/>
      <c r="AC24" s="41"/>
      <c r="AD24" s="41"/>
      <c r="AE24" s="41"/>
      <c r="AF24" s="41"/>
      <c r="AG24" s="41"/>
      <c r="AH24" s="41"/>
      <c r="AI24" s="41"/>
      <c r="AJ24" s="41"/>
      <c r="AK24" s="41"/>
      <c r="AL24" s="41"/>
      <c r="AM24" s="41"/>
      <c r="AN24" s="41"/>
      <c r="AO24" s="41"/>
      <c r="AP24" s="41"/>
      <c r="AQ24" s="41"/>
      <c r="AR24" s="41"/>
      <c r="AS24" s="41"/>
      <c r="AT24" s="41"/>
      <c r="AU24" s="41"/>
      <c r="AV24" s="41"/>
      <c r="AW24" s="41"/>
      <c r="AX24" s="41"/>
      <c r="AY24" s="41"/>
      <c r="AZ24" s="41"/>
      <c r="BA24" s="41"/>
      <c r="BB24" s="41"/>
      <c r="BC24" s="41"/>
      <c r="BD24" s="41"/>
      <c r="BE24" s="41"/>
      <c r="BF24" s="41"/>
      <c r="BG24" s="41"/>
      <c r="BH24" s="41"/>
    </row>
    <row r="25" spans="1:60" s="36" customFormat="1" x14ac:dyDescent="0.25">
      <c r="A25" s="71" t="str">
        <f>'Michael Grootboom(B)'!A4</f>
        <v>Michael Grootboom</v>
      </c>
      <c r="B25" s="71">
        <f>'Michael Grootboom(B)'!C15</f>
        <v>8</v>
      </c>
      <c r="C25" s="71">
        <f>'Michael Grootboom(B)'!D15</f>
        <v>27.61</v>
      </c>
      <c r="D25" s="71">
        <f>'Michael Grootboom(B)'!E15</f>
        <v>32.49</v>
      </c>
      <c r="E25" s="71">
        <f>'Michael Grootboom(B)'!H15</f>
        <v>0</v>
      </c>
      <c r="F25" s="71">
        <f>'Michael Grootboom(B)'!I15</f>
        <v>97</v>
      </c>
      <c r="G25" s="70">
        <f t="shared" si="0"/>
        <v>97</v>
      </c>
      <c r="H25" s="61">
        <f>'Michael Grootboom(B)'!J15</f>
        <v>11</v>
      </c>
      <c r="I25" s="62">
        <f>'Michael Grootboom(B)'!K15</f>
        <v>109114.77999999998</v>
      </c>
      <c r="J25" s="62">
        <f>'Michael Grootboom(B)'!L15</f>
        <v>1712.19</v>
      </c>
      <c r="K25" s="62">
        <f>'Michael Grootboom(B)'!M15</f>
        <v>17087.36</v>
      </c>
      <c r="L25" s="62">
        <f>'Michael Grootboom(B)'!N15</f>
        <v>0</v>
      </c>
      <c r="M25" s="62">
        <f>'Michael Grootboom(B)'!O15</f>
        <v>4705.0200000000004</v>
      </c>
      <c r="N25" s="62">
        <f>'Michael Grootboom(B)'!P15</f>
        <v>11194.94</v>
      </c>
      <c r="O25" s="62">
        <f>'Michael Grootboom(B)'!Q15</f>
        <v>33342.490000000005</v>
      </c>
      <c r="P25" s="62">
        <f>'Michael Grootboom(B)'!R15</f>
        <v>5529</v>
      </c>
      <c r="Q25" s="62">
        <f>'Michael Grootboom(B)'!S15</f>
        <v>0</v>
      </c>
      <c r="R25" s="62">
        <f>'Michael Grootboom(B)'!T15</f>
        <v>26496</v>
      </c>
      <c r="S25" s="62">
        <f>'Michael Grootboom(B)'!U15</f>
        <v>217821.78999999998</v>
      </c>
      <c r="T25" s="62">
        <f>'Michael Grootboom(B)'!V15</f>
        <v>0</v>
      </c>
      <c r="U25" s="62">
        <f>'Michael Grootboom(B)'!W15</f>
        <v>217821.78999999998</v>
      </c>
      <c r="V25" s="63">
        <f>'Michael Grootboom(B)'!X15</f>
        <v>101400</v>
      </c>
      <c r="W25" s="61">
        <f>'Michael Grootboom(B)'!Y15</f>
        <v>57</v>
      </c>
      <c r="X25" s="61">
        <f>'Michael Grootboom(B)'!Z15</f>
        <v>1067</v>
      </c>
      <c r="Y25" s="62">
        <f>'Michael Grootboom(B)'!AA15</f>
        <v>882</v>
      </c>
      <c r="Z25" s="62">
        <f>'Michael Grootboom(B)'!AB15</f>
        <v>3624.3226289517465</v>
      </c>
      <c r="AA25" s="62">
        <f>'Michael Grootboom(B)'!AC15</f>
        <v>204.14413308341142</v>
      </c>
      <c r="AB25" s="41"/>
      <c r="AC25" s="41"/>
      <c r="AD25" s="41"/>
      <c r="AE25" s="41"/>
      <c r="AF25" s="41"/>
      <c r="AG25" s="41"/>
      <c r="AH25" s="41"/>
      <c r="AI25" s="41"/>
      <c r="AJ25" s="41"/>
      <c r="AK25" s="41"/>
      <c r="AL25" s="41"/>
      <c r="AM25" s="41"/>
      <c r="AN25" s="41"/>
      <c r="AO25" s="41"/>
      <c r="AP25" s="41"/>
      <c r="AQ25" s="41"/>
      <c r="AR25" s="41"/>
      <c r="AS25" s="41"/>
      <c r="AT25" s="41"/>
      <c r="AU25" s="41"/>
      <c r="AV25" s="41"/>
      <c r="AW25" s="41"/>
      <c r="AX25" s="41"/>
      <c r="AY25" s="41"/>
      <c r="AZ25" s="41"/>
      <c r="BA25" s="41"/>
      <c r="BB25" s="41"/>
      <c r="BC25" s="41"/>
      <c r="BD25" s="41"/>
      <c r="BE25" s="41"/>
      <c r="BF25" s="41"/>
      <c r="BG25" s="41"/>
      <c r="BH25" s="41"/>
    </row>
    <row r="26" spans="1:60" s="36" customFormat="1" x14ac:dyDescent="0.25">
      <c r="A26" s="71" t="str">
        <f>'Jeandre Erasmus(B)'!A4</f>
        <v>Jeandre Erasmus</v>
      </c>
      <c r="B26" s="71">
        <f>'Jeandre Erasmus(B)'!C35</f>
        <v>20</v>
      </c>
      <c r="C26" s="71">
        <f>'Jeandre Erasmus(B)'!D35</f>
        <v>126.25999999999998</v>
      </c>
      <c r="D26" s="71">
        <f>'Jeandre Erasmus(B)'!E35</f>
        <v>134.80900000000003</v>
      </c>
      <c r="E26" s="71">
        <f>'Jeandre Erasmus(B)'!H35</f>
        <v>0</v>
      </c>
      <c r="F26" s="71">
        <f>'Jeandre Erasmus(B)'!I35</f>
        <v>330</v>
      </c>
      <c r="G26" s="70">
        <f t="shared" si="0"/>
        <v>330</v>
      </c>
      <c r="H26" s="61">
        <f>'Jeandre Erasmus(B)'!J35</f>
        <v>11</v>
      </c>
      <c r="I26" s="62">
        <f>'Jeandre Erasmus(B)'!K35</f>
        <v>424131.0400000001</v>
      </c>
      <c r="J26" s="62">
        <f>'Jeandre Erasmus(B)'!L35</f>
        <v>6700.4999999999991</v>
      </c>
      <c r="K26" s="62">
        <f>'Jeandre Erasmus(B)'!M35</f>
        <v>66418.92</v>
      </c>
      <c r="L26" s="62">
        <f>'Jeandre Erasmus(B)'!N35</f>
        <v>0</v>
      </c>
      <c r="M26" s="62">
        <f>'Jeandre Erasmus(B)'!O35</f>
        <v>18868.960000000003</v>
      </c>
      <c r="N26" s="62">
        <f>'Jeandre Erasmus(B)'!P35</f>
        <v>88264.7</v>
      </c>
      <c r="O26" s="62">
        <f>'Jeandre Erasmus(B)'!Q35</f>
        <v>93719.3</v>
      </c>
      <c r="P26" s="62">
        <f>'Jeandre Erasmus(B)'!R35</f>
        <v>19486.099999999999</v>
      </c>
      <c r="Q26" s="62">
        <f>'Jeandre Erasmus(B)'!S35</f>
        <v>0</v>
      </c>
      <c r="R26" s="62">
        <f>'Jeandre Erasmus(B)'!T35</f>
        <v>0</v>
      </c>
      <c r="S26" s="62">
        <f>'Jeandre Erasmus(B)'!U35</f>
        <v>717589.54</v>
      </c>
      <c r="T26" s="62">
        <f>'Jeandre Erasmus(B)'!V35</f>
        <v>0</v>
      </c>
      <c r="U26" s="62">
        <f>'Jeandre Erasmus(B)'!W35</f>
        <v>717589.54</v>
      </c>
      <c r="V26" s="63">
        <f>'Jeandre Erasmus(B)'!X35</f>
        <v>559749</v>
      </c>
      <c r="W26" s="61">
        <f>'Jeandre Erasmus(B)'!Y35</f>
        <v>0</v>
      </c>
      <c r="X26" s="61">
        <f>'Jeandre Erasmus(B)'!Z35</f>
        <v>3709</v>
      </c>
      <c r="Y26" s="62">
        <f>'Jeandre Erasmus(B)'!AA35</f>
        <v>3238</v>
      </c>
      <c r="Z26" s="62">
        <f>'Jeandre Erasmus(B)'!AB35</f>
        <v>2748.6585538689005</v>
      </c>
      <c r="AA26" s="62">
        <f>'Jeandre Erasmus(B)'!AC35</f>
        <v>193.47251011054195</v>
      </c>
      <c r="AB26" s="41"/>
      <c r="AC26" s="41"/>
      <c r="AD26" s="41"/>
      <c r="AE26" s="41"/>
      <c r="AF26" s="41"/>
      <c r="AG26" s="41"/>
      <c r="AH26" s="41"/>
      <c r="AI26" s="41"/>
      <c r="AJ26" s="41"/>
      <c r="AK26" s="41"/>
      <c r="AL26" s="41"/>
      <c r="AM26" s="41"/>
      <c r="AN26" s="41"/>
      <c r="AO26" s="41"/>
      <c r="AP26" s="41"/>
      <c r="AQ26" s="41"/>
      <c r="AR26" s="41"/>
      <c r="AS26" s="41"/>
      <c r="AT26" s="41"/>
      <c r="AU26" s="41"/>
      <c r="AV26" s="41"/>
      <c r="AW26" s="41"/>
      <c r="AX26" s="41"/>
      <c r="AY26" s="41"/>
      <c r="AZ26" s="41"/>
      <c r="BA26" s="41"/>
      <c r="BB26" s="41"/>
      <c r="BC26" s="41"/>
      <c r="BD26" s="41"/>
      <c r="BE26" s="41"/>
      <c r="BF26" s="41"/>
      <c r="BG26" s="41"/>
      <c r="BH26" s="41"/>
    </row>
    <row r="27" spans="1:60" s="36" customFormat="1" x14ac:dyDescent="0.25">
      <c r="A27" s="71" t="str">
        <f>'Peter Swarts(B)'!A4</f>
        <v>Peter Swarts</v>
      </c>
      <c r="B27" s="71">
        <f>'Peter Swarts(B)'!C32</f>
        <v>25</v>
      </c>
      <c r="C27" s="71">
        <f>'Peter Swarts(B)'!D32</f>
        <v>21.76</v>
      </c>
      <c r="D27" s="71">
        <f>'Peter Swarts(B)'!E32</f>
        <v>259.01499999999999</v>
      </c>
      <c r="E27" s="71">
        <f>'Peter Swarts(B)'!H32</f>
        <v>0</v>
      </c>
      <c r="F27" s="71">
        <f>'Peter Swarts(B)'!I32</f>
        <v>340</v>
      </c>
      <c r="G27" s="70">
        <f t="shared" si="0"/>
        <v>340</v>
      </c>
      <c r="H27" s="61">
        <f>'Peter Swarts(B)'!J32</f>
        <v>11</v>
      </c>
      <c r="I27" s="62">
        <f>'Peter Swarts(B)'!K32</f>
        <v>448462.80000000005</v>
      </c>
      <c r="J27" s="62">
        <f>'Peter Swarts(B)'!L32</f>
        <v>7076.7900000000009</v>
      </c>
      <c r="K27" s="62">
        <f>'Peter Swarts(B)'!M32</f>
        <v>70229.259999999995</v>
      </c>
      <c r="L27" s="62">
        <f>'Peter Swarts(B)'!N32</f>
        <v>0</v>
      </c>
      <c r="M27" s="62">
        <f>'Peter Swarts(B)'!O32</f>
        <v>19425.099999999999</v>
      </c>
      <c r="N27" s="62">
        <f>'Peter Swarts(B)'!P32</f>
        <v>87493.530000000013</v>
      </c>
      <c r="O27" s="62">
        <f>'Peter Swarts(B)'!Q32</f>
        <v>98541.700000000012</v>
      </c>
      <c r="P27" s="62">
        <f>'Peter Swarts(B)'!R32</f>
        <v>20148.100000000002</v>
      </c>
      <c r="Q27" s="62">
        <f>'Peter Swarts(B)'!S32</f>
        <v>0</v>
      </c>
      <c r="R27" s="62">
        <f>'Peter Swarts(B)'!T32</f>
        <v>0</v>
      </c>
      <c r="S27" s="62">
        <f>'Peter Swarts(B)'!U32</f>
        <v>751378.72000000009</v>
      </c>
      <c r="T27" s="62">
        <f>'Peter Swarts(B)'!V32</f>
        <v>0</v>
      </c>
      <c r="U27" s="62">
        <f>'Peter Swarts(B)'!W32</f>
        <v>751378.72000000009</v>
      </c>
      <c r="V27" s="63">
        <f>'Peter Swarts(B)'!X32</f>
        <v>384678</v>
      </c>
      <c r="W27" s="63">
        <f>'Peter Swarts(B)'!Y32</f>
        <v>0</v>
      </c>
      <c r="X27" s="63">
        <f>'Peter Swarts(B)'!Z32</f>
        <v>3740</v>
      </c>
      <c r="Y27" s="63">
        <f>'Peter Swarts(B)'!AA32</f>
        <v>3292</v>
      </c>
      <c r="Z27" s="62">
        <f>'Peter Swarts(B)'!AB32</f>
        <v>2676.0883981835996</v>
      </c>
      <c r="AA27" s="62">
        <f>'Peter Swarts(B)'!AC32</f>
        <v>200.90340106951874</v>
      </c>
      <c r="AB27" s="41"/>
      <c r="AC27" s="41"/>
      <c r="AD27" s="41"/>
      <c r="AE27" s="41"/>
      <c r="AF27" s="41"/>
      <c r="AG27" s="41"/>
      <c r="AH27" s="41"/>
      <c r="AI27" s="41"/>
      <c r="AJ27" s="41"/>
      <c r="AK27" s="41"/>
      <c r="AL27" s="41"/>
      <c r="AM27" s="41"/>
      <c r="AN27" s="41"/>
      <c r="AO27" s="41"/>
      <c r="AP27" s="41"/>
      <c r="AQ27" s="41"/>
      <c r="AR27" s="41"/>
      <c r="AS27" s="41"/>
      <c r="AT27" s="41"/>
      <c r="AU27" s="41"/>
      <c r="AV27" s="41"/>
      <c r="AW27" s="41"/>
      <c r="AX27" s="41"/>
      <c r="AY27" s="41"/>
      <c r="AZ27" s="41"/>
      <c r="BA27" s="41"/>
      <c r="BB27" s="41"/>
      <c r="BC27" s="41"/>
      <c r="BD27" s="41"/>
      <c r="BE27" s="41"/>
      <c r="BF27" s="41"/>
      <c r="BG27" s="41"/>
      <c r="BH27" s="41"/>
    </row>
    <row r="28" spans="1:60" s="36" customFormat="1" x14ac:dyDescent="0.25">
      <c r="A28" s="71" t="str">
        <f>'Jonathan Magielies(B)'!A4</f>
        <v>Jonathan Magielies</v>
      </c>
      <c r="B28" s="71">
        <f>'Jonathan Magielies(B)'!C31</f>
        <v>19</v>
      </c>
      <c r="C28" s="71">
        <f>'Jonathan Magielies(B)'!D31</f>
        <v>62.361999999999995</v>
      </c>
      <c r="D28" s="71">
        <f>'Jonathan Magielies(B)'!E31</f>
        <v>132.67599999999999</v>
      </c>
      <c r="E28" s="71">
        <f>'Jonathan Magielies(B)'!H31</f>
        <v>0</v>
      </c>
      <c r="F28" s="71">
        <f>'Jonathan Magielies(B)'!I31</f>
        <v>271</v>
      </c>
      <c r="G28" s="70">
        <f t="shared" si="0"/>
        <v>271</v>
      </c>
      <c r="H28" s="61">
        <f>'Jonathan Magielies(B)'!J31</f>
        <v>11</v>
      </c>
      <c r="I28" s="62">
        <f>'Jonathan Magielies(B)'!K31</f>
        <v>348465.77999999997</v>
      </c>
      <c r="J28" s="62">
        <f>'Jonathan Magielies(B)'!L31</f>
        <v>5498.1099999999988</v>
      </c>
      <c r="K28" s="62">
        <f>'Jonathan Magielies(B)'!M31</f>
        <v>54569.729999999996</v>
      </c>
      <c r="L28" s="62">
        <f>'Jonathan Magielies(B)'!N31</f>
        <v>0</v>
      </c>
      <c r="M28" s="62">
        <f>'Jonathan Magielies(B)'!O31</f>
        <v>15082.07</v>
      </c>
      <c r="N28" s="62">
        <f>'Jonathan Magielies(B)'!P31</f>
        <v>65560.429999999993</v>
      </c>
      <c r="O28" s="62">
        <f>'Jonathan Magielies(B)'!Q31</f>
        <v>67559.100000000006</v>
      </c>
      <c r="P28" s="62">
        <f>'Jonathan Magielies(B)'!R31</f>
        <v>15324.050000000001</v>
      </c>
      <c r="Q28" s="62">
        <f>'Jonathan Magielies(B)'!S31</f>
        <v>0</v>
      </c>
      <c r="R28" s="62">
        <f>'Jonathan Magielies(B)'!T31</f>
        <v>0</v>
      </c>
      <c r="S28" s="62">
        <f>'Jonathan Magielies(B)'!U31</f>
        <v>572059.29999999993</v>
      </c>
      <c r="T28" s="62">
        <f>'Jonathan Magielies(B)'!V31</f>
        <v>0</v>
      </c>
      <c r="U28" s="62">
        <f>'Jonathan Magielies(B)'!W31</f>
        <v>572059.29999999993</v>
      </c>
      <c r="V28" s="63">
        <f>'Jonathan Magielies(B)'!X31</f>
        <v>317628</v>
      </c>
      <c r="W28" s="63">
        <f>'Jonathan Magielies(B)'!Y31</f>
        <v>0</v>
      </c>
      <c r="X28" s="63">
        <f>'Jonathan Magielies(B)'!Z31</f>
        <v>2937</v>
      </c>
      <c r="Y28" s="63">
        <f>'Jonathan Magielies(B)'!AA31</f>
        <v>2610</v>
      </c>
      <c r="Z28" s="62">
        <f>'Jonathan Magielies(B)'!AB31</f>
        <v>2933.0658640880238</v>
      </c>
      <c r="AA28" s="62">
        <f>'Jonathan Magielies(B)'!AC31</f>
        <v>194.77674497786856</v>
      </c>
      <c r="AB28" s="41"/>
      <c r="AC28" s="41"/>
      <c r="AD28" s="41"/>
      <c r="AE28" s="41"/>
      <c r="AF28" s="41"/>
      <c r="AG28" s="41"/>
      <c r="AH28" s="41"/>
      <c r="AI28" s="41"/>
      <c r="AJ28" s="41"/>
      <c r="AK28" s="41"/>
      <c r="AL28" s="41"/>
      <c r="AM28" s="41"/>
      <c r="AN28" s="41"/>
      <c r="AO28" s="41"/>
      <c r="AP28" s="41"/>
      <c r="AQ28" s="41"/>
      <c r="AR28" s="41"/>
      <c r="AS28" s="41"/>
      <c r="AT28" s="41"/>
      <c r="AU28" s="41"/>
      <c r="AV28" s="41"/>
      <c r="AW28" s="41"/>
      <c r="AX28" s="41"/>
      <c r="AY28" s="41"/>
      <c r="AZ28" s="41"/>
      <c r="BA28" s="41"/>
      <c r="BB28" s="41"/>
      <c r="BC28" s="41"/>
      <c r="BD28" s="41"/>
      <c r="BE28" s="41"/>
      <c r="BF28" s="41"/>
      <c r="BG28" s="41"/>
      <c r="BH28" s="41"/>
    </row>
    <row r="29" spans="1:60" s="36" customFormat="1" x14ac:dyDescent="0.25">
      <c r="A29" s="71" t="s">
        <v>368</v>
      </c>
      <c r="B29" s="71">
        <f>'Patricia Nelson (B)'!C11</f>
        <v>4</v>
      </c>
      <c r="C29" s="71">
        <f>'Patricia Nelson (B)'!D11</f>
        <v>0</v>
      </c>
      <c r="D29" s="71">
        <f>'Patricia Nelson (B)'!E11</f>
        <v>0</v>
      </c>
      <c r="E29" s="71">
        <f>'Patricia Nelson (B)'!H11</f>
        <v>0</v>
      </c>
      <c r="F29" s="71">
        <f>'Patricia Nelson (B)'!I11</f>
        <v>83</v>
      </c>
      <c r="G29" s="70">
        <f t="shared" si="0"/>
        <v>83</v>
      </c>
      <c r="H29" s="61">
        <f>'Patricia Nelson (B)'!J11</f>
        <v>11</v>
      </c>
      <c r="I29" s="62">
        <f>'Patricia Nelson (B)'!K11</f>
        <v>53769</v>
      </c>
      <c r="J29" s="62">
        <f>'Patricia Nelson (B)'!L11</f>
        <v>0</v>
      </c>
      <c r="K29" s="62">
        <f>'Patricia Nelson (B)'!M11</f>
        <v>10753.800000000001</v>
      </c>
      <c r="L29" s="62">
        <f>'Patricia Nelson (B)'!N11</f>
        <v>0</v>
      </c>
      <c r="M29" s="62">
        <f>'Patricia Nelson (B)'!O11</f>
        <v>3588.75</v>
      </c>
      <c r="N29" s="62">
        <f>'Patricia Nelson (B)'!P11</f>
        <v>108.75</v>
      </c>
      <c r="O29" s="62">
        <f>'Patricia Nelson (B)'!Q11</f>
        <v>18000</v>
      </c>
      <c r="P29" s="62">
        <f>'Patricia Nelson (B)'!R11</f>
        <v>2800</v>
      </c>
      <c r="Q29" s="62">
        <f>'Patricia Nelson (B)'!S11</f>
        <v>0</v>
      </c>
      <c r="R29" s="62">
        <f>'Patricia Nelson (B)'!T11</f>
        <v>0</v>
      </c>
      <c r="S29" s="62">
        <f>'Patricia Nelson (B)'!U11</f>
        <v>89020.3</v>
      </c>
      <c r="T29" s="62">
        <f>'Patricia Nelson (B)'!V11</f>
        <v>0</v>
      </c>
      <c r="U29" s="62">
        <f>'Patricia Nelson (B)'!W11</f>
        <v>89020.3</v>
      </c>
      <c r="V29" s="61">
        <f>'Patricia Nelson (B)'!X11</f>
        <v>0</v>
      </c>
      <c r="W29" s="61">
        <f>'Patricia Nelson (B)'!Y11</f>
        <v>0</v>
      </c>
      <c r="X29" s="61">
        <f>'Patricia Nelson (B)'!Z11</f>
        <v>976</v>
      </c>
      <c r="Y29" s="61">
        <f>'Patricia Nelson (B)'!AA11</f>
        <v>833</v>
      </c>
      <c r="Z29" s="62" t="e">
        <f>'Patricia Nelson (B)'!AB11</f>
        <v>#DIV/0!</v>
      </c>
      <c r="AA29" s="62">
        <f>'Patricia Nelson (B)'!AC11</f>
        <v>91.209323770491807</v>
      </c>
      <c r="AB29" s="41"/>
      <c r="AC29" s="41"/>
      <c r="AD29" s="41"/>
      <c r="AE29" s="41"/>
      <c r="AF29" s="41"/>
      <c r="AG29" s="41"/>
      <c r="AH29" s="41"/>
      <c r="AI29" s="41"/>
      <c r="AJ29" s="41"/>
      <c r="AK29" s="41"/>
      <c r="AL29" s="41"/>
      <c r="AM29" s="41"/>
      <c r="AN29" s="41"/>
      <c r="AO29" s="41"/>
      <c r="AP29" s="41"/>
      <c r="AQ29" s="41"/>
      <c r="AR29" s="41"/>
      <c r="AS29" s="41"/>
      <c r="AT29" s="41"/>
      <c r="AU29" s="41"/>
      <c r="AV29" s="41"/>
      <c r="AW29" s="41"/>
      <c r="AX29" s="41"/>
      <c r="AY29" s="41"/>
      <c r="AZ29" s="41"/>
      <c r="BA29" s="41"/>
      <c r="BB29" s="41"/>
      <c r="BC29" s="41"/>
      <c r="BD29" s="41"/>
      <c r="BE29" s="41"/>
      <c r="BF29" s="41"/>
      <c r="BG29" s="41"/>
      <c r="BH29" s="41"/>
    </row>
    <row r="30" spans="1:60" s="36" customFormat="1" x14ac:dyDescent="0.25">
      <c r="A30" s="71" t="str">
        <f>'Martiens Kleinbooi(B)'!A4</f>
        <v>Martiens Kleinbooi</v>
      </c>
      <c r="B30" s="71">
        <f>'Martiens Kleinbooi(B)'!C42</f>
        <v>11</v>
      </c>
      <c r="C30" s="71">
        <f>'Martiens Kleinbooi(B)'!D42</f>
        <v>0</v>
      </c>
      <c r="D30" s="71">
        <f>'Martiens Kleinbooi(B)'!E42</f>
        <v>175.77</v>
      </c>
      <c r="E30" s="71">
        <f>'Martiens Kleinbooi(B)'!H42</f>
        <v>0</v>
      </c>
      <c r="F30" s="71">
        <f>'Martiens Kleinbooi(B)'!I42</f>
        <v>165</v>
      </c>
      <c r="G30" s="70">
        <f t="shared" si="0"/>
        <v>165</v>
      </c>
      <c r="H30" s="61">
        <f>'Martiens Kleinbooi(B)'!J42</f>
        <v>11</v>
      </c>
      <c r="I30" s="62">
        <f>'Martiens Kleinbooi(B)'!K42</f>
        <v>223267.49000000002</v>
      </c>
      <c r="J30" s="62">
        <f>'Martiens Kleinbooi(B)'!L42</f>
        <v>3528.9799999999996</v>
      </c>
      <c r="K30" s="62">
        <f>'Martiens Kleinbooi(B)'!M42</f>
        <v>34963.69</v>
      </c>
      <c r="L30" s="62">
        <f>'Martiens Kleinbooi(B)'!N42</f>
        <v>0</v>
      </c>
      <c r="M30" s="62">
        <f>'Martiens Kleinbooi(B)'!O42</f>
        <v>9704.159999999998</v>
      </c>
      <c r="N30" s="62">
        <f>'Martiens Kleinbooi(B)'!P42</f>
        <v>55749.39</v>
      </c>
      <c r="O30" s="62">
        <f>'Martiens Kleinbooi(B)'!Q42</f>
        <v>43991.7</v>
      </c>
      <c r="P30" s="62">
        <f>'Martiens Kleinbooi(B)'!R42</f>
        <v>9898.0499999999993</v>
      </c>
      <c r="Q30" s="62">
        <f>'Martiens Kleinbooi(B)'!S42</f>
        <v>0</v>
      </c>
      <c r="R30" s="62">
        <f>'Martiens Kleinbooi(B)'!T42</f>
        <v>0</v>
      </c>
      <c r="S30" s="62">
        <f>'Martiens Kleinbooi(B)'!U42</f>
        <v>381103.46</v>
      </c>
      <c r="T30" s="62">
        <f>'Martiens Kleinbooi(B)'!V42</f>
        <v>0</v>
      </c>
      <c r="U30" s="62">
        <f>'Martiens Kleinbooi(B)'!W42</f>
        <v>381103.46</v>
      </c>
      <c r="V30" s="63">
        <f>'Martiens Kleinbooi(B)'!X42</f>
        <v>234891</v>
      </c>
      <c r="W30" s="63">
        <f>'Martiens Kleinbooi(B)'!Y42</f>
        <v>0</v>
      </c>
      <c r="X30" s="63">
        <f>'Martiens Kleinbooi(B)'!Z42</f>
        <v>2145</v>
      </c>
      <c r="Y30" s="63">
        <f>'Martiens Kleinbooi(B)'!AA42</f>
        <v>1720</v>
      </c>
      <c r="Z30" s="62">
        <f>'Martiens Kleinbooi(B)'!AB42</f>
        <v>2168.1940035273369</v>
      </c>
      <c r="AA30" s="62">
        <f>'Martiens Kleinbooi(B)'!AC42</f>
        <v>177.67061072261075</v>
      </c>
      <c r="AB30" s="41"/>
      <c r="AC30" s="41"/>
      <c r="AD30" s="41"/>
      <c r="AE30" s="41"/>
      <c r="AF30" s="41"/>
      <c r="AG30" s="41"/>
      <c r="AH30" s="41"/>
      <c r="AI30" s="41"/>
      <c r="AJ30" s="41"/>
      <c r="AK30" s="41"/>
      <c r="AL30" s="41"/>
      <c r="AM30" s="41"/>
      <c r="AN30" s="41"/>
      <c r="AO30" s="41"/>
      <c r="AP30" s="41"/>
      <c r="AQ30" s="41"/>
      <c r="AR30" s="41"/>
      <c r="AS30" s="41"/>
      <c r="AT30" s="41"/>
      <c r="AU30" s="41"/>
      <c r="AV30" s="41"/>
      <c r="AW30" s="41"/>
      <c r="AX30" s="41"/>
      <c r="AY30" s="41"/>
      <c r="AZ30" s="41"/>
      <c r="BA30" s="41"/>
      <c r="BB30" s="41"/>
      <c r="BC30" s="41"/>
      <c r="BD30" s="41"/>
      <c r="BE30" s="41"/>
      <c r="BF30" s="41"/>
      <c r="BG30" s="41"/>
      <c r="BH30" s="41"/>
    </row>
    <row r="31" spans="1:60" s="36" customFormat="1" x14ac:dyDescent="0.25">
      <c r="A31" s="71" t="str">
        <f>'Annaline Lucas(B)'!A4</f>
        <v>Annaline Lucas</v>
      </c>
      <c r="B31" s="71">
        <f>'Annaline Lucas(B)'!C43</f>
        <v>13</v>
      </c>
      <c r="C31" s="71">
        <f>'Annaline Lucas(B)'!D43</f>
        <v>0</v>
      </c>
      <c r="D31" s="71">
        <f>'Annaline Lucas(B)'!E43</f>
        <v>209.48999999999998</v>
      </c>
      <c r="E31" s="71">
        <f>'Annaline Lucas(B)'!H43</f>
        <v>0</v>
      </c>
      <c r="F31" s="71">
        <f>'Annaline Lucas(B)'!I43</f>
        <v>206</v>
      </c>
      <c r="G31" s="70">
        <f t="shared" si="0"/>
        <v>206</v>
      </c>
      <c r="H31" s="61">
        <f>'Annaline Lucas(B)'!J43</f>
        <v>11</v>
      </c>
      <c r="I31" s="62">
        <f>'Annaline Lucas(B)'!K43</f>
        <v>277710.74</v>
      </c>
      <c r="J31" s="62">
        <f>'Annaline Lucas(B)'!L43</f>
        <v>4387.33</v>
      </c>
      <c r="K31" s="62">
        <f>'Annaline Lucas(B)'!M43</f>
        <v>43489.490000000005</v>
      </c>
      <c r="L31" s="62">
        <f>'Annaline Lucas(B)'!N43</f>
        <v>0</v>
      </c>
      <c r="M31" s="62">
        <f>'Annaline Lucas(B)'!O43</f>
        <v>12068.08</v>
      </c>
      <c r="N31" s="62">
        <f>'Annaline Lucas(B)'!P43</f>
        <v>66052.640000000014</v>
      </c>
      <c r="O31" s="62">
        <f>'Annaline Lucas(B)'!Q43</f>
        <v>56195.6</v>
      </c>
      <c r="P31" s="62">
        <f>'Annaline Lucas(B)'!R43</f>
        <v>12303.5</v>
      </c>
      <c r="Q31" s="62">
        <f>'Annaline Lucas(B)'!S43</f>
        <v>0</v>
      </c>
      <c r="R31" s="62">
        <f>'Annaline Lucas(B)'!T43</f>
        <v>0</v>
      </c>
      <c r="S31" s="62">
        <f>'Annaline Lucas(B)'!U43</f>
        <v>472207.38</v>
      </c>
      <c r="T31" s="62">
        <f>'Annaline Lucas(B)'!V43</f>
        <v>0</v>
      </c>
      <c r="U31" s="62">
        <f>'Annaline Lucas(B)'!W43</f>
        <v>472207.38</v>
      </c>
      <c r="V31" s="63">
        <f>'Annaline Lucas(B)'!X43</f>
        <v>285550</v>
      </c>
      <c r="W31" s="63">
        <f>'Annaline Lucas(B)'!Y43</f>
        <v>0</v>
      </c>
      <c r="X31" s="63">
        <f>'Annaline Lucas(B)'!Z43</f>
        <v>2266</v>
      </c>
      <c r="Y31" s="63">
        <f>'Annaline Lucas(B)'!AA43</f>
        <v>2184</v>
      </c>
      <c r="Z31" s="62">
        <f>'Annaline Lucas(B)'!AB43</f>
        <v>2254.0807675784049</v>
      </c>
      <c r="AA31" s="62">
        <f>'Annaline Lucas(B)'!AC43</f>
        <v>208.38807590467786</v>
      </c>
      <c r="AB31" s="41"/>
      <c r="AC31" s="41"/>
      <c r="AD31" s="41"/>
      <c r="AE31" s="41"/>
      <c r="AF31" s="41"/>
      <c r="AG31" s="41"/>
      <c r="AH31" s="41"/>
      <c r="AI31" s="41"/>
      <c r="AJ31" s="41"/>
      <c r="AK31" s="41"/>
      <c r="AL31" s="41"/>
      <c r="AM31" s="41"/>
      <c r="AN31" s="41"/>
      <c r="AO31" s="41"/>
      <c r="AP31" s="41"/>
      <c r="AQ31" s="41"/>
      <c r="AR31" s="41"/>
      <c r="AS31" s="41"/>
      <c r="AT31" s="41"/>
      <c r="AU31" s="41"/>
      <c r="AV31" s="41"/>
      <c r="AW31" s="41"/>
      <c r="AX31" s="41"/>
      <c r="AY31" s="41"/>
      <c r="AZ31" s="41"/>
      <c r="BA31" s="41"/>
      <c r="BB31" s="41"/>
      <c r="BC31" s="41"/>
      <c r="BD31" s="41"/>
      <c r="BE31" s="41"/>
      <c r="BF31" s="41"/>
      <c r="BG31" s="41"/>
      <c r="BH31" s="41"/>
    </row>
    <row r="32" spans="1:60" s="36" customFormat="1" x14ac:dyDescent="0.25">
      <c r="A32" s="71" t="str">
        <f>'Kelton Swarts(B)'!A4</f>
        <v>Kelton Swarts</v>
      </c>
      <c r="B32" s="71">
        <f>'Kelton Swarts(B)'!C41</f>
        <v>8</v>
      </c>
      <c r="C32" s="71">
        <f>'Kelton Swarts(B)'!D41</f>
        <v>0</v>
      </c>
      <c r="D32" s="71">
        <f>'Kelton Swarts(B)'!E41</f>
        <v>115.37</v>
      </c>
      <c r="E32" s="71">
        <f>'Kelton Swarts(B)'!H41</f>
        <v>0</v>
      </c>
      <c r="F32" s="71">
        <f>'Kelton Swarts(B)'!I41</f>
        <v>122</v>
      </c>
      <c r="G32" s="70">
        <f t="shared" si="0"/>
        <v>122</v>
      </c>
      <c r="H32" s="61">
        <f>'Kelton Swarts(B)'!J41</f>
        <v>11</v>
      </c>
      <c r="I32" s="62">
        <f>'Kelton Swarts(B)'!K41</f>
        <v>163446.41999999998</v>
      </c>
      <c r="J32" s="62">
        <f>'Kelton Swarts(B)'!L41</f>
        <v>2583.17</v>
      </c>
      <c r="K32" s="62">
        <f>'Kelton Swarts(B)'!M41</f>
        <v>25595.71</v>
      </c>
      <c r="L32" s="62">
        <f>'Kelton Swarts(B)'!N41</f>
        <v>0</v>
      </c>
      <c r="M32" s="62">
        <f>'Kelton Swarts(B)'!O41</f>
        <v>7097.56</v>
      </c>
      <c r="N32" s="62">
        <f>'Kelton Swarts(B)'!P41</f>
        <v>40417.01</v>
      </c>
      <c r="O32" s="62">
        <f>'Kelton Swarts(B)'!Q41</f>
        <v>34090</v>
      </c>
      <c r="P32" s="62">
        <f>'Kelton Swarts(B)'!R41</f>
        <v>7152.5</v>
      </c>
      <c r="Q32" s="62">
        <f>'Kelton Swarts(B)'!S41</f>
        <v>0</v>
      </c>
      <c r="R32" s="62">
        <f>'Kelton Swarts(B)'!T41</f>
        <v>0</v>
      </c>
      <c r="S32" s="62">
        <f>'Kelton Swarts(B)'!U41</f>
        <v>280382.37</v>
      </c>
      <c r="T32" s="62">
        <f>'Kelton Swarts(B)'!V41</f>
        <v>0</v>
      </c>
      <c r="U32" s="62">
        <f>'Kelton Swarts(B)'!W41</f>
        <v>280382.37</v>
      </c>
      <c r="V32" s="63">
        <f>'Kelton Swarts(B)'!X41</f>
        <v>166037</v>
      </c>
      <c r="W32" s="63">
        <f>'Kelton Swarts(B)'!Y41</f>
        <v>0</v>
      </c>
      <c r="X32" s="63">
        <f>'Kelton Swarts(B)'!Z41</f>
        <v>1342</v>
      </c>
      <c r="Y32" s="63">
        <f>'Kelton Swarts(B)'!AA41</f>
        <v>1278</v>
      </c>
      <c r="Z32" s="62">
        <f>'Kelton Swarts(B)'!AB41</f>
        <v>2430.2883765276933</v>
      </c>
      <c r="AA32" s="62">
        <f>'Kelton Swarts(B)'!AC41</f>
        <v>208.92874068554397</v>
      </c>
      <c r="AB32" s="41"/>
      <c r="AC32" s="41"/>
      <c r="AD32" s="41"/>
      <c r="AE32" s="41"/>
      <c r="AF32" s="41"/>
      <c r="AG32" s="41"/>
      <c r="AH32" s="41"/>
      <c r="AI32" s="41"/>
      <c r="AJ32" s="41"/>
      <c r="AK32" s="41"/>
      <c r="AL32" s="41"/>
      <c r="AM32" s="41"/>
      <c r="AN32" s="41"/>
      <c r="AO32" s="41"/>
      <c r="AP32" s="41"/>
      <c r="AQ32" s="41"/>
      <c r="AR32" s="41"/>
      <c r="AS32" s="41"/>
      <c r="AT32" s="41"/>
      <c r="AU32" s="41"/>
      <c r="AV32" s="41"/>
      <c r="AW32" s="41"/>
      <c r="AX32" s="41"/>
      <c r="AY32" s="41"/>
      <c r="AZ32" s="41"/>
      <c r="BA32" s="41"/>
      <c r="BB32" s="41"/>
      <c r="BC32" s="41"/>
      <c r="BD32" s="41"/>
      <c r="BE32" s="41"/>
      <c r="BF32" s="41"/>
      <c r="BG32" s="41"/>
      <c r="BH32" s="41"/>
    </row>
    <row r="33" spans="1:60" s="36" customFormat="1" x14ac:dyDescent="0.25">
      <c r="A33" s="71"/>
      <c r="B33" s="71"/>
      <c r="C33" s="71"/>
      <c r="D33" s="71"/>
      <c r="E33" s="71"/>
      <c r="F33" s="71"/>
      <c r="G33" s="70"/>
      <c r="H33" s="61"/>
      <c r="I33" s="62"/>
      <c r="J33" s="62"/>
      <c r="K33" s="62"/>
      <c r="L33" s="62"/>
      <c r="M33" s="62"/>
      <c r="N33" s="62"/>
      <c r="O33" s="62"/>
      <c r="P33" s="62"/>
      <c r="Q33" s="62"/>
      <c r="R33" s="62"/>
      <c r="S33" s="62"/>
      <c r="T33" s="62"/>
      <c r="U33" s="62"/>
      <c r="V33" s="63"/>
      <c r="W33" s="63"/>
      <c r="X33" s="63"/>
      <c r="Y33" s="63"/>
      <c r="Z33" s="62"/>
      <c r="AA33" s="62"/>
      <c r="AB33" s="41"/>
      <c r="AC33" s="41"/>
      <c r="AD33" s="41"/>
      <c r="AE33" s="41"/>
      <c r="AF33" s="41"/>
      <c r="AG33" s="41"/>
      <c r="AH33" s="41"/>
      <c r="AI33" s="41"/>
      <c r="AJ33" s="41"/>
      <c r="AK33" s="41"/>
      <c r="AL33" s="41"/>
      <c r="AM33" s="41"/>
      <c r="AN33" s="41"/>
      <c r="AO33" s="41"/>
      <c r="AP33" s="41"/>
      <c r="AQ33" s="41"/>
      <c r="AR33" s="41"/>
      <c r="AS33" s="41"/>
      <c r="AT33" s="41"/>
      <c r="AU33" s="41"/>
      <c r="AV33" s="41"/>
      <c r="AW33" s="41"/>
      <c r="AX33" s="41"/>
      <c r="AY33" s="41"/>
      <c r="AZ33" s="41"/>
      <c r="BA33" s="41"/>
      <c r="BB33" s="41"/>
      <c r="BC33" s="41"/>
      <c r="BD33" s="41"/>
      <c r="BE33" s="41"/>
      <c r="BF33" s="41"/>
      <c r="BG33" s="41"/>
      <c r="BH33" s="41"/>
    </row>
    <row r="34" spans="1:60" s="36" customFormat="1" x14ac:dyDescent="0.25">
      <c r="A34" s="71"/>
      <c r="B34" s="71"/>
      <c r="C34" s="71"/>
      <c r="D34" s="71"/>
      <c r="E34" s="71"/>
      <c r="F34" s="71"/>
      <c r="G34" s="70"/>
      <c r="H34" s="61"/>
      <c r="I34" s="62"/>
      <c r="J34" s="62"/>
      <c r="K34" s="62"/>
      <c r="L34" s="62"/>
      <c r="M34" s="62"/>
      <c r="N34" s="62"/>
      <c r="O34" s="62"/>
      <c r="P34" s="62"/>
      <c r="Q34" s="62"/>
      <c r="R34" s="62"/>
      <c r="S34" s="62"/>
      <c r="T34" s="62"/>
      <c r="U34" s="62"/>
      <c r="V34" s="63"/>
      <c r="W34" s="63"/>
      <c r="X34" s="63"/>
      <c r="Y34" s="63"/>
      <c r="Z34" s="62"/>
      <c r="AA34" s="62"/>
      <c r="AB34" s="41"/>
      <c r="AC34" s="41"/>
      <c r="AD34" s="41"/>
      <c r="AE34" s="41"/>
      <c r="AF34" s="41"/>
      <c r="AG34" s="41"/>
      <c r="AH34" s="41"/>
      <c r="AI34" s="41"/>
      <c r="AJ34" s="41"/>
      <c r="AK34" s="41"/>
      <c r="AL34" s="41"/>
      <c r="AM34" s="41"/>
      <c r="AN34" s="41"/>
      <c r="AO34" s="41"/>
      <c r="AP34" s="41"/>
      <c r="AQ34" s="41"/>
      <c r="AR34" s="41"/>
      <c r="AS34" s="41"/>
      <c r="AT34" s="41"/>
      <c r="AU34" s="41"/>
      <c r="AV34" s="41"/>
      <c r="AW34" s="41"/>
      <c r="AX34" s="41"/>
      <c r="AY34" s="41"/>
      <c r="AZ34" s="41"/>
      <c r="BA34" s="41"/>
      <c r="BB34" s="41"/>
      <c r="BC34" s="41"/>
      <c r="BD34" s="41"/>
      <c r="BE34" s="41"/>
      <c r="BF34" s="41"/>
      <c r="BG34" s="41"/>
      <c r="BH34" s="41"/>
    </row>
    <row r="35" spans="1:60" s="36" customFormat="1" x14ac:dyDescent="0.25">
      <c r="A35" s="71"/>
      <c r="B35" s="71"/>
      <c r="C35" s="71"/>
      <c r="D35" s="71"/>
      <c r="E35" s="71"/>
      <c r="F35" s="71"/>
      <c r="G35" s="71"/>
      <c r="H35" s="61"/>
      <c r="I35" s="62"/>
      <c r="J35" s="62"/>
      <c r="K35" s="62"/>
      <c r="L35" s="62"/>
      <c r="M35" s="62"/>
      <c r="N35" s="62"/>
      <c r="O35" s="62"/>
      <c r="P35" s="62"/>
      <c r="Q35" s="62"/>
      <c r="R35" s="62"/>
      <c r="S35" s="71"/>
      <c r="T35" s="71"/>
      <c r="U35" s="71"/>
      <c r="V35" s="63"/>
      <c r="W35" s="63"/>
      <c r="X35" s="63"/>
      <c r="Y35" s="63"/>
      <c r="Z35" s="72"/>
      <c r="AA35" s="72"/>
      <c r="AB35" s="41"/>
      <c r="AC35" s="41"/>
      <c r="AD35" s="41"/>
      <c r="AE35" s="41"/>
      <c r="AF35" s="41"/>
      <c r="AG35" s="41"/>
      <c r="AH35" s="41"/>
      <c r="AI35" s="41"/>
      <c r="AJ35" s="41"/>
      <c r="AK35" s="41"/>
      <c r="AL35" s="41"/>
      <c r="AM35" s="41"/>
      <c r="AN35" s="41"/>
      <c r="AO35" s="41"/>
      <c r="AP35" s="41"/>
      <c r="AQ35" s="41"/>
      <c r="AR35" s="41"/>
      <c r="AS35" s="41"/>
      <c r="AT35" s="41"/>
      <c r="AU35" s="41"/>
      <c r="AV35" s="41"/>
      <c r="AW35" s="41"/>
      <c r="AX35" s="41"/>
      <c r="AY35" s="41"/>
      <c r="AZ35" s="41"/>
      <c r="BA35" s="41"/>
      <c r="BB35" s="41"/>
      <c r="BC35" s="41"/>
      <c r="BD35" s="41"/>
      <c r="BE35" s="41"/>
      <c r="BF35" s="41"/>
      <c r="BG35" s="41"/>
      <c r="BH35" s="41"/>
    </row>
    <row r="36" spans="1:60" ht="13.8" thickBot="1" x14ac:dyDescent="0.3">
      <c r="A36" s="82" t="s">
        <v>179</v>
      </c>
      <c r="B36" s="83">
        <f t="shared" ref="B36:I36" si="1">SUM(B7:B35)</f>
        <v>426</v>
      </c>
      <c r="C36" s="83">
        <f t="shared" si="1"/>
        <v>1847.2909999999999</v>
      </c>
      <c r="D36" s="83">
        <f t="shared" si="1"/>
        <v>1506.145</v>
      </c>
      <c r="E36" s="83">
        <f t="shared" si="1"/>
        <v>0</v>
      </c>
      <c r="F36" s="83">
        <f t="shared" si="1"/>
        <v>7683</v>
      </c>
      <c r="G36" s="83">
        <f t="shared" si="1"/>
        <v>7683</v>
      </c>
      <c r="H36" s="83">
        <f t="shared" si="1"/>
        <v>298</v>
      </c>
      <c r="I36" s="84">
        <f t="shared" si="1"/>
        <v>7512518.7400000002</v>
      </c>
      <c r="J36" s="84">
        <f t="shared" ref="J36:T36" si="2">SUM(J7:J35)</f>
        <v>77276</v>
      </c>
      <c r="K36" s="84">
        <f t="shared" si="2"/>
        <v>1284982.2899999998</v>
      </c>
      <c r="L36" s="84">
        <f t="shared" si="2"/>
        <v>0</v>
      </c>
      <c r="M36" s="84">
        <f t="shared" si="2"/>
        <v>388635.2</v>
      </c>
      <c r="N36" s="84">
        <f t="shared" si="2"/>
        <v>1043027.98</v>
      </c>
      <c r="O36" s="84">
        <f t="shared" si="2"/>
        <v>2117936.29</v>
      </c>
      <c r="P36" s="84">
        <f t="shared" si="2"/>
        <v>359820.53999999992</v>
      </c>
      <c r="Q36" s="84">
        <f t="shared" si="2"/>
        <v>0</v>
      </c>
      <c r="R36" s="84">
        <f t="shared" si="2"/>
        <v>896298</v>
      </c>
      <c r="S36" s="84">
        <f t="shared" si="2"/>
        <v>13708639.120000003</v>
      </c>
      <c r="T36" s="84">
        <f t="shared" si="2"/>
        <v>322175.27999999997</v>
      </c>
      <c r="U36" s="84">
        <f>SUM(U7:U35)</f>
        <v>14030814.400000004</v>
      </c>
      <c r="V36" s="85">
        <f>SUM(V7:V35)</f>
        <v>6685354</v>
      </c>
      <c r="W36" s="85">
        <f>SUM(W7:W35)</f>
        <v>2136</v>
      </c>
      <c r="X36" s="85">
        <f>SUM(X7:X35)</f>
        <v>87901</v>
      </c>
      <c r="Y36" s="85">
        <f>SUM(Y7:Y35)</f>
        <v>80373</v>
      </c>
      <c r="Z36" s="112">
        <f>U36/(C36+D36)</f>
        <v>4184.0113841445027</v>
      </c>
      <c r="AA36" s="112">
        <f>U36/X36</f>
        <v>159.62064595397098</v>
      </c>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row>
    <row r="37" spans="1:60" ht="54.75" customHeight="1" thickBot="1" x14ac:dyDescent="0.3">
      <c r="A37" s="104" t="s">
        <v>14</v>
      </c>
      <c r="B37" s="105" t="s">
        <v>30</v>
      </c>
      <c r="C37" s="105" t="s">
        <v>526</v>
      </c>
      <c r="D37" s="105" t="s">
        <v>524</v>
      </c>
      <c r="E37" s="105" t="s">
        <v>31</v>
      </c>
      <c r="F37" s="105" t="s">
        <v>4</v>
      </c>
      <c r="G37" s="104" t="s">
        <v>11</v>
      </c>
      <c r="H37" s="105" t="s">
        <v>5</v>
      </c>
      <c r="I37" s="105" t="s">
        <v>6</v>
      </c>
      <c r="J37" s="105" t="s">
        <v>773</v>
      </c>
      <c r="K37" s="105" t="s">
        <v>13</v>
      </c>
      <c r="L37" s="104" t="s">
        <v>17</v>
      </c>
      <c r="M37" s="104" t="s">
        <v>7</v>
      </c>
      <c r="N37" s="105" t="s">
        <v>8</v>
      </c>
      <c r="O37" s="104" t="s">
        <v>9</v>
      </c>
      <c r="P37" s="105" t="s">
        <v>18</v>
      </c>
      <c r="Q37" s="104" t="s">
        <v>10</v>
      </c>
      <c r="R37" s="104" t="s">
        <v>12</v>
      </c>
      <c r="S37" s="106" t="s">
        <v>11</v>
      </c>
      <c r="T37" s="105" t="s">
        <v>170</v>
      </c>
      <c r="U37" s="105" t="s">
        <v>171</v>
      </c>
      <c r="V37" s="105" t="s">
        <v>163</v>
      </c>
      <c r="W37" s="105" t="s">
        <v>164</v>
      </c>
      <c r="X37" s="105" t="s">
        <v>165</v>
      </c>
      <c r="Y37" s="105" t="s">
        <v>166</v>
      </c>
      <c r="Z37" s="105" t="s">
        <v>205</v>
      </c>
      <c r="AA37" s="105" t="s">
        <v>204</v>
      </c>
      <c r="AB37" s="41"/>
      <c r="AC37" s="41"/>
      <c r="AD37" s="41"/>
      <c r="AE37" s="41"/>
      <c r="AF37" s="41"/>
      <c r="AG37" s="41"/>
      <c r="AH37" s="41"/>
      <c r="AI37" s="41"/>
      <c r="AJ37" s="41"/>
      <c r="AK37" s="41"/>
      <c r="AL37" s="41"/>
      <c r="AM37" s="41"/>
      <c r="AN37" s="41"/>
      <c r="AO37" s="41"/>
      <c r="AP37" s="41"/>
      <c r="AQ37" s="41"/>
      <c r="AR37" s="41"/>
      <c r="AS37" s="41"/>
      <c r="AT37" s="41"/>
      <c r="AU37" s="41"/>
      <c r="AV37" s="41"/>
      <c r="AW37" s="41"/>
      <c r="AX37" s="41"/>
      <c r="AY37" s="41"/>
      <c r="AZ37" s="41"/>
      <c r="BA37" s="41"/>
      <c r="BB37" s="27"/>
      <c r="BC37" s="27"/>
      <c r="BD37" s="27"/>
      <c r="BE37" s="27"/>
      <c r="BF37" s="27"/>
      <c r="BG37" s="27"/>
      <c r="BH37" s="27"/>
    </row>
    <row r="38" spans="1:60" x14ac:dyDescent="0.25">
      <c r="A38" s="28"/>
      <c r="B38" s="28"/>
      <c r="C38" s="28"/>
      <c r="D38" s="28"/>
      <c r="E38" s="28"/>
      <c r="F38" s="28"/>
      <c r="G38" s="28"/>
      <c r="H38" s="30"/>
      <c r="I38" s="30"/>
      <c r="J38" s="30"/>
      <c r="K38" s="30"/>
      <c r="L38" s="30"/>
      <c r="M38" s="30"/>
      <c r="N38" s="30"/>
      <c r="O38" s="30"/>
      <c r="P38" s="30"/>
      <c r="Q38" s="30"/>
      <c r="R38" s="30"/>
      <c r="S38" s="27"/>
      <c r="T38" s="27"/>
      <c r="U38" s="18"/>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row>
    <row r="39" spans="1:60" x14ac:dyDescent="0.25">
      <c r="A39" s="28"/>
      <c r="B39" s="28"/>
      <c r="C39" s="29"/>
      <c r="D39" s="29"/>
      <c r="E39" s="28"/>
      <c r="F39" s="28"/>
      <c r="G39" s="28"/>
      <c r="H39" s="30"/>
      <c r="I39" s="30"/>
      <c r="J39" s="30"/>
      <c r="K39" s="30"/>
      <c r="L39" s="30"/>
      <c r="M39" s="30"/>
      <c r="N39" s="30"/>
      <c r="O39" s="30"/>
      <c r="P39" s="30"/>
      <c r="Q39" s="30"/>
      <c r="R39" s="30"/>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row>
    <row r="40" spans="1:60" x14ac:dyDescent="0.25">
      <c r="A40" s="28"/>
      <c r="B40" s="28"/>
      <c r="C40" s="29"/>
      <c r="D40" s="29"/>
      <c r="E40" s="28"/>
      <c r="F40" s="28"/>
      <c r="G40" s="28"/>
      <c r="H40" s="30"/>
      <c r="I40" s="30"/>
      <c r="J40" s="30"/>
      <c r="K40" s="30"/>
      <c r="L40" s="30"/>
      <c r="M40" s="30"/>
      <c r="N40" s="30"/>
      <c r="O40" s="30"/>
      <c r="P40" s="30"/>
      <c r="Q40" s="30"/>
      <c r="R40" s="30"/>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row>
    <row r="41" spans="1:60" x14ac:dyDescent="0.25">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row>
    <row r="42" spans="1:60" x14ac:dyDescent="0.25">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row>
  </sheetData>
  <pageMargins left="0.75" right="0.75" top="1" bottom="1" header="0.5" footer="0.5"/>
  <pageSetup paperSize="9" scale="36" orientation="landscape" horizontalDpi="300" verticalDpi="300" r:id="rId1"/>
  <headerFooter alignWithMargins="0"/>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3">
    <pageSetUpPr fitToPage="1"/>
  </sheetPr>
  <dimension ref="A1:AE18"/>
  <sheetViews>
    <sheetView topLeftCell="O1" workbookViewId="0">
      <selection activeCell="AE4" sqref="AE4:AE12"/>
    </sheetView>
  </sheetViews>
  <sheetFormatPr defaultRowHeight="13.2" x14ac:dyDescent="0.25"/>
  <cols>
    <col min="1" max="1" width="13.44140625" customWidth="1"/>
    <col min="2" max="2" width="13.33203125" customWidth="1"/>
    <col min="6" max="6" width="14.6640625" customWidth="1"/>
    <col min="7" max="7" width="11.6640625" customWidth="1"/>
    <col min="11" max="11" width="12" bestFit="1" customWidth="1"/>
    <col min="12" max="12" width="6.44140625" bestFit="1" customWidth="1"/>
    <col min="13" max="13" width="11" bestFit="1" customWidth="1"/>
    <col min="14" max="14" width="8" bestFit="1" customWidth="1"/>
    <col min="15" max="16" width="10" bestFit="1" customWidth="1"/>
    <col min="17" max="17" width="11" bestFit="1" customWidth="1"/>
    <col min="18" max="19" width="10" bestFit="1" customWidth="1"/>
    <col min="20" max="20" width="8" bestFit="1" customWidth="1"/>
    <col min="21" max="21" width="12" bestFit="1" customWidth="1"/>
    <col min="23" max="23" width="12" bestFit="1" customWidth="1"/>
    <col min="28" max="28" width="10" bestFit="1" customWidth="1"/>
    <col min="29" max="29" width="9.44140625" bestFit="1" customWidth="1"/>
    <col min="30" max="30" width="14.44140625" customWidth="1"/>
    <col min="31" max="31" width="22.88671875" customWidth="1"/>
  </cols>
  <sheetData>
    <row r="1" spans="1:31" x14ac:dyDescent="0.25">
      <c r="A1" s="10" t="s">
        <v>468</v>
      </c>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31" s="20" customFormat="1" x14ac:dyDescent="0.25">
      <c r="A4" s="21" t="s">
        <v>469</v>
      </c>
      <c r="B4" s="39" t="s">
        <v>161</v>
      </c>
      <c r="C4" s="21" t="s">
        <v>35</v>
      </c>
      <c r="D4" s="21">
        <v>7</v>
      </c>
      <c r="E4" s="21">
        <v>0</v>
      </c>
      <c r="F4" s="21" t="s">
        <v>177</v>
      </c>
      <c r="G4" s="21" t="s">
        <v>505</v>
      </c>
      <c r="H4" s="21">
        <v>0</v>
      </c>
      <c r="I4" s="21">
        <v>20</v>
      </c>
      <c r="J4" s="21">
        <v>12</v>
      </c>
      <c r="K4" s="114">
        <v>19116</v>
      </c>
      <c r="L4" s="114">
        <v>0</v>
      </c>
      <c r="M4" s="114">
        <v>3823.2</v>
      </c>
      <c r="N4" s="114">
        <v>0</v>
      </c>
      <c r="O4" s="114">
        <v>1224.5999999999999</v>
      </c>
      <c r="P4" s="114">
        <v>665.4</v>
      </c>
      <c r="Q4" s="114">
        <v>7484</v>
      </c>
      <c r="R4" s="114">
        <v>969.34</v>
      </c>
      <c r="S4" s="114">
        <v>0</v>
      </c>
      <c r="T4" s="23">
        <v>0</v>
      </c>
      <c r="U4" s="114">
        <v>33282.54</v>
      </c>
      <c r="V4" s="23">
        <v>0</v>
      </c>
      <c r="W4" s="23">
        <f t="shared" ref="W4:W9" si="0">U4+V4</f>
        <v>33282.54</v>
      </c>
      <c r="X4" s="21">
        <v>17500</v>
      </c>
      <c r="Y4" s="21">
        <v>0</v>
      </c>
      <c r="Z4" s="21">
        <v>240</v>
      </c>
      <c r="AA4" s="21">
        <v>152</v>
      </c>
      <c r="AB4" s="23">
        <f t="shared" ref="AB4:AB9" si="1">W4/(D4+E4)</f>
        <v>4754.6485714285718</v>
      </c>
      <c r="AC4" s="23">
        <f t="shared" ref="AC4:AC9" si="2">W4/Z4</f>
        <v>138.67725000000002</v>
      </c>
      <c r="AD4" s="23" t="s">
        <v>1764</v>
      </c>
      <c r="AE4" s="284"/>
    </row>
    <row r="5" spans="1:31" s="20" customFormat="1" x14ac:dyDescent="0.25">
      <c r="A5" s="21" t="s">
        <v>469</v>
      </c>
      <c r="B5" s="39" t="s">
        <v>442</v>
      </c>
      <c r="C5" s="21" t="s">
        <v>35</v>
      </c>
      <c r="D5" s="21">
        <v>7</v>
      </c>
      <c r="E5" s="21">
        <v>0</v>
      </c>
      <c r="F5" s="21" t="s">
        <v>177</v>
      </c>
      <c r="G5" s="21" t="s">
        <v>470</v>
      </c>
      <c r="H5" s="21">
        <v>4</v>
      </c>
      <c r="I5" s="21">
        <v>20</v>
      </c>
      <c r="J5" s="21">
        <v>12</v>
      </c>
      <c r="K5" s="114">
        <v>19116</v>
      </c>
      <c r="L5" s="114">
        <v>0</v>
      </c>
      <c r="M5" s="114">
        <v>3823.2</v>
      </c>
      <c r="N5" s="114">
        <v>0</v>
      </c>
      <c r="O5" s="114">
        <v>1013.4</v>
      </c>
      <c r="P5" s="114">
        <v>633.4</v>
      </c>
      <c r="Q5" s="114">
        <v>7484</v>
      </c>
      <c r="R5" s="114">
        <v>962.1</v>
      </c>
      <c r="S5" s="114">
        <v>3700</v>
      </c>
      <c r="T5" s="23">
        <v>0</v>
      </c>
      <c r="U5" s="114">
        <v>36732.1</v>
      </c>
      <c r="V5" s="23">
        <v>0</v>
      </c>
      <c r="W5" s="23">
        <f>U5+V5</f>
        <v>36732.1</v>
      </c>
      <c r="X5" s="21">
        <v>17500</v>
      </c>
      <c r="Y5" s="21">
        <v>0</v>
      </c>
      <c r="Z5" s="21">
        <v>240</v>
      </c>
      <c r="AA5" s="21">
        <v>253</v>
      </c>
      <c r="AB5" s="23">
        <f t="shared" si="1"/>
        <v>5247.4428571428571</v>
      </c>
      <c r="AC5" s="23">
        <f>W5/Z5</f>
        <v>153.05041666666665</v>
      </c>
      <c r="AD5" s="23" t="s">
        <v>1765</v>
      </c>
      <c r="AE5" s="284"/>
    </row>
    <row r="6" spans="1:31" s="20" customFormat="1" x14ac:dyDescent="0.25">
      <c r="A6" s="21" t="s">
        <v>469</v>
      </c>
      <c r="B6" s="39" t="s">
        <v>496</v>
      </c>
      <c r="C6" s="21" t="s">
        <v>35</v>
      </c>
      <c r="D6" s="21">
        <v>7</v>
      </c>
      <c r="E6" s="21">
        <v>0</v>
      </c>
      <c r="F6" s="21" t="s">
        <v>177</v>
      </c>
      <c r="G6" s="21" t="s">
        <v>500</v>
      </c>
      <c r="H6" s="21">
        <v>0</v>
      </c>
      <c r="I6" s="21">
        <v>20</v>
      </c>
      <c r="J6" s="21">
        <v>12</v>
      </c>
      <c r="K6" s="114">
        <v>19116</v>
      </c>
      <c r="L6" s="114">
        <v>0</v>
      </c>
      <c r="M6" s="114">
        <v>3823.2</v>
      </c>
      <c r="N6" s="114">
        <v>0</v>
      </c>
      <c r="O6" s="114">
        <v>1013.4</v>
      </c>
      <c r="P6" s="114">
        <v>573.4</v>
      </c>
      <c r="Q6" s="114">
        <v>7484</v>
      </c>
      <c r="R6" s="114">
        <v>1022.1</v>
      </c>
      <c r="S6" s="114">
        <v>0</v>
      </c>
      <c r="T6" s="23">
        <v>0</v>
      </c>
      <c r="U6" s="114">
        <v>33032.1</v>
      </c>
      <c r="V6" s="23">
        <v>0</v>
      </c>
      <c r="W6" s="23">
        <f t="shared" si="0"/>
        <v>33032.1</v>
      </c>
      <c r="X6" s="21">
        <v>17500</v>
      </c>
      <c r="Y6" s="21">
        <v>0</v>
      </c>
      <c r="Z6" s="21">
        <v>240</v>
      </c>
      <c r="AA6" s="21">
        <v>255</v>
      </c>
      <c r="AB6" s="23">
        <f t="shared" si="1"/>
        <v>4718.8714285714286</v>
      </c>
      <c r="AC6" s="23">
        <f t="shared" si="2"/>
        <v>137.63374999999999</v>
      </c>
      <c r="AD6" s="23" t="s">
        <v>1766</v>
      </c>
      <c r="AE6" s="284"/>
    </row>
    <row r="7" spans="1:31" s="20" customFormat="1" x14ac:dyDescent="0.25">
      <c r="A7" s="21" t="s">
        <v>469</v>
      </c>
      <c r="B7" s="39" t="s">
        <v>537</v>
      </c>
      <c r="C7" s="21" t="s">
        <v>35</v>
      </c>
      <c r="D7" s="21">
        <v>7</v>
      </c>
      <c r="E7" s="21">
        <v>0</v>
      </c>
      <c r="F7" s="21" t="s">
        <v>177</v>
      </c>
      <c r="G7" s="21" t="s">
        <v>542</v>
      </c>
      <c r="H7" s="21">
        <v>0</v>
      </c>
      <c r="I7" s="21">
        <v>20</v>
      </c>
      <c r="J7" s="21">
        <v>12</v>
      </c>
      <c r="K7" s="114">
        <v>19116</v>
      </c>
      <c r="L7" s="114">
        <v>0</v>
      </c>
      <c r="M7" s="114">
        <v>3823.2</v>
      </c>
      <c r="N7" s="114">
        <v>0</v>
      </c>
      <c r="O7" s="114">
        <v>1013.4</v>
      </c>
      <c r="P7" s="114">
        <v>635</v>
      </c>
      <c r="Q7" s="114">
        <v>7484</v>
      </c>
      <c r="R7" s="114">
        <v>962.22</v>
      </c>
      <c r="S7" s="114">
        <v>0</v>
      </c>
      <c r="T7" s="23">
        <v>0</v>
      </c>
      <c r="U7" s="114">
        <v>33033.82</v>
      </c>
      <c r="V7" s="23">
        <v>0</v>
      </c>
      <c r="W7" s="23">
        <f t="shared" si="0"/>
        <v>33033.82</v>
      </c>
      <c r="X7" s="21">
        <v>17500</v>
      </c>
      <c r="Y7" s="21">
        <v>0</v>
      </c>
      <c r="Z7" s="21">
        <v>240</v>
      </c>
      <c r="AA7" s="21">
        <v>252</v>
      </c>
      <c r="AB7" s="23">
        <f t="shared" si="1"/>
        <v>4719.1171428571424</v>
      </c>
      <c r="AC7" s="23">
        <f t="shared" si="2"/>
        <v>137.64091666666667</v>
      </c>
      <c r="AD7" s="23" t="s">
        <v>1767</v>
      </c>
      <c r="AE7" s="284"/>
    </row>
    <row r="8" spans="1:31" s="20" customFormat="1" x14ac:dyDescent="0.25">
      <c r="A8" s="21" t="s">
        <v>469</v>
      </c>
      <c r="B8" s="38" t="s">
        <v>559</v>
      </c>
      <c r="C8" s="21" t="s">
        <v>35</v>
      </c>
      <c r="D8" s="21">
        <v>7</v>
      </c>
      <c r="E8" s="21">
        <v>0</v>
      </c>
      <c r="F8" s="21" t="s">
        <v>177</v>
      </c>
      <c r="G8" s="21" t="s">
        <v>568</v>
      </c>
      <c r="H8" s="21">
        <v>0</v>
      </c>
      <c r="I8" s="21">
        <v>28</v>
      </c>
      <c r="J8" s="21">
        <v>12</v>
      </c>
      <c r="K8" s="23">
        <v>26762.400000000001</v>
      </c>
      <c r="L8" s="23">
        <v>0</v>
      </c>
      <c r="M8" s="23">
        <v>5352.48</v>
      </c>
      <c r="N8" s="23">
        <v>0</v>
      </c>
      <c r="O8" s="23">
        <v>1421.28</v>
      </c>
      <c r="P8" s="23">
        <v>764.12</v>
      </c>
      <c r="Q8" s="23">
        <v>10477.6</v>
      </c>
      <c r="R8" s="23">
        <v>0</v>
      </c>
      <c r="S8" s="23">
        <v>0</v>
      </c>
      <c r="T8" s="23">
        <v>0</v>
      </c>
      <c r="U8" s="23">
        <v>44777.88</v>
      </c>
      <c r="V8" s="23">
        <v>0</v>
      </c>
      <c r="W8" s="23">
        <f t="shared" si="0"/>
        <v>44777.88</v>
      </c>
      <c r="X8" s="21">
        <v>17500</v>
      </c>
      <c r="Y8" s="21">
        <v>0</v>
      </c>
      <c r="Z8" s="21">
        <v>336</v>
      </c>
      <c r="AA8" s="21">
        <v>320</v>
      </c>
      <c r="AB8" s="23">
        <f t="shared" si="1"/>
        <v>6396.8399999999992</v>
      </c>
      <c r="AC8" s="23">
        <f t="shared" si="2"/>
        <v>133.26749999999998</v>
      </c>
      <c r="AD8" s="23" t="s">
        <v>1768</v>
      </c>
      <c r="AE8" s="284"/>
    </row>
    <row r="9" spans="1:31" x14ac:dyDescent="0.25">
      <c r="A9" s="1" t="s">
        <v>469</v>
      </c>
      <c r="B9" s="31" t="s">
        <v>577</v>
      </c>
      <c r="C9" s="1" t="s">
        <v>35</v>
      </c>
      <c r="D9" s="1">
        <v>7</v>
      </c>
      <c r="E9" s="1">
        <v>0</v>
      </c>
      <c r="F9" s="1" t="s">
        <v>177</v>
      </c>
      <c r="G9" s="1" t="s">
        <v>582</v>
      </c>
      <c r="H9" s="1">
        <v>0</v>
      </c>
      <c r="I9" s="1">
        <v>23</v>
      </c>
      <c r="J9" s="1">
        <v>13</v>
      </c>
      <c r="K9" s="13">
        <v>24884.62</v>
      </c>
      <c r="L9" s="13">
        <v>0</v>
      </c>
      <c r="M9" s="13">
        <v>4976.92</v>
      </c>
      <c r="N9" s="13">
        <v>0</v>
      </c>
      <c r="O9" s="13">
        <v>1167.48</v>
      </c>
      <c r="P9" s="13">
        <v>618.47</v>
      </c>
      <c r="Q9" s="13">
        <v>8116.7</v>
      </c>
      <c r="R9" s="13">
        <v>1193.07</v>
      </c>
      <c r="S9" s="13">
        <v>0</v>
      </c>
      <c r="T9" s="13">
        <v>0</v>
      </c>
      <c r="U9" s="13">
        <v>40957.26</v>
      </c>
      <c r="V9" s="13">
        <v>0</v>
      </c>
      <c r="W9" s="13">
        <f t="shared" si="0"/>
        <v>40957.26</v>
      </c>
      <c r="X9" s="1">
        <v>17500</v>
      </c>
      <c r="Y9" s="1">
        <v>0</v>
      </c>
      <c r="Z9" s="1">
        <v>299</v>
      </c>
      <c r="AA9" s="1">
        <v>286</v>
      </c>
      <c r="AB9" s="13">
        <f t="shared" si="1"/>
        <v>5851.0371428571434</v>
      </c>
      <c r="AC9" s="13">
        <f t="shared" si="2"/>
        <v>136.98080267558529</v>
      </c>
      <c r="AD9" s="13"/>
      <c r="AE9" s="285"/>
    </row>
    <row r="10" spans="1:31" x14ac:dyDescent="0.25">
      <c r="A10" s="1"/>
      <c r="B10" s="1"/>
      <c r="C10" s="1"/>
      <c r="D10" s="1"/>
      <c r="E10" s="1"/>
      <c r="F10" s="1"/>
      <c r="G10" s="1"/>
      <c r="H10" s="1"/>
      <c r="I10" s="1"/>
      <c r="J10" s="1"/>
      <c r="K10" s="1"/>
      <c r="L10" s="1"/>
      <c r="M10" s="1"/>
      <c r="N10" s="1"/>
      <c r="O10" s="1"/>
      <c r="P10" s="1"/>
      <c r="Q10" s="1"/>
      <c r="R10" s="1"/>
      <c r="S10" s="1"/>
      <c r="T10" s="1"/>
      <c r="U10" s="1"/>
      <c r="V10" s="13"/>
      <c r="W10" s="13"/>
      <c r="X10" s="1"/>
      <c r="Y10" s="1"/>
      <c r="Z10" s="1"/>
      <c r="AA10" s="1"/>
      <c r="AB10" s="13"/>
      <c r="AC10" s="13"/>
      <c r="AD10" s="13"/>
      <c r="AE10" s="285"/>
    </row>
    <row r="11" spans="1:31" x14ac:dyDescent="0.25">
      <c r="A11" s="1"/>
      <c r="B11" s="1"/>
      <c r="C11" s="1"/>
      <c r="D11" s="1"/>
      <c r="E11" s="1"/>
      <c r="F11" s="1"/>
      <c r="G11" s="1"/>
      <c r="H11" s="1"/>
      <c r="I11" s="1"/>
      <c r="J11" s="1"/>
      <c r="K11" s="1"/>
      <c r="L11" s="1"/>
      <c r="M11" s="1"/>
      <c r="N11" s="1"/>
      <c r="O11" s="1"/>
      <c r="P11" s="1"/>
      <c r="Q11" s="1"/>
      <c r="R11" s="1"/>
      <c r="S11" s="1"/>
      <c r="T11" s="1"/>
      <c r="U11" s="1"/>
      <c r="V11" s="13"/>
      <c r="W11" s="13"/>
      <c r="X11" s="1"/>
      <c r="Y11" s="1"/>
      <c r="Z11" s="1"/>
      <c r="AA11" s="1"/>
      <c r="AB11" s="13"/>
      <c r="AC11" s="13"/>
      <c r="AD11" s="13"/>
      <c r="AE11" s="285"/>
    </row>
    <row r="12" spans="1:31" x14ac:dyDescent="0.25">
      <c r="A12" s="1"/>
      <c r="B12" s="1"/>
      <c r="C12" s="1"/>
      <c r="D12" s="1"/>
      <c r="E12" s="1"/>
      <c r="F12" s="1"/>
      <c r="G12" s="1"/>
      <c r="H12" s="1"/>
      <c r="I12" s="1"/>
      <c r="J12" s="1"/>
      <c r="K12" s="1"/>
      <c r="L12" s="1"/>
      <c r="M12" s="1"/>
      <c r="N12" s="1"/>
      <c r="O12" s="1"/>
      <c r="P12" s="1"/>
      <c r="Q12" s="1"/>
      <c r="R12" s="1"/>
      <c r="S12" s="1"/>
      <c r="T12" s="1"/>
      <c r="U12" s="1"/>
      <c r="V12" s="13"/>
      <c r="W12" s="13"/>
      <c r="X12" s="1"/>
      <c r="Y12" s="1"/>
      <c r="Z12" s="1"/>
      <c r="AA12" s="1"/>
      <c r="AB12" s="13"/>
      <c r="AC12" s="13"/>
      <c r="AD12" s="13"/>
      <c r="AE12" s="285"/>
    </row>
    <row r="13" spans="1:31" x14ac:dyDescent="0.25">
      <c r="A13" s="97"/>
      <c r="B13" s="97" t="s">
        <v>28</v>
      </c>
      <c r="C13" s="97">
        <f>COUNT(D4:D12)</f>
        <v>6</v>
      </c>
      <c r="D13" s="97">
        <f>SUM(D4:D12)</f>
        <v>42</v>
      </c>
      <c r="E13" s="97">
        <f>SUM(E4:E12)</f>
        <v>0</v>
      </c>
      <c r="F13" s="97"/>
      <c r="G13" s="97"/>
      <c r="H13" s="97">
        <f>SUM(H4:H12)</f>
        <v>4</v>
      </c>
      <c r="I13" s="97">
        <f>SUM(I4:I12)</f>
        <v>131</v>
      </c>
      <c r="J13" s="97">
        <f>MAX(J4:J12)</f>
        <v>13</v>
      </c>
      <c r="K13" s="98">
        <f>SUM(K4:K12)</f>
        <v>128111.01999999999</v>
      </c>
      <c r="L13" s="98">
        <f>SUM(L4:L12)</f>
        <v>0</v>
      </c>
      <c r="M13" s="98">
        <f t="shared" ref="M13:AA13" si="3">SUM(M4:M12)</f>
        <v>25622.199999999997</v>
      </c>
      <c r="N13" s="98">
        <f t="shared" si="3"/>
        <v>0</v>
      </c>
      <c r="O13" s="98">
        <f t="shared" si="3"/>
        <v>6853.5599999999995</v>
      </c>
      <c r="P13" s="98">
        <f t="shared" si="3"/>
        <v>3889.79</v>
      </c>
      <c r="Q13" s="98">
        <f t="shared" si="3"/>
        <v>48530.299999999996</v>
      </c>
      <c r="R13" s="98">
        <f t="shared" si="3"/>
        <v>5108.83</v>
      </c>
      <c r="S13" s="98">
        <f t="shared" si="3"/>
        <v>3700</v>
      </c>
      <c r="T13" s="98">
        <f t="shared" si="3"/>
        <v>0</v>
      </c>
      <c r="U13" s="98">
        <f t="shared" si="3"/>
        <v>221815.7</v>
      </c>
      <c r="V13" s="98">
        <f t="shared" si="3"/>
        <v>0</v>
      </c>
      <c r="W13" s="98">
        <f t="shared" si="3"/>
        <v>221815.7</v>
      </c>
      <c r="X13" s="101">
        <f t="shared" si="3"/>
        <v>105000</v>
      </c>
      <c r="Y13" s="101">
        <f t="shared" si="3"/>
        <v>0</v>
      </c>
      <c r="Z13" s="101">
        <f t="shared" si="3"/>
        <v>1595</v>
      </c>
      <c r="AA13" s="101">
        <f t="shared" si="3"/>
        <v>1518</v>
      </c>
      <c r="AB13" s="113">
        <f>W13/(D13+E13)</f>
        <v>5281.3261904761912</v>
      </c>
      <c r="AC13" s="113">
        <f>W13/Z13</f>
        <v>139.06940438871473</v>
      </c>
      <c r="AD13" s="113"/>
      <c r="AE13" s="113"/>
    </row>
    <row r="14" spans="1:31" ht="31.2" x14ac:dyDescent="0.25">
      <c r="A14" s="146" t="s">
        <v>14</v>
      </c>
      <c r="B14" s="146" t="s">
        <v>15</v>
      </c>
      <c r="C14" s="146" t="s">
        <v>16</v>
      </c>
      <c r="D14" s="43" t="s">
        <v>526</v>
      </c>
      <c r="E14" s="43" t="s">
        <v>524</v>
      </c>
      <c r="F14" s="146" t="s">
        <v>2</v>
      </c>
      <c r="G14" s="146" t="s">
        <v>3</v>
      </c>
      <c r="H14" s="43" t="s">
        <v>29</v>
      </c>
      <c r="I14" s="43" t="s">
        <v>4</v>
      </c>
      <c r="J14" s="43" t="s">
        <v>5</v>
      </c>
      <c r="K14" s="43" t="s">
        <v>6</v>
      </c>
      <c r="L14" s="43" t="s">
        <v>773</v>
      </c>
      <c r="M14" s="43" t="s">
        <v>13</v>
      </c>
      <c r="N14" s="146" t="s">
        <v>17</v>
      </c>
      <c r="O14" s="146" t="s">
        <v>7</v>
      </c>
      <c r="P14" s="43" t="s">
        <v>8</v>
      </c>
      <c r="Q14" s="146" t="s">
        <v>9</v>
      </c>
      <c r="R14" s="43" t="s">
        <v>18</v>
      </c>
      <c r="S14" s="146" t="s">
        <v>10</v>
      </c>
      <c r="T14" s="146" t="s">
        <v>12</v>
      </c>
      <c r="U14" s="43" t="s">
        <v>169</v>
      </c>
      <c r="V14" s="43" t="s">
        <v>170</v>
      </c>
      <c r="W14" s="43" t="s">
        <v>171</v>
      </c>
      <c r="X14" s="43" t="s">
        <v>163</v>
      </c>
      <c r="Y14" s="43" t="s">
        <v>164</v>
      </c>
      <c r="Z14" s="43" t="s">
        <v>165</v>
      </c>
      <c r="AA14" s="43" t="s">
        <v>166</v>
      </c>
      <c r="AB14" s="146" t="s">
        <v>167</v>
      </c>
      <c r="AC14" s="146" t="s">
        <v>168</v>
      </c>
      <c r="AD14" s="146" t="s">
        <v>1405</v>
      </c>
      <c r="AE14" s="146" t="s">
        <v>1406</v>
      </c>
    </row>
    <row r="15" spans="1:31" x14ac:dyDescent="0.25">
      <c r="A15" s="100"/>
      <c r="B15" s="100"/>
      <c r="C15" s="100"/>
      <c r="D15" s="100"/>
      <c r="E15" s="100"/>
      <c r="F15" s="100"/>
      <c r="G15" s="100"/>
      <c r="H15" s="100"/>
      <c r="I15" s="100"/>
      <c r="J15" s="100"/>
      <c r="K15" s="100"/>
      <c r="L15" s="100"/>
      <c r="M15" s="100"/>
      <c r="N15" s="100"/>
      <c r="O15" s="100"/>
      <c r="P15" s="100"/>
      <c r="Q15" s="100"/>
      <c r="R15" s="100"/>
      <c r="S15" s="100"/>
      <c r="T15" s="100"/>
      <c r="U15" s="100"/>
      <c r="V15" s="100"/>
      <c r="W15" s="100"/>
      <c r="X15" s="100"/>
      <c r="Y15" s="100"/>
      <c r="Z15" s="100"/>
      <c r="AA15" s="100"/>
      <c r="AB15" s="100"/>
      <c r="AC15" s="100"/>
      <c r="AD15" s="100"/>
      <c r="AE15" s="100"/>
    </row>
    <row r="16" spans="1:31" s="227" customFormat="1" ht="36" x14ac:dyDescent="0.25">
      <c r="A16" s="304" t="s">
        <v>1251</v>
      </c>
      <c r="B16" s="304"/>
      <c r="C16" s="245" t="s">
        <v>30</v>
      </c>
      <c r="D16" s="245" t="s">
        <v>526</v>
      </c>
      <c r="E16" s="245" t="s">
        <v>524</v>
      </c>
      <c r="F16" s="246"/>
      <c r="G16" s="246"/>
      <c r="H16" s="245" t="s">
        <v>31</v>
      </c>
      <c r="I16" s="245" t="s">
        <v>4</v>
      </c>
      <c r="J16" s="245" t="s">
        <v>5</v>
      </c>
      <c r="K16" s="245" t="s">
        <v>6</v>
      </c>
      <c r="L16" s="245" t="s">
        <v>773</v>
      </c>
      <c r="M16" s="245" t="s">
        <v>13</v>
      </c>
      <c r="N16" s="246" t="s">
        <v>17</v>
      </c>
      <c r="O16" s="246" t="s">
        <v>7</v>
      </c>
      <c r="P16" s="245" t="s">
        <v>8</v>
      </c>
      <c r="Q16" s="246" t="s">
        <v>9</v>
      </c>
      <c r="R16" s="245" t="s">
        <v>18</v>
      </c>
      <c r="S16" s="246" t="s">
        <v>10</v>
      </c>
      <c r="T16" s="246" t="s">
        <v>12</v>
      </c>
      <c r="U16" s="245" t="s">
        <v>169</v>
      </c>
      <c r="V16" s="245" t="s">
        <v>170</v>
      </c>
      <c r="W16" s="245" t="s">
        <v>171</v>
      </c>
      <c r="X16" s="245" t="s">
        <v>163</v>
      </c>
      <c r="Y16" s="245" t="s">
        <v>164</v>
      </c>
      <c r="Z16" s="245" t="s">
        <v>165</v>
      </c>
      <c r="AA16" s="245" t="s">
        <v>166</v>
      </c>
      <c r="AB16" s="247" t="s">
        <v>167</v>
      </c>
      <c r="AC16" s="247" t="s">
        <v>168</v>
      </c>
      <c r="AD16" s="247"/>
      <c r="AE16" s="247"/>
    </row>
    <row r="17" spans="1:31" ht="25.5" customHeight="1" x14ac:dyDescent="0.25">
      <c r="A17" s="303" t="s">
        <v>708</v>
      </c>
      <c r="B17" s="303"/>
      <c r="C17" s="100">
        <f>COUNT(D4:D8)</f>
        <v>5</v>
      </c>
      <c r="D17" s="100">
        <f>SUM(D4:D8)</f>
        <v>35</v>
      </c>
      <c r="E17" s="100">
        <f>SUM(E4:E8)</f>
        <v>0</v>
      </c>
      <c r="F17" s="100"/>
      <c r="G17" s="100"/>
      <c r="H17" s="100">
        <f>SUM(H4:H8)</f>
        <v>4</v>
      </c>
      <c r="I17" s="100">
        <f>SUM(I4:I8)</f>
        <v>108</v>
      </c>
      <c r="J17" s="100">
        <f>MAX(J4:J8)</f>
        <v>12</v>
      </c>
      <c r="K17" s="46">
        <f>SUM(K4:K8)</f>
        <v>103226.4</v>
      </c>
      <c r="L17" s="46">
        <f t="shared" ref="L17:V17" si="4">SUM(L4:L8)</f>
        <v>0</v>
      </c>
      <c r="M17" s="46">
        <f t="shared" si="4"/>
        <v>20645.28</v>
      </c>
      <c r="N17" s="46">
        <f t="shared" si="4"/>
        <v>0</v>
      </c>
      <c r="O17" s="46">
        <f t="shared" si="4"/>
        <v>5686.08</v>
      </c>
      <c r="P17" s="46">
        <f t="shared" si="4"/>
        <v>3271.3199999999997</v>
      </c>
      <c r="Q17" s="46">
        <f t="shared" si="4"/>
        <v>40413.599999999999</v>
      </c>
      <c r="R17" s="46">
        <f t="shared" si="4"/>
        <v>3915.76</v>
      </c>
      <c r="S17" s="46">
        <f t="shared" si="4"/>
        <v>3700</v>
      </c>
      <c r="T17" s="46">
        <f t="shared" si="4"/>
        <v>0</v>
      </c>
      <c r="U17" s="46">
        <f t="shared" si="4"/>
        <v>180858.44</v>
      </c>
      <c r="V17" s="46">
        <f t="shared" si="4"/>
        <v>0</v>
      </c>
      <c r="W17" s="72">
        <f>U17+V17</f>
        <v>180858.44</v>
      </c>
      <c r="X17" s="100">
        <f>SUM(X4:X8)</f>
        <v>87500</v>
      </c>
      <c r="Y17" s="100">
        <f>SUM(Y4:Y8)</f>
        <v>0</v>
      </c>
      <c r="Z17" s="100">
        <f>SUM(Z4:Z8)</f>
        <v>1296</v>
      </c>
      <c r="AA17" s="100">
        <f>SUM(AA4:AA8)</f>
        <v>1232</v>
      </c>
      <c r="AB17" s="72">
        <f>W17/(D17+E17)</f>
        <v>5167.384</v>
      </c>
      <c r="AC17" s="72">
        <f>W17/Z17</f>
        <v>139.55126543209877</v>
      </c>
      <c r="AD17" s="72"/>
      <c r="AE17" s="72"/>
    </row>
    <row r="18" spans="1:31" ht="25.5" customHeight="1" x14ac:dyDescent="0.25">
      <c r="A18" s="303" t="s">
        <v>741</v>
      </c>
      <c r="B18" s="303"/>
      <c r="C18" s="100">
        <f>COUNT(D9)</f>
        <v>1</v>
      </c>
      <c r="D18" s="100">
        <f>SUM(D9)</f>
        <v>7</v>
      </c>
      <c r="E18" s="100">
        <f>SUM(E9)</f>
        <v>0</v>
      </c>
      <c r="F18" s="100"/>
      <c r="G18" s="100"/>
      <c r="H18" s="100">
        <f>SUM(H9)</f>
        <v>0</v>
      </c>
      <c r="I18" s="100">
        <f>SUM(I9)</f>
        <v>23</v>
      </c>
      <c r="J18" s="100">
        <f>MAX(J9)</f>
        <v>13</v>
      </c>
      <c r="K18" s="46">
        <f>SUM(K9)</f>
        <v>24884.62</v>
      </c>
      <c r="L18" s="46">
        <f t="shared" ref="L18:V18" si="5">SUM(L9)</f>
        <v>0</v>
      </c>
      <c r="M18" s="46">
        <f t="shared" si="5"/>
        <v>4976.92</v>
      </c>
      <c r="N18" s="46">
        <f t="shared" si="5"/>
        <v>0</v>
      </c>
      <c r="O18" s="46">
        <f t="shared" si="5"/>
        <v>1167.48</v>
      </c>
      <c r="P18" s="46">
        <f t="shared" si="5"/>
        <v>618.47</v>
      </c>
      <c r="Q18" s="46">
        <f t="shared" si="5"/>
        <v>8116.7</v>
      </c>
      <c r="R18" s="46">
        <f t="shared" si="5"/>
        <v>1193.07</v>
      </c>
      <c r="S18" s="46">
        <f t="shared" si="5"/>
        <v>0</v>
      </c>
      <c r="T18" s="46">
        <f t="shared" si="5"/>
        <v>0</v>
      </c>
      <c r="U18" s="46">
        <f t="shared" si="5"/>
        <v>40957.26</v>
      </c>
      <c r="V18" s="46">
        <f t="shared" si="5"/>
        <v>0</v>
      </c>
      <c r="W18" s="72">
        <f>U18+V18</f>
        <v>40957.26</v>
      </c>
      <c r="X18" s="100">
        <f>SUM(X9)</f>
        <v>17500</v>
      </c>
      <c r="Y18" s="100">
        <f>SUM(Y9)</f>
        <v>0</v>
      </c>
      <c r="Z18" s="100">
        <f>SUM(Z9)</f>
        <v>299</v>
      </c>
      <c r="AA18" s="100">
        <f>SUM(AA9)</f>
        <v>286</v>
      </c>
      <c r="AB18" s="72">
        <f>W18/(D18+E18)</f>
        <v>5851.0371428571434</v>
      </c>
      <c r="AC18" s="72">
        <f>W18/Z18</f>
        <v>136.98080267558529</v>
      </c>
      <c r="AD18" s="72"/>
      <c r="AE18" s="72"/>
    </row>
  </sheetData>
  <mergeCells count="3">
    <mergeCell ref="A17:B17"/>
    <mergeCell ref="A18:B18"/>
    <mergeCell ref="A16:B16"/>
  </mergeCells>
  <pageMargins left="0.74803149606299213" right="0.74803149606299213" top="0.98425196850393704" bottom="0.98425196850393704" header="0.51181102362204722" footer="0.51181102362204722"/>
  <pageSetup paperSize="9" scale="47" orientation="landscape" r:id="rId1"/>
  <headerFooter alignWithMargins="0"/>
  <legacyDrawing r:id="rId2"/>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4">
    <pageSetUpPr fitToPage="1"/>
  </sheetPr>
  <dimension ref="A1:AE18"/>
  <sheetViews>
    <sheetView topLeftCell="Q1" workbookViewId="0">
      <selection activeCell="AG9" sqref="AG9"/>
    </sheetView>
  </sheetViews>
  <sheetFormatPr defaultRowHeight="13.2" x14ac:dyDescent="0.25"/>
  <cols>
    <col min="1" max="1" width="15.44140625" customWidth="1"/>
    <col min="2" max="2" width="12.109375" customWidth="1"/>
    <col min="6" max="6" width="15.88671875" customWidth="1"/>
    <col min="7" max="7" width="13.6640625" customWidth="1"/>
    <col min="11" max="11" width="12" bestFit="1" customWidth="1"/>
    <col min="12" max="12" width="6.44140625" bestFit="1" customWidth="1"/>
    <col min="13" max="13" width="11" bestFit="1" customWidth="1"/>
    <col min="14" max="14" width="8" bestFit="1" customWidth="1"/>
    <col min="15" max="16" width="10" bestFit="1" customWidth="1"/>
    <col min="17" max="17" width="11" bestFit="1" customWidth="1"/>
    <col min="18" max="19" width="10" bestFit="1" customWidth="1"/>
    <col min="20" max="20" width="8" bestFit="1" customWidth="1"/>
    <col min="21" max="21" width="12" bestFit="1" customWidth="1"/>
    <col min="23" max="23" width="12" bestFit="1" customWidth="1"/>
    <col min="28" max="28" width="10" bestFit="1" customWidth="1"/>
    <col min="29" max="29" width="9.44140625" bestFit="1" customWidth="1"/>
    <col min="30" max="30" width="19.44140625" customWidth="1"/>
    <col min="31" max="31" width="17.109375" customWidth="1"/>
  </cols>
  <sheetData>
    <row r="1" spans="1:31" x14ac:dyDescent="0.25">
      <c r="A1" s="10" t="s">
        <v>472</v>
      </c>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31" x14ac:dyDescent="0.25">
      <c r="A4" s="1" t="s">
        <v>473</v>
      </c>
      <c r="B4" s="8" t="s">
        <v>161</v>
      </c>
      <c r="C4" s="1" t="s">
        <v>35</v>
      </c>
      <c r="D4" s="1">
        <v>7</v>
      </c>
      <c r="E4" s="1">
        <v>0</v>
      </c>
      <c r="F4" s="1" t="s">
        <v>177</v>
      </c>
      <c r="G4" s="1" t="s">
        <v>504</v>
      </c>
      <c r="H4" s="1">
        <v>0</v>
      </c>
      <c r="I4" s="1">
        <v>20</v>
      </c>
      <c r="J4" s="1">
        <v>12</v>
      </c>
      <c r="K4" s="96">
        <v>19116</v>
      </c>
      <c r="L4" s="96">
        <v>0</v>
      </c>
      <c r="M4" s="96">
        <v>3823.2</v>
      </c>
      <c r="N4" s="96">
        <v>0</v>
      </c>
      <c r="O4" s="96">
        <v>1224.5999999999999</v>
      </c>
      <c r="P4" s="96">
        <v>665.4</v>
      </c>
      <c r="Q4" s="96">
        <v>7484</v>
      </c>
      <c r="R4" s="96">
        <v>969.34</v>
      </c>
      <c r="S4" s="96">
        <v>0</v>
      </c>
      <c r="T4" s="13">
        <v>0</v>
      </c>
      <c r="U4" s="96">
        <v>33282.54</v>
      </c>
      <c r="V4" s="13">
        <v>0</v>
      </c>
      <c r="W4" s="13">
        <f t="shared" ref="W4:W9" si="0">U4+V4</f>
        <v>33282.54</v>
      </c>
      <c r="X4" s="1">
        <v>17500</v>
      </c>
      <c r="Y4" s="1">
        <v>0</v>
      </c>
      <c r="Z4" s="1">
        <v>240</v>
      </c>
      <c r="AA4" s="1">
        <v>254</v>
      </c>
      <c r="AB4" s="13">
        <f t="shared" ref="AB4:AB9" si="1">W4/(D4+E4)</f>
        <v>4754.6485714285718</v>
      </c>
      <c r="AC4" s="13">
        <f t="shared" ref="AC4:AC9" si="2">W4/Z4</f>
        <v>138.67725000000002</v>
      </c>
      <c r="AD4" s="13" t="s">
        <v>1769</v>
      </c>
      <c r="AE4" s="285"/>
    </row>
    <row r="5" spans="1:31" x14ac:dyDescent="0.25">
      <c r="A5" s="1" t="s">
        <v>473</v>
      </c>
      <c r="B5" s="8" t="s">
        <v>442</v>
      </c>
      <c r="C5" s="1" t="s">
        <v>35</v>
      </c>
      <c r="D5" s="1">
        <v>7</v>
      </c>
      <c r="E5" s="1">
        <v>0</v>
      </c>
      <c r="F5" s="1" t="s">
        <v>177</v>
      </c>
      <c r="G5" s="1" t="s">
        <v>474</v>
      </c>
      <c r="H5" s="1">
        <v>4</v>
      </c>
      <c r="I5" s="1">
        <v>20</v>
      </c>
      <c r="J5" s="1">
        <v>12</v>
      </c>
      <c r="K5" s="96">
        <v>21116</v>
      </c>
      <c r="L5" s="96">
        <v>0</v>
      </c>
      <c r="M5" s="96">
        <v>3823.2</v>
      </c>
      <c r="N5" s="96">
        <v>0</v>
      </c>
      <c r="O5" s="96">
        <v>1013.4</v>
      </c>
      <c r="P5" s="96">
        <v>633.4</v>
      </c>
      <c r="Q5" s="96">
        <v>7484</v>
      </c>
      <c r="R5" s="96">
        <v>962.1</v>
      </c>
      <c r="S5" s="96">
        <v>3700</v>
      </c>
      <c r="T5" s="13">
        <v>0</v>
      </c>
      <c r="U5" s="96">
        <v>36732.1</v>
      </c>
      <c r="V5" s="13">
        <v>0</v>
      </c>
      <c r="W5" s="13">
        <f>U5+V5</f>
        <v>36732.1</v>
      </c>
      <c r="X5" s="1">
        <v>17500</v>
      </c>
      <c r="Y5" s="1">
        <v>0</v>
      </c>
      <c r="Z5" s="1">
        <v>280</v>
      </c>
      <c r="AA5" s="1">
        <v>297</v>
      </c>
      <c r="AB5" s="13">
        <f t="shared" si="1"/>
        <v>5247.4428571428571</v>
      </c>
      <c r="AC5" s="13">
        <f>W5/Z5</f>
        <v>131.18607142857141</v>
      </c>
      <c r="AD5" s="13" t="s">
        <v>1770</v>
      </c>
      <c r="AE5" s="285"/>
    </row>
    <row r="6" spans="1:31" x14ac:dyDescent="0.25">
      <c r="A6" s="1" t="s">
        <v>473</v>
      </c>
      <c r="B6" s="8" t="s">
        <v>496</v>
      </c>
      <c r="C6" s="1" t="s">
        <v>35</v>
      </c>
      <c r="D6" s="1">
        <v>7</v>
      </c>
      <c r="E6" s="1">
        <v>0</v>
      </c>
      <c r="F6" s="1" t="s">
        <v>177</v>
      </c>
      <c r="G6" s="1" t="s">
        <v>503</v>
      </c>
      <c r="H6" s="1">
        <v>0</v>
      </c>
      <c r="I6" s="1">
        <v>20</v>
      </c>
      <c r="J6" s="1">
        <v>12</v>
      </c>
      <c r="K6" s="96">
        <v>22116</v>
      </c>
      <c r="L6" s="96">
        <v>0</v>
      </c>
      <c r="M6" s="96">
        <v>3823.2</v>
      </c>
      <c r="N6" s="96">
        <v>0</v>
      </c>
      <c r="O6" s="96">
        <v>1013.4</v>
      </c>
      <c r="P6" s="96">
        <v>635</v>
      </c>
      <c r="Q6" s="96">
        <v>7484</v>
      </c>
      <c r="R6" s="96">
        <v>960.5</v>
      </c>
      <c r="S6" s="96">
        <v>0</v>
      </c>
      <c r="T6" s="13">
        <v>0</v>
      </c>
      <c r="U6" s="96">
        <v>36032.1</v>
      </c>
      <c r="V6" s="13">
        <v>0</v>
      </c>
      <c r="W6" s="13">
        <f t="shared" si="0"/>
        <v>36032.1</v>
      </c>
      <c r="X6" s="1">
        <v>17500</v>
      </c>
      <c r="Y6" s="1">
        <v>0</v>
      </c>
      <c r="Z6" s="1">
        <v>240</v>
      </c>
      <c r="AA6" s="1">
        <v>259</v>
      </c>
      <c r="AB6" s="13">
        <f t="shared" si="1"/>
        <v>5147.4428571428571</v>
      </c>
      <c r="AC6" s="13">
        <f t="shared" si="2"/>
        <v>150.13374999999999</v>
      </c>
      <c r="AD6" s="13" t="s">
        <v>1771</v>
      </c>
      <c r="AE6" s="285"/>
    </row>
    <row r="7" spans="1:31" x14ac:dyDescent="0.25">
      <c r="A7" s="1" t="s">
        <v>473</v>
      </c>
      <c r="B7" s="8" t="s">
        <v>537</v>
      </c>
      <c r="C7" s="1" t="s">
        <v>35</v>
      </c>
      <c r="D7" s="1">
        <v>7</v>
      </c>
      <c r="E7" s="1">
        <v>0</v>
      </c>
      <c r="F7" s="1" t="s">
        <v>177</v>
      </c>
      <c r="G7" s="1" t="s">
        <v>540</v>
      </c>
      <c r="H7" s="1">
        <v>0</v>
      </c>
      <c r="I7" s="1">
        <v>20</v>
      </c>
      <c r="J7" s="1">
        <v>12</v>
      </c>
      <c r="K7" s="96">
        <v>19116</v>
      </c>
      <c r="L7" s="96">
        <v>0</v>
      </c>
      <c r="M7" s="96">
        <v>3823.2</v>
      </c>
      <c r="N7" s="96">
        <v>0</v>
      </c>
      <c r="O7" s="96">
        <v>1013.4</v>
      </c>
      <c r="P7" s="96">
        <v>635</v>
      </c>
      <c r="Q7" s="96">
        <v>7484</v>
      </c>
      <c r="R7" s="96">
        <v>962.22</v>
      </c>
      <c r="S7" s="96">
        <v>0</v>
      </c>
      <c r="T7" s="13">
        <v>0</v>
      </c>
      <c r="U7" s="96">
        <v>33033.82</v>
      </c>
      <c r="V7" s="13">
        <v>0</v>
      </c>
      <c r="W7" s="13">
        <f t="shared" si="0"/>
        <v>33033.82</v>
      </c>
      <c r="X7" s="1">
        <v>17500</v>
      </c>
      <c r="Y7" s="1">
        <v>0</v>
      </c>
      <c r="Z7" s="1">
        <v>240</v>
      </c>
      <c r="AA7" s="1">
        <v>234</v>
      </c>
      <c r="AB7" s="13">
        <f t="shared" si="1"/>
        <v>4719.1171428571424</v>
      </c>
      <c r="AC7" s="13">
        <f t="shared" si="2"/>
        <v>137.64091666666667</v>
      </c>
      <c r="AD7" s="13" t="s">
        <v>1772</v>
      </c>
      <c r="AE7" s="285"/>
    </row>
    <row r="8" spans="1:31" x14ac:dyDescent="0.25">
      <c r="A8" s="1" t="s">
        <v>473</v>
      </c>
      <c r="B8" s="31" t="s">
        <v>559</v>
      </c>
      <c r="C8" s="1" t="s">
        <v>35</v>
      </c>
      <c r="D8" s="1">
        <v>7</v>
      </c>
      <c r="E8" s="1">
        <v>0</v>
      </c>
      <c r="F8" s="1" t="s">
        <v>177</v>
      </c>
      <c r="G8" s="1" t="s">
        <v>584</v>
      </c>
      <c r="H8" s="1">
        <v>0</v>
      </c>
      <c r="I8" s="1">
        <v>28</v>
      </c>
      <c r="J8" s="1">
        <v>11</v>
      </c>
      <c r="K8" s="13">
        <v>26762.400000000001</v>
      </c>
      <c r="L8" s="13">
        <v>0</v>
      </c>
      <c r="M8" s="13">
        <v>5352.48</v>
      </c>
      <c r="N8" s="13">
        <v>0</v>
      </c>
      <c r="O8" s="13">
        <v>1418.76</v>
      </c>
      <c r="P8" s="13">
        <v>764.12</v>
      </c>
      <c r="Q8" s="13">
        <v>10477.6</v>
      </c>
      <c r="R8" s="13">
        <v>0.1</v>
      </c>
      <c r="S8" s="13">
        <v>0</v>
      </c>
      <c r="T8" s="13">
        <v>0</v>
      </c>
      <c r="U8" s="13">
        <v>44775.46</v>
      </c>
      <c r="V8" s="13">
        <v>0</v>
      </c>
      <c r="W8" s="13">
        <f t="shared" si="0"/>
        <v>44775.46</v>
      </c>
      <c r="X8" s="1">
        <v>17500</v>
      </c>
      <c r="Y8" s="1">
        <v>0</v>
      </c>
      <c r="Z8" s="1">
        <v>336</v>
      </c>
      <c r="AA8" s="1">
        <v>260</v>
      </c>
      <c r="AB8" s="13">
        <f t="shared" si="1"/>
        <v>6396.494285714286</v>
      </c>
      <c r="AC8" s="13">
        <f t="shared" si="2"/>
        <v>133.26029761904761</v>
      </c>
      <c r="AD8" s="13" t="s">
        <v>1773</v>
      </c>
      <c r="AE8" s="285"/>
    </row>
    <row r="9" spans="1:31" x14ac:dyDescent="0.25">
      <c r="A9" s="1" t="s">
        <v>473</v>
      </c>
      <c r="B9" s="31" t="s">
        <v>577</v>
      </c>
      <c r="C9" s="1" t="s">
        <v>35</v>
      </c>
      <c r="D9" s="1">
        <v>7</v>
      </c>
      <c r="E9" s="1">
        <v>0</v>
      </c>
      <c r="F9" s="1" t="s">
        <v>177</v>
      </c>
      <c r="G9" s="1" t="s">
        <v>585</v>
      </c>
      <c r="H9" s="1">
        <v>0</v>
      </c>
      <c r="I9" s="1">
        <v>23</v>
      </c>
      <c r="J9" s="1">
        <v>12</v>
      </c>
      <c r="K9" s="13">
        <v>24884.62</v>
      </c>
      <c r="L9" s="13">
        <v>0</v>
      </c>
      <c r="M9" s="13">
        <v>4976.92</v>
      </c>
      <c r="N9" s="13">
        <v>0</v>
      </c>
      <c r="O9" s="13">
        <v>1165.4100000000001</v>
      </c>
      <c r="P9" s="13">
        <v>627.66999999999996</v>
      </c>
      <c r="Q9" s="13">
        <v>8116.7</v>
      </c>
      <c r="R9" s="13">
        <v>1193.1400000000001</v>
      </c>
      <c r="S9" s="13">
        <v>0</v>
      </c>
      <c r="T9" s="13">
        <v>0</v>
      </c>
      <c r="U9" s="13">
        <v>40964.46</v>
      </c>
      <c r="V9" s="13">
        <v>0</v>
      </c>
      <c r="W9" s="13">
        <f t="shared" si="0"/>
        <v>40964.46</v>
      </c>
      <c r="X9" s="1">
        <v>17500</v>
      </c>
      <c r="Y9" s="1">
        <v>9</v>
      </c>
      <c r="Z9" s="1">
        <v>276</v>
      </c>
      <c r="AA9" s="1">
        <v>327</v>
      </c>
      <c r="AB9" s="13">
        <f t="shared" si="1"/>
        <v>5852.0657142857144</v>
      </c>
      <c r="AC9" s="13">
        <f t="shared" si="2"/>
        <v>148.42195652173913</v>
      </c>
      <c r="AD9" s="13"/>
      <c r="AE9" s="285"/>
    </row>
    <row r="10" spans="1:31" x14ac:dyDescent="0.25">
      <c r="A10" s="1"/>
      <c r="B10" s="1"/>
      <c r="C10" s="1"/>
      <c r="D10" s="1"/>
      <c r="E10" s="1"/>
      <c r="F10" s="1"/>
      <c r="G10" s="1"/>
      <c r="H10" s="1"/>
      <c r="I10" s="1"/>
      <c r="J10" s="1"/>
      <c r="K10" s="1"/>
      <c r="L10" s="1"/>
      <c r="M10" s="1"/>
      <c r="N10" s="1"/>
      <c r="O10" s="1"/>
      <c r="P10" s="1"/>
      <c r="Q10" s="1"/>
      <c r="R10" s="1"/>
      <c r="S10" s="1"/>
      <c r="T10" s="1"/>
      <c r="U10" s="1"/>
      <c r="V10" s="13"/>
      <c r="W10" s="13"/>
      <c r="X10" s="1"/>
      <c r="Y10" s="1"/>
      <c r="Z10" s="1"/>
      <c r="AA10" s="1"/>
      <c r="AB10" s="13"/>
      <c r="AC10" s="13"/>
      <c r="AD10" s="13"/>
      <c r="AE10" s="285"/>
    </row>
    <row r="11" spans="1:31" x14ac:dyDescent="0.25">
      <c r="A11" s="1"/>
      <c r="B11" s="1"/>
      <c r="C11" s="1"/>
      <c r="D11" s="1"/>
      <c r="E11" s="1"/>
      <c r="F11" s="1"/>
      <c r="G11" s="1"/>
      <c r="H11" s="1"/>
      <c r="I11" s="1"/>
      <c r="J11" s="1"/>
      <c r="K11" s="1"/>
      <c r="L11" s="1"/>
      <c r="M11" s="1"/>
      <c r="N11" s="1"/>
      <c r="O11" s="1"/>
      <c r="P11" s="1"/>
      <c r="Q11" s="1"/>
      <c r="R11" s="1"/>
      <c r="S11" s="1"/>
      <c r="T11" s="1"/>
      <c r="U11" s="1"/>
      <c r="V11" s="13"/>
      <c r="W11" s="13"/>
      <c r="X11" s="1"/>
      <c r="Y11" s="1"/>
      <c r="Z11" s="1"/>
      <c r="AA11" s="1"/>
      <c r="AB11" s="13"/>
      <c r="AC11" s="13"/>
      <c r="AD11" s="13"/>
      <c r="AE11" s="285"/>
    </row>
    <row r="12" spans="1:31" x14ac:dyDescent="0.25">
      <c r="A12" s="1"/>
      <c r="B12" s="1"/>
      <c r="C12" s="1"/>
      <c r="D12" s="1"/>
      <c r="E12" s="1"/>
      <c r="F12" s="1"/>
      <c r="G12" s="1"/>
      <c r="H12" s="1"/>
      <c r="I12" s="1"/>
      <c r="J12" s="1"/>
      <c r="K12" s="1"/>
      <c r="L12" s="1"/>
      <c r="M12" s="1"/>
      <c r="N12" s="1"/>
      <c r="O12" s="1"/>
      <c r="P12" s="1"/>
      <c r="Q12" s="1"/>
      <c r="R12" s="1"/>
      <c r="S12" s="1"/>
      <c r="T12" s="1"/>
      <c r="U12" s="1"/>
      <c r="V12" s="13"/>
      <c r="W12" s="13"/>
      <c r="X12" s="1"/>
      <c r="Y12" s="1"/>
      <c r="Z12" s="1"/>
      <c r="AA12" s="1"/>
      <c r="AB12" s="13"/>
      <c r="AC12" s="13"/>
      <c r="AD12" s="13"/>
      <c r="AE12" s="285"/>
    </row>
    <row r="13" spans="1:31" x14ac:dyDescent="0.25">
      <c r="A13" s="97"/>
      <c r="B13" s="97" t="s">
        <v>28</v>
      </c>
      <c r="C13" s="97">
        <f>COUNT(D4:D12)</f>
        <v>6</v>
      </c>
      <c r="D13" s="97">
        <f>SUM(D4:D12)</f>
        <v>42</v>
      </c>
      <c r="E13" s="97">
        <f>SUM(E4:E12)</f>
        <v>0</v>
      </c>
      <c r="F13" s="97"/>
      <c r="G13" s="97"/>
      <c r="H13" s="97">
        <f>SUM(H4:H12)</f>
        <v>4</v>
      </c>
      <c r="I13" s="97">
        <f>SUM(I4:I12)</f>
        <v>131</v>
      </c>
      <c r="J13" s="97">
        <f>MAX(J4:J12)</f>
        <v>12</v>
      </c>
      <c r="K13" s="98">
        <f>SUM(K4:K12)</f>
        <v>133111.01999999999</v>
      </c>
      <c r="L13" s="98">
        <f>SUM(L4:L12)</f>
        <v>0</v>
      </c>
      <c r="M13" s="98">
        <f t="shared" ref="M13:AA13" si="3">SUM(M4:M12)</f>
        <v>25622.199999999997</v>
      </c>
      <c r="N13" s="98">
        <f t="shared" si="3"/>
        <v>0</v>
      </c>
      <c r="O13" s="98">
        <f t="shared" si="3"/>
        <v>6848.97</v>
      </c>
      <c r="P13" s="98">
        <f t="shared" si="3"/>
        <v>3960.59</v>
      </c>
      <c r="Q13" s="98">
        <f t="shared" si="3"/>
        <v>48530.299999999996</v>
      </c>
      <c r="R13" s="98">
        <f t="shared" si="3"/>
        <v>5047.3999999999996</v>
      </c>
      <c r="S13" s="98">
        <f t="shared" si="3"/>
        <v>3700</v>
      </c>
      <c r="T13" s="98">
        <f t="shared" si="3"/>
        <v>0</v>
      </c>
      <c r="U13" s="98">
        <f t="shared" si="3"/>
        <v>224820.47999999998</v>
      </c>
      <c r="V13" s="98">
        <f t="shared" si="3"/>
        <v>0</v>
      </c>
      <c r="W13" s="98">
        <f t="shared" si="3"/>
        <v>224820.47999999998</v>
      </c>
      <c r="X13" s="101">
        <f t="shared" si="3"/>
        <v>105000</v>
      </c>
      <c r="Y13" s="101">
        <f t="shared" si="3"/>
        <v>9</v>
      </c>
      <c r="Z13" s="101">
        <f t="shared" si="3"/>
        <v>1612</v>
      </c>
      <c r="AA13" s="101">
        <f t="shared" si="3"/>
        <v>1631</v>
      </c>
      <c r="AB13" s="113">
        <f>W13/(D13+E13)</f>
        <v>5352.8685714285712</v>
      </c>
      <c r="AC13" s="113">
        <f>W13/Z13</f>
        <v>139.46679900744417</v>
      </c>
      <c r="AD13" s="113"/>
      <c r="AE13" s="113"/>
    </row>
    <row r="14" spans="1:31" ht="31.2" x14ac:dyDescent="0.25">
      <c r="A14" s="146" t="s">
        <v>14</v>
      </c>
      <c r="B14" s="146" t="s">
        <v>15</v>
      </c>
      <c r="C14" s="146" t="s">
        <v>16</v>
      </c>
      <c r="D14" s="43" t="s">
        <v>526</v>
      </c>
      <c r="E14" s="43" t="s">
        <v>524</v>
      </c>
      <c r="F14" s="146" t="s">
        <v>2</v>
      </c>
      <c r="G14" s="146" t="s">
        <v>3</v>
      </c>
      <c r="H14" s="43" t="s">
        <v>29</v>
      </c>
      <c r="I14" s="43" t="s">
        <v>4</v>
      </c>
      <c r="J14" s="43" t="s">
        <v>5</v>
      </c>
      <c r="K14" s="43" t="s">
        <v>6</v>
      </c>
      <c r="L14" s="43" t="s">
        <v>773</v>
      </c>
      <c r="M14" s="43" t="s">
        <v>13</v>
      </c>
      <c r="N14" s="146" t="s">
        <v>17</v>
      </c>
      <c r="O14" s="146" t="s">
        <v>7</v>
      </c>
      <c r="P14" s="43" t="s">
        <v>8</v>
      </c>
      <c r="Q14" s="146" t="s">
        <v>9</v>
      </c>
      <c r="R14" s="43" t="s">
        <v>18</v>
      </c>
      <c r="S14" s="146" t="s">
        <v>10</v>
      </c>
      <c r="T14" s="146" t="s">
        <v>12</v>
      </c>
      <c r="U14" s="43" t="s">
        <v>169</v>
      </c>
      <c r="V14" s="43" t="s">
        <v>170</v>
      </c>
      <c r="W14" s="43" t="s">
        <v>171</v>
      </c>
      <c r="X14" s="43" t="s">
        <v>163</v>
      </c>
      <c r="Y14" s="43" t="s">
        <v>164</v>
      </c>
      <c r="Z14" s="43" t="s">
        <v>165</v>
      </c>
      <c r="AA14" s="43" t="s">
        <v>166</v>
      </c>
      <c r="AB14" s="146" t="s">
        <v>167</v>
      </c>
      <c r="AC14" s="146" t="s">
        <v>168</v>
      </c>
      <c r="AD14" s="146" t="s">
        <v>1405</v>
      </c>
      <c r="AE14" s="146" t="s">
        <v>1406</v>
      </c>
    </row>
    <row r="15" spans="1:31" x14ac:dyDescent="0.25">
      <c r="A15" s="100"/>
      <c r="B15" s="100"/>
      <c r="C15" s="100"/>
      <c r="D15" s="100"/>
      <c r="E15" s="100"/>
      <c r="F15" s="100"/>
      <c r="G15" s="100"/>
      <c r="H15" s="100"/>
      <c r="I15" s="100"/>
      <c r="J15" s="100"/>
      <c r="K15" s="100"/>
      <c r="L15" s="100"/>
      <c r="M15" s="100"/>
      <c r="N15" s="100"/>
      <c r="O15" s="100"/>
      <c r="P15" s="100"/>
      <c r="Q15" s="100"/>
      <c r="R15" s="100"/>
      <c r="S15" s="100"/>
      <c r="T15" s="100"/>
      <c r="U15" s="100"/>
      <c r="V15" s="100"/>
      <c r="W15" s="100"/>
      <c r="X15" s="100"/>
      <c r="Y15" s="100"/>
      <c r="Z15" s="100"/>
      <c r="AA15" s="100"/>
      <c r="AB15" s="100"/>
      <c r="AC15" s="100"/>
      <c r="AD15" s="100"/>
      <c r="AE15" s="100"/>
    </row>
    <row r="16" spans="1:31" s="227" customFormat="1" ht="36" x14ac:dyDescent="0.25">
      <c r="A16" s="304" t="s">
        <v>1251</v>
      </c>
      <c r="B16" s="304"/>
      <c r="C16" s="245" t="s">
        <v>30</v>
      </c>
      <c r="D16" s="245" t="s">
        <v>526</v>
      </c>
      <c r="E16" s="245" t="s">
        <v>524</v>
      </c>
      <c r="F16" s="246"/>
      <c r="G16" s="246"/>
      <c r="H16" s="245" t="s">
        <v>31</v>
      </c>
      <c r="I16" s="245" t="s">
        <v>4</v>
      </c>
      <c r="J16" s="245" t="s">
        <v>5</v>
      </c>
      <c r="K16" s="245" t="s">
        <v>6</v>
      </c>
      <c r="L16" s="245" t="s">
        <v>773</v>
      </c>
      <c r="M16" s="245" t="s">
        <v>13</v>
      </c>
      <c r="N16" s="246" t="s">
        <v>17</v>
      </c>
      <c r="O16" s="246" t="s">
        <v>7</v>
      </c>
      <c r="P16" s="245" t="s">
        <v>8</v>
      </c>
      <c r="Q16" s="246" t="s">
        <v>9</v>
      </c>
      <c r="R16" s="245" t="s">
        <v>18</v>
      </c>
      <c r="S16" s="246" t="s">
        <v>10</v>
      </c>
      <c r="T16" s="246" t="s">
        <v>12</v>
      </c>
      <c r="U16" s="245" t="s">
        <v>169</v>
      </c>
      <c r="V16" s="245" t="s">
        <v>170</v>
      </c>
      <c r="W16" s="245" t="s">
        <v>171</v>
      </c>
      <c r="X16" s="245" t="s">
        <v>163</v>
      </c>
      <c r="Y16" s="245" t="s">
        <v>164</v>
      </c>
      <c r="Z16" s="245" t="s">
        <v>165</v>
      </c>
      <c r="AA16" s="245" t="s">
        <v>166</v>
      </c>
      <c r="AB16" s="247" t="s">
        <v>167</v>
      </c>
      <c r="AC16" s="247" t="s">
        <v>168</v>
      </c>
      <c r="AD16" s="247"/>
      <c r="AE16" s="247"/>
    </row>
    <row r="17" spans="1:31" ht="25.5" customHeight="1" x14ac:dyDescent="0.25">
      <c r="A17" s="303" t="s">
        <v>708</v>
      </c>
      <c r="B17" s="303"/>
      <c r="C17" s="100">
        <f>COUNT(D4:D8)</f>
        <v>5</v>
      </c>
      <c r="D17" s="100">
        <f>SUM(D4:D8)</f>
        <v>35</v>
      </c>
      <c r="E17" s="100">
        <f>SUM(E4:E8)</f>
        <v>0</v>
      </c>
      <c r="F17" s="100"/>
      <c r="G17" s="100"/>
      <c r="H17" s="100">
        <f>SUM(H4:H8)</f>
        <v>4</v>
      </c>
      <c r="I17" s="100">
        <f>SUM(I4:I8)</f>
        <v>108</v>
      </c>
      <c r="J17" s="100">
        <f>MAX(J4:J8)</f>
        <v>12</v>
      </c>
      <c r="K17" s="46">
        <f>SUM(K4:K8)</f>
        <v>108226.4</v>
      </c>
      <c r="L17" s="46">
        <f t="shared" ref="L17:V17" si="4">SUM(L4:L8)</f>
        <v>0</v>
      </c>
      <c r="M17" s="46">
        <f t="shared" si="4"/>
        <v>20645.28</v>
      </c>
      <c r="N17" s="46">
        <f t="shared" si="4"/>
        <v>0</v>
      </c>
      <c r="O17" s="46">
        <f t="shared" si="4"/>
        <v>5683.56</v>
      </c>
      <c r="P17" s="46">
        <f t="shared" si="4"/>
        <v>3332.92</v>
      </c>
      <c r="Q17" s="46">
        <f t="shared" si="4"/>
        <v>40413.599999999999</v>
      </c>
      <c r="R17" s="46">
        <f t="shared" si="4"/>
        <v>3854.2599999999998</v>
      </c>
      <c r="S17" s="46">
        <f t="shared" si="4"/>
        <v>3700</v>
      </c>
      <c r="T17" s="46">
        <f t="shared" si="4"/>
        <v>0</v>
      </c>
      <c r="U17" s="46">
        <f t="shared" si="4"/>
        <v>183856.02</v>
      </c>
      <c r="V17" s="46">
        <f t="shared" si="4"/>
        <v>0</v>
      </c>
      <c r="W17" s="72">
        <f>U17+V17</f>
        <v>183856.02</v>
      </c>
      <c r="X17" s="100">
        <f>SUM(X4:X8)</f>
        <v>87500</v>
      </c>
      <c r="Y17" s="100">
        <f>SUM(Y4:Y8)</f>
        <v>0</v>
      </c>
      <c r="Z17" s="100">
        <f>SUM(Z4:Z8)</f>
        <v>1336</v>
      </c>
      <c r="AA17" s="100">
        <f>SUM(AA4:AA8)</f>
        <v>1304</v>
      </c>
      <c r="AB17" s="72">
        <f>W17/(D17+E17)</f>
        <v>5253.0291428571427</v>
      </c>
      <c r="AC17" s="72">
        <f>W17/Z17</f>
        <v>137.61678143712575</v>
      </c>
      <c r="AD17" s="72"/>
      <c r="AE17" s="72"/>
    </row>
    <row r="18" spans="1:31" ht="25.5" customHeight="1" x14ac:dyDescent="0.25">
      <c r="A18" s="303" t="s">
        <v>741</v>
      </c>
      <c r="B18" s="303"/>
      <c r="C18" s="100">
        <f>COUNT(D9)</f>
        <v>1</v>
      </c>
      <c r="D18" s="100">
        <f>SUM(D9)</f>
        <v>7</v>
      </c>
      <c r="E18" s="100">
        <f>SUM(E9)</f>
        <v>0</v>
      </c>
      <c r="F18" s="100"/>
      <c r="G18" s="100"/>
      <c r="H18" s="100">
        <f>SUM(H9)</f>
        <v>0</v>
      </c>
      <c r="I18" s="100">
        <f>SUM(I9)</f>
        <v>23</v>
      </c>
      <c r="J18" s="100">
        <f>MAX(J9)</f>
        <v>12</v>
      </c>
      <c r="K18" s="46">
        <f>SUM(K9)</f>
        <v>24884.62</v>
      </c>
      <c r="L18" s="46">
        <f t="shared" ref="L18:V18" si="5">SUM(L9)</f>
        <v>0</v>
      </c>
      <c r="M18" s="46">
        <f t="shared" si="5"/>
        <v>4976.92</v>
      </c>
      <c r="N18" s="46">
        <f t="shared" si="5"/>
        <v>0</v>
      </c>
      <c r="O18" s="46">
        <f t="shared" si="5"/>
        <v>1165.4100000000001</v>
      </c>
      <c r="P18" s="46">
        <f t="shared" si="5"/>
        <v>627.66999999999996</v>
      </c>
      <c r="Q18" s="46">
        <f t="shared" si="5"/>
        <v>8116.7</v>
      </c>
      <c r="R18" s="46">
        <f t="shared" si="5"/>
        <v>1193.1400000000001</v>
      </c>
      <c r="S18" s="46">
        <f t="shared" si="5"/>
        <v>0</v>
      </c>
      <c r="T18" s="46">
        <f t="shared" si="5"/>
        <v>0</v>
      </c>
      <c r="U18" s="46">
        <f t="shared" si="5"/>
        <v>40964.46</v>
      </c>
      <c r="V18" s="46">
        <f t="shared" si="5"/>
        <v>0</v>
      </c>
      <c r="W18" s="72">
        <f>U18+V18</f>
        <v>40964.46</v>
      </c>
      <c r="X18" s="100">
        <f>SUM(X9)</f>
        <v>17500</v>
      </c>
      <c r="Y18" s="100">
        <f>SUM(Y9)</f>
        <v>9</v>
      </c>
      <c r="Z18" s="100">
        <f>SUM(Z9)</f>
        <v>276</v>
      </c>
      <c r="AA18" s="100">
        <f>SUM(AA9)</f>
        <v>327</v>
      </c>
      <c r="AB18" s="72">
        <f>W18/(D18+E18)</f>
        <v>5852.0657142857144</v>
      </c>
      <c r="AC18" s="72">
        <f>W18/Z18</f>
        <v>148.42195652173913</v>
      </c>
      <c r="AD18" s="72"/>
      <c r="AE18" s="72"/>
    </row>
  </sheetData>
  <mergeCells count="3">
    <mergeCell ref="A17:B17"/>
    <mergeCell ref="A18:B18"/>
    <mergeCell ref="A16:B16"/>
  </mergeCells>
  <pageMargins left="0.74803149606299213" right="0.74803149606299213" top="0.98425196850393704" bottom="0.98425196850393704" header="0.51181102362204722" footer="0.51181102362204722"/>
  <pageSetup paperSize="9" scale="47" orientation="landscape" r:id="rId1"/>
  <headerFooter alignWithMargins="0"/>
  <legacyDrawing r:id="rId2"/>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5">
    <pageSetUpPr fitToPage="1"/>
  </sheetPr>
  <dimension ref="A1:AE21"/>
  <sheetViews>
    <sheetView topLeftCell="O1" workbookViewId="0">
      <selection activeCell="AE4" sqref="AE4:AE15"/>
    </sheetView>
  </sheetViews>
  <sheetFormatPr defaultRowHeight="13.2" x14ac:dyDescent="0.25"/>
  <cols>
    <col min="1" max="1" width="13.44140625" customWidth="1"/>
    <col min="2" max="2" width="13.88671875" customWidth="1"/>
    <col min="3" max="3" width="13.6640625" customWidth="1"/>
    <col min="6" max="7" width="15.44140625" customWidth="1"/>
    <col min="11" max="11" width="12" bestFit="1" customWidth="1"/>
    <col min="12" max="12" width="6.44140625" bestFit="1" customWidth="1"/>
    <col min="13" max="13" width="11" bestFit="1" customWidth="1"/>
    <col min="14" max="14" width="8" bestFit="1" customWidth="1"/>
    <col min="15" max="16" width="10" bestFit="1" customWidth="1"/>
    <col min="17" max="17" width="11" customWidth="1"/>
    <col min="18" max="18" width="10" bestFit="1" customWidth="1"/>
    <col min="19" max="19" width="7.44140625" bestFit="1" customWidth="1"/>
    <col min="20" max="20" width="8" bestFit="1" customWidth="1"/>
    <col min="21" max="21" width="12" bestFit="1" customWidth="1"/>
    <col min="23" max="23" width="12" bestFit="1" customWidth="1"/>
    <col min="28" max="28" width="10" bestFit="1" customWidth="1"/>
    <col min="29" max="29" width="9.44140625" bestFit="1" customWidth="1"/>
    <col min="30" max="30" width="17.109375" customWidth="1"/>
    <col min="31" max="31" width="24.109375" customWidth="1"/>
  </cols>
  <sheetData>
    <row r="1" spans="1:31" x14ac:dyDescent="0.25">
      <c r="A1" s="10" t="s">
        <v>619</v>
      </c>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31" s="20" customFormat="1" x14ac:dyDescent="0.25">
      <c r="A4" s="21" t="s">
        <v>516</v>
      </c>
      <c r="B4" s="39" t="s">
        <v>509</v>
      </c>
      <c r="C4" s="21" t="s">
        <v>35</v>
      </c>
      <c r="D4" s="21">
        <v>7</v>
      </c>
      <c r="E4" s="21">
        <v>0</v>
      </c>
      <c r="F4" s="21" t="s">
        <v>191</v>
      </c>
      <c r="G4" s="21" t="s">
        <v>517</v>
      </c>
      <c r="H4" s="21">
        <v>0</v>
      </c>
      <c r="I4" s="21">
        <v>20</v>
      </c>
      <c r="J4" s="21">
        <v>14</v>
      </c>
      <c r="K4" s="114">
        <v>19116</v>
      </c>
      <c r="L4" s="114">
        <v>0</v>
      </c>
      <c r="M4" s="114">
        <v>3823.2</v>
      </c>
      <c r="N4" s="114">
        <v>0</v>
      </c>
      <c r="O4" s="114">
        <v>1013.4</v>
      </c>
      <c r="P4" s="114">
        <v>633.4</v>
      </c>
      <c r="Q4" s="114">
        <v>7484</v>
      </c>
      <c r="R4" s="114">
        <v>962.1</v>
      </c>
      <c r="S4" s="114">
        <v>0</v>
      </c>
      <c r="T4" s="23">
        <v>0</v>
      </c>
      <c r="U4" s="114">
        <v>33032.1</v>
      </c>
      <c r="V4" s="23">
        <v>0</v>
      </c>
      <c r="W4" s="23">
        <f t="shared" ref="W4:W12" si="0">U4+V4</f>
        <v>33032.1</v>
      </c>
      <c r="X4" s="21">
        <v>17500</v>
      </c>
      <c r="Y4" s="21">
        <v>0</v>
      </c>
      <c r="Z4" s="21">
        <v>240</v>
      </c>
      <c r="AA4" s="21">
        <v>260</v>
      </c>
      <c r="AB4" s="23">
        <f>W4/(D4+E4)</f>
        <v>4718.8714285714286</v>
      </c>
      <c r="AC4" s="23">
        <f t="shared" ref="AC4:AC12" si="1">W4/Z4</f>
        <v>137.63374999999999</v>
      </c>
      <c r="AD4" s="23" t="s">
        <v>1774</v>
      </c>
      <c r="AE4" s="284"/>
    </row>
    <row r="5" spans="1:31" s="20" customFormat="1" x14ac:dyDescent="0.25">
      <c r="A5" s="21" t="s">
        <v>516</v>
      </c>
      <c r="B5" s="39" t="s">
        <v>537</v>
      </c>
      <c r="C5" s="21" t="s">
        <v>35</v>
      </c>
      <c r="D5" s="21">
        <v>7</v>
      </c>
      <c r="E5" s="21">
        <v>0</v>
      </c>
      <c r="F5" s="21" t="s">
        <v>191</v>
      </c>
      <c r="G5" s="21" t="s">
        <v>541</v>
      </c>
      <c r="H5" s="21">
        <v>0</v>
      </c>
      <c r="I5" s="21">
        <v>20</v>
      </c>
      <c r="J5" s="21">
        <v>14</v>
      </c>
      <c r="K5" s="114">
        <v>24850.799999999999</v>
      </c>
      <c r="L5" s="114">
        <v>0</v>
      </c>
      <c r="M5" s="114">
        <v>4970.16</v>
      </c>
      <c r="N5" s="114">
        <v>0</v>
      </c>
      <c r="O5" s="114">
        <v>1317.42</v>
      </c>
      <c r="P5" s="114">
        <v>667.94</v>
      </c>
      <c r="Q5" s="114">
        <v>9729.2000000000007</v>
      </c>
      <c r="R5" s="114">
        <v>1246.07</v>
      </c>
      <c r="S5" s="114">
        <v>0</v>
      </c>
      <c r="T5" s="23">
        <v>0</v>
      </c>
      <c r="U5" s="114">
        <v>42781.59</v>
      </c>
      <c r="V5" s="23">
        <v>0</v>
      </c>
      <c r="W5" s="23">
        <f>U5+V5</f>
        <v>42781.59</v>
      </c>
      <c r="X5" s="21">
        <v>17500</v>
      </c>
      <c r="Y5" s="21">
        <v>0</v>
      </c>
      <c r="Z5" s="21">
        <v>240</v>
      </c>
      <c r="AA5" s="21">
        <v>321</v>
      </c>
      <c r="AB5" s="23">
        <f t="shared" ref="AB5:AB12" si="2">W5/(D5+E5)</f>
        <v>6111.6557142857137</v>
      </c>
      <c r="AC5" s="23">
        <f>W5/Z5</f>
        <v>178.25662499999999</v>
      </c>
      <c r="AD5" s="23" t="s">
        <v>1775</v>
      </c>
      <c r="AE5" s="284"/>
    </row>
    <row r="6" spans="1:31" s="20" customFormat="1" x14ac:dyDescent="0.25">
      <c r="A6" s="21" t="s">
        <v>516</v>
      </c>
      <c r="B6" s="39" t="s">
        <v>559</v>
      </c>
      <c r="C6" s="21" t="s">
        <v>35</v>
      </c>
      <c r="D6" s="21">
        <v>7</v>
      </c>
      <c r="E6" s="21">
        <v>0</v>
      </c>
      <c r="F6" s="21" t="s">
        <v>191</v>
      </c>
      <c r="G6" s="21" t="s">
        <v>569</v>
      </c>
      <c r="H6" s="21">
        <v>0</v>
      </c>
      <c r="I6" s="21">
        <v>23</v>
      </c>
      <c r="J6" s="21">
        <v>10</v>
      </c>
      <c r="K6" s="114">
        <v>21641.39</v>
      </c>
      <c r="L6" s="114">
        <v>0</v>
      </c>
      <c r="M6" s="114">
        <v>4328.28</v>
      </c>
      <c r="N6" s="114">
        <v>0</v>
      </c>
      <c r="O6" s="114">
        <v>1167.48</v>
      </c>
      <c r="P6" s="114">
        <v>590.87</v>
      </c>
      <c r="Q6" s="114">
        <v>8606.6</v>
      </c>
      <c r="R6" s="114">
        <v>1090.04</v>
      </c>
      <c r="S6" s="114">
        <v>0</v>
      </c>
      <c r="T6" s="23">
        <v>0</v>
      </c>
      <c r="U6" s="114">
        <v>37424.660000000003</v>
      </c>
      <c r="V6" s="23">
        <v>0</v>
      </c>
      <c r="W6" s="23">
        <f t="shared" si="0"/>
        <v>37424.660000000003</v>
      </c>
      <c r="X6" s="21">
        <v>17500</v>
      </c>
      <c r="Y6" s="21">
        <v>0</v>
      </c>
      <c r="Z6" s="21">
        <v>253</v>
      </c>
      <c r="AA6" s="21">
        <v>246</v>
      </c>
      <c r="AB6" s="23">
        <f t="shared" si="2"/>
        <v>5346.38</v>
      </c>
      <c r="AC6" s="23">
        <f t="shared" si="1"/>
        <v>147.92355731225297</v>
      </c>
      <c r="AD6" s="23" t="s">
        <v>1776</v>
      </c>
      <c r="AE6" s="284"/>
    </row>
    <row r="7" spans="1:31" x14ac:dyDescent="0.25">
      <c r="A7" s="1" t="s">
        <v>516</v>
      </c>
      <c r="B7" s="8" t="s">
        <v>577</v>
      </c>
      <c r="C7" s="1" t="s">
        <v>35</v>
      </c>
      <c r="D7" s="1">
        <v>7</v>
      </c>
      <c r="E7" s="1">
        <v>0</v>
      </c>
      <c r="F7" s="1" t="s">
        <v>191</v>
      </c>
      <c r="G7" s="1" t="s">
        <v>583</v>
      </c>
      <c r="H7" s="1">
        <v>0</v>
      </c>
      <c r="I7" s="1">
        <v>23</v>
      </c>
      <c r="J7" s="1">
        <v>11</v>
      </c>
      <c r="K7" s="96">
        <v>24884.62</v>
      </c>
      <c r="L7" s="96">
        <v>0</v>
      </c>
      <c r="M7" s="96">
        <v>4976.92</v>
      </c>
      <c r="N7" s="96">
        <v>0</v>
      </c>
      <c r="O7" s="96">
        <v>1167.48</v>
      </c>
      <c r="P7" s="96">
        <v>590.87</v>
      </c>
      <c r="Q7" s="96">
        <v>8116.7</v>
      </c>
      <c r="R7" s="96">
        <v>1192.0899999999999</v>
      </c>
      <c r="S7" s="96">
        <v>0</v>
      </c>
      <c r="T7" s="13">
        <v>0</v>
      </c>
      <c r="U7" s="96">
        <v>40928.68</v>
      </c>
      <c r="V7" s="13">
        <v>0</v>
      </c>
      <c r="W7" s="13">
        <f t="shared" si="0"/>
        <v>40928.68</v>
      </c>
      <c r="X7" s="1">
        <v>17500</v>
      </c>
      <c r="Y7" s="1">
        <v>0</v>
      </c>
      <c r="Z7" s="1">
        <v>253</v>
      </c>
      <c r="AA7" s="1">
        <v>236</v>
      </c>
      <c r="AB7" s="23">
        <f t="shared" si="2"/>
        <v>5846.954285714286</v>
      </c>
      <c r="AC7" s="13">
        <f t="shared" si="1"/>
        <v>161.77343873517788</v>
      </c>
      <c r="AD7" s="13"/>
      <c r="AE7" s="285"/>
    </row>
    <row r="8" spans="1:31" x14ac:dyDescent="0.25">
      <c r="A8" s="1" t="s">
        <v>516</v>
      </c>
      <c r="B8" s="31" t="s">
        <v>562</v>
      </c>
      <c r="C8" s="1" t="s">
        <v>35</v>
      </c>
      <c r="D8" s="1">
        <v>7</v>
      </c>
      <c r="E8" s="1">
        <v>0</v>
      </c>
      <c r="F8" s="1" t="s">
        <v>191</v>
      </c>
      <c r="G8" s="1" t="s">
        <v>596</v>
      </c>
      <c r="H8" s="1">
        <v>0</v>
      </c>
      <c r="I8" s="1">
        <v>23</v>
      </c>
      <c r="J8" s="1">
        <v>11</v>
      </c>
      <c r="K8" s="13">
        <v>23320.62</v>
      </c>
      <c r="L8" s="13">
        <v>0</v>
      </c>
      <c r="M8" s="13">
        <v>4664.12</v>
      </c>
      <c r="N8" s="13">
        <v>0</v>
      </c>
      <c r="O8" s="13">
        <v>1167.48</v>
      </c>
      <c r="P8" s="13">
        <v>590.87</v>
      </c>
      <c r="Q8" s="13">
        <v>7705</v>
      </c>
      <c r="R8" s="13">
        <v>1123.44</v>
      </c>
      <c r="S8" s="13">
        <v>0</v>
      </c>
      <c r="T8" s="13">
        <v>0</v>
      </c>
      <c r="U8" s="13">
        <v>38571.53</v>
      </c>
      <c r="V8" s="13">
        <v>0</v>
      </c>
      <c r="W8" s="13">
        <f t="shared" si="0"/>
        <v>38571.53</v>
      </c>
      <c r="X8" s="1">
        <v>17500</v>
      </c>
      <c r="Y8" s="1">
        <v>0</v>
      </c>
      <c r="Z8" s="1">
        <v>253</v>
      </c>
      <c r="AA8" s="1">
        <v>249</v>
      </c>
      <c r="AB8" s="23">
        <f t="shared" si="2"/>
        <v>5510.2185714285715</v>
      </c>
      <c r="AC8" s="13">
        <f t="shared" si="1"/>
        <v>152.45664031620552</v>
      </c>
      <c r="AD8" s="13"/>
      <c r="AE8" s="285"/>
    </row>
    <row r="9" spans="1:31" x14ac:dyDescent="0.25">
      <c r="A9" s="1" t="s">
        <v>516</v>
      </c>
      <c r="B9" s="155" t="s">
        <v>605</v>
      </c>
      <c r="C9" s="1" t="s">
        <v>35</v>
      </c>
      <c r="D9" s="1">
        <v>7</v>
      </c>
      <c r="E9" s="1">
        <v>0</v>
      </c>
      <c r="F9" s="1" t="s">
        <v>191</v>
      </c>
      <c r="G9" s="1" t="s">
        <v>610</v>
      </c>
      <c r="H9" s="1">
        <v>0</v>
      </c>
      <c r="I9" s="1">
        <v>23</v>
      </c>
      <c r="J9" s="1">
        <v>11</v>
      </c>
      <c r="K9" s="13">
        <v>23320.62</v>
      </c>
      <c r="L9" s="13">
        <v>0</v>
      </c>
      <c r="M9" s="13">
        <v>4664.12</v>
      </c>
      <c r="N9" s="13">
        <v>0</v>
      </c>
      <c r="O9" s="13">
        <v>1167.48</v>
      </c>
      <c r="P9" s="13">
        <v>590.87</v>
      </c>
      <c r="Q9" s="13">
        <v>7705</v>
      </c>
      <c r="R9" s="13">
        <v>1123.44</v>
      </c>
      <c r="S9" s="13">
        <v>0</v>
      </c>
      <c r="T9" s="13">
        <v>0</v>
      </c>
      <c r="U9" s="13">
        <v>38571.53</v>
      </c>
      <c r="V9" s="13">
        <v>0</v>
      </c>
      <c r="W9" s="13">
        <f t="shared" si="0"/>
        <v>38571.53</v>
      </c>
      <c r="X9" s="1">
        <v>17500</v>
      </c>
      <c r="Y9" s="1">
        <v>0</v>
      </c>
      <c r="Z9" s="1">
        <v>253</v>
      </c>
      <c r="AA9" s="1">
        <v>250</v>
      </c>
      <c r="AB9" s="23">
        <f t="shared" si="2"/>
        <v>5510.2185714285715</v>
      </c>
      <c r="AC9" s="13">
        <f t="shared" si="1"/>
        <v>152.45664031620552</v>
      </c>
      <c r="AD9" s="13" t="s">
        <v>1777</v>
      </c>
      <c r="AE9" s="285"/>
    </row>
    <row r="10" spans="1:31" x14ac:dyDescent="0.25">
      <c r="A10" s="1" t="s">
        <v>516</v>
      </c>
      <c r="B10" s="31" t="s">
        <v>618</v>
      </c>
      <c r="C10" s="1" t="s">
        <v>35</v>
      </c>
      <c r="D10" s="1">
        <v>7</v>
      </c>
      <c r="E10" s="1">
        <v>0</v>
      </c>
      <c r="F10" s="1" t="s">
        <v>191</v>
      </c>
      <c r="G10" s="1" t="s">
        <v>620</v>
      </c>
      <c r="H10" s="1">
        <v>0</v>
      </c>
      <c r="I10" s="1">
        <v>23</v>
      </c>
      <c r="J10" s="1">
        <v>11</v>
      </c>
      <c r="K10" s="13">
        <v>20893.2</v>
      </c>
      <c r="L10" s="13">
        <v>0</v>
      </c>
      <c r="M10" s="13">
        <v>4178.6400000000003</v>
      </c>
      <c r="N10" s="13">
        <v>0</v>
      </c>
      <c r="O10" s="13">
        <v>1167.48</v>
      </c>
      <c r="P10" s="13">
        <v>590.87</v>
      </c>
      <c r="Q10" s="13">
        <v>7705</v>
      </c>
      <c r="R10" s="13">
        <v>1036.06</v>
      </c>
      <c r="S10" s="13">
        <v>0</v>
      </c>
      <c r="T10" s="13">
        <v>0</v>
      </c>
      <c r="U10" s="13">
        <v>35571.25</v>
      </c>
      <c r="V10" s="13">
        <v>0</v>
      </c>
      <c r="W10" s="13">
        <f t="shared" si="0"/>
        <v>35571.25</v>
      </c>
      <c r="X10" s="1">
        <v>17500</v>
      </c>
      <c r="Y10" s="1">
        <v>0</v>
      </c>
      <c r="Z10" s="1">
        <v>253</v>
      </c>
      <c r="AA10" s="1">
        <v>236</v>
      </c>
      <c r="AB10" s="23">
        <f t="shared" si="2"/>
        <v>5081.6071428571431</v>
      </c>
      <c r="AC10" s="13">
        <f t="shared" si="1"/>
        <v>140.59782608695653</v>
      </c>
      <c r="AD10" s="13"/>
      <c r="AE10" s="285"/>
    </row>
    <row r="11" spans="1:31" x14ac:dyDescent="0.25">
      <c r="A11" s="1" t="s">
        <v>516</v>
      </c>
      <c r="B11" s="31" t="s">
        <v>630</v>
      </c>
      <c r="C11" s="1" t="s">
        <v>35</v>
      </c>
      <c r="D11" s="1">
        <v>7</v>
      </c>
      <c r="E11" s="1">
        <v>0</v>
      </c>
      <c r="F11" s="1" t="s">
        <v>191</v>
      </c>
      <c r="G11" s="1" t="s">
        <v>635</v>
      </c>
      <c r="H11" s="1">
        <v>0</v>
      </c>
      <c r="I11" s="1">
        <v>23</v>
      </c>
      <c r="J11" s="1">
        <v>11</v>
      </c>
      <c r="K11" s="13">
        <v>20893.2</v>
      </c>
      <c r="L11" s="13">
        <v>0</v>
      </c>
      <c r="M11" s="13">
        <v>4178.6400000000003</v>
      </c>
      <c r="N11" s="13">
        <v>0</v>
      </c>
      <c r="O11" s="13">
        <v>1167.48</v>
      </c>
      <c r="P11" s="13">
        <v>590.87</v>
      </c>
      <c r="Q11" s="13">
        <v>7705</v>
      </c>
      <c r="R11" s="13">
        <v>1036.06</v>
      </c>
      <c r="S11" s="13">
        <v>0</v>
      </c>
      <c r="T11" s="13">
        <v>0</v>
      </c>
      <c r="U11" s="13">
        <v>35571.25</v>
      </c>
      <c r="V11" s="13">
        <v>0</v>
      </c>
      <c r="W11" s="13">
        <f t="shared" si="0"/>
        <v>35571.25</v>
      </c>
      <c r="X11" s="1">
        <v>17500</v>
      </c>
      <c r="Y11" s="1">
        <v>0</v>
      </c>
      <c r="Z11" s="1">
        <v>253</v>
      </c>
      <c r="AA11" s="1">
        <v>220</v>
      </c>
      <c r="AB11" s="23">
        <f t="shared" si="2"/>
        <v>5081.6071428571431</v>
      </c>
      <c r="AC11" s="13">
        <f t="shared" si="1"/>
        <v>140.59782608695653</v>
      </c>
      <c r="AD11" s="13" t="s">
        <v>1778</v>
      </c>
      <c r="AE11" s="285"/>
    </row>
    <row r="12" spans="1:31" x14ac:dyDescent="0.25">
      <c r="A12" s="1" t="s">
        <v>516</v>
      </c>
      <c r="B12" s="31" t="s">
        <v>642</v>
      </c>
      <c r="C12" s="1" t="s">
        <v>35</v>
      </c>
      <c r="D12" s="1">
        <v>6</v>
      </c>
      <c r="E12" s="1">
        <v>0</v>
      </c>
      <c r="F12" s="1" t="s">
        <v>191</v>
      </c>
      <c r="G12" s="1" t="s">
        <v>647</v>
      </c>
      <c r="H12" s="1">
        <v>0</v>
      </c>
      <c r="I12" s="1">
        <v>20</v>
      </c>
      <c r="J12" s="1">
        <v>11</v>
      </c>
      <c r="K12" s="13">
        <v>18360</v>
      </c>
      <c r="L12" s="13">
        <v>0</v>
      </c>
      <c r="M12" s="13">
        <v>3672</v>
      </c>
      <c r="N12" s="13">
        <v>0</v>
      </c>
      <c r="O12" s="13">
        <v>752.8</v>
      </c>
      <c r="P12" s="13">
        <v>2091</v>
      </c>
      <c r="Q12" s="13">
        <v>7100</v>
      </c>
      <c r="R12" s="13">
        <v>1140</v>
      </c>
      <c r="S12" s="13">
        <v>0</v>
      </c>
      <c r="T12" s="13">
        <v>0</v>
      </c>
      <c r="U12" s="13">
        <v>33115.800000000003</v>
      </c>
      <c r="V12" s="13">
        <v>0</v>
      </c>
      <c r="W12" s="13">
        <f t="shared" si="0"/>
        <v>33115.800000000003</v>
      </c>
      <c r="X12" s="1">
        <v>15000</v>
      </c>
      <c r="Y12" s="1">
        <v>0</v>
      </c>
      <c r="Z12" s="1">
        <v>220</v>
      </c>
      <c r="AA12" s="1">
        <v>199</v>
      </c>
      <c r="AB12" s="23">
        <f t="shared" si="2"/>
        <v>5519.3</v>
      </c>
      <c r="AC12" s="13">
        <f t="shared" si="1"/>
        <v>150.52636363636364</v>
      </c>
      <c r="AD12" s="13"/>
      <c r="AE12" s="285"/>
    </row>
    <row r="13" spans="1:31" x14ac:dyDescent="0.25">
      <c r="A13" s="1"/>
      <c r="B13" s="1"/>
      <c r="C13" s="1"/>
      <c r="D13" s="1"/>
      <c r="E13" s="1"/>
      <c r="F13" s="1"/>
      <c r="G13" s="1"/>
      <c r="H13" s="1"/>
      <c r="I13" s="1"/>
      <c r="J13" s="1"/>
      <c r="K13" s="1"/>
      <c r="L13" s="1"/>
      <c r="M13" s="1"/>
      <c r="N13" s="1"/>
      <c r="O13" s="1"/>
      <c r="P13" s="1"/>
      <c r="Q13" s="1"/>
      <c r="R13" s="1"/>
      <c r="S13" s="1"/>
      <c r="T13" s="1"/>
      <c r="U13" s="1"/>
      <c r="V13" s="13"/>
      <c r="W13" s="13"/>
      <c r="X13" s="1"/>
      <c r="Y13" s="1"/>
      <c r="Z13" s="1"/>
      <c r="AA13" s="1"/>
      <c r="AB13" s="13"/>
      <c r="AC13" s="13"/>
      <c r="AD13" s="13"/>
      <c r="AE13" s="285"/>
    </row>
    <row r="14" spans="1:31" x14ac:dyDescent="0.25">
      <c r="A14" s="1"/>
      <c r="B14" s="1"/>
      <c r="C14" s="1"/>
      <c r="D14" s="1"/>
      <c r="E14" s="1"/>
      <c r="F14" s="1"/>
      <c r="G14" s="1"/>
      <c r="H14" s="1"/>
      <c r="I14" s="1"/>
      <c r="J14" s="1"/>
      <c r="K14" s="1"/>
      <c r="L14" s="1"/>
      <c r="M14" s="1"/>
      <c r="N14" s="1"/>
      <c r="O14" s="1"/>
      <c r="P14" s="1"/>
      <c r="Q14" s="1"/>
      <c r="R14" s="1"/>
      <c r="S14" s="1"/>
      <c r="T14" s="1"/>
      <c r="U14" s="1"/>
      <c r="V14" s="13"/>
      <c r="W14" s="13"/>
      <c r="X14" s="1"/>
      <c r="Y14" s="1"/>
      <c r="Z14" s="1"/>
      <c r="AA14" s="1"/>
      <c r="AB14" s="13"/>
      <c r="AC14" s="13"/>
      <c r="AD14" s="13"/>
      <c r="AE14" s="285"/>
    </row>
    <row r="15" spans="1:31" x14ac:dyDescent="0.25">
      <c r="A15" s="1"/>
      <c r="B15" s="1"/>
      <c r="C15" s="1"/>
      <c r="D15" s="1"/>
      <c r="E15" s="1"/>
      <c r="F15" s="1"/>
      <c r="G15" s="1"/>
      <c r="H15" s="1"/>
      <c r="I15" s="1"/>
      <c r="J15" s="1"/>
      <c r="K15" s="1"/>
      <c r="L15" s="1"/>
      <c r="M15" s="1"/>
      <c r="N15" s="1"/>
      <c r="O15" s="1"/>
      <c r="P15" s="1"/>
      <c r="Q15" s="1"/>
      <c r="R15" s="1"/>
      <c r="S15" s="1"/>
      <c r="T15" s="1"/>
      <c r="U15" s="1"/>
      <c r="V15" s="13"/>
      <c r="W15" s="13"/>
      <c r="X15" s="1"/>
      <c r="Y15" s="1"/>
      <c r="Z15" s="1"/>
      <c r="AA15" s="1"/>
      <c r="AB15" s="13"/>
      <c r="AC15" s="13"/>
      <c r="AD15" s="13"/>
      <c r="AE15" s="285"/>
    </row>
    <row r="16" spans="1:31" x14ac:dyDescent="0.25">
      <c r="A16" s="97"/>
      <c r="B16" s="97" t="s">
        <v>28</v>
      </c>
      <c r="C16" s="97">
        <f>COUNT(D4:D15)</f>
        <v>9</v>
      </c>
      <c r="D16" s="97">
        <f>SUM(D4:D15)</f>
        <v>62</v>
      </c>
      <c r="E16" s="97">
        <f>SUM(E4:E15)</f>
        <v>0</v>
      </c>
      <c r="F16" s="97"/>
      <c r="G16" s="97"/>
      <c r="H16" s="97">
        <f>SUM(H4:H15)</f>
        <v>0</v>
      </c>
      <c r="I16" s="97">
        <f>SUM(I4:I15)</f>
        <v>198</v>
      </c>
      <c r="J16" s="97">
        <f>MAX(J4:J15)</f>
        <v>14</v>
      </c>
      <c r="K16" s="98">
        <f>SUM(K4:K15)</f>
        <v>197280.45</v>
      </c>
      <c r="L16" s="98">
        <f>SUM(L4:L15)</f>
        <v>0</v>
      </c>
      <c r="M16" s="98">
        <f t="shared" ref="M16:AA16" si="3">SUM(M4:M15)</f>
        <v>39456.079999999994</v>
      </c>
      <c r="N16" s="98">
        <f t="shared" si="3"/>
        <v>0</v>
      </c>
      <c r="O16" s="98">
        <f t="shared" si="3"/>
        <v>10088.499999999998</v>
      </c>
      <c r="P16" s="98">
        <f t="shared" si="3"/>
        <v>6937.5599999999995</v>
      </c>
      <c r="Q16" s="98">
        <f t="shared" si="3"/>
        <v>71856.5</v>
      </c>
      <c r="R16" s="98">
        <f t="shared" si="3"/>
        <v>9949.2999999999993</v>
      </c>
      <c r="S16" s="98">
        <f t="shared" si="3"/>
        <v>0</v>
      </c>
      <c r="T16" s="98">
        <f t="shared" si="3"/>
        <v>0</v>
      </c>
      <c r="U16" s="98">
        <f t="shared" si="3"/>
        <v>335568.38999999996</v>
      </c>
      <c r="V16" s="98">
        <f t="shared" si="3"/>
        <v>0</v>
      </c>
      <c r="W16" s="98">
        <f t="shared" si="3"/>
        <v>335568.38999999996</v>
      </c>
      <c r="X16" s="101">
        <f t="shared" si="3"/>
        <v>155000</v>
      </c>
      <c r="Y16" s="101">
        <f t="shared" si="3"/>
        <v>0</v>
      </c>
      <c r="Z16" s="101">
        <f t="shared" si="3"/>
        <v>2218</v>
      </c>
      <c r="AA16" s="101">
        <f t="shared" si="3"/>
        <v>2217</v>
      </c>
      <c r="AB16" s="113">
        <f>W16/(D16+E16)</f>
        <v>5412.393387096773</v>
      </c>
      <c r="AC16" s="113">
        <f>W16/Z16</f>
        <v>151.29323264201983</v>
      </c>
      <c r="AD16" s="113"/>
      <c r="AE16" s="113"/>
    </row>
    <row r="17" spans="1:31" ht="31.2" x14ac:dyDescent="0.25">
      <c r="A17" s="146" t="s">
        <v>14</v>
      </c>
      <c r="B17" s="146" t="s">
        <v>15</v>
      </c>
      <c r="C17" s="146" t="s">
        <v>16</v>
      </c>
      <c r="D17" s="43" t="s">
        <v>526</v>
      </c>
      <c r="E17" s="43" t="s">
        <v>524</v>
      </c>
      <c r="F17" s="146" t="s">
        <v>2</v>
      </c>
      <c r="G17" s="146" t="s">
        <v>3</v>
      </c>
      <c r="H17" s="43" t="s">
        <v>29</v>
      </c>
      <c r="I17" s="43" t="s">
        <v>4</v>
      </c>
      <c r="J17" s="43" t="s">
        <v>5</v>
      </c>
      <c r="K17" s="43" t="s">
        <v>6</v>
      </c>
      <c r="L17" s="43" t="s">
        <v>773</v>
      </c>
      <c r="M17" s="43" t="s">
        <v>13</v>
      </c>
      <c r="N17" s="146" t="s">
        <v>17</v>
      </c>
      <c r="O17" s="146" t="s">
        <v>7</v>
      </c>
      <c r="P17" s="43" t="s">
        <v>8</v>
      </c>
      <c r="Q17" s="146" t="s">
        <v>9</v>
      </c>
      <c r="R17" s="43" t="s">
        <v>18</v>
      </c>
      <c r="S17" s="146" t="s">
        <v>10</v>
      </c>
      <c r="T17" s="146" t="s">
        <v>12</v>
      </c>
      <c r="U17" s="43" t="s">
        <v>169</v>
      </c>
      <c r="V17" s="43" t="s">
        <v>170</v>
      </c>
      <c r="W17" s="43" t="s">
        <v>171</v>
      </c>
      <c r="X17" s="43" t="s">
        <v>163</v>
      </c>
      <c r="Y17" s="43" t="s">
        <v>164</v>
      </c>
      <c r="Z17" s="43" t="s">
        <v>165</v>
      </c>
      <c r="AA17" s="43" t="s">
        <v>166</v>
      </c>
      <c r="AB17" s="146" t="s">
        <v>167</v>
      </c>
      <c r="AC17" s="146" t="s">
        <v>168</v>
      </c>
      <c r="AD17" s="146" t="s">
        <v>1405</v>
      </c>
      <c r="AE17" s="146" t="s">
        <v>1406</v>
      </c>
    </row>
    <row r="18" spans="1:31" x14ac:dyDescent="0.25">
      <c r="A18" s="100"/>
      <c r="B18" s="100"/>
      <c r="C18" s="100"/>
      <c r="D18" s="100"/>
      <c r="E18" s="100"/>
      <c r="F18" s="100"/>
      <c r="G18" s="100"/>
      <c r="H18" s="100"/>
      <c r="I18" s="100"/>
      <c r="J18" s="100"/>
      <c r="K18" s="100"/>
      <c r="L18" s="100"/>
      <c r="M18" s="100"/>
      <c r="N18" s="100"/>
      <c r="O18" s="100"/>
      <c r="P18" s="100"/>
      <c r="Q18" s="100"/>
      <c r="R18" s="100"/>
      <c r="S18" s="100"/>
      <c r="T18" s="100"/>
      <c r="U18" s="100"/>
      <c r="V18" s="100"/>
      <c r="W18" s="100"/>
      <c r="X18" s="100"/>
      <c r="Y18" s="100"/>
      <c r="Z18" s="100"/>
      <c r="AA18" s="100"/>
      <c r="AB18" s="100"/>
      <c r="AC18" s="100"/>
      <c r="AD18" s="100"/>
      <c r="AE18" s="100"/>
    </row>
    <row r="19" spans="1:31" s="227" customFormat="1" ht="36" x14ac:dyDescent="0.25">
      <c r="A19" s="304" t="s">
        <v>1251</v>
      </c>
      <c r="B19" s="304"/>
      <c r="C19" s="245" t="s">
        <v>30</v>
      </c>
      <c r="D19" s="245" t="s">
        <v>526</v>
      </c>
      <c r="E19" s="245" t="s">
        <v>524</v>
      </c>
      <c r="F19" s="246"/>
      <c r="G19" s="246"/>
      <c r="H19" s="245" t="s">
        <v>31</v>
      </c>
      <c r="I19" s="245" t="s">
        <v>4</v>
      </c>
      <c r="J19" s="245" t="s">
        <v>5</v>
      </c>
      <c r="K19" s="245" t="s">
        <v>6</v>
      </c>
      <c r="L19" s="245" t="s">
        <v>773</v>
      </c>
      <c r="M19" s="245" t="s">
        <v>13</v>
      </c>
      <c r="N19" s="246" t="s">
        <v>17</v>
      </c>
      <c r="O19" s="246" t="s">
        <v>7</v>
      </c>
      <c r="P19" s="245" t="s">
        <v>8</v>
      </c>
      <c r="Q19" s="246" t="s">
        <v>9</v>
      </c>
      <c r="R19" s="245" t="s">
        <v>18</v>
      </c>
      <c r="S19" s="246" t="s">
        <v>10</v>
      </c>
      <c r="T19" s="246" t="s">
        <v>12</v>
      </c>
      <c r="U19" s="245" t="s">
        <v>169</v>
      </c>
      <c r="V19" s="245" t="s">
        <v>170</v>
      </c>
      <c r="W19" s="245" t="s">
        <v>171</v>
      </c>
      <c r="X19" s="245" t="s">
        <v>163</v>
      </c>
      <c r="Y19" s="245" t="s">
        <v>164</v>
      </c>
      <c r="Z19" s="245" t="s">
        <v>165</v>
      </c>
      <c r="AA19" s="245" t="s">
        <v>166</v>
      </c>
      <c r="AB19" s="247" t="s">
        <v>167</v>
      </c>
      <c r="AC19" s="247" t="s">
        <v>168</v>
      </c>
      <c r="AD19" s="247"/>
      <c r="AE19" s="247"/>
    </row>
    <row r="20" spans="1:31" ht="25.5" customHeight="1" x14ac:dyDescent="0.25">
      <c r="A20" s="303" t="s">
        <v>708</v>
      </c>
      <c r="B20" s="303"/>
      <c r="C20" s="100">
        <f>COUNT(D4:D6)</f>
        <v>3</v>
      </c>
      <c r="D20" s="100">
        <f>SUM(D4:D6)</f>
        <v>21</v>
      </c>
      <c r="E20" s="100">
        <f>SUM(E4:E6)</f>
        <v>0</v>
      </c>
      <c r="F20" s="100"/>
      <c r="G20" s="100"/>
      <c r="H20" s="100">
        <f>SUM(H4:H6)</f>
        <v>0</v>
      </c>
      <c r="I20" s="100">
        <f>SUM(I4:I6)</f>
        <v>63</v>
      </c>
      <c r="J20" s="100">
        <f>MAX(J4:J6)</f>
        <v>14</v>
      </c>
      <c r="K20" s="46">
        <f>SUM(K4:K6)</f>
        <v>65608.19</v>
      </c>
      <c r="L20" s="46">
        <f t="shared" ref="L20:V20" si="4">SUM(L4:L6)</f>
        <v>0</v>
      </c>
      <c r="M20" s="46">
        <f t="shared" si="4"/>
        <v>13121.64</v>
      </c>
      <c r="N20" s="46">
        <f t="shared" si="4"/>
        <v>0</v>
      </c>
      <c r="O20" s="46">
        <f t="shared" si="4"/>
        <v>3498.3</v>
      </c>
      <c r="P20" s="46">
        <f t="shared" si="4"/>
        <v>1892.21</v>
      </c>
      <c r="Q20" s="46">
        <f t="shared" si="4"/>
        <v>25819.800000000003</v>
      </c>
      <c r="R20" s="46">
        <f t="shared" si="4"/>
        <v>3298.21</v>
      </c>
      <c r="S20" s="46">
        <f t="shared" si="4"/>
        <v>0</v>
      </c>
      <c r="T20" s="46">
        <f t="shared" si="4"/>
        <v>0</v>
      </c>
      <c r="U20" s="46">
        <f t="shared" si="4"/>
        <v>113238.35</v>
      </c>
      <c r="V20" s="46">
        <f t="shared" si="4"/>
        <v>0</v>
      </c>
      <c r="W20" s="72">
        <f>U20+V20</f>
        <v>113238.35</v>
      </c>
      <c r="X20" s="100">
        <f>SUM(X4:X6)</f>
        <v>52500</v>
      </c>
      <c r="Y20" s="100">
        <f>SUM(Y4:Y6)</f>
        <v>0</v>
      </c>
      <c r="Z20" s="100">
        <f>SUM(Z4:Z6)</f>
        <v>733</v>
      </c>
      <c r="AA20" s="100">
        <f>SUM(AA4:AA6)</f>
        <v>827</v>
      </c>
      <c r="AB20" s="72">
        <f>W20/(D20+E20)</f>
        <v>5392.3023809523811</v>
      </c>
      <c r="AC20" s="72">
        <f>W20/Z20</f>
        <v>154.4861527967258</v>
      </c>
      <c r="AD20" s="72"/>
      <c r="AE20" s="72"/>
    </row>
    <row r="21" spans="1:31" ht="25.5" customHeight="1" x14ac:dyDescent="0.25">
      <c r="A21" s="303" t="s">
        <v>741</v>
      </c>
      <c r="B21" s="303"/>
      <c r="C21" s="100">
        <f>COUNT(D7:D12)</f>
        <v>6</v>
      </c>
      <c r="D21" s="100">
        <f>SUM(D7:D12)</f>
        <v>41</v>
      </c>
      <c r="E21" s="100">
        <f>SUM(E7:E12)</f>
        <v>0</v>
      </c>
      <c r="F21" s="100"/>
      <c r="G21" s="100"/>
      <c r="H21" s="100">
        <f>SUM(H7:H12)</f>
        <v>0</v>
      </c>
      <c r="I21" s="100">
        <f>SUM(I7:I12)</f>
        <v>135</v>
      </c>
      <c r="J21" s="100">
        <f>MAX(J7:J12)</f>
        <v>11</v>
      </c>
      <c r="K21" s="46">
        <f>SUM(K7:K12)</f>
        <v>131672.26</v>
      </c>
      <c r="L21" s="46">
        <f t="shared" ref="L21:V21" si="5">SUM(L7:L12)</f>
        <v>0</v>
      </c>
      <c r="M21" s="46">
        <f t="shared" si="5"/>
        <v>26334.44</v>
      </c>
      <c r="N21" s="46">
        <f t="shared" si="5"/>
        <v>0</v>
      </c>
      <c r="O21" s="46">
        <f t="shared" si="5"/>
        <v>6590.2</v>
      </c>
      <c r="P21" s="46">
        <f t="shared" si="5"/>
        <v>5045.3500000000004</v>
      </c>
      <c r="Q21" s="46">
        <f t="shared" si="5"/>
        <v>46036.7</v>
      </c>
      <c r="R21" s="46">
        <f t="shared" si="5"/>
        <v>6651.09</v>
      </c>
      <c r="S21" s="46">
        <f t="shared" si="5"/>
        <v>0</v>
      </c>
      <c r="T21" s="46">
        <f t="shared" si="5"/>
        <v>0</v>
      </c>
      <c r="U21" s="46">
        <f t="shared" si="5"/>
        <v>222330.03999999998</v>
      </c>
      <c r="V21" s="46">
        <f t="shared" si="5"/>
        <v>0</v>
      </c>
      <c r="W21" s="72">
        <f>U21+V21</f>
        <v>222330.03999999998</v>
      </c>
      <c r="X21" s="100">
        <f>SUM(X7:X12)</f>
        <v>102500</v>
      </c>
      <c r="Y21" s="100">
        <f>SUM(Y7:Y12)</f>
        <v>0</v>
      </c>
      <c r="Z21" s="100">
        <f>SUM(Z7:Z12)</f>
        <v>1485</v>
      </c>
      <c r="AA21" s="100">
        <f>SUM(AA7:AA12)</f>
        <v>1390</v>
      </c>
      <c r="AB21" s="72">
        <f>W21/(D21+E21)</f>
        <v>5422.6839024390238</v>
      </c>
      <c r="AC21" s="72">
        <f>W21/Z21</f>
        <v>149.71719865319864</v>
      </c>
      <c r="AD21" s="72"/>
      <c r="AE21" s="72"/>
    </row>
  </sheetData>
  <mergeCells count="3">
    <mergeCell ref="A20:B20"/>
    <mergeCell ref="A21:B21"/>
    <mergeCell ref="A19:B19"/>
  </mergeCells>
  <pageMargins left="0.74803149606299213" right="0.74803149606299213" top="0.98425196850393704" bottom="0.98425196850393704" header="0.51181102362204722" footer="0.51181102362204722"/>
  <pageSetup paperSize="9" scale="46" orientation="landscape" r:id="rId1"/>
  <headerFooter alignWithMargins="0"/>
  <legacyDrawing r:id="rId2"/>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6">
    <pageSetUpPr fitToPage="1"/>
  </sheetPr>
  <dimension ref="A1:AE17"/>
  <sheetViews>
    <sheetView topLeftCell="P1" workbookViewId="0">
      <selection activeCell="AE4" sqref="AE4:AE11"/>
    </sheetView>
  </sheetViews>
  <sheetFormatPr defaultRowHeight="13.2" x14ac:dyDescent="0.25"/>
  <cols>
    <col min="1" max="1" width="14.109375" customWidth="1"/>
    <col min="2" max="2" width="13" customWidth="1"/>
    <col min="6" max="6" width="15" customWidth="1"/>
    <col min="7" max="7" width="11.109375" customWidth="1"/>
    <col min="11" max="12" width="12.33203125" customWidth="1"/>
    <col min="13" max="13" width="11" bestFit="1" customWidth="1"/>
    <col min="14" max="14" width="8" bestFit="1" customWidth="1"/>
    <col min="15" max="16" width="10" bestFit="1" customWidth="1"/>
    <col min="17" max="17" width="11" bestFit="1" customWidth="1"/>
    <col min="18" max="18" width="10" bestFit="1" customWidth="1"/>
    <col min="21" max="21" width="11.6640625" customWidth="1"/>
    <col min="23" max="23" width="12" bestFit="1" customWidth="1"/>
    <col min="28" max="28" width="10" bestFit="1" customWidth="1"/>
    <col min="29" max="29" width="9.44140625" bestFit="1" customWidth="1"/>
    <col min="30" max="30" width="21.109375" customWidth="1"/>
    <col min="31" max="31" width="21.88671875" customWidth="1"/>
  </cols>
  <sheetData>
    <row r="1" spans="1:31" x14ac:dyDescent="0.25">
      <c r="A1" s="10" t="s">
        <v>518</v>
      </c>
    </row>
    <row r="3" spans="1:31" ht="31.2" x14ac:dyDescent="0.25">
      <c r="A3" s="146" t="s">
        <v>14</v>
      </c>
      <c r="B3" s="146" t="s">
        <v>15</v>
      </c>
      <c r="C3" s="146" t="s">
        <v>16</v>
      </c>
      <c r="D3" s="43" t="s">
        <v>526</v>
      </c>
      <c r="E3" s="43" t="s">
        <v>524</v>
      </c>
      <c r="F3" s="146" t="s">
        <v>2</v>
      </c>
      <c r="G3" s="146" t="s">
        <v>3</v>
      </c>
      <c r="H3" s="43" t="s">
        <v>31</v>
      </c>
      <c r="I3" s="43" t="s">
        <v>4</v>
      </c>
      <c r="J3" s="43" t="s">
        <v>5</v>
      </c>
      <c r="K3" s="43" t="s">
        <v>6</v>
      </c>
      <c r="L3" s="43" t="s">
        <v>773</v>
      </c>
      <c r="M3" s="43" t="s">
        <v>13</v>
      </c>
      <c r="N3" s="146" t="s">
        <v>17</v>
      </c>
      <c r="O3" s="146" t="s">
        <v>7</v>
      </c>
      <c r="P3" s="43" t="s">
        <v>8</v>
      </c>
      <c r="Q3" s="146" t="s">
        <v>9</v>
      </c>
      <c r="R3" s="43" t="s">
        <v>18</v>
      </c>
      <c r="S3" s="146" t="s">
        <v>10</v>
      </c>
      <c r="T3" s="146" t="s">
        <v>12</v>
      </c>
      <c r="U3" s="43" t="s">
        <v>169</v>
      </c>
      <c r="V3" s="43" t="s">
        <v>170</v>
      </c>
      <c r="W3" s="43" t="s">
        <v>171</v>
      </c>
      <c r="X3" s="43" t="s">
        <v>163</v>
      </c>
      <c r="Y3" s="43" t="s">
        <v>164</v>
      </c>
      <c r="Z3" s="43" t="s">
        <v>165</v>
      </c>
      <c r="AA3" s="43" t="s">
        <v>166</v>
      </c>
      <c r="AB3" s="146" t="s">
        <v>167</v>
      </c>
      <c r="AC3" s="146" t="s">
        <v>168</v>
      </c>
      <c r="AD3" s="146" t="s">
        <v>1405</v>
      </c>
      <c r="AE3" s="146" t="s">
        <v>1406</v>
      </c>
    </row>
    <row r="4" spans="1:31" s="44" customFormat="1" x14ac:dyDescent="0.25">
      <c r="A4" s="21" t="s">
        <v>519</v>
      </c>
      <c r="B4" s="39" t="s">
        <v>509</v>
      </c>
      <c r="C4" s="21" t="s">
        <v>35</v>
      </c>
      <c r="D4" s="21">
        <v>7</v>
      </c>
      <c r="E4" s="21">
        <v>0</v>
      </c>
      <c r="F4" s="21" t="s">
        <v>191</v>
      </c>
      <c r="G4" s="21" t="s">
        <v>520</v>
      </c>
      <c r="H4" s="21">
        <v>0</v>
      </c>
      <c r="I4" s="21">
        <v>20</v>
      </c>
      <c r="J4" s="21">
        <v>14</v>
      </c>
      <c r="K4" s="114">
        <v>18446.2</v>
      </c>
      <c r="L4" s="114">
        <v>0</v>
      </c>
      <c r="M4" s="114">
        <v>3689.24</v>
      </c>
      <c r="N4" s="114">
        <v>0</v>
      </c>
      <c r="O4" s="114">
        <v>1056.5999999999999</v>
      </c>
      <c r="P4" s="114">
        <v>633.4</v>
      </c>
      <c r="Q4" s="114">
        <v>7484</v>
      </c>
      <c r="R4" s="114">
        <v>894.88</v>
      </c>
      <c r="S4" s="114">
        <v>0</v>
      </c>
      <c r="T4" s="23">
        <v>0</v>
      </c>
      <c r="U4" s="114">
        <v>32204.32</v>
      </c>
      <c r="V4" s="23">
        <v>0</v>
      </c>
      <c r="W4" s="23">
        <f>U4+V4</f>
        <v>32204.32</v>
      </c>
      <c r="X4" s="21">
        <v>17500</v>
      </c>
      <c r="Y4" s="21">
        <v>0</v>
      </c>
      <c r="Z4" s="21">
        <v>240</v>
      </c>
      <c r="AA4" s="21">
        <v>241</v>
      </c>
      <c r="AB4" s="23">
        <f>W4/(D4+E4)</f>
        <v>4600.6171428571424</v>
      </c>
      <c r="AC4" s="23">
        <f>W4/Z4</f>
        <v>134.18466666666666</v>
      </c>
      <c r="AD4" s="23" t="s">
        <v>1779</v>
      </c>
      <c r="AE4" s="284"/>
    </row>
    <row r="5" spans="1:31" s="44" customFormat="1" x14ac:dyDescent="0.25">
      <c r="A5" s="21" t="s">
        <v>519</v>
      </c>
      <c r="B5" s="39" t="s">
        <v>537</v>
      </c>
      <c r="C5" s="21" t="s">
        <v>35</v>
      </c>
      <c r="D5" s="21">
        <v>7</v>
      </c>
      <c r="E5" s="21">
        <v>0</v>
      </c>
      <c r="F5" s="21" t="s">
        <v>191</v>
      </c>
      <c r="G5" s="21" t="s">
        <v>545</v>
      </c>
      <c r="H5" s="21">
        <v>0</v>
      </c>
      <c r="I5" s="21">
        <v>20</v>
      </c>
      <c r="J5" s="21">
        <v>14</v>
      </c>
      <c r="K5" s="114">
        <v>23980.06</v>
      </c>
      <c r="L5" s="114">
        <v>0</v>
      </c>
      <c r="M5" s="114">
        <v>4796.01</v>
      </c>
      <c r="N5" s="114">
        <v>0</v>
      </c>
      <c r="O5" s="114">
        <v>1319.76</v>
      </c>
      <c r="P5" s="114">
        <v>667.94</v>
      </c>
      <c r="Q5" s="114">
        <v>9729.2000000000007</v>
      </c>
      <c r="R5" s="114">
        <v>1214.79</v>
      </c>
      <c r="S5" s="114">
        <v>0</v>
      </c>
      <c r="T5" s="23">
        <v>0</v>
      </c>
      <c r="U5" s="114">
        <v>41707.760000000002</v>
      </c>
      <c r="V5" s="23">
        <v>0</v>
      </c>
      <c r="W5" s="23">
        <f>U5+V5</f>
        <v>41707.760000000002</v>
      </c>
      <c r="X5" s="21">
        <v>17500</v>
      </c>
      <c r="Y5" s="21">
        <v>0</v>
      </c>
      <c r="Z5" s="21">
        <v>240</v>
      </c>
      <c r="AA5" s="21">
        <v>314</v>
      </c>
      <c r="AB5" s="23">
        <f>W5/(D5+E5)</f>
        <v>5958.2514285714287</v>
      </c>
      <c r="AC5" s="23">
        <f>W5/Z5</f>
        <v>173.78233333333336</v>
      </c>
      <c r="AD5" s="23" t="s">
        <v>1780</v>
      </c>
      <c r="AE5" s="284"/>
    </row>
    <row r="6" spans="1:31" s="44" customFormat="1" x14ac:dyDescent="0.25">
      <c r="A6" s="21" t="s">
        <v>519</v>
      </c>
      <c r="B6" s="39" t="s">
        <v>559</v>
      </c>
      <c r="C6" s="21" t="s">
        <v>35</v>
      </c>
      <c r="D6" s="21">
        <v>7</v>
      </c>
      <c r="E6" s="21">
        <v>0</v>
      </c>
      <c r="F6" s="21" t="s">
        <v>191</v>
      </c>
      <c r="G6" s="21" t="s">
        <v>567</v>
      </c>
      <c r="H6" s="21">
        <v>0</v>
      </c>
      <c r="I6" s="21">
        <v>23</v>
      </c>
      <c r="J6" s="21">
        <v>15</v>
      </c>
      <c r="K6" s="114">
        <v>20830.18</v>
      </c>
      <c r="L6" s="114">
        <v>0</v>
      </c>
      <c r="M6" s="114">
        <v>4166.04</v>
      </c>
      <c r="N6" s="114">
        <v>0</v>
      </c>
      <c r="O6" s="114">
        <v>1167.48</v>
      </c>
      <c r="P6" s="114">
        <v>590.87</v>
      </c>
      <c r="Q6" s="114">
        <v>8606.6</v>
      </c>
      <c r="R6" s="114">
        <v>1060.8399999999999</v>
      </c>
      <c r="S6" s="114">
        <v>0</v>
      </c>
      <c r="T6" s="23">
        <v>0</v>
      </c>
      <c r="U6" s="114">
        <v>36422.01</v>
      </c>
      <c r="V6" s="23">
        <v>0</v>
      </c>
      <c r="W6" s="23">
        <f>U6+V6</f>
        <v>36422.01</v>
      </c>
      <c r="X6" s="21">
        <v>17500</v>
      </c>
      <c r="Y6" s="21">
        <v>0</v>
      </c>
      <c r="Z6" s="21">
        <v>276</v>
      </c>
      <c r="AA6" s="21">
        <v>265</v>
      </c>
      <c r="AB6" s="23">
        <f>W6/(D6+E6)</f>
        <v>5203.1442857142856</v>
      </c>
      <c r="AC6" s="23">
        <f>W6/Z6</f>
        <v>131.96380434782608</v>
      </c>
      <c r="AD6" s="23" t="s">
        <v>1781</v>
      </c>
      <c r="AE6" s="284"/>
    </row>
    <row r="7" spans="1:31" s="44" customFormat="1" x14ac:dyDescent="0.25">
      <c r="A7" s="21" t="s">
        <v>519</v>
      </c>
      <c r="B7" s="39" t="s">
        <v>577</v>
      </c>
      <c r="C7" s="21" t="s">
        <v>35</v>
      </c>
      <c r="D7" s="21">
        <v>7</v>
      </c>
      <c r="E7" s="21">
        <v>0</v>
      </c>
      <c r="F7" s="21" t="s">
        <v>191</v>
      </c>
      <c r="G7" s="21" t="s">
        <v>581</v>
      </c>
      <c r="H7" s="21">
        <v>0</v>
      </c>
      <c r="I7" s="21">
        <v>20</v>
      </c>
      <c r="J7" s="21">
        <v>15</v>
      </c>
      <c r="K7" s="114">
        <v>24021.200000000001</v>
      </c>
      <c r="L7" s="114">
        <v>0</v>
      </c>
      <c r="M7" s="114">
        <v>4804.24</v>
      </c>
      <c r="N7" s="114">
        <v>0</v>
      </c>
      <c r="O7" s="114">
        <v>1167.48</v>
      </c>
      <c r="P7" s="114">
        <v>590.87</v>
      </c>
      <c r="Q7" s="114">
        <v>8116.7</v>
      </c>
      <c r="R7" s="114">
        <v>1161.01</v>
      </c>
      <c r="S7" s="114">
        <v>0</v>
      </c>
      <c r="T7" s="23">
        <v>0</v>
      </c>
      <c r="U7" s="114">
        <v>39861.5</v>
      </c>
      <c r="V7" s="23">
        <v>0</v>
      </c>
      <c r="W7" s="23">
        <f>U7+V7</f>
        <v>39861.5</v>
      </c>
      <c r="X7" s="21">
        <v>17500</v>
      </c>
      <c r="Y7" s="21">
        <v>0</v>
      </c>
      <c r="Z7" s="21">
        <v>220</v>
      </c>
      <c r="AA7" s="21">
        <v>267</v>
      </c>
      <c r="AB7" s="23">
        <f>W7/(D7+E7)</f>
        <v>5694.5</v>
      </c>
      <c r="AC7" s="23">
        <f>W7/Z7</f>
        <v>181.18863636363636</v>
      </c>
      <c r="AD7" s="23"/>
      <c r="AE7" s="284"/>
    </row>
    <row r="8" spans="1:31" s="44" customFormat="1" x14ac:dyDescent="0.25">
      <c r="A8" s="21" t="s">
        <v>519</v>
      </c>
      <c r="B8" s="38" t="s">
        <v>630</v>
      </c>
      <c r="C8" s="21" t="s">
        <v>35</v>
      </c>
      <c r="D8" s="21">
        <v>7</v>
      </c>
      <c r="E8" s="21">
        <v>0</v>
      </c>
      <c r="F8" s="21" t="s">
        <v>191</v>
      </c>
      <c r="G8" s="21" t="s">
        <v>631</v>
      </c>
      <c r="H8" s="21">
        <v>0</v>
      </c>
      <c r="I8" s="21">
        <v>23</v>
      </c>
      <c r="J8" s="21">
        <v>15</v>
      </c>
      <c r="K8" s="23">
        <v>24021.200000000001</v>
      </c>
      <c r="L8" s="23">
        <v>0</v>
      </c>
      <c r="M8" s="23">
        <v>4804.24</v>
      </c>
      <c r="N8" s="23">
        <v>0</v>
      </c>
      <c r="O8" s="23">
        <v>1167.48</v>
      </c>
      <c r="P8" s="23">
        <v>590.87</v>
      </c>
      <c r="Q8" s="23">
        <v>7705</v>
      </c>
      <c r="R8" s="23">
        <v>1152.6600000000001</v>
      </c>
      <c r="S8" s="23">
        <v>0</v>
      </c>
      <c r="T8" s="23">
        <v>0</v>
      </c>
      <c r="U8" s="23">
        <v>39441.449999999997</v>
      </c>
      <c r="V8" s="23">
        <v>0</v>
      </c>
      <c r="W8" s="23">
        <f>U8+V8</f>
        <v>39441.449999999997</v>
      </c>
      <c r="X8" s="21">
        <v>17500</v>
      </c>
      <c r="Y8" s="21">
        <v>0</v>
      </c>
      <c r="Z8" s="21">
        <v>253</v>
      </c>
      <c r="AA8" s="21">
        <v>261</v>
      </c>
      <c r="AB8" s="23">
        <f>W8/(D8+E8)</f>
        <v>5634.4928571428563</v>
      </c>
      <c r="AC8" s="23">
        <f>W8/Z8</f>
        <v>155.89505928853754</v>
      </c>
      <c r="AD8" s="23"/>
      <c r="AE8" s="284"/>
    </row>
    <row r="9" spans="1:31" x14ac:dyDescent="0.25">
      <c r="A9" s="1"/>
      <c r="B9" s="1"/>
      <c r="C9" s="1"/>
      <c r="D9" s="1"/>
      <c r="E9" s="1"/>
      <c r="F9" s="1"/>
      <c r="G9" s="1"/>
      <c r="H9" s="1"/>
      <c r="I9" s="1"/>
      <c r="J9" s="1"/>
      <c r="K9" s="1"/>
      <c r="L9" s="1"/>
      <c r="M9" s="1"/>
      <c r="N9" s="1"/>
      <c r="O9" s="1"/>
      <c r="P9" s="1"/>
      <c r="Q9" s="1"/>
      <c r="R9" s="1"/>
      <c r="S9" s="1"/>
      <c r="T9" s="1"/>
      <c r="U9" s="1"/>
      <c r="V9" s="13"/>
      <c r="W9" s="13"/>
      <c r="X9" s="1"/>
      <c r="Y9" s="1"/>
      <c r="Z9" s="1"/>
      <c r="AA9" s="1"/>
      <c r="AB9" s="13"/>
      <c r="AC9" s="13"/>
      <c r="AD9" s="13"/>
      <c r="AE9" s="285"/>
    </row>
    <row r="10" spans="1:31" x14ac:dyDescent="0.25">
      <c r="A10" s="1"/>
      <c r="B10" s="1"/>
      <c r="C10" s="1"/>
      <c r="D10" s="1"/>
      <c r="E10" s="1"/>
      <c r="F10" s="1"/>
      <c r="G10" s="1"/>
      <c r="H10" s="1"/>
      <c r="I10" s="1"/>
      <c r="J10" s="1"/>
      <c r="K10" s="1"/>
      <c r="L10" s="1"/>
      <c r="M10" s="1"/>
      <c r="N10" s="1"/>
      <c r="O10" s="1"/>
      <c r="P10" s="1"/>
      <c r="Q10" s="1"/>
      <c r="R10" s="1"/>
      <c r="S10" s="1"/>
      <c r="T10" s="1"/>
      <c r="U10" s="1"/>
      <c r="V10" s="13"/>
      <c r="W10" s="13"/>
      <c r="X10" s="1"/>
      <c r="Y10" s="1"/>
      <c r="Z10" s="1"/>
      <c r="AA10" s="1"/>
      <c r="AB10" s="13"/>
      <c r="AC10" s="13"/>
      <c r="AD10" s="13"/>
      <c r="AE10" s="285"/>
    </row>
    <row r="11" spans="1:31" x14ac:dyDescent="0.25">
      <c r="A11" s="1"/>
      <c r="B11" s="1"/>
      <c r="C11" s="1"/>
      <c r="D11" s="1"/>
      <c r="E11" s="1"/>
      <c r="F11" s="1"/>
      <c r="G11" s="1"/>
      <c r="H11" s="1"/>
      <c r="I11" s="1"/>
      <c r="J11" s="1"/>
      <c r="K11" s="1"/>
      <c r="L11" s="1"/>
      <c r="M11" s="1"/>
      <c r="N11" s="1"/>
      <c r="O11" s="1"/>
      <c r="P11" s="1"/>
      <c r="Q11" s="1"/>
      <c r="R11" s="1"/>
      <c r="S11" s="1"/>
      <c r="T11" s="1"/>
      <c r="U11" s="1"/>
      <c r="V11" s="13"/>
      <c r="W11" s="13"/>
      <c r="X11" s="1"/>
      <c r="Y11" s="1"/>
      <c r="Z11" s="1"/>
      <c r="AA11" s="1"/>
      <c r="AB11" s="13"/>
      <c r="AC11" s="13"/>
      <c r="AD11" s="13"/>
      <c r="AE11" s="285"/>
    </row>
    <row r="12" spans="1:31" x14ac:dyDescent="0.25">
      <c r="A12" s="97"/>
      <c r="B12" s="97" t="s">
        <v>28</v>
      </c>
      <c r="C12" s="97">
        <f>COUNT(D4:D11)</f>
        <v>5</v>
      </c>
      <c r="D12" s="97">
        <f>SUM(D4:D11)</f>
        <v>35</v>
      </c>
      <c r="E12" s="97">
        <f>SUM(E4:E11)</f>
        <v>0</v>
      </c>
      <c r="F12" s="97"/>
      <c r="G12" s="97"/>
      <c r="H12" s="97">
        <f>SUM(H4:H11)</f>
        <v>0</v>
      </c>
      <c r="I12" s="97">
        <f>SUM(I4:I11)</f>
        <v>106</v>
      </c>
      <c r="J12" s="97">
        <f>MAX(J4:J11)</f>
        <v>15</v>
      </c>
      <c r="K12" s="98">
        <f>SUM(K4:K11)</f>
        <v>111298.84</v>
      </c>
      <c r="L12" s="98">
        <f>SUM(L4:L11)</f>
        <v>0</v>
      </c>
      <c r="M12" s="98">
        <f t="shared" ref="M12:AA12" si="0">SUM(M4:M11)</f>
        <v>22259.769999999997</v>
      </c>
      <c r="N12" s="98">
        <f t="shared" si="0"/>
        <v>0</v>
      </c>
      <c r="O12" s="98">
        <f t="shared" si="0"/>
        <v>5878.7999999999993</v>
      </c>
      <c r="P12" s="98">
        <f t="shared" si="0"/>
        <v>3073.95</v>
      </c>
      <c r="Q12" s="98">
        <f t="shared" si="0"/>
        <v>41641.5</v>
      </c>
      <c r="R12" s="98">
        <f t="shared" si="0"/>
        <v>5484.18</v>
      </c>
      <c r="S12" s="98">
        <f t="shared" si="0"/>
        <v>0</v>
      </c>
      <c r="T12" s="98">
        <f t="shared" si="0"/>
        <v>0</v>
      </c>
      <c r="U12" s="98">
        <f t="shared" si="0"/>
        <v>189637.03999999998</v>
      </c>
      <c r="V12" s="98">
        <f t="shared" si="0"/>
        <v>0</v>
      </c>
      <c r="W12" s="98">
        <f t="shared" si="0"/>
        <v>189637.03999999998</v>
      </c>
      <c r="X12" s="101">
        <f t="shared" si="0"/>
        <v>87500</v>
      </c>
      <c r="Y12" s="101">
        <f t="shared" si="0"/>
        <v>0</v>
      </c>
      <c r="Z12" s="101">
        <f t="shared" si="0"/>
        <v>1229</v>
      </c>
      <c r="AA12" s="101">
        <f t="shared" si="0"/>
        <v>1348</v>
      </c>
      <c r="AB12" s="113">
        <f>W12/(D12+E12)</f>
        <v>5418.2011428571423</v>
      </c>
      <c r="AC12" s="113">
        <f>W12/Z12</f>
        <v>154.30190398698127</v>
      </c>
      <c r="AD12" s="113"/>
      <c r="AE12" s="113"/>
    </row>
    <row r="13" spans="1:31" ht="31.2" x14ac:dyDescent="0.25">
      <c r="A13" s="146" t="s">
        <v>14</v>
      </c>
      <c r="B13" s="146" t="s">
        <v>15</v>
      </c>
      <c r="C13" s="146" t="s">
        <v>16</v>
      </c>
      <c r="D13" s="43" t="s">
        <v>526</v>
      </c>
      <c r="E13" s="43" t="s">
        <v>524</v>
      </c>
      <c r="F13" s="146" t="s">
        <v>2</v>
      </c>
      <c r="G13" s="146" t="s">
        <v>3</v>
      </c>
      <c r="H13" s="43" t="s">
        <v>521</v>
      </c>
      <c r="I13" s="43" t="s">
        <v>4</v>
      </c>
      <c r="J13" s="43" t="s">
        <v>5</v>
      </c>
      <c r="K13" s="43" t="s">
        <v>6</v>
      </c>
      <c r="L13" s="43" t="s">
        <v>773</v>
      </c>
      <c r="M13" s="43" t="s">
        <v>13</v>
      </c>
      <c r="N13" s="146" t="s">
        <v>17</v>
      </c>
      <c r="O13" s="146" t="s">
        <v>7</v>
      </c>
      <c r="P13" s="43" t="s">
        <v>8</v>
      </c>
      <c r="Q13" s="146" t="s">
        <v>9</v>
      </c>
      <c r="R13" s="43" t="s">
        <v>18</v>
      </c>
      <c r="S13" s="146" t="s">
        <v>10</v>
      </c>
      <c r="T13" s="146" t="s">
        <v>12</v>
      </c>
      <c r="U13" s="43" t="s">
        <v>169</v>
      </c>
      <c r="V13" s="43" t="s">
        <v>170</v>
      </c>
      <c r="W13" s="43" t="s">
        <v>171</v>
      </c>
      <c r="X13" s="43" t="s">
        <v>163</v>
      </c>
      <c r="Y13" s="43" t="s">
        <v>164</v>
      </c>
      <c r="Z13" s="43" t="s">
        <v>165</v>
      </c>
      <c r="AA13" s="43" t="s">
        <v>166</v>
      </c>
      <c r="AB13" s="146" t="s">
        <v>167</v>
      </c>
      <c r="AC13" s="146" t="s">
        <v>168</v>
      </c>
      <c r="AD13" s="146" t="s">
        <v>1405</v>
      </c>
      <c r="AE13" s="146" t="s">
        <v>1406</v>
      </c>
    </row>
    <row r="14" spans="1:31" x14ac:dyDescent="0.25">
      <c r="A14" s="100"/>
      <c r="B14" s="100"/>
      <c r="C14" s="100"/>
      <c r="D14" s="100"/>
      <c r="E14" s="100"/>
      <c r="F14" s="100"/>
      <c r="G14" s="100"/>
      <c r="H14" s="100"/>
      <c r="I14" s="100"/>
      <c r="J14" s="100"/>
      <c r="K14" s="100"/>
      <c r="L14" s="100"/>
      <c r="M14" s="100"/>
      <c r="N14" s="100"/>
      <c r="O14" s="100"/>
      <c r="P14" s="100"/>
      <c r="Q14" s="100"/>
      <c r="R14" s="100"/>
      <c r="S14" s="100"/>
      <c r="T14" s="100"/>
      <c r="U14" s="100"/>
      <c r="V14" s="100"/>
      <c r="W14" s="100"/>
      <c r="X14" s="100"/>
      <c r="Y14" s="100"/>
      <c r="Z14" s="100"/>
      <c r="AA14" s="100"/>
      <c r="AB14" s="100"/>
      <c r="AC14" s="100"/>
      <c r="AD14" s="100"/>
      <c r="AE14" s="100"/>
    </row>
    <row r="15" spans="1:31" s="227" customFormat="1" ht="36" x14ac:dyDescent="0.25">
      <c r="A15" s="304" t="s">
        <v>1251</v>
      </c>
      <c r="B15" s="304"/>
      <c r="C15" s="245" t="s">
        <v>30</v>
      </c>
      <c r="D15" s="245" t="s">
        <v>526</v>
      </c>
      <c r="E15" s="245" t="s">
        <v>524</v>
      </c>
      <c r="F15" s="246"/>
      <c r="G15" s="246"/>
      <c r="H15" s="245" t="s">
        <v>31</v>
      </c>
      <c r="I15" s="245" t="s">
        <v>4</v>
      </c>
      <c r="J15" s="245" t="s">
        <v>5</v>
      </c>
      <c r="K15" s="245" t="s">
        <v>6</v>
      </c>
      <c r="L15" s="245" t="s">
        <v>773</v>
      </c>
      <c r="M15" s="245" t="s">
        <v>13</v>
      </c>
      <c r="N15" s="246" t="s">
        <v>17</v>
      </c>
      <c r="O15" s="246" t="s">
        <v>7</v>
      </c>
      <c r="P15" s="245" t="s">
        <v>8</v>
      </c>
      <c r="Q15" s="246" t="s">
        <v>9</v>
      </c>
      <c r="R15" s="245" t="s">
        <v>18</v>
      </c>
      <c r="S15" s="246" t="s">
        <v>10</v>
      </c>
      <c r="T15" s="246" t="s">
        <v>12</v>
      </c>
      <c r="U15" s="245" t="s">
        <v>169</v>
      </c>
      <c r="V15" s="245" t="s">
        <v>170</v>
      </c>
      <c r="W15" s="245" t="s">
        <v>171</v>
      </c>
      <c r="X15" s="245" t="s">
        <v>163</v>
      </c>
      <c r="Y15" s="245" t="s">
        <v>164</v>
      </c>
      <c r="Z15" s="245" t="s">
        <v>165</v>
      </c>
      <c r="AA15" s="245" t="s">
        <v>166</v>
      </c>
      <c r="AB15" s="247" t="s">
        <v>167</v>
      </c>
      <c r="AC15" s="247" t="s">
        <v>168</v>
      </c>
      <c r="AD15" s="247"/>
      <c r="AE15" s="247"/>
    </row>
    <row r="16" spans="1:31" ht="25.5" customHeight="1" x14ac:dyDescent="0.25">
      <c r="A16" s="303" t="s">
        <v>708</v>
      </c>
      <c r="B16" s="303"/>
      <c r="C16" s="100">
        <f>COUNT(D4:D6)</f>
        <v>3</v>
      </c>
      <c r="D16" s="100">
        <f>SUM(D4:D6)</f>
        <v>21</v>
      </c>
      <c r="E16" s="100">
        <f>SUM(E4:E6)</f>
        <v>0</v>
      </c>
      <c r="F16" s="100"/>
      <c r="G16" s="100"/>
      <c r="H16" s="100">
        <f>SUM(H4:H6)</f>
        <v>0</v>
      </c>
      <c r="I16" s="100">
        <f>SUM(I4:I6)</f>
        <v>63</v>
      </c>
      <c r="J16" s="100">
        <f>MAX(J4:J6)</f>
        <v>15</v>
      </c>
      <c r="K16" s="46">
        <f>SUM(K4:K6)</f>
        <v>63256.44</v>
      </c>
      <c r="L16" s="46">
        <f t="shared" ref="L16:V16" si="1">SUM(L4:L6)</f>
        <v>0</v>
      </c>
      <c r="M16" s="46">
        <f t="shared" si="1"/>
        <v>12651.29</v>
      </c>
      <c r="N16" s="46">
        <f t="shared" si="1"/>
        <v>0</v>
      </c>
      <c r="O16" s="46">
        <f t="shared" si="1"/>
        <v>3543.8399999999997</v>
      </c>
      <c r="P16" s="46">
        <f t="shared" si="1"/>
        <v>1892.21</v>
      </c>
      <c r="Q16" s="46">
        <f t="shared" si="1"/>
        <v>25819.800000000003</v>
      </c>
      <c r="R16" s="46">
        <f t="shared" si="1"/>
        <v>3170.51</v>
      </c>
      <c r="S16" s="46">
        <f t="shared" si="1"/>
        <v>0</v>
      </c>
      <c r="T16" s="46">
        <f t="shared" si="1"/>
        <v>0</v>
      </c>
      <c r="U16" s="46">
        <f t="shared" si="1"/>
        <v>110334.09</v>
      </c>
      <c r="V16" s="46">
        <f t="shared" si="1"/>
        <v>0</v>
      </c>
      <c r="W16" s="62">
        <f>U16+V16</f>
        <v>110334.09</v>
      </c>
      <c r="X16" s="100">
        <f>SUM(X4:X6)</f>
        <v>52500</v>
      </c>
      <c r="Y16" s="100">
        <f>SUM(Y4:Y6)</f>
        <v>0</v>
      </c>
      <c r="Z16" s="100">
        <f>SUM(Z4:Z6)</f>
        <v>756</v>
      </c>
      <c r="AA16" s="100">
        <f>SUM(AA4:AA6)</f>
        <v>820</v>
      </c>
      <c r="AB16" s="62">
        <f>W16/(D16+E16)</f>
        <v>5254.0042857142853</v>
      </c>
      <c r="AC16" s="62">
        <f>W16/Z16</f>
        <v>145.94456349206348</v>
      </c>
      <c r="AD16" s="62"/>
      <c r="AE16" s="62"/>
    </row>
    <row r="17" spans="1:31" ht="25.5" customHeight="1" x14ac:dyDescent="0.25">
      <c r="A17" s="303" t="s">
        <v>741</v>
      </c>
      <c r="B17" s="303"/>
      <c r="C17" s="100">
        <f>COUNT(D7:D8)</f>
        <v>2</v>
      </c>
      <c r="D17" s="100">
        <f>SUM(D7:D8)</f>
        <v>14</v>
      </c>
      <c r="E17" s="100">
        <f>SUM(E7:E8)</f>
        <v>0</v>
      </c>
      <c r="F17" s="100"/>
      <c r="G17" s="100"/>
      <c r="H17" s="100">
        <f>SUM(H7:H8)</f>
        <v>0</v>
      </c>
      <c r="I17" s="100">
        <f>SUM(I7:I8)</f>
        <v>43</v>
      </c>
      <c r="J17" s="100">
        <f>MAX(J7:J8)</f>
        <v>15</v>
      </c>
      <c r="K17" s="46">
        <f>SUM(K7:K8)</f>
        <v>48042.400000000001</v>
      </c>
      <c r="L17" s="46">
        <f t="shared" ref="L17:V17" si="2">SUM(L7:L8)</f>
        <v>0</v>
      </c>
      <c r="M17" s="46">
        <f t="shared" si="2"/>
        <v>9608.48</v>
      </c>
      <c r="N17" s="46">
        <f t="shared" si="2"/>
        <v>0</v>
      </c>
      <c r="O17" s="46">
        <f t="shared" si="2"/>
        <v>2334.96</v>
      </c>
      <c r="P17" s="46">
        <f t="shared" si="2"/>
        <v>1181.74</v>
      </c>
      <c r="Q17" s="46">
        <f t="shared" si="2"/>
        <v>15821.7</v>
      </c>
      <c r="R17" s="46">
        <f t="shared" si="2"/>
        <v>2313.67</v>
      </c>
      <c r="S17" s="46">
        <f t="shared" si="2"/>
        <v>0</v>
      </c>
      <c r="T17" s="46">
        <f t="shared" si="2"/>
        <v>0</v>
      </c>
      <c r="U17" s="46">
        <f t="shared" si="2"/>
        <v>79302.95</v>
      </c>
      <c r="V17" s="46">
        <f t="shared" si="2"/>
        <v>0</v>
      </c>
      <c r="W17" s="62">
        <f>U17+V17</f>
        <v>79302.95</v>
      </c>
      <c r="X17" s="100">
        <f>SUM(X7:X8)</f>
        <v>35000</v>
      </c>
      <c r="Y17" s="100">
        <f>SUM(Y7:Y8)</f>
        <v>0</v>
      </c>
      <c r="Z17" s="100">
        <f>SUM(Z7:Z8)</f>
        <v>473</v>
      </c>
      <c r="AA17" s="100">
        <f>SUM(AA7:AA8)</f>
        <v>528</v>
      </c>
      <c r="AB17" s="62">
        <f>W17/(D17+E17)</f>
        <v>5664.4964285714286</v>
      </c>
      <c r="AC17" s="62">
        <f>W17/Z17</f>
        <v>167.65951374207188</v>
      </c>
      <c r="AD17" s="62"/>
      <c r="AE17" s="62"/>
    </row>
  </sheetData>
  <mergeCells count="3">
    <mergeCell ref="A16:B16"/>
    <mergeCell ref="A17:B17"/>
    <mergeCell ref="A15:B15"/>
  </mergeCells>
  <pageMargins left="0.74803149606299213" right="0.74803149606299213" top="0.98425196850393704" bottom="0.98425196850393704" header="0.51181102362204722" footer="0.51181102362204722"/>
  <pageSetup paperSize="9" scale="47" orientation="landscape" r:id="rId1"/>
  <headerFooter alignWithMargins="0"/>
  <legacyDrawing r:id="rId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2:AA14"/>
  <sheetViews>
    <sheetView workbookViewId="0">
      <selection activeCell="J22" sqref="J22"/>
    </sheetView>
  </sheetViews>
  <sheetFormatPr defaultRowHeight="13.2" x14ac:dyDescent="0.25"/>
  <cols>
    <col min="1" max="1" width="16.6640625" customWidth="1"/>
    <col min="8" max="8" width="10.44140625" customWidth="1"/>
    <col min="9" max="10" width="11.5546875" customWidth="1"/>
    <col min="11" max="11" width="13" customWidth="1"/>
    <col min="12" max="12" width="10.33203125" customWidth="1"/>
    <col min="14" max="14" width="11.44140625" customWidth="1"/>
    <col min="15" max="15" width="11.33203125" customWidth="1"/>
    <col min="16" max="16" width="12" customWidth="1"/>
    <col min="19" max="19" width="11.109375" customWidth="1"/>
    <col min="21" max="21" width="13" customWidth="1"/>
  </cols>
  <sheetData>
    <row r="2" spans="1:27" ht="15.6" x14ac:dyDescent="0.3">
      <c r="A2" s="103" t="s">
        <v>471</v>
      </c>
    </row>
    <row r="3" spans="1:27" x14ac:dyDescent="0.25">
      <c r="B3" s="11"/>
      <c r="C3" s="11"/>
      <c r="D3" s="11"/>
      <c r="E3" s="11"/>
    </row>
    <row r="4" spans="1:27" ht="13.8" thickBot="1" x14ac:dyDescent="0.3"/>
    <row r="5" spans="1:27" ht="31.8" thickBot="1" x14ac:dyDescent="0.3">
      <c r="A5" s="116" t="s">
        <v>14</v>
      </c>
      <c r="B5" s="117" t="s">
        <v>30</v>
      </c>
      <c r="C5" s="117" t="s">
        <v>526</v>
      </c>
      <c r="D5" s="117" t="s">
        <v>524</v>
      </c>
      <c r="E5" s="117" t="s">
        <v>31</v>
      </c>
      <c r="F5" s="117" t="s">
        <v>4</v>
      </c>
      <c r="G5" s="116" t="s">
        <v>11</v>
      </c>
      <c r="H5" s="117" t="s">
        <v>5</v>
      </c>
      <c r="I5" s="117" t="s">
        <v>6</v>
      </c>
      <c r="J5" s="117" t="s">
        <v>773</v>
      </c>
      <c r="K5" s="117" t="s">
        <v>13</v>
      </c>
      <c r="L5" s="116" t="s">
        <v>17</v>
      </c>
      <c r="M5" s="116" t="s">
        <v>7</v>
      </c>
      <c r="N5" s="117" t="s">
        <v>8</v>
      </c>
      <c r="O5" s="116" t="s">
        <v>9</v>
      </c>
      <c r="P5" s="117" t="s">
        <v>18</v>
      </c>
      <c r="Q5" s="116" t="s">
        <v>10</v>
      </c>
      <c r="R5" s="116" t="s">
        <v>12</v>
      </c>
      <c r="S5" s="118" t="s">
        <v>11</v>
      </c>
      <c r="T5" s="117" t="s">
        <v>170</v>
      </c>
      <c r="U5" s="117" t="s">
        <v>171</v>
      </c>
      <c r="V5" s="117" t="s">
        <v>163</v>
      </c>
      <c r="W5" s="117" t="s">
        <v>164</v>
      </c>
      <c r="X5" s="117" t="s">
        <v>165</v>
      </c>
      <c r="Y5" s="117" t="s">
        <v>166</v>
      </c>
      <c r="Z5" s="117" t="s">
        <v>205</v>
      </c>
      <c r="AA5" s="119" t="s">
        <v>204</v>
      </c>
    </row>
    <row r="6" spans="1:27" s="5" customFormat="1" ht="10.199999999999999" x14ac:dyDescent="0.2">
      <c r="A6" s="1" t="str">
        <f>'N.Mani (Peddie)'!A4</f>
        <v>Nonkululeko Mani</v>
      </c>
      <c r="B6" s="1">
        <f>'N.Mani (Peddie)'!C13</f>
        <v>6</v>
      </c>
      <c r="C6" s="1">
        <f>'N.Mani (Peddie)'!D13</f>
        <v>42</v>
      </c>
      <c r="D6" s="1">
        <f>'N.Mani (Peddie)'!E13</f>
        <v>0</v>
      </c>
      <c r="E6" s="1">
        <f>'N.Mani (Peddie)'!H13</f>
        <v>4</v>
      </c>
      <c r="F6" s="21">
        <f>'N.Mani (Peddie)'!I13</f>
        <v>131</v>
      </c>
      <c r="G6" s="1">
        <f>E6+F6</f>
        <v>135</v>
      </c>
      <c r="H6" s="57">
        <f>'N.Mani (Peddie)'!J13</f>
        <v>13</v>
      </c>
      <c r="I6" s="13">
        <f>'N.Mani (Peddie)'!K13</f>
        <v>128111.01999999999</v>
      </c>
      <c r="J6" s="13">
        <f>'N.Mani (Peddie)'!L13</f>
        <v>0</v>
      </c>
      <c r="K6" s="13">
        <f>'N.Mani (Peddie)'!M13</f>
        <v>25622.199999999997</v>
      </c>
      <c r="L6" s="13">
        <f>'N.Mani (Peddie)'!N13</f>
        <v>0</v>
      </c>
      <c r="M6" s="13">
        <f>'N.Mani (Peddie)'!O13</f>
        <v>6853.5599999999995</v>
      </c>
      <c r="N6" s="13">
        <f>'N.Mani (Peddie)'!P13</f>
        <v>3889.79</v>
      </c>
      <c r="O6" s="13">
        <f>'N.Mani (Peddie)'!Q13</f>
        <v>48530.299999999996</v>
      </c>
      <c r="P6" s="13">
        <f>'N.Mani (Peddie)'!R13</f>
        <v>5108.83</v>
      </c>
      <c r="Q6" s="13">
        <f>'N.Mani (Peddie)'!S13</f>
        <v>3700</v>
      </c>
      <c r="R6" s="13">
        <f>'N.Mani (Peddie)'!T13</f>
        <v>0</v>
      </c>
      <c r="S6" s="13">
        <f>'N.Mani (Peddie)'!U13</f>
        <v>221815.7</v>
      </c>
      <c r="T6" s="13">
        <f>'N.Mani (Peddie)'!V13</f>
        <v>0</v>
      </c>
      <c r="U6" s="13">
        <f>'N.Mani (Peddie)'!W13</f>
        <v>221815.7</v>
      </c>
      <c r="V6" s="86">
        <f>'N.Mani (Peddie)'!X13</f>
        <v>105000</v>
      </c>
      <c r="W6" s="86">
        <f>'N.Mani (Peddie)'!Y13</f>
        <v>0</v>
      </c>
      <c r="X6" s="86">
        <f>'N.Mani (Peddie)'!Z13</f>
        <v>1595</v>
      </c>
      <c r="Y6" s="86">
        <f>'N.Mani (Peddie)'!AA13</f>
        <v>1518</v>
      </c>
      <c r="Z6" s="13">
        <f>'N.Mani (Peddie)'!AB13</f>
        <v>5281.3261904761912</v>
      </c>
      <c r="AA6" s="13">
        <f>'N.Mani (Peddie)'!AC13</f>
        <v>139.06940438871473</v>
      </c>
    </row>
    <row r="7" spans="1:27" s="5" customFormat="1" ht="10.199999999999999" x14ac:dyDescent="0.2">
      <c r="A7" s="1" t="str">
        <f>'Mzimkhulu Nkone (Peddie)'!A4</f>
        <v>Mzimkhulu Nkone</v>
      </c>
      <c r="B7" s="1">
        <f>'Mzimkhulu Nkone (Peddie)'!C13</f>
        <v>6</v>
      </c>
      <c r="C7" s="1">
        <f>'Mzimkhulu Nkone (Peddie)'!D13</f>
        <v>42</v>
      </c>
      <c r="D7" s="1">
        <f>'Mzimkhulu Nkone (Peddie)'!E13</f>
        <v>0</v>
      </c>
      <c r="E7" s="1">
        <f>'Mzimkhulu Nkone (Peddie)'!H13</f>
        <v>4</v>
      </c>
      <c r="F7" s="21">
        <f>'Mzimkhulu Nkone (Peddie)'!I13</f>
        <v>131</v>
      </c>
      <c r="G7" s="1">
        <f>E7+F7</f>
        <v>135</v>
      </c>
      <c r="H7" s="57">
        <f>'Mzimkhulu Nkone (Peddie)'!J13</f>
        <v>12</v>
      </c>
      <c r="I7" s="13">
        <f>'Mzimkhulu Nkone (Peddie)'!K13</f>
        <v>133111.01999999999</v>
      </c>
      <c r="J7" s="13">
        <f>'Mzimkhulu Nkone (Peddie)'!L13</f>
        <v>0</v>
      </c>
      <c r="K7" s="13">
        <f>'Mzimkhulu Nkone (Peddie)'!M13</f>
        <v>25622.199999999997</v>
      </c>
      <c r="L7" s="13">
        <f>'Mzimkhulu Nkone (Peddie)'!N13</f>
        <v>0</v>
      </c>
      <c r="M7" s="13">
        <f>'Mzimkhulu Nkone (Peddie)'!O13</f>
        <v>6848.97</v>
      </c>
      <c r="N7" s="13">
        <f>'Mzimkhulu Nkone (Peddie)'!P13</f>
        <v>3960.59</v>
      </c>
      <c r="O7" s="13">
        <f>'Mzimkhulu Nkone (Peddie)'!Q13</f>
        <v>48530.299999999996</v>
      </c>
      <c r="P7" s="13">
        <f>'Mzimkhulu Nkone (Peddie)'!R13</f>
        <v>5047.3999999999996</v>
      </c>
      <c r="Q7" s="13">
        <f>'Mzimkhulu Nkone (Peddie)'!S13</f>
        <v>3700</v>
      </c>
      <c r="R7" s="13">
        <f>'Mzimkhulu Nkone (Peddie)'!T13</f>
        <v>0</v>
      </c>
      <c r="S7" s="13">
        <f>'Mzimkhulu Nkone (Peddie)'!U13</f>
        <v>224820.47999999998</v>
      </c>
      <c r="T7" s="13">
        <f>'Mzimkhulu Nkone (Peddie)'!V13</f>
        <v>0</v>
      </c>
      <c r="U7" s="13">
        <f>'Mzimkhulu Nkone (Peddie)'!W13</f>
        <v>224820.47999999998</v>
      </c>
      <c r="V7" s="86">
        <f>'Mzimkhulu Nkone (Peddie)'!X13</f>
        <v>105000</v>
      </c>
      <c r="W7" s="86">
        <f>'Mzimkhulu Nkone (Peddie)'!Y13</f>
        <v>9</v>
      </c>
      <c r="X7" s="86">
        <f>'Mzimkhulu Nkone (Peddie)'!Z13</f>
        <v>1612</v>
      </c>
      <c r="Y7" s="86">
        <f>'Mzimkhulu Nkone (Peddie)'!AA13</f>
        <v>1631</v>
      </c>
      <c r="Z7" s="13">
        <f>'Mzimkhulu Nkone (Peddie)'!AB13</f>
        <v>5352.8685714285712</v>
      </c>
      <c r="AA7" s="13">
        <f>'Mzimkhulu Nkone (Peddie)'!AC13</f>
        <v>139.46679900744417</v>
      </c>
    </row>
    <row r="8" spans="1:27" s="5" customFormat="1" ht="10.199999999999999" x14ac:dyDescent="0.2">
      <c r="A8" s="21" t="str">
        <f>'W.Gidane(Peddie)'!A4</f>
        <v>Wiseman Gidane</v>
      </c>
      <c r="B8" s="1">
        <f>'W.Gidane(Peddie)'!C16</f>
        <v>9</v>
      </c>
      <c r="C8" s="1">
        <f>'W.Gidane(Peddie)'!D16</f>
        <v>62</v>
      </c>
      <c r="D8" s="1">
        <f>'W.Gidane(Peddie)'!E16</f>
        <v>0</v>
      </c>
      <c r="E8" s="1">
        <f>'W.Gidane(Peddie)'!H16</f>
        <v>0</v>
      </c>
      <c r="F8" s="21">
        <f>'W.Gidane(Peddie)'!I16</f>
        <v>198</v>
      </c>
      <c r="G8" s="1">
        <f>E8+F8</f>
        <v>198</v>
      </c>
      <c r="H8" s="57">
        <f>'W.Gidane(Peddie)'!J16</f>
        <v>14</v>
      </c>
      <c r="I8" s="13">
        <f>'W.Gidane(Peddie)'!K16</f>
        <v>197280.45</v>
      </c>
      <c r="J8" s="13">
        <f>'W.Gidane(Peddie)'!L16</f>
        <v>0</v>
      </c>
      <c r="K8" s="13">
        <f>'W.Gidane(Peddie)'!M16</f>
        <v>39456.079999999994</v>
      </c>
      <c r="L8" s="13">
        <f>'W.Gidane(Peddie)'!N16</f>
        <v>0</v>
      </c>
      <c r="M8" s="13">
        <f>'W.Gidane(Peddie)'!O16</f>
        <v>10088.499999999998</v>
      </c>
      <c r="N8" s="13">
        <f>'W.Gidane(Peddie)'!P16</f>
        <v>6937.5599999999995</v>
      </c>
      <c r="O8" s="13">
        <f>'W.Gidane(Peddie)'!Q16</f>
        <v>71856.5</v>
      </c>
      <c r="P8" s="13">
        <f>'W.Gidane(Peddie)'!R16</f>
        <v>9949.2999999999993</v>
      </c>
      <c r="Q8" s="13">
        <f>'W.Gidane(Peddie)'!S16</f>
        <v>0</v>
      </c>
      <c r="R8" s="13">
        <f>'W.Gidane(Peddie)'!T16</f>
        <v>0</v>
      </c>
      <c r="S8" s="13">
        <f>'W.Gidane(Peddie)'!U16</f>
        <v>335568.38999999996</v>
      </c>
      <c r="T8" s="13">
        <f>'W.Gidane(Peddie)'!V16</f>
        <v>0</v>
      </c>
      <c r="U8" s="13">
        <f>'W.Gidane(Peddie)'!W16</f>
        <v>335568.38999999996</v>
      </c>
      <c r="V8" s="86">
        <f>'W.Gidane(Peddie)'!X16</f>
        <v>155000</v>
      </c>
      <c r="W8" s="86">
        <f>'W.Gidane(Peddie)'!Y16</f>
        <v>0</v>
      </c>
      <c r="X8" s="13">
        <f>'W.Gidane(Peddie)'!Z16</f>
        <v>2218</v>
      </c>
      <c r="Y8" s="57">
        <f>'W.Gidane(Peddie)'!AA16</f>
        <v>2217</v>
      </c>
      <c r="Z8" s="13">
        <f>'W.Gidane(Peddie)'!AB16</f>
        <v>5412.393387096773</v>
      </c>
      <c r="AA8" s="13">
        <f>'W.Gidane(Peddie)'!AC16</f>
        <v>151.29323264201983</v>
      </c>
    </row>
    <row r="9" spans="1:27" s="5" customFormat="1" ht="10.199999999999999" x14ac:dyDescent="0.2">
      <c r="A9" s="21" t="str">
        <f>'M.Rwexu(Peddie)'!A4</f>
        <v>Melikhaya Rwexu</v>
      </c>
      <c r="B9" s="21">
        <f>'M.Rwexu(Peddie)'!C12</f>
        <v>5</v>
      </c>
      <c r="C9" s="21">
        <f>'M.Rwexu(Peddie)'!D12</f>
        <v>35</v>
      </c>
      <c r="D9" s="1">
        <f>'M.Rwexu(Peddie)'!E12</f>
        <v>0</v>
      </c>
      <c r="E9" s="21">
        <f>'M.Rwexu(Peddie)'!H12</f>
        <v>0</v>
      </c>
      <c r="F9" s="21">
        <f>'M.Rwexu(Peddie)'!I12</f>
        <v>106</v>
      </c>
      <c r="G9" s="1">
        <f>E9+F9</f>
        <v>106</v>
      </c>
      <c r="H9" s="52">
        <f>'M.Rwexu(Peddie)'!J12</f>
        <v>15</v>
      </c>
      <c r="I9" s="23">
        <f>'M.Rwexu(Peddie)'!K12</f>
        <v>111298.84</v>
      </c>
      <c r="J9" s="23">
        <f>'M.Rwexu(Peddie)'!L12</f>
        <v>0</v>
      </c>
      <c r="K9" s="23">
        <f>'M.Rwexu(Peddie)'!M12</f>
        <v>22259.769999999997</v>
      </c>
      <c r="L9" s="23">
        <f>'M.Rwexu(Peddie)'!N12</f>
        <v>0</v>
      </c>
      <c r="M9" s="23">
        <f>'M.Rwexu(Peddie)'!O12</f>
        <v>5878.7999999999993</v>
      </c>
      <c r="N9" s="23">
        <f>'M.Rwexu(Peddie)'!P12</f>
        <v>3073.95</v>
      </c>
      <c r="O9" s="23">
        <f>'M.Rwexu(Peddie)'!Q12</f>
        <v>41641.5</v>
      </c>
      <c r="P9" s="23">
        <f>'M.Rwexu(Peddie)'!R12</f>
        <v>5484.18</v>
      </c>
      <c r="Q9" s="23">
        <f>'M.Rwexu(Peddie)'!S12</f>
        <v>0</v>
      </c>
      <c r="R9" s="23">
        <f>'M.Rwexu(Peddie)'!T12</f>
        <v>0</v>
      </c>
      <c r="S9" s="23">
        <f>'M.Rwexu(Peddie)'!U12</f>
        <v>189637.03999999998</v>
      </c>
      <c r="T9" s="23">
        <f>'M.Rwexu(Peddie)'!V12</f>
        <v>0</v>
      </c>
      <c r="U9" s="23">
        <f>'M.Rwexu(Peddie)'!W12</f>
        <v>189637.03999999998</v>
      </c>
      <c r="V9" s="47">
        <f>'M.Rwexu(Peddie)'!X12</f>
        <v>87500</v>
      </c>
      <c r="W9" s="47">
        <f>'M.Rwexu(Peddie)'!Y12</f>
        <v>0</v>
      </c>
      <c r="X9" s="23">
        <f>'M.Rwexu(Peddie)'!Z12</f>
        <v>1229</v>
      </c>
      <c r="Y9" s="52">
        <f>'M.Rwexu(Peddie)'!AA12</f>
        <v>1348</v>
      </c>
      <c r="Z9" s="23">
        <f>'M.Rwexu(Peddie)'!AB12</f>
        <v>5418.2011428571423</v>
      </c>
      <c r="AA9" s="23">
        <f>'M.Rwexu(Peddie)'!AC12</f>
        <v>154.30190398698127</v>
      </c>
    </row>
    <row r="10" spans="1:27" s="5" customFormat="1" ht="10.199999999999999" x14ac:dyDescent="0.2">
      <c r="A10" s="21"/>
      <c r="B10" s="21"/>
      <c r="C10" s="21"/>
      <c r="D10" s="21"/>
      <c r="E10" s="21"/>
      <c r="F10" s="21"/>
      <c r="G10" s="1"/>
      <c r="H10" s="52"/>
      <c r="I10" s="23"/>
      <c r="J10" s="23"/>
      <c r="K10" s="23"/>
      <c r="L10" s="23"/>
      <c r="M10" s="23"/>
      <c r="N10" s="23"/>
      <c r="O10" s="23"/>
      <c r="P10" s="23"/>
      <c r="Q10" s="23"/>
      <c r="R10" s="23"/>
      <c r="S10" s="23"/>
      <c r="T10" s="23"/>
      <c r="U10" s="23"/>
      <c r="V10" s="47"/>
      <c r="W10" s="47"/>
      <c r="X10" s="47"/>
      <c r="Y10" s="47"/>
      <c r="Z10" s="23"/>
      <c r="AA10" s="23"/>
    </row>
    <row r="11" spans="1:27" s="5" customFormat="1" ht="10.199999999999999" x14ac:dyDescent="0.2">
      <c r="A11" s="21"/>
      <c r="B11" s="21"/>
      <c r="C11" s="21"/>
      <c r="D11" s="21"/>
      <c r="E11" s="21"/>
      <c r="F11" s="21"/>
      <c r="G11" s="1"/>
      <c r="H11" s="52"/>
      <c r="I11" s="23"/>
      <c r="J11" s="23"/>
      <c r="K11" s="23"/>
      <c r="L11" s="23"/>
      <c r="M11" s="23"/>
      <c r="N11" s="23"/>
      <c r="O11" s="23"/>
      <c r="P11" s="23"/>
      <c r="Q11" s="23"/>
      <c r="R11" s="23"/>
      <c r="S11" s="23"/>
      <c r="T11" s="23"/>
      <c r="U11" s="23"/>
      <c r="V11" s="47"/>
      <c r="W11" s="47"/>
      <c r="X11" s="47"/>
      <c r="Y11" s="47"/>
      <c r="Z11" s="23"/>
      <c r="AA11" s="23"/>
    </row>
    <row r="12" spans="1:27" s="5" customFormat="1" ht="10.199999999999999" x14ac:dyDescent="0.2">
      <c r="A12" s="21"/>
      <c r="B12" s="21"/>
      <c r="C12" s="21"/>
      <c r="D12" s="21"/>
      <c r="E12" s="21"/>
      <c r="F12" s="21"/>
      <c r="G12" s="21"/>
      <c r="H12" s="52"/>
      <c r="I12" s="23"/>
      <c r="J12" s="23"/>
      <c r="K12" s="23"/>
      <c r="L12" s="23"/>
      <c r="M12" s="23"/>
      <c r="N12" s="23"/>
      <c r="O12" s="23"/>
      <c r="P12" s="23"/>
      <c r="Q12" s="23"/>
      <c r="R12" s="23"/>
      <c r="S12" s="21"/>
      <c r="T12" s="21"/>
      <c r="U12" s="21"/>
      <c r="V12" s="47"/>
      <c r="W12" s="47"/>
      <c r="X12" s="47"/>
      <c r="Y12" s="47"/>
      <c r="Z12" s="13"/>
      <c r="AA12" s="13"/>
    </row>
    <row r="13" spans="1:27" ht="13.8" thickBot="1" x14ac:dyDescent="0.3">
      <c r="A13" s="121" t="s">
        <v>179</v>
      </c>
      <c r="B13" s="122">
        <f t="shared" ref="B13:I13" si="0">SUM(B6:B12)</f>
        <v>26</v>
      </c>
      <c r="C13" s="122">
        <f t="shared" si="0"/>
        <v>181</v>
      </c>
      <c r="D13" s="122">
        <f t="shared" si="0"/>
        <v>0</v>
      </c>
      <c r="E13" s="122">
        <f t="shared" si="0"/>
        <v>8</v>
      </c>
      <c r="F13" s="122">
        <f t="shared" si="0"/>
        <v>566</v>
      </c>
      <c r="G13" s="122">
        <f t="shared" si="0"/>
        <v>574</v>
      </c>
      <c r="H13" s="122">
        <f t="shared" si="0"/>
        <v>54</v>
      </c>
      <c r="I13" s="123">
        <f t="shared" si="0"/>
        <v>569801.32999999996</v>
      </c>
      <c r="J13" s="123">
        <f t="shared" ref="J13:U13" si="1">SUM(J6:J12)</f>
        <v>0</v>
      </c>
      <c r="K13" s="123">
        <f t="shared" si="1"/>
        <v>112960.24999999997</v>
      </c>
      <c r="L13" s="123">
        <f t="shared" si="1"/>
        <v>0</v>
      </c>
      <c r="M13" s="123">
        <f t="shared" si="1"/>
        <v>29669.829999999998</v>
      </c>
      <c r="N13" s="123">
        <f t="shared" si="1"/>
        <v>17861.89</v>
      </c>
      <c r="O13" s="123">
        <f t="shared" si="1"/>
        <v>210558.59999999998</v>
      </c>
      <c r="P13" s="123">
        <f t="shared" si="1"/>
        <v>25589.71</v>
      </c>
      <c r="Q13" s="123">
        <f t="shared" si="1"/>
        <v>7400</v>
      </c>
      <c r="R13" s="123">
        <f t="shared" si="1"/>
        <v>0</v>
      </c>
      <c r="S13" s="123">
        <f t="shared" si="1"/>
        <v>971841.60999999987</v>
      </c>
      <c r="T13" s="123">
        <f t="shared" si="1"/>
        <v>0</v>
      </c>
      <c r="U13" s="123">
        <f t="shared" si="1"/>
        <v>971841.60999999987</v>
      </c>
      <c r="V13" s="124">
        <f>SUM(V6:V12)</f>
        <v>452500</v>
      </c>
      <c r="W13" s="124">
        <f>SUM(W6:W12)</f>
        <v>9</v>
      </c>
      <c r="X13" s="124">
        <f>SUM(X6:X12)</f>
        <v>6654</v>
      </c>
      <c r="Y13" s="124">
        <f>SUM(Y6:Y12)</f>
        <v>6714</v>
      </c>
      <c r="Z13" s="125">
        <f>U13/(C13+D13)</f>
        <v>5369.2906629834251</v>
      </c>
      <c r="AA13" s="125">
        <f>U13/X13</f>
        <v>146.05374361286442</v>
      </c>
    </row>
    <row r="14" spans="1:27" ht="31.8" thickBot="1" x14ac:dyDescent="0.3">
      <c r="A14" s="116" t="s">
        <v>14</v>
      </c>
      <c r="B14" s="117" t="s">
        <v>30</v>
      </c>
      <c r="C14" s="117" t="s">
        <v>180</v>
      </c>
      <c r="D14" s="117" t="s">
        <v>524</v>
      </c>
      <c r="E14" s="117" t="s">
        <v>31</v>
      </c>
      <c r="F14" s="117" t="s">
        <v>4</v>
      </c>
      <c r="G14" s="116" t="s">
        <v>11</v>
      </c>
      <c r="H14" s="117" t="s">
        <v>5</v>
      </c>
      <c r="I14" s="117" t="s">
        <v>6</v>
      </c>
      <c r="J14" s="117" t="s">
        <v>773</v>
      </c>
      <c r="K14" s="117" t="s">
        <v>13</v>
      </c>
      <c r="L14" s="116" t="s">
        <v>17</v>
      </c>
      <c r="M14" s="116" t="s">
        <v>7</v>
      </c>
      <c r="N14" s="117" t="s">
        <v>8</v>
      </c>
      <c r="O14" s="116" t="s">
        <v>9</v>
      </c>
      <c r="P14" s="117" t="s">
        <v>18</v>
      </c>
      <c r="Q14" s="116" t="s">
        <v>10</v>
      </c>
      <c r="R14" s="116" t="s">
        <v>12</v>
      </c>
      <c r="S14" s="118" t="s">
        <v>11</v>
      </c>
      <c r="T14" s="117" t="s">
        <v>170</v>
      </c>
      <c r="U14" s="117" t="s">
        <v>171</v>
      </c>
      <c r="V14" s="117" t="s">
        <v>163</v>
      </c>
      <c r="W14" s="117" t="s">
        <v>164</v>
      </c>
      <c r="X14" s="117" t="s">
        <v>165</v>
      </c>
      <c r="Y14" s="117" t="s">
        <v>166</v>
      </c>
      <c r="Z14" s="117" t="s">
        <v>205</v>
      </c>
      <c r="AA14" s="117" t="s">
        <v>204</v>
      </c>
    </row>
  </sheetData>
  <pageMargins left="0.75" right="0.75" top="1" bottom="1" header="0.5" footer="0.5"/>
  <headerFooter alignWithMargins="0"/>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AE296"/>
  <sheetViews>
    <sheetView workbookViewId="0">
      <selection activeCell="A2" sqref="A2"/>
    </sheetView>
  </sheetViews>
  <sheetFormatPr defaultRowHeight="13.2" x14ac:dyDescent="0.25"/>
  <cols>
    <col min="1" max="1" width="25.5546875" customWidth="1"/>
    <col min="2" max="2" width="15.44140625" customWidth="1"/>
    <col min="3" max="3" width="12.88671875" customWidth="1"/>
    <col min="6" max="6" width="18.5546875" customWidth="1"/>
    <col min="7" max="7" width="14.44140625" customWidth="1"/>
    <col min="28" max="28" width="10.33203125" customWidth="1"/>
    <col min="30" max="30" width="22" customWidth="1"/>
    <col min="31" max="31" width="17.88671875" customWidth="1"/>
  </cols>
  <sheetData>
    <row r="1" spans="1:31" ht="41.4" x14ac:dyDescent="0.25">
      <c r="A1" s="146" t="s">
        <v>0</v>
      </c>
      <c r="B1" s="146" t="s">
        <v>1</v>
      </c>
      <c r="C1" s="146" t="s">
        <v>16</v>
      </c>
      <c r="D1" s="43" t="s">
        <v>523</v>
      </c>
      <c r="E1" s="43" t="s">
        <v>524</v>
      </c>
      <c r="F1" s="43" t="s">
        <v>2</v>
      </c>
      <c r="G1" s="146" t="s">
        <v>3</v>
      </c>
      <c r="H1" s="43" t="s">
        <v>29</v>
      </c>
      <c r="I1" s="43" t="s">
        <v>25</v>
      </c>
      <c r="J1" s="43" t="s">
        <v>26</v>
      </c>
      <c r="K1" s="43" t="s">
        <v>20</v>
      </c>
      <c r="L1" s="43" t="s">
        <v>773</v>
      </c>
      <c r="M1" s="43" t="s">
        <v>13</v>
      </c>
      <c r="N1" s="43" t="s">
        <v>21</v>
      </c>
      <c r="O1" s="146" t="s">
        <v>7</v>
      </c>
      <c r="P1" s="43" t="s">
        <v>22</v>
      </c>
      <c r="Q1" s="146" t="s">
        <v>9</v>
      </c>
      <c r="R1" s="146" t="s">
        <v>23</v>
      </c>
      <c r="S1" s="146" t="s">
        <v>24</v>
      </c>
      <c r="T1" s="146" t="s">
        <v>12</v>
      </c>
      <c r="U1" s="146" t="s">
        <v>19</v>
      </c>
      <c r="V1" s="43" t="s">
        <v>170</v>
      </c>
      <c r="W1" s="43" t="s">
        <v>171</v>
      </c>
      <c r="X1" s="43" t="s">
        <v>163</v>
      </c>
      <c r="Y1" s="43" t="s">
        <v>164</v>
      </c>
      <c r="Z1" s="43" t="s">
        <v>165</v>
      </c>
      <c r="AA1" s="43" t="s">
        <v>166</v>
      </c>
      <c r="AB1" s="146" t="s">
        <v>167</v>
      </c>
      <c r="AC1" s="146" t="s">
        <v>168</v>
      </c>
      <c r="AD1" s="146" t="s">
        <v>1405</v>
      </c>
      <c r="AE1" s="146" t="s">
        <v>1406</v>
      </c>
    </row>
    <row r="2" spans="1:31" x14ac:dyDescent="0.25">
      <c r="A2" s="21" t="s">
        <v>1028</v>
      </c>
      <c r="B2" s="39" t="s">
        <v>1145</v>
      </c>
      <c r="C2" s="21" t="s">
        <v>1157</v>
      </c>
      <c r="D2" s="21">
        <v>0</v>
      </c>
      <c r="E2" s="21">
        <v>3.89</v>
      </c>
      <c r="F2" s="21" t="s">
        <v>544</v>
      </c>
      <c r="G2" s="21" t="s">
        <v>1157</v>
      </c>
      <c r="H2" s="21">
        <v>0</v>
      </c>
      <c r="I2" s="21">
        <v>5</v>
      </c>
      <c r="J2" s="21">
        <v>11</v>
      </c>
      <c r="K2" s="224">
        <v>6100.75</v>
      </c>
      <c r="L2" s="224">
        <v>96.03</v>
      </c>
      <c r="M2" s="120">
        <v>955.38</v>
      </c>
      <c r="N2" s="120">
        <v>0</v>
      </c>
      <c r="O2" s="120">
        <v>262.2</v>
      </c>
      <c r="P2" s="120">
        <v>606.85</v>
      </c>
      <c r="Q2" s="120">
        <v>3207</v>
      </c>
      <c r="R2" s="120">
        <v>285</v>
      </c>
      <c r="S2" s="120">
        <v>0</v>
      </c>
      <c r="T2" s="120">
        <v>2419.1999999999998</v>
      </c>
      <c r="U2" s="120">
        <v>13932.41</v>
      </c>
      <c r="V2" s="23">
        <v>0</v>
      </c>
      <c r="W2" s="23">
        <f>V2+U2</f>
        <v>13932.41</v>
      </c>
      <c r="X2" s="52">
        <v>7780</v>
      </c>
      <c r="Y2" s="52">
        <v>5</v>
      </c>
      <c r="Z2" s="47">
        <v>55</v>
      </c>
      <c r="AA2" s="47">
        <v>55</v>
      </c>
      <c r="AB2" s="23">
        <f t="shared" ref="AB2:AB65" si="0">W2/(D2+E2)</f>
        <v>3581.5964010282773</v>
      </c>
      <c r="AC2" s="23">
        <f t="shared" ref="AC2:AC33" si="1">U2/Z2</f>
        <v>253.31654545454546</v>
      </c>
      <c r="AD2" s="23" t="s">
        <v>1932</v>
      </c>
      <c r="AE2" s="284">
        <v>0.8</v>
      </c>
    </row>
    <row r="3" spans="1:31" x14ac:dyDescent="0.25">
      <c r="A3" s="21" t="s">
        <v>47</v>
      </c>
      <c r="B3" s="32" t="s">
        <v>577</v>
      </c>
      <c r="C3" s="21" t="s">
        <v>579</v>
      </c>
      <c r="D3" s="21">
        <v>4.5</v>
      </c>
      <c r="E3" s="21">
        <v>0</v>
      </c>
      <c r="F3" s="21" t="s">
        <v>177</v>
      </c>
      <c r="G3" s="21" t="s">
        <v>579</v>
      </c>
      <c r="H3" s="21">
        <v>0</v>
      </c>
      <c r="I3" s="21">
        <v>5</v>
      </c>
      <c r="J3" s="33">
        <v>12</v>
      </c>
      <c r="K3" s="23">
        <v>5529.8</v>
      </c>
      <c r="L3" s="23">
        <v>0</v>
      </c>
      <c r="M3" s="23">
        <v>1105.96</v>
      </c>
      <c r="N3" s="23">
        <v>0</v>
      </c>
      <c r="O3" s="23">
        <v>274.85000000000002</v>
      </c>
      <c r="P3" s="23">
        <v>2266.9499999999998</v>
      </c>
      <c r="Q3" s="23">
        <v>1652</v>
      </c>
      <c r="R3" s="23">
        <v>324.89</v>
      </c>
      <c r="S3" s="23">
        <v>0</v>
      </c>
      <c r="T3" s="23">
        <v>2080</v>
      </c>
      <c r="U3" s="23">
        <v>13234.45</v>
      </c>
      <c r="V3" s="23">
        <v>0</v>
      </c>
      <c r="W3" s="23">
        <f t="shared" ref="W3:W44" si="2">U3+V3</f>
        <v>13234.45</v>
      </c>
      <c r="X3" s="52">
        <v>11250</v>
      </c>
      <c r="Y3" s="52">
        <v>5</v>
      </c>
      <c r="Z3" s="52">
        <v>60</v>
      </c>
      <c r="AA3" s="52">
        <v>54</v>
      </c>
      <c r="AB3" s="23">
        <f t="shared" si="0"/>
        <v>2940.9888888888891</v>
      </c>
      <c r="AC3" s="23">
        <f t="shared" si="1"/>
        <v>220.57416666666668</v>
      </c>
      <c r="AD3" s="23" t="s">
        <v>1981</v>
      </c>
      <c r="AE3" s="284"/>
    </row>
    <row r="4" spans="1:31" x14ac:dyDescent="0.25">
      <c r="A4" s="21" t="s">
        <v>33</v>
      </c>
      <c r="B4" s="39" t="s">
        <v>95</v>
      </c>
      <c r="C4" s="21" t="s">
        <v>101</v>
      </c>
      <c r="D4" s="21">
        <v>1</v>
      </c>
      <c r="E4" s="21">
        <v>0</v>
      </c>
      <c r="F4" s="21" t="s">
        <v>99</v>
      </c>
      <c r="G4" s="21" t="s">
        <v>101</v>
      </c>
      <c r="H4" s="21">
        <v>0</v>
      </c>
      <c r="I4" s="21">
        <v>20</v>
      </c>
      <c r="J4" s="21">
        <v>12</v>
      </c>
      <c r="K4" s="224">
        <v>16412.2</v>
      </c>
      <c r="L4" s="224">
        <v>0</v>
      </c>
      <c r="M4" s="23">
        <v>3282.44</v>
      </c>
      <c r="N4" s="23">
        <v>0</v>
      </c>
      <c r="O4" s="23">
        <v>1056.2</v>
      </c>
      <c r="P4" s="23">
        <v>622.4</v>
      </c>
      <c r="Q4" s="23">
        <v>6000</v>
      </c>
      <c r="R4" s="23">
        <v>855</v>
      </c>
      <c r="S4" s="23">
        <v>0</v>
      </c>
      <c r="T4" s="23">
        <v>0</v>
      </c>
      <c r="U4" s="23">
        <v>28228.240000000002</v>
      </c>
      <c r="V4" s="23">
        <v>23012.52</v>
      </c>
      <c r="W4" s="23">
        <f t="shared" si="2"/>
        <v>51240.76</v>
      </c>
      <c r="X4" s="52">
        <v>2500</v>
      </c>
      <c r="Y4" s="52">
        <v>0</v>
      </c>
      <c r="Z4" s="47">
        <v>240</v>
      </c>
      <c r="AA4" s="47">
        <v>217</v>
      </c>
      <c r="AB4" s="23">
        <f t="shared" si="0"/>
        <v>51240.76</v>
      </c>
      <c r="AC4" s="23">
        <f t="shared" si="1"/>
        <v>117.61766666666668</v>
      </c>
      <c r="AD4" s="23" t="s">
        <v>35</v>
      </c>
      <c r="AE4" s="284"/>
    </row>
    <row r="5" spans="1:31" x14ac:dyDescent="0.25">
      <c r="A5" s="21" t="s">
        <v>33</v>
      </c>
      <c r="B5" s="39" t="s">
        <v>103</v>
      </c>
      <c r="C5" s="21" t="s">
        <v>107</v>
      </c>
      <c r="D5" s="21">
        <v>1</v>
      </c>
      <c r="E5" s="21">
        <v>0</v>
      </c>
      <c r="F5" s="21" t="s">
        <v>99</v>
      </c>
      <c r="G5" s="21" t="s">
        <v>107</v>
      </c>
      <c r="H5" s="21">
        <v>0</v>
      </c>
      <c r="I5" s="21">
        <v>20</v>
      </c>
      <c r="J5" s="21">
        <v>12</v>
      </c>
      <c r="K5" s="224">
        <v>16412.2</v>
      </c>
      <c r="L5" s="224">
        <v>0</v>
      </c>
      <c r="M5" s="23">
        <v>3282.44</v>
      </c>
      <c r="N5" s="23">
        <v>0</v>
      </c>
      <c r="O5" s="23">
        <v>1056.2</v>
      </c>
      <c r="P5" s="23">
        <v>659.2</v>
      </c>
      <c r="Q5" s="23">
        <v>6000</v>
      </c>
      <c r="R5" s="23">
        <v>855</v>
      </c>
      <c r="S5" s="23">
        <v>0</v>
      </c>
      <c r="T5" s="23">
        <v>6422</v>
      </c>
      <c r="U5" s="23">
        <v>34687.040000000001</v>
      </c>
      <c r="V5" s="23">
        <v>23012.52</v>
      </c>
      <c r="W5" s="23">
        <f t="shared" si="2"/>
        <v>57699.56</v>
      </c>
      <c r="X5" s="52">
        <v>2500</v>
      </c>
      <c r="Y5" s="52">
        <v>19</v>
      </c>
      <c r="Z5" s="47">
        <v>240</v>
      </c>
      <c r="AA5" s="47">
        <v>234</v>
      </c>
      <c r="AB5" s="23">
        <f t="shared" si="0"/>
        <v>57699.56</v>
      </c>
      <c r="AC5" s="23">
        <f t="shared" si="1"/>
        <v>144.52933333333334</v>
      </c>
      <c r="AD5" s="23" t="s">
        <v>35</v>
      </c>
      <c r="AE5" s="284"/>
    </row>
    <row r="6" spans="1:31" x14ac:dyDescent="0.25">
      <c r="A6" s="21" t="s">
        <v>33</v>
      </c>
      <c r="B6" s="39" t="s">
        <v>116</v>
      </c>
      <c r="C6" s="21" t="s">
        <v>117</v>
      </c>
      <c r="D6" s="21">
        <v>1</v>
      </c>
      <c r="E6" s="21">
        <v>0</v>
      </c>
      <c r="F6" s="21" t="s">
        <v>99</v>
      </c>
      <c r="G6" s="21" t="s">
        <v>117</v>
      </c>
      <c r="H6" s="21">
        <v>0</v>
      </c>
      <c r="I6" s="21">
        <v>20</v>
      </c>
      <c r="J6" s="21">
        <v>12</v>
      </c>
      <c r="K6" s="224">
        <v>16412.2</v>
      </c>
      <c r="L6" s="224">
        <v>0</v>
      </c>
      <c r="M6" s="23">
        <v>3282.44</v>
      </c>
      <c r="N6" s="23">
        <v>0</v>
      </c>
      <c r="O6" s="23">
        <v>1056.2</v>
      </c>
      <c r="P6" s="23">
        <v>659.2</v>
      </c>
      <c r="Q6" s="23">
        <v>6000</v>
      </c>
      <c r="R6" s="23">
        <v>855</v>
      </c>
      <c r="S6" s="23">
        <v>0</v>
      </c>
      <c r="T6" s="23">
        <v>0</v>
      </c>
      <c r="U6" s="23">
        <v>28265.040000000001</v>
      </c>
      <c r="V6" s="23">
        <v>23012.52</v>
      </c>
      <c r="W6" s="23">
        <f t="shared" si="2"/>
        <v>51277.56</v>
      </c>
      <c r="X6" s="52">
        <v>2500</v>
      </c>
      <c r="Y6" s="52">
        <v>0</v>
      </c>
      <c r="Z6" s="47">
        <v>240</v>
      </c>
      <c r="AA6" s="47">
        <v>234</v>
      </c>
      <c r="AB6" s="23">
        <f t="shared" si="0"/>
        <v>51277.56</v>
      </c>
      <c r="AC6" s="23">
        <f t="shared" si="1"/>
        <v>117.771</v>
      </c>
      <c r="AD6" s="23" t="s">
        <v>35</v>
      </c>
      <c r="AE6" s="284"/>
    </row>
    <row r="7" spans="1:31" x14ac:dyDescent="0.25">
      <c r="A7" s="21" t="s">
        <v>33</v>
      </c>
      <c r="B7" s="39" t="s">
        <v>121</v>
      </c>
      <c r="C7" s="21" t="s">
        <v>125</v>
      </c>
      <c r="D7" s="21">
        <v>1</v>
      </c>
      <c r="E7" s="21">
        <v>0</v>
      </c>
      <c r="F7" s="21" t="s">
        <v>99</v>
      </c>
      <c r="G7" s="21" t="s">
        <v>125</v>
      </c>
      <c r="H7" s="21">
        <v>0</v>
      </c>
      <c r="I7" s="21">
        <v>20</v>
      </c>
      <c r="J7" s="21">
        <v>12</v>
      </c>
      <c r="K7" s="224">
        <v>16412.2</v>
      </c>
      <c r="L7" s="224">
        <v>0</v>
      </c>
      <c r="M7" s="23">
        <v>3282.44</v>
      </c>
      <c r="N7" s="23">
        <v>0</v>
      </c>
      <c r="O7" s="23">
        <v>1056.2</v>
      </c>
      <c r="P7" s="23">
        <v>659.2</v>
      </c>
      <c r="Q7" s="23">
        <v>6000</v>
      </c>
      <c r="R7" s="23">
        <v>855</v>
      </c>
      <c r="S7" s="23">
        <v>0</v>
      </c>
      <c r="T7" s="23">
        <v>6422</v>
      </c>
      <c r="U7" s="23">
        <v>34687.040000000001</v>
      </c>
      <c r="V7" s="23">
        <v>23012.52</v>
      </c>
      <c r="W7" s="23">
        <f t="shared" si="2"/>
        <v>57699.56</v>
      </c>
      <c r="X7" s="52">
        <v>2500</v>
      </c>
      <c r="Y7" s="52">
        <v>19</v>
      </c>
      <c r="Z7" s="47">
        <v>240</v>
      </c>
      <c r="AA7" s="47">
        <v>237</v>
      </c>
      <c r="AB7" s="23">
        <f t="shared" si="0"/>
        <v>57699.56</v>
      </c>
      <c r="AC7" s="23">
        <f t="shared" si="1"/>
        <v>144.52933333333334</v>
      </c>
      <c r="AD7" s="23" t="s">
        <v>35</v>
      </c>
      <c r="AE7" s="284"/>
    </row>
    <row r="8" spans="1:31" x14ac:dyDescent="0.25">
      <c r="A8" s="21" t="s">
        <v>33</v>
      </c>
      <c r="B8" s="39" t="s">
        <v>127</v>
      </c>
      <c r="C8" s="21" t="s">
        <v>112</v>
      </c>
      <c r="D8" s="21">
        <v>1</v>
      </c>
      <c r="E8" s="21">
        <v>0</v>
      </c>
      <c r="F8" s="21" t="s">
        <v>99</v>
      </c>
      <c r="G8" s="21" t="s">
        <v>112</v>
      </c>
      <c r="H8" s="21">
        <v>2</v>
      </c>
      <c r="I8" s="21">
        <v>20</v>
      </c>
      <c r="J8" s="21">
        <v>12</v>
      </c>
      <c r="K8" s="224">
        <v>17110.400000000001</v>
      </c>
      <c r="L8" s="224">
        <v>0</v>
      </c>
      <c r="M8" s="23">
        <v>3422.08</v>
      </c>
      <c r="N8" s="23">
        <v>0</v>
      </c>
      <c r="O8" s="23">
        <v>1056.2</v>
      </c>
      <c r="P8" s="23">
        <v>659.2</v>
      </c>
      <c r="Q8" s="23">
        <v>6000</v>
      </c>
      <c r="R8" s="23">
        <v>855</v>
      </c>
      <c r="S8" s="23">
        <v>1643.72</v>
      </c>
      <c r="T8" s="23">
        <v>2704</v>
      </c>
      <c r="U8" s="23">
        <v>33450.6</v>
      </c>
      <c r="V8" s="23">
        <v>23012.52</v>
      </c>
      <c r="W8" s="23">
        <f t="shared" si="2"/>
        <v>56463.119999999995</v>
      </c>
      <c r="X8" s="52">
        <v>2500</v>
      </c>
      <c r="Y8" s="52">
        <v>8</v>
      </c>
      <c r="Z8" s="47">
        <v>240</v>
      </c>
      <c r="AA8" s="47">
        <v>213</v>
      </c>
      <c r="AB8" s="23">
        <f t="shared" si="0"/>
        <v>56463.119999999995</v>
      </c>
      <c r="AC8" s="23">
        <f t="shared" si="1"/>
        <v>139.3775</v>
      </c>
      <c r="AD8" s="23" t="s">
        <v>35</v>
      </c>
      <c r="AE8" s="284"/>
    </row>
    <row r="9" spans="1:31" x14ac:dyDescent="0.25">
      <c r="A9" s="21" t="s">
        <v>33</v>
      </c>
      <c r="B9" s="39" t="s">
        <v>130</v>
      </c>
      <c r="C9" s="21" t="s">
        <v>133</v>
      </c>
      <c r="D9" s="21">
        <v>0.75</v>
      </c>
      <c r="E9" s="21">
        <v>0</v>
      </c>
      <c r="F9" s="21" t="s">
        <v>99</v>
      </c>
      <c r="G9" s="21" t="s">
        <v>133</v>
      </c>
      <c r="H9" s="21">
        <v>0</v>
      </c>
      <c r="I9" s="21">
        <v>20</v>
      </c>
      <c r="J9" s="21">
        <v>12</v>
      </c>
      <c r="K9" s="224">
        <v>17110.400000000001</v>
      </c>
      <c r="L9" s="224">
        <v>0</v>
      </c>
      <c r="M9" s="23">
        <v>3422.8</v>
      </c>
      <c r="N9" s="23">
        <v>0</v>
      </c>
      <c r="O9" s="23">
        <v>1061</v>
      </c>
      <c r="P9" s="23">
        <v>693.2</v>
      </c>
      <c r="Q9" s="23">
        <v>7484</v>
      </c>
      <c r="R9" s="23">
        <v>893.14</v>
      </c>
      <c r="S9" s="23">
        <v>0</v>
      </c>
      <c r="T9" s="23">
        <v>7800</v>
      </c>
      <c r="U9" s="23">
        <v>38464.54</v>
      </c>
      <c r="V9" s="23">
        <v>23012.52</v>
      </c>
      <c r="W9" s="23">
        <f t="shared" si="2"/>
        <v>61477.06</v>
      </c>
      <c r="X9" s="52">
        <v>2500</v>
      </c>
      <c r="Y9" s="52">
        <v>15</v>
      </c>
      <c r="Z9" s="47">
        <v>240</v>
      </c>
      <c r="AA9" s="47">
        <v>245</v>
      </c>
      <c r="AB9" s="23">
        <f t="shared" si="0"/>
        <v>81969.41333333333</v>
      </c>
      <c r="AC9" s="23">
        <f t="shared" si="1"/>
        <v>160.26891666666668</v>
      </c>
      <c r="AD9" s="23" t="s">
        <v>35</v>
      </c>
      <c r="AE9" s="284"/>
    </row>
    <row r="10" spans="1:31" x14ac:dyDescent="0.25">
      <c r="A10" s="21" t="s">
        <v>33</v>
      </c>
      <c r="B10" s="39" t="s">
        <v>136</v>
      </c>
      <c r="C10" s="21" t="s">
        <v>137</v>
      </c>
      <c r="D10" s="21">
        <v>0.75</v>
      </c>
      <c r="E10" s="21">
        <v>0</v>
      </c>
      <c r="F10" s="21" t="s">
        <v>99</v>
      </c>
      <c r="G10" s="21" t="s">
        <v>137</v>
      </c>
      <c r="H10" s="21">
        <v>0</v>
      </c>
      <c r="I10" s="21">
        <v>13</v>
      </c>
      <c r="J10" s="21">
        <v>12</v>
      </c>
      <c r="K10" s="224">
        <v>11212.76</v>
      </c>
      <c r="L10" s="224">
        <v>0</v>
      </c>
      <c r="M10" s="23">
        <v>2224.35</v>
      </c>
      <c r="N10" s="23">
        <v>0</v>
      </c>
      <c r="O10" s="23">
        <v>686.53</v>
      </c>
      <c r="P10" s="23">
        <v>450.58</v>
      </c>
      <c r="Q10" s="23">
        <v>4864.6000000000004</v>
      </c>
      <c r="R10" s="23">
        <v>855.88</v>
      </c>
      <c r="S10" s="23">
        <v>0</v>
      </c>
      <c r="T10" s="23">
        <v>2600</v>
      </c>
      <c r="U10" s="23">
        <v>22803.7</v>
      </c>
      <c r="V10" s="23">
        <v>11506.26</v>
      </c>
      <c r="W10" s="23">
        <f t="shared" si="2"/>
        <v>34309.96</v>
      </c>
      <c r="X10" s="52">
        <v>1250</v>
      </c>
      <c r="Y10" s="52">
        <v>5</v>
      </c>
      <c r="Z10" s="47">
        <v>156</v>
      </c>
      <c r="AA10" s="47">
        <v>160</v>
      </c>
      <c r="AB10" s="23">
        <f t="shared" si="0"/>
        <v>45746.613333333335</v>
      </c>
      <c r="AC10" s="23">
        <f t="shared" si="1"/>
        <v>146.17756410256411</v>
      </c>
      <c r="AD10" s="23" t="s">
        <v>35</v>
      </c>
      <c r="AE10" s="284"/>
    </row>
    <row r="11" spans="1:31" x14ac:dyDescent="0.25">
      <c r="A11" s="21" t="s">
        <v>33</v>
      </c>
      <c r="B11" s="39" t="s">
        <v>138</v>
      </c>
      <c r="C11" s="21" t="s">
        <v>140</v>
      </c>
      <c r="D11" s="21">
        <v>1</v>
      </c>
      <c r="E11" s="21">
        <v>0</v>
      </c>
      <c r="F11" s="21" t="s">
        <v>99</v>
      </c>
      <c r="G11" s="21" t="s">
        <v>140</v>
      </c>
      <c r="H11" s="21">
        <v>0</v>
      </c>
      <c r="I11" s="21">
        <v>20</v>
      </c>
      <c r="J11" s="21">
        <v>12</v>
      </c>
      <c r="K11" s="224">
        <v>17110.400000000001</v>
      </c>
      <c r="L11" s="224">
        <v>0</v>
      </c>
      <c r="M11" s="23">
        <v>3422.08</v>
      </c>
      <c r="N11" s="23">
        <v>0</v>
      </c>
      <c r="O11" s="23">
        <v>1061</v>
      </c>
      <c r="P11" s="23">
        <v>693.2</v>
      </c>
      <c r="Q11" s="23">
        <v>7894</v>
      </c>
      <c r="R11" s="23">
        <v>905.42</v>
      </c>
      <c r="S11" s="23">
        <v>0</v>
      </c>
      <c r="T11" s="23">
        <v>9880</v>
      </c>
      <c r="U11" s="23">
        <v>40966.1</v>
      </c>
      <c r="V11" s="23">
        <v>23012.52</v>
      </c>
      <c r="W11" s="23">
        <f t="shared" si="2"/>
        <v>63978.619999999995</v>
      </c>
      <c r="X11" s="52">
        <v>2500</v>
      </c>
      <c r="Y11" s="52">
        <v>19</v>
      </c>
      <c r="Z11" s="47">
        <v>240</v>
      </c>
      <c r="AA11" s="47">
        <v>247</v>
      </c>
      <c r="AB11" s="23">
        <f t="shared" si="0"/>
        <v>63978.619999999995</v>
      </c>
      <c r="AC11" s="23">
        <f t="shared" si="1"/>
        <v>170.69208333333333</v>
      </c>
      <c r="AD11" s="23" t="s">
        <v>35</v>
      </c>
      <c r="AE11" s="284"/>
    </row>
    <row r="12" spans="1:31" x14ac:dyDescent="0.25">
      <c r="A12" s="21" t="s">
        <v>33</v>
      </c>
      <c r="B12" s="39" t="s">
        <v>150</v>
      </c>
      <c r="C12" s="21" t="s">
        <v>142</v>
      </c>
      <c r="D12" s="21">
        <v>1</v>
      </c>
      <c r="E12" s="21">
        <v>0</v>
      </c>
      <c r="F12" s="21" t="s">
        <v>99</v>
      </c>
      <c r="G12" s="21" t="s">
        <v>142</v>
      </c>
      <c r="H12" s="21">
        <v>1</v>
      </c>
      <c r="I12" s="21">
        <v>20</v>
      </c>
      <c r="J12" s="21">
        <v>12</v>
      </c>
      <c r="K12" s="224">
        <v>17110.400000000001</v>
      </c>
      <c r="L12" s="224">
        <v>0</v>
      </c>
      <c r="M12" s="23">
        <v>3422.08</v>
      </c>
      <c r="N12" s="23">
        <v>0</v>
      </c>
      <c r="O12" s="23">
        <v>1056.2</v>
      </c>
      <c r="P12" s="23">
        <v>686.8</v>
      </c>
      <c r="Q12" s="23">
        <v>7484</v>
      </c>
      <c r="R12" s="23">
        <v>892.78</v>
      </c>
      <c r="S12" s="23">
        <v>1229.72</v>
      </c>
      <c r="T12" s="23">
        <v>9880</v>
      </c>
      <c r="U12" s="23">
        <v>41761.980000000003</v>
      </c>
      <c r="V12" s="23">
        <v>23012.52</v>
      </c>
      <c r="W12" s="23">
        <f t="shared" si="2"/>
        <v>64774.5</v>
      </c>
      <c r="X12" s="52">
        <v>2500</v>
      </c>
      <c r="Y12" s="52">
        <v>19</v>
      </c>
      <c r="Z12" s="47">
        <v>240</v>
      </c>
      <c r="AA12" s="47">
        <v>216</v>
      </c>
      <c r="AB12" s="23">
        <f t="shared" si="0"/>
        <v>64774.5</v>
      </c>
      <c r="AC12" s="23">
        <f t="shared" si="1"/>
        <v>174.00825</v>
      </c>
      <c r="AD12" s="23" t="s">
        <v>35</v>
      </c>
      <c r="AE12" s="284"/>
    </row>
    <row r="13" spans="1:31" x14ac:dyDescent="0.25">
      <c r="A13" s="21" t="s">
        <v>33</v>
      </c>
      <c r="B13" s="39" t="s">
        <v>150</v>
      </c>
      <c r="C13" s="21" t="s">
        <v>158</v>
      </c>
      <c r="D13" s="21">
        <v>1</v>
      </c>
      <c r="E13" s="21">
        <v>0</v>
      </c>
      <c r="F13" s="21" t="s">
        <v>99</v>
      </c>
      <c r="G13" s="21" t="s">
        <v>158</v>
      </c>
      <c r="H13" s="21">
        <v>0</v>
      </c>
      <c r="I13" s="21">
        <v>20</v>
      </c>
      <c r="J13" s="21">
        <v>12</v>
      </c>
      <c r="K13" s="224">
        <v>17110.400000000001</v>
      </c>
      <c r="L13" s="224">
        <v>0</v>
      </c>
      <c r="M13" s="23">
        <v>3422.08</v>
      </c>
      <c r="N13" s="23">
        <v>0</v>
      </c>
      <c r="O13" s="23">
        <v>1056.2</v>
      </c>
      <c r="P13" s="23">
        <v>674.8</v>
      </c>
      <c r="Q13" s="23">
        <v>7484</v>
      </c>
      <c r="R13" s="23">
        <v>892.42</v>
      </c>
      <c r="S13" s="23">
        <v>0</v>
      </c>
      <c r="T13" s="23">
        <v>9880</v>
      </c>
      <c r="U13" s="23">
        <v>40519.9</v>
      </c>
      <c r="V13" s="23">
        <v>23012.52</v>
      </c>
      <c r="W13" s="23">
        <f t="shared" si="2"/>
        <v>63532.42</v>
      </c>
      <c r="X13" s="60">
        <v>2500</v>
      </c>
      <c r="Y13" s="60">
        <v>19</v>
      </c>
      <c r="Z13" s="33">
        <v>240</v>
      </c>
      <c r="AA13" s="33">
        <v>208</v>
      </c>
      <c r="AB13" s="23">
        <f t="shared" si="0"/>
        <v>63532.42</v>
      </c>
      <c r="AC13" s="23">
        <f t="shared" si="1"/>
        <v>168.83291666666668</v>
      </c>
      <c r="AD13" s="23" t="s">
        <v>35</v>
      </c>
      <c r="AE13" s="284"/>
    </row>
    <row r="14" spans="1:31" x14ac:dyDescent="0.25">
      <c r="A14" s="21" t="s">
        <v>33</v>
      </c>
      <c r="B14" s="39" t="s">
        <v>159</v>
      </c>
      <c r="C14" s="21" t="s">
        <v>160</v>
      </c>
      <c r="D14" s="21">
        <v>1</v>
      </c>
      <c r="E14" s="21">
        <v>0</v>
      </c>
      <c r="F14" s="21" t="s">
        <v>99</v>
      </c>
      <c r="G14" s="21" t="s">
        <v>160</v>
      </c>
      <c r="H14" s="21">
        <v>0</v>
      </c>
      <c r="I14" s="21">
        <v>20</v>
      </c>
      <c r="J14" s="21">
        <v>12</v>
      </c>
      <c r="K14" s="224">
        <v>20316</v>
      </c>
      <c r="L14" s="224">
        <v>0</v>
      </c>
      <c r="M14" s="23">
        <v>4063.2</v>
      </c>
      <c r="N14" s="23">
        <v>0</v>
      </c>
      <c r="O14" s="23">
        <v>1089.8</v>
      </c>
      <c r="P14" s="23">
        <v>707.6</v>
      </c>
      <c r="Q14" s="23">
        <v>7484</v>
      </c>
      <c r="R14" s="23">
        <v>1009.82</v>
      </c>
      <c r="S14" s="23">
        <v>0</v>
      </c>
      <c r="T14" s="23">
        <v>0</v>
      </c>
      <c r="U14" s="23">
        <v>34670.42</v>
      </c>
      <c r="V14" s="23">
        <v>23012.52</v>
      </c>
      <c r="W14" s="23">
        <f t="shared" si="2"/>
        <v>57682.94</v>
      </c>
      <c r="X14" s="52">
        <v>2500</v>
      </c>
      <c r="Y14" s="52">
        <v>0</v>
      </c>
      <c r="Z14" s="47">
        <v>240</v>
      </c>
      <c r="AA14" s="47">
        <v>191</v>
      </c>
      <c r="AB14" s="23">
        <f t="shared" si="0"/>
        <v>57682.94</v>
      </c>
      <c r="AC14" s="23">
        <f t="shared" si="1"/>
        <v>144.46008333333333</v>
      </c>
      <c r="AD14" s="23" t="s">
        <v>35</v>
      </c>
      <c r="AE14" s="284"/>
    </row>
    <row r="15" spans="1:31" x14ac:dyDescent="0.25">
      <c r="A15" s="21" t="s">
        <v>33</v>
      </c>
      <c r="B15" s="39" t="s">
        <v>442</v>
      </c>
      <c r="C15" s="21" t="s">
        <v>445</v>
      </c>
      <c r="D15" s="21">
        <v>1</v>
      </c>
      <c r="E15" s="21">
        <v>0</v>
      </c>
      <c r="F15" s="21" t="s">
        <v>99</v>
      </c>
      <c r="G15" s="21" t="s">
        <v>445</v>
      </c>
      <c r="H15" s="21">
        <v>0</v>
      </c>
      <c r="I15" s="21">
        <v>20</v>
      </c>
      <c r="J15" s="21">
        <v>12</v>
      </c>
      <c r="K15" s="224">
        <v>18446.2</v>
      </c>
      <c r="L15" s="224">
        <v>0</v>
      </c>
      <c r="M15" s="23">
        <v>3689.24</v>
      </c>
      <c r="N15" s="23">
        <v>0</v>
      </c>
      <c r="O15" s="23">
        <v>1089.8</v>
      </c>
      <c r="P15" s="23">
        <v>707.6</v>
      </c>
      <c r="Q15" s="23">
        <v>8649.5</v>
      </c>
      <c r="R15" s="23">
        <v>977.47</v>
      </c>
      <c r="S15" s="23">
        <v>0</v>
      </c>
      <c r="T15" s="23">
        <v>6240</v>
      </c>
      <c r="U15" s="23">
        <v>39799.81</v>
      </c>
      <c r="V15" s="23">
        <v>23012.52</v>
      </c>
      <c r="W15" s="23">
        <f t="shared" si="2"/>
        <v>62812.33</v>
      </c>
      <c r="X15" s="52">
        <v>2500</v>
      </c>
      <c r="Y15" s="52">
        <v>20</v>
      </c>
      <c r="Z15" s="47">
        <v>240</v>
      </c>
      <c r="AA15" s="47">
        <v>249</v>
      </c>
      <c r="AB15" s="23">
        <f t="shared" si="0"/>
        <v>62812.33</v>
      </c>
      <c r="AC15" s="23">
        <f t="shared" si="1"/>
        <v>165.83254166666666</v>
      </c>
      <c r="AD15" s="23" t="s">
        <v>35</v>
      </c>
      <c r="AE15" s="284"/>
    </row>
    <row r="16" spans="1:31" x14ac:dyDescent="0.25">
      <c r="A16" s="21" t="s">
        <v>33</v>
      </c>
      <c r="B16" s="39" t="s">
        <v>442</v>
      </c>
      <c r="C16" s="21" t="s">
        <v>467</v>
      </c>
      <c r="D16" s="21">
        <v>0.5</v>
      </c>
      <c r="E16" s="21">
        <v>0</v>
      </c>
      <c r="F16" s="21" t="s">
        <v>99</v>
      </c>
      <c r="G16" s="21" t="s">
        <v>467</v>
      </c>
      <c r="H16" s="21">
        <v>3</v>
      </c>
      <c r="I16" s="21">
        <v>10</v>
      </c>
      <c r="J16" s="21">
        <v>12</v>
      </c>
      <c r="K16" s="224">
        <v>9223.1</v>
      </c>
      <c r="L16" s="224">
        <v>0</v>
      </c>
      <c r="M16" s="23">
        <v>1844.62</v>
      </c>
      <c r="N16" s="23">
        <v>0</v>
      </c>
      <c r="O16" s="23">
        <v>534.1</v>
      </c>
      <c r="P16" s="23">
        <v>353.8</v>
      </c>
      <c r="Q16" s="23">
        <v>3742</v>
      </c>
      <c r="R16" s="23">
        <v>470.92</v>
      </c>
      <c r="S16" s="23">
        <v>3889.53</v>
      </c>
      <c r="T16" s="23">
        <v>4160</v>
      </c>
      <c r="U16" s="23">
        <v>24218.07</v>
      </c>
      <c r="V16" s="23">
        <v>11506.26</v>
      </c>
      <c r="W16" s="23">
        <f t="shared" si="2"/>
        <v>35724.33</v>
      </c>
      <c r="X16" s="52">
        <v>1250</v>
      </c>
      <c r="Y16" s="52">
        <v>10</v>
      </c>
      <c r="Z16" s="47">
        <v>130</v>
      </c>
      <c r="AA16" s="47">
        <v>125</v>
      </c>
      <c r="AB16" s="23">
        <f t="shared" si="0"/>
        <v>71448.66</v>
      </c>
      <c r="AC16" s="23">
        <f t="shared" si="1"/>
        <v>186.29284615384614</v>
      </c>
      <c r="AD16" s="23" t="s">
        <v>35</v>
      </c>
      <c r="AE16" s="284"/>
    </row>
    <row r="17" spans="1:31" x14ac:dyDescent="0.25">
      <c r="A17" s="38" t="s">
        <v>33</v>
      </c>
      <c r="B17" s="39" t="s">
        <v>559</v>
      </c>
      <c r="C17" s="21" t="s">
        <v>552</v>
      </c>
      <c r="D17" s="21">
        <v>0</v>
      </c>
      <c r="E17" s="21">
        <v>16.45</v>
      </c>
      <c r="F17" s="21" t="s">
        <v>544</v>
      </c>
      <c r="G17" s="21" t="s">
        <v>552</v>
      </c>
      <c r="H17" s="21">
        <v>0</v>
      </c>
      <c r="I17" s="21">
        <v>10</v>
      </c>
      <c r="J17" s="21">
        <v>12</v>
      </c>
      <c r="K17" s="224">
        <v>10095.799999999999</v>
      </c>
      <c r="L17" s="224">
        <v>0</v>
      </c>
      <c r="M17" s="23">
        <v>2019.16</v>
      </c>
      <c r="N17" s="23">
        <v>0</v>
      </c>
      <c r="O17" s="23">
        <v>548.5</v>
      </c>
      <c r="P17" s="23">
        <v>4639.2</v>
      </c>
      <c r="Q17" s="23">
        <v>3742</v>
      </c>
      <c r="R17" s="23">
        <v>631.78</v>
      </c>
      <c r="S17" s="23">
        <v>0</v>
      </c>
      <c r="T17" s="23">
        <v>4160</v>
      </c>
      <c r="U17" s="23">
        <v>25836.44</v>
      </c>
      <c r="V17" s="23">
        <v>0</v>
      </c>
      <c r="W17" s="23">
        <f t="shared" si="2"/>
        <v>25836.44</v>
      </c>
      <c r="X17" s="52">
        <v>41125</v>
      </c>
      <c r="Y17" s="52">
        <v>10</v>
      </c>
      <c r="Z17" s="47">
        <v>120</v>
      </c>
      <c r="AA17" s="47">
        <v>210</v>
      </c>
      <c r="AB17" s="23">
        <f t="shared" si="0"/>
        <v>1570.6042553191489</v>
      </c>
      <c r="AC17" s="23">
        <f t="shared" si="1"/>
        <v>215.30366666666666</v>
      </c>
      <c r="AD17" s="23" t="s">
        <v>35</v>
      </c>
      <c r="AE17" s="284"/>
    </row>
    <row r="18" spans="1:31" x14ac:dyDescent="0.25">
      <c r="A18" s="21" t="s">
        <v>38</v>
      </c>
      <c r="B18" s="39" t="s">
        <v>95</v>
      </c>
      <c r="C18" s="21" t="s">
        <v>97</v>
      </c>
      <c r="D18" s="21">
        <v>1</v>
      </c>
      <c r="E18" s="21">
        <v>0</v>
      </c>
      <c r="F18" s="21" t="s">
        <v>96</v>
      </c>
      <c r="G18" s="21" t="s">
        <v>97</v>
      </c>
      <c r="H18" s="21">
        <v>0</v>
      </c>
      <c r="I18" s="21">
        <v>20</v>
      </c>
      <c r="J18" s="21">
        <v>14</v>
      </c>
      <c r="K18" s="224">
        <v>16412.2</v>
      </c>
      <c r="L18" s="224">
        <v>0</v>
      </c>
      <c r="M18" s="23">
        <v>3282.44</v>
      </c>
      <c r="N18" s="23">
        <v>0</v>
      </c>
      <c r="O18" s="23">
        <v>1009.6</v>
      </c>
      <c r="P18" s="23">
        <v>627</v>
      </c>
      <c r="Q18" s="23">
        <v>6000</v>
      </c>
      <c r="R18" s="23">
        <v>819.94</v>
      </c>
      <c r="S18" s="23">
        <v>0</v>
      </c>
      <c r="T18" s="23">
        <v>4732</v>
      </c>
      <c r="U18" s="23">
        <v>32883.18</v>
      </c>
      <c r="V18" s="23">
        <v>23012.52</v>
      </c>
      <c r="W18" s="23">
        <f t="shared" si="2"/>
        <v>55895.7</v>
      </c>
      <c r="X18" s="52">
        <v>2500</v>
      </c>
      <c r="Y18" s="52">
        <v>14</v>
      </c>
      <c r="Z18" s="52">
        <v>240</v>
      </c>
      <c r="AA18" s="52">
        <v>201</v>
      </c>
      <c r="AB18" s="23">
        <f t="shared" si="0"/>
        <v>55895.7</v>
      </c>
      <c r="AC18" s="23">
        <f t="shared" si="1"/>
        <v>137.01325</v>
      </c>
      <c r="AD18" s="23" t="s">
        <v>35</v>
      </c>
      <c r="AE18" s="284"/>
    </row>
    <row r="19" spans="1:31" x14ac:dyDescent="0.25">
      <c r="A19" s="21" t="s">
        <v>38</v>
      </c>
      <c r="B19" s="39" t="s">
        <v>103</v>
      </c>
      <c r="C19" s="21" t="s">
        <v>105</v>
      </c>
      <c r="D19" s="21">
        <v>1</v>
      </c>
      <c r="E19" s="21">
        <v>0</v>
      </c>
      <c r="F19" s="21" t="s">
        <v>96</v>
      </c>
      <c r="G19" s="21" t="s">
        <v>105</v>
      </c>
      <c r="H19" s="21">
        <v>0</v>
      </c>
      <c r="I19" s="21">
        <v>20</v>
      </c>
      <c r="J19" s="21">
        <v>12</v>
      </c>
      <c r="K19" s="224">
        <v>16412.2</v>
      </c>
      <c r="L19" s="224">
        <v>0</v>
      </c>
      <c r="M19" s="23">
        <v>3282.44</v>
      </c>
      <c r="N19" s="23">
        <v>0</v>
      </c>
      <c r="O19" s="23">
        <v>1056.2</v>
      </c>
      <c r="P19" s="23">
        <v>635.4</v>
      </c>
      <c r="Q19" s="23">
        <v>6000</v>
      </c>
      <c r="R19" s="23">
        <v>821.59</v>
      </c>
      <c r="S19" s="23">
        <v>0</v>
      </c>
      <c r="T19" s="23">
        <v>0</v>
      </c>
      <c r="U19" s="23">
        <v>28207.83</v>
      </c>
      <c r="V19" s="23">
        <v>23012.52</v>
      </c>
      <c r="W19" s="23">
        <f t="shared" si="2"/>
        <v>51220.350000000006</v>
      </c>
      <c r="X19" s="52">
        <v>2500</v>
      </c>
      <c r="Y19" s="52">
        <v>0</v>
      </c>
      <c r="Z19" s="52">
        <v>240</v>
      </c>
      <c r="AA19" s="52">
        <v>260</v>
      </c>
      <c r="AB19" s="23">
        <f t="shared" si="0"/>
        <v>51220.350000000006</v>
      </c>
      <c r="AC19" s="23">
        <f t="shared" si="1"/>
        <v>117.53262500000001</v>
      </c>
      <c r="AD19" s="23" t="s">
        <v>35</v>
      </c>
      <c r="AE19" s="284"/>
    </row>
    <row r="20" spans="1:31" x14ac:dyDescent="0.25">
      <c r="A20" s="152" t="s">
        <v>38</v>
      </c>
      <c r="B20" s="39" t="s">
        <v>121</v>
      </c>
      <c r="C20" s="21" t="s">
        <v>122</v>
      </c>
      <c r="D20" s="21">
        <v>1</v>
      </c>
      <c r="E20" s="21">
        <v>0</v>
      </c>
      <c r="F20" s="21" t="s">
        <v>96</v>
      </c>
      <c r="G20" s="21" t="s">
        <v>122</v>
      </c>
      <c r="H20" s="21">
        <v>0</v>
      </c>
      <c r="I20" s="21">
        <v>20</v>
      </c>
      <c r="J20" s="21">
        <v>12</v>
      </c>
      <c r="K20" s="224">
        <v>16412.2</v>
      </c>
      <c r="L20" s="224">
        <v>0</v>
      </c>
      <c r="M20" s="23">
        <v>3282.44</v>
      </c>
      <c r="N20" s="23">
        <v>0</v>
      </c>
      <c r="O20" s="23">
        <v>1056.2</v>
      </c>
      <c r="P20" s="23">
        <v>690.8</v>
      </c>
      <c r="Q20" s="23">
        <v>6000</v>
      </c>
      <c r="R20" s="23">
        <v>836.85</v>
      </c>
      <c r="S20" s="23">
        <v>0</v>
      </c>
      <c r="T20" s="23">
        <v>6422</v>
      </c>
      <c r="U20" s="23">
        <v>34700.49</v>
      </c>
      <c r="V20" s="23">
        <v>23012.52</v>
      </c>
      <c r="W20" s="23">
        <f t="shared" si="2"/>
        <v>57713.009999999995</v>
      </c>
      <c r="X20" s="52">
        <v>2500</v>
      </c>
      <c r="Y20" s="52">
        <v>19</v>
      </c>
      <c r="Z20" s="52">
        <v>240</v>
      </c>
      <c r="AA20" s="52">
        <v>260</v>
      </c>
      <c r="AB20" s="23">
        <f t="shared" si="0"/>
        <v>57713.009999999995</v>
      </c>
      <c r="AC20" s="23">
        <f t="shared" si="1"/>
        <v>144.585375</v>
      </c>
      <c r="AD20" s="23" t="s">
        <v>35</v>
      </c>
      <c r="AE20" s="284"/>
    </row>
    <row r="21" spans="1:31" x14ac:dyDescent="0.25">
      <c r="A21" s="21" t="s">
        <v>40</v>
      </c>
      <c r="B21" s="39" t="s">
        <v>103</v>
      </c>
      <c r="C21" s="21" t="s">
        <v>108</v>
      </c>
      <c r="D21" s="21">
        <v>1</v>
      </c>
      <c r="E21" s="21">
        <v>0</v>
      </c>
      <c r="F21" s="21" t="s">
        <v>96</v>
      </c>
      <c r="G21" s="21" t="s">
        <v>108</v>
      </c>
      <c r="H21" s="21">
        <v>0</v>
      </c>
      <c r="I21" s="21">
        <v>20</v>
      </c>
      <c r="J21" s="21">
        <v>12</v>
      </c>
      <c r="K21" s="224">
        <v>16412.2</v>
      </c>
      <c r="L21" s="224">
        <v>0</v>
      </c>
      <c r="M21" s="23">
        <v>3282.44</v>
      </c>
      <c r="N21" s="23">
        <v>0</v>
      </c>
      <c r="O21" s="23">
        <v>1056.2</v>
      </c>
      <c r="P21" s="23">
        <v>623.4</v>
      </c>
      <c r="Q21" s="23">
        <v>6000</v>
      </c>
      <c r="R21" s="23">
        <v>854.96</v>
      </c>
      <c r="S21" s="23">
        <v>0</v>
      </c>
      <c r="T21" s="23">
        <v>0</v>
      </c>
      <c r="U21" s="23">
        <v>28229.200000000001</v>
      </c>
      <c r="V21" s="23">
        <v>23012.52</v>
      </c>
      <c r="W21" s="23">
        <f t="shared" si="2"/>
        <v>51241.72</v>
      </c>
      <c r="X21" s="52">
        <v>2500</v>
      </c>
      <c r="Y21" s="52">
        <v>0</v>
      </c>
      <c r="Z21" s="47">
        <v>240</v>
      </c>
      <c r="AA21" s="47">
        <v>160</v>
      </c>
      <c r="AB21" s="23">
        <f t="shared" si="0"/>
        <v>51241.72</v>
      </c>
      <c r="AC21" s="23">
        <f t="shared" si="1"/>
        <v>117.62166666666667</v>
      </c>
      <c r="AD21" s="23" t="s">
        <v>35</v>
      </c>
      <c r="AE21" s="284"/>
    </row>
    <row r="22" spans="1:31" x14ac:dyDescent="0.25">
      <c r="A22" s="152" t="s">
        <v>40</v>
      </c>
      <c r="B22" s="39" t="s">
        <v>366</v>
      </c>
      <c r="C22" s="21" t="s">
        <v>135</v>
      </c>
      <c r="D22" s="21">
        <v>1</v>
      </c>
      <c r="E22" s="21">
        <v>0</v>
      </c>
      <c r="F22" s="21" t="s">
        <v>96</v>
      </c>
      <c r="G22" s="21" t="s">
        <v>135</v>
      </c>
      <c r="H22" s="21">
        <v>0</v>
      </c>
      <c r="I22" s="21">
        <v>20</v>
      </c>
      <c r="J22" s="21">
        <v>12</v>
      </c>
      <c r="K22" s="224">
        <v>16412.2</v>
      </c>
      <c r="L22" s="224">
        <v>0</v>
      </c>
      <c r="M22" s="23">
        <v>3282.44</v>
      </c>
      <c r="N22" s="23">
        <v>0</v>
      </c>
      <c r="O22" s="23">
        <v>1056.2</v>
      </c>
      <c r="P22" s="23">
        <v>701.6</v>
      </c>
      <c r="Q22" s="23">
        <v>6000</v>
      </c>
      <c r="R22" s="23">
        <v>855</v>
      </c>
      <c r="S22" s="23">
        <v>0</v>
      </c>
      <c r="T22" s="23">
        <v>6422</v>
      </c>
      <c r="U22" s="23">
        <v>34729.440000000002</v>
      </c>
      <c r="V22" s="23">
        <v>23012.52</v>
      </c>
      <c r="W22" s="23">
        <f t="shared" si="2"/>
        <v>57741.960000000006</v>
      </c>
      <c r="X22" s="52">
        <v>2500</v>
      </c>
      <c r="Y22" s="52">
        <v>19</v>
      </c>
      <c r="Z22" s="47">
        <v>240</v>
      </c>
      <c r="AA22" s="47">
        <v>216</v>
      </c>
      <c r="AB22" s="23">
        <f t="shared" si="0"/>
        <v>57741.960000000006</v>
      </c>
      <c r="AC22" s="23">
        <f t="shared" si="1"/>
        <v>144.70600000000002</v>
      </c>
      <c r="AD22" s="23" t="s">
        <v>35</v>
      </c>
      <c r="AE22" s="284"/>
    </row>
    <row r="23" spans="1:31" x14ac:dyDescent="0.25">
      <c r="A23" s="21" t="s">
        <v>47</v>
      </c>
      <c r="B23" s="32" t="s">
        <v>95</v>
      </c>
      <c r="C23" s="21" t="s">
        <v>98</v>
      </c>
      <c r="D23" s="21">
        <v>1</v>
      </c>
      <c r="E23" s="21">
        <v>0</v>
      </c>
      <c r="F23" s="21" t="s">
        <v>96</v>
      </c>
      <c r="G23" s="21" t="s">
        <v>98</v>
      </c>
      <c r="H23" s="21">
        <v>0</v>
      </c>
      <c r="I23" s="33">
        <v>20</v>
      </c>
      <c r="J23" s="33">
        <v>11</v>
      </c>
      <c r="K23" s="34">
        <v>16412.2</v>
      </c>
      <c r="L23" s="34">
        <v>0</v>
      </c>
      <c r="M23" s="34">
        <v>3282.44</v>
      </c>
      <c r="N23" s="23">
        <v>0</v>
      </c>
      <c r="O23" s="23">
        <v>1009.6</v>
      </c>
      <c r="P23" s="34">
        <v>617.6</v>
      </c>
      <c r="Q23" s="23">
        <v>6000</v>
      </c>
      <c r="R23" s="34">
        <v>819.66</v>
      </c>
      <c r="S23" s="23">
        <v>0</v>
      </c>
      <c r="T23" s="23">
        <v>3042</v>
      </c>
      <c r="U23" s="23">
        <v>31183.5</v>
      </c>
      <c r="V23" s="23">
        <v>23012.52</v>
      </c>
      <c r="W23" s="23">
        <f t="shared" si="2"/>
        <v>54196.020000000004</v>
      </c>
      <c r="X23" s="52">
        <v>2500</v>
      </c>
      <c r="Y23" s="52">
        <v>9</v>
      </c>
      <c r="Z23" s="52">
        <v>240</v>
      </c>
      <c r="AA23" s="52">
        <v>233</v>
      </c>
      <c r="AB23" s="23">
        <f t="shared" si="0"/>
        <v>54196.020000000004</v>
      </c>
      <c r="AC23" s="23">
        <f t="shared" si="1"/>
        <v>129.93125000000001</v>
      </c>
      <c r="AD23" s="23" t="s">
        <v>35</v>
      </c>
      <c r="AE23" s="284"/>
    </row>
    <row r="24" spans="1:31" x14ac:dyDescent="0.25">
      <c r="A24" s="21" t="s">
        <v>47</v>
      </c>
      <c r="B24" s="37" t="s">
        <v>123</v>
      </c>
      <c r="C24" s="21" t="s">
        <v>124</v>
      </c>
      <c r="D24" s="21">
        <v>1</v>
      </c>
      <c r="E24" s="21">
        <v>0</v>
      </c>
      <c r="F24" s="21" t="s">
        <v>96</v>
      </c>
      <c r="G24" s="21" t="s">
        <v>124</v>
      </c>
      <c r="H24" s="21">
        <v>0</v>
      </c>
      <c r="I24" s="33">
        <v>20</v>
      </c>
      <c r="J24" s="33">
        <v>10</v>
      </c>
      <c r="K24" s="34">
        <v>16412.2</v>
      </c>
      <c r="L24" s="34">
        <v>0</v>
      </c>
      <c r="M24" s="34">
        <v>3282.44</v>
      </c>
      <c r="N24" s="23">
        <v>0</v>
      </c>
      <c r="O24" s="23">
        <v>1061</v>
      </c>
      <c r="P24" s="34">
        <v>901.2</v>
      </c>
      <c r="Q24" s="23">
        <v>6000</v>
      </c>
      <c r="R24" s="34">
        <v>784.18</v>
      </c>
      <c r="S24" s="23">
        <v>0</v>
      </c>
      <c r="T24" s="23">
        <v>1352</v>
      </c>
      <c r="U24" s="23">
        <v>29793.02</v>
      </c>
      <c r="V24" s="23">
        <v>23012.52</v>
      </c>
      <c r="W24" s="23">
        <f t="shared" si="2"/>
        <v>52805.54</v>
      </c>
      <c r="X24" s="52">
        <v>2500</v>
      </c>
      <c r="Y24" s="52">
        <v>4</v>
      </c>
      <c r="Z24" s="52">
        <v>240</v>
      </c>
      <c r="AA24" s="52">
        <v>254</v>
      </c>
      <c r="AB24" s="23">
        <f t="shared" si="0"/>
        <v>52805.54</v>
      </c>
      <c r="AC24" s="23">
        <f t="shared" si="1"/>
        <v>124.13758333333334</v>
      </c>
      <c r="AD24" s="23" t="s">
        <v>35</v>
      </c>
      <c r="AE24" s="284"/>
    </row>
    <row r="25" spans="1:31" x14ac:dyDescent="0.25">
      <c r="A25" s="21" t="s">
        <v>47</v>
      </c>
      <c r="B25" s="32" t="s">
        <v>127</v>
      </c>
      <c r="C25" s="21" t="s">
        <v>129</v>
      </c>
      <c r="D25" s="21">
        <v>1</v>
      </c>
      <c r="E25" s="21">
        <v>0</v>
      </c>
      <c r="F25" s="21" t="s">
        <v>96</v>
      </c>
      <c r="G25" s="21" t="s">
        <v>129</v>
      </c>
      <c r="H25" s="21">
        <v>0</v>
      </c>
      <c r="I25" s="33">
        <v>20</v>
      </c>
      <c r="J25" s="33">
        <v>10</v>
      </c>
      <c r="K25" s="34">
        <v>16412.2</v>
      </c>
      <c r="L25" s="34">
        <v>0</v>
      </c>
      <c r="M25" s="34">
        <v>3282.44</v>
      </c>
      <c r="N25" s="23">
        <v>0</v>
      </c>
      <c r="O25" s="23">
        <v>1061</v>
      </c>
      <c r="P25" s="34">
        <v>791.4</v>
      </c>
      <c r="Q25" s="23">
        <v>6000</v>
      </c>
      <c r="R25" s="34">
        <v>826.41</v>
      </c>
      <c r="S25" s="23">
        <v>0</v>
      </c>
      <c r="T25" s="23">
        <v>0</v>
      </c>
      <c r="U25" s="23">
        <v>28373.45</v>
      </c>
      <c r="V25" s="23">
        <v>23012.52</v>
      </c>
      <c r="W25" s="23">
        <f t="shared" si="2"/>
        <v>51385.97</v>
      </c>
      <c r="X25" s="52">
        <v>2500</v>
      </c>
      <c r="Y25" s="52">
        <v>0</v>
      </c>
      <c r="Z25" s="52">
        <v>240</v>
      </c>
      <c r="AA25" s="52">
        <v>207</v>
      </c>
      <c r="AB25" s="23">
        <f t="shared" si="0"/>
        <v>51385.97</v>
      </c>
      <c r="AC25" s="23">
        <f t="shared" si="1"/>
        <v>118.22270833333333</v>
      </c>
      <c r="AD25" s="23" t="s">
        <v>35</v>
      </c>
      <c r="AE25" s="284"/>
    </row>
    <row r="26" spans="1:31" x14ac:dyDescent="0.25">
      <c r="A26" s="21" t="s">
        <v>47</v>
      </c>
      <c r="B26" s="32" t="s">
        <v>130</v>
      </c>
      <c r="C26" s="21" t="s">
        <v>132</v>
      </c>
      <c r="D26" s="21">
        <v>1</v>
      </c>
      <c r="E26" s="21">
        <v>0</v>
      </c>
      <c r="F26" s="21" t="s">
        <v>96</v>
      </c>
      <c r="G26" s="21" t="s">
        <v>132</v>
      </c>
      <c r="H26" s="21">
        <v>2</v>
      </c>
      <c r="I26" s="33">
        <v>20</v>
      </c>
      <c r="J26" s="33">
        <v>10</v>
      </c>
      <c r="K26" s="34">
        <v>17110.400000000001</v>
      </c>
      <c r="L26" s="34">
        <v>0</v>
      </c>
      <c r="M26" s="34">
        <v>3422.08</v>
      </c>
      <c r="N26" s="23">
        <v>0</v>
      </c>
      <c r="O26" s="23">
        <v>1061</v>
      </c>
      <c r="P26" s="34">
        <v>791.4</v>
      </c>
      <c r="Q26" s="23">
        <v>7484</v>
      </c>
      <c r="R26" s="34">
        <v>896.07</v>
      </c>
      <c r="S26" s="23">
        <v>1792.12</v>
      </c>
      <c r="T26" s="23">
        <v>6240</v>
      </c>
      <c r="U26" s="23">
        <v>38797.07</v>
      </c>
      <c r="V26" s="23">
        <v>17259.39</v>
      </c>
      <c r="W26" s="23">
        <f t="shared" si="2"/>
        <v>56056.46</v>
      </c>
      <c r="X26" s="52">
        <v>1875</v>
      </c>
      <c r="Y26" s="52">
        <v>12</v>
      </c>
      <c r="Z26" s="52">
        <v>240</v>
      </c>
      <c r="AA26" s="52">
        <v>184</v>
      </c>
      <c r="AB26" s="23">
        <f t="shared" si="0"/>
        <v>56056.46</v>
      </c>
      <c r="AC26" s="23">
        <f t="shared" si="1"/>
        <v>161.65445833333334</v>
      </c>
      <c r="AD26" s="23" t="s">
        <v>35</v>
      </c>
      <c r="AE26" s="284"/>
    </row>
    <row r="27" spans="1:31" x14ac:dyDescent="0.25">
      <c r="A27" s="21" t="s">
        <v>47</v>
      </c>
      <c r="B27" s="32" t="s">
        <v>130</v>
      </c>
      <c r="C27" s="21" t="s">
        <v>134</v>
      </c>
      <c r="D27" s="21">
        <v>0.75</v>
      </c>
      <c r="E27" s="21">
        <v>0</v>
      </c>
      <c r="F27" s="21" t="s">
        <v>96</v>
      </c>
      <c r="G27" s="21" t="s">
        <v>134</v>
      </c>
      <c r="H27" s="21">
        <v>0</v>
      </c>
      <c r="I27" s="33">
        <v>15</v>
      </c>
      <c r="J27" s="33">
        <v>10</v>
      </c>
      <c r="K27" s="34">
        <v>12832.8</v>
      </c>
      <c r="L27" s="34">
        <v>0</v>
      </c>
      <c r="M27" s="34">
        <v>2566.56</v>
      </c>
      <c r="N27" s="23">
        <v>0</v>
      </c>
      <c r="O27" s="23">
        <v>795.75</v>
      </c>
      <c r="P27" s="34">
        <v>540.75</v>
      </c>
      <c r="Q27" s="23">
        <v>5613</v>
      </c>
      <c r="R27" s="34">
        <v>670.47</v>
      </c>
      <c r="S27" s="23">
        <v>0</v>
      </c>
      <c r="T27" s="23">
        <v>6760</v>
      </c>
      <c r="U27" s="23">
        <v>29779.33</v>
      </c>
      <c r="V27" s="23">
        <v>17259.39</v>
      </c>
      <c r="W27" s="23">
        <f t="shared" si="2"/>
        <v>47038.720000000001</v>
      </c>
      <c r="X27" s="52">
        <v>1875</v>
      </c>
      <c r="Y27" s="52">
        <v>13</v>
      </c>
      <c r="Z27" s="52">
        <v>180</v>
      </c>
      <c r="AA27" s="52">
        <v>107</v>
      </c>
      <c r="AB27" s="23">
        <f t="shared" si="0"/>
        <v>62718.293333333335</v>
      </c>
      <c r="AC27" s="23">
        <f t="shared" si="1"/>
        <v>165.44072222222223</v>
      </c>
      <c r="AD27" s="23" t="s">
        <v>35</v>
      </c>
      <c r="AE27" s="284"/>
    </row>
    <row r="28" spans="1:31" x14ac:dyDescent="0.25">
      <c r="A28" s="21" t="s">
        <v>47</v>
      </c>
      <c r="B28" s="32" t="s">
        <v>138</v>
      </c>
      <c r="C28" s="21" t="s">
        <v>141</v>
      </c>
      <c r="D28" s="21">
        <v>1</v>
      </c>
      <c r="E28" s="21">
        <v>0</v>
      </c>
      <c r="F28" s="21" t="s">
        <v>96</v>
      </c>
      <c r="G28" s="21" t="s">
        <v>141</v>
      </c>
      <c r="H28" s="21">
        <v>0</v>
      </c>
      <c r="I28" s="33">
        <v>20</v>
      </c>
      <c r="J28" s="33">
        <v>12</v>
      </c>
      <c r="K28" s="34">
        <v>17110.400000000001</v>
      </c>
      <c r="L28" s="34">
        <v>0</v>
      </c>
      <c r="M28" s="34">
        <v>3422.08</v>
      </c>
      <c r="N28" s="23">
        <v>0</v>
      </c>
      <c r="O28" s="23">
        <v>1061</v>
      </c>
      <c r="P28" s="34">
        <v>791.4</v>
      </c>
      <c r="Q28" s="23">
        <v>7484</v>
      </c>
      <c r="R28" s="34">
        <v>896.07</v>
      </c>
      <c r="S28" s="23">
        <v>0</v>
      </c>
      <c r="T28" s="23">
        <v>9880</v>
      </c>
      <c r="U28" s="23">
        <v>40644.949999999997</v>
      </c>
      <c r="V28" s="23">
        <v>23012.52</v>
      </c>
      <c r="W28" s="23">
        <f t="shared" si="2"/>
        <v>63657.47</v>
      </c>
      <c r="X28" s="52">
        <v>2500</v>
      </c>
      <c r="Y28" s="52">
        <v>19</v>
      </c>
      <c r="Z28" s="52">
        <v>240</v>
      </c>
      <c r="AA28" s="52">
        <v>245</v>
      </c>
      <c r="AB28" s="23">
        <f t="shared" si="0"/>
        <v>63657.47</v>
      </c>
      <c r="AC28" s="23">
        <f t="shared" si="1"/>
        <v>169.35395833333331</v>
      </c>
      <c r="AD28" s="23" t="s">
        <v>35</v>
      </c>
      <c r="AE28" s="284"/>
    </row>
    <row r="29" spans="1:31" x14ac:dyDescent="0.25">
      <c r="A29" s="21" t="s">
        <v>47</v>
      </c>
      <c r="B29" s="32" t="s">
        <v>150</v>
      </c>
      <c r="C29" s="21" t="s">
        <v>143</v>
      </c>
      <c r="D29" s="21">
        <v>1</v>
      </c>
      <c r="E29" s="21">
        <v>0</v>
      </c>
      <c r="F29" s="21" t="s">
        <v>96</v>
      </c>
      <c r="G29" s="21" t="s">
        <v>143</v>
      </c>
      <c r="H29" s="21">
        <v>1</v>
      </c>
      <c r="I29" s="33">
        <v>20</v>
      </c>
      <c r="J29" s="33">
        <v>12</v>
      </c>
      <c r="K29" s="34">
        <v>17110.400000000001</v>
      </c>
      <c r="L29" s="34">
        <v>0</v>
      </c>
      <c r="M29" s="34">
        <v>3422.08</v>
      </c>
      <c r="N29" s="23">
        <v>0</v>
      </c>
      <c r="O29" s="23">
        <v>1061</v>
      </c>
      <c r="P29" s="34">
        <v>706.8</v>
      </c>
      <c r="Q29" s="23">
        <v>7484</v>
      </c>
      <c r="R29" s="34">
        <v>893.53</v>
      </c>
      <c r="S29" s="23">
        <v>1229.72</v>
      </c>
      <c r="T29" s="23">
        <v>4160</v>
      </c>
      <c r="U29" s="23">
        <v>36067.53</v>
      </c>
      <c r="V29" s="23">
        <v>23012.52</v>
      </c>
      <c r="W29" s="23">
        <f t="shared" si="2"/>
        <v>59080.05</v>
      </c>
      <c r="X29" s="52">
        <v>2500</v>
      </c>
      <c r="Y29" s="52">
        <v>8</v>
      </c>
      <c r="Z29" s="52">
        <v>240</v>
      </c>
      <c r="AA29" s="52">
        <v>184</v>
      </c>
      <c r="AB29" s="23">
        <f t="shared" si="0"/>
        <v>59080.05</v>
      </c>
      <c r="AC29" s="23">
        <f t="shared" si="1"/>
        <v>150.281375</v>
      </c>
      <c r="AD29" s="23" t="s">
        <v>35</v>
      </c>
      <c r="AE29" s="284"/>
    </row>
    <row r="30" spans="1:31" x14ac:dyDescent="0.25">
      <c r="A30" s="21" t="s">
        <v>47</v>
      </c>
      <c r="B30" s="32" t="s">
        <v>150</v>
      </c>
      <c r="C30" s="21" t="s">
        <v>157</v>
      </c>
      <c r="D30" s="21">
        <v>0.75</v>
      </c>
      <c r="E30" s="21">
        <v>0</v>
      </c>
      <c r="F30" s="21" t="s">
        <v>96</v>
      </c>
      <c r="G30" s="21" t="s">
        <v>157</v>
      </c>
      <c r="H30" s="21">
        <v>0</v>
      </c>
      <c r="I30" s="33">
        <v>20</v>
      </c>
      <c r="J30" s="33">
        <v>12</v>
      </c>
      <c r="K30" s="34">
        <v>17110.400000000001</v>
      </c>
      <c r="L30" s="34">
        <v>0</v>
      </c>
      <c r="M30" s="34">
        <v>3422.08</v>
      </c>
      <c r="N30" s="23">
        <v>0</v>
      </c>
      <c r="O30" s="23">
        <v>1061</v>
      </c>
      <c r="P30" s="34">
        <v>706.8</v>
      </c>
      <c r="Q30" s="23">
        <v>7484</v>
      </c>
      <c r="R30" s="34">
        <v>893.53</v>
      </c>
      <c r="S30" s="23">
        <v>0</v>
      </c>
      <c r="T30" s="23">
        <v>2600</v>
      </c>
      <c r="U30" s="23">
        <v>33277.81</v>
      </c>
      <c r="V30" s="23">
        <v>23012.52</v>
      </c>
      <c r="W30" s="23">
        <f t="shared" si="2"/>
        <v>56290.33</v>
      </c>
      <c r="X30" s="52">
        <v>2500</v>
      </c>
      <c r="Y30" s="52">
        <v>5</v>
      </c>
      <c r="Z30" s="52">
        <v>240</v>
      </c>
      <c r="AA30" s="52">
        <v>173</v>
      </c>
      <c r="AB30" s="23">
        <f t="shared" si="0"/>
        <v>75053.773333333331</v>
      </c>
      <c r="AC30" s="23">
        <f t="shared" si="1"/>
        <v>138.65754166666665</v>
      </c>
      <c r="AD30" s="23" t="s">
        <v>35</v>
      </c>
      <c r="AE30" s="284"/>
    </row>
    <row r="31" spans="1:31" x14ac:dyDescent="0.25">
      <c r="A31" s="21" t="s">
        <v>47</v>
      </c>
      <c r="B31" s="32" t="s">
        <v>161</v>
      </c>
      <c r="C31" s="21" t="s">
        <v>162</v>
      </c>
      <c r="D31" s="21">
        <v>0.5</v>
      </c>
      <c r="E31" s="21">
        <v>0</v>
      </c>
      <c r="F31" s="21" t="s">
        <v>96</v>
      </c>
      <c r="G31" s="21" t="s">
        <v>162</v>
      </c>
      <c r="H31" s="21">
        <v>0</v>
      </c>
      <c r="I31" s="33">
        <v>10</v>
      </c>
      <c r="J31" s="33">
        <v>12</v>
      </c>
      <c r="K31" s="34">
        <v>9222</v>
      </c>
      <c r="L31" s="34">
        <v>0</v>
      </c>
      <c r="M31" s="34">
        <v>1844.4</v>
      </c>
      <c r="N31" s="23">
        <v>0</v>
      </c>
      <c r="O31" s="23">
        <v>544.9</v>
      </c>
      <c r="P31" s="34">
        <v>337.3</v>
      </c>
      <c r="Q31" s="23">
        <v>3742</v>
      </c>
      <c r="R31" s="34">
        <v>470.72</v>
      </c>
      <c r="S31" s="23">
        <v>0</v>
      </c>
      <c r="T31" s="23">
        <v>0</v>
      </c>
      <c r="U31" s="23">
        <v>16161.32</v>
      </c>
      <c r="V31" s="23">
        <v>11506.26</v>
      </c>
      <c r="W31" s="23">
        <f t="shared" si="2"/>
        <v>27667.58</v>
      </c>
      <c r="X31" s="52">
        <v>1250</v>
      </c>
      <c r="Y31" s="52">
        <v>0</v>
      </c>
      <c r="Z31" s="52">
        <v>120</v>
      </c>
      <c r="AA31" s="52">
        <v>81</v>
      </c>
      <c r="AB31" s="23">
        <f t="shared" si="0"/>
        <v>55335.16</v>
      </c>
      <c r="AC31" s="23">
        <f t="shared" si="1"/>
        <v>134.67766666666665</v>
      </c>
      <c r="AD31" s="23" t="s">
        <v>35</v>
      </c>
      <c r="AE31" s="284"/>
    </row>
    <row r="32" spans="1:31" ht="21" x14ac:dyDescent="0.25">
      <c r="A32" s="21" t="s">
        <v>47</v>
      </c>
      <c r="B32" s="32" t="s">
        <v>442</v>
      </c>
      <c r="C32" s="21" t="s">
        <v>444</v>
      </c>
      <c r="D32" s="21">
        <v>0.25</v>
      </c>
      <c r="E32" s="21">
        <v>0</v>
      </c>
      <c r="F32" s="33" t="s">
        <v>443</v>
      </c>
      <c r="G32" s="21" t="s">
        <v>444</v>
      </c>
      <c r="H32" s="21">
        <v>1</v>
      </c>
      <c r="I32" s="33">
        <v>20</v>
      </c>
      <c r="J32" s="33">
        <v>12</v>
      </c>
      <c r="K32" s="34">
        <v>22439.8</v>
      </c>
      <c r="L32" s="34">
        <v>0</v>
      </c>
      <c r="M32" s="34">
        <v>4487.96</v>
      </c>
      <c r="N32" s="23">
        <v>0</v>
      </c>
      <c r="O32" s="23">
        <v>1089.8</v>
      </c>
      <c r="P32" s="34">
        <v>0</v>
      </c>
      <c r="Q32" s="23">
        <v>7484</v>
      </c>
      <c r="R32" s="34">
        <v>1062.22</v>
      </c>
      <c r="S32" s="23">
        <v>202.31</v>
      </c>
      <c r="T32" s="23">
        <v>0</v>
      </c>
      <c r="U32" s="23">
        <v>36766.089999999997</v>
      </c>
      <c r="V32" s="23">
        <v>5753.13</v>
      </c>
      <c r="W32" s="23">
        <f t="shared" si="2"/>
        <v>42519.219999999994</v>
      </c>
      <c r="X32" s="52">
        <v>625</v>
      </c>
      <c r="Y32" s="52">
        <v>0</v>
      </c>
      <c r="Z32" s="52">
        <v>240</v>
      </c>
      <c r="AA32" s="52">
        <v>251</v>
      </c>
      <c r="AB32" s="23">
        <f t="shared" si="0"/>
        <v>170076.87999999998</v>
      </c>
      <c r="AC32" s="23">
        <f t="shared" si="1"/>
        <v>153.19204166666665</v>
      </c>
      <c r="AD32" s="23" t="s">
        <v>35</v>
      </c>
      <c r="AE32" s="284"/>
    </row>
    <row r="33" spans="1:31" x14ac:dyDescent="0.25">
      <c r="A33" s="21" t="s">
        <v>47</v>
      </c>
      <c r="B33" s="38" t="s">
        <v>488</v>
      </c>
      <c r="C33" s="21" t="s">
        <v>489</v>
      </c>
      <c r="D33" s="21">
        <v>0.75</v>
      </c>
      <c r="E33" s="21">
        <v>0</v>
      </c>
      <c r="F33" s="21" t="s">
        <v>96</v>
      </c>
      <c r="G33" s="21" t="s">
        <v>489</v>
      </c>
      <c r="H33" s="21">
        <v>3</v>
      </c>
      <c r="I33" s="21">
        <v>15</v>
      </c>
      <c r="J33" s="33">
        <v>12</v>
      </c>
      <c r="K33" s="23">
        <v>13834.65</v>
      </c>
      <c r="L33" s="23">
        <v>0</v>
      </c>
      <c r="M33" s="23">
        <v>2766.93</v>
      </c>
      <c r="N33" s="23">
        <v>0</v>
      </c>
      <c r="O33" s="23">
        <v>801.15</v>
      </c>
      <c r="P33" s="23">
        <v>505.95</v>
      </c>
      <c r="Q33" s="23">
        <v>5613</v>
      </c>
      <c r="R33" s="23">
        <v>705.65</v>
      </c>
      <c r="S33" s="23">
        <v>2766.93</v>
      </c>
      <c r="T33" s="23">
        <v>6240</v>
      </c>
      <c r="U33" s="23">
        <v>33234.26</v>
      </c>
      <c r="V33" s="23">
        <v>17259.39</v>
      </c>
      <c r="W33" s="23">
        <f t="shared" si="2"/>
        <v>50493.65</v>
      </c>
      <c r="X33" s="52">
        <v>1875</v>
      </c>
      <c r="Y33" s="52">
        <v>15</v>
      </c>
      <c r="Z33" s="52">
        <v>180</v>
      </c>
      <c r="AA33" s="52">
        <v>182</v>
      </c>
      <c r="AB33" s="23">
        <f t="shared" si="0"/>
        <v>67324.866666666669</v>
      </c>
      <c r="AC33" s="23">
        <f t="shared" si="1"/>
        <v>184.6347777777778</v>
      </c>
      <c r="AD33" s="23" t="s">
        <v>35</v>
      </c>
      <c r="AE33" s="284"/>
    </row>
    <row r="34" spans="1:31" x14ac:dyDescent="0.25">
      <c r="A34" s="21" t="s">
        <v>47</v>
      </c>
      <c r="B34" s="38" t="s">
        <v>496</v>
      </c>
      <c r="C34" s="21" t="s">
        <v>502</v>
      </c>
      <c r="D34" s="21">
        <v>0</v>
      </c>
      <c r="E34" s="21">
        <v>0</v>
      </c>
      <c r="F34" s="21" t="s">
        <v>501</v>
      </c>
      <c r="G34" s="21" t="s">
        <v>502</v>
      </c>
      <c r="H34" s="21">
        <v>0</v>
      </c>
      <c r="I34" s="21">
        <v>20</v>
      </c>
      <c r="J34" s="33">
        <v>12</v>
      </c>
      <c r="K34" s="23">
        <v>22349.8</v>
      </c>
      <c r="L34" s="23">
        <v>0</v>
      </c>
      <c r="M34" s="23">
        <v>4487.96</v>
      </c>
      <c r="N34" s="23">
        <v>0</v>
      </c>
      <c r="O34" s="23">
        <v>1089.8</v>
      </c>
      <c r="P34" s="23">
        <v>57</v>
      </c>
      <c r="Q34" s="23">
        <v>8779</v>
      </c>
      <c r="R34" s="23">
        <v>1105.6099999999999</v>
      </c>
      <c r="S34" s="23">
        <v>0</v>
      </c>
      <c r="T34" s="23">
        <v>5200</v>
      </c>
      <c r="U34" s="23">
        <v>43159.17</v>
      </c>
      <c r="V34" s="23">
        <v>0</v>
      </c>
      <c r="W34" s="23">
        <f t="shared" si="2"/>
        <v>43159.17</v>
      </c>
      <c r="X34" s="52">
        <v>0</v>
      </c>
      <c r="Y34" s="52">
        <v>19</v>
      </c>
      <c r="Z34" s="52">
        <v>240</v>
      </c>
      <c r="AA34" s="52">
        <v>236</v>
      </c>
      <c r="AB34" s="23" t="e">
        <f t="shared" si="0"/>
        <v>#DIV/0!</v>
      </c>
      <c r="AC34" s="23">
        <f t="shared" ref="AC34:AC61" si="3">U34/Z34</f>
        <v>179.82987499999999</v>
      </c>
      <c r="AD34" s="23" t="s">
        <v>35</v>
      </c>
      <c r="AE34" s="284"/>
    </row>
    <row r="35" spans="1:31" x14ac:dyDescent="0.25">
      <c r="A35" s="21" t="s">
        <v>47</v>
      </c>
      <c r="B35" s="32" t="s">
        <v>531</v>
      </c>
      <c r="C35" s="21" t="s">
        <v>522</v>
      </c>
      <c r="D35" s="21">
        <v>0</v>
      </c>
      <c r="E35" s="21">
        <v>0</v>
      </c>
      <c r="F35" s="21" t="s">
        <v>501</v>
      </c>
      <c r="G35" s="21" t="s">
        <v>522</v>
      </c>
      <c r="H35" s="21">
        <v>0</v>
      </c>
      <c r="I35" s="21">
        <v>20</v>
      </c>
      <c r="J35" s="33">
        <v>12</v>
      </c>
      <c r="K35" s="23">
        <v>22439.8</v>
      </c>
      <c r="L35" s="23">
        <v>0</v>
      </c>
      <c r="M35" s="23">
        <v>4487.96</v>
      </c>
      <c r="N35" s="23">
        <v>0</v>
      </c>
      <c r="O35" s="23">
        <v>1089.8</v>
      </c>
      <c r="P35" s="23">
        <v>57</v>
      </c>
      <c r="Q35" s="23">
        <v>8779</v>
      </c>
      <c r="R35" s="23">
        <v>1105.6099999999999</v>
      </c>
      <c r="S35" s="23">
        <v>0</v>
      </c>
      <c r="T35" s="23">
        <v>8320</v>
      </c>
      <c r="U35" s="23">
        <v>46279.17</v>
      </c>
      <c r="V35" s="23">
        <v>0</v>
      </c>
      <c r="W35" s="23">
        <f t="shared" si="2"/>
        <v>46279.17</v>
      </c>
      <c r="X35" s="52">
        <v>0</v>
      </c>
      <c r="Y35" s="52">
        <v>19</v>
      </c>
      <c r="Z35" s="52">
        <v>240</v>
      </c>
      <c r="AA35" s="52">
        <v>281</v>
      </c>
      <c r="AB35" s="23" t="e">
        <f t="shared" si="0"/>
        <v>#DIV/0!</v>
      </c>
      <c r="AC35" s="23">
        <f t="shared" si="3"/>
        <v>192.82987499999999</v>
      </c>
      <c r="AD35" s="23" t="s">
        <v>35</v>
      </c>
      <c r="AE35" s="284"/>
    </row>
    <row r="36" spans="1:31" x14ac:dyDescent="0.25">
      <c r="A36" s="21" t="s">
        <v>47</v>
      </c>
      <c r="B36" s="32" t="s">
        <v>559</v>
      </c>
      <c r="C36" s="21" t="s">
        <v>554</v>
      </c>
      <c r="D36" s="21">
        <v>0</v>
      </c>
      <c r="E36" s="21">
        <v>0</v>
      </c>
      <c r="F36" s="21" t="s">
        <v>501</v>
      </c>
      <c r="G36" s="21" t="s">
        <v>554</v>
      </c>
      <c r="H36" s="21">
        <v>0</v>
      </c>
      <c r="I36" s="21">
        <v>3</v>
      </c>
      <c r="J36" s="33">
        <v>3</v>
      </c>
      <c r="K36" s="23">
        <v>1121.3399999999999</v>
      </c>
      <c r="L36" s="23">
        <v>0</v>
      </c>
      <c r="M36" s="23">
        <v>224.27</v>
      </c>
      <c r="N36" s="23">
        <v>0</v>
      </c>
      <c r="O36" s="23">
        <v>33.57</v>
      </c>
      <c r="P36" s="23">
        <v>8.5500000000000007</v>
      </c>
      <c r="Q36" s="23">
        <v>1122.5999999999999</v>
      </c>
      <c r="R36" s="23">
        <v>75.31</v>
      </c>
      <c r="S36" s="23">
        <v>0</v>
      </c>
      <c r="T36" s="23">
        <v>240</v>
      </c>
      <c r="U36" s="23">
        <v>2825.64</v>
      </c>
      <c r="V36" s="23">
        <v>0</v>
      </c>
      <c r="W36" s="23">
        <f t="shared" si="2"/>
        <v>2825.64</v>
      </c>
      <c r="X36" s="52">
        <v>0</v>
      </c>
      <c r="Y36" s="52">
        <v>3</v>
      </c>
      <c r="Z36" s="52">
        <v>9</v>
      </c>
      <c r="AA36" s="52">
        <v>12</v>
      </c>
      <c r="AB36" s="23" t="e">
        <f t="shared" si="0"/>
        <v>#DIV/0!</v>
      </c>
      <c r="AC36" s="23">
        <f t="shared" si="3"/>
        <v>313.95999999999998</v>
      </c>
      <c r="AD36" s="23" t="s">
        <v>35</v>
      </c>
      <c r="AE36" s="284"/>
    </row>
    <row r="37" spans="1:31" x14ac:dyDescent="0.25">
      <c r="A37" s="21" t="s">
        <v>47</v>
      </c>
      <c r="B37" s="32" t="s">
        <v>630</v>
      </c>
      <c r="C37" s="21" t="s">
        <v>639</v>
      </c>
      <c r="D37" s="21">
        <v>0</v>
      </c>
      <c r="E37" s="21">
        <v>0</v>
      </c>
      <c r="F37" s="21" t="s">
        <v>638</v>
      </c>
      <c r="G37" s="21" t="s">
        <v>639</v>
      </c>
      <c r="H37" s="21">
        <v>0</v>
      </c>
      <c r="I37" s="21">
        <v>11</v>
      </c>
      <c r="J37" s="33">
        <v>12</v>
      </c>
      <c r="K37" s="23">
        <v>12165.56</v>
      </c>
      <c r="L37" s="23">
        <v>0</v>
      </c>
      <c r="M37" s="23">
        <v>2433.11</v>
      </c>
      <c r="N37" s="23">
        <v>0</v>
      </c>
      <c r="O37" s="23">
        <v>604.66999999999996</v>
      </c>
      <c r="P37" s="23">
        <v>4954.29</v>
      </c>
      <c r="Q37" s="23">
        <v>3685</v>
      </c>
      <c r="R37" s="23">
        <v>715.28</v>
      </c>
      <c r="S37" s="23">
        <v>0</v>
      </c>
      <c r="T37" s="23">
        <v>4160</v>
      </c>
      <c r="U37" s="23">
        <v>28717.91</v>
      </c>
      <c r="V37" s="23">
        <v>0</v>
      </c>
      <c r="W37" s="23">
        <f t="shared" si="2"/>
        <v>28717.91</v>
      </c>
      <c r="X37" s="52">
        <v>0</v>
      </c>
      <c r="Y37" s="52">
        <v>0</v>
      </c>
      <c r="Z37" s="52">
        <v>132</v>
      </c>
      <c r="AA37" s="52">
        <v>130</v>
      </c>
      <c r="AB37" s="23" t="e">
        <f t="shared" si="0"/>
        <v>#DIV/0!</v>
      </c>
      <c r="AC37" s="23">
        <f t="shared" si="3"/>
        <v>217.55992424242424</v>
      </c>
      <c r="AD37" s="23" t="s">
        <v>35</v>
      </c>
      <c r="AE37" s="284"/>
    </row>
    <row r="38" spans="1:31" x14ac:dyDescent="0.25">
      <c r="A38" s="21" t="s">
        <v>148</v>
      </c>
      <c r="B38" s="32" t="s">
        <v>150</v>
      </c>
      <c r="C38" s="21" t="s">
        <v>149</v>
      </c>
      <c r="D38" s="21">
        <v>1</v>
      </c>
      <c r="E38" s="21">
        <v>0</v>
      </c>
      <c r="F38" s="21" t="s">
        <v>99</v>
      </c>
      <c r="G38" s="21" t="s">
        <v>149</v>
      </c>
      <c r="H38" s="21">
        <v>4</v>
      </c>
      <c r="I38" s="33">
        <v>20</v>
      </c>
      <c r="J38" s="33">
        <v>12</v>
      </c>
      <c r="K38" s="34">
        <v>17110.400000000001</v>
      </c>
      <c r="L38" s="34">
        <v>0</v>
      </c>
      <c r="M38" s="34">
        <v>3422.08</v>
      </c>
      <c r="N38" s="23">
        <v>0</v>
      </c>
      <c r="O38" s="23">
        <v>1039.4000000000001</v>
      </c>
      <c r="P38" s="34">
        <v>298.39999999999998</v>
      </c>
      <c r="Q38" s="23">
        <v>7484</v>
      </c>
      <c r="R38" s="34">
        <v>880.63</v>
      </c>
      <c r="S38" s="23">
        <v>2602.7199999999998</v>
      </c>
      <c r="T38" s="23">
        <v>9880</v>
      </c>
      <c r="U38" s="23">
        <v>42717.63</v>
      </c>
      <c r="V38" s="23">
        <v>23012.52</v>
      </c>
      <c r="W38" s="23">
        <f t="shared" si="2"/>
        <v>65730.149999999994</v>
      </c>
      <c r="X38" s="52">
        <v>2500</v>
      </c>
      <c r="Y38" s="52">
        <v>19</v>
      </c>
      <c r="Z38" s="52">
        <v>240</v>
      </c>
      <c r="AA38" s="52">
        <v>247</v>
      </c>
      <c r="AB38" s="23">
        <f t="shared" si="0"/>
        <v>65730.149999999994</v>
      </c>
      <c r="AC38" s="23">
        <f t="shared" si="3"/>
        <v>177.99012499999998</v>
      </c>
      <c r="AD38" s="23" t="s">
        <v>35</v>
      </c>
      <c r="AE38" s="284"/>
    </row>
    <row r="39" spans="1:31" x14ac:dyDescent="0.25">
      <c r="A39" s="21" t="s">
        <v>148</v>
      </c>
      <c r="B39" s="32" t="s">
        <v>150</v>
      </c>
      <c r="C39" s="21" t="s">
        <v>156</v>
      </c>
      <c r="D39" s="21">
        <v>1</v>
      </c>
      <c r="E39" s="21">
        <v>0</v>
      </c>
      <c r="F39" s="21" t="s">
        <v>99</v>
      </c>
      <c r="G39" s="21" t="s">
        <v>156</v>
      </c>
      <c r="H39" s="21">
        <v>1</v>
      </c>
      <c r="I39" s="33">
        <v>20</v>
      </c>
      <c r="J39" s="33">
        <v>12</v>
      </c>
      <c r="K39" s="34">
        <v>17110.400000000001</v>
      </c>
      <c r="L39" s="34">
        <v>0</v>
      </c>
      <c r="M39" s="34">
        <v>3422.08</v>
      </c>
      <c r="N39" s="23">
        <v>0</v>
      </c>
      <c r="O39" s="23">
        <v>1039.4000000000001</v>
      </c>
      <c r="P39" s="34">
        <v>754.8</v>
      </c>
      <c r="Q39" s="23">
        <v>7484</v>
      </c>
      <c r="R39" s="34">
        <v>894.32</v>
      </c>
      <c r="S39" s="23">
        <v>562.4</v>
      </c>
      <c r="T39" s="23">
        <v>7800</v>
      </c>
      <c r="U39" s="23">
        <v>39067.4</v>
      </c>
      <c r="V39" s="23">
        <v>23012.52</v>
      </c>
      <c r="W39" s="23">
        <f t="shared" si="2"/>
        <v>62079.92</v>
      </c>
      <c r="X39" s="52">
        <v>2500</v>
      </c>
      <c r="Y39" s="52">
        <v>15</v>
      </c>
      <c r="Z39" s="52">
        <v>240</v>
      </c>
      <c r="AA39" s="52">
        <v>247</v>
      </c>
      <c r="AB39" s="23">
        <f t="shared" si="0"/>
        <v>62079.92</v>
      </c>
      <c r="AC39" s="23">
        <f t="shared" si="3"/>
        <v>162.78083333333333</v>
      </c>
      <c r="AD39" s="23" t="s">
        <v>35</v>
      </c>
      <c r="AE39" s="284"/>
    </row>
    <row r="40" spans="1:31" x14ac:dyDescent="0.25">
      <c r="A40" s="21" t="s">
        <v>148</v>
      </c>
      <c r="B40" s="32" t="s">
        <v>161</v>
      </c>
      <c r="C40" s="21" t="s">
        <v>172</v>
      </c>
      <c r="D40" s="21">
        <v>1</v>
      </c>
      <c r="E40" s="21">
        <v>0</v>
      </c>
      <c r="F40" s="21" t="s">
        <v>99</v>
      </c>
      <c r="G40" s="21" t="s">
        <v>172</v>
      </c>
      <c r="H40" s="21">
        <v>0</v>
      </c>
      <c r="I40" s="33">
        <v>20</v>
      </c>
      <c r="J40" s="33">
        <v>12</v>
      </c>
      <c r="K40" s="34">
        <v>18444</v>
      </c>
      <c r="L40" s="34">
        <v>0</v>
      </c>
      <c r="M40" s="34">
        <v>3688.8</v>
      </c>
      <c r="N40" s="23">
        <v>0</v>
      </c>
      <c r="O40" s="23">
        <v>1039.4000000000001</v>
      </c>
      <c r="P40" s="34">
        <v>650.6</v>
      </c>
      <c r="Q40" s="23">
        <v>7484</v>
      </c>
      <c r="R40" s="34">
        <v>939.2</v>
      </c>
      <c r="S40" s="23">
        <v>0</v>
      </c>
      <c r="T40" s="23">
        <v>9880</v>
      </c>
      <c r="U40" s="23">
        <v>42126</v>
      </c>
      <c r="V40" s="23">
        <v>23012.52</v>
      </c>
      <c r="W40" s="23">
        <f t="shared" si="2"/>
        <v>65138.520000000004</v>
      </c>
      <c r="X40" s="52">
        <v>2500</v>
      </c>
      <c r="Y40" s="52">
        <v>19</v>
      </c>
      <c r="Z40" s="52">
        <v>240</v>
      </c>
      <c r="AA40" s="52">
        <v>275</v>
      </c>
      <c r="AB40" s="23">
        <f t="shared" si="0"/>
        <v>65138.520000000004</v>
      </c>
      <c r="AC40" s="23">
        <f t="shared" si="3"/>
        <v>175.52500000000001</v>
      </c>
      <c r="AD40" s="23" t="s">
        <v>35</v>
      </c>
      <c r="AE40" s="284"/>
    </row>
    <row r="41" spans="1:31" x14ac:dyDescent="0.25">
      <c r="A41" s="21" t="s">
        <v>148</v>
      </c>
      <c r="B41" s="32" t="s">
        <v>442</v>
      </c>
      <c r="C41" s="21" t="s">
        <v>452</v>
      </c>
      <c r="D41" s="21">
        <v>1</v>
      </c>
      <c r="E41" s="21">
        <v>0</v>
      </c>
      <c r="F41" s="21" t="s">
        <v>99</v>
      </c>
      <c r="G41" s="21" t="s">
        <v>452</v>
      </c>
      <c r="H41" s="21">
        <v>3</v>
      </c>
      <c r="I41" s="33">
        <v>20</v>
      </c>
      <c r="J41" s="33">
        <v>15</v>
      </c>
      <c r="K41" s="34">
        <v>18446.2</v>
      </c>
      <c r="L41" s="34">
        <v>0</v>
      </c>
      <c r="M41" s="34">
        <v>3689.24</v>
      </c>
      <c r="N41" s="23">
        <v>0</v>
      </c>
      <c r="O41" s="23">
        <v>1068.2</v>
      </c>
      <c r="P41" s="34">
        <v>958.6</v>
      </c>
      <c r="Q41" s="23">
        <v>7484</v>
      </c>
      <c r="R41" s="34">
        <v>949.39</v>
      </c>
      <c r="S41" s="23">
        <v>3889.53</v>
      </c>
      <c r="T41" s="23">
        <v>6240</v>
      </c>
      <c r="U41" s="23">
        <v>42725.16</v>
      </c>
      <c r="V41" s="23">
        <v>23012.52</v>
      </c>
      <c r="W41" s="23">
        <f t="shared" si="2"/>
        <v>65737.680000000008</v>
      </c>
      <c r="X41" s="52">
        <v>2500</v>
      </c>
      <c r="Y41" s="52">
        <v>19</v>
      </c>
      <c r="Z41" s="52">
        <v>300</v>
      </c>
      <c r="AA41" s="52">
        <v>268</v>
      </c>
      <c r="AB41" s="23">
        <f t="shared" si="0"/>
        <v>65737.680000000008</v>
      </c>
      <c r="AC41" s="23">
        <f t="shared" si="3"/>
        <v>142.41720000000001</v>
      </c>
      <c r="AD41" s="23" t="s">
        <v>35</v>
      </c>
      <c r="AE41" s="284"/>
    </row>
    <row r="42" spans="1:31" x14ac:dyDescent="0.25">
      <c r="A42" s="21" t="s">
        <v>148</v>
      </c>
      <c r="B42" s="32" t="s">
        <v>537</v>
      </c>
      <c r="C42" s="21" t="s">
        <v>543</v>
      </c>
      <c r="D42" s="21">
        <v>0</v>
      </c>
      <c r="E42" s="21">
        <v>14.51</v>
      </c>
      <c r="F42" s="21" t="s">
        <v>544</v>
      </c>
      <c r="G42" s="21" t="s">
        <v>543</v>
      </c>
      <c r="H42" s="21">
        <v>0</v>
      </c>
      <c r="I42" s="33">
        <v>10</v>
      </c>
      <c r="J42" s="33">
        <v>13</v>
      </c>
      <c r="K42" s="34">
        <v>10566.1</v>
      </c>
      <c r="L42" s="34">
        <v>0</v>
      </c>
      <c r="M42" s="34">
        <v>2113.2199999999998</v>
      </c>
      <c r="N42" s="23">
        <v>0</v>
      </c>
      <c r="O42" s="23">
        <v>549.70000000000005</v>
      </c>
      <c r="P42" s="34">
        <v>4765.6000000000004</v>
      </c>
      <c r="Q42" s="23">
        <v>3742</v>
      </c>
      <c r="R42" s="34">
        <v>652.1</v>
      </c>
      <c r="S42" s="23">
        <v>0</v>
      </c>
      <c r="T42" s="23">
        <v>4160</v>
      </c>
      <c r="U42" s="23">
        <v>26548.720000000001</v>
      </c>
      <c r="V42" s="23">
        <v>0</v>
      </c>
      <c r="W42" s="23">
        <f t="shared" si="2"/>
        <v>26548.720000000001</v>
      </c>
      <c r="X42" s="52">
        <v>36250</v>
      </c>
      <c r="Y42" s="52">
        <v>10</v>
      </c>
      <c r="Z42" s="52">
        <v>140</v>
      </c>
      <c r="AA42" s="52">
        <v>185</v>
      </c>
      <c r="AB42" s="23">
        <f t="shared" si="0"/>
        <v>1829.684355616816</v>
      </c>
      <c r="AC42" s="23">
        <f t="shared" si="3"/>
        <v>189.63371428571429</v>
      </c>
      <c r="AD42" s="23" t="s">
        <v>35</v>
      </c>
      <c r="AE42" s="284"/>
    </row>
    <row r="43" spans="1:31" x14ac:dyDescent="0.25">
      <c r="A43" s="21" t="s">
        <v>148</v>
      </c>
      <c r="B43" s="32" t="s">
        <v>630</v>
      </c>
      <c r="C43" s="21" t="s">
        <v>636</v>
      </c>
      <c r="D43" s="21">
        <v>0</v>
      </c>
      <c r="E43" s="21">
        <v>0</v>
      </c>
      <c r="F43" s="21" t="s">
        <v>637</v>
      </c>
      <c r="G43" s="21" t="s">
        <v>636</v>
      </c>
      <c r="H43" s="21">
        <v>0</v>
      </c>
      <c r="I43" s="33">
        <v>10</v>
      </c>
      <c r="J43" s="33">
        <v>14</v>
      </c>
      <c r="K43" s="34">
        <v>11435</v>
      </c>
      <c r="L43" s="34">
        <v>0</v>
      </c>
      <c r="M43" s="34">
        <v>2287</v>
      </c>
      <c r="N43" s="23">
        <v>0</v>
      </c>
      <c r="O43" s="23">
        <v>549.70000000000005</v>
      </c>
      <c r="P43" s="34">
        <v>4741.8</v>
      </c>
      <c r="Q43" s="23">
        <v>3350</v>
      </c>
      <c r="R43" s="34">
        <v>670.91</v>
      </c>
      <c r="S43" s="23">
        <v>0</v>
      </c>
      <c r="T43" s="23">
        <v>4160</v>
      </c>
      <c r="U43" s="23">
        <v>27194.41</v>
      </c>
      <c r="V43" s="23">
        <v>0</v>
      </c>
      <c r="W43" s="23">
        <f t="shared" si="2"/>
        <v>27194.41</v>
      </c>
      <c r="X43" s="52">
        <v>0</v>
      </c>
      <c r="Y43" s="52">
        <v>10</v>
      </c>
      <c r="Z43" s="52">
        <v>140</v>
      </c>
      <c r="AA43" s="52">
        <v>150</v>
      </c>
      <c r="AB43" s="23" t="e">
        <f t="shared" si="0"/>
        <v>#DIV/0!</v>
      </c>
      <c r="AC43" s="23">
        <f t="shared" si="3"/>
        <v>194.24578571428572</v>
      </c>
      <c r="AD43" s="23" t="s">
        <v>35</v>
      </c>
      <c r="AE43" s="284"/>
    </row>
    <row r="44" spans="1:31" x14ac:dyDescent="0.25">
      <c r="A44" s="21" t="s">
        <v>47</v>
      </c>
      <c r="B44" s="32" t="s">
        <v>109</v>
      </c>
      <c r="C44" s="21" t="s">
        <v>112</v>
      </c>
      <c r="D44" s="21">
        <v>5.9</v>
      </c>
      <c r="E44" s="21">
        <v>0</v>
      </c>
      <c r="F44" s="21" t="s">
        <v>177</v>
      </c>
      <c r="G44" s="21" t="s">
        <v>112</v>
      </c>
      <c r="H44" s="21">
        <v>0</v>
      </c>
      <c r="I44" s="33">
        <v>20</v>
      </c>
      <c r="J44" s="33">
        <v>12</v>
      </c>
      <c r="K44" s="34">
        <v>16412.2</v>
      </c>
      <c r="L44" s="34">
        <v>0</v>
      </c>
      <c r="M44" s="34">
        <v>3282.44</v>
      </c>
      <c r="N44" s="23">
        <v>0</v>
      </c>
      <c r="O44" s="23">
        <v>1056.2</v>
      </c>
      <c r="P44" s="34">
        <v>632.4</v>
      </c>
      <c r="Q44" s="23">
        <v>5016</v>
      </c>
      <c r="R44" s="34">
        <v>791.98</v>
      </c>
      <c r="S44" s="23">
        <v>714.96</v>
      </c>
      <c r="T44" s="23">
        <v>6422</v>
      </c>
      <c r="U44" s="23">
        <v>34328.18</v>
      </c>
      <c r="V44" s="23">
        <v>0</v>
      </c>
      <c r="W44" s="23">
        <f t="shared" si="2"/>
        <v>34328.18</v>
      </c>
      <c r="X44" s="52">
        <v>14750</v>
      </c>
      <c r="Y44" s="52">
        <v>19</v>
      </c>
      <c r="Z44" s="52">
        <v>240</v>
      </c>
      <c r="AA44" s="52">
        <v>213</v>
      </c>
      <c r="AB44" s="23">
        <f t="shared" si="0"/>
        <v>5818.3355932203385</v>
      </c>
      <c r="AC44" s="23">
        <f t="shared" si="3"/>
        <v>143.03408333333334</v>
      </c>
      <c r="AD44" s="23" t="s">
        <v>1913</v>
      </c>
      <c r="AE44" s="284"/>
    </row>
    <row r="45" spans="1:31" x14ac:dyDescent="0.25">
      <c r="A45" s="1" t="s">
        <v>1288</v>
      </c>
      <c r="B45" s="8" t="s">
        <v>1284</v>
      </c>
      <c r="C45" s="1" t="s">
        <v>1287</v>
      </c>
      <c r="D45" s="1">
        <v>6.98</v>
      </c>
      <c r="E45" s="1">
        <v>0</v>
      </c>
      <c r="F45" s="1" t="s">
        <v>177</v>
      </c>
      <c r="G45" s="1" t="s">
        <v>1287</v>
      </c>
      <c r="H45" s="1">
        <v>0</v>
      </c>
      <c r="I45" s="1">
        <v>20</v>
      </c>
      <c r="J45" s="1">
        <v>11</v>
      </c>
      <c r="K45" s="24">
        <v>25406.799999999999</v>
      </c>
      <c r="L45" s="24">
        <v>398.59</v>
      </c>
      <c r="M45" s="6">
        <v>0</v>
      </c>
      <c r="N45" s="6">
        <v>0</v>
      </c>
      <c r="O45" s="6">
        <v>761.6</v>
      </c>
      <c r="P45" s="6">
        <v>1740.8</v>
      </c>
      <c r="Q45" s="6">
        <v>4796</v>
      </c>
      <c r="R45" s="6">
        <v>0</v>
      </c>
      <c r="S45" s="6">
        <v>0</v>
      </c>
      <c r="T45" s="6">
        <v>0</v>
      </c>
      <c r="U45" s="6">
        <v>33103.699999999997</v>
      </c>
      <c r="V45" s="23">
        <v>0</v>
      </c>
      <c r="W45" s="23">
        <f t="shared" ref="W45:W68" si="4">V45+U45</f>
        <v>33103.699999999997</v>
      </c>
      <c r="X45" s="52">
        <v>17450</v>
      </c>
      <c r="Y45" s="52">
        <v>0</v>
      </c>
      <c r="Z45" s="47">
        <v>220</v>
      </c>
      <c r="AA45" s="47">
        <v>240</v>
      </c>
      <c r="AB45" s="23">
        <f t="shared" si="0"/>
        <v>4742.6504297994261</v>
      </c>
      <c r="AC45" s="23">
        <f t="shared" si="3"/>
        <v>150.47136363636363</v>
      </c>
      <c r="AD45" s="23" t="s">
        <v>1801</v>
      </c>
      <c r="AE45" s="284"/>
    </row>
    <row r="46" spans="1:31" x14ac:dyDescent="0.25">
      <c r="A46" s="1" t="s">
        <v>1288</v>
      </c>
      <c r="B46" s="8" t="s">
        <v>1316</v>
      </c>
      <c r="C46" s="1" t="s">
        <v>1322</v>
      </c>
      <c r="D46" s="1">
        <v>7.01</v>
      </c>
      <c r="E46" s="1">
        <v>0</v>
      </c>
      <c r="F46" s="1" t="s">
        <v>177</v>
      </c>
      <c r="G46" s="1" t="s">
        <v>1322</v>
      </c>
      <c r="H46" s="1">
        <v>0</v>
      </c>
      <c r="I46" s="1">
        <v>20</v>
      </c>
      <c r="J46" s="1">
        <v>11</v>
      </c>
      <c r="K46" s="24">
        <v>25406.799999999999</v>
      </c>
      <c r="L46" s="24">
        <v>398.59</v>
      </c>
      <c r="M46" s="6">
        <v>0</v>
      </c>
      <c r="N46" s="6">
        <v>0</v>
      </c>
      <c r="O46" s="6">
        <v>761.6</v>
      </c>
      <c r="P46" s="6">
        <v>1740.8</v>
      </c>
      <c r="Q46" s="6">
        <v>4595</v>
      </c>
      <c r="R46" s="6">
        <v>0</v>
      </c>
      <c r="S46" s="6">
        <v>0</v>
      </c>
      <c r="T46" s="6">
        <v>0</v>
      </c>
      <c r="U46" s="6">
        <v>32902.79</v>
      </c>
      <c r="V46" s="23">
        <v>0</v>
      </c>
      <c r="W46" s="23">
        <f t="shared" si="4"/>
        <v>32902.79</v>
      </c>
      <c r="X46" s="52">
        <v>17525</v>
      </c>
      <c r="Y46" s="52">
        <v>0</v>
      </c>
      <c r="Z46" s="47">
        <v>220</v>
      </c>
      <c r="AA46" s="47">
        <v>220</v>
      </c>
      <c r="AB46" s="23">
        <f t="shared" si="0"/>
        <v>4693.6932952924399</v>
      </c>
      <c r="AC46" s="23">
        <f t="shared" si="3"/>
        <v>149.55813636363638</v>
      </c>
      <c r="AD46" s="23" t="s">
        <v>1802</v>
      </c>
      <c r="AE46" s="284"/>
    </row>
    <row r="47" spans="1:31" x14ac:dyDescent="0.25">
      <c r="A47" s="1" t="s">
        <v>1190</v>
      </c>
      <c r="B47" s="8" t="s">
        <v>1184</v>
      </c>
      <c r="C47" s="1" t="s">
        <v>1191</v>
      </c>
      <c r="D47" s="1">
        <v>7</v>
      </c>
      <c r="E47" s="1">
        <v>0</v>
      </c>
      <c r="F47" s="1" t="s">
        <v>177</v>
      </c>
      <c r="G47" s="1" t="s">
        <v>1191</v>
      </c>
      <c r="H47" s="1">
        <v>0</v>
      </c>
      <c r="I47" s="1">
        <v>20</v>
      </c>
      <c r="J47" s="1">
        <v>11</v>
      </c>
      <c r="K47" s="24">
        <v>24104.799999999999</v>
      </c>
      <c r="L47" s="24">
        <v>378.16</v>
      </c>
      <c r="M47" s="6">
        <v>0</v>
      </c>
      <c r="N47" s="6">
        <v>0</v>
      </c>
      <c r="O47" s="6">
        <v>180</v>
      </c>
      <c r="P47" s="6">
        <v>2427.4</v>
      </c>
      <c r="Q47" s="6">
        <v>4680</v>
      </c>
      <c r="R47" s="6">
        <v>1140</v>
      </c>
      <c r="S47" s="6">
        <v>0</v>
      </c>
      <c r="T47" s="6">
        <v>0</v>
      </c>
      <c r="U47" s="6">
        <v>32911.160000000003</v>
      </c>
      <c r="V47" s="23">
        <v>0</v>
      </c>
      <c r="W47" s="23">
        <f t="shared" si="4"/>
        <v>32911.160000000003</v>
      </c>
      <c r="X47" s="52">
        <v>17500</v>
      </c>
      <c r="Y47" s="52">
        <v>0</v>
      </c>
      <c r="Z47" s="47">
        <v>220</v>
      </c>
      <c r="AA47" s="47">
        <v>220</v>
      </c>
      <c r="AB47" s="23">
        <f t="shared" si="0"/>
        <v>4701.5942857142863</v>
      </c>
      <c r="AC47" s="23">
        <f t="shared" si="3"/>
        <v>149.59618181818183</v>
      </c>
      <c r="AD47" s="23" t="s">
        <v>1884</v>
      </c>
      <c r="AE47" s="284"/>
    </row>
    <row r="48" spans="1:31" x14ac:dyDescent="0.25">
      <c r="A48" s="152" t="s">
        <v>1190</v>
      </c>
      <c r="B48" s="39" t="s">
        <v>1211</v>
      </c>
      <c r="C48" s="1" t="s">
        <v>1213</v>
      </c>
      <c r="D48" s="1">
        <v>4.5140000000000002</v>
      </c>
      <c r="E48" s="1">
        <v>0</v>
      </c>
      <c r="F48" s="1" t="s">
        <v>177</v>
      </c>
      <c r="G48" s="1" t="s">
        <v>1213</v>
      </c>
      <c r="H48" s="1">
        <v>0</v>
      </c>
      <c r="I48" s="1">
        <v>17</v>
      </c>
      <c r="J48" s="1">
        <v>11</v>
      </c>
      <c r="K48" s="24">
        <v>20404.59</v>
      </c>
      <c r="L48" s="24">
        <v>319.75</v>
      </c>
      <c r="M48" s="6">
        <v>0</v>
      </c>
      <c r="N48" s="6">
        <v>0</v>
      </c>
      <c r="O48" s="6">
        <v>891.48</v>
      </c>
      <c r="P48" s="6">
        <v>1929.84</v>
      </c>
      <c r="Q48" s="6">
        <v>4307.8</v>
      </c>
      <c r="R48" s="6">
        <v>114</v>
      </c>
      <c r="S48" s="6">
        <v>0</v>
      </c>
      <c r="T48" s="6">
        <v>0</v>
      </c>
      <c r="U48" s="6">
        <v>27967.46</v>
      </c>
      <c r="V48" s="23">
        <v>0</v>
      </c>
      <c r="W48" s="23">
        <f t="shared" si="4"/>
        <v>27967.46</v>
      </c>
      <c r="X48" s="52">
        <f>2500*D48</f>
        <v>11285</v>
      </c>
      <c r="Y48" s="52">
        <v>0</v>
      </c>
      <c r="Z48" s="47">
        <v>187</v>
      </c>
      <c r="AA48" s="47">
        <v>155</v>
      </c>
      <c r="AB48" s="23">
        <f t="shared" si="0"/>
        <v>6195.7155516171906</v>
      </c>
      <c r="AC48" s="23">
        <f t="shared" si="3"/>
        <v>149.55860962566845</v>
      </c>
      <c r="AD48" s="23" t="s">
        <v>1885</v>
      </c>
      <c r="AE48" s="284"/>
    </row>
    <row r="49" spans="1:31" x14ac:dyDescent="0.25">
      <c r="A49" s="1" t="s">
        <v>1288</v>
      </c>
      <c r="B49" s="8" t="s">
        <v>1346</v>
      </c>
      <c r="C49" s="1" t="s">
        <v>1347</v>
      </c>
      <c r="D49" s="1">
        <v>7.02</v>
      </c>
      <c r="E49" s="1">
        <v>0</v>
      </c>
      <c r="F49" s="1" t="s">
        <v>177</v>
      </c>
      <c r="G49" s="1" t="s">
        <v>1347</v>
      </c>
      <c r="H49" s="1">
        <v>0</v>
      </c>
      <c r="I49" s="1">
        <v>20</v>
      </c>
      <c r="J49" s="1">
        <v>11</v>
      </c>
      <c r="K49" s="24">
        <v>25406.799999999999</v>
      </c>
      <c r="L49" s="24">
        <v>398.59</v>
      </c>
      <c r="M49" s="6">
        <v>0</v>
      </c>
      <c r="N49" s="6">
        <v>0</v>
      </c>
      <c r="O49" s="6">
        <v>761.6</v>
      </c>
      <c r="P49" s="6">
        <v>1740.8</v>
      </c>
      <c r="Q49" s="6">
        <v>4595</v>
      </c>
      <c r="R49" s="6">
        <v>0</v>
      </c>
      <c r="S49" s="6">
        <v>0</v>
      </c>
      <c r="T49" s="6">
        <v>0</v>
      </c>
      <c r="U49" s="6">
        <v>32902.79</v>
      </c>
      <c r="V49" s="23">
        <v>0</v>
      </c>
      <c r="W49" s="23">
        <f t="shared" si="4"/>
        <v>32902.79</v>
      </c>
      <c r="X49" s="52">
        <v>17550</v>
      </c>
      <c r="Y49" s="52">
        <v>0</v>
      </c>
      <c r="Z49" s="47">
        <v>220</v>
      </c>
      <c r="AA49" s="47">
        <v>220</v>
      </c>
      <c r="AB49" s="23">
        <f t="shared" si="0"/>
        <v>4687.0071225071233</v>
      </c>
      <c r="AC49" s="23">
        <f t="shared" si="3"/>
        <v>149.55813636363638</v>
      </c>
      <c r="AD49" s="23" t="s">
        <v>1810</v>
      </c>
      <c r="AE49" s="284"/>
    </row>
    <row r="50" spans="1:31" x14ac:dyDescent="0.25">
      <c r="A50" s="21" t="s">
        <v>1288</v>
      </c>
      <c r="B50" s="8" t="s">
        <v>1354</v>
      </c>
      <c r="C50" s="1" t="s">
        <v>1375</v>
      </c>
      <c r="D50" s="1">
        <v>7.04</v>
      </c>
      <c r="E50" s="1">
        <v>0</v>
      </c>
      <c r="F50" s="1" t="s">
        <v>177</v>
      </c>
      <c r="G50" s="1" t="s">
        <v>1375</v>
      </c>
      <c r="H50" s="1">
        <v>0</v>
      </c>
      <c r="I50" s="1">
        <v>20</v>
      </c>
      <c r="J50" s="1">
        <v>11</v>
      </c>
      <c r="K50" s="24">
        <v>25406.799999999999</v>
      </c>
      <c r="L50" s="24">
        <v>398.59</v>
      </c>
      <c r="M50" s="6">
        <v>0</v>
      </c>
      <c r="N50" s="6">
        <v>0</v>
      </c>
      <c r="O50" s="6">
        <v>761.6</v>
      </c>
      <c r="P50" s="6">
        <v>1740.8</v>
      </c>
      <c r="Q50" s="6">
        <v>4595</v>
      </c>
      <c r="R50" s="6">
        <v>0</v>
      </c>
      <c r="S50" s="6">
        <v>0</v>
      </c>
      <c r="T50" s="6">
        <v>0</v>
      </c>
      <c r="U50" s="6">
        <v>32902.79</v>
      </c>
      <c r="V50" s="23">
        <v>0</v>
      </c>
      <c r="W50" s="23">
        <f t="shared" si="4"/>
        <v>32902.79</v>
      </c>
      <c r="X50" s="52">
        <v>17600</v>
      </c>
      <c r="Y50" s="52">
        <v>0</v>
      </c>
      <c r="Z50" s="47">
        <v>220</v>
      </c>
      <c r="AA50" s="47">
        <v>220</v>
      </c>
      <c r="AB50" s="23">
        <f t="shared" si="0"/>
        <v>4673.691761363636</v>
      </c>
      <c r="AC50" s="23">
        <f t="shared" si="3"/>
        <v>149.55813636363638</v>
      </c>
      <c r="AD50" s="23" t="s">
        <v>1811</v>
      </c>
      <c r="AE50" s="284"/>
    </row>
    <row r="51" spans="1:31" x14ac:dyDescent="0.25">
      <c r="A51" s="21" t="s">
        <v>1288</v>
      </c>
      <c r="B51" s="8" t="s">
        <v>1957</v>
      </c>
      <c r="C51" s="1" t="s">
        <v>1960</v>
      </c>
      <c r="D51" s="1">
        <v>6.48</v>
      </c>
      <c r="E51" s="1">
        <v>0</v>
      </c>
      <c r="F51" s="1" t="s">
        <v>177</v>
      </c>
      <c r="G51" s="1" t="s">
        <v>1960</v>
      </c>
      <c r="H51" s="1">
        <v>0</v>
      </c>
      <c r="I51" s="1">
        <v>18</v>
      </c>
      <c r="J51" s="1">
        <v>11</v>
      </c>
      <c r="K51" s="24">
        <v>24335.64</v>
      </c>
      <c r="L51" s="24">
        <v>381.81</v>
      </c>
      <c r="M51" s="6">
        <v>0</v>
      </c>
      <c r="N51" s="6">
        <v>0</v>
      </c>
      <c r="O51" s="6">
        <v>789.3</v>
      </c>
      <c r="P51" s="6">
        <v>1670.4</v>
      </c>
      <c r="Q51" s="6">
        <v>7146</v>
      </c>
      <c r="R51" s="6">
        <v>0</v>
      </c>
      <c r="S51" s="6">
        <v>0</v>
      </c>
      <c r="T51" s="6">
        <v>0</v>
      </c>
      <c r="U51" s="6">
        <v>34323.15</v>
      </c>
      <c r="V51" s="23">
        <v>0</v>
      </c>
      <c r="W51" s="23">
        <f t="shared" si="4"/>
        <v>34323.15</v>
      </c>
      <c r="X51" s="52">
        <v>16200</v>
      </c>
      <c r="Y51" s="52">
        <v>0</v>
      </c>
      <c r="Z51" s="47">
        <v>198</v>
      </c>
      <c r="AA51" s="47">
        <v>198</v>
      </c>
      <c r="AB51" s="23">
        <f t="shared" si="0"/>
        <v>5296.7824074074069</v>
      </c>
      <c r="AC51" s="23">
        <f t="shared" si="3"/>
        <v>173.34924242424242</v>
      </c>
      <c r="AD51" s="23" t="s">
        <v>1961</v>
      </c>
      <c r="AE51" s="284"/>
    </row>
    <row r="52" spans="1:31" x14ac:dyDescent="0.25">
      <c r="A52" s="21" t="s">
        <v>1288</v>
      </c>
      <c r="B52" s="8" t="s">
        <v>1890</v>
      </c>
      <c r="C52" s="1" t="s">
        <v>1907</v>
      </c>
      <c r="D52" s="1">
        <v>6.44</v>
      </c>
      <c r="E52" s="1">
        <v>0</v>
      </c>
      <c r="F52" s="1" t="s">
        <v>177</v>
      </c>
      <c r="G52" s="1" t="s">
        <v>1907</v>
      </c>
      <c r="H52" s="1">
        <v>0</v>
      </c>
      <c r="I52" s="1">
        <v>18</v>
      </c>
      <c r="J52" s="1">
        <v>11</v>
      </c>
      <c r="K52" s="24">
        <v>24335.64</v>
      </c>
      <c r="L52" s="24">
        <v>381.81</v>
      </c>
      <c r="M52" s="6">
        <v>0</v>
      </c>
      <c r="N52" s="6">
        <v>0</v>
      </c>
      <c r="O52" s="6">
        <v>789.3</v>
      </c>
      <c r="P52" s="6">
        <v>1670.4</v>
      </c>
      <c r="Q52" s="6">
        <v>7146</v>
      </c>
      <c r="R52" s="6">
        <v>0</v>
      </c>
      <c r="S52" s="6">
        <v>0</v>
      </c>
      <c r="T52" s="6">
        <v>0</v>
      </c>
      <c r="U52" s="6">
        <v>34323.15</v>
      </c>
      <c r="V52" s="23">
        <v>0</v>
      </c>
      <c r="W52" s="23">
        <f t="shared" si="4"/>
        <v>34323.15</v>
      </c>
      <c r="X52" s="52">
        <v>16100</v>
      </c>
      <c r="Y52" s="52">
        <v>0</v>
      </c>
      <c r="Z52" s="47">
        <v>198</v>
      </c>
      <c r="AA52" s="47">
        <v>198</v>
      </c>
      <c r="AB52" s="23">
        <f t="shared" si="0"/>
        <v>5329.6816770186333</v>
      </c>
      <c r="AC52" s="23">
        <f t="shared" si="3"/>
        <v>173.34924242424242</v>
      </c>
      <c r="AD52" s="23" t="s">
        <v>1908</v>
      </c>
      <c r="AE52" s="284"/>
    </row>
    <row r="53" spans="1:31" x14ac:dyDescent="0.25">
      <c r="A53" s="152" t="s">
        <v>1288</v>
      </c>
      <c r="B53" s="8" t="s">
        <v>1865</v>
      </c>
      <c r="C53" s="1" t="s">
        <v>1866</v>
      </c>
      <c r="D53" s="1">
        <v>6.98</v>
      </c>
      <c r="E53" s="1">
        <v>0</v>
      </c>
      <c r="F53" s="1" t="s">
        <v>177</v>
      </c>
      <c r="G53" s="1" t="s">
        <v>1866</v>
      </c>
      <c r="H53" s="1">
        <v>0</v>
      </c>
      <c r="I53" s="1">
        <v>20</v>
      </c>
      <c r="J53" s="1">
        <v>11</v>
      </c>
      <c r="K53" s="24">
        <v>25406.799999999999</v>
      </c>
      <c r="L53" s="24">
        <v>398.59</v>
      </c>
      <c r="M53" s="6">
        <v>0</v>
      </c>
      <c r="N53" s="6">
        <v>0</v>
      </c>
      <c r="O53" s="6">
        <v>761.6</v>
      </c>
      <c r="P53" s="6">
        <v>1740.8</v>
      </c>
      <c r="Q53" s="6">
        <v>6670</v>
      </c>
      <c r="R53" s="6">
        <v>0</v>
      </c>
      <c r="S53" s="6">
        <v>0</v>
      </c>
      <c r="T53" s="6">
        <v>0</v>
      </c>
      <c r="U53" s="6">
        <v>34977.79</v>
      </c>
      <c r="V53" s="23">
        <v>0</v>
      </c>
      <c r="W53" s="23">
        <f t="shared" si="4"/>
        <v>34977.79</v>
      </c>
      <c r="X53" s="52">
        <v>17450</v>
      </c>
      <c r="Y53" s="52">
        <v>0</v>
      </c>
      <c r="Z53" s="47">
        <v>220</v>
      </c>
      <c r="AA53" s="47">
        <v>220</v>
      </c>
      <c r="AB53" s="23">
        <f t="shared" si="0"/>
        <v>5011.1446991404009</v>
      </c>
      <c r="AC53" s="23">
        <f t="shared" si="3"/>
        <v>158.98995454545454</v>
      </c>
      <c r="AD53" s="23" t="s">
        <v>1867</v>
      </c>
      <c r="AE53" s="284"/>
    </row>
    <row r="54" spans="1:31" x14ac:dyDescent="0.25">
      <c r="A54" s="21" t="s">
        <v>1288</v>
      </c>
      <c r="B54" s="39" t="s">
        <v>2161</v>
      </c>
      <c r="C54" s="1" t="s">
        <v>2168</v>
      </c>
      <c r="D54" s="1">
        <v>6.79</v>
      </c>
      <c r="E54" s="1">
        <v>0</v>
      </c>
      <c r="F54" s="1" t="s">
        <v>177</v>
      </c>
      <c r="G54" s="1" t="s">
        <v>2168</v>
      </c>
      <c r="H54" s="1">
        <v>0</v>
      </c>
      <c r="I54" s="1">
        <v>20</v>
      </c>
      <c r="J54" s="1">
        <v>11</v>
      </c>
      <c r="K54" s="24">
        <v>27039.599999999999</v>
      </c>
      <c r="L54" s="24">
        <v>424.23</v>
      </c>
      <c r="M54" s="6">
        <v>4234.3999999999996</v>
      </c>
      <c r="N54" s="6">
        <v>0</v>
      </c>
      <c r="O54" s="6">
        <v>877</v>
      </c>
      <c r="P54" s="6">
        <v>1856</v>
      </c>
      <c r="Q54" s="6">
        <v>7940</v>
      </c>
      <c r="R54" s="6">
        <v>1277</v>
      </c>
      <c r="S54" s="6">
        <v>0</v>
      </c>
      <c r="T54" s="6">
        <v>0</v>
      </c>
      <c r="U54" s="6">
        <v>43648.23</v>
      </c>
      <c r="V54" s="23">
        <v>0</v>
      </c>
      <c r="W54" s="23">
        <f t="shared" si="4"/>
        <v>43648.23</v>
      </c>
      <c r="X54" s="52">
        <v>16975</v>
      </c>
      <c r="Y54" s="52">
        <v>0</v>
      </c>
      <c r="Z54" s="47">
        <v>220</v>
      </c>
      <c r="AA54" s="47">
        <v>220</v>
      </c>
      <c r="AB54" s="23">
        <f t="shared" si="0"/>
        <v>6428.3107511045664</v>
      </c>
      <c r="AC54" s="23">
        <f t="shared" si="3"/>
        <v>198.40104545454548</v>
      </c>
      <c r="AD54" s="23" t="s">
        <v>2169</v>
      </c>
      <c r="AE54" s="284"/>
    </row>
    <row r="55" spans="1:31" x14ac:dyDescent="0.25">
      <c r="A55" s="21" t="s">
        <v>1288</v>
      </c>
      <c r="B55" s="39" t="s">
        <v>2029</v>
      </c>
      <c r="C55" s="1" t="s">
        <v>2030</v>
      </c>
      <c r="D55" s="1">
        <v>7.11</v>
      </c>
      <c r="E55" s="1">
        <v>0</v>
      </c>
      <c r="F55" s="1" t="s">
        <v>177</v>
      </c>
      <c r="G55" s="1" t="s">
        <v>2030</v>
      </c>
      <c r="H55" s="1">
        <v>0</v>
      </c>
      <c r="I55" s="1">
        <v>20</v>
      </c>
      <c r="J55" s="1">
        <v>11</v>
      </c>
      <c r="K55" s="24">
        <v>27039.599999999999</v>
      </c>
      <c r="L55" s="24">
        <v>424.23</v>
      </c>
      <c r="M55" s="6">
        <v>0</v>
      </c>
      <c r="N55" s="6">
        <v>0</v>
      </c>
      <c r="O55" s="6">
        <v>877</v>
      </c>
      <c r="P55" s="6">
        <v>1856</v>
      </c>
      <c r="Q55" s="6">
        <v>7940</v>
      </c>
      <c r="R55" s="6">
        <v>0</v>
      </c>
      <c r="S55" s="6">
        <v>0</v>
      </c>
      <c r="T55" s="6">
        <v>0</v>
      </c>
      <c r="U55" s="6">
        <v>38136.83</v>
      </c>
      <c r="V55" s="23">
        <v>0</v>
      </c>
      <c r="W55" s="23">
        <f t="shared" si="4"/>
        <v>38136.83</v>
      </c>
      <c r="X55" s="52">
        <v>17775</v>
      </c>
      <c r="Y55" s="52">
        <v>0</v>
      </c>
      <c r="Z55" s="47">
        <v>220</v>
      </c>
      <c r="AA55" s="47">
        <v>220</v>
      </c>
      <c r="AB55" s="23">
        <f t="shared" si="0"/>
        <v>5363.8298171589313</v>
      </c>
      <c r="AC55" s="23">
        <f t="shared" si="3"/>
        <v>173.34922727272729</v>
      </c>
      <c r="AD55" s="23" t="s">
        <v>2031</v>
      </c>
      <c r="AE55" s="284"/>
    </row>
    <row r="56" spans="1:31" x14ac:dyDescent="0.25">
      <c r="A56" s="21" t="s">
        <v>1288</v>
      </c>
      <c r="B56" s="39" t="s">
        <v>2052</v>
      </c>
      <c r="C56" s="1" t="s">
        <v>2053</v>
      </c>
      <c r="D56" s="1">
        <v>7.04</v>
      </c>
      <c r="E56" s="1">
        <v>0</v>
      </c>
      <c r="F56" s="1" t="s">
        <v>177</v>
      </c>
      <c r="G56" s="1" t="s">
        <v>2053</v>
      </c>
      <c r="H56" s="1">
        <v>0</v>
      </c>
      <c r="I56" s="1">
        <v>20</v>
      </c>
      <c r="J56" s="1">
        <v>11</v>
      </c>
      <c r="K56" s="24">
        <v>27039.599999999999</v>
      </c>
      <c r="L56" s="24">
        <v>424.23</v>
      </c>
      <c r="M56" s="6">
        <v>4234.3999999999996</v>
      </c>
      <c r="N56" s="6">
        <v>0</v>
      </c>
      <c r="O56" s="6">
        <v>877</v>
      </c>
      <c r="P56" s="6">
        <v>1856</v>
      </c>
      <c r="Q56" s="6">
        <v>7940</v>
      </c>
      <c r="R56" s="6">
        <v>1277</v>
      </c>
      <c r="S56" s="6">
        <v>0</v>
      </c>
      <c r="T56" s="6">
        <v>0</v>
      </c>
      <c r="U56" s="6">
        <v>43648.23</v>
      </c>
      <c r="V56" s="23">
        <v>0</v>
      </c>
      <c r="W56" s="23">
        <f t="shared" si="4"/>
        <v>43648.23</v>
      </c>
      <c r="X56" s="52">
        <v>17600</v>
      </c>
      <c r="Y56" s="52">
        <v>0</v>
      </c>
      <c r="Z56" s="47">
        <v>220</v>
      </c>
      <c r="AA56" s="47">
        <v>220</v>
      </c>
      <c r="AB56" s="23">
        <f t="shared" si="0"/>
        <v>6200.032670454546</v>
      </c>
      <c r="AC56" s="23">
        <f t="shared" si="3"/>
        <v>198.40104545454548</v>
      </c>
      <c r="AD56" s="23" t="s">
        <v>2054</v>
      </c>
      <c r="AE56" s="284"/>
    </row>
    <row r="57" spans="1:31" x14ac:dyDescent="0.25">
      <c r="A57" s="21" t="s">
        <v>1288</v>
      </c>
      <c r="B57" s="39" t="s">
        <v>2074</v>
      </c>
      <c r="C57" s="1" t="s">
        <v>2075</v>
      </c>
      <c r="D57" s="1">
        <v>7.04</v>
      </c>
      <c r="E57" s="1">
        <v>0</v>
      </c>
      <c r="F57" s="1" t="s">
        <v>177</v>
      </c>
      <c r="G57" s="1" t="s">
        <v>2075</v>
      </c>
      <c r="H57" s="1">
        <v>0</v>
      </c>
      <c r="I57" s="1">
        <v>20</v>
      </c>
      <c r="J57" s="1">
        <v>11</v>
      </c>
      <c r="K57" s="24">
        <v>27039.599999999999</v>
      </c>
      <c r="L57" s="24">
        <v>424.23</v>
      </c>
      <c r="M57" s="6">
        <v>4234.3999999999996</v>
      </c>
      <c r="N57" s="6">
        <v>0</v>
      </c>
      <c r="O57" s="6">
        <v>877</v>
      </c>
      <c r="P57" s="6">
        <v>1856</v>
      </c>
      <c r="Q57" s="6">
        <v>7940</v>
      </c>
      <c r="R57" s="6">
        <v>1277</v>
      </c>
      <c r="S57" s="6">
        <v>0</v>
      </c>
      <c r="T57" s="6">
        <v>0</v>
      </c>
      <c r="U57" s="6">
        <v>43648.23</v>
      </c>
      <c r="V57" s="23">
        <v>0</v>
      </c>
      <c r="W57" s="23">
        <f t="shared" si="4"/>
        <v>43648.23</v>
      </c>
      <c r="X57" s="52">
        <v>17525</v>
      </c>
      <c r="Y57" s="52">
        <v>0</v>
      </c>
      <c r="Z57" s="47">
        <v>220</v>
      </c>
      <c r="AA57" s="47">
        <v>220</v>
      </c>
      <c r="AB57" s="23">
        <f t="shared" si="0"/>
        <v>6200.032670454546</v>
      </c>
      <c r="AC57" s="23">
        <f t="shared" si="3"/>
        <v>198.40104545454548</v>
      </c>
      <c r="AD57" s="23" t="s">
        <v>2076</v>
      </c>
      <c r="AE57" s="284"/>
    </row>
    <row r="58" spans="1:31" x14ac:dyDescent="0.25">
      <c r="A58" s="21" t="s">
        <v>1288</v>
      </c>
      <c r="B58" s="39" t="s">
        <v>2093</v>
      </c>
      <c r="C58" s="1" t="s">
        <v>2094</v>
      </c>
      <c r="D58" s="1">
        <v>7.13</v>
      </c>
      <c r="E58" s="1">
        <v>0</v>
      </c>
      <c r="F58" s="1" t="s">
        <v>177</v>
      </c>
      <c r="G58" s="1" t="s">
        <v>2094</v>
      </c>
      <c r="H58" s="1">
        <v>0</v>
      </c>
      <c r="I58" s="1">
        <v>20</v>
      </c>
      <c r="J58" s="1">
        <v>11</v>
      </c>
      <c r="K58" s="24">
        <v>27039.599999999999</v>
      </c>
      <c r="L58" s="24">
        <v>424.23</v>
      </c>
      <c r="M58" s="6">
        <v>4234.3999999999996</v>
      </c>
      <c r="N58" s="6">
        <v>0</v>
      </c>
      <c r="O58" s="6">
        <v>877</v>
      </c>
      <c r="P58" s="6">
        <v>1856</v>
      </c>
      <c r="Q58" s="6">
        <v>7940</v>
      </c>
      <c r="R58" s="6">
        <v>1277</v>
      </c>
      <c r="S58" s="6">
        <v>0</v>
      </c>
      <c r="T58" s="6">
        <v>0</v>
      </c>
      <c r="U58" s="6">
        <v>43648.23</v>
      </c>
      <c r="V58" s="23">
        <v>0</v>
      </c>
      <c r="W58" s="23">
        <f t="shared" si="4"/>
        <v>43648.23</v>
      </c>
      <c r="X58" s="52">
        <v>17825</v>
      </c>
      <c r="Y58" s="52">
        <v>0</v>
      </c>
      <c r="Z58" s="47">
        <v>220</v>
      </c>
      <c r="AA58" s="47">
        <v>220</v>
      </c>
      <c r="AB58" s="23">
        <f t="shared" si="0"/>
        <v>6121.7713884992991</v>
      </c>
      <c r="AC58" s="23">
        <f t="shared" si="3"/>
        <v>198.40104545454548</v>
      </c>
      <c r="AD58" s="23" t="s">
        <v>2095</v>
      </c>
      <c r="AE58" s="284"/>
    </row>
    <row r="59" spans="1:31" x14ac:dyDescent="0.25">
      <c r="A59" s="21" t="s">
        <v>1288</v>
      </c>
      <c r="B59" s="39" t="s">
        <v>2121</v>
      </c>
      <c r="C59" s="1" t="s">
        <v>2122</v>
      </c>
      <c r="D59" s="1">
        <v>7.09</v>
      </c>
      <c r="E59" s="1">
        <v>0</v>
      </c>
      <c r="F59" s="1" t="s">
        <v>177</v>
      </c>
      <c r="G59" s="1" t="s">
        <v>2122</v>
      </c>
      <c r="H59" s="1">
        <v>0</v>
      </c>
      <c r="I59" s="1">
        <v>20</v>
      </c>
      <c r="J59" s="1">
        <v>11</v>
      </c>
      <c r="K59" s="24">
        <v>27039.599999999999</v>
      </c>
      <c r="L59" s="24">
        <v>424.23</v>
      </c>
      <c r="M59" s="6">
        <v>4234.3999999999996</v>
      </c>
      <c r="N59" s="6">
        <v>0</v>
      </c>
      <c r="O59" s="6">
        <v>877</v>
      </c>
      <c r="P59" s="6">
        <v>1856</v>
      </c>
      <c r="Q59" s="6">
        <v>7940</v>
      </c>
      <c r="R59" s="6">
        <v>1277</v>
      </c>
      <c r="S59" s="6">
        <v>0</v>
      </c>
      <c r="T59" s="6">
        <v>0</v>
      </c>
      <c r="U59" s="6">
        <v>43648.23</v>
      </c>
      <c r="V59" s="23">
        <v>0</v>
      </c>
      <c r="W59" s="23">
        <f t="shared" si="4"/>
        <v>43648.23</v>
      </c>
      <c r="X59" s="52">
        <v>17725</v>
      </c>
      <c r="Y59" s="52">
        <v>0</v>
      </c>
      <c r="Z59" s="47">
        <v>220</v>
      </c>
      <c r="AA59" s="47">
        <v>220</v>
      </c>
      <c r="AB59" s="23">
        <f t="shared" si="0"/>
        <v>6156.3088857545845</v>
      </c>
      <c r="AC59" s="23">
        <f t="shared" si="3"/>
        <v>198.40104545454548</v>
      </c>
      <c r="AD59" s="23" t="s">
        <v>2123</v>
      </c>
      <c r="AE59" s="284"/>
    </row>
    <row r="60" spans="1:31" x14ac:dyDescent="0.25">
      <c r="A60" s="21" t="s">
        <v>1288</v>
      </c>
      <c r="B60" s="39" t="s">
        <v>2201</v>
      </c>
      <c r="C60" s="1" t="s">
        <v>2202</v>
      </c>
      <c r="D60" s="1">
        <v>7.01</v>
      </c>
      <c r="E60" s="1">
        <v>0</v>
      </c>
      <c r="F60" s="1" t="s">
        <v>177</v>
      </c>
      <c r="G60" s="1" t="s">
        <v>2202</v>
      </c>
      <c r="H60" s="1">
        <v>0</v>
      </c>
      <c r="I60" s="1">
        <v>20</v>
      </c>
      <c r="J60" s="1">
        <v>11</v>
      </c>
      <c r="K60" s="24">
        <v>27039.599999999999</v>
      </c>
      <c r="L60" s="24">
        <v>424.23</v>
      </c>
      <c r="M60" s="6">
        <v>4234.3999999999996</v>
      </c>
      <c r="N60" s="6">
        <v>0</v>
      </c>
      <c r="O60" s="6">
        <v>877</v>
      </c>
      <c r="P60" s="6">
        <v>1856</v>
      </c>
      <c r="Q60" s="6">
        <v>7940</v>
      </c>
      <c r="R60" s="6">
        <v>1277</v>
      </c>
      <c r="S60" s="6">
        <v>0</v>
      </c>
      <c r="T60" s="6">
        <v>0</v>
      </c>
      <c r="U60" s="6">
        <v>43648.23</v>
      </c>
      <c r="V60" s="23">
        <v>0</v>
      </c>
      <c r="W60" s="23">
        <f t="shared" si="4"/>
        <v>43648.23</v>
      </c>
      <c r="X60" s="52">
        <v>17525</v>
      </c>
      <c r="Y60" s="52">
        <v>0</v>
      </c>
      <c r="Z60" s="47">
        <v>220</v>
      </c>
      <c r="AA60" s="47">
        <v>220</v>
      </c>
      <c r="AB60" s="23">
        <f t="shared" si="0"/>
        <v>6226.5663338088452</v>
      </c>
      <c r="AC60" s="23">
        <f t="shared" si="3"/>
        <v>198.40104545454548</v>
      </c>
      <c r="AD60" s="23" t="s">
        <v>2203</v>
      </c>
      <c r="AE60" s="284"/>
    </row>
    <row r="61" spans="1:31" x14ac:dyDescent="0.25">
      <c r="A61" s="21" t="s">
        <v>1028</v>
      </c>
      <c r="B61" s="39" t="s">
        <v>2171</v>
      </c>
      <c r="C61" s="21" t="s">
        <v>2199</v>
      </c>
      <c r="D61" s="21">
        <v>13.39</v>
      </c>
      <c r="E61" s="21">
        <v>0</v>
      </c>
      <c r="F61" s="21" t="s">
        <v>177</v>
      </c>
      <c r="G61" s="21" t="s">
        <v>2199</v>
      </c>
      <c r="H61" s="21">
        <v>0</v>
      </c>
      <c r="I61" s="21">
        <v>22</v>
      </c>
      <c r="J61" s="21">
        <v>11</v>
      </c>
      <c r="K61" s="224">
        <v>30396.3</v>
      </c>
      <c r="L61" s="224">
        <v>479.71</v>
      </c>
      <c r="M61" s="120">
        <v>4760.0600000000004</v>
      </c>
      <c r="N61" s="120">
        <v>0</v>
      </c>
      <c r="O61" s="120">
        <v>1324.4</v>
      </c>
      <c r="P61" s="120">
        <v>6476.8</v>
      </c>
      <c r="Q61" s="120">
        <v>13024</v>
      </c>
      <c r="R61" s="120">
        <v>1404.7</v>
      </c>
      <c r="S61" s="120">
        <v>0</v>
      </c>
      <c r="T61" s="120">
        <v>0</v>
      </c>
      <c r="U61" s="120">
        <v>57865.97</v>
      </c>
      <c r="V61" s="23">
        <v>0</v>
      </c>
      <c r="W61" s="23">
        <f t="shared" si="4"/>
        <v>57865.97</v>
      </c>
      <c r="X61" s="52">
        <v>33475</v>
      </c>
      <c r="Y61" s="52">
        <v>0</v>
      </c>
      <c r="Z61" s="47">
        <v>242</v>
      </c>
      <c r="AA61" s="47">
        <v>235</v>
      </c>
      <c r="AB61" s="23">
        <f t="shared" si="0"/>
        <v>4321.5810306198655</v>
      </c>
      <c r="AC61" s="23">
        <f t="shared" si="3"/>
        <v>239.1155785123967</v>
      </c>
      <c r="AD61" s="23" t="s">
        <v>2200</v>
      </c>
      <c r="AE61" s="284"/>
    </row>
    <row r="62" spans="1:31" x14ac:dyDescent="0.25">
      <c r="A62" s="21" t="s">
        <v>1239</v>
      </c>
      <c r="B62" s="39" t="s">
        <v>2171</v>
      </c>
      <c r="C62" s="21" t="s">
        <v>2194</v>
      </c>
      <c r="D62" s="21">
        <v>13.44</v>
      </c>
      <c r="E62" s="21">
        <v>0</v>
      </c>
      <c r="F62" s="21" t="s">
        <v>191</v>
      </c>
      <c r="G62" s="21" t="s">
        <v>2194</v>
      </c>
      <c r="H62" s="21">
        <v>0</v>
      </c>
      <c r="I62" s="21">
        <v>22</v>
      </c>
      <c r="J62" s="21">
        <v>11</v>
      </c>
      <c r="K62" s="224">
        <v>30396.3</v>
      </c>
      <c r="L62" s="224">
        <v>479.71</v>
      </c>
      <c r="M62" s="23">
        <v>4760.0600000000004</v>
      </c>
      <c r="N62" s="23">
        <v>0</v>
      </c>
      <c r="O62" s="23">
        <v>1324.4</v>
      </c>
      <c r="P62" s="23">
        <v>6476.8</v>
      </c>
      <c r="Q62" s="23">
        <v>13024</v>
      </c>
      <c r="R62" s="23">
        <v>1404.7</v>
      </c>
      <c r="S62" s="23">
        <v>0</v>
      </c>
      <c r="T62" s="23">
        <v>0</v>
      </c>
      <c r="U62" s="23">
        <v>57865.97</v>
      </c>
      <c r="V62" s="23">
        <v>0</v>
      </c>
      <c r="W62" s="23">
        <f t="shared" si="4"/>
        <v>57865.97</v>
      </c>
      <c r="X62" s="52">
        <v>33600</v>
      </c>
      <c r="Y62" s="52">
        <v>0</v>
      </c>
      <c r="Z62" s="47">
        <v>242</v>
      </c>
      <c r="AA62" s="47">
        <v>232</v>
      </c>
      <c r="AB62" s="23">
        <f t="shared" si="0"/>
        <v>4305.5037202380954</v>
      </c>
      <c r="AC62" s="23">
        <f>W62/Z62</f>
        <v>239.1155785123967</v>
      </c>
      <c r="AD62" s="23" t="s">
        <v>2195</v>
      </c>
      <c r="AE62" s="284"/>
    </row>
    <row r="63" spans="1:31" x14ac:dyDescent="0.25">
      <c r="A63" s="21" t="s">
        <v>1108</v>
      </c>
      <c r="B63" s="39" t="s">
        <v>2171</v>
      </c>
      <c r="C63" s="21" t="s">
        <v>2186</v>
      </c>
      <c r="D63" s="21">
        <v>11.15</v>
      </c>
      <c r="E63" s="21">
        <v>0</v>
      </c>
      <c r="F63" s="21" t="s">
        <v>177</v>
      </c>
      <c r="G63" s="21" t="s">
        <v>2186</v>
      </c>
      <c r="H63" s="21">
        <v>0</v>
      </c>
      <c r="I63" s="21">
        <v>21</v>
      </c>
      <c r="J63" s="21">
        <v>11</v>
      </c>
      <c r="K63" s="224">
        <v>30396.3</v>
      </c>
      <c r="L63" s="224">
        <v>479.71</v>
      </c>
      <c r="M63" s="120">
        <v>4760.0600000000004</v>
      </c>
      <c r="N63" s="120">
        <v>0</v>
      </c>
      <c r="O63" s="120">
        <v>1324.4</v>
      </c>
      <c r="P63" s="120">
        <v>6476.8</v>
      </c>
      <c r="Q63" s="120">
        <v>13024</v>
      </c>
      <c r="R63" s="120">
        <v>1404.7</v>
      </c>
      <c r="S63" s="120">
        <v>0</v>
      </c>
      <c r="T63" s="120">
        <v>5428.8</v>
      </c>
      <c r="U63" s="120">
        <v>57865.97</v>
      </c>
      <c r="V63" s="23">
        <v>0</v>
      </c>
      <c r="W63" s="23">
        <f t="shared" si="4"/>
        <v>57865.97</v>
      </c>
      <c r="X63" s="52">
        <v>27875</v>
      </c>
      <c r="Y63" s="52">
        <v>0</v>
      </c>
      <c r="Z63" s="47">
        <v>231</v>
      </c>
      <c r="AA63" s="47">
        <v>221</v>
      </c>
      <c r="AB63" s="23">
        <f t="shared" si="0"/>
        <v>5189.773094170404</v>
      </c>
      <c r="AC63" s="23">
        <f>U63/Z63</f>
        <v>250.50203463203465</v>
      </c>
      <c r="AD63" s="23" t="s">
        <v>2187</v>
      </c>
      <c r="AE63" s="284"/>
    </row>
    <row r="64" spans="1:31" x14ac:dyDescent="0.25">
      <c r="A64" s="21" t="s">
        <v>1108</v>
      </c>
      <c r="B64" s="39" t="s">
        <v>2201</v>
      </c>
      <c r="C64" s="21" t="s">
        <v>2243</v>
      </c>
      <c r="D64" s="21">
        <v>13.45</v>
      </c>
      <c r="E64" s="21">
        <v>0</v>
      </c>
      <c r="F64" s="21" t="s">
        <v>177</v>
      </c>
      <c r="G64" s="21" t="s">
        <v>2243</v>
      </c>
      <c r="H64" s="21">
        <v>0</v>
      </c>
      <c r="I64" s="21">
        <v>22</v>
      </c>
      <c r="J64" s="21">
        <v>11</v>
      </c>
      <c r="K64" s="224">
        <v>30396.3</v>
      </c>
      <c r="L64" s="224">
        <v>479.71</v>
      </c>
      <c r="M64" s="120">
        <v>4760.0600000000004</v>
      </c>
      <c r="N64" s="120">
        <v>0</v>
      </c>
      <c r="O64" s="120">
        <v>1324.4</v>
      </c>
      <c r="P64" s="120">
        <v>6476.8</v>
      </c>
      <c r="Q64" s="120">
        <v>13024</v>
      </c>
      <c r="R64" s="120">
        <v>1404.7</v>
      </c>
      <c r="S64" s="120">
        <v>0</v>
      </c>
      <c r="T64" s="120">
        <v>5428.8</v>
      </c>
      <c r="U64" s="120">
        <v>57865.97</v>
      </c>
      <c r="V64" s="23">
        <v>0</v>
      </c>
      <c r="W64" s="23">
        <f t="shared" si="4"/>
        <v>57865.97</v>
      </c>
      <c r="X64" s="52">
        <v>33625</v>
      </c>
      <c r="Y64" s="52">
        <v>0</v>
      </c>
      <c r="Z64" s="47">
        <v>242</v>
      </c>
      <c r="AA64" s="47">
        <v>242</v>
      </c>
      <c r="AB64" s="23">
        <f t="shared" si="0"/>
        <v>4302.3026022304839</v>
      </c>
      <c r="AC64" s="23">
        <f>U64/Z64</f>
        <v>239.1155785123967</v>
      </c>
      <c r="AD64" s="23" t="s">
        <v>2244</v>
      </c>
      <c r="AE64" s="284"/>
    </row>
    <row r="65" spans="1:31" x14ac:dyDescent="0.25">
      <c r="A65" s="21" t="s">
        <v>627</v>
      </c>
      <c r="B65" s="39" t="s">
        <v>2201</v>
      </c>
      <c r="C65" s="21" t="s">
        <v>2238</v>
      </c>
      <c r="D65" s="21">
        <v>10.15</v>
      </c>
      <c r="E65" s="21">
        <v>0</v>
      </c>
      <c r="F65" s="21" t="s">
        <v>191</v>
      </c>
      <c r="G65" s="21" t="s">
        <v>2238</v>
      </c>
      <c r="H65" s="21">
        <v>0</v>
      </c>
      <c r="I65" s="21">
        <v>22</v>
      </c>
      <c r="J65" s="21">
        <v>11</v>
      </c>
      <c r="K65" s="224">
        <v>30396.3</v>
      </c>
      <c r="L65" s="224">
        <v>479.71</v>
      </c>
      <c r="M65" s="23">
        <v>4760.0600000000004</v>
      </c>
      <c r="N65" s="23">
        <v>0</v>
      </c>
      <c r="O65" s="23">
        <v>1324.4</v>
      </c>
      <c r="P65" s="23">
        <v>6476.8</v>
      </c>
      <c r="Q65" s="23">
        <v>13024</v>
      </c>
      <c r="R65" s="23">
        <v>1404.7</v>
      </c>
      <c r="S65" s="23">
        <v>0</v>
      </c>
      <c r="T65" s="23">
        <v>5428.8</v>
      </c>
      <c r="U65" s="23">
        <v>57865.97</v>
      </c>
      <c r="V65" s="23">
        <v>0</v>
      </c>
      <c r="W65" s="23">
        <f t="shared" si="4"/>
        <v>57865.97</v>
      </c>
      <c r="X65" s="52">
        <v>25375</v>
      </c>
      <c r="Y65" s="52">
        <v>0</v>
      </c>
      <c r="Z65" s="47">
        <v>242</v>
      </c>
      <c r="AA65" s="47">
        <v>242</v>
      </c>
      <c r="AB65" s="23">
        <f t="shared" si="0"/>
        <v>5701.0807881773399</v>
      </c>
      <c r="AC65" s="23">
        <f>W65/Z65</f>
        <v>239.1155785123967</v>
      </c>
      <c r="AD65" s="23" t="s">
        <v>2239</v>
      </c>
      <c r="AE65" s="284"/>
    </row>
    <row r="66" spans="1:31" x14ac:dyDescent="0.25">
      <c r="A66" s="21" t="s">
        <v>627</v>
      </c>
      <c r="B66" s="39" t="s">
        <v>2171</v>
      </c>
      <c r="C66" s="21" t="s">
        <v>2196</v>
      </c>
      <c r="D66" s="21">
        <v>10.23</v>
      </c>
      <c r="E66" s="21">
        <v>0</v>
      </c>
      <c r="F66" s="21" t="s">
        <v>191</v>
      </c>
      <c r="G66" s="21" t="s">
        <v>2196</v>
      </c>
      <c r="H66" s="21">
        <v>0</v>
      </c>
      <c r="I66" s="21">
        <v>22</v>
      </c>
      <c r="J66" s="21">
        <v>11</v>
      </c>
      <c r="K66" s="224">
        <v>30396.3</v>
      </c>
      <c r="L66" s="224">
        <v>479.71</v>
      </c>
      <c r="M66" s="23">
        <v>4760.0600000000004</v>
      </c>
      <c r="N66" s="23">
        <v>0</v>
      </c>
      <c r="O66" s="23">
        <v>1324.4</v>
      </c>
      <c r="P66" s="23">
        <v>6476.8</v>
      </c>
      <c r="Q66" s="23">
        <v>13024</v>
      </c>
      <c r="R66" s="23">
        <v>1404.7</v>
      </c>
      <c r="S66" s="23">
        <v>0</v>
      </c>
      <c r="T66" s="23">
        <v>5428.8</v>
      </c>
      <c r="U66" s="23">
        <v>57865.97</v>
      </c>
      <c r="V66" s="23">
        <v>0</v>
      </c>
      <c r="W66" s="23">
        <f t="shared" si="4"/>
        <v>57865.97</v>
      </c>
      <c r="X66" s="52">
        <v>25575</v>
      </c>
      <c r="Y66" s="52">
        <v>0</v>
      </c>
      <c r="Z66" s="47">
        <v>242</v>
      </c>
      <c r="AA66" s="47">
        <v>233</v>
      </c>
      <c r="AB66" s="23">
        <f t="shared" ref="AB66:AB129" si="5">W66/(D66+E66)</f>
        <v>5656.4975562072332</v>
      </c>
      <c r="AC66" s="23">
        <f>W66/Z66</f>
        <v>239.1155785123967</v>
      </c>
      <c r="AD66" s="23" t="s">
        <v>2197</v>
      </c>
      <c r="AE66" s="284"/>
    </row>
    <row r="67" spans="1:31" x14ac:dyDescent="0.25">
      <c r="A67" s="21" t="s">
        <v>1142</v>
      </c>
      <c r="B67" s="39" t="s">
        <v>2240</v>
      </c>
      <c r="C67" s="21" t="s">
        <v>2241</v>
      </c>
      <c r="D67" s="21">
        <v>10.15</v>
      </c>
      <c r="E67" s="21">
        <v>0</v>
      </c>
      <c r="F67" s="21" t="s">
        <v>177</v>
      </c>
      <c r="G67" s="21" t="s">
        <v>2241</v>
      </c>
      <c r="H67" s="21">
        <v>0</v>
      </c>
      <c r="I67" s="21">
        <v>22</v>
      </c>
      <c r="J67" s="21">
        <v>11</v>
      </c>
      <c r="K67" s="224">
        <v>30396.3</v>
      </c>
      <c r="L67" s="224">
        <v>479.71</v>
      </c>
      <c r="M67" s="120">
        <v>4760.0600000000004</v>
      </c>
      <c r="N67" s="120">
        <v>0</v>
      </c>
      <c r="O67" s="120">
        <v>1324.4</v>
      </c>
      <c r="P67" s="120">
        <v>6476.8</v>
      </c>
      <c r="Q67" s="120">
        <v>13024</v>
      </c>
      <c r="R67" s="120">
        <v>1404.7</v>
      </c>
      <c r="S67" s="120">
        <v>0</v>
      </c>
      <c r="T67" s="120">
        <v>10179</v>
      </c>
      <c r="U67" s="120">
        <v>57865.97</v>
      </c>
      <c r="V67" s="23">
        <v>0</v>
      </c>
      <c r="W67" s="23">
        <f t="shared" si="4"/>
        <v>57865.97</v>
      </c>
      <c r="X67" s="52">
        <v>25375</v>
      </c>
      <c r="Y67" s="52">
        <v>0</v>
      </c>
      <c r="Z67" s="47">
        <v>242</v>
      </c>
      <c r="AA67" s="47">
        <v>232</v>
      </c>
      <c r="AB67" s="23">
        <f t="shared" si="5"/>
        <v>5701.0807881773399</v>
      </c>
      <c r="AC67" s="23">
        <f t="shared" ref="AC67:AC104" si="6">U67/Z67</f>
        <v>239.1155785123967</v>
      </c>
      <c r="AD67" s="23" t="s">
        <v>2242</v>
      </c>
      <c r="AE67" s="284"/>
    </row>
    <row r="68" spans="1:31" x14ac:dyDescent="0.25">
      <c r="A68" s="21" t="s">
        <v>1142</v>
      </c>
      <c r="B68" s="39" t="s">
        <v>2171</v>
      </c>
      <c r="C68" s="21" t="s">
        <v>2175</v>
      </c>
      <c r="D68" s="21">
        <v>10.210000000000001</v>
      </c>
      <c r="E68" s="21">
        <v>0</v>
      </c>
      <c r="F68" s="21" t="s">
        <v>177</v>
      </c>
      <c r="G68" s="21" t="s">
        <v>2175</v>
      </c>
      <c r="H68" s="21">
        <v>0</v>
      </c>
      <c r="I68" s="21">
        <v>21</v>
      </c>
      <c r="J68" s="21">
        <v>11</v>
      </c>
      <c r="K68" s="224">
        <v>30396.3</v>
      </c>
      <c r="L68" s="224">
        <v>479.71</v>
      </c>
      <c r="M68" s="120">
        <v>4760.0600000000004</v>
      </c>
      <c r="N68" s="120">
        <v>0</v>
      </c>
      <c r="O68" s="120">
        <v>1324.4</v>
      </c>
      <c r="P68" s="120">
        <v>6476.8</v>
      </c>
      <c r="Q68" s="120">
        <v>13024</v>
      </c>
      <c r="R68" s="120">
        <v>1404.7</v>
      </c>
      <c r="S68" s="120">
        <v>0</v>
      </c>
      <c r="T68" s="120">
        <v>10179</v>
      </c>
      <c r="U68" s="120">
        <v>57865.97</v>
      </c>
      <c r="V68" s="23">
        <v>0</v>
      </c>
      <c r="W68" s="23">
        <f t="shared" si="4"/>
        <v>57865.97</v>
      </c>
      <c r="X68" s="52">
        <v>25525</v>
      </c>
      <c r="Y68" s="52">
        <v>19</v>
      </c>
      <c r="Z68" s="47">
        <v>231</v>
      </c>
      <c r="AA68" s="47">
        <v>231</v>
      </c>
      <c r="AB68" s="23">
        <f t="shared" si="5"/>
        <v>5667.577864838393</v>
      </c>
      <c r="AC68" s="23">
        <f t="shared" si="6"/>
        <v>250.50203463203465</v>
      </c>
      <c r="AD68" s="23" t="s">
        <v>2176</v>
      </c>
      <c r="AE68" s="284"/>
    </row>
    <row r="69" spans="1:31" x14ac:dyDescent="0.25">
      <c r="A69" s="21" t="s">
        <v>148</v>
      </c>
      <c r="B69" s="32" t="s">
        <v>653</v>
      </c>
      <c r="C69" s="21" t="s">
        <v>660</v>
      </c>
      <c r="D69" s="21">
        <v>26</v>
      </c>
      <c r="E69" s="21">
        <v>0</v>
      </c>
      <c r="F69" s="21" t="s">
        <v>177</v>
      </c>
      <c r="G69" s="21" t="s">
        <v>660</v>
      </c>
      <c r="H69" s="21">
        <v>0</v>
      </c>
      <c r="I69" s="33">
        <v>20</v>
      </c>
      <c r="J69" s="33">
        <v>18</v>
      </c>
      <c r="K69" s="34">
        <v>22870</v>
      </c>
      <c r="L69" s="34">
        <v>0</v>
      </c>
      <c r="M69" s="34">
        <v>4574</v>
      </c>
      <c r="N69" s="23">
        <v>0</v>
      </c>
      <c r="O69" s="23">
        <v>1099.4000000000001</v>
      </c>
      <c r="P69" s="34">
        <v>9483.6</v>
      </c>
      <c r="Q69" s="23">
        <v>6700</v>
      </c>
      <c r="R69" s="34">
        <v>1341.81</v>
      </c>
      <c r="S69" s="23">
        <v>0</v>
      </c>
      <c r="T69" s="23">
        <v>8320</v>
      </c>
      <c r="U69" s="23">
        <v>54388.81</v>
      </c>
      <c r="V69" s="23">
        <v>0</v>
      </c>
      <c r="W69" s="23">
        <f>U69+V69</f>
        <v>54388.81</v>
      </c>
      <c r="X69" s="52">
        <v>115555</v>
      </c>
      <c r="Y69" s="52">
        <v>20</v>
      </c>
      <c r="Z69" s="52">
        <v>240</v>
      </c>
      <c r="AA69" s="52">
        <v>1287</v>
      </c>
      <c r="AB69" s="23">
        <f t="shared" si="5"/>
        <v>2091.8773076923076</v>
      </c>
      <c r="AC69" s="23">
        <f t="shared" si="6"/>
        <v>226.62004166666665</v>
      </c>
      <c r="AD69" s="23" t="s">
        <v>2026</v>
      </c>
      <c r="AE69" s="284"/>
    </row>
    <row r="70" spans="1:31" x14ac:dyDescent="0.25">
      <c r="A70" s="21" t="s">
        <v>33</v>
      </c>
      <c r="B70" s="39" t="s">
        <v>109</v>
      </c>
      <c r="C70" s="21" t="s">
        <v>113</v>
      </c>
      <c r="D70" s="21">
        <v>5.9</v>
      </c>
      <c r="E70" s="21">
        <v>0</v>
      </c>
      <c r="F70" s="21" t="s">
        <v>177</v>
      </c>
      <c r="G70" s="21" t="s">
        <v>113</v>
      </c>
      <c r="H70" s="21">
        <v>0</v>
      </c>
      <c r="I70" s="21">
        <v>20</v>
      </c>
      <c r="J70" s="21">
        <v>12</v>
      </c>
      <c r="K70" s="224">
        <v>16412.2</v>
      </c>
      <c r="L70" s="224">
        <v>0</v>
      </c>
      <c r="M70" s="23">
        <v>3282.44</v>
      </c>
      <c r="N70" s="23">
        <v>0</v>
      </c>
      <c r="O70" s="23">
        <v>1056.2</v>
      </c>
      <c r="P70" s="23">
        <v>622.4</v>
      </c>
      <c r="Q70" s="23">
        <v>5016</v>
      </c>
      <c r="R70" s="23">
        <v>855</v>
      </c>
      <c r="S70" s="23">
        <v>293.36</v>
      </c>
      <c r="T70" s="23">
        <v>6422</v>
      </c>
      <c r="U70" s="23">
        <v>33959.599999999999</v>
      </c>
      <c r="V70" s="23">
        <v>0</v>
      </c>
      <c r="W70" s="23">
        <f>U70+V70</f>
        <v>33959.599999999999</v>
      </c>
      <c r="X70" s="52">
        <v>14750</v>
      </c>
      <c r="Y70" s="52">
        <v>19</v>
      </c>
      <c r="Z70" s="47">
        <v>240</v>
      </c>
      <c r="AA70" s="47">
        <v>221</v>
      </c>
      <c r="AB70" s="23">
        <f t="shared" si="5"/>
        <v>5755.8644067796604</v>
      </c>
      <c r="AC70" s="23">
        <f t="shared" si="6"/>
        <v>141.49833333333333</v>
      </c>
      <c r="AD70" s="23" t="s">
        <v>1413</v>
      </c>
      <c r="AE70" s="284"/>
    </row>
    <row r="71" spans="1:31" x14ac:dyDescent="0.25">
      <c r="A71" s="21" t="s">
        <v>38</v>
      </c>
      <c r="B71" s="39" t="s">
        <v>109</v>
      </c>
      <c r="C71" s="21" t="s">
        <v>114</v>
      </c>
      <c r="D71" s="21">
        <v>5.9</v>
      </c>
      <c r="E71" s="21">
        <v>0</v>
      </c>
      <c r="F71" s="21" t="s">
        <v>177</v>
      </c>
      <c r="G71" s="21" t="s">
        <v>114</v>
      </c>
      <c r="H71" s="21">
        <v>0</v>
      </c>
      <c r="I71" s="21">
        <v>20</v>
      </c>
      <c r="J71" s="21">
        <v>11</v>
      </c>
      <c r="K71" s="224">
        <v>16412.2</v>
      </c>
      <c r="L71" s="224">
        <v>0</v>
      </c>
      <c r="M71" s="23">
        <v>3282.44</v>
      </c>
      <c r="N71" s="23">
        <v>0</v>
      </c>
      <c r="O71" s="23">
        <v>1056.2</v>
      </c>
      <c r="P71" s="23">
        <v>635.4</v>
      </c>
      <c r="Q71" s="23">
        <v>6000</v>
      </c>
      <c r="R71" s="23">
        <v>821.59</v>
      </c>
      <c r="S71" s="23">
        <v>0</v>
      </c>
      <c r="T71" s="23">
        <v>6422</v>
      </c>
      <c r="U71" s="23">
        <v>34629.83</v>
      </c>
      <c r="V71" s="23">
        <v>0</v>
      </c>
      <c r="W71" s="23">
        <f>U71+V71</f>
        <v>34629.83</v>
      </c>
      <c r="X71" s="52">
        <v>14750</v>
      </c>
      <c r="Y71" s="52">
        <v>19</v>
      </c>
      <c r="Z71" s="52">
        <v>240</v>
      </c>
      <c r="AA71" s="52">
        <v>240</v>
      </c>
      <c r="AB71" s="23">
        <f t="shared" si="5"/>
        <v>5869.4627118644066</v>
      </c>
      <c r="AC71" s="23">
        <f t="shared" si="6"/>
        <v>144.29095833333335</v>
      </c>
      <c r="AD71" s="23" t="s">
        <v>1413</v>
      </c>
      <c r="AE71" s="284"/>
    </row>
    <row r="72" spans="1:31" x14ac:dyDescent="0.25">
      <c r="A72" s="21" t="s">
        <v>40</v>
      </c>
      <c r="B72" s="39" t="s">
        <v>67</v>
      </c>
      <c r="C72" s="21" t="s">
        <v>71</v>
      </c>
      <c r="D72" s="21">
        <v>7</v>
      </c>
      <c r="E72" s="21">
        <v>0</v>
      </c>
      <c r="F72" s="21" t="s">
        <v>177</v>
      </c>
      <c r="G72" s="21" t="s">
        <v>71</v>
      </c>
      <c r="H72" s="21">
        <v>0</v>
      </c>
      <c r="I72" s="21">
        <v>20</v>
      </c>
      <c r="J72" s="21">
        <v>12</v>
      </c>
      <c r="K72" s="224">
        <v>15485.6</v>
      </c>
      <c r="L72" s="224">
        <v>0</v>
      </c>
      <c r="M72" s="23">
        <v>3097.12</v>
      </c>
      <c r="N72" s="23">
        <v>0</v>
      </c>
      <c r="O72" s="23">
        <v>1153.5999999999999</v>
      </c>
      <c r="P72" s="23">
        <v>617.6</v>
      </c>
      <c r="Q72" s="23">
        <v>5016</v>
      </c>
      <c r="R72" s="23">
        <v>761.12</v>
      </c>
      <c r="S72" s="23">
        <v>0</v>
      </c>
      <c r="T72" s="23">
        <v>6422</v>
      </c>
      <c r="U72" s="120">
        <v>32553.040000000001</v>
      </c>
      <c r="V72" s="23">
        <v>0</v>
      </c>
      <c r="W72" s="23">
        <f>U72+V72</f>
        <v>32553.040000000001</v>
      </c>
      <c r="X72" s="52">
        <v>17500</v>
      </c>
      <c r="Y72" s="52">
        <v>19</v>
      </c>
      <c r="Z72" s="47">
        <v>249</v>
      </c>
      <c r="AA72" s="47">
        <v>186</v>
      </c>
      <c r="AB72" s="23">
        <f t="shared" si="5"/>
        <v>4650.4342857142856</v>
      </c>
      <c r="AC72" s="23">
        <f t="shared" si="6"/>
        <v>130.73510040160642</v>
      </c>
      <c r="AD72" s="23" t="s">
        <v>1912</v>
      </c>
      <c r="AE72" s="284"/>
    </row>
    <row r="73" spans="1:31" x14ac:dyDescent="0.25">
      <c r="A73" s="21" t="s">
        <v>40</v>
      </c>
      <c r="B73" s="39" t="s">
        <v>34</v>
      </c>
      <c r="C73" s="21" t="s">
        <v>42</v>
      </c>
      <c r="D73" s="33">
        <v>3</v>
      </c>
      <c r="E73" s="33">
        <v>0</v>
      </c>
      <c r="F73" s="33" t="s">
        <v>177</v>
      </c>
      <c r="G73" s="21" t="s">
        <v>42</v>
      </c>
      <c r="H73" s="21">
        <v>0</v>
      </c>
      <c r="I73" s="21">
        <v>22</v>
      </c>
      <c r="J73" s="21">
        <v>12</v>
      </c>
      <c r="K73" s="224">
        <v>17034.16</v>
      </c>
      <c r="L73" s="224">
        <v>0</v>
      </c>
      <c r="M73" s="120">
        <v>3406.23</v>
      </c>
      <c r="N73" s="120">
        <v>0</v>
      </c>
      <c r="O73" s="120">
        <v>1110.56</v>
      </c>
      <c r="P73" s="120">
        <v>679.36</v>
      </c>
      <c r="Q73" s="120">
        <v>5517.6</v>
      </c>
      <c r="R73" s="120">
        <v>832.46</v>
      </c>
      <c r="S73" s="120">
        <v>0</v>
      </c>
      <c r="T73" s="120">
        <v>7098</v>
      </c>
      <c r="U73" s="120">
        <v>35678.97</v>
      </c>
      <c r="V73" s="23">
        <v>0</v>
      </c>
      <c r="W73" s="23">
        <f>U73+V73</f>
        <v>35678.97</v>
      </c>
      <c r="X73" s="52">
        <v>7500</v>
      </c>
      <c r="Y73" s="52">
        <v>21</v>
      </c>
      <c r="Z73" s="47">
        <v>264</v>
      </c>
      <c r="AA73" s="47">
        <v>221</v>
      </c>
      <c r="AB73" s="23">
        <f t="shared" si="5"/>
        <v>11892.99</v>
      </c>
      <c r="AC73" s="23">
        <f t="shared" si="6"/>
        <v>135.14761363636364</v>
      </c>
      <c r="AD73" s="23" t="s">
        <v>1425</v>
      </c>
      <c r="AE73" s="284"/>
    </row>
    <row r="74" spans="1:31" x14ac:dyDescent="0.25">
      <c r="A74" s="38" t="s">
        <v>873</v>
      </c>
      <c r="B74" s="39" t="s">
        <v>1126</v>
      </c>
      <c r="C74" s="21" t="s">
        <v>1138</v>
      </c>
      <c r="D74" s="21">
        <v>0</v>
      </c>
      <c r="E74" s="21">
        <v>3.05</v>
      </c>
      <c r="F74" s="21" t="s">
        <v>544</v>
      </c>
      <c r="G74" s="21" t="s">
        <v>1138</v>
      </c>
      <c r="H74" s="21">
        <v>0</v>
      </c>
      <c r="I74" s="21">
        <v>12</v>
      </c>
      <c r="J74" s="21">
        <v>11</v>
      </c>
      <c r="K74" s="224">
        <v>14900.52</v>
      </c>
      <c r="L74" s="224">
        <v>235.65</v>
      </c>
      <c r="M74" s="120">
        <v>2333.42</v>
      </c>
      <c r="N74" s="120">
        <v>0</v>
      </c>
      <c r="O74" s="120">
        <v>640.55999999999995</v>
      </c>
      <c r="P74" s="120">
        <v>4971.24</v>
      </c>
      <c r="Q74" s="120">
        <v>6067.2</v>
      </c>
      <c r="R74" s="120">
        <v>684</v>
      </c>
      <c r="S74" s="120">
        <v>0</v>
      </c>
      <c r="T74" s="120">
        <v>5443.2</v>
      </c>
      <c r="U74" s="120">
        <v>35275.79</v>
      </c>
      <c r="V74" s="23">
        <v>0</v>
      </c>
      <c r="W74" s="23">
        <f>V74+U74</f>
        <v>35275.79</v>
      </c>
      <c r="X74" s="52">
        <v>10500</v>
      </c>
      <c r="Y74" s="52">
        <v>12</v>
      </c>
      <c r="Z74" s="47">
        <v>132</v>
      </c>
      <c r="AA74" s="47">
        <v>77</v>
      </c>
      <c r="AB74" s="23">
        <f t="shared" si="5"/>
        <v>11565.832786885247</v>
      </c>
      <c r="AC74" s="23">
        <f t="shared" si="6"/>
        <v>267.24083333333334</v>
      </c>
      <c r="AD74" s="23" t="s">
        <v>1425</v>
      </c>
      <c r="AE74" s="284">
        <v>1</v>
      </c>
    </row>
    <row r="75" spans="1:31" x14ac:dyDescent="0.25">
      <c r="A75" s="21" t="s">
        <v>47</v>
      </c>
      <c r="B75" s="32" t="s">
        <v>34</v>
      </c>
      <c r="C75" s="21" t="s">
        <v>48</v>
      </c>
      <c r="D75" s="21">
        <v>3</v>
      </c>
      <c r="E75" s="21">
        <v>0</v>
      </c>
      <c r="F75" s="21" t="s">
        <v>177</v>
      </c>
      <c r="G75" s="21" t="s">
        <v>48</v>
      </c>
      <c r="H75" s="21">
        <v>0</v>
      </c>
      <c r="I75" s="33">
        <v>22</v>
      </c>
      <c r="J75" s="33">
        <v>11</v>
      </c>
      <c r="K75" s="34">
        <v>17034.16</v>
      </c>
      <c r="L75" s="34">
        <v>0</v>
      </c>
      <c r="M75" s="34">
        <v>3406.83</v>
      </c>
      <c r="N75" s="23">
        <v>0</v>
      </c>
      <c r="O75" s="23">
        <v>1110.56</v>
      </c>
      <c r="P75" s="34">
        <v>679.36</v>
      </c>
      <c r="Q75" s="23">
        <v>5517.6</v>
      </c>
      <c r="R75" s="34">
        <v>832.46</v>
      </c>
      <c r="S75" s="23">
        <v>0</v>
      </c>
      <c r="T75" s="23">
        <v>7098</v>
      </c>
      <c r="U75" s="23">
        <v>35678.97</v>
      </c>
      <c r="V75" s="23">
        <v>0</v>
      </c>
      <c r="W75" s="23">
        <f>U75+V75</f>
        <v>35678.97</v>
      </c>
      <c r="X75" s="52">
        <v>7500</v>
      </c>
      <c r="Y75" s="52">
        <v>21</v>
      </c>
      <c r="Z75" s="52">
        <v>264</v>
      </c>
      <c r="AA75" s="52">
        <v>252</v>
      </c>
      <c r="AB75" s="23">
        <f t="shared" si="5"/>
        <v>11892.99</v>
      </c>
      <c r="AC75" s="23">
        <f t="shared" si="6"/>
        <v>135.14761363636364</v>
      </c>
      <c r="AD75" s="23" t="s">
        <v>1432</v>
      </c>
      <c r="AE75" s="284"/>
    </row>
    <row r="76" spans="1:31" x14ac:dyDescent="0.25">
      <c r="A76" s="38" t="s">
        <v>873</v>
      </c>
      <c r="B76" s="39" t="s">
        <v>1126</v>
      </c>
      <c r="C76" s="21" t="s">
        <v>1144</v>
      </c>
      <c r="D76" s="21">
        <v>0</v>
      </c>
      <c r="E76" s="21">
        <v>3.08</v>
      </c>
      <c r="F76" s="21" t="s">
        <v>544</v>
      </c>
      <c r="G76" s="21" t="s">
        <v>1144</v>
      </c>
      <c r="H76" s="21">
        <v>0</v>
      </c>
      <c r="I76" s="21">
        <v>12</v>
      </c>
      <c r="J76" s="21">
        <v>11</v>
      </c>
      <c r="K76" s="224">
        <v>14900.52</v>
      </c>
      <c r="L76" s="224">
        <v>235.65</v>
      </c>
      <c r="M76" s="120">
        <v>2333.42</v>
      </c>
      <c r="N76" s="120">
        <v>0</v>
      </c>
      <c r="O76" s="120">
        <v>640.55999999999995</v>
      </c>
      <c r="P76" s="120">
        <v>4971.24</v>
      </c>
      <c r="Q76" s="120">
        <v>6300</v>
      </c>
      <c r="R76" s="120">
        <v>684</v>
      </c>
      <c r="S76" s="120">
        <v>0</v>
      </c>
      <c r="T76" s="120">
        <v>5443.2</v>
      </c>
      <c r="U76" s="120">
        <v>35508.589999999997</v>
      </c>
      <c r="V76" s="23">
        <v>0</v>
      </c>
      <c r="W76" s="23">
        <f>V76+U76</f>
        <v>35508.589999999997</v>
      </c>
      <c r="X76" s="52">
        <v>10500</v>
      </c>
      <c r="Y76" s="52">
        <v>12</v>
      </c>
      <c r="Z76" s="47">
        <v>132</v>
      </c>
      <c r="AA76" s="47">
        <v>88</v>
      </c>
      <c r="AB76" s="23">
        <f t="shared" si="5"/>
        <v>11528.762987012986</v>
      </c>
      <c r="AC76" s="23">
        <f t="shared" si="6"/>
        <v>269.00446969696969</v>
      </c>
      <c r="AD76" s="23" t="s">
        <v>1432</v>
      </c>
      <c r="AE76" s="284">
        <v>1</v>
      </c>
    </row>
    <row r="77" spans="1:31" x14ac:dyDescent="0.25">
      <c r="A77" s="21" t="s">
        <v>38</v>
      </c>
      <c r="B77" s="39" t="s">
        <v>34</v>
      </c>
      <c r="C77" s="21" t="s">
        <v>36</v>
      </c>
      <c r="D77" s="33">
        <v>3</v>
      </c>
      <c r="E77" s="33">
        <v>0</v>
      </c>
      <c r="F77" s="33" t="s">
        <v>177</v>
      </c>
      <c r="G77" s="21" t="s">
        <v>36</v>
      </c>
      <c r="H77" s="21">
        <v>0</v>
      </c>
      <c r="I77" s="21">
        <v>22</v>
      </c>
      <c r="J77" s="21">
        <v>14</v>
      </c>
      <c r="K77" s="224">
        <v>17034.16</v>
      </c>
      <c r="L77" s="224">
        <v>0</v>
      </c>
      <c r="M77" s="120">
        <v>3406.23</v>
      </c>
      <c r="N77" s="120">
        <v>0</v>
      </c>
      <c r="O77" s="120">
        <v>1110.56</v>
      </c>
      <c r="P77" s="120">
        <v>679.36</v>
      </c>
      <c r="Q77" s="120">
        <v>5517.6</v>
      </c>
      <c r="R77" s="120">
        <v>832.46</v>
      </c>
      <c r="S77" s="120">
        <v>0</v>
      </c>
      <c r="T77" s="120">
        <v>7098</v>
      </c>
      <c r="U77" s="120">
        <v>35678.97</v>
      </c>
      <c r="V77" s="23">
        <v>0</v>
      </c>
      <c r="W77" s="23">
        <f t="shared" ref="W77:W87" si="7">U77+V77</f>
        <v>35678.97</v>
      </c>
      <c r="X77" s="52">
        <v>7500</v>
      </c>
      <c r="Y77" s="52">
        <v>21</v>
      </c>
      <c r="Z77" s="52">
        <v>264</v>
      </c>
      <c r="AA77" s="52">
        <v>255</v>
      </c>
      <c r="AB77" s="23">
        <f t="shared" si="5"/>
        <v>11892.99</v>
      </c>
      <c r="AC77" s="23">
        <f t="shared" si="6"/>
        <v>135.14761363636364</v>
      </c>
      <c r="AD77" s="23" t="s">
        <v>1420</v>
      </c>
      <c r="AE77" s="284"/>
    </row>
    <row r="78" spans="1:31" x14ac:dyDescent="0.25">
      <c r="A78" s="21" t="s">
        <v>38</v>
      </c>
      <c r="B78" s="39" t="s">
        <v>84</v>
      </c>
      <c r="C78" s="21" t="s">
        <v>88</v>
      </c>
      <c r="D78" s="21">
        <v>5.9</v>
      </c>
      <c r="E78" s="21">
        <v>0</v>
      </c>
      <c r="F78" s="21" t="s">
        <v>177</v>
      </c>
      <c r="G78" s="21" t="s">
        <v>88</v>
      </c>
      <c r="H78" s="21">
        <v>0</v>
      </c>
      <c r="I78" s="21">
        <v>20</v>
      </c>
      <c r="J78" s="21">
        <v>14</v>
      </c>
      <c r="K78" s="224">
        <v>15485.6</v>
      </c>
      <c r="L78" s="224">
        <v>0</v>
      </c>
      <c r="M78" s="23">
        <v>3097.12</v>
      </c>
      <c r="N78" s="23">
        <v>0</v>
      </c>
      <c r="O78" s="23">
        <v>1009.6</v>
      </c>
      <c r="P78" s="23">
        <v>626.6</v>
      </c>
      <c r="Q78" s="23">
        <v>5016</v>
      </c>
      <c r="R78" s="23">
        <v>855</v>
      </c>
      <c r="S78" s="23">
        <v>0</v>
      </c>
      <c r="T78" s="23">
        <v>6422</v>
      </c>
      <c r="U78" s="23">
        <v>32511.919999999998</v>
      </c>
      <c r="V78" s="23">
        <v>0</v>
      </c>
      <c r="W78" s="23">
        <f t="shared" si="7"/>
        <v>32511.919999999998</v>
      </c>
      <c r="X78" s="52">
        <v>14750</v>
      </c>
      <c r="Y78" s="52">
        <v>19</v>
      </c>
      <c r="Z78" s="52">
        <v>240</v>
      </c>
      <c r="AA78" s="52">
        <v>165</v>
      </c>
      <c r="AB78" s="23">
        <f t="shared" si="5"/>
        <v>5510.4949152542367</v>
      </c>
      <c r="AC78" s="23">
        <f t="shared" si="6"/>
        <v>135.46633333333332</v>
      </c>
      <c r="AD78" s="23" t="s">
        <v>1424</v>
      </c>
      <c r="AE78" s="284"/>
    </row>
    <row r="79" spans="1:31" x14ac:dyDescent="0.25">
      <c r="A79" s="21" t="s">
        <v>47</v>
      </c>
      <c r="B79" s="32" t="s">
        <v>84</v>
      </c>
      <c r="C79" s="21" t="s">
        <v>87</v>
      </c>
      <c r="D79" s="21">
        <v>5.9</v>
      </c>
      <c r="E79" s="21">
        <v>0</v>
      </c>
      <c r="F79" s="21" t="s">
        <v>177</v>
      </c>
      <c r="G79" s="21" t="s">
        <v>87</v>
      </c>
      <c r="H79" s="21">
        <v>0</v>
      </c>
      <c r="I79" s="33">
        <v>20</v>
      </c>
      <c r="J79" s="33">
        <v>11</v>
      </c>
      <c r="K79" s="34">
        <v>15485.6</v>
      </c>
      <c r="L79" s="34">
        <v>0</v>
      </c>
      <c r="M79" s="34">
        <v>3097.12</v>
      </c>
      <c r="N79" s="23">
        <v>0</v>
      </c>
      <c r="O79" s="23">
        <v>1009.6</v>
      </c>
      <c r="P79" s="34">
        <v>635.6</v>
      </c>
      <c r="Q79" s="23">
        <v>5016</v>
      </c>
      <c r="R79" s="34">
        <v>757.32</v>
      </c>
      <c r="S79" s="23">
        <v>0</v>
      </c>
      <c r="T79" s="23">
        <v>6422</v>
      </c>
      <c r="U79" s="23">
        <v>32423.24</v>
      </c>
      <c r="V79" s="23">
        <v>0</v>
      </c>
      <c r="W79" s="23">
        <f t="shared" si="7"/>
        <v>32423.24</v>
      </c>
      <c r="X79" s="52">
        <v>14750</v>
      </c>
      <c r="Y79" s="52">
        <v>19</v>
      </c>
      <c r="Z79" s="52">
        <v>240</v>
      </c>
      <c r="AA79" s="52">
        <v>216</v>
      </c>
      <c r="AB79" s="23">
        <f t="shared" si="5"/>
        <v>5495.4644067796607</v>
      </c>
      <c r="AC79" s="23">
        <f t="shared" si="6"/>
        <v>135.09683333333334</v>
      </c>
      <c r="AD79" s="23" t="s">
        <v>1434</v>
      </c>
      <c r="AE79" s="284"/>
    </row>
    <row r="80" spans="1:31" x14ac:dyDescent="0.25">
      <c r="A80" s="21" t="s">
        <v>33</v>
      </c>
      <c r="B80" s="225" t="s">
        <v>78</v>
      </c>
      <c r="C80" s="21" t="s">
        <v>80</v>
      </c>
      <c r="D80" s="21">
        <v>5.9</v>
      </c>
      <c r="E80" s="21">
        <v>0</v>
      </c>
      <c r="F80" s="21" t="s">
        <v>177</v>
      </c>
      <c r="G80" s="21" t="s">
        <v>80</v>
      </c>
      <c r="H80" s="21">
        <v>0</v>
      </c>
      <c r="I80" s="21">
        <v>20</v>
      </c>
      <c r="J80" s="21">
        <v>14</v>
      </c>
      <c r="K80" s="224">
        <v>15485.6</v>
      </c>
      <c r="L80" s="224">
        <v>0</v>
      </c>
      <c r="M80" s="23">
        <v>3097.12</v>
      </c>
      <c r="N80" s="23">
        <v>0</v>
      </c>
      <c r="O80" s="23">
        <v>1009.6</v>
      </c>
      <c r="P80" s="23">
        <v>617.6</v>
      </c>
      <c r="Q80" s="23">
        <v>5016</v>
      </c>
      <c r="R80" s="23">
        <v>756.78</v>
      </c>
      <c r="S80" s="23">
        <v>0</v>
      </c>
      <c r="T80" s="23">
        <v>6422</v>
      </c>
      <c r="U80" s="23">
        <v>32404.7</v>
      </c>
      <c r="V80" s="23">
        <v>0</v>
      </c>
      <c r="W80" s="23">
        <f t="shared" si="7"/>
        <v>32404.7</v>
      </c>
      <c r="X80" s="52">
        <v>14750</v>
      </c>
      <c r="Y80" s="52">
        <v>19</v>
      </c>
      <c r="Z80" s="47">
        <v>240</v>
      </c>
      <c r="AA80" s="47">
        <v>234</v>
      </c>
      <c r="AB80" s="23">
        <f t="shared" si="5"/>
        <v>5492.3220338983047</v>
      </c>
      <c r="AC80" s="23">
        <f t="shared" si="6"/>
        <v>135.01958333333334</v>
      </c>
      <c r="AD80" s="23" t="s">
        <v>1409</v>
      </c>
      <c r="AE80" s="284"/>
    </row>
    <row r="81" spans="1:31" x14ac:dyDescent="0.25">
      <c r="A81" s="1" t="s">
        <v>40</v>
      </c>
      <c r="B81" s="8" t="s">
        <v>84</v>
      </c>
      <c r="C81" s="1" t="s">
        <v>85</v>
      </c>
      <c r="D81" s="1">
        <v>5.9</v>
      </c>
      <c r="E81" s="1">
        <v>0</v>
      </c>
      <c r="F81" s="1" t="s">
        <v>177</v>
      </c>
      <c r="G81" s="1" t="s">
        <v>85</v>
      </c>
      <c r="H81" s="1">
        <v>0</v>
      </c>
      <c r="I81" s="1">
        <v>20</v>
      </c>
      <c r="J81" s="1">
        <v>12</v>
      </c>
      <c r="K81" s="24">
        <v>15485.6</v>
      </c>
      <c r="L81" s="24">
        <v>0</v>
      </c>
      <c r="M81" s="13">
        <v>3097.12</v>
      </c>
      <c r="N81" s="13">
        <v>0</v>
      </c>
      <c r="O81" s="13">
        <v>1009.6</v>
      </c>
      <c r="P81" s="13">
        <v>617.6</v>
      </c>
      <c r="Q81" s="13">
        <v>5016</v>
      </c>
      <c r="R81" s="13">
        <v>756.78</v>
      </c>
      <c r="S81" s="13">
        <v>0</v>
      </c>
      <c r="T81" s="13">
        <v>6422</v>
      </c>
      <c r="U81" s="13">
        <v>32404.7</v>
      </c>
      <c r="V81" s="23">
        <v>0</v>
      </c>
      <c r="W81" s="23">
        <f t="shared" si="7"/>
        <v>32404.7</v>
      </c>
      <c r="X81" s="52">
        <v>14750</v>
      </c>
      <c r="Y81" s="52">
        <v>19</v>
      </c>
      <c r="Z81" s="47">
        <v>240</v>
      </c>
      <c r="AA81" s="47">
        <v>142</v>
      </c>
      <c r="AB81" s="23">
        <f t="shared" si="5"/>
        <v>5492.3220338983047</v>
      </c>
      <c r="AC81" s="23">
        <f t="shared" si="6"/>
        <v>135.01958333333334</v>
      </c>
      <c r="AD81" s="23" t="s">
        <v>1427</v>
      </c>
      <c r="AE81" s="284"/>
    </row>
    <row r="82" spans="1:31" x14ac:dyDescent="0.25">
      <c r="A82" s="152" t="s">
        <v>47</v>
      </c>
      <c r="B82" s="32" t="s">
        <v>785</v>
      </c>
      <c r="C82" s="21" t="s">
        <v>790</v>
      </c>
      <c r="D82" s="21">
        <v>0</v>
      </c>
      <c r="E82" s="21">
        <v>5.66</v>
      </c>
      <c r="F82" s="21" t="s">
        <v>544</v>
      </c>
      <c r="G82" s="21" t="s">
        <v>790</v>
      </c>
      <c r="H82" s="21">
        <v>0</v>
      </c>
      <c r="I82" s="21">
        <v>10</v>
      </c>
      <c r="J82" s="33">
        <v>10</v>
      </c>
      <c r="K82" s="23">
        <v>5214.5</v>
      </c>
      <c r="L82" s="23">
        <v>0</v>
      </c>
      <c r="M82" s="23">
        <v>1042.9000000000001</v>
      </c>
      <c r="N82" s="23">
        <v>0</v>
      </c>
      <c r="O82" s="23">
        <v>325.14999999999998</v>
      </c>
      <c r="P82" s="23">
        <v>2617.5500000000002</v>
      </c>
      <c r="Q82" s="23">
        <v>1775</v>
      </c>
      <c r="R82" s="23">
        <v>285</v>
      </c>
      <c r="S82" s="23">
        <v>0</v>
      </c>
      <c r="T82" s="23">
        <v>2160</v>
      </c>
      <c r="U82" s="23">
        <v>13420.1</v>
      </c>
      <c r="V82" s="23">
        <v>0</v>
      </c>
      <c r="W82" s="23">
        <f t="shared" si="7"/>
        <v>13420.1</v>
      </c>
      <c r="X82" s="52">
        <v>14150</v>
      </c>
      <c r="Y82" s="52">
        <v>10</v>
      </c>
      <c r="Z82" s="52">
        <v>100</v>
      </c>
      <c r="AA82" s="52">
        <v>132</v>
      </c>
      <c r="AB82" s="23">
        <f t="shared" si="5"/>
        <v>2371.0424028268553</v>
      </c>
      <c r="AC82" s="23">
        <f t="shared" si="6"/>
        <v>134.20099999999999</v>
      </c>
      <c r="AD82" s="23" t="s">
        <v>1427</v>
      </c>
      <c r="AE82" s="284"/>
    </row>
    <row r="83" spans="1:31" x14ac:dyDescent="0.25">
      <c r="A83" s="152" t="s">
        <v>44</v>
      </c>
      <c r="B83" s="37" t="s">
        <v>78</v>
      </c>
      <c r="C83" s="21" t="s">
        <v>77</v>
      </c>
      <c r="D83" s="21">
        <v>5.9</v>
      </c>
      <c r="E83" s="21">
        <v>0</v>
      </c>
      <c r="F83" s="21" t="s">
        <v>177</v>
      </c>
      <c r="G83" s="21" t="s">
        <v>77</v>
      </c>
      <c r="H83" s="21">
        <v>0</v>
      </c>
      <c r="I83" s="33">
        <v>20</v>
      </c>
      <c r="J83" s="33">
        <v>12</v>
      </c>
      <c r="K83" s="34">
        <v>15485.6</v>
      </c>
      <c r="L83" s="34">
        <v>0</v>
      </c>
      <c r="M83" s="34">
        <v>3097.12</v>
      </c>
      <c r="N83" s="23">
        <v>0</v>
      </c>
      <c r="O83" s="23">
        <v>1009.6</v>
      </c>
      <c r="P83" s="34">
        <v>662.6</v>
      </c>
      <c r="Q83" s="23">
        <v>5016</v>
      </c>
      <c r="R83" s="34">
        <v>758.13</v>
      </c>
      <c r="S83" s="23">
        <v>0</v>
      </c>
      <c r="T83" s="23">
        <v>6422</v>
      </c>
      <c r="U83" s="23">
        <v>32451.05</v>
      </c>
      <c r="V83" s="23">
        <v>0</v>
      </c>
      <c r="W83" s="23">
        <f t="shared" si="7"/>
        <v>32451.05</v>
      </c>
      <c r="X83" s="52">
        <v>14750</v>
      </c>
      <c r="Y83" s="52">
        <v>19</v>
      </c>
      <c r="Z83" s="52">
        <v>240</v>
      </c>
      <c r="AA83" s="52">
        <v>334</v>
      </c>
      <c r="AB83" s="23">
        <f t="shared" si="5"/>
        <v>5500.1779661016944</v>
      </c>
      <c r="AC83" s="23">
        <f t="shared" si="6"/>
        <v>135.21270833333332</v>
      </c>
      <c r="AD83" s="23" t="s">
        <v>1431</v>
      </c>
      <c r="AE83" s="284"/>
    </row>
    <row r="84" spans="1:31" x14ac:dyDescent="0.25">
      <c r="A84" s="21" t="s">
        <v>47</v>
      </c>
      <c r="B84" s="32" t="s">
        <v>785</v>
      </c>
      <c r="C84" s="21" t="s">
        <v>787</v>
      </c>
      <c r="D84" s="21">
        <v>0</v>
      </c>
      <c r="E84" s="21">
        <v>5.5</v>
      </c>
      <c r="F84" s="21" t="s">
        <v>544</v>
      </c>
      <c r="G84" s="21" t="s">
        <v>787</v>
      </c>
      <c r="H84" s="21">
        <v>0</v>
      </c>
      <c r="I84" s="21">
        <v>10</v>
      </c>
      <c r="J84" s="33">
        <v>10</v>
      </c>
      <c r="K84" s="23">
        <v>5214.5</v>
      </c>
      <c r="L84" s="23">
        <v>0</v>
      </c>
      <c r="M84" s="23">
        <v>1042.9000000000001</v>
      </c>
      <c r="N84" s="23">
        <v>0</v>
      </c>
      <c r="O84" s="23">
        <v>325.14999999999998</v>
      </c>
      <c r="P84" s="23">
        <v>2617.5500000000002</v>
      </c>
      <c r="Q84" s="23">
        <v>1775</v>
      </c>
      <c r="R84" s="23">
        <v>285</v>
      </c>
      <c r="S84" s="23">
        <v>0</v>
      </c>
      <c r="T84" s="23">
        <v>2160</v>
      </c>
      <c r="U84" s="23">
        <v>13420.1</v>
      </c>
      <c r="V84" s="23">
        <v>0</v>
      </c>
      <c r="W84" s="23">
        <f t="shared" si="7"/>
        <v>13420.1</v>
      </c>
      <c r="X84" s="52">
        <v>13750</v>
      </c>
      <c r="Y84" s="52">
        <v>10</v>
      </c>
      <c r="Z84" s="52">
        <v>100</v>
      </c>
      <c r="AA84" s="52">
        <v>110</v>
      </c>
      <c r="AB84" s="23">
        <f t="shared" si="5"/>
        <v>2440.0181818181818</v>
      </c>
      <c r="AC84" s="23">
        <f t="shared" si="6"/>
        <v>134.20099999999999</v>
      </c>
      <c r="AD84" s="23" t="s">
        <v>1431</v>
      </c>
      <c r="AE84" s="284"/>
    </row>
    <row r="85" spans="1:31" x14ac:dyDescent="0.25">
      <c r="A85" s="21" t="s">
        <v>148</v>
      </c>
      <c r="B85" s="32" t="s">
        <v>785</v>
      </c>
      <c r="C85" s="21" t="s">
        <v>788</v>
      </c>
      <c r="D85" s="21">
        <v>0</v>
      </c>
      <c r="E85" s="21">
        <v>3.2</v>
      </c>
      <c r="F85" s="21" t="s">
        <v>544</v>
      </c>
      <c r="G85" s="21" t="s">
        <v>788</v>
      </c>
      <c r="H85" s="21">
        <v>0</v>
      </c>
      <c r="I85" s="33">
        <v>3</v>
      </c>
      <c r="J85" s="33">
        <v>13</v>
      </c>
      <c r="K85" s="34">
        <v>3128.7</v>
      </c>
      <c r="L85" s="34">
        <v>0</v>
      </c>
      <c r="M85" s="34">
        <v>625.74</v>
      </c>
      <c r="N85" s="23">
        <v>0</v>
      </c>
      <c r="O85" s="23">
        <v>195.09</v>
      </c>
      <c r="P85" s="34">
        <v>1570.53</v>
      </c>
      <c r="Q85" s="23">
        <v>1065</v>
      </c>
      <c r="R85" s="34">
        <v>171</v>
      </c>
      <c r="S85" s="23">
        <v>0</v>
      </c>
      <c r="T85" s="23">
        <v>1080</v>
      </c>
      <c r="U85" s="23">
        <v>7836.06</v>
      </c>
      <c r="V85" s="23">
        <v>0</v>
      </c>
      <c r="W85" s="23">
        <f t="shared" si="7"/>
        <v>7836.06</v>
      </c>
      <c r="X85" s="52">
        <v>8000</v>
      </c>
      <c r="Y85" s="52">
        <v>3</v>
      </c>
      <c r="Z85" s="52">
        <v>33</v>
      </c>
      <c r="AA85" s="52">
        <v>97</v>
      </c>
      <c r="AB85" s="23">
        <f t="shared" si="5"/>
        <v>2448.7687500000002</v>
      </c>
      <c r="AC85" s="23">
        <f t="shared" si="6"/>
        <v>237.45636363636365</v>
      </c>
      <c r="AD85" s="23" t="s">
        <v>1445</v>
      </c>
      <c r="AE85" s="284"/>
    </row>
    <row r="86" spans="1:31" x14ac:dyDescent="0.25">
      <c r="A86" s="152" t="s">
        <v>148</v>
      </c>
      <c r="B86" s="32" t="s">
        <v>785</v>
      </c>
      <c r="C86" s="21" t="s">
        <v>789</v>
      </c>
      <c r="D86" s="21">
        <v>0</v>
      </c>
      <c r="E86" s="21">
        <v>5.3</v>
      </c>
      <c r="F86" s="21" t="s">
        <v>544</v>
      </c>
      <c r="G86" s="21" t="s">
        <v>789</v>
      </c>
      <c r="H86" s="21">
        <v>0</v>
      </c>
      <c r="I86" s="33">
        <v>5</v>
      </c>
      <c r="J86" s="33">
        <v>13</v>
      </c>
      <c r="K86" s="34">
        <v>5214.5</v>
      </c>
      <c r="L86" s="34">
        <v>0</v>
      </c>
      <c r="M86" s="34">
        <v>1042.9000000000001</v>
      </c>
      <c r="N86" s="23">
        <v>0</v>
      </c>
      <c r="O86" s="23">
        <v>325.14999999999998</v>
      </c>
      <c r="P86" s="34">
        <v>2617.5500000000002</v>
      </c>
      <c r="Q86" s="23">
        <v>1775</v>
      </c>
      <c r="R86" s="34">
        <v>285</v>
      </c>
      <c r="S86" s="23">
        <v>0</v>
      </c>
      <c r="T86" s="23">
        <v>2160</v>
      </c>
      <c r="U86" s="23">
        <v>13420.1</v>
      </c>
      <c r="V86" s="23">
        <v>0</v>
      </c>
      <c r="W86" s="23">
        <f t="shared" si="7"/>
        <v>13420.1</v>
      </c>
      <c r="X86" s="52">
        <v>13250</v>
      </c>
      <c r="Y86" s="52">
        <v>5</v>
      </c>
      <c r="Z86" s="52">
        <v>65</v>
      </c>
      <c r="AA86" s="52">
        <v>147</v>
      </c>
      <c r="AB86" s="23">
        <f t="shared" si="5"/>
        <v>2532.0943396226417</v>
      </c>
      <c r="AC86" s="23">
        <f t="shared" si="6"/>
        <v>206.46307692307693</v>
      </c>
      <c r="AD86" s="23" t="s">
        <v>1446</v>
      </c>
      <c r="AE86" s="284"/>
    </row>
    <row r="87" spans="1:31" x14ac:dyDescent="0.25">
      <c r="A87" s="21" t="s">
        <v>40</v>
      </c>
      <c r="B87" s="39" t="s">
        <v>51</v>
      </c>
      <c r="C87" s="21" t="s">
        <v>63</v>
      </c>
      <c r="D87" s="21">
        <v>3.2</v>
      </c>
      <c r="E87" s="21">
        <v>0</v>
      </c>
      <c r="F87" s="21" t="s">
        <v>177</v>
      </c>
      <c r="G87" s="21" t="s">
        <v>63</v>
      </c>
      <c r="H87" s="21">
        <v>2</v>
      </c>
      <c r="I87" s="21">
        <v>20</v>
      </c>
      <c r="J87" s="21">
        <v>12</v>
      </c>
      <c r="K87" s="224">
        <v>14479</v>
      </c>
      <c r="L87" s="224">
        <v>0</v>
      </c>
      <c r="M87" s="120">
        <v>2895.8</v>
      </c>
      <c r="N87" s="120">
        <v>0</v>
      </c>
      <c r="O87" s="120">
        <v>1063.4000000000001</v>
      </c>
      <c r="P87" s="120">
        <v>617.6</v>
      </c>
      <c r="Q87" s="120">
        <v>5016</v>
      </c>
      <c r="R87" s="120">
        <v>722.15</v>
      </c>
      <c r="S87" s="120">
        <v>661.96</v>
      </c>
      <c r="T87" s="120">
        <v>6214</v>
      </c>
      <c r="U87" s="120">
        <v>31669.91</v>
      </c>
      <c r="V87" s="23">
        <v>0</v>
      </c>
      <c r="W87" s="23">
        <f t="shared" si="7"/>
        <v>31669.91</v>
      </c>
      <c r="X87" s="52">
        <v>8000</v>
      </c>
      <c r="Y87" s="52">
        <v>19</v>
      </c>
      <c r="Z87" s="47">
        <v>220</v>
      </c>
      <c r="AA87" s="47">
        <v>205</v>
      </c>
      <c r="AB87" s="23">
        <f t="shared" si="5"/>
        <v>9896.8468749999993</v>
      </c>
      <c r="AC87" s="23">
        <f t="shared" si="6"/>
        <v>143.95413636363637</v>
      </c>
      <c r="AD87" s="23" t="s">
        <v>1426</v>
      </c>
      <c r="AE87" s="284"/>
    </row>
    <row r="88" spans="1:31" x14ac:dyDescent="0.25">
      <c r="A88" s="21" t="s">
        <v>675</v>
      </c>
      <c r="B88" s="39" t="s">
        <v>797</v>
      </c>
      <c r="C88" s="21" t="s">
        <v>924</v>
      </c>
      <c r="D88" s="21">
        <v>0</v>
      </c>
      <c r="E88" s="21">
        <v>3.05</v>
      </c>
      <c r="F88" s="21" t="s">
        <v>544</v>
      </c>
      <c r="G88" s="21" t="s">
        <v>924</v>
      </c>
      <c r="H88" s="21">
        <v>0</v>
      </c>
      <c r="I88" s="21">
        <v>9</v>
      </c>
      <c r="J88" s="21">
        <v>9</v>
      </c>
      <c r="K88" s="224">
        <v>8514</v>
      </c>
      <c r="L88" s="224">
        <v>127.98</v>
      </c>
      <c r="M88" s="120">
        <v>1333.29</v>
      </c>
      <c r="N88" s="120">
        <v>0</v>
      </c>
      <c r="O88" s="120">
        <v>349.02</v>
      </c>
      <c r="P88" s="120">
        <v>866.07</v>
      </c>
      <c r="Q88" s="120">
        <v>3006.32</v>
      </c>
      <c r="R88" s="120">
        <v>513</v>
      </c>
      <c r="S88" s="120">
        <v>0</v>
      </c>
      <c r="T88" s="120">
        <v>4050</v>
      </c>
      <c r="U88" s="120">
        <v>18759.68</v>
      </c>
      <c r="V88" s="23">
        <v>0</v>
      </c>
      <c r="W88" s="23">
        <f>V88+U88</f>
        <v>18759.68</v>
      </c>
      <c r="X88" s="52">
        <v>7625</v>
      </c>
      <c r="Y88" s="52">
        <v>9</v>
      </c>
      <c r="Z88" s="47">
        <v>81</v>
      </c>
      <c r="AA88" s="47">
        <v>80</v>
      </c>
      <c r="AB88" s="23">
        <f t="shared" si="5"/>
        <v>6150.7147540983615</v>
      </c>
      <c r="AC88" s="23">
        <f t="shared" si="6"/>
        <v>231.60098765432099</v>
      </c>
      <c r="AD88" s="23" t="s">
        <v>1426</v>
      </c>
      <c r="AE88" s="284">
        <v>1</v>
      </c>
    </row>
    <row r="89" spans="1:31" x14ac:dyDescent="0.25">
      <c r="A89" s="21" t="s">
        <v>47</v>
      </c>
      <c r="B89" s="32" t="s">
        <v>103</v>
      </c>
      <c r="C89" s="21" t="s">
        <v>104</v>
      </c>
      <c r="D89" s="21">
        <v>5.9</v>
      </c>
      <c r="E89" s="21">
        <v>0</v>
      </c>
      <c r="F89" s="21" t="s">
        <v>177</v>
      </c>
      <c r="G89" s="21" t="s">
        <v>104</v>
      </c>
      <c r="H89" s="21">
        <v>0</v>
      </c>
      <c r="I89" s="33">
        <v>20</v>
      </c>
      <c r="J89" s="33">
        <v>11</v>
      </c>
      <c r="K89" s="34">
        <v>16412.2</v>
      </c>
      <c r="L89" s="34">
        <v>0</v>
      </c>
      <c r="M89" s="34">
        <v>3282.44</v>
      </c>
      <c r="N89" s="23">
        <v>0</v>
      </c>
      <c r="O89" s="23">
        <v>1009.6</v>
      </c>
      <c r="P89" s="34">
        <v>623.6</v>
      </c>
      <c r="Q89" s="23">
        <v>5016</v>
      </c>
      <c r="R89" s="34">
        <v>790.32</v>
      </c>
      <c r="S89" s="23">
        <v>0</v>
      </c>
      <c r="T89" s="23">
        <v>6422</v>
      </c>
      <c r="U89" s="23">
        <v>33556.160000000003</v>
      </c>
      <c r="V89" s="23">
        <v>0</v>
      </c>
      <c r="W89" s="23">
        <f>U89+V89</f>
        <v>33556.160000000003</v>
      </c>
      <c r="X89" s="52">
        <v>14750</v>
      </c>
      <c r="Y89" s="52">
        <v>19</v>
      </c>
      <c r="Z89" s="52">
        <v>240</v>
      </c>
      <c r="AA89" s="52">
        <v>187</v>
      </c>
      <c r="AB89" s="23">
        <f t="shared" si="5"/>
        <v>5687.484745762712</v>
      </c>
      <c r="AC89" s="23">
        <f t="shared" si="6"/>
        <v>139.81733333333335</v>
      </c>
      <c r="AD89" s="23" t="s">
        <v>1435</v>
      </c>
      <c r="AE89" s="284"/>
    </row>
    <row r="90" spans="1:31" x14ac:dyDescent="0.25">
      <c r="A90" s="21" t="s">
        <v>675</v>
      </c>
      <c r="B90" s="39" t="s">
        <v>828</v>
      </c>
      <c r="C90" s="21" t="s">
        <v>829</v>
      </c>
      <c r="D90" s="21">
        <v>0</v>
      </c>
      <c r="E90" s="21">
        <v>5.88</v>
      </c>
      <c r="F90" s="21" t="s">
        <v>544</v>
      </c>
      <c r="G90" s="21" t="s">
        <v>829</v>
      </c>
      <c r="H90" s="21">
        <v>0</v>
      </c>
      <c r="I90" s="21">
        <v>15</v>
      </c>
      <c r="J90" s="21">
        <v>9</v>
      </c>
      <c r="K90" s="224">
        <v>13770</v>
      </c>
      <c r="L90" s="224">
        <v>0</v>
      </c>
      <c r="M90" s="120">
        <v>2754</v>
      </c>
      <c r="N90" s="120">
        <v>0</v>
      </c>
      <c r="O90" s="120">
        <v>564.6</v>
      </c>
      <c r="P90" s="120">
        <v>1568.25</v>
      </c>
      <c r="Q90" s="120">
        <v>5325</v>
      </c>
      <c r="R90" s="120">
        <v>855</v>
      </c>
      <c r="S90" s="120">
        <v>0</v>
      </c>
      <c r="T90" s="120">
        <v>6930</v>
      </c>
      <c r="U90" s="120">
        <v>31766.85</v>
      </c>
      <c r="V90" s="23">
        <v>0</v>
      </c>
      <c r="W90" s="23">
        <f>V90+U90</f>
        <v>31766.85</v>
      </c>
      <c r="X90" s="52">
        <v>14700</v>
      </c>
      <c r="Y90" s="52">
        <v>15</v>
      </c>
      <c r="Z90" s="47">
        <v>150</v>
      </c>
      <c r="AA90" s="47">
        <v>150</v>
      </c>
      <c r="AB90" s="23">
        <f t="shared" si="5"/>
        <v>5402.5255102040819</v>
      </c>
      <c r="AC90" s="23">
        <f t="shared" si="6"/>
        <v>211.779</v>
      </c>
      <c r="AD90" s="23" t="s">
        <v>1435</v>
      </c>
      <c r="AE90" s="284">
        <v>1</v>
      </c>
    </row>
    <row r="91" spans="1:31" x14ac:dyDescent="0.25">
      <c r="A91" s="21" t="s">
        <v>1142</v>
      </c>
      <c r="B91" s="39" t="s">
        <v>1184</v>
      </c>
      <c r="C91" s="21" t="s">
        <v>1187</v>
      </c>
      <c r="D91" s="21">
        <v>0</v>
      </c>
      <c r="E91" s="21">
        <v>5.88</v>
      </c>
      <c r="F91" s="21" t="s">
        <v>544</v>
      </c>
      <c r="G91" s="21" t="s">
        <v>1187</v>
      </c>
      <c r="H91" s="21">
        <v>0</v>
      </c>
      <c r="I91" s="21">
        <v>11</v>
      </c>
      <c r="J91" s="21">
        <v>11</v>
      </c>
      <c r="K91" s="224">
        <v>13421.65</v>
      </c>
      <c r="L91" s="224">
        <v>211.27</v>
      </c>
      <c r="M91" s="120">
        <v>0</v>
      </c>
      <c r="N91" s="120">
        <v>0</v>
      </c>
      <c r="O91" s="120">
        <v>576.84</v>
      </c>
      <c r="P91" s="120">
        <v>1335.07</v>
      </c>
      <c r="Q91" s="120">
        <v>6628.6</v>
      </c>
      <c r="R91" s="120">
        <v>627</v>
      </c>
      <c r="S91" s="120">
        <v>0</v>
      </c>
      <c r="T91" s="120">
        <v>5443.2</v>
      </c>
      <c r="U91" s="120">
        <v>28243.63</v>
      </c>
      <c r="V91" s="23">
        <v>0</v>
      </c>
      <c r="W91" s="23">
        <f>V91+U91</f>
        <v>28243.63</v>
      </c>
      <c r="X91" s="52">
        <v>10500</v>
      </c>
      <c r="Y91" s="52">
        <v>11</v>
      </c>
      <c r="Z91" s="47">
        <v>121</v>
      </c>
      <c r="AA91" s="47">
        <v>121</v>
      </c>
      <c r="AB91" s="23">
        <f t="shared" si="5"/>
        <v>4803.3384353741503</v>
      </c>
      <c r="AC91" s="23">
        <f t="shared" si="6"/>
        <v>233.41842975206612</v>
      </c>
      <c r="AD91" s="23" t="s">
        <v>1435</v>
      </c>
      <c r="AE91" s="284">
        <v>0.71</v>
      </c>
    </row>
    <row r="92" spans="1:31" x14ac:dyDescent="0.25">
      <c r="A92" s="21" t="s">
        <v>33</v>
      </c>
      <c r="B92" s="39" t="s">
        <v>51</v>
      </c>
      <c r="C92" s="21" t="s">
        <v>61</v>
      </c>
      <c r="D92" s="21">
        <v>3.2</v>
      </c>
      <c r="E92" s="21">
        <v>0</v>
      </c>
      <c r="F92" s="21" t="s">
        <v>177</v>
      </c>
      <c r="G92" s="21" t="s">
        <v>61</v>
      </c>
      <c r="H92" s="21">
        <v>0</v>
      </c>
      <c r="I92" s="21">
        <v>22</v>
      </c>
      <c r="J92" s="21">
        <v>14</v>
      </c>
      <c r="K92" s="224">
        <v>15485.6</v>
      </c>
      <c r="L92" s="224">
        <v>0</v>
      </c>
      <c r="M92" s="120">
        <v>3097.12</v>
      </c>
      <c r="N92" s="120">
        <v>0</v>
      </c>
      <c r="O92" s="120">
        <v>1009.6</v>
      </c>
      <c r="P92" s="120">
        <v>617.6</v>
      </c>
      <c r="Q92" s="120">
        <v>5016</v>
      </c>
      <c r="R92" s="120">
        <v>756.78</v>
      </c>
      <c r="S92" s="120">
        <v>0</v>
      </c>
      <c r="T92" s="120">
        <v>6422</v>
      </c>
      <c r="U92" s="120">
        <v>32404.7</v>
      </c>
      <c r="V92" s="23">
        <v>0</v>
      </c>
      <c r="W92" s="23">
        <f>U92+V92</f>
        <v>32404.7</v>
      </c>
      <c r="X92" s="52">
        <v>8000</v>
      </c>
      <c r="Y92" s="52">
        <v>19</v>
      </c>
      <c r="Z92" s="47">
        <v>240</v>
      </c>
      <c r="AA92" s="47">
        <v>208</v>
      </c>
      <c r="AB92" s="23">
        <f t="shared" si="5"/>
        <v>10126.46875</v>
      </c>
      <c r="AC92" s="23">
        <f t="shared" si="6"/>
        <v>135.01958333333334</v>
      </c>
      <c r="AD92" s="23" t="s">
        <v>1408</v>
      </c>
      <c r="AE92" s="284"/>
    </row>
    <row r="93" spans="1:31" x14ac:dyDescent="0.25">
      <c r="A93" s="21" t="s">
        <v>47</v>
      </c>
      <c r="B93" s="32" t="s">
        <v>51</v>
      </c>
      <c r="C93" s="21" t="s">
        <v>59</v>
      </c>
      <c r="D93" s="33">
        <v>3.2</v>
      </c>
      <c r="E93" s="33">
        <v>0</v>
      </c>
      <c r="F93" s="33" t="s">
        <v>177</v>
      </c>
      <c r="G93" s="21" t="s">
        <v>59</v>
      </c>
      <c r="H93" s="21">
        <v>2</v>
      </c>
      <c r="I93" s="33">
        <v>20</v>
      </c>
      <c r="J93" s="33">
        <v>11</v>
      </c>
      <c r="K93" s="34">
        <v>15485.6</v>
      </c>
      <c r="L93" s="34">
        <v>0</v>
      </c>
      <c r="M93" s="34">
        <v>3097.12</v>
      </c>
      <c r="N93" s="23">
        <v>0</v>
      </c>
      <c r="O93" s="23">
        <v>1110.56</v>
      </c>
      <c r="P93" s="34">
        <v>653.6</v>
      </c>
      <c r="Q93" s="23">
        <v>5016</v>
      </c>
      <c r="R93" s="34">
        <v>760.88</v>
      </c>
      <c r="S93" s="23">
        <v>661.96</v>
      </c>
      <c r="T93" s="23">
        <v>6422</v>
      </c>
      <c r="U93" s="23">
        <v>33207.72</v>
      </c>
      <c r="V93" s="23">
        <v>0</v>
      </c>
      <c r="W93" s="23">
        <f>U93+V93</f>
        <v>33207.72</v>
      </c>
      <c r="X93" s="52">
        <v>8000</v>
      </c>
      <c r="Y93" s="52">
        <v>19</v>
      </c>
      <c r="Z93" s="52">
        <v>240</v>
      </c>
      <c r="AA93" s="52">
        <v>154</v>
      </c>
      <c r="AB93" s="23">
        <f t="shared" si="5"/>
        <v>10377.4125</v>
      </c>
      <c r="AC93" s="23">
        <f t="shared" si="6"/>
        <v>138.3655</v>
      </c>
      <c r="AD93" s="23" t="s">
        <v>1408</v>
      </c>
      <c r="AE93" s="284"/>
    </row>
    <row r="94" spans="1:31" x14ac:dyDescent="0.25">
      <c r="A94" s="21" t="s">
        <v>675</v>
      </c>
      <c r="B94" s="39" t="s">
        <v>927</v>
      </c>
      <c r="C94" s="21" t="s">
        <v>932</v>
      </c>
      <c r="D94" s="21">
        <v>0</v>
      </c>
      <c r="E94" s="21">
        <v>2.2999999999999998</v>
      </c>
      <c r="F94" s="21" t="s">
        <v>544</v>
      </c>
      <c r="G94" s="21" t="s">
        <v>932</v>
      </c>
      <c r="H94" s="21">
        <v>0</v>
      </c>
      <c r="I94" s="21">
        <v>8</v>
      </c>
      <c r="J94" s="21">
        <v>9</v>
      </c>
      <c r="K94" s="224">
        <v>7568</v>
      </c>
      <c r="L94" s="224">
        <v>113.76</v>
      </c>
      <c r="M94" s="120">
        <v>1185.1500000000001</v>
      </c>
      <c r="N94" s="120">
        <v>0</v>
      </c>
      <c r="O94" s="120">
        <v>310.24</v>
      </c>
      <c r="P94" s="120">
        <v>769.84</v>
      </c>
      <c r="Q94" s="120">
        <v>2672.28</v>
      </c>
      <c r="R94" s="120">
        <v>456</v>
      </c>
      <c r="S94" s="120">
        <v>0</v>
      </c>
      <c r="T94" s="120">
        <v>3150</v>
      </c>
      <c r="U94" s="120">
        <v>16225.27</v>
      </c>
      <c r="V94" s="23">
        <v>0</v>
      </c>
      <c r="W94" s="23">
        <f>V94+U94</f>
        <v>16225.27</v>
      </c>
      <c r="X94" s="52">
        <v>7000</v>
      </c>
      <c r="Y94" s="52">
        <v>8</v>
      </c>
      <c r="Z94" s="47">
        <v>80</v>
      </c>
      <c r="AA94" s="47">
        <v>80</v>
      </c>
      <c r="AB94" s="23">
        <f t="shared" si="5"/>
        <v>7054.4652173913055</v>
      </c>
      <c r="AC94" s="23">
        <f t="shared" si="6"/>
        <v>202.81587500000001</v>
      </c>
      <c r="AD94" s="23" t="s">
        <v>1408</v>
      </c>
      <c r="AE94" s="284">
        <v>1</v>
      </c>
    </row>
    <row r="95" spans="1:31" x14ac:dyDescent="0.25">
      <c r="A95" s="21" t="s">
        <v>38</v>
      </c>
      <c r="B95" s="39" t="s">
        <v>51</v>
      </c>
      <c r="C95" s="21" t="s">
        <v>62</v>
      </c>
      <c r="D95" s="21">
        <v>3.2</v>
      </c>
      <c r="E95" s="21">
        <v>0</v>
      </c>
      <c r="F95" s="21" t="s">
        <v>177</v>
      </c>
      <c r="G95" s="21" t="s">
        <v>62</v>
      </c>
      <c r="H95" s="21">
        <v>2</v>
      </c>
      <c r="I95" s="21">
        <v>20</v>
      </c>
      <c r="J95" s="21">
        <v>14</v>
      </c>
      <c r="K95" s="224">
        <v>15485.6</v>
      </c>
      <c r="L95" s="224">
        <v>0</v>
      </c>
      <c r="M95" s="120">
        <v>3097.12</v>
      </c>
      <c r="N95" s="120">
        <v>0</v>
      </c>
      <c r="O95" s="120">
        <v>1009.6</v>
      </c>
      <c r="P95" s="120">
        <v>626.6</v>
      </c>
      <c r="Q95" s="120">
        <v>5016</v>
      </c>
      <c r="R95" s="120">
        <v>757.05</v>
      </c>
      <c r="S95" s="120">
        <v>661.96</v>
      </c>
      <c r="T95" s="120">
        <v>6422</v>
      </c>
      <c r="U95" s="120">
        <v>33075.93</v>
      </c>
      <c r="V95" s="23">
        <v>0</v>
      </c>
      <c r="W95" s="23">
        <f>U95+V95</f>
        <v>33075.93</v>
      </c>
      <c r="X95" s="52">
        <v>8000</v>
      </c>
      <c r="Y95" s="52">
        <v>19</v>
      </c>
      <c r="Z95" s="52">
        <v>240</v>
      </c>
      <c r="AA95" s="52">
        <v>218</v>
      </c>
      <c r="AB95" s="23">
        <f t="shared" si="5"/>
        <v>10336.228125</v>
      </c>
      <c r="AC95" s="23">
        <f t="shared" si="6"/>
        <v>137.81637499999999</v>
      </c>
      <c r="AD95" s="23" t="s">
        <v>1421</v>
      </c>
      <c r="AE95" s="284"/>
    </row>
    <row r="96" spans="1:31" x14ac:dyDescent="0.25">
      <c r="A96" s="21" t="s">
        <v>675</v>
      </c>
      <c r="B96" s="39" t="s">
        <v>899</v>
      </c>
      <c r="C96" s="21" t="s">
        <v>910</v>
      </c>
      <c r="D96" s="21">
        <v>0</v>
      </c>
      <c r="E96" s="21">
        <v>2.89</v>
      </c>
      <c r="F96" s="21" t="s">
        <v>544</v>
      </c>
      <c r="G96" s="21" t="s">
        <v>910</v>
      </c>
      <c r="H96" s="21">
        <v>0</v>
      </c>
      <c r="I96" s="21">
        <v>8</v>
      </c>
      <c r="J96" s="21">
        <v>9</v>
      </c>
      <c r="K96" s="224">
        <v>7568</v>
      </c>
      <c r="L96" s="224">
        <v>113.76</v>
      </c>
      <c r="M96" s="120">
        <v>1185.1500000000001</v>
      </c>
      <c r="N96" s="120">
        <v>0</v>
      </c>
      <c r="O96" s="120">
        <v>310.24</v>
      </c>
      <c r="P96" s="120">
        <v>769.84</v>
      </c>
      <c r="Q96" s="120">
        <v>2672.28</v>
      </c>
      <c r="R96" s="120">
        <v>456</v>
      </c>
      <c r="S96" s="120">
        <v>0</v>
      </c>
      <c r="T96" s="120">
        <v>3150</v>
      </c>
      <c r="U96" s="120">
        <v>16225.27</v>
      </c>
      <c r="V96" s="23">
        <v>0</v>
      </c>
      <c r="W96" s="23">
        <f>V96+U96</f>
        <v>16225.27</v>
      </c>
      <c r="X96" s="52">
        <v>7000</v>
      </c>
      <c r="Y96" s="52">
        <v>8</v>
      </c>
      <c r="Z96" s="47">
        <v>80</v>
      </c>
      <c r="AA96" s="47">
        <v>72</v>
      </c>
      <c r="AB96" s="23">
        <f t="shared" si="5"/>
        <v>5614.2802768166093</v>
      </c>
      <c r="AC96" s="23">
        <f t="shared" si="6"/>
        <v>202.81587500000001</v>
      </c>
      <c r="AD96" s="23" t="s">
        <v>1421</v>
      </c>
      <c r="AE96" s="284">
        <v>0.96</v>
      </c>
    </row>
    <row r="97" spans="1:31" x14ac:dyDescent="0.25">
      <c r="A97" s="21" t="s">
        <v>44</v>
      </c>
      <c r="B97" s="32" t="s">
        <v>51</v>
      </c>
      <c r="C97" s="21" t="s">
        <v>60</v>
      </c>
      <c r="D97" s="21">
        <v>3.2</v>
      </c>
      <c r="E97" s="21">
        <v>0</v>
      </c>
      <c r="F97" s="21" t="s">
        <v>177</v>
      </c>
      <c r="G97" s="21" t="s">
        <v>60</v>
      </c>
      <c r="H97" s="21">
        <v>2</v>
      </c>
      <c r="I97" s="33">
        <v>20</v>
      </c>
      <c r="J97" s="33">
        <v>12</v>
      </c>
      <c r="K97" s="34">
        <v>15485.6</v>
      </c>
      <c r="L97" s="34">
        <v>0</v>
      </c>
      <c r="M97" s="34">
        <v>3097.12</v>
      </c>
      <c r="N97" s="23">
        <v>0</v>
      </c>
      <c r="O97" s="23">
        <v>1009.6</v>
      </c>
      <c r="P97" s="34">
        <v>626.6</v>
      </c>
      <c r="Q97" s="23">
        <v>5016</v>
      </c>
      <c r="R97" s="34">
        <v>757.05</v>
      </c>
      <c r="S97" s="23">
        <v>661.96</v>
      </c>
      <c r="T97" s="23">
        <v>6422</v>
      </c>
      <c r="U97" s="23">
        <v>33075.93</v>
      </c>
      <c r="V97" s="23">
        <v>0</v>
      </c>
      <c r="W97" s="23">
        <f>U97+V97</f>
        <v>33075.93</v>
      </c>
      <c r="X97" s="52">
        <v>8000</v>
      </c>
      <c r="Y97" s="52">
        <v>19</v>
      </c>
      <c r="Z97" s="52">
        <v>240</v>
      </c>
      <c r="AA97" s="52">
        <v>195</v>
      </c>
      <c r="AB97" s="23">
        <f t="shared" si="5"/>
        <v>10336.228125</v>
      </c>
      <c r="AC97" s="23">
        <f t="shared" si="6"/>
        <v>137.81637499999999</v>
      </c>
      <c r="AD97" s="23" t="s">
        <v>1430</v>
      </c>
      <c r="AE97" s="284"/>
    </row>
    <row r="98" spans="1:31" x14ac:dyDescent="0.25">
      <c r="A98" s="21" t="s">
        <v>675</v>
      </c>
      <c r="B98" s="39" t="s">
        <v>859</v>
      </c>
      <c r="C98" s="21" t="s">
        <v>860</v>
      </c>
      <c r="D98" s="21">
        <v>0</v>
      </c>
      <c r="E98" s="21">
        <v>3.57</v>
      </c>
      <c r="F98" s="21" t="s">
        <v>544</v>
      </c>
      <c r="G98" s="21" t="s">
        <v>860</v>
      </c>
      <c r="H98" s="21">
        <v>0</v>
      </c>
      <c r="I98" s="21">
        <v>10</v>
      </c>
      <c r="J98" s="21">
        <v>9</v>
      </c>
      <c r="K98" s="224">
        <v>9460</v>
      </c>
      <c r="L98" s="224">
        <v>142.19999999999999</v>
      </c>
      <c r="M98" s="120">
        <v>1481.44</v>
      </c>
      <c r="N98" s="120">
        <v>0</v>
      </c>
      <c r="O98" s="120">
        <v>387.8</v>
      </c>
      <c r="P98" s="120">
        <v>962.3</v>
      </c>
      <c r="Q98" s="120">
        <v>3173.34</v>
      </c>
      <c r="R98" s="120">
        <v>570</v>
      </c>
      <c r="S98" s="120">
        <v>0</v>
      </c>
      <c r="T98" s="120">
        <v>3600</v>
      </c>
      <c r="U98" s="120">
        <v>19777.080000000002</v>
      </c>
      <c r="V98" s="23">
        <v>0</v>
      </c>
      <c r="W98" s="23">
        <f>V98+U98</f>
        <v>19777.080000000002</v>
      </c>
      <c r="X98" s="52">
        <v>8478</v>
      </c>
      <c r="Y98" s="52">
        <v>10</v>
      </c>
      <c r="Z98" s="47">
        <v>100</v>
      </c>
      <c r="AA98" s="47">
        <v>80</v>
      </c>
      <c r="AB98" s="23">
        <f t="shared" si="5"/>
        <v>5539.7983193277314</v>
      </c>
      <c r="AC98" s="23">
        <f t="shared" si="6"/>
        <v>197.77080000000001</v>
      </c>
      <c r="AD98" s="23" t="s">
        <v>1430</v>
      </c>
      <c r="AE98" s="284">
        <v>0.95</v>
      </c>
    </row>
    <row r="99" spans="1:31" x14ac:dyDescent="0.25">
      <c r="A99" s="21" t="s">
        <v>33</v>
      </c>
      <c r="B99" s="39" t="s">
        <v>34</v>
      </c>
      <c r="C99" s="21" t="s">
        <v>39</v>
      </c>
      <c r="D99" s="33">
        <v>3</v>
      </c>
      <c r="E99" s="33">
        <v>0</v>
      </c>
      <c r="F99" s="33" t="s">
        <v>177</v>
      </c>
      <c r="G99" s="21" t="s">
        <v>39</v>
      </c>
      <c r="H99" s="21">
        <v>0</v>
      </c>
      <c r="I99" s="21">
        <v>22</v>
      </c>
      <c r="J99" s="21">
        <v>14</v>
      </c>
      <c r="K99" s="224">
        <v>17034.16</v>
      </c>
      <c r="L99" s="224">
        <v>0</v>
      </c>
      <c r="M99" s="120">
        <v>3406.23</v>
      </c>
      <c r="N99" s="120">
        <v>0</v>
      </c>
      <c r="O99" s="120">
        <v>1110.56</v>
      </c>
      <c r="P99" s="120">
        <v>679.36</v>
      </c>
      <c r="Q99" s="120">
        <v>5517.6</v>
      </c>
      <c r="R99" s="120">
        <v>832.46</v>
      </c>
      <c r="S99" s="120">
        <v>0</v>
      </c>
      <c r="T99" s="120">
        <v>7098</v>
      </c>
      <c r="U99" s="120">
        <v>35678.97</v>
      </c>
      <c r="V99" s="23">
        <v>0</v>
      </c>
      <c r="W99" s="23">
        <f>U99+V99</f>
        <v>35678.97</v>
      </c>
      <c r="X99" s="52">
        <v>7500</v>
      </c>
      <c r="Y99" s="52">
        <v>21</v>
      </c>
      <c r="Z99" s="47">
        <v>264</v>
      </c>
      <c r="AA99" s="47">
        <v>238</v>
      </c>
      <c r="AB99" s="23">
        <f t="shared" si="5"/>
        <v>11892.99</v>
      </c>
      <c r="AC99" s="23">
        <f t="shared" si="6"/>
        <v>135.14761363636364</v>
      </c>
      <c r="AD99" s="23" t="s">
        <v>1407</v>
      </c>
      <c r="AE99" s="284"/>
    </row>
    <row r="100" spans="1:31" x14ac:dyDescent="0.25">
      <c r="A100" s="21" t="s">
        <v>44</v>
      </c>
      <c r="B100" s="32" t="s">
        <v>67</v>
      </c>
      <c r="C100" s="21" t="s">
        <v>72</v>
      </c>
      <c r="D100" s="21">
        <v>5.5</v>
      </c>
      <c r="E100" s="21">
        <v>0</v>
      </c>
      <c r="F100" s="21" t="s">
        <v>177</v>
      </c>
      <c r="G100" s="21" t="s">
        <v>72</v>
      </c>
      <c r="H100" s="21">
        <v>0</v>
      </c>
      <c r="I100" s="33">
        <v>20</v>
      </c>
      <c r="J100" s="33">
        <v>12</v>
      </c>
      <c r="K100" s="34">
        <v>17034.16</v>
      </c>
      <c r="L100" s="34">
        <v>0</v>
      </c>
      <c r="M100" s="34">
        <v>3406.83</v>
      </c>
      <c r="N100" s="23">
        <v>0</v>
      </c>
      <c r="O100" s="23">
        <v>1110.56</v>
      </c>
      <c r="P100" s="34">
        <v>758.78</v>
      </c>
      <c r="Q100" s="23">
        <v>5517.6</v>
      </c>
      <c r="R100" s="34">
        <v>834.84</v>
      </c>
      <c r="S100" s="23">
        <v>0</v>
      </c>
      <c r="T100" s="23">
        <v>6422</v>
      </c>
      <c r="U100" s="23">
        <v>35084.769999999997</v>
      </c>
      <c r="V100" s="23">
        <v>0</v>
      </c>
      <c r="W100" s="23">
        <f>U100+V100</f>
        <v>35084.769999999997</v>
      </c>
      <c r="X100" s="52">
        <v>17500</v>
      </c>
      <c r="Y100" s="52">
        <v>19</v>
      </c>
      <c r="Z100" s="52">
        <v>264</v>
      </c>
      <c r="AA100" s="52">
        <v>254</v>
      </c>
      <c r="AB100" s="23">
        <f t="shared" si="5"/>
        <v>6379.0490909090904</v>
      </c>
      <c r="AC100" s="23">
        <f t="shared" si="6"/>
        <v>132.89685606060604</v>
      </c>
      <c r="AD100" s="23" t="s">
        <v>1513</v>
      </c>
      <c r="AE100" s="284"/>
    </row>
    <row r="101" spans="1:31" x14ac:dyDescent="0.25">
      <c r="A101" s="1" t="s">
        <v>40</v>
      </c>
      <c r="B101" s="8" t="s">
        <v>89</v>
      </c>
      <c r="C101" s="1" t="s">
        <v>90</v>
      </c>
      <c r="D101" s="1">
        <v>5.9</v>
      </c>
      <c r="E101" s="1">
        <v>0</v>
      </c>
      <c r="F101" s="1" t="s">
        <v>177</v>
      </c>
      <c r="G101" s="1" t="s">
        <v>90</v>
      </c>
      <c r="H101" s="1">
        <v>0</v>
      </c>
      <c r="I101" s="1">
        <v>20</v>
      </c>
      <c r="J101" s="1">
        <v>10</v>
      </c>
      <c r="K101" s="24">
        <v>15485.6</v>
      </c>
      <c r="L101" s="24">
        <v>0</v>
      </c>
      <c r="M101" s="13">
        <v>3097.12</v>
      </c>
      <c r="N101" s="13">
        <v>0</v>
      </c>
      <c r="O101" s="13">
        <v>1009.6</v>
      </c>
      <c r="P101" s="13">
        <v>617.6</v>
      </c>
      <c r="Q101" s="13">
        <v>5016</v>
      </c>
      <c r="R101" s="13">
        <v>855</v>
      </c>
      <c r="S101" s="13">
        <v>0</v>
      </c>
      <c r="T101" s="13">
        <v>6422</v>
      </c>
      <c r="U101" s="13">
        <v>32502.92</v>
      </c>
      <c r="V101" s="23">
        <v>0</v>
      </c>
      <c r="W101" s="23">
        <f>U101+V101</f>
        <v>32502.92</v>
      </c>
      <c r="X101" s="52">
        <v>14750</v>
      </c>
      <c r="Y101" s="52">
        <v>19</v>
      </c>
      <c r="Z101" s="47">
        <v>240</v>
      </c>
      <c r="AA101" s="47">
        <v>139</v>
      </c>
      <c r="AB101" s="23">
        <f t="shared" si="5"/>
        <v>5508.9694915254231</v>
      </c>
      <c r="AC101" s="23">
        <f t="shared" si="6"/>
        <v>135.42883333333333</v>
      </c>
      <c r="AD101" s="23" t="s">
        <v>1428</v>
      </c>
      <c r="AE101" s="284"/>
    </row>
    <row r="102" spans="1:31" x14ac:dyDescent="0.25">
      <c r="A102" s="21" t="s">
        <v>675</v>
      </c>
      <c r="B102" s="39" t="s">
        <v>785</v>
      </c>
      <c r="C102" s="21" t="s">
        <v>791</v>
      </c>
      <c r="D102" s="21">
        <v>0</v>
      </c>
      <c r="E102" s="21">
        <v>3.8</v>
      </c>
      <c r="F102" s="21" t="s">
        <v>544</v>
      </c>
      <c r="G102" s="21" t="s">
        <v>791</v>
      </c>
      <c r="H102" s="21">
        <v>0</v>
      </c>
      <c r="I102" s="21">
        <v>15</v>
      </c>
      <c r="J102" s="21">
        <v>10</v>
      </c>
      <c r="K102" s="224">
        <v>13770</v>
      </c>
      <c r="L102" s="224">
        <v>0</v>
      </c>
      <c r="M102" s="120">
        <v>2754</v>
      </c>
      <c r="N102" s="120">
        <v>0</v>
      </c>
      <c r="O102" s="120">
        <v>564.6</v>
      </c>
      <c r="P102" s="120">
        <v>1568.25</v>
      </c>
      <c r="Q102" s="120">
        <v>5325</v>
      </c>
      <c r="R102" s="120">
        <v>855</v>
      </c>
      <c r="S102" s="120">
        <v>0</v>
      </c>
      <c r="T102" s="120">
        <v>6930</v>
      </c>
      <c r="U102" s="120">
        <v>31766.85</v>
      </c>
      <c r="V102" s="23">
        <v>0</v>
      </c>
      <c r="W102" s="23">
        <f>V102+U102</f>
        <v>31766.85</v>
      </c>
      <c r="X102" s="52">
        <v>14500</v>
      </c>
      <c r="Y102" s="52">
        <v>15</v>
      </c>
      <c r="Z102" s="47">
        <v>110</v>
      </c>
      <c r="AA102" s="47">
        <v>100</v>
      </c>
      <c r="AB102" s="23">
        <f t="shared" si="5"/>
        <v>8359.6973684210534</v>
      </c>
      <c r="AC102" s="23">
        <f t="shared" si="6"/>
        <v>288.78954545454542</v>
      </c>
      <c r="AD102" s="23" t="s">
        <v>1428</v>
      </c>
      <c r="AE102" s="284">
        <v>1</v>
      </c>
    </row>
    <row r="103" spans="1:31" x14ac:dyDescent="0.25">
      <c r="A103" s="21" t="s">
        <v>1142</v>
      </c>
      <c r="B103" s="39" t="s">
        <v>1184</v>
      </c>
      <c r="C103" s="21" t="s">
        <v>1188</v>
      </c>
      <c r="D103" s="21">
        <v>0</v>
      </c>
      <c r="E103" s="21">
        <v>5.82</v>
      </c>
      <c r="F103" s="21" t="s">
        <v>544</v>
      </c>
      <c r="G103" s="21" t="s">
        <v>1188</v>
      </c>
      <c r="H103" s="21">
        <v>0</v>
      </c>
      <c r="I103" s="21">
        <v>11</v>
      </c>
      <c r="J103" s="21">
        <v>11</v>
      </c>
      <c r="K103" s="224">
        <v>13421.65</v>
      </c>
      <c r="L103" s="224">
        <v>211.27</v>
      </c>
      <c r="M103" s="120">
        <v>0</v>
      </c>
      <c r="N103" s="120">
        <v>0</v>
      </c>
      <c r="O103" s="120">
        <v>576.84</v>
      </c>
      <c r="P103" s="120">
        <v>1335.07</v>
      </c>
      <c r="Q103" s="120">
        <v>6628.6</v>
      </c>
      <c r="R103" s="120">
        <v>627</v>
      </c>
      <c r="S103" s="120">
        <v>0</v>
      </c>
      <c r="T103" s="120">
        <v>5443.2</v>
      </c>
      <c r="U103" s="120">
        <v>28243.63</v>
      </c>
      <c r="V103" s="23">
        <v>0</v>
      </c>
      <c r="W103" s="23">
        <f>V103+U103</f>
        <v>28243.63</v>
      </c>
      <c r="X103" s="52">
        <v>10500</v>
      </c>
      <c r="Y103" s="52">
        <v>11</v>
      </c>
      <c r="Z103" s="47">
        <v>121</v>
      </c>
      <c r="AA103" s="47">
        <v>121</v>
      </c>
      <c r="AB103" s="23">
        <f t="shared" si="5"/>
        <v>4852.8573883161507</v>
      </c>
      <c r="AC103" s="23">
        <f t="shared" si="6"/>
        <v>233.41842975206612</v>
      </c>
      <c r="AD103" s="23" t="s">
        <v>1428</v>
      </c>
      <c r="AE103" s="284">
        <v>0.72</v>
      </c>
    </row>
    <row r="104" spans="1:31" x14ac:dyDescent="0.25">
      <c r="A104" s="21" t="s">
        <v>33</v>
      </c>
      <c r="B104" s="39" t="s">
        <v>89</v>
      </c>
      <c r="C104" s="21" t="s">
        <v>94</v>
      </c>
      <c r="D104" s="21">
        <v>5.9</v>
      </c>
      <c r="E104" s="21">
        <v>0</v>
      </c>
      <c r="F104" s="21" t="s">
        <v>177</v>
      </c>
      <c r="G104" s="21" t="s">
        <v>94</v>
      </c>
      <c r="H104" s="21">
        <v>0</v>
      </c>
      <c r="I104" s="21">
        <v>20</v>
      </c>
      <c r="J104" s="21">
        <v>12</v>
      </c>
      <c r="K104" s="224">
        <v>16412.2</v>
      </c>
      <c r="L104" s="224">
        <v>0</v>
      </c>
      <c r="M104" s="23">
        <v>3282.44</v>
      </c>
      <c r="N104" s="23">
        <v>0</v>
      </c>
      <c r="O104" s="23">
        <v>1009.6</v>
      </c>
      <c r="P104" s="23">
        <v>617.6</v>
      </c>
      <c r="Q104" s="23">
        <v>5016</v>
      </c>
      <c r="R104" s="23">
        <v>855</v>
      </c>
      <c r="S104" s="23">
        <v>0</v>
      </c>
      <c r="T104" s="23">
        <v>6422</v>
      </c>
      <c r="U104" s="23">
        <v>33614.839999999997</v>
      </c>
      <c r="V104" s="23">
        <v>0</v>
      </c>
      <c r="W104" s="23">
        <f>U104+V104</f>
        <v>33614.839999999997</v>
      </c>
      <c r="X104" s="52">
        <v>14750</v>
      </c>
      <c r="Y104" s="52">
        <v>19</v>
      </c>
      <c r="Z104" s="47">
        <v>240</v>
      </c>
      <c r="AA104" s="47">
        <v>221</v>
      </c>
      <c r="AB104" s="23">
        <f t="shared" si="5"/>
        <v>5697.4305084745756</v>
      </c>
      <c r="AC104" s="23">
        <f t="shared" si="6"/>
        <v>140.06183333333331</v>
      </c>
      <c r="AD104" s="23" t="s">
        <v>1412</v>
      </c>
      <c r="AE104" s="284"/>
    </row>
    <row r="105" spans="1:31" x14ac:dyDescent="0.25">
      <c r="A105" s="21" t="s">
        <v>627</v>
      </c>
      <c r="B105" s="39" t="s">
        <v>771</v>
      </c>
      <c r="C105" s="21" t="s">
        <v>781</v>
      </c>
      <c r="D105" s="21">
        <v>0</v>
      </c>
      <c r="E105" s="21">
        <v>4.9000000000000004</v>
      </c>
      <c r="F105" s="21" t="s">
        <v>544</v>
      </c>
      <c r="G105" s="21" t="s">
        <v>781</v>
      </c>
      <c r="H105" s="21">
        <v>0</v>
      </c>
      <c r="I105" s="21">
        <v>10</v>
      </c>
      <c r="J105" s="21">
        <v>10</v>
      </c>
      <c r="K105" s="224">
        <v>10098</v>
      </c>
      <c r="L105" s="224">
        <v>0</v>
      </c>
      <c r="M105" s="23">
        <v>2019.6</v>
      </c>
      <c r="N105" s="23">
        <v>0</v>
      </c>
      <c r="O105" s="23">
        <v>414.04</v>
      </c>
      <c r="P105" s="23">
        <v>1150.05</v>
      </c>
      <c r="Q105" s="23">
        <v>3905</v>
      </c>
      <c r="R105" s="23">
        <v>627</v>
      </c>
      <c r="S105" s="23">
        <v>0</v>
      </c>
      <c r="T105" s="23">
        <v>4950</v>
      </c>
      <c r="U105" s="23">
        <v>23163.69</v>
      </c>
      <c r="V105" s="23">
        <v>0</v>
      </c>
      <c r="W105" s="23">
        <f>V105+U105</f>
        <v>23163.69</v>
      </c>
      <c r="X105" s="52">
        <v>12250</v>
      </c>
      <c r="Y105" s="52">
        <v>10</v>
      </c>
      <c r="Z105" s="47">
        <v>100</v>
      </c>
      <c r="AA105" s="47">
        <v>77</v>
      </c>
      <c r="AB105" s="23">
        <f t="shared" si="5"/>
        <v>4727.2836734693874</v>
      </c>
      <c r="AC105" s="23">
        <f>W105/Z105</f>
        <v>231.6369</v>
      </c>
      <c r="AD105" s="23" t="s">
        <v>1412</v>
      </c>
      <c r="AE105" s="284"/>
    </row>
    <row r="106" spans="1:31" x14ac:dyDescent="0.25">
      <c r="A106" s="21" t="s">
        <v>627</v>
      </c>
      <c r="B106" s="39" t="s">
        <v>1126</v>
      </c>
      <c r="C106" s="21" t="s">
        <v>1128</v>
      </c>
      <c r="D106" s="21">
        <v>0</v>
      </c>
      <c r="E106" s="21">
        <v>4.9000000000000004</v>
      </c>
      <c r="F106" s="21" t="s">
        <v>544</v>
      </c>
      <c r="G106" s="21" t="s">
        <v>1128</v>
      </c>
      <c r="H106" s="21">
        <v>0</v>
      </c>
      <c r="I106" s="21">
        <v>26</v>
      </c>
      <c r="J106" s="21">
        <v>11</v>
      </c>
      <c r="K106" s="224">
        <v>32284.46</v>
      </c>
      <c r="L106" s="224">
        <v>510.57</v>
      </c>
      <c r="M106" s="23">
        <v>5055.75</v>
      </c>
      <c r="N106" s="23">
        <v>0</v>
      </c>
      <c r="O106" s="23">
        <v>1387.88</v>
      </c>
      <c r="P106" s="23">
        <v>6819.02</v>
      </c>
      <c r="Q106" s="23">
        <v>16676.400000000001</v>
      </c>
      <c r="R106" s="23">
        <v>1482</v>
      </c>
      <c r="S106" s="23">
        <v>0</v>
      </c>
      <c r="T106" s="23">
        <v>9676.7999999999993</v>
      </c>
      <c r="U106" s="23">
        <v>73892.88</v>
      </c>
      <c r="V106" s="23">
        <v>0</v>
      </c>
      <c r="W106" s="23">
        <f>V106+U106</f>
        <v>73892.88</v>
      </c>
      <c r="X106" s="52">
        <v>22750</v>
      </c>
      <c r="Y106" s="52">
        <v>26</v>
      </c>
      <c r="Z106" s="47">
        <v>286</v>
      </c>
      <c r="AA106" s="47">
        <v>231</v>
      </c>
      <c r="AB106" s="23">
        <f t="shared" si="5"/>
        <v>15080.179591836735</v>
      </c>
      <c r="AC106" s="23">
        <f>W106/Z106</f>
        <v>258.36671328671332</v>
      </c>
      <c r="AD106" s="23" t="s">
        <v>1412</v>
      </c>
      <c r="AE106" s="284">
        <v>1</v>
      </c>
    </row>
    <row r="107" spans="1:31" x14ac:dyDescent="0.25">
      <c r="A107" s="21" t="s">
        <v>47</v>
      </c>
      <c r="B107" s="32" t="s">
        <v>67</v>
      </c>
      <c r="C107" s="21" t="s">
        <v>70</v>
      </c>
      <c r="D107" s="21">
        <v>4.5</v>
      </c>
      <c r="E107" s="21">
        <v>0</v>
      </c>
      <c r="F107" s="21" t="s">
        <v>177</v>
      </c>
      <c r="G107" s="21" t="s">
        <v>70</v>
      </c>
      <c r="H107" s="21">
        <v>0</v>
      </c>
      <c r="I107" s="33">
        <v>20</v>
      </c>
      <c r="J107" s="33">
        <v>11</v>
      </c>
      <c r="K107" s="34">
        <v>15485.6</v>
      </c>
      <c r="L107" s="34">
        <v>0</v>
      </c>
      <c r="M107" s="34">
        <v>3097.12</v>
      </c>
      <c r="N107" s="23">
        <v>0</v>
      </c>
      <c r="O107" s="23">
        <v>1009.6</v>
      </c>
      <c r="P107" s="34">
        <v>635.6</v>
      </c>
      <c r="Q107" s="23">
        <v>5016</v>
      </c>
      <c r="R107" s="34">
        <v>757.32</v>
      </c>
      <c r="S107" s="23">
        <v>0</v>
      </c>
      <c r="T107" s="23">
        <v>6422</v>
      </c>
      <c r="U107" s="23">
        <v>32423.24</v>
      </c>
      <c r="V107" s="23">
        <v>0</v>
      </c>
      <c r="W107" s="23">
        <f>U107+V107</f>
        <v>32423.24</v>
      </c>
      <c r="X107" s="52">
        <v>11250</v>
      </c>
      <c r="Y107" s="52">
        <v>19</v>
      </c>
      <c r="Z107" s="52">
        <v>240</v>
      </c>
      <c r="AA107" s="52">
        <v>220</v>
      </c>
      <c r="AB107" s="23">
        <f t="shared" si="5"/>
        <v>7205.1644444444446</v>
      </c>
      <c r="AC107" s="23">
        <f>U107/Z107</f>
        <v>135.09683333333334</v>
      </c>
      <c r="AD107" s="23" t="s">
        <v>1433</v>
      </c>
      <c r="AE107" s="284"/>
    </row>
    <row r="108" spans="1:31" x14ac:dyDescent="0.25">
      <c r="A108" s="21" t="s">
        <v>627</v>
      </c>
      <c r="B108" s="39" t="s">
        <v>795</v>
      </c>
      <c r="C108" s="21" t="s">
        <v>808</v>
      </c>
      <c r="D108" s="21">
        <v>0</v>
      </c>
      <c r="E108" s="21">
        <v>4.66</v>
      </c>
      <c r="F108" s="21" t="s">
        <v>544</v>
      </c>
      <c r="G108" s="21" t="s">
        <v>808</v>
      </c>
      <c r="H108" s="21">
        <v>0</v>
      </c>
      <c r="I108" s="21">
        <v>8</v>
      </c>
      <c r="J108" s="21">
        <v>10</v>
      </c>
      <c r="K108" s="224">
        <v>8756</v>
      </c>
      <c r="L108" s="224">
        <v>137.52000000000001</v>
      </c>
      <c r="M108" s="23">
        <v>1371.19</v>
      </c>
      <c r="N108" s="23">
        <v>0</v>
      </c>
      <c r="O108" s="23">
        <v>374.88</v>
      </c>
      <c r="P108" s="23">
        <v>927.76</v>
      </c>
      <c r="Q108" s="23">
        <v>2805.89</v>
      </c>
      <c r="R108" s="23">
        <v>456</v>
      </c>
      <c r="S108" s="23">
        <v>0</v>
      </c>
      <c r="T108" s="23">
        <v>3780</v>
      </c>
      <c r="U108" s="23">
        <v>18609.240000000002</v>
      </c>
      <c r="V108" s="23">
        <v>0</v>
      </c>
      <c r="W108" s="23">
        <f>V108+U108</f>
        <v>18609.240000000002</v>
      </c>
      <c r="X108" s="52">
        <v>6990</v>
      </c>
      <c r="Y108" s="52">
        <v>8</v>
      </c>
      <c r="Z108" s="47">
        <v>80</v>
      </c>
      <c r="AA108" s="47">
        <v>80</v>
      </c>
      <c r="AB108" s="23">
        <f t="shared" si="5"/>
        <v>3993.3991416309013</v>
      </c>
      <c r="AC108" s="23">
        <f>W108/Z108</f>
        <v>232.61550000000003</v>
      </c>
      <c r="AD108" s="23" t="s">
        <v>1433</v>
      </c>
      <c r="AE108" s="284">
        <v>0.6</v>
      </c>
    </row>
    <row r="109" spans="1:31" x14ac:dyDescent="0.25">
      <c r="A109" s="21" t="s">
        <v>627</v>
      </c>
      <c r="B109" s="39" t="s">
        <v>1126</v>
      </c>
      <c r="C109" s="21" t="s">
        <v>1137</v>
      </c>
      <c r="D109" s="21">
        <v>0</v>
      </c>
      <c r="E109" s="21">
        <v>4.66</v>
      </c>
      <c r="F109" s="21" t="s">
        <v>544</v>
      </c>
      <c r="G109" s="21" t="s">
        <v>1137</v>
      </c>
      <c r="H109" s="21">
        <v>0</v>
      </c>
      <c r="I109" s="21">
        <v>18</v>
      </c>
      <c r="J109" s="21">
        <v>11</v>
      </c>
      <c r="K109" s="224">
        <v>22350.78</v>
      </c>
      <c r="L109" s="224">
        <v>353.47</v>
      </c>
      <c r="M109" s="23">
        <v>3500.13</v>
      </c>
      <c r="N109" s="23">
        <v>0</v>
      </c>
      <c r="O109" s="23">
        <v>960.84</v>
      </c>
      <c r="P109" s="23">
        <v>4720.8599999999997</v>
      </c>
      <c r="Q109" s="23">
        <v>11545.2</v>
      </c>
      <c r="R109" s="23">
        <v>1026</v>
      </c>
      <c r="S109" s="23">
        <v>0</v>
      </c>
      <c r="T109" s="23">
        <v>8467.2000000000007</v>
      </c>
      <c r="U109" s="23">
        <v>52924.49</v>
      </c>
      <c r="V109" s="23">
        <v>0</v>
      </c>
      <c r="W109" s="23">
        <f>V109+U109</f>
        <v>52924.49</v>
      </c>
      <c r="X109" s="52">
        <v>15750</v>
      </c>
      <c r="Y109" s="52">
        <v>18</v>
      </c>
      <c r="Z109" s="47">
        <v>198</v>
      </c>
      <c r="AA109" s="47">
        <v>121</v>
      </c>
      <c r="AB109" s="23">
        <f t="shared" si="5"/>
        <v>11357.18669527897</v>
      </c>
      <c r="AC109" s="23">
        <f>W109/Z109</f>
        <v>267.29540404040404</v>
      </c>
      <c r="AD109" s="23" t="s">
        <v>1433</v>
      </c>
      <c r="AE109" s="284">
        <v>1</v>
      </c>
    </row>
    <row r="110" spans="1:31" x14ac:dyDescent="0.25">
      <c r="A110" s="21" t="s">
        <v>38</v>
      </c>
      <c r="B110" s="225" t="s">
        <v>78</v>
      </c>
      <c r="C110" s="21" t="s">
        <v>81</v>
      </c>
      <c r="D110" s="21">
        <v>5.9</v>
      </c>
      <c r="E110" s="21">
        <v>0</v>
      </c>
      <c r="F110" s="21" t="s">
        <v>177</v>
      </c>
      <c r="G110" s="21" t="s">
        <v>81</v>
      </c>
      <c r="H110" s="21">
        <v>0</v>
      </c>
      <c r="I110" s="21">
        <v>20</v>
      </c>
      <c r="J110" s="21">
        <v>14</v>
      </c>
      <c r="K110" s="224">
        <v>15485.6</v>
      </c>
      <c r="L110" s="224">
        <v>0</v>
      </c>
      <c r="M110" s="23">
        <v>3097.12</v>
      </c>
      <c r="N110" s="23">
        <v>0</v>
      </c>
      <c r="O110" s="23">
        <v>1009.6</v>
      </c>
      <c r="P110" s="23">
        <v>617.6</v>
      </c>
      <c r="Q110" s="23">
        <v>5016</v>
      </c>
      <c r="R110" s="23">
        <v>756.78</v>
      </c>
      <c r="S110" s="23">
        <v>0</v>
      </c>
      <c r="T110" s="23">
        <v>6422</v>
      </c>
      <c r="U110" s="23">
        <v>32404.7</v>
      </c>
      <c r="V110" s="23">
        <v>0</v>
      </c>
      <c r="W110" s="23">
        <f>U110+V110</f>
        <v>32404.7</v>
      </c>
      <c r="X110" s="52">
        <v>14750</v>
      </c>
      <c r="Y110" s="52">
        <v>19</v>
      </c>
      <c r="Z110" s="52">
        <v>240</v>
      </c>
      <c r="AA110" s="52">
        <v>226</v>
      </c>
      <c r="AB110" s="23">
        <f t="shared" si="5"/>
        <v>5492.3220338983047</v>
      </c>
      <c r="AC110" s="23">
        <f>U110/Z110</f>
        <v>135.01958333333334</v>
      </c>
      <c r="AD110" s="23" t="s">
        <v>1423</v>
      </c>
      <c r="AE110" s="284"/>
    </row>
    <row r="111" spans="1:31" x14ac:dyDescent="0.25">
      <c r="A111" s="21" t="s">
        <v>627</v>
      </c>
      <c r="B111" s="39" t="s">
        <v>795</v>
      </c>
      <c r="C111" s="21" t="s">
        <v>812</v>
      </c>
      <c r="D111" s="21">
        <v>0</v>
      </c>
      <c r="E111" s="21">
        <v>4.66</v>
      </c>
      <c r="F111" s="21" t="s">
        <v>544</v>
      </c>
      <c r="G111" s="21" t="s">
        <v>813</v>
      </c>
      <c r="H111" s="21">
        <v>0</v>
      </c>
      <c r="I111" s="21">
        <v>8</v>
      </c>
      <c r="J111" s="21">
        <v>10</v>
      </c>
      <c r="K111" s="224">
        <v>8756</v>
      </c>
      <c r="L111" s="224">
        <v>137.52000000000001</v>
      </c>
      <c r="M111" s="23">
        <v>1371.19</v>
      </c>
      <c r="N111" s="23">
        <v>0</v>
      </c>
      <c r="O111" s="23">
        <v>374.88</v>
      </c>
      <c r="P111" s="23">
        <v>927.76</v>
      </c>
      <c r="Q111" s="23">
        <v>2805.89</v>
      </c>
      <c r="R111" s="23">
        <v>456</v>
      </c>
      <c r="S111" s="23">
        <v>0</v>
      </c>
      <c r="T111" s="23">
        <v>3780</v>
      </c>
      <c r="U111" s="23">
        <v>18609.240000000002</v>
      </c>
      <c r="V111" s="23">
        <v>0</v>
      </c>
      <c r="W111" s="23">
        <f>V111+U111</f>
        <v>18609.240000000002</v>
      </c>
      <c r="X111" s="52">
        <v>6990</v>
      </c>
      <c r="Y111" s="52">
        <v>8</v>
      </c>
      <c r="Z111" s="47">
        <v>80</v>
      </c>
      <c r="AA111" s="47">
        <v>80</v>
      </c>
      <c r="AB111" s="23">
        <f t="shared" si="5"/>
        <v>3993.3991416309013</v>
      </c>
      <c r="AC111" s="23">
        <f>W111/Z111</f>
        <v>232.61550000000003</v>
      </c>
      <c r="AD111" s="23" t="s">
        <v>1423</v>
      </c>
      <c r="AE111" s="284">
        <v>0.6</v>
      </c>
    </row>
    <row r="112" spans="1:31" x14ac:dyDescent="0.25">
      <c r="A112" s="21" t="s">
        <v>47</v>
      </c>
      <c r="B112" s="37" t="s">
        <v>78</v>
      </c>
      <c r="C112" s="21" t="s">
        <v>79</v>
      </c>
      <c r="D112" s="21">
        <v>5.9</v>
      </c>
      <c r="E112" s="21">
        <v>0</v>
      </c>
      <c r="F112" s="21" t="s">
        <v>177</v>
      </c>
      <c r="G112" s="21" t="s">
        <v>79</v>
      </c>
      <c r="H112" s="21">
        <v>0</v>
      </c>
      <c r="I112" s="33">
        <v>20</v>
      </c>
      <c r="J112" s="33">
        <v>11</v>
      </c>
      <c r="K112" s="34">
        <v>15485.6</v>
      </c>
      <c r="L112" s="34">
        <v>0</v>
      </c>
      <c r="M112" s="34">
        <v>3097.12</v>
      </c>
      <c r="N112" s="23">
        <v>0</v>
      </c>
      <c r="O112" s="23">
        <v>1009.6</v>
      </c>
      <c r="P112" s="34">
        <v>617.6</v>
      </c>
      <c r="Q112" s="23">
        <v>5016</v>
      </c>
      <c r="R112" s="34">
        <v>756.78</v>
      </c>
      <c r="S112" s="23">
        <v>0</v>
      </c>
      <c r="T112" s="23">
        <v>6422</v>
      </c>
      <c r="U112" s="23">
        <v>32404.7</v>
      </c>
      <c r="V112" s="23">
        <v>0</v>
      </c>
      <c r="W112" s="23">
        <f>U112+V112</f>
        <v>32404.7</v>
      </c>
      <c r="X112" s="52">
        <v>14750</v>
      </c>
      <c r="Y112" s="52">
        <v>19</v>
      </c>
      <c r="Z112" s="52">
        <v>249</v>
      </c>
      <c r="AA112" s="52">
        <v>262</v>
      </c>
      <c r="AB112" s="23">
        <f t="shared" si="5"/>
        <v>5492.3220338983047</v>
      </c>
      <c r="AC112" s="23">
        <f>U112/Z112</f>
        <v>130.13935742971887</v>
      </c>
      <c r="AD112" s="23" t="s">
        <v>1469</v>
      </c>
      <c r="AE112" s="284"/>
    </row>
    <row r="113" spans="1:31" x14ac:dyDescent="0.25">
      <c r="A113" s="21" t="s">
        <v>627</v>
      </c>
      <c r="B113" s="39" t="s">
        <v>771</v>
      </c>
      <c r="C113" s="21" t="s">
        <v>780</v>
      </c>
      <c r="D113" s="21">
        <v>0</v>
      </c>
      <c r="E113" s="21">
        <v>5.32</v>
      </c>
      <c r="F113" s="21" t="s">
        <v>544</v>
      </c>
      <c r="G113" s="21" t="s">
        <v>780</v>
      </c>
      <c r="H113" s="21">
        <v>0</v>
      </c>
      <c r="I113" s="21">
        <v>10</v>
      </c>
      <c r="J113" s="21">
        <v>10</v>
      </c>
      <c r="K113" s="224">
        <v>11016</v>
      </c>
      <c r="L113" s="224">
        <v>0</v>
      </c>
      <c r="M113" s="120">
        <v>2203.1999999999998</v>
      </c>
      <c r="N113" s="120">
        <v>0</v>
      </c>
      <c r="O113" s="120">
        <v>451.68</v>
      </c>
      <c r="P113" s="120">
        <v>1254.5999999999999</v>
      </c>
      <c r="Q113" s="120">
        <v>4260</v>
      </c>
      <c r="R113" s="120">
        <v>684</v>
      </c>
      <c r="S113" s="120">
        <v>0</v>
      </c>
      <c r="T113" s="120">
        <v>5445</v>
      </c>
      <c r="U113" s="120">
        <v>25314.48</v>
      </c>
      <c r="V113" s="23">
        <v>0</v>
      </c>
      <c r="W113" s="23">
        <f>V113+U113</f>
        <v>25314.48</v>
      </c>
      <c r="X113" s="52">
        <v>13300</v>
      </c>
      <c r="Y113" s="52">
        <v>10</v>
      </c>
      <c r="Z113" s="47">
        <v>100</v>
      </c>
      <c r="AA113" s="47">
        <v>110</v>
      </c>
      <c r="AB113" s="23">
        <f t="shared" si="5"/>
        <v>4758.3609022556384</v>
      </c>
      <c r="AC113" s="23">
        <f>W113/Z113</f>
        <v>253.1448</v>
      </c>
      <c r="AD113" s="23" t="s">
        <v>1469</v>
      </c>
      <c r="AE113" s="284"/>
    </row>
    <row r="114" spans="1:31" x14ac:dyDescent="0.25">
      <c r="A114" s="21" t="s">
        <v>1028</v>
      </c>
      <c r="B114" s="39" t="s">
        <v>1165</v>
      </c>
      <c r="C114" s="21" t="s">
        <v>1178</v>
      </c>
      <c r="D114" s="21">
        <v>0</v>
      </c>
      <c r="E114" s="21">
        <v>4.09</v>
      </c>
      <c r="F114" s="21" t="s">
        <v>544</v>
      </c>
      <c r="G114" s="21" t="s">
        <v>1178</v>
      </c>
      <c r="H114" s="21">
        <v>0</v>
      </c>
      <c r="I114" s="21">
        <v>5</v>
      </c>
      <c r="J114" s="21">
        <v>11</v>
      </c>
      <c r="K114" s="224">
        <v>6100.75</v>
      </c>
      <c r="L114" s="224">
        <v>96.03</v>
      </c>
      <c r="M114" s="120">
        <v>955.38</v>
      </c>
      <c r="N114" s="120">
        <v>0</v>
      </c>
      <c r="O114" s="120">
        <v>262.2</v>
      </c>
      <c r="P114" s="120">
        <v>606.85</v>
      </c>
      <c r="Q114" s="120">
        <v>3168.2</v>
      </c>
      <c r="R114" s="120">
        <v>285</v>
      </c>
      <c r="S114" s="120">
        <v>0</v>
      </c>
      <c r="T114" s="120">
        <v>2419.1999999999998</v>
      </c>
      <c r="U114" s="120">
        <v>13893.61</v>
      </c>
      <c r="V114" s="23">
        <v>0</v>
      </c>
      <c r="W114" s="23">
        <f>V114+U114</f>
        <v>13893.61</v>
      </c>
      <c r="X114" s="52">
        <v>7780</v>
      </c>
      <c r="Y114" s="52">
        <v>5</v>
      </c>
      <c r="Z114" s="47">
        <v>55</v>
      </c>
      <c r="AA114" s="47">
        <v>55</v>
      </c>
      <c r="AB114" s="23">
        <f t="shared" si="5"/>
        <v>3396.9706601466996</v>
      </c>
      <c r="AC114" s="23">
        <f t="shared" ref="AC114:AC125" si="8">U114/Z114</f>
        <v>252.61109090909093</v>
      </c>
      <c r="AD114" s="23" t="s">
        <v>1985</v>
      </c>
      <c r="AE114" s="284">
        <v>0.76</v>
      </c>
    </row>
    <row r="115" spans="1:31" x14ac:dyDescent="0.25">
      <c r="A115" s="21" t="s">
        <v>33</v>
      </c>
      <c r="B115" s="39" t="s">
        <v>84</v>
      </c>
      <c r="C115" s="21" t="s">
        <v>86</v>
      </c>
      <c r="D115" s="21">
        <v>5.9</v>
      </c>
      <c r="E115" s="21">
        <v>0</v>
      </c>
      <c r="F115" s="21" t="s">
        <v>177</v>
      </c>
      <c r="G115" s="21" t="s">
        <v>86</v>
      </c>
      <c r="H115" s="21">
        <v>2</v>
      </c>
      <c r="I115" s="21">
        <v>20</v>
      </c>
      <c r="J115" s="21">
        <v>14</v>
      </c>
      <c r="K115" s="224">
        <v>15485.6</v>
      </c>
      <c r="L115" s="224">
        <v>0</v>
      </c>
      <c r="M115" s="23">
        <v>3097.12</v>
      </c>
      <c r="N115" s="23">
        <v>0</v>
      </c>
      <c r="O115" s="23">
        <v>1009.6</v>
      </c>
      <c r="P115" s="23">
        <v>626.6</v>
      </c>
      <c r="Q115" s="23">
        <v>5016</v>
      </c>
      <c r="R115" s="23">
        <v>855</v>
      </c>
      <c r="S115" s="23">
        <v>1043.56</v>
      </c>
      <c r="T115" s="23">
        <v>6422</v>
      </c>
      <c r="U115" s="23">
        <v>33555.480000000003</v>
      </c>
      <c r="V115" s="23">
        <v>0</v>
      </c>
      <c r="W115" s="23">
        <f>U115+V115</f>
        <v>33555.480000000003</v>
      </c>
      <c r="X115" s="52">
        <v>14750</v>
      </c>
      <c r="Y115" s="52">
        <v>19</v>
      </c>
      <c r="Z115" s="47">
        <v>240</v>
      </c>
      <c r="AA115" s="47">
        <v>208</v>
      </c>
      <c r="AB115" s="23">
        <f t="shared" si="5"/>
        <v>5687.3694915254237</v>
      </c>
      <c r="AC115" s="23">
        <f t="shared" si="8"/>
        <v>139.81450000000001</v>
      </c>
      <c r="AD115" s="23" t="s">
        <v>1411</v>
      </c>
      <c r="AE115" s="284"/>
    </row>
    <row r="116" spans="1:31" x14ac:dyDescent="0.25">
      <c r="A116" s="38" t="s">
        <v>33</v>
      </c>
      <c r="B116" s="39" t="s">
        <v>67</v>
      </c>
      <c r="C116" s="21" t="s">
        <v>69</v>
      </c>
      <c r="D116" s="21">
        <v>4</v>
      </c>
      <c r="E116" s="21">
        <v>0</v>
      </c>
      <c r="F116" s="21" t="s">
        <v>177</v>
      </c>
      <c r="G116" s="21" t="s">
        <v>69</v>
      </c>
      <c r="H116" s="21">
        <v>0</v>
      </c>
      <c r="I116" s="21">
        <v>20</v>
      </c>
      <c r="J116" s="21">
        <v>14</v>
      </c>
      <c r="K116" s="224">
        <v>15485.6</v>
      </c>
      <c r="L116" s="224">
        <v>0</v>
      </c>
      <c r="M116" s="23">
        <v>3097.12</v>
      </c>
      <c r="N116" s="23">
        <v>0</v>
      </c>
      <c r="O116" s="23">
        <v>1009.6</v>
      </c>
      <c r="P116" s="23">
        <v>617.6</v>
      </c>
      <c r="Q116" s="23">
        <v>5016</v>
      </c>
      <c r="R116" s="23">
        <v>756.78</v>
      </c>
      <c r="S116" s="23">
        <v>0</v>
      </c>
      <c r="T116" s="23">
        <v>6422</v>
      </c>
      <c r="U116" s="120">
        <v>32404.7</v>
      </c>
      <c r="V116" s="23">
        <v>0</v>
      </c>
      <c r="W116" s="23">
        <f>U116+V116</f>
        <v>32404.7</v>
      </c>
      <c r="X116" s="52">
        <v>11250</v>
      </c>
      <c r="Y116" s="52">
        <v>19</v>
      </c>
      <c r="Z116" s="47">
        <v>240</v>
      </c>
      <c r="AA116" s="47">
        <v>260</v>
      </c>
      <c r="AB116" s="23">
        <f t="shared" si="5"/>
        <v>8101.1750000000002</v>
      </c>
      <c r="AC116" s="23">
        <f t="shared" si="8"/>
        <v>135.01958333333334</v>
      </c>
      <c r="AD116" s="23" t="s">
        <v>1410</v>
      </c>
      <c r="AE116" s="284"/>
    </row>
    <row r="117" spans="1:31" x14ac:dyDescent="0.25">
      <c r="A117" s="21" t="s">
        <v>1108</v>
      </c>
      <c r="B117" s="39" t="s">
        <v>1145</v>
      </c>
      <c r="C117" s="21" t="s">
        <v>1148</v>
      </c>
      <c r="D117" s="21">
        <v>0</v>
      </c>
      <c r="E117" s="21">
        <v>3.05</v>
      </c>
      <c r="F117" s="21" t="s">
        <v>544</v>
      </c>
      <c r="G117" s="21" t="s">
        <v>1148</v>
      </c>
      <c r="H117" s="21">
        <v>0</v>
      </c>
      <c r="I117" s="21">
        <v>8</v>
      </c>
      <c r="J117" s="21">
        <v>11</v>
      </c>
      <c r="K117" s="224">
        <v>9761.2000000000007</v>
      </c>
      <c r="L117" s="224">
        <v>153.65</v>
      </c>
      <c r="M117" s="120">
        <v>1528.6</v>
      </c>
      <c r="N117" s="120">
        <v>0</v>
      </c>
      <c r="O117" s="120">
        <v>419.52</v>
      </c>
      <c r="P117" s="120">
        <v>2186.96</v>
      </c>
      <c r="Q117" s="120">
        <v>4820.8</v>
      </c>
      <c r="R117" s="120">
        <v>456</v>
      </c>
      <c r="S117" s="120">
        <v>0</v>
      </c>
      <c r="T117" s="120">
        <v>1528.6</v>
      </c>
      <c r="U117" s="120">
        <v>22955.53</v>
      </c>
      <c r="V117" s="23">
        <v>0</v>
      </c>
      <c r="W117" s="23">
        <f>V117+U117</f>
        <v>22955.53</v>
      </c>
      <c r="X117" s="52">
        <v>7000</v>
      </c>
      <c r="Y117" s="52">
        <v>8</v>
      </c>
      <c r="Z117" s="47">
        <v>88</v>
      </c>
      <c r="AA117" s="47">
        <v>77</v>
      </c>
      <c r="AB117" s="23">
        <f t="shared" si="5"/>
        <v>7526.4032786885246</v>
      </c>
      <c r="AC117" s="23">
        <f t="shared" si="8"/>
        <v>260.85829545454544</v>
      </c>
      <c r="AD117" s="23" t="s">
        <v>1410</v>
      </c>
      <c r="AE117" s="284">
        <v>0.91</v>
      </c>
    </row>
    <row r="118" spans="1:31" x14ac:dyDescent="0.25">
      <c r="A118" s="21" t="s">
        <v>38</v>
      </c>
      <c r="B118" s="39" t="s">
        <v>67</v>
      </c>
      <c r="C118" s="21" t="s">
        <v>73</v>
      </c>
      <c r="D118" s="21">
        <v>6</v>
      </c>
      <c r="E118" s="21">
        <v>0</v>
      </c>
      <c r="F118" s="21" t="s">
        <v>177</v>
      </c>
      <c r="G118" s="21" t="s">
        <v>73</v>
      </c>
      <c r="H118" s="21">
        <v>0</v>
      </c>
      <c r="I118" s="21">
        <v>20</v>
      </c>
      <c r="J118" s="21">
        <v>14</v>
      </c>
      <c r="K118" s="224">
        <v>15485.6</v>
      </c>
      <c r="L118" s="224">
        <v>0</v>
      </c>
      <c r="M118" s="120">
        <v>3097.12</v>
      </c>
      <c r="N118" s="120">
        <v>0</v>
      </c>
      <c r="O118" s="120">
        <v>10098.6</v>
      </c>
      <c r="P118" s="120">
        <v>626.6</v>
      </c>
      <c r="Q118" s="120">
        <v>5016</v>
      </c>
      <c r="R118" s="120">
        <v>757.05</v>
      </c>
      <c r="S118" s="120">
        <v>0</v>
      </c>
      <c r="T118" s="120">
        <v>6422</v>
      </c>
      <c r="U118" s="120">
        <v>32413.97</v>
      </c>
      <c r="V118" s="23">
        <v>0</v>
      </c>
      <c r="W118" s="23">
        <f>U118+V118</f>
        <v>32413.97</v>
      </c>
      <c r="X118" s="52">
        <v>15000</v>
      </c>
      <c r="Y118" s="52">
        <v>19</v>
      </c>
      <c r="Z118" s="52">
        <v>240</v>
      </c>
      <c r="AA118" s="52">
        <v>260</v>
      </c>
      <c r="AB118" s="23">
        <f t="shared" si="5"/>
        <v>5402.3283333333338</v>
      </c>
      <c r="AC118" s="23">
        <f t="shared" si="8"/>
        <v>135.05820833333334</v>
      </c>
      <c r="AD118" s="23" t="s">
        <v>1422</v>
      </c>
      <c r="AE118" s="284"/>
    </row>
    <row r="119" spans="1:31" x14ac:dyDescent="0.25">
      <c r="A119" s="21" t="s">
        <v>1108</v>
      </c>
      <c r="B119" s="39" t="s">
        <v>1145</v>
      </c>
      <c r="C119" s="21" t="s">
        <v>1152</v>
      </c>
      <c r="D119" s="21">
        <v>0</v>
      </c>
      <c r="E119" s="21">
        <v>5.0199999999999996</v>
      </c>
      <c r="F119" s="21" t="s">
        <v>544</v>
      </c>
      <c r="G119" s="21" t="s">
        <v>1152</v>
      </c>
      <c r="H119" s="21">
        <v>0</v>
      </c>
      <c r="I119" s="21">
        <v>15</v>
      </c>
      <c r="J119" s="21">
        <v>11</v>
      </c>
      <c r="K119" s="224">
        <v>18302.25</v>
      </c>
      <c r="L119" s="224">
        <v>288.08999999999997</v>
      </c>
      <c r="M119" s="120">
        <v>2866.13</v>
      </c>
      <c r="N119" s="120">
        <v>0</v>
      </c>
      <c r="O119" s="120">
        <v>786.6</v>
      </c>
      <c r="P119" s="120">
        <v>4100.55</v>
      </c>
      <c r="Q119" s="120">
        <v>9039</v>
      </c>
      <c r="R119" s="120">
        <v>855</v>
      </c>
      <c r="S119" s="120">
        <v>0</v>
      </c>
      <c r="T119" s="120">
        <v>7257.6</v>
      </c>
      <c r="U119" s="120">
        <v>43495.23</v>
      </c>
      <c r="V119" s="23">
        <v>0</v>
      </c>
      <c r="W119" s="23">
        <f>V119+U119</f>
        <v>43495.23</v>
      </c>
      <c r="X119" s="52">
        <v>13125</v>
      </c>
      <c r="Y119" s="52">
        <v>15</v>
      </c>
      <c r="Z119" s="47">
        <v>165</v>
      </c>
      <c r="AA119" s="47">
        <v>110</v>
      </c>
      <c r="AB119" s="23">
        <f t="shared" si="5"/>
        <v>8664.38844621514</v>
      </c>
      <c r="AC119" s="23">
        <f t="shared" si="8"/>
        <v>263.60745454545457</v>
      </c>
      <c r="AD119" s="23" t="s">
        <v>1422</v>
      </c>
      <c r="AE119" s="284">
        <v>1</v>
      </c>
    </row>
    <row r="120" spans="1:31" x14ac:dyDescent="0.25">
      <c r="A120" s="21" t="s">
        <v>44</v>
      </c>
      <c r="B120" s="32" t="s">
        <v>34</v>
      </c>
      <c r="C120" s="21" t="s">
        <v>45</v>
      </c>
      <c r="D120" s="21">
        <v>3</v>
      </c>
      <c r="E120" s="21">
        <v>0</v>
      </c>
      <c r="F120" s="21" t="s">
        <v>177</v>
      </c>
      <c r="G120" s="21" t="s">
        <v>45</v>
      </c>
      <c r="H120" s="21">
        <v>0</v>
      </c>
      <c r="I120" s="33">
        <v>22</v>
      </c>
      <c r="J120" s="33">
        <v>12</v>
      </c>
      <c r="K120" s="34">
        <v>17034.16</v>
      </c>
      <c r="L120" s="34">
        <v>0</v>
      </c>
      <c r="M120" s="34">
        <v>3406.83</v>
      </c>
      <c r="N120" s="23">
        <v>0</v>
      </c>
      <c r="O120" s="23">
        <v>1110.56</v>
      </c>
      <c r="P120" s="34">
        <v>679.36</v>
      </c>
      <c r="Q120" s="23">
        <v>5517.6</v>
      </c>
      <c r="R120" s="34">
        <v>832.46</v>
      </c>
      <c r="S120" s="23">
        <v>0</v>
      </c>
      <c r="T120" s="23">
        <v>7098</v>
      </c>
      <c r="U120" s="23">
        <v>35678.97</v>
      </c>
      <c r="V120" s="23">
        <v>0</v>
      </c>
      <c r="W120" s="23">
        <f>U120+V120</f>
        <v>35678.97</v>
      </c>
      <c r="X120" s="52">
        <v>7500</v>
      </c>
      <c r="Y120" s="52">
        <v>21</v>
      </c>
      <c r="Z120" s="52">
        <v>264</v>
      </c>
      <c r="AA120" s="52">
        <v>165</v>
      </c>
      <c r="AB120" s="23">
        <f t="shared" si="5"/>
        <v>11892.99</v>
      </c>
      <c r="AC120" s="23">
        <f t="shared" si="8"/>
        <v>135.14761363636364</v>
      </c>
      <c r="AD120" s="23" t="s">
        <v>1429</v>
      </c>
      <c r="AE120" s="284"/>
    </row>
    <row r="121" spans="1:31" x14ac:dyDescent="0.25">
      <c r="A121" s="21" t="s">
        <v>1108</v>
      </c>
      <c r="B121" s="39" t="s">
        <v>1145</v>
      </c>
      <c r="C121" s="21" t="s">
        <v>1149</v>
      </c>
      <c r="D121" s="21">
        <v>0</v>
      </c>
      <c r="E121" s="21">
        <v>1.1399999999999999</v>
      </c>
      <c r="F121" s="21" t="s">
        <v>544</v>
      </c>
      <c r="G121" s="21" t="s">
        <v>1149</v>
      </c>
      <c r="H121" s="21">
        <v>0</v>
      </c>
      <c r="I121" s="21">
        <v>2</v>
      </c>
      <c r="J121" s="21">
        <v>11</v>
      </c>
      <c r="K121" s="224">
        <v>2440.3000000000002</v>
      </c>
      <c r="L121" s="224">
        <v>38.409999999999997</v>
      </c>
      <c r="M121" s="120">
        <v>382.15</v>
      </c>
      <c r="N121" s="120">
        <v>0</v>
      </c>
      <c r="O121" s="120">
        <v>104.88</v>
      </c>
      <c r="P121" s="120">
        <v>546.74</v>
      </c>
      <c r="Q121" s="120">
        <v>1205.2</v>
      </c>
      <c r="R121" s="120">
        <v>114</v>
      </c>
      <c r="S121" s="120">
        <v>0</v>
      </c>
      <c r="T121" s="120">
        <v>604.79999999999995</v>
      </c>
      <c r="U121" s="120">
        <v>5436.48</v>
      </c>
      <c r="V121" s="23">
        <v>0</v>
      </c>
      <c r="W121" s="23">
        <f>V121+U121</f>
        <v>5436.48</v>
      </c>
      <c r="X121" s="52">
        <v>1750</v>
      </c>
      <c r="Y121" s="52">
        <v>2</v>
      </c>
      <c r="Z121" s="47">
        <v>22</v>
      </c>
      <c r="AA121" s="47">
        <v>22</v>
      </c>
      <c r="AB121" s="23">
        <f t="shared" si="5"/>
        <v>4768.8421052631584</v>
      </c>
      <c r="AC121" s="23">
        <f t="shared" si="8"/>
        <v>247.11272727272726</v>
      </c>
      <c r="AD121" s="23" t="s">
        <v>1429</v>
      </c>
      <c r="AE121" s="284">
        <v>0.61</v>
      </c>
    </row>
    <row r="122" spans="1:31" x14ac:dyDescent="0.25">
      <c r="A122" s="21" t="s">
        <v>47</v>
      </c>
      <c r="B122" s="39" t="s">
        <v>553</v>
      </c>
      <c r="C122" s="21" t="s">
        <v>551</v>
      </c>
      <c r="D122" s="21">
        <v>30</v>
      </c>
      <c r="E122" s="21">
        <v>0</v>
      </c>
      <c r="F122" s="21" t="s">
        <v>177</v>
      </c>
      <c r="G122" s="21" t="s">
        <v>551</v>
      </c>
      <c r="H122" s="21">
        <v>0</v>
      </c>
      <c r="I122" s="21">
        <v>20</v>
      </c>
      <c r="J122" s="33">
        <v>12</v>
      </c>
      <c r="K122" s="23">
        <v>19444.599999999999</v>
      </c>
      <c r="L122" s="23">
        <v>0</v>
      </c>
      <c r="M122" s="23">
        <v>3888.92</v>
      </c>
      <c r="N122" s="23">
        <v>0</v>
      </c>
      <c r="O122" s="23">
        <v>1040.5999999999999</v>
      </c>
      <c r="P122" s="23">
        <v>9069.7999999999993</v>
      </c>
      <c r="Q122" s="23">
        <v>7484</v>
      </c>
      <c r="R122" s="23">
        <v>1227.8399999999999</v>
      </c>
      <c r="S122" s="23">
        <v>0</v>
      </c>
      <c r="T122" s="23">
        <v>8320</v>
      </c>
      <c r="U122" s="23">
        <v>50475.76</v>
      </c>
      <c r="V122" s="23">
        <v>0</v>
      </c>
      <c r="W122" s="23">
        <f>U122+V122</f>
        <v>50475.76</v>
      </c>
      <c r="X122" s="52">
        <v>75000</v>
      </c>
      <c r="Y122" s="52">
        <v>19</v>
      </c>
      <c r="Z122" s="52">
        <v>240</v>
      </c>
      <c r="AA122" s="52">
        <v>291</v>
      </c>
      <c r="AB122" s="23">
        <f t="shared" si="5"/>
        <v>1682.5253333333335</v>
      </c>
      <c r="AC122" s="23">
        <f t="shared" si="8"/>
        <v>210.31566666666669</v>
      </c>
      <c r="AD122" s="23" t="s">
        <v>1436</v>
      </c>
      <c r="AE122" s="284"/>
    </row>
    <row r="123" spans="1:31" x14ac:dyDescent="0.25">
      <c r="A123" s="21" t="s">
        <v>148</v>
      </c>
      <c r="B123" s="32" t="s">
        <v>537</v>
      </c>
      <c r="C123" s="21" t="s">
        <v>536</v>
      </c>
      <c r="D123" s="21">
        <v>30</v>
      </c>
      <c r="E123" s="21">
        <v>0</v>
      </c>
      <c r="F123" s="21" t="s">
        <v>177</v>
      </c>
      <c r="G123" s="21" t="s">
        <v>536</v>
      </c>
      <c r="H123" s="21">
        <v>0</v>
      </c>
      <c r="I123" s="33">
        <v>20</v>
      </c>
      <c r="J123" s="33">
        <v>13</v>
      </c>
      <c r="K123" s="34">
        <v>19777.400000000001</v>
      </c>
      <c r="L123" s="34">
        <v>0</v>
      </c>
      <c r="M123" s="34">
        <v>3955.48</v>
      </c>
      <c r="N123" s="23">
        <v>0</v>
      </c>
      <c r="O123" s="23">
        <v>1099.4000000000001</v>
      </c>
      <c r="P123" s="34">
        <v>12342.8</v>
      </c>
      <c r="Q123" s="23">
        <v>7484</v>
      </c>
      <c r="R123" s="34">
        <v>1339.77</v>
      </c>
      <c r="S123" s="23">
        <v>0</v>
      </c>
      <c r="T123" s="23">
        <v>8320</v>
      </c>
      <c r="U123" s="23">
        <v>54318.85</v>
      </c>
      <c r="V123" s="23">
        <v>0</v>
      </c>
      <c r="W123" s="23">
        <f>U123+V123</f>
        <v>54318.85</v>
      </c>
      <c r="X123" s="52">
        <v>75000</v>
      </c>
      <c r="Y123" s="52">
        <v>19</v>
      </c>
      <c r="Z123" s="52">
        <v>260</v>
      </c>
      <c r="AA123" s="52">
        <v>280</v>
      </c>
      <c r="AB123" s="23">
        <f t="shared" si="5"/>
        <v>1810.6283333333333</v>
      </c>
      <c r="AC123" s="23">
        <f t="shared" si="8"/>
        <v>208.91865384615383</v>
      </c>
      <c r="AD123" s="23" t="s">
        <v>1440</v>
      </c>
      <c r="AE123" s="284"/>
    </row>
    <row r="124" spans="1:31" x14ac:dyDescent="0.25">
      <c r="A124" s="21" t="s">
        <v>33</v>
      </c>
      <c r="B124" s="39" t="s">
        <v>531</v>
      </c>
      <c r="C124" s="21" t="s">
        <v>530</v>
      </c>
      <c r="D124" s="21">
        <v>30</v>
      </c>
      <c r="E124" s="21">
        <v>0</v>
      </c>
      <c r="F124" s="21" t="s">
        <v>177</v>
      </c>
      <c r="G124" s="21" t="s">
        <v>530</v>
      </c>
      <c r="H124" s="21">
        <v>0</v>
      </c>
      <c r="I124" s="21">
        <v>20</v>
      </c>
      <c r="J124" s="21">
        <v>12</v>
      </c>
      <c r="K124" s="224">
        <v>19444.599999999999</v>
      </c>
      <c r="L124" s="224">
        <v>0</v>
      </c>
      <c r="M124" s="23">
        <v>3888.92</v>
      </c>
      <c r="N124" s="23">
        <v>0</v>
      </c>
      <c r="O124" s="23">
        <v>1103</v>
      </c>
      <c r="P124" s="23">
        <v>9361</v>
      </c>
      <c r="Q124" s="23">
        <v>7484</v>
      </c>
      <c r="R124" s="23">
        <v>1238.45</v>
      </c>
      <c r="S124" s="23">
        <v>0</v>
      </c>
      <c r="T124" s="23">
        <v>8320</v>
      </c>
      <c r="U124" s="23">
        <v>50839.97</v>
      </c>
      <c r="V124" s="23">
        <v>0</v>
      </c>
      <c r="W124" s="23">
        <f>U124+V124</f>
        <v>50839.97</v>
      </c>
      <c r="X124" s="52">
        <v>75000</v>
      </c>
      <c r="Y124" s="52">
        <v>20</v>
      </c>
      <c r="Z124" s="47">
        <v>300</v>
      </c>
      <c r="AA124" s="47">
        <v>282</v>
      </c>
      <c r="AB124" s="23">
        <f t="shared" si="5"/>
        <v>1694.6656666666668</v>
      </c>
      <c r="AC124" s="23">
        <f t="shared" si="8"/>
        <v>169.46656666666667</v>
      </c>
      <c r="AD124" s="23" t="s">
        <v>1416</v>
      </c>
      <c r="AE124" s="284"/>
    </row>
    <row r="125" spans="1:31" x14ac:dyDescent="0.25">
      <c r="A125" s="21" t="s">
        <v>148</v>
      </c>
      <c r="B125" s="32" t="s">
        <v>509</v>
      </c>
      <c r="C125" s="21" t="s">
        <v>512</v>
      </c>
      <c r="D125" s="21">
        <v>30.6</v>
      </c>
      <c r="E125" s="21">
        <v>0</v>
      </c>
      <c r="F125" s="21" t="s">
        <v>177</v>
      </c>
      <c r="G125" s="21" t="s">
        <v>512</v>
      </c>
      <c r="H125" s="21">
        <v>0</v>
      </c>
      <c r="I125" s="33">
        <v>20</v>
      </c>
      <c r="J125" s="33">
        <v>13</v>
      </c>
      <c r="K125" s="34">
        <v>19111.8</v>
      </c>
      <c r="L125" s="34">
        <v>0</v>
      </c>
      <c r="M125" s="34">
        <v>3822.36</v>
      </c>
      <c r="N125" s="23">
        <v>0</v>
      </c>
      <c r="O125" s="23">
        <v>1099.4000000000001</v>
      </c>
      <c r="P125" s="34">
        <v>6032.4</v>
      </c>
      <c r="Q125" s="23">
        <v>7484</v>
      </c>
      <c r="R125" s="34">
        <v>1126.49</v>
      </c>
      <c r="S125" s="23">
        <v>0</v>
      </c>
      <c r="T125" s="23">
        <v>8320</v>
      </c>
      <c r="U125" s="23">
        <v>46996.45</v>
      </c>
      <c r="V125" s="23">
        <v>0</v>
      </c>
      <c r="W125" s="23">
        <f>U125+V125</f>
        <v>46996.45</v>
      </c>
      <c r="X125" s="52">
        <v>76500</v>
      </c>
      <c r="Y125" s="52">
        <v>19</v>
      </c>
      <c r="Z125" s="52">
        <v>260</v>
      </c>
      <c r="AA125" s="52">
        <v>429</v>
      </c>
      <c r="AB125" s="23">
        <f t="shared" si="5"/>
        <v>1535.831699346405</v>
      </c>
      <c r="AC125" s="23">
        <f t="shared" si="8"/>
        <v>180.75557692307692</v>
      </c>
      <c r="AD125" s="23" t="s">
        <v>1439</v>
      </c>
      <c r="AE125" s="284"/>
    </row>
    <row r="126" spans="1:31" x14ac:dyDescent="0.25">
      <c r="A126" s="21" t="s">
        <v>627</v>
      </c>
      <c r="B126" s="39" t="s">
        <v>1211</v>
      </c>
      <c r="C126" s="21" t="s">
        <v>1212</v>
      </c>
      <c r="D126" s="21">
        <v>0</v>
      </c>
      <c r="E126" s="21">
        <v>30.059000000000001</v>
      </c>
      <c r="F126" s="21" t="s">
        <v>544</v>
      </c>
      <c r="G126" s="21" t="s">
        <v>1212</v>
      </c>
      <c r="H126" s="21">
        <v>0</v>
      </c>
      <c r="I126" s="21">
        <v>28</v>
      </c>
      <c r="J126" s="21">
        <v>11</v>
      </c>
      <c r="K126" s="224">
        <v>35371.56</v>
      </c>
      <c r="L126" s="224">
        <v>561.91999999999996</v>
      </c>
      <c r="M126" s="23">
        <v>0</v>
      </c>
      <c r="N126" s="23">
        <v>0</v>
      </c>
      <c r="O126" s="23">
        <v>1520.96</v>
      </c>
      <c r="P126" s="23">
        <v>11288.76</v>
      </c>
      <c r="Q126" s="23">
        <v>16872.8</v>
      </c>
      <c r="R126" s="23">
        <v>1596</v>
      </c>
      <c r="S126" s="23">
        <v>0</v>
      </c>
      <c r="T126" s="23">
        <v>12096</v>
      </c>
      <c r="U126" s="23">
        <v>79308</v>
      </c>
      <c r="V126" s="23">
        <v>0</v>
      </c>
      <c r="W126" s="23">
        <f>V126+U126</f>
        <v>79308</v>
      </c>
      <c r="X126" s="52">
        <f>2500*85/100*E126</f>
        <v>63875.375</v>
      </c>
      <c r="Y126" s="52">
        <v>28</v>
      </c>
      <c r="Z126" s="47">
        <v>308</v>
      </c>
      <c r="AA126" s="47">
        <v>308</v>
      </c>
      <c r="AB126" s="23">
        <f t="shared" si="5"/>
        <v>2638.4111247879168</v>
      </c>
      <c r="AC126" s="23">
        <f>W126/Z126</f>
        <v>257.49350649350652</v>
      </c>
      <c r="AD126" s="23" t="s">
        <v>1439</v>
      </c>
      <c r="AE126" s="284">
        <v>0.85</v>
      </c>
    </row>
    <row r="127" spans="1:31" x14ac:dyDescent="0.25">
      <c r="A127" s="21" t="s">
        <v>33</v>
      </c>
      <c r="B127" s="39" t="s">
        <v>488</v>
      </c>
      <c r="C127" s="21" t="s">
        <v>495</v>
      </c>
      <c r="D127" s="21">
        <v>30.6</v>
      </c>
      <c r="E127" s="21">
        <v>0</v>
      </c>
      <c r="F127" s="21" t="s">
        <v>177</v>
      </c>
      <c r="G127" s="21" t="s">
        <v>495</v>
      </c>
      <c r="H127" s="21">
        <v>0</v>
      </c>
      <c r="I127" s="21">
        <v>20</v>
      </c>
      <c r="J127" s="21">
        <v>12</v>
      </c>
      <c r="K127" s="224">
        <v>19111.8</v>
      </c>
      <c r="L127" s="224">
        <v>0</v>
      </c>
      <c r="M127" s="23">
        <v>3822.36</v>
      </c>
      <c r="N127" s="23">
        <v>0</v>
      </c>
      <c r="O127" s="23">
        <v>1099.4000000000001</v>
      </c>
      <c r="P127" s="23">
        <v>5984.8</v>
      </c>
      <c r="Q127" s="23">
        <v>7484</v>
      </c>
      <c r="R127" s="23">
        <v>1125.07</v>
      </c>
      <c r="S127" s="23">
        <v>0</v>
      </c>
      <c r="T127" s="23">
        <v>8320</v>
      </c>
      <c r="U127" s="23">
        <v>46947.43</v>
      </c>
      <c r="V127" s="23">
        <v>0</v>
      </c>
      <c r="W127" s="23">
        <f>U127+V127</f>
        <v>46947.43</v>
      </c>
      <c r="X127" s="52">
        <v>76500</v>
      </c>
      <c r="Y127" s="52">
        <v>20</v>
      </c>
      <c r="Z127" s="47">
        <v>240</v>
      </c>
      <c r="AA127" s="47">
        <v>316</v>
      </c>
      <c r="AB127" s="23">
        <f t="shared" si="5"/>
        <v>1534.2297385620914</v>
      </c>
      <c r="AC127" s="23">
        <f t="shared" ref="AC127:AC138" si="9">U127/Z127</f>
        <v>195.61429166666667</v>
      </c>
      <c r="AD127" s="23" t="s">
        <v>1414</v>
      </c>
      <c r="AE127" s="284"/>
    </row>
    <row r="128" spans="1:31" x14ac:dyDescent="0.25">
      <c r="A128" s="21" t="s">
        <v>148</v>
      </c>
      <c r="B128" s="32" t="s">
        <v>496</v>
      </c>
      <c r="C128" s="21" t="s">
        <v>497</v>
      </c>
      <c r="D128" s="21">
        <v>30</v>
      </c>
      <c r="E128" s="21">
        <v>0</v>
      </c>
      <c r="F128" s="21" t="s">
        <v>177</v>
      </c>
      <c r="G128" s="21" t="s">
        <v>497</v>
      </c>
      <c r="H128" s="21">
        <v>0</v>
      </c>
      <c r="I128" s="33">
        <v>20</v>
      </c>
      <c r="J128" s="33">
        <v>13</v>
      </c>
      <c r="K128" s="34">
        <v>19111.8</v>
      </c>
      <c r="L128" s="34">
        <v>0</v>
      </c>
      <c r="M128" s="34">
        <v>3822.36</v>
      </c>
      <c r="N128" s="23">
        <v>0</v>
      </c>
      <c r="O128" s="23">
        <v>1068.2</v>
      </c>
      <c r="P128" s="34">
        <v>5994.4</v>
      </c>
      <c r="Q128" s="23">
        <v>7484</v>
      </c>
      <c r="R128" s="34">
        <v>1124.42</v>
      </c>
      <c r="S128" s="23">
        <v>0</v>
      </c>
      <c r="T128" s="23">
        <v>8320</v>
      </c>
      <c r="U128" s="23">
        <v>46925.18</v>
      </c>
      <c r="V128" s="23">
        <v>0</v>
      </c>
      <c r="W128" s="23">
        <f>U128+V128</f>
        <v>46925.18</v>
      </c>
      <c r="X128" s="52">
        <v>75000</v>
      </c>
      <c r="Y128" s="52">
        <v>19</v>
      </c>
      <c r="Z128" s="52">
        <v>260</v>
      </c>
      <c r="AA128" s="52">
        <v>385</v>
      </c>
      <c r="AB128" s="23">
        <f t="shared" si="5"/>
        <v>1564.1726666666666</v>
      </c>
      <c r="AC128" s="23">
        <f t="shared" si="9"/>
        <v>180.48146153846153</v>
      </c>
      <c r="AD128" s="23" t="s">
        <v>1914</v>
      </c>
      <c r="AE128" s="284"/>
    </row>
    <row r="129" spans="1:31" x14ac:dyDescent="0.25">
      <c r="A129" s="21" t="s">
        <v>33</v>
      </c>
      <c r="B129" s="39" t="s">
        <v>509</v>
      </c>
      <c r="C129" s="21" t="s">
        <v>515</v>
      </c>
      <c r="D129" s="21">
        <v>30</v>
      </c>
      <c r="E129" s="21">
        <v>0</v>
      </c>
      <c r="F129" s="21" t="s">
        <v>177</v>
      </c>
      <c r="G129" s="21" t="s">
        <v>515</v>
      </c>
      <c r="H129" s="21">
        <v>0</v>
      </c>
      <c r="I129" s="21">
        <v>20</v>
      </c>
      <c r="J129" s="21">
        <v>12</v>
      </c>
      <c r="K129" s="224">
        <v>19444.599999999999</v>
      </c>
      <c r="L129" s="224">
        <v>0</v>
      </c>
      <c r="M129" s="23">
        <v>3888.92</v>
      </c>
      <c r="N129" s="23">
        <v>0</v>
      </c>
      <c r="O129" s="23">
        <v>1099.4000000000001</v>
      </c>
      <c r="P129" s="23">
        <v>9092.4</v>
      </c>
      <c r="Q129" s="23">
        <v>7484</v>
      </c>
      <c r="R129" s="23">
        <v>1230.28</v>
      </c>
      <c r="S129" s="23">
        <v>0</v>
      </c>
      <c r="T129" s="23">
        <v>8320</v>
      </c>
      <c r="U129" s="23">
        <v>50559.6</v>
      </c>
      <c r="V129" s="23">
        <v>0</v>
      </c>
      <c r="W129" s="23">
        <f>U129+V129</f>
        <v>50559.6</v>
      </c>
      <c r="X129" s="52">
        <v>75000</v>
      </c>
      <c r="Y129" s="52">
        <v>20</v>
      </c>
      <c r="Z129" s="47">
        <v>240</v>
      </c>
      <c r="AA129" s="47">
        <v>385</v>
      </c>
      <c r="AB129" s="23">
        <f t="shared" si="5"/>
        <v>1685.32</v>
      </c>
      <c r="AC129" s="23">
        <f t="shared" si="9"/>
        <v>210.66499999999999</v>
      </c>
      <c r="AD129" s="23" t="s">
        <v>1415</v>
      </c>
      <c r="AE129" s="284"/>
    </row>
    <row r="130" spans="1:31" x14ac:dyDescent="0.25">
      <c r="A130" s="21" t="s">
        <v>47</v>
      </c>
      <c r="B130" s="32" t="s">
        <v>561</v>
      </c>
      <c r="C130" s="21" t="s">
        <v>571</v>
      </c>
      <c r="D130" s="21">
        <v>28</v>
      </c>
      <c r="E130" s="21">
        <v>0</v>
      </c>
      <c r="F130" s="21" t="s">
        <v>177</v>
      </c>
      <c r="G130" s="21" t="s">
        <v>571</v>
      </c>
      <c r="H130" s="21">
        <v>0</v>
      </c>
      <c r="I130" s="21">
        <v>20</v>
      </c>
      <c r="J130" s="33">
        <v>12</v>
      </c>
      <c r="K130" s="23">
        <v>20426.8</v>
      </c>
      <c r="L130" s="23">
        <v>0</v>
      </c>
      <c r="M130" s="23">
        <v>4085.36</v>
      </c>
      <c r="N130" s="23">
        <v>0</v>
      </c>
      <c r="O130" s="23">
        <v>1099.4000000000001</v>
      </c>
      <c r="P130" s="23">
        <v>9069.7999999999993</v>
      </c>
      <c r="Q130" s="23">
        <v>7484</v>
      </c>
      <c r="R130" s="23">
        <v>1264.96</v>
      </c>
      <c r="S130" s="23">
        <v>0</v>
      </c>
      <c r="T130" s="23">
        <v>8320</v>
      </c>
      <c r="U130" s="23">
        <v>51750.32</v>
      </c>
      <c r="V130" s="23">
        <v>0</v>
      </c>
      <c r="W130" s="23">
        <f>U130+V130</f>
        <v>51750.32</v>
      </c>
      <c r="X130" s="52">
        <v>70000</v>
      </c>
      <c r="Y130" s="52">
        <v>20</v>
      </c>
      <c r="Z130" s="52">
        <v>240</v>
      </c>
      <c r="AA130" s="52">
        <v>283</v>
      </c>
      <c r="AB130" s="23">
        <f t="shared" ref="AB130:AB193" si="10">W130/(D130+E130)</f>
        <v>1848.2257142857143</v>
      </c>
      <c r="AC130" s="23">
        <f t="shared" si="9"/>
        <v>215.62633333333332</v>
      </c>
      <c r="AD130" s="23" t="s">
        <v>1437</v>
      </c>
      <c r="AE130" s="284"/>
    </row>
    <row r="131" spans="1:31" x14ac:dyDescent="0.25">
      <c r="A131" s="21" t="s">
        <v>148</v>
      </c>
      <c r="B131" s="32" t="s">
        <v>559</v>
      </c>
      <c r="C131" s="21" t="s">
        <v>560</v>
      </c>
      <c r="D131" s="21">
        <v>23</v>
      </c>
      <c r="E131" s="21">
        <v>0</v>
      </c>
      <c r="F131" s="21" t="s">
        <v>177</v>
      </c>
      <c r="G131" s="21" t="s">
        <v>560</v>
      </c>
      <c r="H131" s="21">
        <v>0</v>
      </c>
      <c r="I131" s="33">
        <v>20</v>
      </c>
      <c r="J131" s="33">
        <v>12</v>
      </c>
      <c r="K131" s="34">
        <v>21132.2</v>
      </c>
      <c r="L131" s="34">
        <v>0</v>
      </c>
      <c r="M131" s="34">
        <v>4226.4399999999996</v>
      </c>
      <c r="N131" s="23">
        <v>0</v>
      </c>
      <c r="O131" s="23">
        <v>1099.4000000000001</v>
      </c>
      <c r="P131" s="34">
        <v>9531.2000000000007</v>
      </c>
      <c r="Q131" s="23">
        <v>7484</v>
      </c>
      <c r="R131" s="34">
        <v>1304.19</v>
      </c>
      <c r="S131" s="23">
        <v>0</v>
      </c>
      <c r="T131" s="23">
        <v>8320</v>
      </c>
      <c r="U131" s="23">
        <v>53097.43</v>
      </c>
      <c r="V131" s="23">
        <v>0</v>
      </c>
      <c r="W131" s="23">
        <f>U131+V131</f>
        <v>53097.43</v>
      </c>
      <c r="X131" s="52">
        <v>5750</v>
      </c>
      <c r="Y131" s="52">
        <v>20</v>
      </c>
      <c r="Z131" s="52">
        <v>240</v>
      </c>
      <c r="AA131" s="52">
        <v>272</v>
      </c>
      <c r="AB131" s="23">
        <f t="shared" si="10"/>
        <v>2308.5839130434783</v>
      </c>
      <c r="AC131" s="23">
        <f t="shared" si="9"/>
        <v>221.23929166666667</v>
      </c>
      <c r="AD131" s="23" t="s">
        <v>1441</v>
      </c>
      <c r="AE131" s="284"/>
    </row>
    <row r="132" spans="1:31" x14ac:dyDescent="0.25">
      <c r="A132" s="162" t="s">
        <v>873</v>
      </c>
      <c r="B132" s="39" t="s">
        <v>1145</v>
      </c>
      <c r="C132" s="21" t="s">
        <v>1156</v>
      </c>
      <c r="D132" s="21">
        <v>0</v>
      </c>
      <c r="E132" s="21">
        <v>23</v>
      </c>
      <c r="F132" s="21" t="s">
        <v>544</v>
      </c>
      <c r="G132" s="21" t="s">
        <v>1156</v>
      </c>
      <c r="H132" s="21">
        <v>0</v>
      </c>
      <c r="I132" s="21">
        <v>20</v>
      </c>
      <c r="J132" s="21">
        <v>11</v>
      </c>
      <c r="K132" s="224">
        <v>24834.2</v>
      </c>
      <c r="L132" s="224">
        <v>392.75</v>
      </c>
      <c r="M132" s="120">
        <v>3889.04</v>
      </c>
      <c r="N132" s="120">
        <v>0</v>
      </c>
      <c r="O132" s="120">
        <v>1067.5999999999999</v>
      </c>
      <c r="P132" s="120">
        <v>8285.4</v>
      </c>
      <c r="Q132" s="120">
        <v>12052</v>
      </c>
      <c r="R132" s="120">
        <v>1140</v>
      </c>
      <c r="S132" s="120">
        <v>0</v>
      </c>
      <c r="T132" s="120">
        <v>9676.7999999999993</v>
      </c>
      <c r="U132" s="120">
        <v>61337.78</v>
      </c>
      <c r="V132" s="23">
        <v>0</v>
      </c>
      <c r="W132" s="23">
        <f>V132+U132</f>
        <v>61337.78</v>
      </c>
      <c r="X132" s="52">
        <v>62500</v>
      </c>
      <c r="Y132" s="52">
        <v>20</v>
      </c>
      <c r="Z132" s="47">
        <v>220</v>
      </c>
      <c r="AA132" s="47">
        <v>220</v>
      </c>
      <c r="AB132" s="23">
        <f t="shared" si="10"/>
        <v>2666.86</v>
      </c>
      <c r="AC132" s="23">
        <f t="shared" si="9"/>
        <v>278.80809090909088</v>
      </c>
      <c r="AD132" s="23" t="s">
        <v>1441</v>
      </c>
      <c r="AE132" s="284">
        <v>1</v>
      </c>
    </row>
    <row r="133" spans="1:31" x14ac:dyDescent="0.25">
      <c r="A133" s="21" t="s">
        <v>33</v>
      </c>
      <c r="B133" s="39" t="s">
        <v>559</v>
      </c>
      <c r="C133" s="21" t="s">
        <v>564</v>
      </c>
      <c r="D133" s="21">
        <v>28</v>
      </c>
      <c r="E133" s="21">
        <v>0</v>
      </c>
      <c r="F133" s="21" t="s">
        <v>177</v>
      </c>
      <c r="G133" s="21" t="s">
        <v>564</v>
      </c>
      <c r="H133" s="21">
        <v>0</v>
      </c>
      <c r="I133" s="21">
        <v>20</v>
      </c>
      <c r="J133" s="21">
        <v>12</v>
      </c>
      <c r="K133" s="224">
        <v>20426.8</v>
      </c>
      <c r="L133" s="224">
        <v>0</v>
      </c>
      <c r="M133" s="23">
        <v>4085.36</v>
      </c>
      <c r="N133" s="23">
        <v>0</v>
      </c>
      <c r="O133" s="23">
        <v>1103</v>
      </c>
      <c r="P133" s="23">
        <v>9278.4</v>
      </c>
      <c r="Q133" s="23">
        <v>7484</v>
      </c>
      <c r="R133" s="23">
        <v>1271.33</v>
      </c>
      <c r="S133" s="23">
        <v>0</v>
      </c>
      <c r="T133" s="23">
        <v>8320</v>
      </c>
      <c r="U133" s="23">
        <v>51968.89</v>
      </c>
      <c r="V133" s="23">
        <v>0</v>
      </c>
      <c r="W133" s="23">
        <f>U133+V133</f>
        <v>51968.89</v>
      </c>
      <c r="X133" s="52">
        <v>70000</v>
      </c>
      <c r="Y133" s="52">
        <v>20</v>
      </c>
      <c r="Z133" s="47">
        <v>280</v>
      </c>
      <c r="AA133" s="47">
        <v>266</v>
      </c>
      <c r="AB133" s="23">
        <f t="shared" si="10"/>
        <v>1856.0317857142857</v>
      </c>
      <c r="AC133" s="23">
        <f t="shared" si="9"/>
        <v>185.60317857142857</v>
      </c>
      <c r="AD133" s="23" t="s">
        <v>1417</v>
      </c>
      <c r="AE133" s="284"/>
    </row>
    <row r="134" spans="1:31" x14ac:dyDescent="0.25">
      <c r="A134" s="21" t="s">
        <v>148</v>
      </c>
      <c r="B134" s="32" t="s">
        <v>561</v>
      </c>
      <c r="C134" s="21" t="s">
        <v>570</v>
      </c>
      <c r="D134" s="21">
        <v>26</v>
      </c>
      <c r="E134" s="21">
        <v>0</v>
      </c>
      <c r="F134" s="21" t="s">
        <v>177</v>
      </c>
      <c r="G134" s="21" t="s">
        <v>570</v>
      </c>
      <c r="H134" s="21">
        <v>0</v>
      </c>
      <c r="I134" s="33">
        <v>20</v>
      </c>
      <c r="J134" s="33">
        <v>12</v>
      </c>
      <c r="K134" s="34">
        <v>22870</v>
      </c>
      <c r="L134" s="34">
        <v>0</v>
      </c>
      <c r="M134" s="34">
        <v>4574</v>
      </c>
      <c r="N134" s="23">
        <v>0</v>
      </c>
      <c r="O134" s="23">
        <v>1099.4000000000001</v>
      </c>
      <c r="P134" s="34">
        <v>9531.2000000000007</v>
      </c>
      <c r="Q134" s="23">
        <v>6608</v>
      </c>
      <c r="R134" s="34">
        <v>1338.01</v>
      </c>
      <c r="S134" s="23">
        <v>0</v>
      </c>
      <c r="T134" s="23">
        <v>8320</v>
      </c>
      <c r="U134" s="23">
        <v>54340.61</v>
      </c>
      <c r="V134" s="23">
        <v>0</v>
      </c>
      <c r="W134" s="23">
        <f>U134+V134</f>
        <v>54340.61</v>
      </c>
      <c r="X134" s="52">
        <v>65000</v>
      </c>
      <c r="Y134" s="52">
        <v>20</v>
      </c>
      <c r="Z134" s="52">
        <v>240</v>
      </c>
      <c r="AA134" s="52">
        <v>296</v>
      </c>
      <c r="AB134" s="23">
        <f t="shared" si="10"/>
        <v>2090.0234615384616</v>
      </c>
      <c r="AC134" s="23">
        <f t="shared" si="9"/>
        <v>226.41920833333333</v>
      </c>
      <c r="AD134" s="23" t="s">
        <v>1442</v>
      </c>
      <c r="AE134" s="284"/>
    </row>
    <row r="135" spans="1:31" x14ac:dyDescent="0.25">
      <c r="A135" s="21" t="s">
        <v>1108</v>
      </c>
      <c r="B135" s="39" t="s">
        <v>1184</v>
      </c>
      <c r="C135" s="21" t="s">
        <v>1186</v>
      </c>
      <c r="D135" s="21">
        <v>0</v>
      </c>
      <c r="E135" s="21">
        <v>26.02</v>
      </c>
      <c r="F135" s="21" t="s">
        <v>544</v>
      </c>
      <c r="G135" s="21" t="s">
        <v>1186</v>
      </c>
      <c r="H135" s="21">
        <v>0</v>
      </c>
      <c r="I135" s="21">
        <v>20</v>
      </c>
      <c r="J135" s="21">
        <v>11</v>
      </c>
      <c r="K135" s="224">
        <v>25265.4</v>
      </c>
      <c r="L135" s="224">
        <v>401.37</v>
      </c>
      <c r="M135" s="120">
        <v>3956.56</v>
      </c>
      <c r="N135" s="120">
        <v>0</v>
      </c>
      <c r="O135" s="120">
        <v>1086.4000000000001</v>
      </c>
      <c r="P135" s="120">
        <v>11103.4</v>
      </c>
      <c r="Q135" s="120">
        <v>12052</v>
      </c>
      <c r="R135" s="120">
        <v>1140</v>
      </c>
      <c r="S135" s="120">
        <v>0</v>
      </c>
      <c r="T135" s="120">
        <v>9676.7999999999993</v>
      </c>
      <c r="U135" s="120">
        <v>64681.93</v>
      </c>
      <c r="V135" s="23">
        <v>0</v>
      </c>
      <c r="W135" s="23">
        <f>V135+U135</f>
        <v>64681.93</v>
      </c>
      <c r="X135" s="52">
        <v>65050</v>
      </c>
      <c r="Y135" s="52">
        <v>20</v>
      </c>
      <c r="Z135" s="47">
        <v>220</v>
      </c>
      <c r="AA135" s="47">
        <v>212</v>
      </c>
      <c r="AB135" s="23">
        <f t="shared" si="10"/>
        <v>2485.8543428132207</v>
      </c>
      <c r="AC135" s="23">
        <f t="shared" si="9"/>
        <v>294.00877272727274</v>
      </c>
      <c r="AD135" s="23" t="s">
        <v>1442</v>
      </c>
      <c r="AE135" s="284">
        <v>1</v>
      </c>
    </row>
    <row r="136" spans="1:31" x14ac:dyDescent="0.25">
      <c r="A136" s="1" t="s">
        <v>33</v>
      </c>
      <c r="B136" s="8" t="s">
        <v>561</v>
      </c>
      <c r="C136" s="1" t="s">
        <v>576</v>
      </c>
      <c r="D136" s="1">
        <v>26</v>
      </c>
      <c r="E136" s="1">
        <v>0</v>
      </c>
      <c r="F136" s="1" t="s">
        <v>177</v>
      </c>
      <c r="G136" s="1" t="s">
        <v>576</v>
      </c>
      <c r="H136" s="1">
        <v>0</v>
      </c>
      <c r="I136" s="1">
        <v>20</v>
      </c>
      <c r="J136" s="21">
        <v>12</v>
      </c>
      <c r="K136" s="24">
        <v>22119.200000000001</v>
      </c>
      <c r="L136" s="24">
        <v>0</v>
      </c>
      <c r="M136" s="13">
        <v>4423.84</v>
      </c>
      <c r="N136" s="13">
        <v>0</v>
      </c>
      <c r="O136" s="13">
        <v>1097</v>
      </c>
      <c r="P136" s="13">
        <v>9342.4</v>
      </c>
      <c r="Q136" s="13">
        <v>6608</v>
      </c>
      <c r="R136" s="13">
        <v>1307.71</v>
      </c>
      <c r="S136" s="13">
        <v>0</v>
      </c>
      <c r="T136" s="13">
        <v>8320</v>
      </c>
      <c r="U136" s="13">
        <v>53218.15</v>
      </c>
      <c r="V136" s="23">
        <v>0</v>
      </c>
      <c r="W136" s="23">
        <f>U136+V136</f>
        <v>53218.15</v>
      </c>
      <c r="X136" s="52">
        <v>65000</v>
      </c>
      <c r="Y136" s="52">
        <v>20</v>
      </c>
      <c r="Z136" s="47">
        <v>240</v>
      </c>
      <c r="AA136" s="47">
        <v>289</v>
      </c>
      <c r="AB136" s="23">
        <f t="shared" si="10"/>
        <v>2046.8519230769232</v>
      </c>
      <c r="AC136" s="23">
        <f t="shared" si="9"/>
        <v>221.74229166666666</v>
      </c>
      <c r="AD136" s="23" t="s">
        <v>1418</v>
      </c>
      <c r="AE136" s="284"/>
    </row>
    <row r="137" spans="1:31" x14ac:dyDescent="0.25">
      <c r="A137" s="152" t="s">
        <v>33</v>
      </c>
      <c r="B137" s="39" t="s">
        <v>562</v>
      </c>
      <c r="C137" s="1" t="s">
        <v>591</v>
      </c>
      <c r="D137" s="1">
        <v>13.25</v>
      </c>
      <c r="E137" s="1">
        <v>0</v>
      </c>
      <c r="F137" s="1" t="s">
        <v>177</v>
      </c>
      <c r="G137" s="1" t="s">
        <v>591</v>
      </c>
      <c r="H137" s="1">
        <v>0</v>
      </c>
      <c r="I137" s="1">
        <v>23</v>
      </c>
      <c r="J137" s="21">
        <v>12</v>
      </c>
      <c r="K137" s="24">
        <v>22119.200000000001</v>
      </c>
      <c r="L137" s="24">
        <v>0</v>
      </c>
      <c r="M137" s="13">
        <v>4423.84</v>
      </c>
      <c r="N137" s="13">
        <v>0</v>
      </c>
      <c r="O137" s="13">
        <v>1083.8</v>
      </c>
      <c r="P137" s="13">
        <v>4903.3999999999996</v>
      </c>
      <c r="Q137" s="13">
        <v>8306</v>
      </c>
      <c r="R137" s="13">
        <v>1225.0899999999999</v>
      </c>
      <c r="S137" s="13">
        <v>0</v>
      </c>
      <c r="T137" s="13">
        <v>4160</v>
      </c>
      <c r="U137" s="13">
        <v>46221.33</v>
      </c>
      <c r="V137" s="23">
        <v>0</v>
      </c>
      <c r="W137" s="23">
        <f>U137+V137</f>
        <v>46221.33</v>
      </c>
      <c r="X137" s="52">
        <v>32500</v>
      </c>
      <c r="Y137" s="52">
        <v>23</v>
      </c>
      <c r="Z137" s="47">
        <v>276</v>
      </c>
      <c r="AA137" s="47">
        <v>270</v>
      </c>
      <c r="AB137" s="23">
        <f t="shared" si="10"/>
        <v>3488.4022641509437</v>
      </c>
      <c r="AC137" s="23">
        <f t="shared" si="9"/>
        <v>167.46858695652173</v>
      </c>
      <c r="AD137" s="23" t="s">
        <v>1419</v>
      </c>
      <c r="AE137" s="284"/>
    </row>
    <row r="138" spans="1:31" x14ac:dyDescent="0.25">
      <c r="A138" s="38" t="s">
        <v>148</v>
      </c>
      <c r="B138" s="32" t="s">
        <v>577</v>
      </c>
      <c r="C138" s="21" t="s">
        <v>580</v>
      </c>
      <c r="D138" s="21">
        <v>13.2</v>
      </c>
      <c r="E138" s="21">
        <v>0</v>
      </c>
      <c r="F138" s="21" t="s">
        <v>177</v>
      </c>
      <c r="G138" s="21" t="s">
        <v>580</v>
      </c>
      <c r="H138" s="21">
        <v>0</v>
      </c>
      <c r="I138" s="33">
        <v>10</v>
      </c>
      <c r="J138" s="33">
        <v>14</v>
      </c>
      <c r="K138" s="34">
        <v>11435</v>
      </c>
      <c r="L138" s="34">
        <v>0</v>
      </c>
      <c r="M138" s="34">
        <v>2287</v>
      </c>
      <c r="N138" s="23">
        <v>0</v>
      </c>
      <c r="O138" s="23">
        <v>549.70000000000005</v>
      </c>
      <c r="P138" s="34">
        <v>4741.8</v>
      </c>
      <c r="Q138" s="23">
        <v>3350</v>
      </c>
      <c r="R138" s="34">
        <v>670.91</v>
      </c>
      <c r="S138" s="23">
        <v>0</v>
      </c>
      <c r="T138" s="23">
        <v>4160</v>
      </c>
      <c r="U138" s="23">
        <v>27194.41</v>
      </c>
      <c r="V138" s="23">
        <v>0</v>
      </c>
      <c r="W138" s="23">
        <f>U138+V138</f>
        <v>27194.41</v>
      </c>
      <c r="X138" s="52">
        <v>33000</v>
      </c>
      <c r="Y138" s="52">
        <v>10</v>
      </c>
      <c r="Z138" s="52">
        <v>140</v>
      </c>
      <c r="AA138" s="52">
        <v>106</v>
      </c>
      <c r="AB138" s="23">
        <f t="shared" si="10"/>
        <v>2060.1825757575757</v>
      </c>
      <c r="AC138" s="23">
        <f t="shared" si="9"/>
        <v>194.24578571428572</v>
      </c>
      <c r="AD138" s="23" t="s">
        <v>1443</v>
      </c>
      <c r="AE138" s="284"/>
    </row>
    <row r="139" spans="1:31" x14ac:dyDescent="0.25">
      <c r="A139" s="21" t="s">
        <v>616</v>
      </c>
      <c r="B139" s="39" t="s">
        <v>618</v>
      </c>
      <c r="C139" s="21" t="s">
        <v>617</v>
      </c>
      <c r="D139" s="33">
        <v>26</v>
      </c>
      <c r="E139" s="33">
        <v>0</v>
      </c>
      <c r="F139" s="33" t="s">
        <v>177</v>
      </c>
      <c r="G139" s="21" t="s">
        <v>617</v>
      </c>
      <c r="H139" s="21">
        <v>0</v>
      </c>
      <c r="I139" s="21">
        <v>20</v>
      </c>
      <c r="J139" s="21">
        <v>12</v>
      </c>
      <c r="K139" s="224">
        <v>22119.200000000001</v>
      </c>
      <c r="L139" s="224">
        <v>0</v>
      </c>
      <c r="M139" s="120">
        <v>4423.84</v>
      </c>
      <c r="N139" s="120">
        <v>0</v>
      </c>
      <c r="O139" s="120">
        <v>1099.4000000000001</v>
      </c>
      <c r="P139" s="120">
        <v>9209.7999999999993</v>
      </c>
      <c r="Q139" s="120">
        <v>6718</v>
      </c>
      <c r="R139" s="120">
        <v>1307.1099999999999</v>
      </c>
      <c r="S139" s="120">
        <v>0</v>
      </c>
      <c r="T139" s="120">
        <v>7680</v>
      </c>
      <c r="U139" s="120">
        <v>52557.35</v>
      </c>
      <c r="V139" s="23">
        <v>0</v>
      </c>
      <c r="W139" s="23">
        <f>V139+U139</f>
        <v>52557.35</v>
      </c>
      <c r="X139" s="52">
        <v>65000</v>
      </c>
      <c r="Y139" s="52">
        <v>20</v>
      </c>
      <c r="Z139" s="47">
        <v>240</v>
      </c>
      <c r="AA139" s="47">
        <v>351</v>
      </c>
      <c r="AB139" s="23">
        <f t="shared" si="10"/>
        <v>2021.4365384615385</v>
      </c>
      <c r="AC139" s="23">
        <f>W139/Z139</f>
        <v>218.98895833333333</v>
      </c>
      <c r="AD139" s="23" t="s">
        <v>1447</v>
      </c>
      <c r="AE139" s="284"/>
    </row>
    <row r="140" spans="1:31" x14ac:dyDescent="0.25">
      <c r="A140" s="21" t="s">
        <v>627</v>
      </c>
      <c r="B140" s="39" t="s">
        <v>1145</v>
      </c>
      <c r="C140" s="21" t="s">
        <v>1155</v>
      </c>
      <c r="D140" s="21">
        <v>0</v>
      </c>
      <c r="E140" s="21">
        <v>25.99</v>
      </c>
      <c r="F140" s="21" t="s">
        <v>544</v>
      </c>
      <c r="G140" s="21" t="s">
        <v>1155</v>
      </c>
      <c r="H140" s="21">
        <v>0</v>
      </c>
      <c r="I140" s="21">
        <v>20</v>
      </c>
      <c r="J140" s="21">
        <v>11</v>
      </c>
      <c r="K140" s="224">
        <v>25265.4</v>
      </c>
      <c r="L140" s="224">
        <v>401.37</v>
      </c>
      <c r="M140" s="23">
        <v>3956.56</v>
      </c>
      <c r="N140" s="23">
        <v>0</v>
      </c>
      <c r="O140" s="23">
        <v>1086.4000000000001</v>
      </c>
      <c r="P140" s="23">
        <v>8063.4</v>
      </c>
      <c r="Q140" s="23">
        <v>12052</v>
      </c>
      <c r="R140" s="23">
        <v>1140</v>
      </c>
      <c r="S140" s="23">
        <v>0</v>
      </c>
      <c r="T140" s="23">
        <v>9676.7999999999993</v>
      </c>
      <c r="U140" s="23">
        <v>61641.93</v>
      </c>
      <c r="V140" s="23">
        <v>0</v>
      </c>
      <c r="W140" s="23">
        <f>V140+U140</f>
        <v>61641.93</v>
      </c>
      <c r="X140" s="52">
        <v>65000</v>
      </c>
      <c r="Y140" s="52">
        <v>20</v>
      </c>
      <c r="Z140" s="47">
        <v>220</v>
      </c>
      <c r="AA140" s="47">
        <v>220</v>
      </c>
      <c r="AB140" s="23">
        <f t="shared" si="10"/>
        <v>2371.7556752597156</v>
      </c>
      <c r="AC140" s="23">
        <f>W140/Z140</f>
        <v>280.19059090909093</v>
      </c>
      <c r="AD140" s="23" t="s">
        <v>1447</v>
      </c>
      <c r="AE140" s="284">
        <v>1</v>
      </c>
    </row>
    <row r="141" spans="1:31" x14ac:dyDescent="0.25">
      <c r="A141" s="21" t="s">
        <v>47</v>
      </c>
      <c r="B141" s="32" t="s">
        <v>566</v>
      </c>
      <c r="C141" s="21" t="s">
        <v>727</v>
      </c>
      <c r="D141" s="21">
        <v>26.25</v>
      </c>
      <c r="E141" s="21">
        <v>0</v>
      </c>
      <c r="F141" s="21" t="s">
        <v>177</v>
      </c>
      <c r="G141" s="21" t="s">
        <v>727</v>
      </c>
      <c r="H141" s="21">
        <v>0</v>
      </c>
      <c r="I141" s="21">
        <v>21</v>
      </c>
      <c r="J141" s="33">
        <v>17</v>
      </c>
      <c r="K141" s="23">
        <v>23225.16</v>
      </c>
      <c r="L141" s="23">
        <v>0</v>
      </c>
      <c r="M141" s="23">
        <v>4645.03</v>
      </c>
      <c r="N141" s="23">
        <v>0</v>
      </c>
      <c r="O141" s="23">
        <v>1154.3699999999999</v>
      </c>
      <c r="P141" s="23">
        <v>9458.19</v>
      </c>
      <c r="Q141" s="23">
        <v>7035</v>
      </c>
      <c r="R141" s="23">
        <v>1907.32</v>
      </c>
      <c r="S141" s="23">
        <v>0</v>
      </c>
      <c r="T141" s="23">
        <v>8320</v>
      </c>
      <c r="U141" s="23">
        <v>55745.07</v>
      </c>
      <c r="V141" s="23">
        <v>0</v>
      </c>
      <c r="W141" s="23">
        <f>U141+V141</f>
        <v>55745.07</v>
      </c>
      <c r="X141" s="52">
        <v>116655</v>
      </c>
      <c r="Y141" s="52">
        <v>20</v>
      </c>
      <c r="Z141" s="52">
        <v>252</v>
      </c>
      <c r="AA141" s="52">
        <v>1787</v>
      </c>
      <c r="AB141" s="23">
        <f t="shared" si="10"/>
        <v>2123.6217142857145</v>
      </c>
      <c r="AC141" s="23">
        <f>U141/Z141</f>
        <v>221.21059523809524</v>
      </c>
      <c r="AD141" s="23" t="s">
        <v>1454</v>
      </c>
      <c r="AE141" s="284"/>
    </row>
    <row r="142" spans="1:31" x14ac:dyDescent="0.25">
      <c r="A142" s="21" t="s">
        <v>687</v>
      </c>
      <c r="B142" s="39" t="s">
        <v>566</v>
      </c>
      <c r="C142" s="21" t="s">
        <v>726</v>
      </c>
      <c r="D142" s="21">
        <v>7.1</v>
      </c>
      <c r="E142" s="21">
        <v>0</v>
      </c>
      <c r="F142" s="21" t="s">
        <v>177</v>
      </c>
      <c r="G142" s="21" t="s">
        <v>726</v>
      </c>
      <c r="H142" s="21">
        <v>0</v>
      </c>
      <c r="I142" s="21">
        <v>20</v>
      </c>
      <c r="J142" s="21">
        <v>10</v>
      </c>
      <c r="K142" s="224">
        <v>18360</v>
      </c>
      <c r="L142" s="224">
        <v>0</v>
      </c>
      <c r="M142" s="120">
        <v>3672</v>
      </c>
      <c r="N142" s="120">
        <v>0</v>
      </c>
      <c r="O142" s="120">
        <v>752.8</v>
      </c>
      <c r="P142" s="120">
        <v>2091</v>
      </c>
      <c r="Q142" s="120">
        <v>10399</v>
      </c>
      <c r="R142" s="120">
        <v>1140</v>
      </c>
      <c r="S142" s="120">
        <v>0</v>
      </c>
      <c r="T142" s="120">
        <v>7920</v>
      </c>
      <c r="U142" s="120">
        <v>36414.800000000003</v>
      </c>
      <c r="V142" s="23">
        <v>0</v>
      </c>
      <c r="W142" s="23">
        <f>V142+U142</f>
        <v>36414.800000000003</v>
      </c>
      <c r="X142" s="52">
        <v>17500</v>
      </c>
      <c r="Y142" s="52">
        <v>20</v>
      </c>
      <c r="Z142" s="47">
        <v>200</v>
      </c>
      <c r="AA142" s="47">
        <v>180</v>
      </c>
      <c r="AB142" s="23">
        <f t="shared" si="10"/>
        <v>5128.8450704225361</v>
      </c>
      <c r="AC142" s="23">
        <f>W142/Z142</f>
        <v>182.07400000000001</v>
      </c>
      <c r="AD142" s="23" t="s">
        <v>1454</v>
      </c>
      <c r="AE142" s="284"/>
    </row>
    <row r="143" spans="1:31" x14ac:dyDescent="0.25">
      <c r="A143" s="21" t="s">
        <v>47</v>
      </c>
      <c r="B143" s="32" t="s">
        <v>562</v>
      </c>
      <c r="C143" s="21" t="s">
        <v>593</v>
      </c>
      <c r="D143" s="21">
        <v>25.2</v>
      </c>
      <c r="E143" s="21">
        <v>0</v>
      </c>
      <c r="F143" s="21" t="s">
        <v>177</v>
      </c>
      <c r="G143" s="21" t="s">
        <v>593</v>
      </c>
      <c r="H143" s="21">
        <v>0</v>
      </c>
      <c r="I143" s="21">
        <v>20</v>
      </c>
      <c r="J143" s="33">
        <v>12</v>
      </c>
      <c r="K143" s="23">
        <v>22119.200000000001</v>
      </c>
      <c r="L143" s="23">
        <v>0</v>
      </c>
      <c r="M143" s="23">
        <v>4423.84</v>
      </c>
      <c r="N143" s="23">
        <v>0</v>
      </c>
      <c r="O143" s="23">
        <v>1099.4000000000001</v>
      </c>
      <c r="P143" s="23">
        <v>9067.7999999999993</v>
      </c>
      <c r="Q143" s="23">
        <v>6700</v>
      </c>
      <c r="R143" s="23">
        <v>1302.31</v>
      </c>
      <c r="S143" s="23">
        <v>0</v>
      </c>
      <c r="T143" s="23">
        <v>8320</v>
      </c>
      <c r="U143" s="23">
        <v>53032.55</v>
      </c>
      <c r="V143" s="23">
        <v>0</v>
      </c>
      <c r="W143" s="23">
        <f>U143+V143</f>
        <v>53032.55</v>
      </c>
      <c r="X143" s="52">
        <v>111999</v>
      </c>
      <c r="Y143" s="52">
        <v>20</v>
      </c>
      <c r="Z143" s="52">
        <v>240</v>
      </c>
      <c r="AA143" s="52">
        <v>476</v>
      </c>
      <c r="AB143" s="23">
        <f t="shared" si="10"/>
        <v>2104.4662698412699</v>
      </c>
      <c r="AC143" s="23">
        <f t="shared" ref="AC143:AC154" si="11">U143/Z143</f>
        <v>220.96895833333335</v>
      </c>
      <c r="AD143" s="23" t="s">
        <v>1438</v>
      </c>
      <c r="AE143" s="284"/>
    </row>
    <row r="144" spans="1:31" x14ac:dyDescent="0.25">
      <c r="A144" s="21" t="s">
        <v>1108</v>
      </c>
      <c r="B144" s="39" t="s">
        <v>1284</v>
      </c>
      <c r="C144" s="21" t="s">
        <v>1311</v>
      </c>
      <c r="D144" s="21">
        <v>12.35</v>
      </c>
      <c r="E144" s="21">
        <v>0</v>
      </c>
      <c r="F144" s="21" t="s">
        <v>177</v>
      </c>
      <c r="G144" s="21" t="s">
        <v>1311</v>
      </c>
      <c r="H144" s="21">
        <v>0</v>
      </c>
      <c r="I144" s="21">
        <v>20</v>
      </c>
      <c r="J144" s="21">
        <v>11</v>
      </c>
      <c r="K144" s="224">
        <v>25966</v>
      </c>
      <c r="L144" s="224">
        <v>409.78</v>
      </c>
      <c r="M144" s="120">
        <v>4066.28</v>
      </c>
      <c r="N144" s="120">
        <v>0</v>
      </c>
      <c r="O144" s="120">
        <v>1124.5999999999999</v>
      </c>
      <c r="P144" s="120">
        <v>5529.2</v>
      </c>
      <c r="Q144" s="120">
        <v>7420</v>
      </c>
      <c r="R144" s="120">
        <v>540</v>
      </c>
      <c r="S144" s="120">
        <v>0</v>
      </c>
      <c r="T144" s="120">
        <v>10199.040000000001</v>
      </c>
      <c r="U144" s="120">
        <v>55254.9</v>
      </c>
      <c r="V144" s="23">
        <v>0</v>
      </c>
      <c r="W144" s="23">
        <f>V144+U144</f>
        <v>55254.9</v>
      </c>
      <c r="X144" s="52">
        <v>30875</v>
      </c>
      <c r="Y144" s="52">
        <v>20</v>
      </c>
      <c r="Z144" s="47">
        <v>220</v>
      </c>
      <c r="AA144" s="47">
        <v>220</v>
      </c>
      <c r="AB144" s="23">
        <f t="shared" si="10"/>
        <v>4474.0809716599197</v>
      </c>
      <c r="AC144" s="23">
        <f t="shared" si="11"/>
        <v>251.15863636363636</v>
      </c>
      <c r="AD144" s="23" t="s">
        <v>1808</v>
      </c>
      <c r="AE144" s="284"/>
    </row>
    <row r="145" spans="1:31" x14ac:dyDescent="0.25">
      <c r="A145" s="21" t="s">
        <v>148</v>
      </c>
      <c r="B145" s="32" t="s">
        <v>562</v>
      </c>
      <c r="C145" s="21" t="s">
        <v>594</v>
      </c>
      <c r="D145" s="21">
        <v>25</v>
      </c>
      <c r="E145" s="21">
        <v>0</v>
      </c>
      <c r="F145" s="21" t="s">
        <v>177</v>
      </c>
      <c r="G145" s="21" t="s">
        <v>594</v>
      </c>
      <c r="H145" s="21">
        <v>0</v>
      </c>
      <c r="I145" s="33">
        <v>20</v>
      </c>
      <c r="J145" s="33">
        <v>14</v>
      </c>
      <c r="K145" s="34">
        <v>22870</v>
      </c>
      <c r="L145" s="34">
        <v>0</v>
      </c>
      <c r="M145" s="34">
        <v>4574</v>
      </c>
      <c r="N145" s="23">
        <v>0</v>
      </c>
      <c r="O145" s="23">
        <v>1099.4000000000001</v>
      </c>
      <c r="P145" s="34">
        <v>9483.6</v>
      </c>
      <c r="Q145" s="23">
        <v>6700</v>
      </c>
      <c r="R145" s="34">
        <v>1341.81</v>
      </c>
      <c r="S145" s="23">
        <v>0</v>
      </c>
      <c r="T145" s="23">
        <v>8320</v>
      </c>
      <c r="U145" s="23">
        <v>54388.81</v>
      </c>
      <c r="V145" s="23">
        <v>0</v>
      </c>
      <c r="W145" s="23">
        <f>U145+V145</f>
        <v>54388.81</v>
      </c>
      <c r="X145" s="52">
        <v>111111</v>
      </c>
      <c r="Y145" s="52">
        <v>20</v>
      </c>
      <c r="Z145" s="52">
        <v>280</v>
      </c>
      <c r="AA145" s="52">
        <v>435</v>
      </c>
      <c r="AB145" s="23">
        <f t="shared" si="10"/>
        <v>2175.5524</v>
      </c>
      <c r="AC145" s="23">
        <f t="shared" si="11"/>
        <v>194.24574999999999</v>
      </c>
      <c r="AD145" s="23" t="s">
        <v>2012</v>
      </c>
      <c r="AE145" s="284"/>
    </row>
    <row r="146" spans="1:31" x14ac:dyDescent="0.25">
      <c r="A146" s="21" t="s">
        <v>616</v>
      </c>
      <c r="B146" s="39" t="s">
        <v>745</v>
      </c>
      <c r="C146" s="21" t="s">
        <v>764</v>
      </c>
      <c r="D146" s="21">
        <v>25.59</v>
      </c>
      <c r="E146" s="21">
        <v>0</v>
      </c>
      <c r="F146" s="21" t="s">
        <v>177</v>
      </c>
      <c r="G146" s="21" t="s">
        <v>764</v>
      </c>
      <c r="H146" s="21">
        <v>0</v>
      </c>
      <c r="I146" s="21">
        <v>20</v>
      </c>
      <c r="J146" s="21">
        <v>11</v>
      </c>
      <c r="K146" s="224">
        <v>20484</v>
      </c>
      <c r="L146" s="224">
        <v>0</v>
      </c>
      <c r="M146" s="120">
        <v>4096.8</v>
      </c>
      <c r="N146" s="120">
        <v>0</v>
      </c>
      <c r="O146" s="120">
        <v>1141.5999999999999</v>
      </c>
      <c r="P146" s="120">
        <v>7741.4</v>
      </c>
      <c r="Q146" s="120">
        <v>7100</v>
      </c>
      <c r="R146" s="120">
        <v>228</v>
      </c>
      <c r="S146" s="120">
        <v>0</v>
      </c>
      <c r="T146" s="120">
        <v>8640</v>
      </c>
      <c r="U146" s="120">
        <v>49431.8</v>
      </c>
      <c r="V146" s="23">
        <v>0</v>
      </c>
      <c r="W146" s="23">
        <f t="shared" ref="W146:W151" si="12">V146+U146</f>
        <v>49431.8</v>
      </c>
      <c r="X146" s="52">
        <v>63975</v>
      </c>
      <c r="Y146" s="52">
        <v>20</v>
      </c>
      <c r="Z146" s="47">
        <v>260</v>
      </c>
      <c r="AA146" s="47">
        <v>260</v>
      </c>
      <c r="AB146" s="23">
        <f t="shared" si="10"/>
        <v>1931.6842516608051</v>
      </c>
      <c r="AC146" s="23">
        <f t="shared" si="11"/>
        <v>190.12230769230771</v>
      </c>
      <c r="AD146" s="23" t="s">
        <v>1449</v>
      </c>
      <c r="AE146" s="284"/>
    </row>
    <row r="147" spans="1:31" x14ac:dyDescent="0.25">
      <c r="A147" s="21" t="s">
        <v>616</v>
      </c>
      <c r="B147" s="39" t="s">
        <v>566</v>
      </c>
      <c r="C147" s="21" t="s">
        <v>740</v>
      </c>
      <c r="D147" s="21">
        <v>13.95</v>
      </c>
      <c r="E147" s="21">
        <v>0</v>
      </c>
      <c r="F147" s="21" t="s">
        <v>177</v>
      </c>
      <c r="G147" s="21" t="s">
        <v>740</v>
      </c>
      <c r="H147" s="21">
        <v>0</v>
      </c>
      <c r="I147" s="21">
        <v>14</v>
      </c>
      <c r="J147" s="21">
        <v>11</v>
      </c>
      <c r="K147" s="224">
        <v>14338.8</v>
      </c>
      <c r="L147" s="224">
        <v>0</v>
      </c>
      <c r="M147" s="120">
        <v>2867.76</v>
      </c>
      <c r="N147" s="120">
        <v>0</v>
      </c>
      <c r="O147" s="120">
        <v>799.12</v>
      </c>
      <c r="P147" s="120">
        <v>5418.98</v>
      </c>
      <c r="Q147" s="120">
        <v>4970</v>
      </c>
      <c r="R147" s="120">
        <v>228</v>
      </c>
      <c r="S147" s="120">
        <v>0</v>
      </c>
      <c r="T147" s="120">
        <v>5940</v>
      </c>
      <c r="U147" s="120">
        <v>34562.660000000003</v>
      </c>
      <c r="V147" s="23">
        <v>0</v>
      </c>
      <c r="W147" s="23">
        <f t="shared" si="12"/>
        <v>34562.660000000003</v>
      </c>
      <c r="X147" s="52">
        <v>34875</v>
      </c>
      <c r="Y147" s="52">
        <v>14</v>
      </c>
      <c r="Z147" s="47">
        <v>154</v>
      </c>
      <c r="AA147" s="47">
        <v>96</v>
      </c>
      <c r="AB147" s="23">
        <f t="shared" si="10"/>
        <v>2477.6100358422941</v>
      </c>
      <c r="AC147" s="23">
        <f t="shared" si="11"/>
        <v>224.43285714285716</v>
      </c>
      <c r="AD147" s="23" t="s">
        <v>1915</v>
      </c>
      <c r="AE147" s="284"/>
    </row>
    <row r="148" spans="1:31" x14ac:dyDescent="0.25">
      <c r="A148" s="21" t="s">
        <v>616</v>
      </c>
      <c r="B148" s="39" t="s">
        <v>689</v>
      </c>
      <c r="C148" s="21" t="s">
        <v>711</v>
      </c>
      <c r="D148" s="21">
        <v>4.66</v>
      </c>
      <c r="E148" s="21">
        <v>0</v>
      </c>
      <c r="F148" s="21" t="s">
        <v>177</v>
      </c>
      <c r="G148" s="21" t="s">
        <v>711</v>
      </c>
      <c r="H148" s="21">
        <v>0</v>
      </c>
      <c r="I148" s="21">
        <v>4</v>
      </c>
      <c r="J148" s="21">
        <v>11</v>
      </c>
      <c r="K148" s="224">
        <v>3947.2</v>
      </c>
      <c r="L148" s="224">
        <v>0</v>
      </c>
      <c r="M148" s="120">
        <v>789.44</v>
      </c>
      <c r="N148" s="120">
        <v>0</v>
      </c>
      <c r="O148" s="120">
        <v>164.72</v>
      </c>
      <c r="P148" s="120">
        <v>456.76</v>
      </c>
      <c r="Q148" s="120">
        <v>1420</v>
      </c>
      <c r="R148" s="120">
        <v>228</v>
      </c>
      <c r="S148" s="120">
        <v>0</v>
      </c>
      <c r="T148" s="120">
        <v>1620</v>
      </c>
      <c r="U148" s="120">
        <v>8626.1200000000008</v>
      </c>
      <c r="V148" s="23">
        <v>0</v>
      </c>
      <c r="W148" s="23">
        <f t="shared" si="12"/>
        <v>8626.1200000000008</v>
      </c>
      <c r="X148" s="52">
        <v>11650</v>
      </c>
      <c r="Y148" s="52">
        <v>4</v>
      </c>
      <c r="Z148" s="47">
        <v>44</v>
      </c>
      <c r="AA148" s="47">
        <v>96</v>
      </c>
      <c r="AB148" s="23">
        <f t="shared" si="10"/>
        <v>1851.098712446352</v>
      </c>
      <c r="AC148" s="23">
        <f t="shared" si="11"/>
        <v>196.04818181818183</v>
      </c>
      <c r="AD148" s="23" t="s">
        <v>1516</v>
      </c>
      <c r="AE148" s="284"/>
    </row>
    <row r="149" spans="1:31" x14ac:dyDescent="0.25">
      <c r="A149" s="21" t="s">
        <v>616</v>
      </c>
      <c r="B149" s="39" t="s">
        <v>672</v>
      </c>
      <c r="C149" s="21" t="s">
        <v>673</v>
      </c>
      <c r="D149" s="21">
        <v>26</v>
      </c>
      <c r="E149" s="21">
        <v>0</v>
      </c>
      <c r="F149" s="21" t="s">
        <v>177</v>
      </c>
      <c r="G149" s="21" t="s">
        <v>673</v>
      </c>
      <c r="H149" s="21">
        <v>0</v>
      </c>
      <c r="I149" s="21">
        <v>20</v>
      </c>
      <c r="J149" s="21">
        <v>11</v>
      </c>
      <c r="K149" s="224">
        <v>20759.2</v>
      </c>
      <c r="L149" s="224">
        <v>0</v>
      </c>
      <c r="M149" s="120">
        <v>4151.84</v>
      </c>
      <c r="N149" s="120">
        <v>0</v>
      </c>
      <c r="O149" s="120">
        <v>984.8</v>
      </c>
      <c r="P149" s="120">
        <v>9227.7999999999993</v>
      </c>
      <c r="Q149" s="120">
        <v>6718</v>
      </c>
      <c r="R149" s="120">
        <v>1255.25</v>
      </c>
      <c r="S149" s="120">
        <v>0</v>
      </c>
      <c r="T149" s="120">
        <v>7680</v>
      </c>
      <c r="U149" s="120">
        <v>50776.89</v>
      </c>
      <c r="V149" s="23">
        <v>0</v>
      </c>
      <c r="W149" s="23">
        <f t="shared" si="12"/>
        <v>50776.89</v>
      </c>
      <c r="X149" s="52">
        <v>65000</v>
      </c>
      <c r="Y149" s="52">
        <v>20</v>
      </c>
      <c r="Z149" s="47">
        <v>240</v>
      </c>
      <c r="AA149" s="47">
        <v>240</v>
      </c>
      <c r="AB149" s="23">
        <f t="shared" si="10"/>
        <v>1952.9573076923077</v>
      </c>
      <c r="AC149" s="23">
        <f t="shared" si="11"/>
        <v>211.57037499999998</v>
      </c>
      <c r="AD149" s="23" t="s">
        <v>2013</v>
      </c>
      <c r="AE149" s="284"/>
    </row>
    <row r="150" spans="1:31" x14ac:dyDescent="0.25">
      <c r="A150" s="21" t="s">
        <v>616</v>
      </c>
      <c r="B150" s="39" t="s">
        <v>689</v>
      </c>
      <c r="C150" s="21" t="s">
        <v>705</v>
      </c>
      <c r="D150" s="21">
        <v>7.41</v>
      </c>
      <c r="E150" s="21">
        <v>0</v>
      </c>
      <c r="F150" s="21" t="s">
        <v>177</v>
      </c>
      <c r="G150" s="21" t="s">
        <v>705</v>
      </c>
      <c r="H150" s="21">
        <v>0</v>
      </c>
      <c r="I150" s="21">
        <v>6</v>
      </c>
      <c r="J150" s="21">
        <v>11</v>
      </c>
      <c r="K150" s="224">
        <v>5920.8</v>
      </c>
      <c r="L150" s="224">
        <v>0</v>
      </c>
      <c r="M150" s="120">
        <v>1184.1600000000001</v>
      </c>
      <c r="N150" s="120">
        <v>0</v>
      </c>
      <c r="O150" s="120">
        <v>247.08</v>
      </c>
      <c r="P150" s="120">
        <v>685.14</v>
      </c>
      <c r="Q150" s="120">
        <v>2130</v>
      </c>
      <c r="R150" s="120">
        <v>342</v>
      </c>
      <c r="S150" s="120">
        <v>0</v>
      </c>
      <c r="T150" s="120">
        <v>2700</v>
      </c>
      <c r="U150" s="120">
        <v>13209.18</v>
      </c>
      <c r="V150" s="23">
        <v>0</v>
      </c>
      <c r="W150" s="23">
        <f t="shared" si="12"/>
        <v>13209.18</v>
      </c>
      <c r="X150" s="52">
        <v>18525</v>
      </c>
      <c r="Y150" s="52">
        <v>6</v>
      </c>
      <c r="Z150" s="47">
        <v>66</v>
      </c>
      <c r="AA150" s="47">
        <v>204</v>
      </c>
      <c r="AB150" s="23">
        <f t="shared" si="10"/>
        <v>1782.6153846153845</v>
      </c>
      <c r="AC150" s="23">
        <f t="shared" si="11"/>
        <v>200.13909090909092</v>
      </c>
      <c r="AD150" s="23" t="s">
        <v>1448</v>
      </c>
      <c r="AE150" s="284"/>
    </row>
    <row r="151" spans="1:31" x14ac:dyDescent="0.25">
      <c r="A151" s="152" t="s">
        <v>675</v>
      </c>
      <c r="B151" s="39" t="s">
        <v>1010</v>
      </c>
      <c r="C151" s="21" t="s">
        <v>1021</v>
      </c>
      <c r="D151" s="21">
        <v>0</v>
      </c>
      <c r="E151" s="21">
        <v>7.05</v>
      </c>
      <c r="F151" s="21" t="s">
        <v>544</v>
      </c>
      <c r="G151" s="21" t="s">
        <v>1021</v>
      </c>
      <c r="H151" s="21">
        <v>0</v>
      </c>
      <c r="I151" s="21">
        <v>14</v>
      </c>
      <c r="J151" s="21">
        <v>9</v>
      </c>
      <c r="K151" s="224">
        <v>13946.1</v>
      </c>
      <c r="L151" s="224">
        <v>209.63</v>
      </c>
      <c r="M151" s="120">
        <v>2183.96</v>
      </c>
      <c r="N151" s="120">
        <v>0</v>
      </c>
      <c r="O151" s="120">
        <v>575.4</v>
      </c>
      <c r="P151" s="120">
        <v>1336.44</v>
      </c>
      <c r="Q151" s="120">
        <v>6251</v>
      </c>
      <c r="R151" s="120">
        <v>798</v>
      </c>
      <c r="S151" s="120">
        <v>0</v>
      </c>
      <c r="T151" s="120">
        <v>4800</v>
      </c>
      <c r="U151" s="120">
        <v>30100.53</v>
      </c>
      <c r="V151" s="23">
        <v>0</v>
      </c>
      <c r="W151" s="23">
        <f t="shared" si="12"/>
        <v>30100.53</v>
      </c>
      <c r="X151" s="52">
        <v>12250</v>
      </c>
      <c r="Y151" s="52">
        <v>14</v>
      </c>
      <c r="Z151" s="47">
        <v>126</v>
      </c>
      <c r="AA151" s="47">
        <v>126</v>
      </c>
      <c r="AB151" s="23">
        <f t="shared" si="10"/>
        <v>4269.5787234042555</v>
      </c>
      <c r="AC151" s="23">
        <f t="shared" si="11"/>
        <v>238.89309523809524</v>
      </c>
      <c r="AD151" s="23" t="s">
        <v>1485</v>
      </c>
      <c r="AE151" s="284">
        <v>0.69</v>
      </c>
    </row>
    <row r="152" spans="1:31" x14ac:dyDescent="0.25">
      <c r="A152" s="21" t="s">
        <v>148</v>
      </c>
      <c r="B152" s="32" t="s">
        <v>566</v>
      </c>
      <c r="C152" s="21" t="s">
        <v>728</v>
      </c>
      <c r="D152" s="21">
        <v>26</v>
      </c>
      <c r="E152" s="21">
        <v>0</v>
      </c>
      <c r="F152" s="21" t="s">
        <v>177</v>
      </c>
      <c r="G152" s="21" t="s">
        <v>728</v>
      </c>
      <c r="H152" s="21">
        <v>0</v>
      </c>
      <c r="I152" s="33">
        <v>20</v>
      </c>
      <c r="J152" s="33">
        <v>15</v>
      </c>
      <c r="K152" s="34">
        <v>22234</v>
      </c>
      <c r="L152" s="34">
        <v>0</v>
      </c>
      <c r="M152" s="34">
        <v>4446.8</v>
      </c>
      <c r="N152" s="23">
        <v>0</v>
      </c>
      <c r="O152" s="23">
        <v>1371.4</v>
      </c>
      <c r="P152" s="34">
        <v>10663</v>
      </c>
      <c r="Q152" s="23">
        <v>7100</v>
      </c>
      <c r="R152" s="34">
        <v>1140</v>
      </c>
      <c r="S152" s="23">
        <v>0</v>
      </c>
      <c r="T152" s="23">
        <v>9360</v>
      </c>
      <c r="U152" s="23">
        <v>56315.199999999997</v>
      </c>
      <c r="V152" s="23">
        <v>0</v>
      </c>
      <c r="W152" s="23">
        <f>U152+V152</f>
        <v>56315.199999999997</v>
      </c>
      <c r="X152" s="52">
        <v>65000</v>
      </c>
      <c r="Y152" s="52">
        <v>20</v>
      </c>
      <c r="Z152" s="52">
        <v>240</v>
      </c>
      <c r="AA152" s="52">
        <v>496</v>
      </c>
      <c r="AB152" s="23">
        <f t="shared" si="10"/>
        <v>2165.9692307692308</v>
      </c>
      <c r="AC152" s="23">
        <f t="shared" si="11"/>
        <v>234.64666666666665</v>
      </c>
      <c r="AD152" s="23" t="s">
        <v>1444</v>
      </c>
      <c r="AE152" s="284"/>
    </row>
    <row r="153" spans="1:31" x14ac:dyDescent="0.25">
      <c r="A153" s="38" t="s">
        <v>873</v>
      </c>
      <c r="B153" s="39" t="s">
        <v>1111</v>
      </c>
      <c r="C153" s="21" t="s">
        <v>1122</v>
      </c>
      <c r="D153" s="21">
        <v>0</v>
      </c>
      <c r="E153" s="21">
        <v>26</v>
      </c>
      <c r="F153" s="21" t="s">
        <v>544</v>
      </c>
      <c r="G153" s="21" t="s">
        <v>1122</v>
      </c>
      <c r="H153" s="21">
        <v>0</v>
      </c>
      <c r="I153" s="21">
        <v>20</v>
      </c>
      <c r="J153" s="21">
        <v>11</v>
      </c>
      <c r="K153" s="224">
        <v>24834.2</v>
      </c>
      <c r="L153" s="224">
        <v>392.75</v>
      </c>
      <c r="M153" s="120">
        <v>3889.04</v>
      </c>
      <c r="N153" s="120">
        <v>0</v>
      </c>
      <c r="O153" s="120">
        <v>1067.5999999999999</v>
      </c>
      <c r="P153" s="120">
        <v>8285.4</v>
      </c>
      <c r="Q153" s="120">
        <v>12052</v>
      </c>
      <c r="R153" s="120">
        <v>1140</v>
      </c>
      <c r="S153" s="120">
        <v>0</v>
      </c>
      <c r="T153" s="120">
        <v>9676.7999999999993</v>
      </c>
      <c r="U153" s="120">
        <v>61337.78</v>
      </c>
      <c r="V153" s="23">
        <v>0</v>
      </c>
      <c r="W153" s="23">
        <f t="shared" ref="W153:W184" si="13">V153+U153</f>
        <v>61337.78</v>
      </c>
      <c r="X153" s="52">
        <v>65000</v>
      </c>
      <c r="Y153" s="52">
        <v>20</v>
      </c>
      <c r="Z153" s="47">
        <v>220</v>
      </c>
      <c r="AA153" s="47">
        <v>165</v>
      </c>
      <c r="AB153" s="23">
        <f t="shared" si="10"/>
        <v>2359.1453846153845</v>
      </c>
      <c r="AC153" s="23">
        <f t="shared" si="11"/>
        <v>278.80809090909088</v>
      </c>
      <c r="AD153" s="23" t="s">
        <v>1444</v>
      </c>
      <c r="AE153" s="284">
        <v>1</v>
      </c>
    </row>
    <row r="154" spans="1:31" x14ac:dyDescent="0.25">
      <c r="A154" s="21" t="s">
        <v>616</v>
      </c>
      <c r="B154" s="39" t="s">
        <v>814</v>
      </c>
      <c r="C154" s="21" t="s">
        <v>822</v>
      </c>
      <c r="D154" s="21">
        <v>26.2</v>
      </c>
      <c r="E154" s="21">
        <v>0</v>
      </c>
      <c r="F154" s="21" t="s">
        <v>177</v>
      </c>
      <c r="G154" s="21" t="s">
        <v>822</v>
      </c>
      <c r="H154" s="21">
        <v>0</v>
      </c>
      <c r="I154" s="21">
        <v>20</v>
      </c>
      <c r="J154" s="21">
        <v>11</v>
      </c>
      <c r="K154" s="224">
        <v>22490</v>
      </c>
      <c r="L154" s="224">
        <v>355.8</v>
      </c>
      <c r="M154" s="120">
        <v>3521.93</v>
      </c>
      <c r="N154" s="120">
        <v>0</v>
      </c>
      <c r="O154" s="120">
        <v>1306.8</v>
      </c>
      <c r="P154" s="120">
        <v>6994.6</v>
      </c>
      <c r="Q154" s="120">
        <v>7014.73</v>
      </c>
      <c r="R154" s="120">
        <v>1140</v>
      </c>
      <c r="S154" s="120">
        <v>0</v>
      </c>
      <c r="T154" s="120">
        <v>8640</v>
      </c>
      <c r="U154" s="120">
        <v>51463.86</v>
      </c>
      <c r="V154" s="23">
        <v>0</v>
      </c>
      <c r="W154" s="23">
        <f t="shared" si="13"/>
        <v>51463.86</v>
      </c>
      <c r="X154" s="52">
        <v>65500</v>
      </c>
      <c r="Y154" s="52">
        <v>20</v>
      </c>
      <c r="Z154" s="47">
        <v>220</v>
      </c>
      <c r="AA154" s="47">
        <v>220</v>
      </c>
      <c r="AB154" s="23">
        <f t="shared" si="10"/>
        <v>1964.269465648855</v>
      </c>
      <c r="AC154" s="23">
        <f t="shared" si="11"/>
        <v>233.92663636363636</v>
      </c>
      <c r="AD154" s="23" t="s">
        <v>1450</v>
      </c>
      <c r="AE154" s="284"/>
    </row>
    <row r="155" spans="1:31" x14ac:dyDescent="0.25">
      <c r="A155" s="21" t="s">
        <v>687</v>
      </c>
      <c r="B155" s="39" t="s">
        <v>689</v>
      </c>
      <c r="C155" s="21" t="s">
        <v>690</v>
      </c>
      <c r="D155" s="21">
        <v>7</v>
      </c>
      <c r="E155" s="21">
        <v>0</v>
      </c>
      <c r="F155" s="21" t="s">
        <v>177</v>
      </c>
      <c r="G155" s="21" t="s">
        <v>690</v>
      </c>
      <c r="H155" s="21">
        <v>0</v>
      </c>
      <c r="I155" s="21">
        <v>20</v>
      </c>
      <c r="J155" s="21">
        <v>10</v>
      </c>
      <c r="K155" s="224">
        <v>19278</v>
      </c>
      <c r="L155" s="224">
        <v>0</v>
      </c>
      <c r="M155" s="120">
        <v>3855.6</v>
      </c>
      <c r="N155" s="120">
        <v>0</v>
      </c>
      <c r="O155" s="120">
        <v>790.44</v>
      </c>
      <c r="P155" s="120">
        <v>2195.5500000000002</v>
      </c>
      <c r="Q155" s="120">
        <v>7455</v>
      </c>
      <c r="R155" s="120">
        <v>1197</v>
      </c>
      <c r="S155" s="120">
        <v>0</v>
      </c>
      <c r="T155" s="120">
        <v>7920</v>
      </c>
      <c r="U155" s="120">
        <v>42691.59</v>
      </c>
      <c r="V155" s="23">
        <v>0</v>
      </c>
      <c r="W155" s="23">
        <f t="shared" si="13"/>
        <v>42691.59</v>
      </c>
      <c r="X155" s="52">
        <v>17500</v>
      </c>
      <c r="Y155" s="52">
        <v>20</v>
      </c>
      <c r="Z155" s="47">
        <v>240</v>
      </c>
      <c r="AA155" s="47">
        <v>143</v>
      </c>
      <c r="AB155" s="23">
        <f t="shared" si="10"/>
        <v>6098.7985714285705</v>
      </c>
      <c r="AC155" s="23">
        <f>W155/Z155</f>
        <v>177.88162499999999</v>
      </c>
      <c r="AD155" s="23" t="s">
        <v>1453</v>
      </c>
      <c r="AE155" s="284"/>
    </row>
    <row r="156" spans="1:31" x14ac:dyDescent="0.25">
      <c r="A156" s="21" t="s">
        <v>687</v>
      </c>
      <c r="B156" s="39" t="s">
        <v>795</v>
      </c>
      <c r="C156" s="21" t="s">
        <v>803</v>
      </c>
      <c r="D156" s="21">
        <v>7</v>
      </c>
      <c r="E156" s="21">
        <v>0</v>
      </c>
      <c r="F156" s="21" t="s">
        <v>177</v>
      </c>
      <c r="G156" s="21" t="s">
        <v>803</v>
      </c>
      <c r="H156" s="21">
        <v>0</v>
      </c>
      <c r="I156" s="21">
        <v>20</v>
      </c>
      <c r="J156" s="21">
        <v>10</v>
      </c>
      <c r="K156" s="224">
        <v>20360</v>
      </c>
      <c r="L156" s="224">
        <v>313.2</v>
      </c>
      <c r="M156" s="120">
        <v>3188.38</v>
      </c>
      <c r="N156" s="120">
        <v>0</v>
      </c>
      <c r="O156" s="120">
        <v>856.4</v>
      </c>
      <c r="P156" s="120">
        <v>2122</v>
      </c>
      <c r="Q156" s="120">
        <v>5678.61</v>
      </c>
      <c r="R156" s="120">
        <v>1140</v>
      </c>
      <c r="S156" s="120">
        <v>0</v>
      </c>
      <c r="T156" s="120">
        <v>7920</v>
      </c>
      <c r="U156" s="120">
        <v>41578.589999999997</v>
      </c>
      <c r="V156" s="23">
        <v>0</v>
      </c>
      <c r="W156" s="23">
        <f t="shared" si="13"/>
        <v>41578.589999999997</v>
      </c>
      <c r="X156" s="52">
        <v>17500</v>
      </c>
      <c r="Y156" s="52">
        <v>20</v>
      </c>
      <c r="Z156" s="47">
        <v>200</v>
      </c>
      <c r="AA156" s="47">
        <v>220</v>
      </c>
      <c r="AB156" s="23">
        <f t="shared" si="10"/>
        <v>5939.7985714285705</v>
      </c>
      <c r="AC156" s="23">
        <f>W156/Z156</f>
        <v>207.89294999999998</v>
      </c>
      <c r="AD156" s="23" t="s">
        <v>1456</v>
      </c>
      <c r="AE156" s="284"/>
    </row>
    <row r="157" spans="1:31" x14ac:dyDescent="0.25">
      <c r="A157" s="38" t="s">
        <v>873</v>
      </c>
      <c r="B157" s="39" t="s">
        <v>1069</v>
      </c>
      <c r="C157" s="21" t="s">
        <v>1505</v>
      </c>
      <c r="D157" s="21">
        <v>0</v>
      </c>
      <c r="E157" s="21">
        <v>7.04</v>
      </c>
      <c r="F157" s="21" t="s">
        <v>544</v>
      </c>
      <c r="G157" s="21" t="s">
        <v>1072</v>
      </c>
      <c r="H157" s="21">
        <v>0</v>
      </c>
      <c r="I157" s="21">
        <v>13</v>
      </c>
      <c r="J157" s="21">
        <v>11</v>
      </c>
      <c r="K157" s="224">
        <v>15106</v>
      </c>
      <c r="L157" s="224">
        <v>237.78</v>
      </c>
      <c r="M157" s="120">
        <v>2365.6</v>
      </c>
      <c r="N157" s="120">
        <v>0</v>
      </c>
      <c r="O157" s="120">
        <v>645.58000000000004</v>
      </c>
      <c r="P157" s="120">
        <v>3471.26</v>
      </c>
      <c r="Q157" s="120">
        <v>6106.1</v>
      </c>
      <c r="R157" s="120">
        <v>741</v>
      </c>
      <c r="S157" s="120">
        <v>0</v>
      </c>
      <c r="T157" s="120">
        <v>6336</v>
      </c>
      <c r="U157" s="120">
        <v>35009.32</v>
      </c>
      <c r="V157" s="23">
        <v>0</v>
      </c>
      <c r="W157" s="23">
        <f t="shared" si="13"/>
        <v>35009.32</v>
      </c>
      <c r="X157" s="52">
        <v>11440</v>
      </c>
      <c r="Y157" s="52">
        <v>13</v>
      </c>
      <c r="Z157" s="47">
        <v>143</v>
      </c>
      <c r="AA157" s="47">
        <v>143</v>
      </c>
      <c r="AB157" s="23">
        <f t="shared" si="10"/>
        <v>4972.914772727273</v>
      </c>
      <c r="AC157" s="23">
        <f>U157/Z157</f>
        <v>244.82041958041958</v>
      </c>
      <c r="AD157" s="23" t="s">
        <v>1456</v>
      </c>
      <c r="AE157" s="284">
        <v>0.65</v>
      </c>
    </row>
    <row r="158" spans="1:31" x14ac:dyDescent="0.25">
      <c r="A158" s="21" t="s">
        <v>687</v>
      </c>
      <c r="B158" s="39" t="s">
        <v>745</v>
      </c>
      <c r="C158" s="21" t="s">
        <v>753</v>
      </c>
      <c r="D158" s="21">
        <v>7.1</v>
      </c>
      <c r="E158" s="21">
        <v>0</v>
      </c>
      <c r="F158" s="21" t="s">
        <v>177</v>
      </c>
      <c r="G158" s="21" t="s">
        <v>753</v>
      </c>
      <c r="H158" s="21">
        <v>0</v>
      </c>
      <c r="I158" s="21">
        <v>20</v>
      </c>
      <c r="J158" s="21">
        <v>9</v>
      </c>
      <c r="K158" s="224">
        <v>18360</v>
      </c>
      <c r="L158" s="224">
        <v>0</v>
      </c>
      <c r="M158" s="120">
        <v>3672</v>
      </c>
      <c r="N158" s="120">
        <v>0</v>
      </c>
      <c r="O158" s="120">
        <v>752.8</v>
      </c>
      <c r="P158" s="120">
        <v>2091</v>
      </c>
      <c r="Q158" s="120">
        <v>7100</v>
      </c>
      <c r="R158" s="120">
        <v>1140</v>
      </c>
      <c r="S158" s="120">
        <v>0</v>
      </c>
      <c r="T158" s="120">
        <v>7920</v>
      </c>
      <c r="U158" s="120">
        <v>41035.800000000003</v>
      </c>
      <c r="V158" s="23">
        <v>0</v>
      </c>
      <c r="W158" s="23">
        <f t="shared" si="13"/>
        <v>41035.800000000003</v>
      </c>
      <c r="X158" s="52">
        <v>17750</v>
      </c>
      <c r="Y158" s="52">
        <v>20</v>
      </c>
      <c r="Z158" s="47">
        <v>200</v>
      </c>
      <c r="AA158" s="47">
        <v>124</v>
      </c>
      <c r="AB158" s="23">
        <f t="shared" si="10"/>
        <v>5779.6901408450713</v>
      </c>
      <c r="AC158" s="23">
        <f>W158/Z158</f>
        <v>205.179</v>
      </c>
      <c r="AD158" s="23" t="s">
        <v>1455</v>
      </c>
      <c r="AE158" s="284"/>
    </row>
    <row r="159" spans="1:31" x14ac:dyDescent="0.25">
      <c r="A159" s="21" t="s">
        <v>627</v>
      </c>
      <c r="B159" s="39" t="s">
        <v>1074</v>
      </c>
      <c r="C159" s="21" t="s">
        <v>1080</v>
      </c>
      <c r="D159" s="21">
        <v>0</v>
      </c>
      <c r="E159" s="21">
        <v>7.02</v>
      </c>
      <c r="F159" s="21" t="s">
        <v>544</v>
      </c>
      <c r="G159" s="21" t="s">
        <v>1080</v>
      </c>
      <c r="H159" s="21">
        <v>0</v>
      </c>
      <c r="I159" s="21">
        <v>13</v>
      </c>
      <c r="J159" s="21">
        <v>11</v>
      </c>
      <c r="K159" s="224">
        <v>15106</v>
      </c>
      <c r="L159" s="224">
        <v>237.78</v>
      </c>
      <c r="M159" s="23">
        <v>2365.6</v>
      </c>
      <c r="N159" s="23">
        <v>0</v>
      </c>
      <c r="O159" s="23">
        <v>645.58000000000004</v>
      </c>
      <c r="P159" s="23">
        <v>1495.26</v>
      </c>
      <c r="Q159" s="23">
        <v>6106.1</v>
      </c>
      <c r="R159" s="23">
        <v>741</v>
      </c>
      <c r="S159" s="23">
        <v>0</v>
      </c>
      <c r="T159" s="23">
        <v>6912</v>
      </c>
      <c r="U159" s="23">
        <v>33609.32</v>
      </c>
      <c r="V159" s="23">
        <v>0</v>
      </c>
      <c r="W159" s="23">
        <f t="shared" si="13"/>
        <v>33609.32</v>
      </c>
      <c r="X159" s="52">
        <v>11423</v>
      </c>
      <c r="Y159" s="52">
        <v>13</v>
      </c>
      <c r="Z159" s="47">
        <v>143</v>
      </c>
      <c r="AA159" s="47">
        <v>121</v>
      </c>
      <c r="AB159" s="23">
        <f t="shared" si="10"/>
        <v>4787.6524216524222</v>
      </c>
      <c r="AC159" s="23">
        <f>W159/Z159</f>
        <v>235.0302097902098</v>
      </c>
      <c r="AD159" s="23" t="s">
        <v>1455</v>
      </c>
      <c r="AE159" s="284">
        <v>0.65</v>
      </c>
    </row>
    <row r="160" spans="1:31" x14ac:dyDescent="0.25">
      <c r="A160" s="21" t="s">
        <v>627</v>
      </c>
      <c r="B160" s="39" t="s">
        <v>566</v>
      </c>
      <c r="C160" s="21" t="s">
        <v>724</v>
      </c>
      <c r="D160" s="21">
        <v>7</v>
      </c>
      <c r="E160" s="21">
        <v>0</v>
      </c>
      <c r="F160" s="21" t="s">
        <v>191</v>
      </c>
      <c r="G160" s="21" t="s">
        <v>724</v>
      </c>
      <c r="H160" s="21">
        <v>0</v>
      </c>
      <c r="I160" s="21">
        <v>20</v>
      </c>
      <c r="J160" s="21">
        <v>10</v>
      </c>
      <c r="K160" s="224">
        <v>18360</v>
      </c>
      <c r="L160" s="224">
        <v>0</v>
      </c>
      <c r="M160" s="120">
        <v>3672</v>
      </c>
      <c r="N160" s="120">
        <v>0</v>
      </c>
      <c r="O160" s="120">
        <v>752.8</v>
      </c>
      <c r="P160" s="120">
        <v>2091</v>
      </c>
      <c r="Q160" s="120">
        <v>7100</v>
      </c>
      <c r="R160" s="120">
        <v>1140</v>
      </c>
      <c r="S160" s="120">
        <v>0</v>
      </c>
      <c r="T160" s="120">
        <v>7920</v>
      </c>
      <c r="U160" s="120">
        <v>41035.800000000003</v>
      </c>
      <c r="V160" s="23">
        <v>0</v>
      </c>
      <c r="W160" s="23">
        <f t="shared" si="13"/>
        <v>41035.800000000003</v>
      </c>
      <c r="X160" s="52">
        <v>17500</v>
      </c>
      <c r="Y160" s="52">
        <v>20</v>
      </c>
      <c r="Z160" s="47">
        <v>200</v>
      </c>
      <c r="AA160" s="47">
        <v>154</v>
      </c>
      <c r="AB160" s="23">
        <f t="shared" si="10"/>
        <v>5862.2571428571437</v>
      </c>
      <c r="AC160" s="23">
        <f>W160/Z160</f>
        <v>205.179</v>
      </c>
      <c r="AD160" s="23" t="s">
        <v>1467</v>
      </c>
      <c r="AE160" s="284"/>
    </row>
    <row r="161" spans="1:31" x14ac:dyDescent="0.25">
      <c r="A161" s="38" t="s">
        <v>873</v>
      </c>
      <c r="B161" s="39" t="s">
        <v>1055</v>
      </c>
      <c r="C161" s="21" t="s">
        <v>1061</v>
      </c>
      <c r="D161" s="21">
        <v>0</v>
      </c>
      <c r="E161" s="21">
        <v>7.1</v>
      </c>
      <c r="F161" s="21" t="s">
        <v>544</v>
      </c>
      <c r="G161" s="21" t="s">
        <v>1061</v>
      </c>
      <c r="H161" s="21">
        <v>0</v>
      </c>
      <c r="I161" s="21">
        <v>13</v>
      </c>
      <c r="J161" s="21">
        <v>11</v>
      </c>
      <c r="K161" s="224">
        <v>15106</v>
      </c>
      <c r="L161" s="224">
        <v>237.78</v>
      </c>
      <c r="M161" s="120">
        <v>2365.6</v>
      </c>
      <c r="N161" s="120">
        <v>0</v>
      </c>
      <c r="O161" s="120">
        <v>645.58000000000004</v>
      </c>
      <c r="P161" s="120">
        <v>3471.26</v>
      </c>
      <c r="Q161" s="120">
        <v>5860.4</v>
      </c>
      <c r="R161" s="120">
        <v>741</v>
      </c>
      <c r="S161" s="120">
        <v>0</v>
      </c>
      <c r="T161" s="120">
        <v>5760</v>
      </c>
      <c r="U161" s="120">
        <v>34187.620000000003</v>
      </c>
      <c r="V161" s="23">
        <v>0</v>
      </c>
      <c r="W161" s="23">
        <f t="shared" si="13"/>
        <v>34187.620000000003</v>
      </c>
      <c r="X161" s="52">
        <v>11375</v>
      </c>
      <c r="Y161" s="52">
        <v>13</v>
      </c>
      <c r="Z161" s="47">
        <v>143</v>
      </c>
      <c r="AA161" s="47">
        <v>55</v>
      </c>
      <c r="AB161" s="23">
        <f t="shared" si="10"/>
        <v>4815.1577464788743</v>
      </c>
      <c r="AC161" s="23">
        <f>U161/Z161</f>
        <v>239.07426573426577</v>
      </c>
      <c r="AD161" s="23" t="s">
        <v>1467</v>
      </c>
      <c r="AE161" s="284">
        <v>0.64</v>
      </c>
    </row>
    <row r="162" spans="1:31" x14ac:dyDescent="0.25">
      <c r="A162" s="21" t="s">
        <v>627</v>
      </c>
      <c r="B162" s="39" t="s">
        <v>689</v>
      </c>
      <c r="C162" s="21" t="s">
        <v>702</v>
      </c>
      <c r="D162" s="21">
        <v>7.1</v>
      </c>
      <c r="E162" s="21">
        <v>0</v>
      </c>
      <c r="F162" s="21" t="s">
        <v>191</v>
      </c>
      <c r="G162" s="21" t="s">
        <v>702</v>
      </c>
      <c r="H162" s="21">
        <v>0</v>
      </c>
      <c r="I162" s="21">
        <v>20</v>
      </c>
      <c r="J162" s="21">
        <v>10</v>
      </c>
      <c r="K162" s="224">
        <v>18360</v>
      </c>
      <c r="L162" s="224">
        <v>0</v>
      </c>
      <c r="M162" s="120">
        <v>3672</v>
      </c>
      <c r="N162" s="120">
        <v>0</v>
      </c>
      <c r="O162" s="120">
        <v>752.8</v>
      </c>
      <c r="P162" s="120">
        <v>2091</v>
      </c>
      <c r="Q162" s="120">
        <v>7100</v>
      </c>
      <c r="R162" s="120">
        <v>1140</v>
      </c>
      <c r="S162" s="120">
        <v>0</v>
      </c>
      <c r="T162" s="120">
        <v>7920</v>
      </c>
      <c r="U162" s="120">
        <v>41035.800000000003</v>
      </c>
      <c r="V162" s="23">
        <v>0</v>
      </c>
      <c r="W162" s="23">
        <f t="shared" si="13"/>
        <v>41035.800000000003</v>
      </c>
      <c r="X162" s="52">
        <v>17500</v>
      </c>
      <c r="Y162" s="52">
        <v>20</v>
      </c>
      <c r="Z162" s="47">
        <v>200</v>
      </c>
      <c r="AA162" s="47">
        <v>209</v>
      </c>
      <c r="AB162" s="23">
        <f t="shared" si="10"/>
        <v>5779.6901408450713</v>
      </c>
      <c r="AC162" s="23">
        <f>W162/Z162</f>
        <v>205.179</v>
      </c>
      <c r="AD162" s="23" t="s">
        <v>1466</v>
      </c>
      <c r="AE162" s="284"/>
    </row>
    <row r="163" spans="1:31" x14ac:dyDescent="0.25">
      <c r="A163" s="1" t="s">
        <v>1028</v>
      </c>
      <c r="B163" s="8" t="s">
        <v>1055</v>
      </c>
      <c r="C163" s="1" t="s">
        <v>1058</v>
      </c>
      <c r="D163" s="1">
        <v>0</v>
      </c>
      <c r="E163" s="1">
        <v>7</v>
      </c>
      <c r="F163" s="1" t="s">
        <v>544</v>
      </c>
      <c r="G163" s="1" t="s">
        <v>1058</v>
      </c>
      <c r="H163" s="1">
        <v>0</v>
      </c>
      <c r="I163" s="1">
        <v>13</v>
      </c>
      <c r="J163" s="1">
        <v>11</v>
      </c>
      <c r="K163" s="24">
        <v>15106</v>
      </c>
      <c r="L163" s="24">
        <v>237.78</v>
      </c>
      <c r="M163" s="6">
        <v>2365.6</v>
      </c>
      <c r="N163" s="6">
        <v>0</v>
      </c>
      <c r="O163" s="6">
        <v>645.58000000000004</v>
      </c>
      <c r="P163" s="6">
        <v>1495.26</v>
      </c>
      <c r="Q163" s="6">
        <v>6056.96</v>
      </c>
      <c r="R163" s="6">
        <v>741</v>
      </c>
      <c r="S163" s="6">
        <v>0</v>
      </c>
      <c r="T163" s="6">
        <v>6912</v>
      </c>
      <c r="U163" s="6">
        <v>33560.18</v>
      </c>
      <c r="V163" s="23">
        <v>0</v>
      </c>
      <c r="W163" s="23">
        <f t="shared" si="13"/>
        <v>33560.18</v>
      </c>
      <c r="X163" s="52">
        <v>11375</v>
      </c>
      <c r="Y163" s="52">
        <v>13</v>
      </c>
      <c r="Z163" s="47">
        <v>143</v>
      </c>
      <c r="AA163" s="47">
        <v>55</v>
      </c>
      <c r="AB163" s="23">
        <f t="shared" si="10"/>
        <v>4794.3114285714282</v>
      </c>
      <c r="AC163" s="23">
        <f t="shared" ref="AC163:AC171" si="14">U163/Z163</f>
        <v>234.68657342657343</v>
      </c>
      <c r="AD163" s="23" t="s">
        <v>1466</v>
      </c>
      <c r="AE163" s="284"/>
    </row>
    <row r="164" spans="1:31" x14ac:dyDescent="0.25">
      <c r="A164" s="1" t="s">
        <v>675</v>
      </c>
      <c r="B164" s="8" t="s">
        <v>566</v>
      </c>
      <c r="C164" s="1" t="s">
        <v>729</v>
      </c>
      <c r="D164" s="1">
        <v>3.5</v>
      </c>
      <c r="E164" s="1">
        <v>0</v>
      </c>
      <c r="F164" s="1" t="s">
        <v>177</v>
      </c>
      <c r="G164" s="1" t="s">
        <v>729</v>
      </c>
      <c r="H164" s="1">
        <v>0</v>
      </c>
      <c r="I164" s="1">
        <v>10</v>
      </c>
      <c r="J164" s="1">
        <v>10</v>
      </c>
      <c r="K164" s="24">
        <v>9180</v>
      </c>
      <c r="L164" s="24">
        <v>0</v>
      </c>
      <c r="M164" s="6">
        <v>1836</v>
      </c>
      <c r="N164" s="6">
        <v>0</v>
      </c>
      <c r="O164" s="6">
        <v>376.4</v>
      </c>
      <c r="P164" s="6">
        <v>1045.5</v>
      </c>
      <c r="Q164" s="6">
        <v>3550</v>
      </c>
      <c r="R164" s="6">
        <v>570</v>
      </c>
      <c r="S164" s="6">
        <v>0</v>
      </c>
      <c r="T164" s="6">
        <v>3960</v>
      </c>
      <c r="U164" s="6">
        <v>20517.900000000001</v>
      </c>
      <c r="V164" s="23">
        <v>0</v>
      </c>
      <c r="W164" s="23">
        <f t="shared" si="13"/>
        <v>20517.900000000001</v>
      </c>
      <c r="X164" s="52">
        <v>8750</v>
      </c>
      <c r="Y164" s="52">
        <v>10</v>
      </c>
      <c r="Z164" s="47">
        <v>110</v>
      </c>
      <c r="AA164" s="47">
        <v>69</v>
      </c>
      <c r="AB164" s="23">
        <f t="shared" si="10"/>
        <v>5862.2571428571437</v>
      </c>
      <c r="AC164" s="23">
        <f t="shared" si="14"/>
        <v>186.52636363636364</v>
      </c>
      <c r="AD164" s="23" t="s">
        <v>1484</v>
      </c>
      <c r="AE164" s="284"/>
    </row>
    <row r="165" spans="1:31" x14ac:dyDescent="0.25">
      <c r="A165" s="21" t="s">
        <v>675</v>
      </c>
      <c r="B165" s="39" t="s">
        <v>745</v>
      </c>
      <c r="C165" s="21" t="s">
        <v>749</v>
      </c>
      <c r="D165" s="21">
        <v>3.6</v>
      </c>
      <c r="E165" s="21">
        <v>0</v>
      </c>
      <c r="F165" s="21" t="s">
        <v>177</v>
      </c>
      <c r="G165" s="21" t="s">
        <v>749</v>
      </c>
      <c r="H165" s="21">
        <v>0</v>
      </c>
      <c r="I165" s="21">
        <v>10</v>
      </c>
      <c r="J165" s="21">
        <v>10</v>
      </c>
      <c r="K165" s="224">
        <v>9180</v>
      </c>
      <c r="L165" s="224">
        <v>0</v>
      </c>
      <c r="M165" s="120">
        <v>1836</v>
      </c>
      <c r="N165" s="120">
        <v>0</v>
      </c>
      <c r="O165" s="120">
        <v>376.4</v>
      </c>
      <c r="P165" s="120">
        <v>1045.5</v>
      </c>
      <c r="Q165" s="120">
        <v>3550</v>
      </c>
      <c r="R165" s="120">
        <v>570</v>
      </c>
      <c r="S165" s="120">
        <v>0</v>
      </c>
      <c r="T165" s="120">
        <v>3960</v>
      </c>
      <c r="U165" s="120">
        <v>20517.900000000001</v>
      </c>
      <c r="V165" s="23">
        <v>0</v>
      </c>
      <c r="W165" s="23">
        <f t="shared" si="13"/>
        <v>20517.900000000001</v>
      </c>
      <c r="X165" s="52">
        <v>8750</v>
      </c>
      <c r="Y165" s="52">
        <v>10</v>
      </c>
      <c r="Z165" s="47">
        <v>110</v>
      </c>
      <c r="AA165" s="47">
        <v>110</v>
      </c>
      <c r="AB165" s="23">
        <f t="shared" si="10"/>
        <v>5699.416666666667</v>
      </c>
      <c r="AC165" s="23">
        <f t="shared" si="14"/>
        <v>186.52636363636364</v>
      </c>
      <c r="AD165" s="23" t="s">
        <v>1484</v>
      </c>
      <c r="AE165" s="284"/>
    </row>
    <row r="166" spans="1:31" x14ac:dyDescent="0.25">
      <c r="A166" s="38" t="s">
        <v>873</v>
      </c>
      <c r="B166" s="39" t="s">
        <v>1111</v>
      </c>
      <c r="C166" s="21" t="s">
        <v>1118</v>
      </c>
      <c r="D166" s="21">
        <v>0</v>
      </c>
      <c r="E166" s="21">
        <v>3.54</v>
      </c>
      <c r="F166" s="21" t="s">
        <v>544</v>
      </c>
      <c r="G166" s="21" t="s">
        <v>1118</v>
      </c>
      <c r="H166" s="21">
        <v>0</v>
      </c>
      <c r="I166" s="21">
        <v>6</v>
      </c>
      <c r="J166" s="21">
        <v>11</v>
      </c>
      <c r="K166" s="224">
        <v>7320.9</v>
      </c>
      <c r="L166" s="224">
        <v>115.24</v>
      </c>
      <c r="M166" s="120">
        <v>1146.45</v>
      </c>
      <c r="N166" s="120">
        <v>0</v>
      </c>
      <c r="O166" s="120">
        <v>314.64</v>
      </c>
      <c r="P166" s="120">
        <v>1640.22</v>
      </c>
      <c r="Q166" s="120">
        <v>2800.8</v>
      </c>
      <c r="R166" s="120">
        <v>342</v>
      </c>
      <c r="S166" s="120">
        <v>0</v>
      </c>
      <c r="T166" s="120">
        <v>3024</v>
      </c>
      <c r="U166" s="120">
        <v>16704.25</v>
      </c>
      <c r="V166" s="23">
        <v>0</v>
      </c>
      <c r="W166" s="23">
        <f t="shared" si="13"/>
        <v>16704.25</v>
      </c>
      <c r="X166" s="52">
        <v>5250</v>
      </c>
      <c r="Y166" s="52">
        <v>6</v>
      </c>
      <c r="Z166" s="47">
        <v>66</v>
      </c>
      <c r="AA166" s="47">
        <v>44</v>
      </c>
      <c r="AB166" s="23">
        <f t="shared" si="10"/>
        <v>4718.7146892655364</v>
      </c>
      <c r="AC166" s="23">
        <f t="shared" si="14"/>
        <v>253.09469696969697</v>
      </c>
      <c r="AD166" s="23" t="s">
        <v>1508</v>
      </c>
      <c r="AE166" s="284">
        <v>0.59</v>
      </c>
    </row>
    <row r="167" spans="1:31" x14ac:dyDescent="0.25">
      <c r="A167" s="38" t="s">
        <v>873</v>
      </c>
      <c r="B167" s="39" t="s">
        <v>1111</v>
      </c>
      <c r="C167" s="21" t="s">
        <v>1119</v>
      </c>
      <c r="D167" s="21">
        <v>0</v>
      </c>
      <c r="E167" s="21">
        <v>3.48</v>
      </c>
      <c r="F167" s="21" t="s">
        <v>544</v>
      </c>
      <c r="G167" s="21" t="s">
        <v>1119</v>
      </c>
      <c r="H167" s="21">
        <v>0</v>
      </c>
      <c r="I167" s="21">
        <v>6</v>
      </c>
      <c r="J167" s="21">
        <v>11</v>
      </c>
      <c r="K167" s="224">
        <v>7320.9</v>
      </c>
      <c r="L167" s="224">
        <v>115.24</v>
      </c>
      <c r="M167" s="120">
        <v>1146.45</v>
      </c>
      <c r="N167" s="120">
        <v>0</v>
      </c>
      <c r="O167" s="120">
        <v>314.64</v>
      </c>
      <c r="P167" s="120">
        <v>1640.22</v>
      </c>
      <c r="Q167" s="120">
        <v>2917.2</v>
      </c>
      <c r="R167" s="120">
        <v>342</v>
      </c>
      <c r="S167" s="120">
        <v>0</v>
      </c>
      <c r="T167" s="120">
        <v>3024</v>
      </c>
      <c r="U167" s="120">
        <v>16820.650000000001</v>
      </c>
      <c r="V167" s="23">
        <v>0</v>
      </c>
      <c r="W167" s="23">
        <f t="shared" si="13"/>
        <v>16820.650000000001</v>
      </c>
      <c r="X167" s="52">
        <v>5250</v>
      </c>
      <c r="Y167" s="52">
        <v>6</v>
      </c>
      <c r="Z167" s="47">
        <v>66</v>
      </c>
      <c r="AA167" s="47">
        <v>44</v>
      </c>
      <c r="AB167" s="23">
        <f t="shared" si="10"/>
        <v>4833.5201149425293</v>
      </c>
      <c r="AC167" s="23">
        <f t="shared" si="14"/>
        <v>254.85833333333335</v>
      </c>
      <c r="AD167" s="23" t="s">
        <v>1508</v>
      </c>
      <c r="AE167" s="284">
        <v>0.6</v>
      </c>
    </row>
    <row r="168" spans="1:31" x14ac:dyDescent="0.25">
      <c r="A168" s="1" t="s">
        <v>675</v>
      </c>
      <c r="B168" s="8" t="s">
        <v>689</v>
      </c>
      <c r="C168" s="1" t="s">
        <v>712</v>
      </c>
      <c r="D168" s="1">
        <v>7.1</v>
      </c>
      <c r="E168" s="1">
        <v>0</v>
      </c>
      <c r="F168" s="1" t="s">
        <v>177</v>
      </c>
      <c r="G168" s="1" t="s">
        <v>712</v>
      </c>
      <c r="H168" s="1">
        <v>0</v>
      </c>
      <c r="I168" s="1">
        <v>20</v>
      </c>
      <c r="J168" s="1">
        <v>10</v>
      </c>
      <c r="K168" s="24">
        <v>18360</v>
      </c>
      <c r="L168" s="24">
        <v>0</v>
      </c>
      <c r="M168" s="6">
        <v>3672</v>
      </c>
      <c r="N168" s="6">
        <v>0</v>
      </c>
      <c r="O168" s="6">
        <v>752.8</v>
      </c>
      <c r="P168" s="6">
        <v>2091</v>
      </c>
      <c r="Q168" s="6">
        <v>7100</v>
      </c>
      <c r="R168" s="6">
        <v>1140</v>
      </c>
      <c r="S168" s="6">
        <v>0</v>
      </c>
      <c r="T168" s="6">
        <v>7920</v>
      </c>
      <c r="U168" s="6">
        <v>41035.800000000003</v>
      </c>
      <c r="V168" s="23">
        <v>0</v>
      </c>
      <c r="W168" s="23">
        <f t="shared" si="13"/>
        <v>41035.800000000003</v>
      </c>
      <c r="X168" s="52">
        <v>17750</v>
      </c>
      <c r="Y168" s="52">
        <v>20</v>
      </c>
      <c r="Z168" s="47">
        <v>220</v>
      </c>
      <c r="AA168" s="47">
        <v>150</v>
      </c>
      <c r="AB168" s="23">
        <f t="shared" si="10"/>
        <v>5779.6901408450713</v>
      </c>
      <c r="AC168" s="23">
        <f t="shared" si="14"/>
        <v>186.52636363636364</v>
      </c>
      <c r="AD168" s="23" t="s">
        <v>1483</v>
      </c>
      <c r="AE168" s="284"/>
    </row>
    <row r="169" spans="1:31" x14ac:dyDescent="0.25">
      <c r="A169" s="38" t="s">
        <v>871</v>
      </c>
      <c r="B169" s="39" t="s">
        <v>1055</v>
      </c>
      <c r="C169" s="21" t="s">
        <v>1060</v>
      </c>
      <c r="D169" s="21">
        <v>0</v>
      </c>
      <c r="E169" s="21">
        <v>6.95</v>
      </c>
      <c r="F169" s="21" t="s">
        <v>544</v>
      </c>
      <c r="G169" s="21" t="s">
        <v>1060</v>
      </c>
      <c r="H169" s="21">
        <v>0</v>
      </c>
      <c r="I169" s="21">
        <v>13</v>
      </c>
      <c r="J169" s="21">
        <v>11</v>
      </c>
      <c r="K169" s="224">
        <v>15106</v>
      </c>
      <c r="L169" s="224">
        <v>237.78</v>
      </c>
      <c r="M169" s="120">
        <v>2365.6</v>
      </c>
      <c r="N169" s="120">
        <v>0</v>
      </c>
      <c r="O169" s="120">
        <v>645.58000000000004</v>
      </c>
      <c r="P169" s="120">
        <v>3471.26</v>
      </c>
      <c r="Q169" s="120">
        <v>6106.1</v>
      </c>
      <c r="R169" s="120">
        <v>741</v>
      </c>
      <c r="S169" s="120">
        <v>0</v>
      </c>
      <c r="T169" s="120">
        <v>5760</v>
      </c>
      <c r="U169" s="120">
        <v>34433.32</v>
      </c>
      <c r="V169" s="23">
        <v>0</v>
      </c>
      <c r="W169" s="23">
        <f t="shared" si="13"/>
        <v>34433.32</v>
      </c>
      <c r="X169" s="52">
        <v>11375</v>
      </c>
      <c r="Y169" s="52">
        <v>13</v>
      </c>
      <c r="Z169" s="47">
        <v>143</v>
      </c>
      <c r="AA169" s="47">
        <v>55</v>
      </c>
      <c r="AB169" s="23">
        <f t="shared" si="10"/>
        <v>4954.4345323741009</v>
      </c>
      <c r="AC169" s="23">
        <f t="shared" si="14"/>
        <v>240.79244755244756</v>
      </c>
      <c r="AD169" s="23" t="s">
        <v>1483</v>
      </c>
      <c r="AE169" s="284">
        <v>0.65</v>
      </c>
    </row>
    <row r="170" spans="1:31" x14ac:dyDescent="0.25">
      <c r="A170" s="1" t="s">
        <v>675</v>
      </c>
      <c r="B170" s="8" t="s">
        <v>672</v>
      </c>
      <c r="C170" s="1" t="s">
        <v>677</v>
      </c>
      <c r="D170" s="1">
        <v>7</v>
      </c>
      <c r="E170" s="1">
        <v>0</v>
      </c>
      <c r="F170" s="1" t="s">
        <v>177</v>
      </c>
      <c r="G170" s="1" t="s">
        <v>677</v>
      </c>
      <c r="H170" s="1">
        <v>0</v>
      </c>
      <c r="I170" s="1">
        <v>20</v>
      </c>
      <c r="J170" s="1">
        <v>10</v>
      </c>
      <c r="K170" s="24">
        <v>18360</v>
      </c>
      <c r="L170" s="24">
        <v>0</v>
      </c>
      <c r="M170" s="6">
        <v>3672</v>
      </c>
      <c r="N170" s="6">
        <v>0</v>
      </c>
      <c r="O170" s="6">
        <v>752.8</v>
      </c>
      <c r="P170" s="6">
        <v>2091</v>
      </c>
      <c r="Q170" s="6">
        <v>7100</v>
      </c>
      <c r="R170" s="6">
        <v>1140</v>
      </c>
      <c r="S170" s="6">
        <v>0</v>
      </c>
      <c r="T170" s="6">
        <v>7920</v>
      </c>
      <c r="U170" s="6">
        <v>41035.800000000003</v>
      </c>
      <c r="V170" s="23">
        <v>0</v>
      </c>
      <c r="W170" s="23">
        <f t="shared" si="13"/>
        <v>41035.800000000003</v>
      </c>
      <c r="X170" s="52">
        <v>17500</v>
      </c>
      <c r="Y170" s="52">
        <v>20</v>
      </c>
      <c r="Z170" s="47">
        <v>220</v>
      </c>
      <c r="AA170" s="47">
        <v>168</v>
      </c>
      <c r="AB170" s="23">
        <f t="shared" si="10"/>
        <v>5862.2571428571437</v>
      </c>
      <c r="AC170" s="23">
        <f t="shared" si="14"/>
        <v>186.52636363636364</v>
      </c>
      <c r="AD170" s="23" t="s">
        <v>1482</v>
      </c>
      <c r="AE170" s="284"/>
    </row>
    <row r="171" spans="1:31" x14ac:dyDescent="0.25">
      <c r="A171" s="38" t="s">
        <v>871</v>
      </c>
      <c r="B171" s="39" t="s">
        <v>1055</v>
      </c>
      <c r="C171" s="21" t="s">
        <v>1059</v>
      </c>
      <c r="D171" s="21">
        <v>0</v>
      </c>
      <c r="E171" s="21">
        <v>7.01</v>
      </c>
      <c r="F171" s="21" t="s">
        <v>544</v>
      </c>
      <c r="G171" s="21" t="s">
        <v>1059</v>
      </c>
      <c r="H171" s="21">
        <v>0</v>
      </c>
      <c r="I171" s="21">
        <v>13</v>
      </c>
      <c r="J171" s="21">
        <v>11</v>
      </c>
      <c r="K171" s="224">
        <v>15106</v>
      </c>
      <c r="L171" s="224">
        <v>237.78</v>
      </c>
      <c r="M171" s="120">
        <v>2365.6</v>
      </c>
      <c r="N171" s="120">
        <v>0</v>
      </c>
      <c r="O171" s="120">
        <v>645.58000000000004</v>
      </c>
      <c r="P171" s="120">
        <v>3471.26</v>
      </c>
      <c r="Q171" s="120">
        <v>6056.96</v>
      </c>
      <c r="R171" s="120">
        <v>741</v>
      </c>
      <c r="S171" s="120">
        <v>0</v>
      </c>
      <c r="T171" s="120">
        <v>5760</v>
      </c>
      <c r="U171" s="120">
        <v>34384.18</v>
      </c>
      <c r="V171" s="23">
        <v>0</v>
      </c>
      <c r="W171" s="23">
        <f t="shared" si="13"/>
        <v>34384.18</v>
      </c>
      <c r="X171" s="52">
        <v>11375</v>
      </c>
      <c r="Y171" s="52">
        <v>13</v>
      </c>
      <c r="Z171" s="47">
        <v>143</v>
      </c>
      <c r="AA171" s="47">
        <v>55</v>
      </c>
      <c r="AB171" s="23">
        <f t="shared" si="10"/>
        <v>4905.0185449358059</v>
      </c>
      <c r="AC171" s="23">
        <f t="shared" si="14"/>
        <v>240.44881118881119</v>
      </c>
      <c r="AD171" s="23" t="s">
        <v>1482</v>
      </c>
      <c r="AE171" s="284">
        <v>0.65</v>
      </c>
    </row>
    <row r="172" spans="1:31" x14ac:dyDescent="0.25">
      <c r="A172" s="21" t="s">
        <v>687</v>
      </c>
      <c r="B172" s="39" t="s">
        <v>653</v>
      </c>
      <c r="C172" s="21" t="s">
        <v>656</v>
      </c>
      <c r="D172" s="21">
        <v>7.1</v>
      </c>
      <c r="E172" s="21">
        <v>0</v>
      </c>
      <c r="F172" s="21" t="s">
        <v>177</v>
      </c>
      <c r="G172" s="21" t="s">
        <v>656</v>
      </c>
      <c r="H172" s="21">
        <v>0</v>
      </c>
      <c r="I172" s="21">
        <v>20</v>
      </c>
      <c r="J172" s="21">
        <v>10</v>
      </c>
      <c r="K172" s="224">
        <v>18168</v>
      </c>
      <c r="L172" s="224">
        <v>0</v>
      </c>
      <c r="M172" s="120">
        <v>3633.6</v>
      </c>
      <c r="N172" s="120">
        <v>0</v>
      </c>
      <c r="O172" s="120">
        <v>820.65</v>
      </c>
      <c r="P172" s="120">
        <v>297</v>
      </c>
      <c r="Q172" s="120">
        <v>6700</v>
      </c>
      <c r="R172" s="120">
        <v>888.58</v>
      </c>
      <c r="S172" s="120">
        <v>0</v>
      </c>
      <c r="T172" s="120">
        <v>7040</v>
      </c>
      <c r="U172" s="120">
        <v>37547.78</v>
      </c>
      <c r="V172" s="23">
        <v>0</v>
      </c>
      <c r="W172" s="23">
        <f t="shared" si="13"/>
        <v>37547.78</v>
      </c>
      <c r="X172" s="52">
        <v>17750</v>
      </c>
      <c r="Y172" s="52">
        <v>20</v>
      </c>
      <c r="Z172" s="47">
        <v>200</v>
      </c>
      <c r="AA172" s="47">
        <v>177</v>
      </c>
      <c r="AB172" s="23">
        <f t="shared" si="10"/>
        <v>5288.4197183098595</v>
      </c>
      <c r="AC172" s="23">
        <f>W172/Z172</f>
        <v>187.7389</v>
      </c>
      <c r="AD172" s="23" t="s">
        <v>1452</v>
      </c>
      <c r="AE172" s="284"/>
    </row>
    <row r="173" spans="1:31" x14ac:dyDescent="0.25">
      <c r="A173" s="21" t="s">
        <v>627</v>
      </c>
      <c r="B173" s="39" t="s">
        <v>1069</v>
      </c>
      <c r="C173" s="21" t="s">
        <v>1073</v>
      </c>
      <c r="D173" s="21">
        <v>0</v>
      </c>
      <c r="E173" s="21">
        <v>7.03</v>
      </c>
      <c r="F173" s="21" t="s">
        <v>544</v>
      </c>
      <c r="G173" s="21" t="s">
        <v>1073</v>
      </c>
      <c r="H173" s="21">
        <v>0</v>
      </c>
      <c r="I173" s="21">
        <v>13</v>
      </c>
      <c r="J173" s="21">
        <v>11</v>
      </c>
      <c r="K173" s="224">
        <v>15106</v>
      </c>
      <c r="L173" s="224">
        <v>237.78</v>
      </c>
      <c r="M173" s="23">
        <v>2365.6</v>
      </c>
      <c r="N173" s="23">
        <v>0</v>
      </c>
      <c r="O173" s="23">
        <v>645.58000000000004</v>
      </c>
      <c r="P173" s="23">
        <v>1495.26</v>
      </c>
      <c r="Q173" s="23">
        <v>6253.52</v>
      </c>
      <c r="R173" s="23">
        <v>741</v>
      </c>
      <c r="S173" s="23">
        <v>0</v>
      </c>
      <c r="T173" s="23">
        <v>6912</v>
      </c>
      <c r="U173" s="23">
        <v>33756.74</v>
      </c>
      <c r="V173" s="23">
        <v>0</v>
      </c>
      <c r="W173" s="23">
        <f t="shared" si="13"/>
        <v>33756.74</v>
      </c>
      <c r="X173" s="52">
        <v>11423</v>
      </c>
      <c r="Y173" s="52">
        <v>13</v>
      </c>
      <c r="Z173" s="47">
        <v>143</v>
      </c>
      <c r="AA173" s="47">
        <v>55</v>
      </c>
      <c r="AB173" s="23">
        <f t="shared" si="10"/>
        <v>4801.8122332859166</v>
      </c>
      <c r="AC173" s="23">
        <f>W173/Z173</f>
        <v>236.06111888111886</v>
      </c>
      <c r="AD173" s="23" t="s">
        <v>1452</v>
      </c>
      <c r="AE173" s="284">
        <v>0.65</v>
      </c>
    </row>
    <row r="174" spans="1:31" x14ac:dyDescent="0.25">
      <c r="A174" s="21" t="s">
        <v>627</v>
      </c>
      <c r="B174" s="39" t="s">
        <v>745</v>
      </c>
      <c r="C174" s="21" t="s">
        <v>755</v>
      </c>
      <c r="D174" s="21">
        <v>7.1</v>
      </c>
      <c r="E174" s="21">
        <v>0</v>
      </c>
      <c r="F174" s="21" t="s">
        <v>191</v>
      </c>
      <c r="G174" s="21" t="s">
        <v>755</v>
      </c>
      <c r="H174" s="21">
        <v>0</v>
      </c>
      <c r="I174" s="21">
        <v>20</v>
      </c>
      <c r="J174" s="21">
        <v>10</v>
      </c>
      <c r="K174" s="224">
        <v>18360</v>
      </c>
      <c r="L174" s="224">
        <v>0</v>
      </c>
      <c r="M174" s="120">
        <v>3672</v>
      </c>
      <c r="N174" s="120">
        <v>0</v>
      </c>
      <c r="O174" s="120">
        <v>752.8</v>
      </c>
      <c r="P174" s="120">
        <v>2091</v>
      </c>
      <c r="Q174" s="120">
        <v>7100</v>
      </c>
      <c r="R174" s="120">
        <v>1140</v>
      </c>
      <c r="S174" s="120">
        <v>0</v>
      </c>
      <c r="T174" s="120">
        <v>7920</v>
      </c>
      <c r="U174" s="120">
        <v>41035.800000000003</v>
      </c>
      <c r="V174" s="23">
        <v>0</v>
      </c>
      <c r="W174" s="23">
        <f t="shared" si="13"/>
        <v>41035.800000000003</v>
      </c>
      <c r="X174" s="52">
        <v>17500</v>
      </c>
      <c r="Y174" s="52">
        <v>20</v>
      </c>
      <c r="Z174" s="47">
        <v>200</v>
      </c>
      <c r="AA174" s="47">
        <v>159</v>
      </c>
      <c r="AB174" s="23">
        <f t="shared" si="10"/>
        <v>5779.6901408450713</v>
      </c>
      <c r="AC174" s="23">
        <f>W174/Z174</f>
        <v>205.179</v>
      </c>
      <c r="AD174" s="23" t="s">
        <v>1468</v>
      </c>
      <c r="AE174" s="284"/>
    </row>
    <row r="175" spans="1:31" x14ac:dyDescent="0.25">
      <c r="A175" s="38" t="s">
        <v>873</v>
      </c>
      <c r="B175" s="39" t="s">
        <v>1055</v>
      </c>
      <c r="C175" s="21" t="s">
        <v>1057</v>
      </c>
      <c r="D175" s="21">
        <v>0</v>
      </c>
      <c r="E175" s="21">
        <v>7.12</v>
      </c>
      <c r="F175" s="21" t="s">
        <v>544</v>
      </c>
      <c r="G175" s="21" t="s">
        <v>1057</v>
      </c>
      <c r="H175" s="21">
        <v>0</v>
      </c>
      <c r="I175" s="21">
        <v>13</v>
      </c>
      <c r="J175" s="21">
        <v>11</v>
      </c>
      <c r="K175" s="224">
        <v>15106</v>
      </c>
      <c r="L175" s="224">
        <v>237.78</v>
      </c>
      <c r="M175" s="120">
        <v>2365.6</v>
      </c>
      <c r="N175" s="120">
        <v>0</v>
      </c>
      <c r="O175" s="120">
        <v>645.58000000000004</v>
      </c>
      <c r="P175" s="120">
        <v>3471.26</v>
      </c>
      <c r="Q175" s="120">
        <v>6106.1</v>
      </c>
      <c r="R175" s="120">
        <v>741</v>
      </c>
      <c r="S175" s="120">
        <v>0</v>
      </c>
      <c r="T175" s="120">
        <v>6336</v>
      </c>
      <c r="U175" s="120">
        <v>35009.32</v>
      </c>
      <c r="V175" s="23">
        <v>0</v>
      </c>
      <c r="W175" s="23">
        <f t="shared" si="13"/>
        <v>35009.32</v>
      </c>
      <c r="X175" s="52">
        <v>11375</v>
      </c>
      <c r="Y175" s="52">
        <v>13</v>
      </c>
      <c r="Z175" s="47">
        <v>143</v>
      </c>
      <c r="AA175" s="47">
        <v>55</v>
      </c>
      <c r="AB175" s="23">
        <f t="shared" si="10"/>
        <v>4917.0393258426966</v>
      </c>
      <c r="AC175" s="23">
        <f>U175/Z175</f>
        <v>244.82041958041958</v>
      </c>
      <c r="AD175" s="23" t="s">
        <v>1468</v>
      </c>
      <c r="AE175" s="284">
        <v>0.64</v>
      </c>
    </row>
    <row r="176" spans="1:31" x14ac:dyDescent="0.25">
      <c r="A176" s="21" t="s">
        <v>627</v>
      </c>
      <c r="B176" s="39" t="s">
        <v>653</v>
      </c>
      <c r="C176" s="21" t="s">
        <v>655</v>
      </c>
      <c r="D176" s="21">
        <v>7.1</v>
      </c>
      <c r="E176" s="21">
        <v>0</v>
      </c>
      <c r="F176" s="21" t="s">
        <v>191</v>
      </c>
      <c r="G176" s="21" t="s">
        <v>655</v>
      </c>
      <c r="H176" s="21">
        <v>0</v>
      </c>
      <c r="I176" s="21">
        <v>20</v>
      </c>
      <c r="J176" s="21">
        <v>10</v>
      </c>
      <c r="K176" s="224">
        <v>18168</v>
      </c>
      <c r="L176" s="224">
        <v>0</v>
      </c>
      <c r="M176" s="120">
        <v>3633.6</v>
      </c>
      <c r="N176" s="120">
        <v>0</v>
      </c>
      <c r="O176" s="120">
        <v>820.6</v>
      </c>
      <c r="P176" s="120">
        <v>297</v>
      </c>
      <c r="Q176" s="120">
        <v>6700</v>
      </c>
      <c r="R176" s="120">
        <v>888.58</v>
      </c>
      <c r="S176" s="120">
        <v>0</v>
      </c>
      <c r="T176" s="120">
        <v>7040</v>
      </c>
      <c r="U176" s="120">
        <v>37547.78</v>
      </c>
      <c r="V176" s="23">
        <v>0</v>
      </c>
      <c r="W176" s="23">
        <f t="shared" si="13"/>
        <v>37547.78</v>
      </c>
      <c r="X176" s="52">
        <v>17750</v>
      </c>
      <c r="Y176" s="52">
        <v>20</v>
      </c>
      <c r="Z176" s="47">
        <v>200</v>
      </c>
      <c r="AA176" s="47">
        <v>177</v>
      </c>
      <c r="AB176" s="23">
        <f t="shared" si="10"/>
        <v>5288.4197183098595</v>
      </c>
      <c r="AC176" s="23">
        <f>W176/Z176</f>
        <v>187.7389</v>
      </c>
      <c r="AD176" s="23" t="s">
        <v>1465</v>
      </c>
      <c r="AE176" s="284"/>
    </row>
    <row r="177" spans="1:31" x14ac:dyDescent="0.25">
      <c r="A177" s="1" t="s">
        <v>1028</v>
      </c>
      <c r="B177" s="8" t="s">
        <v>1055</v>
      </c>
      <c r="C177" s="1" t="s">
        <v>1062</v>
      </c>
      <c r="D177" s="1">
        <v>0</v>
      </c>
      <c r="E177" s="1">
        <v>7.02</v>
      </c>
      <c r="F177" s="1" t="s">
        <v>544</v>
      </c>
      <c r="G177" s="1" t="s">
        <v>1062</v>
      </c>
      <c r="H177" s="1">
        <v>0</v>
      </c>
      <c r="I177" s="1">
        <v>13</v>
      </c>
      <c r="J177" s="1">
        <v>11</v>
      </c>
      <c r="K177" s="24">
        <v>15106</v>
      </c>
      <c r="L177" s="24">
        <v>237.78</v>
      </c>
      <c r="M177" s="6">
        <v>2365.6</v>
      </c>
      <c r="N177" s="6">
        <v>0</v>
      </c>
      <c r="O177" s="6">
        <v>645.58000000000004</v>
      </c>
      <c r="P177" s="6">
        <v>1495.26</v>
      </c>
      <c r="Q177" s="6">
        <v>6302.66</v>
      </c>
      <c r="R177" s="6">
        <v>741</v>
      </c>
      <c r="S177" s="6">
        <v>0</v>
      </c>
      <c r="T177" s="6">
        <v>6912</v>
      </c>
      <c r="U177" s="6">
        <v>33805.879999999997</v>
      </c>
      <c r="V177" s="23">
        <v>0</v>
      </c>
      <c r="W177" s="23">
        <f t="shared" si="13"/>
        <v>33805.879999999997</v>
      </c>
      <c r="X177" s="52">
        <v>11375</v>
      </c>
      <c r="Y177" s="52">
        <v>13</v>
      </c>
      <c r="Z177" s="47">
        <v>143</v>
      </c>
      <c r="AA177" s="47">
        <v>55</v>
      </c>
      <c r="AB177" s="23">
        <f t="shared" si="10"/>
        <v>4815.6524216524213</v>
      </c>
      <c r="AC177" s="23">
        <f>U177/Z177</f>
        <v>236.40475524475522</v>
      </c>
      <c r="AD177" s="23" t="s">
        <v>1465</v>
      </c>
      <c r="AE177" s="284"/>
    </row>
    <row r="178" spans="1:31" x14ac:dyDescent="0.25">
      <c r="A178" s="21" t="s">
        <v>616</v>
      </c>
      <c r="B178" s="39" t="s">
        <v>842</v>
      </c>
      <c r="C178" s="21" t="s">
        <v>847</v>
      </c>
      <c r="D178" s="21">
        <v>26.09</v>
      </c>
      <c r="E178" s="21">
        <v>0</v>
      </c>
      <c r="F178" s="21" t="s">
        <v>177</v>
      </c>
      <c r="G178" s="21" t="s">
        <v>847</v>
      </c>
      <c r="H178" s="21">
        <v>0</v>
      </c>
      <c r="I178" s="21">
        <v>20</v>
      </c>
      <c r="J178" s="21">
        <v>11</v>
      </c>
      <c r="K178" s="224">
        <v>24838</v>
      </c>
      <c r="L178" s="224">
        <v>393.36</v>
      </c>
      <c r="M178" s="120">
        <v>3889.63</v>
      </c>
      <c r="N178" s="120">
        <v>0</v>
      </c>
      <c r="O178" s="120">
        <v>1437.48</v>
      </c>
      <c r="P178" s="120">
        <v>7694.06</v>
      </c>
      <c r="Q178" s="120">
        <v>7716.2</v>
      </c>
      <c r="R178" s="120">
        <v>1254</v>
      </c>
      <c r="S178" s="120">
        <v>0</v>
      </c>
      <c r="T178" s="120">
        <v>8640</v>
      </c>
      <c r="U178" s="120">
        <v>55862.73</v>
      </c>
      <c r="V178" s="23">
        <v>0</v>
      </c>
      <c r="W178" s="23">
        <f t="shared" si="13"/>
        <v>55862.73</v>
      </c>
      <c r="X178" s="52">
        <v>62225</v>
      </c>
      <c r="Y178" s="52">
        <v>20</v>
      </c>
      <c r="Z178" s="47">
        <v>220</v>
      </c>
      <c r="AA178" s="47">
        <v>252</v>
      </c>
      <c r="AB178" s="23">
        <f t="shared" si="10"/>
        <v>2141.1548486009965</v>
      </c>
      <c r="AC178" s="23">
        <f>U178/Z178</f>
        <v>253.92150000000001</v>
      </c>
      <c r="AD178" s="23" t="s">
        <v>1451</v>
      </c>
      <c r="AE178" s="284"/>
    </row>
    <row r="179" spans="1:31" x14ac:dyDescent="0.25">
      <c r="A179" s="21" t="s">
        <v>687</v>
      </c>
      <c r="B179" s="39" t="s">
        <v>814</v>
      </c>
      <c r="C179" s="21" t="s">
        <v>821</v>
      </c>
      <c r="D179" s="21">
        <v>7</v>
      </c>
      <c r="E179" s="21">
        <v>0</v>
      </c>
      <c r="F179" s="21" t="s">
        <v>177</v>
      </c>
      <c r="G179" s="21" t="s">
        <v>821</v>
      </c>
      <c r="H179" s="21">
        <v>0</v>
      </c>
      <c r="I179" s="21">
        <v>20</v>
      </c>
      <c r="J179" s="21">
        <v>10</v>
      </c>
      <c r="K179" s="224">
        <v>20360</v>
      </c>
      <c r="L179" s="224">
        <v>313.2</v>
      </c>
      <c r="M179" s="120">
        <v>3188.38</v>
      </c>
      <c r="N179" s="120">
        <v>0</v>
      </c>
      <c r="O179" s="120">
        <v>856.4</v>
      </c>
      <c r="P179" s="120">
        <v>2122</v>
      </c>
      <c r="Q179" s="120">
        <v>7014.73</v>
      </c>
      <c r="R179" s="120">
        <v>1140</v>
      </c>
      <c r="S179" s="120">
        <v>0</v>
      </c>
      <c r="T179" s="120">
        <v>7920</v>
      </c>
      <c r="U179" s="120">
        <v>42914.71</v>
      </c>
      <c r="V179" s="23">
        <v>0</v>
      </c>
      <c r="W179" s="23">
        <f t="shared" si="13"/>
        <v>42914.71</v>
      </c>
      <c r="X179" s="52">
        <v>17500</v>
      </c>
      <c r="Y179" s="52">
        <v>20</v>
      </c>
      <c r="Z179" s="47">
        <v>200</v>
      </c>
      <c r="AA179" s="47">
        <v>220</v>
      </c>
      <c r="AB179" s="23">
        <f t="shared" si="10"/>
        <v>6130.6728571428566</v>
      </c>
      <c r="AC179" s="23">
        <f>W179/Z179</f>
        <v>214.57354999999998</v>
      </c>
      <c r="AD179" s="23" t="s">
        <v>1457</v>
      </c>
      <c r="AE179" s="284"/>
    </row>
    <row r="180" spans="1:31" x14ac:dyDescent="0.25">
      <c r="A180" s="21" t="s">
        <v>627</v>
      </c>
      <c r="B180" s="39" t="s">
        <v>1264</v>
      </c>
      <c r="C180" s="21" t="s">
        <v>1269</v>
      </c>
      <c r="D180" s="21">
        <v>7.01</v>
      </c>
      <c r="E180" s="21">
        <v>0</v>
      </c>
      <c r="F180" s="21" t="s">
        <v>544</v>
      </c>
      <c r="G180" s="21" t="s">
        <v>1269</v>
      </c>
      <c r="H180" s="21">
        <v>0</v>
      </c>
      <c r="I180" s="21">
        <v>16</v>
      </c>
      <c r="J180" s="21">
        <v>11</v>
      </c>
      <c r="K180" s="224">
        <v>20576.96</v>
      </c>
      <c r="L180" s="224">
        <v>323.89999999999998</v>
      </c>
      <c r="M180" s="23">
        <v>3222.35</v>
      </c>
      <c r="N180" s="23">
        <v>0</v>
      </c>
      <c r="O180" s="23">
        <v>883.68</v>
      </c>
      <c r="P180" s="23">
        <v>2047.2</v>
      </c>
      <c r="Q180" s="23">
        <v>6264</v>
      </c>
      <c r="R180" s="23">
        <v>912</v>
      </c>
      <c r="S180" s="23">
        <v>0</v>
      </c>
      <c r="T180" s="23">
        <v>0</v>
      </c>
      <c r="U180" s="23">
        <v>41879.370000000003</v>
      </c>
      <c r="V180" s="23">
        <v>0</v>
      </c>
      <c r="W180" s="23">
        <f t="shared" si="13"/>
        <v>41879.370000000003</v>
      </c>
      <c r="X180" s="52">
        <v>14000</v>
      </c>
      <c r="Y180" s="52">
        <v>16</v>
      </c>
      <c r="Z180" s="47">
        <v>176</v>
      </c>
      <c r="AA180" s="47">
        <v>176</v>
      </c>
      <c r="AB180" s="23">
        <f t="shared" si="10"/>
        <v>5974.2325249643372</v>
      </c>
      <c r="AC180" s="23">
        <f>W180/Z180</f>
        <v>237.95096590909091</v>
      </c>
      <c r="AD180" s="23" t="s">
        <v>1457</v>
      </c>
      <c r="AE180" s="284">
        <v>0.79</v>
      </c>
    </row>
    <row r="181" spans="1:31" x14ac:dyDescent="0.25">
      <c r="A181" s="21" t="s">
        <v>687</v>
      </c>
      <c r="B181" s="39" t="s">
        <v>828</v>
      </c>
      <c r="C181" s="21" t="s">
        <v>836</v>
      </c>
      <c r="D181" s="21">
        <v>7.04</v>
      </c>
      <c r="E181" s="21">
        <v>0</v>
      </c>
      <c r="F181" s="21" t="s">
        <v>177</v>
      </c>
      <c r="G181" s="21" t="s">
        <v>836</v>
      </c>
      <c r="H181" s="21">
        <v>0</v>
      </c>
      <c r="I181" s="21">
        <v>22</v>
      </c>
      <c r="J181" s="21">
        <v>10</v>
      </c>
      <c r="K181" s="224">
        <v>22396</v>
      </c>
      <c r="L181" s="224">
        <v>344.52</v>
      </c>
      <c r="M181" s="120">
        <v>3507.21</v>
      </c>
      <c r="N181" s="120">
        <v>0</v>
      </c>
      <c r="O181" s="120">
        <v>942.04</v>
      </c>
      <c r="P181" s="120">
        <v>2334.1999999999998</v>
      </c>
      <c r="Q181" s="120">
        <v>7716.2</v>
      </c>
      <c r="R181" s="120">
        <v>1254</v>
      </c>
      <c r="S181" s="120">
        <v>0</v>
      </c>
      <c r="T181" s="120">
        <v>7920</v>
      </c>
      <c r="U181" s="120">
        <v>46414.17</v>
      </c>
      <c r="V181" s="23">
        <v>0</v>
      </c>
      <c r="W181" s="23">
        <f t="shared" si="13"/>
        <v>46414.17</v>
      </c>
      <c r="X181" s="52">
        <v>17600</v>
      </c>
      <c r="Y181" s="52">
        <v>20</v>
      </c>
      <c r="Z181" s="47">
        <v>220</v>
      </c>
      <c r="AA181" s="47">
        <v>170</v>
      </c>
      <c r="AB181" s="23">
        <f t="shared" si="10"/>
        <v>6592.921875</v>
      </c>
      <c r="AC181" s="23">
        <f>W181/Z181</f>
        <v>210.9735</v>
      </c>
      <c r="AD181" s="23" t="s">
        <v>1804</v>
      </c>
      <c r="AE181" s="284"/>
    </row>
    <row r="182" spans="1:31" x14ac:dyDescent="0.25">
      <c r="A182" s="21" t="s">
        <v>1142</v>
      </c>
      <c r="B182" s="39" t="s">
        <v>1264</v>
      </c>
      <c r="C182" s="21" t="s">
        <v>1271</v>
      </c>
      <c r="D182" s="21">
        <v>0</v>
      </c>
      <c r="E182" s="21">
        <v>7.04</v>
      </c>
      <c r="F182" s="21" t="s">
        <v>544</v>
      </c>
      <c r="G182" s="21" t="s">
        <v>1271</v>
      </c>
      <c r="H182" s="21">
        <v>0</v>
      </c>
      <c r="I182" s="21">
        <v>16</v>
      </c>
      <c r="J182" s="21">
        <v>11</v>
      </c>
      <c r="K182" s="224">
        <v>20576.96</v>
      </c>
      <c r="L182" s="224">
        <v>323.89999999999998</v>
      </c>
      <c r="M182" s="120">
        <v>3222.35</v>
      </c>
      <c r="N182" s="120">
        <v>0</v>
      </c>
      <c r="O182" s="120">
        <v>883.68</v>
      </c>
      <c r="P182" s="120">
        <v>2047.2</v>
      </c>
      <c r="Q182" s="120">
        <v>6264</v>
      </c>
      <c r="R182" s="120">
        <v>912</v>
      </c>
      <c r="S182" s="120">
        <v>0</v>
      </c>
      <c r="T182" s="120">
        <v>7649.28</v>
      </c>
      <c r="U182" s="120">
        <v>41879.370000000003</v>
      </c>
      <c r="V182" s="23">
        <v>0</v>
      </c>
      <c r="W182" s="23">
        <f t="shared" si="13"/>
        <v>41879.370000000003</v>
      </c>
      <c r="X182" s="52">
        <v>14000</v>
      </c>
      <c r="Y182" s="52">
        <v>16</v>
      </c>
      <c r="Z182" s="47">
        <v>176</v>
      </c>
      <c r="AA182" s="47">
        <v>176</v>
      </c>
      <c r="AB182" s="23">
        <f t="shared" si="10"/>
        <v>5948.774147727273</v>
      </c>
      <c r="AC182" s="23">
        <f>U182/Z182</f>
        <v>237.95096590909091</v>
      </c>
      <c r="AD182" s="23" t="s">
        <v>1804</v>
      </c>
      <c r="AE182" s="284">
        <v>0.79</v>
      </c>
    </row>
    <row r="183" spans="1:31" x14ac:dyDescent="0.25">
      <c r="A183" s="21" t="s">
        <v>687</v>
      </c>
      <c r="B183" s="39" t="s">
        <v>842</v>
      </c>
      <c r="C183" s="21" t="s">
        <v>854</v>
      </c>
      <c r="D183" s="21">
        <v>7.02</v>
      </c>
      <c r="E183" s="21">
        <v>0</v>
      </c>
      <c r="F183" s="21" t="s">
        <v>177</v>
      </c>
      <c r="G183" s="21" t="s">
        <v>854</v>
      </c>
      <c r="H183" s="21">
        <v>0</v>
      </c>
      <c r="I183" s="21">
        <v>22</v>
      </c>
      <c r="J183" s="21">
        <v>10</v>
      </c>
      <c r="K183" s="224">
        <v>22396</v>
      </c>
      <c r="L183" s="224">
        <v>344.52</v>
      </c>
      <c r="M183" s="120">
        <v>3507.21</v>
      </c>
      <c r="N183" s="120">
        <v>0</v>
      </c>
      <c r="O183" s="120">
        <v>942.04</v>
      </c>
      <c r="P183" s="120">
        <v>2334.1999999999998</v>
      </c>
      <c r="Q183" s="120">
        <v>7716.2</v>
      </c>
      <c r="R183" s="120">
        <v>1254</v>
      </c>
      <c r="S183" s="120">
        <v>0</v>
      </c>
      <c r="T183" s="120">
        <v>8415</v>
      </c>
      <c r="U183" s="120">
        <v>46414.17</v>
      </c>
      <c r="V183" s="23">
        <v>0</v>
      </c>
      <c r="W183" s="23">
        <f t="shared" si="13"/>
        <v>46414.17</v>
      </c>
      <c r="X183" s="52">
        <v>17550</v>
      </c>
      <c r="Y183" s="52">
        <v>22</v>
      </c>
      <c r="Z183" s="47">
        <v>220</v>
      </c>
      <c r="AA183" s="47">
        <v>154</v>
      </c>
      <c r="AB183" s="23">
        <f t="shared" si="10"/>
        <v>6611.7051282051279</v>
      </c>
      <c r="AC183" s="23">
        <f>W183/Z183</f>
        <v>210.9735</v>
      </c>
      <c r="AD183" s="23" t="s">
        <v>1458</v>
      </c>
      <c r="AE183" s="284"/>
    </row>
    <row r="184" spans="1:31" x14ac:dyDescent="0.25">
      <c r="A184" s="21" t="s">
        <v>1108</v>
      </c>
      <c r="B184" s="39" t="s">
        <v>1264</v>
      </c>
      <c r="C184" s="21" t="s">
        <v>1272</v>
      </c>
      <c r="D184" s="21">
        <v>0</v>
      </c>
      <c r="E184" s="21">
        <v>7.02</v>
      </c>
      <c r="F184" s="21" t="s">
        <v>544</v>
      </c>
      <c r="G184" s="21" t="s">
        <v>1272</v>
      </c>
      <c r="H184" s="21">
        <v>0</v>
      </c>
      <c r="I184" s="21">
        <v>16</v>
      </c>
      <c r="J184" s="21">
        <v>11</v>
      </c>
      <c r="K184" s="224">
        <v>20576.96</v>
      </c>
      <c r="L184" s="224">
        <v>323.89999999999998</v>
      </c>
      <c r="M184" s="120">
        <v>3222.35</v>
      </c>
      <c r="N184" s="120">
        <v>0</v>
      </c>
      <c r="O184" s="120">
        <v>883.68</v>
      </c>
      <c r="P184" s="120">
        <v>2047.2</v>
      </c>
      <c r="Q184" s="120">
        <v>6264</v>
      </c>
      <c r="R184" s="120">
        <v>912</v>
      </c>
      <c r="S184" s="120">
        <v>0</v>
      </c>
      <c r="T184" s="120">
        <v>7649.28</v>
      </c>
      <c r="U184" s="120">
        <v>41879.370000000003</v>
      </c>
      <c r="V184" s="23">
        <v>0</v>
      </c>
      <c r="W184" s="23">
        <f t="shared" si="13"/>
        <v>41879.370000000003</v>
      </c>
      <c r="X184" s="52">
        <v>14000</v>
      </c>
      <c r="Y184" s="52">
        <v>16</v>
      </c>
      <c r="Z184" s="47">
        <v>176</v>
      </c>
      <c r="AA184" s="47">
        <v>176</v>
      </c>
      <c r="AB184" s="23">
        <f t="shared" si="10"/>
        <v>5965.7222222222226</v>
      </c>
      <c r="AC184" s="23">
        <f>U184/Z184</f>
        <v>237.95096590909091</v>
      </c>
      <c r="AD184" s="23" t="s">
        <v>1458</v>
      </c>
      <c r="AE184" s="284">
        <v>0.79</v>
      </c>
    </row>
    <row r="185" spans="1:31" x14ac:dyDescent="0.25">
      <c r="A185" s="21" t="s">
        <v>627</v>
      </c>
      <c r="B185" s="39" t="s">
        <v>828</v>
      </c>
      <c r="C185" s="21" t="s">
        <v>830</v>
      </c>
      <c r="D185" s="21">
        <v>7.03</v>
      </c>
      <c r="E185" s="21">
        <v>0</v>
      </c>
      <c r="F185" s="21" t="s">
        <v>191</v>
      </c>
      <c r="G185" s="21" t="s">
        <v>830</v>
      </c>
      <c r="H185" s="21">
        <v>0</v>
      </c>
      <c r="I185" s="21">
        <v>20</v>
      </c>
      <c r="J185" s="21">
        <v>10</v>
      </c>
      <c r="K185" s="224">
        <v>20270</v>
      </c>
      <c r="L185" s="224">
        <v>311.39999999999998</v>
      </c>
      <c r="M185" s="23">
        <v>3174.28</v>
      </c>
      <c r="N185" s="23">
        <v>0</v>
      </c>
      <c r="O185" s="23">
        <v>856.4</v>
      </c>
      <c r="P185" s="23">
        <v>2122</v>
      </c>
      <c r="Q185" s="23">
        <v>7014.73</v>
      </c>
      <c r="R185" s="23">
        <v>1140</v>
      </c>
      <c r="S185" s="23">
        <v>0</v>
      </c>
      <c r="T185" s="23">
        <v>7920</v>
      </c>
      <c r="U185" s="23">
        <v>42808.81</v>
      </c>
      <c r="V185" s="23">
        <v>0</v>
      </c>
      <c r="W185" s="23">
        <f t="shared" ref="W185:W216" si="15">V185+U185</f>
        <v>42808.81</v>
      </c>
      <c r="X185" s="52">
        <v>17575</v>
      </c>
      <c r="Y185" s="52">
        <v>20</v>
      </c>
      <c r="Z185" s="47">
        <v>200</v>
      </c>
      <c r="AA185" s="47">
        <v>198</v>
      </c>
      <c r="AB185" s="23">
        <f t="shared" si="10"/>
        <v>6089.4466571834992</v>
      </c>
      <c r="AC185" s="23">
        <f>W185/Z185</f>
        <v>214.04405</v>
      </c>
      <c r="AD185" s="23" t="s">
        <v>1470</v>
      </c>
      <c r="AE185" s="284"/>
    </row>
    <row r="186" spans="1:31" x14ac:dyDescent="0.25">
      <c r="A186" s="21" t="s">
        <v>1028</v>
      </c>
      <c r="B186" s="39" t="s">
        <v>1264</v>
      </c>
      <c r="C186" s="21" t="s">
        <v>1273</v>
      </c>
      <c r="D186" s="21">
        <v>0</v>
      </c>
      <c r="E186" s="21">
        <v>7.03</v>
      </c>
      <c r="F186" s="21" t="s">
        <v>544</v>
      </c>
      <c r="G186" s="21" t="s">
        <v>1273</v>
      </c>
      <c r="H186" s="21">
        <v>0</v>
      </c>
      <c r="I186" s="21">
        <v>16</v>
      </c>
      <c r="J186" s="21">
        <v>11</v>
      </c>
      <c r="K186" s="224">
        <v>20576.96</v>
      </c>
      <c r="L186" s="224">
        <v>323.89999999999998</v>
      </c>
      <c r="M186" s="120">
        <v>3222.35</v>
      </c>
      <c r="N186" s="120">
        <v>0</v>
      </c>
      <c r="O186" s="120">
        <v>883.68</v>
      </c>
      <c r="P186" s="120">
        <v>2047.2</v>
      </c>
      <c r="Q186" s="120">
        <v>6264</v>
      </c>
      <c r="R186" s="120">
        <v>912</v>
      </c>
      <c r="S186" s="120">
        <v>0</v>
      </c>
      <c r="T186" s="120">
        <v>7649.28</v>
      </c>
      <c r="U186" s="120">
        <v>41879.370000000003</v>
      </c>
      <c r="V186" s="23">
        <v>0</v>
      </c>
      <c r="W186" s="23">
        <f t="shared" si="15"/>
        <v>41879.370000000003</v>
      </c>
      <c r="X186" s="52">
        <v>14000</v>
      </c>
      <c r="Y186" s="52">
        <v>16</v>
      </c>
      <c r="Z186" s="47">
        <v>176</v>
      </c>
      <c r="AA186" s="47">
        <v>176</v>
      </c>
      <c r="AB186" s="23">
        <f t="shared" si="10"/>
        <v>5957.23613086771</v>
      </c>
      <c r="AC186" s="23">
        <f>U186/Z186</f>
        <v>237.95096590909091</v>
      </c>
      <c r="AD186" s="23" t="s">
        <v>1470</v>
      </c>
      <c r="AE186" s="284">
        <v>0.8</v>
      </c>
    </row>
    <row r="187" spans="1:31" x14ac:dyDescent="0.25">
      <c r="A187" s="21" t="s">
        <v>627</v>
      </c>
      <c r="B187" s="39" t="s">
        <v>859</v>
      </c>
      <c r="C187" s="21" t="s">
        <v>884</v>
      </c>
      <c r="D187" s="21">
        <v>7.06</v>
      </c>
      <c r="E187" s="21">
        <v>0</v>
      </c>
      <c r="F187" s="21" t="s">
        <v>191</v>
      </c>
      <c r="G187" s="21" t="s">
        <v>884</v>
      </c>
      <c r="H187" s="21">
        <v>0</v>
      </c>
      <c r="I187" s="21">
        <v>20</v>
      </c>
      <c r="J187" s="21">
        <v>14</v>
      </c>
      <c r="K187" s="224">
        <v>26390</v>
      </c>
      <c r="L187" s="224">
        <v>433.8</v>
      </c>
      <c r="M187" s="23">
        <v>4132.67</v>
      </c>
      <c r="N187" s="23">
        <v>0</v>
      </c>
      <c r="O187" s="23">
        <v>1179.5999999999999</v>
      </c>
      <c r="P187" s="23">
        <v>2911.6</v>
      </c>
      <c r="Q187" s="23">
        <v>7554.13</v>
      </c>
      <c r="R187" s="23">
        <v>1140</v>
      </c>
      <c r="S187" s="23">
        <v>0</v>
      </c>
      <c r="T187" s="23">
        <v>10800</v>
      </c>
      <c r="U187" s="23">
        <v>54541.8</v>
      </c>
      <c r="V187" s="23">
        <v>0</v>
      </c>
      <c r="W187" s="23">
        <f t="shared" si="15"/>
        <v>54541.8</v>
      </c>
      <c r="X187" s="52">
        <v>17650</v>
      </c>
      <c r="Y187" s="52">
        <v>20</v>
      </c>
      <c r="Z187" s="47">
        <v>280</v>
      </c>
      <c r="AA187" s="47">
        <v>165</v>
      </c>
      <c r="AB187" s="23">
        <f t="shared" si="10"/>
        <v>7725.4674220963179</v>
      </c>
      <c r="AC187" s="23">
        <f>W187/Z187</f>
        <v>194.79214285714286</v>
      </c>
      <c r="AD187" s="23" t="s">
        <v>1472</v>
      </c>
      <c r="AE187" s="284"/>
    </row>
    <row r="188" spans="1:31" x14ac:dyDescent="0.25">
      <c r="A188" s="21" t="s">
        <v>687</v>
      </c>
      <c r="B188" s="39" t="s">
        <v>859</v>
      </c>
      <c r="C188" s="21" t="s">
        <v>885</v>
      </c>
      <c r="D188" s="21">
        <v>7.02</v>
      </c>
      <c r="E188" s="21">
        <v>0</v>
      </c>
      <c r="F188" s="21" t="s">
        <v>177</v>
      </c>
      <c r="G188" s="21" t="s">
        <v>885</v>
      </c>
      <c r="H188" s="21">
        <v>0</v>
      </c>
      <c r="I188" s="21">
        <v>20</v>
      </c>
      <c r="J188" s="21">
        <v>10</v>
      </c>
      <c r="K188" s="224">
        <v>22396</v>
      </c>
      <c r="L188" s="224">
        <v>344.52</v>
      </c>
      <c r="M188" s="120">
        <v>3507.21</v>
      </c>
      <c r="N188" s="120">
        <v>0</v>
      </c>
      <c r="O188" s="120">
        <v>942.04</v>
      </c>
      <c r="P188" s="120">
        <v>2334.1999999999998</v>
      </c>
      <c r="Q188" s="120">
        <v>8309.5400000000009</v>
      </c>
      <c r="R188" s="120">
        <v>1254</v>
      </c>
      <c r="S188" s="120">
        <v>0</v>
      </c>
      <c r="T188" s="120">
        <v>8415</v>
      </c>
      <c r="U188" s="120">
        <v>47502.51</v>
      </c>
      <c r="V188" s="23">
        <v>0</v>
      </c>
      <c r="W188" s="23">
        <f t="shared" si="15"/>
        <v>47502.51</v>
      </c>
      <c r="X188" s="52">
        <v>17575</v>
      </c>
      <c r="Y188" s="52">
        <v>20</v>
      </c>
      <c r="Z188" s="47">
        <v>200</v>
      </c>
      <c r="AA188" s="47">
        <v>121</v>
      </c>
      <c r="AB188" s="23">
        <f t="shared" si="10"/>
        <v>6766.7393162393173</v>
      </c>
      <c r="AC188" s="23">
        <f>W188/Z188</f>
        <v>237.51255</v>
      </c>
      <c r="AD188" s="23" t="s">
        <v>1459</v>
      </c>
      <c r="AE188" s="284"/>
    </row>
    <row r="189" spans="1:31" x14ac:dyDescent="0.25">
      <c r="A189" s="21" t="s">
        <v>687</v>
      </c>
      <c r="B189" s="39" t="s">
        <v>899</v>
      </c>
      <c r="C189" s="21" t="s">
        <v>905</v>
      </c>
      <c r="D189" s="21">
        <v>7.03</v>
      </c>
      <c r="E189" s="21">
        <v>0</v>
      </c>
      <c r="F189" s="21" t="s">
        <v>177</v>
      </c>
      <c r="G189" s="21" t="s">
        <v>905</v>
      </c>
      <c r="H189" s="21">
        <v>0</v>
      </c>
      <c r="I189" s="21">
        <v>20</v>
      </c>
      <c r="J189" s="21">
        <v>11</v>
      </c>
      <c r="K189" s="224">
        <v>23173.5</v>
      </c>
      <c r="L189" s="224">
        <v>364.77</v>
      </c>
      <c r="M189" s="120">
        <v>3628.97</v>
      </c>
      <c r="N189" s="120">
        <v>0</v>
      </c>
      <c r="O189" s="120">
        <v>984.06</v>
      </c>
      <c r="P189" s="120">
        <v>2435.37</v>
      </c>
      <c r="Q189" s="120">
        <v>7931.84</v>
      </c>
      <c r="R189" s="120">
        <v>1197</v>
      </c>
      <c r="S189" s="120">
        <v>0</v>
      </c>
      <c r="T189" s="120">
        <v>9180</v>
      </c>
      <c r="U189" s="120">
        <v>48895.51</v>
      </c>
      <c r="V189" s="23">
        <v>0</v>
      </c>
      <c r="W189" s="23">
        <f t="shared" si="15"/>
        <v>48895.51</v>
      </c>
      <c r="X189" s="52">
        <v>17575</v>
      </c>
      <c r="Y189" s="52">
        <v>20</v>
      </c>
      <c r="Z189" s="47">
        <v>220</v>
      </c>
      <c r="AA189" s="47">
        <v>110</v>
      </c>
      <c r="AB189" s="23">
        <f t="shared" si="10"/>
        <v>6955.2645803698433</v>
      </c>
      <c r="AC189" s="23">
        <f>W189/Z189</f>
        <v>222.2523181818182</v>
      </c>
      <c r="AD189" s="23" t="s">
        <v>1460</v>
      </c>
      <c r="AE189" s="284"/>
    </row>
    <row r="190" spans="1:31" x14ac:dyDescent="0.25">
      <c r="A190" s="21" t="s">
        <v>1142</v>
      </c>
      <c r="B190" s="39" t="s">
        <v>1330</v>
      </c>
      <c r="C190" s="21" t="s">
        <v>1339</v>
      </c>
      <c r="D190" s="21">
        <v>0</v>
      </c>
      <c r="E190" s="21">
        <v>7.06</v>
      </c>
      <c r="F190" s="21" t="s">
        <v>544</v>
      </c>
      <c r="G190" s="21" t="s">
        <v>1339</v>
      </c>
      <c r="H190" s="21">
        <v>0</v>
      </c>
      <c r="I190" s="21">
        <v>8</v>
      </c>
      <c r="J190" s="21">
        <v>11</v>
      </c>
      <c r="K190" s="224">
        <v>10386.4</v>
      </c>
      <c r="L190" s="224">
        <v>163.91</v>
      </c>
      <c r="M190" s="120">
        <v>1626.51</v>
      </c>
      <c r="N190" s="120">
        <v>0</v>
      </c>
      <c r="O190" s="120">
        <v>449.84</v>
      </c>
      <c r="P190" s="120">
        <v>2211.6799999999998</v>
      </c>
      <c r="Q190" s="120">
        <v>3000</v>
      </c>
      <c r="R190" s="120">
        <v>80</v>
      </c>
      <c r="S190" s="120">
        <v>0</v>
      </c>
      <c r="T190" s="120">
        <v>3824.64</v>
      </c>
      <c r="U190" s="120">
        <v>21742.98</v>
      </c>
      <c r="V190" s="23">
        <v>0</v>
      </c>
      <c r="W190" s="23">
        <f t="shared" si="15"/>
        <v>21742.98</v>
      </c>
      <c r="X190" s="52">
        <v>13237</v>
      </c>
      <c r="Y190" s="52">
        <v>8</v>
      </c>
      <c r="Z190" s="47">
        <v>88</v>
      </c>
      <c r="AA190" s="47">
        <v>88</v>
      </c>
      <c r="AB190" s="23">
        <f t="shared" si="10"/>
        <v>3079.7422096317282</v>
      </c>
      <c r="AC190" s="23">
        <f>U190/Z190</f>
        <v>247.07931818181817</v>
      </c>
      <c r="AD190" s="23" t="s">
        <v>1817</v>
      </c>
      <c r="AE190" s="284">
        <v>0.74</v>
      </c>
    </row>
    <row r="191" spans="1:31" x14ac:dyDescent="0.25">
      <c r="A191" s="21" t="s">
        <v>627</v>
      </c>
      <c r="B191" s="39" t="s">
        <v>842</v>
      </c>
      <c r="C191" s="21" t="s">
        <v>855</v>
      </c>
      <c r="D191" s="21">
        <v>7.03</v>
      </c>
      <c r="E191" s="21">
        <v>0</v>
      </c>
      <c r="F191" s="21" t="s">
        <v>191</v>
      </c>
      <c r="G191" s="21" t="s">
        <v>855</v>
      </c>
      <c r="H191" s="21">
        <v>0</v>
      </c>
      <c r="I191" s="21">
        <v>20</v>
      </c>
      <c r="J191" s="21">
        <v>10</v>
      </c>
      <c r="K191" s="224">
        <v>26390</v>
      </c>
      <c r="L191" s="224">
        <v>433.8</v>
      </c>
      <c r="M191" s="23">
        <v>4132.67</v>
      </c>
      <c r="N191" s="23">
        <v>0</v>
      </c>
      <c r="O191" s="23">
        <v>1179.5999999999999</v>
      </c>
      <c r="P191" s="23">
        <v>2911.6</v>
      </c>
      <c r="Q191" s="23">
        <v>7554.13</v>
      </c>
      <c r="R191" s="23">
        <v>1140</v>
      </c>
      <c r="S191" s="23">
        <v>0</v>
      </c>
      <c r="T191" s="23">
        <v>10800</v>
      </c>
      <c r="U191" s="23">
        <v>54541.8</v>
      </c>
      <c r="V191" s="23">
        <v>0</v>
      </c>
      <c r="W191" s="23">
        <f t="shared" si="15"/>
        <v>54541.8</v>
      </c>
      <c r="X191" s="52">
        <v>17575</v>
      </c>
      <c r="Y191" s="52">
        <v>20</v>
      </c>
      <c r="Z191" s="47">
        <v>280</v>
      </c>
      <c r="AA191" s="47">
        <v>210</v>
      </c>
      <c r="AB191" s="23">
        <f t="shared" si="10"/>
        <v>7758.4352773826458</v>
      </c>
      <c r="AC191" s="23">
        <f>W191/Z191</f>
        <v>194.79214285714286</v>
      </c>
      <c r="AD191" s="23" t="s">
        <v>1471</v>
      </c>
      <c r="AE191" s="284"/>
    </row>
    <row r="192" spans="1:31" x14ac:dyDescent="0.25">
      <c r="A192" s="21" t="s">
        <v>627</v>
      </c>
      <c r="B192" s="39" t="s">
        <v>899</v>
      </c>
      <c r="C192" s="21" t="s">
        <v>906</v>
      </c>
      <c r="D192" s="21">
        <v>7.02</v>
      </c>
      <c r="E192" s="21">
        <v>0</v>
      </c>
      <c r="F192" s="21" t="s">
        <v>191</v>
      </c>
      <c r="G192" s="21" t="s">
        <v>906</v>
      </c>
      <c r="H192" s="21">
        <v>0</v>
      </c>
      <c r="I192" s="21">
        <v>20</v>
      </c>
      <c r="J192" s="21">
        <v>11</v>
      </c>
      <c r="K192" s="224">
        <v>22070</v>
      </c>
      <c r="L192" s="224">
        <v>347.4</v>
      </c>
      <c r="M192" s="23">
        <v>3456.16</v>
      </c>
      <c r="N192" s="23">
        <v>0</v>
      </c>
      <c r="O192" s="23">
        <v>937.2</v>
      </c>
      <c r="P192" s="23">
        <v>2319.4</v>
      </c>
      <c r="Q192" s="23">
        <v>7620.94</v>
      </c>
      <c r="R192" s="23">
        <v>1140</v>
      </c>
      <c r="S192" s="23">
        <v>0</v>
      </c>
      <c r="T192" s="23">
        <v>8640</v>
      </c>
      <c r="U192" s="23">
        <v>46531.1</v>
      </c>
      <c r="V192" s="23">
        <v>0</v>
      </c>
      <c r="W192" s="23">
        <f t="shared" si="15"/>
        <v>46531.1</v>
      </c>
      <c r="X192" s="52">
        <v>17550</v>
      </c>
      <c r="Y192" s="52">
        <v>20</v>
      </c>
      <c r="Z192" s="47">
        <v>220</v>
      </c>
      <c r="AA192" s="47">
        <v>110</v>
      </c>
      <c r="AB192" s="23">
        <f t="shared" si="10"/>
        <v>6628.3618233618236</v>
      </c>
      <c r="AC192" s="23">
        <f>W192/Z192</f>
        <v>211.505</v>
      </c>
      <c r="AD192" s="23" t="s">
        <v>1473</v>
      </c>
      <c r="AE192" s="284"/>
    </row>
    <row r="193" spans="1:31" x14ac:dyDescent="0.25">
      <c r="A193" s="38" t="s">
        <v>873</v>
      </c>
      <c r="B193" s="39" t="s">
        <v>954</v>
      </c>
      <c r="C193" s="21" t="s">
        <v>965</v>
      </c>
      <c r="D193" s="21">
        <v>7.05</v>
      </c>
      <c r="E193" s="21">
        <v>0</v>
      </c>
      <c r="F193" s="21" t="s">
        <v>177</v>
      </c>
      <c r="G193" s="21" t="s">
        <v>965</v>
      </c>
      <c r="H193" s="21">
        <v>0</v>
      </c>
      <c r="I193" s="21">
        <v>20</v>
      </c>
      <c r="J193" s="21">
        <v>10</v>
      </c>
      <c r="K193" s="224">
        <v>22297</v>
      </c>
      <c r="L193" s="224">
        <v>342.54</v>
      </c>
      <c r="M193" s="120">
        <v>3491.71</v>
      </c>
      <c r="N193" s="120">
        <v>0</v>
      </c>
      <c r="O193" s="120">
        <v>942.04</v>
      </c>
      <c r="P193" s="120">
        <v>5678.2</v>
      </c>
      <c r="Q193" s="120">
        <v>8309.5400000000009</v>
      </c>
      <c r="R193" s="120">
        <v>1254</v>
      </c>
      <c r="S193" s="120">
        <v>0</v>
      </c>
      <c r="T193" s="120">
        <v>8415</v>
      </c>
      <c r="U193" s="120">
        <v>50730.03</v>
      </c>
      <c r="V193" s="23">
        <v>0</v>
      </c>
      <c r="W193" s="23">
        <f t="shared" si="15"/>
        <v>50730.03</v>
      </c>
      <c r="X193" s="52">
        <v>17625</v>
      </c>
      <c r="Y193" s="52">
        <v>20</v>
      </c>
      <c r="Z193" s="47">
        <v>200</v>
      </c>
      <c r="AA193" s="47">
        <v>66</v>
      </c>
      <c r="AB193" s="23">
        <f t="shared" si="10"/>
        <v>7195.7489361702128</v>
      </c>
      <c r="AC193" s="23">
        <f>U193/Z193</f>
        <v>253.65015</v>
      </c>
      <c r="AD193" s="23" t="s">
        <v>1514</v>
      </c>
      <c r="AE193" s="284"/>
    </row>
    <row r="194" spans="1:31" x14ac:dyDescent="0.25">
      <c r="A194" s="21" t="s">
        <v>1239</v>
      </c>
      <c r="B194" s="39" t="s">
        <v>1284</v>
      </c>
      <c r="C194" s="21" t="s">
        <v>1310</v>
      </c>
      <c r="D194" s="21">
        <v>15.18</v>
      </c>
      <c r="E194" s="21">
        <v>0</v>
      </c>
      <c r="F194" s="21" t="s">
        <v>191</v>
      </c>
      <c r="G194" s="21" t="s">
        <v>1310</v>
      </c>
      <c r="H194" s="21">
        <v>0</v>
      </c>
      <c r="I194" s="21">
        <v>20</v>
      </c>
      <c r="J194" s="21">
        <v>11</v>
      </c>
      <c r="K194" s="224">
        <v>25966</v>
      </c>
      <c r="L194" s="224">
        <v>409.78</v>
      </c>
      <c r="M194" s="23">
        <v>4066.28</v>
      </c>
      <c r="N194" s="23">
        <v>0</v>
      </c>
      <c r="O194" s="23">
        <v>1124.5999999999999</v>
      </c>
      <c r="P194" s="23">
        <v>5529.2</v>
      </c>
      <c r="Q194" s="23">
        <v>7420</v>
      </c>
      <c r="R194" s="23">
        <v>540</v>
      </c>
      <c r="S194" s="23">
        <v>0</v>
      </c>
      <c r="T194" s="23">
        <v>10199.040000000001</v>
      </c>
      <c r="U194" s="23">
        <v>55254.9</v>
      </c>
      <c r="V194" s="23">
        <v>0</v>
      </c>
      <c r="W194" s="23">
        <f t="shared" si="15"/>
        <v>55254.9</v>
      </c>
      <c r="X194" s="52">
        <v>37950</v>
      </c>
      <c r="Y194" s="52">
        <v>20</v>
      </c>
      <c r="Z194" s="47">
        <v>220</v>
      </c>
      <c r="AA194" s="47">
        <v>220</v>
      </c>
      <c r="AB194" s="23">
        <f t="shared" ref="AB194:AB257" si="16">W194/(D194+E194)</f>
        <v>3639.9802371541505</v>
      </c>
      <c r="AC194" s="23">
        <f>W194/Z194</f>
        <v>251.15863636363636</v>
      </c>
      <c r="AD194" s="23" t="s">
        <v>1803</v>
      </c>
      <c r="AE194" s="284"/>
    </row>
    <row r="195" spans="1:31" x14ac:dyDescent="0.25">
      <c r="A195" s="21" t="s">
        <v>1142</v>
      </c>
      <c r="B195" s="39" t="s">
        <v>1284</v>
      </c>
      <c r="C195" s="21" t="s">
        <v>1309</v>
      </c>
      <c r="D195" s="21">
        <v>15.09</v>
      </c>
      <c r="E195" s="21">
        <v>0</v>
      </c>
      <c r="F195" s="21" t="s">
        <v>177</v>
      </c>
      <c r="G195" s="21" t="s">
        <v>1309</v>
      </c>
      <c r="H195" s="21">
        <v>0</v>
      </c>
      <c r="I195" s="21">
        <v>20</v>
      </c>
      <c r="J195" s="21">
        <v>11</v>
      </c>
      <c r="K195" s="224">
        <v>25966</v>
      </c>
      <c r="L195" s="224">
        <v>409.78</v>
      </c>
      <c r="M195" s="120">
        <v>4066.28</v>
      </c>
      <c r="N195" s="120">
        <v>0</v>
      </c>
      <c r="O195" s="120">
        <v>1124.5999999999999</v>
      </c>
      <c r="P195" s="120">
        <v>5529.2</v>
      </c>
      <c r="Q195" s="120">
        <v>7420</v>
      </c>
      <c r="R195" s="120">
        <v>540</v>
      </c>
      <c r="S195" s="120">
        <v>0</v>
      </c>
      <c r="T195" s="120">
        <v>10199.040000000001</v>
      </c>
      <c r="U195" s="120">
        <v>55254.9</v>
      </c>
      <c r="V195" s="23">
        <v>0</v>
      </c>
      <c r="W195" s="23">
        <f t="shared" si="15"/>
        <v>55254.9</v>
      </c>
      <c r="X195" s="52">
        <v>37725</v>
      </c>
      <c r="Y195" s="52">
        <v>20</v>
      </c>
      <c r="Z195" s="47">
        <v>220</v>
      </c>
      <c r="AA195" s="47">
        <v>220</v>
      </c>
      <c r="AB195" s="23">
        <f t="shared" si="16"/>
        <v>3661.6898608349902</v>
      </c>
      <c r="AC195" s="23">
        <f>U195/Z195</f>
        <v>251.15863636363636</v>
      </c>
      <c r="AD195" s="23" t="s">
        <v>1809</v>
      </c>
      <c r="AE195" s="284"/>
    </row>
    <row r="196" spans="1:31" x14ac:dyDescent="0.25">
      <c r="A196" s="21" t="s">
        <v>1142</v>
      </c>
      <c r="B196" s="39" t="s">
        <v>1316</v>
      </c>
      <c r="C196" s="21" t="s">
        <v>1323</v>
      </c>
      <c r="D196" s="21">
        <v>15.06</v>
      </c>
      <c r="E196" s="21">
        <v>0</v>
      </c>
      <c r="F196" s="21" t="s">
        <v>177</v>
      </c>
      <c r="G196" s="21" t="s">
        <v>1323</v>
      </c>
      <c r="H196" s="21">
        <v>0</v>
      </c>
      <c r="I196" s="21">
        <v>20</v>
      </c>
      <c r="J196" s="21">
        <v>11</v>
      </c>
      <c r="K196" s="224">
        <v>25966</v>
      </c>
      <c r="L196" s="224">
        <v>409.78</v>
      </c>
      <c r="M196" s="120">
        <v>4066.28</v>
      </c>
      <c r="N196" s="120">
        <v>0</v>
      </c>
      <c r="O196" s="120">
        <v>1124.5999999999999</v>
      </c>
      <c r="P196" s="120">
        <v>5529.2</v>
      </c>
      <c r="Q196" s="120">
        <v>7500</v>
      </c>
      <c r="R196" s="120">
        <v>200</v>
      </c>
      <c r="S196" s="120">
        <v>0</v>
      </c>
      <c r="T196" s="120">
        <v>10199.040000000001</v>
      </c>
      <c r="U196" s="120">
        <v>54994.9</v>
      </c>
      <c r="V196" s="23">
        <v>0</v>
      </c>
      <c r="W196" s="23">
        <f t="shared" si="15"/>
        <v>54994.9</v>
      </c>
      <c r="X196" s="52">
        <v>37650</v>
      </c>
      <c r="Y196" s="52">
        <v>20</v>
      </c>
      <c r="Z196" s="47">
        <v>220</v>
      </c>
      <c r="AA196" s="47">
        <v>220</v>
      </c>
      <c r="AB196" s="23">
        <f t="shared" si="16"/>
        <v>3651.7197875166003</v>
      </c>
      <c r="AC196" s="23">
        <f>U196/Z196</f>
        <v>249.97681818181817</v>
      </c>
      <c r="AD196" s="23" t="s">
        <v>1897</v>
      </c>
      <c r="AE196" s="284"/>
    </row>
    <row r="197" spans="1:31" x14ac:dyDescent="0.25">
      <c r="A197" s="21" t="s">
        <v>1239</v>
      </c>
      <c r="B197" s="39" t="s">
        <v>1330</v>
      </c>
      <c r="C197" s="21" t="s">
        <v>1342</v>
      </c>
      <c r="D197" s="21">
        <v>15.1</v>
      </c>
      <c r="E197" s="21">
        <v>0</v>
      </c>
      <c r="F197" s="21" t="s">
        <v>191</v>
      </c>
      <c r="G197" s="21" t="s">
        <v>1342</v>
      </c>
      <c r="H197" s="21">
        <v>0</v>
      </c>
      <c r="I197" s="21">
        <v>20</v>
      </c>
      <c r="J197" s="21">
        <v>11</v>
      </c>
      <c r="K197" s="224">
        <v>25966</v>
      </c>
      <c r="L197" s="224">
        <v>409.78</v>
      </c>
      <c r="M197" s="23">
        <v>4066.28</v>
      </c>
      <c r="N197" s="23">
        <v>0</v>
      </c>
      <c r="O197" s="23">
        <v>1124.5999999999999</v>
      </c>
      <c r="P197" s="23">
        <v>5529.2</v>
      </c>
      <c r="Q197" s="23">
        <v>7500</v>
      </c>
      <c r="R197" s="23">
        <v>200</v>
      </c>
      <c r="S197" s="23">
        <v>0</v>
      </c>
      <c r="T197" s="23">
        <v>10199.040000000001</v>
      </c>
      <c r="U197" s="23">
        <v>54994.9</v>
      </c>
      <c r="V197" s="23">
        <v>0</v>
      </c>
      <c r="W197" s="23">
        <f t="shared" si="15"/>
        <v>54994.9</v>
      </c>
      <c r="X197" s="52">
        <v>37750</v>
      </c>
      <c r="Y197" s="52">
        <v>20</v>
      </c>
      <c r="Z197" s="47">
        <v>220</v>
      </c>
      <c r="AA197" s="47">
        <v>220</v>
      </c>
      <c r="AB197" s="23">
        <f t="shared" si="16"/>
        <v>3642.0463576158941</v>
      </c>
      <c r="AC197" s="23">
        <f>W197/Z197</f>
        <v>249.97681818181817</v>
      </c>
      <c r="AD197" s="23" t="s">
        <v>1814</v>
      </c>
      <c r="AE197" s="284"/>
    </row>
    <row r="198" spans="1:31" x14ac:dyDescent="0.25">
      <c r="A198" s="21" t="s">
        <v>627</v>
      </c>
      <c r="B198" s="39" t="s">
        <v>1330</v>
      </c>
      <c r="C198" s="21" t="s">
        <v>1340</v>
      </c>
      <c r="D198" s="21">
        <v>14.95</v>
      </c>
      <c r="E198" s="21">
        <v>0</v>
      </c>
      <c r="F198" s="21" t="s">
        <v>191</v>
      </c>
      <c r="G198" s="21" t="s">
        <v>1340</v>
      </c>
      <c r="H198" s="21">
        <v>0</v>
      </c>
      <c r="I198" s="21">
        <v>20</v>
      </c>
      <c r="J198" s="21">
        <v>11</v>
      </c>
      <c r="K198" s="224">
        <v>25966</v>
      </c>
      <c r="L198" s="224">
        <v>409.78</v>
      </c>
      <c r="M198" s="23">
        <v>4066.28</v>
      </c>
      <c r="N198" s="23">
        <v>0</v>
      </c>
      <c r="O198" s="23">
        <v>1124.5999999999999</v>
      </c>
      <c r="P198" s="23">
        <v>5529.2</v>
      </c>
      <c r="Q198" s="23">
        <v>7500</v>
      </c>
      <c r="R198" s="23">
        <v>200</v>
      </c>
      <c r="S198" s="23">
        <v>0</v>
      </c>
      <c r="T198" s="23">
        <v>10199.040000000001</v>
      </c>
      <c r="U198" s="23">
        <v>54994.9</v>
      </c>
      <c r="V198" s="23">
        <v>0</v>
      </c>
      <c r="W198" s="23">
        <f t="shared" si="15"/>
        <v>54994.9</v>
      </c>
      <c r="X198" s="52">
        <v>37375</v>
      </c>
      <c r="Y198" s="52">
        <v>20</v>
      </c>
      <c r="Z198" s="47">
        <v>220</v>
      </c>
      <c r="AA198" s="47">
        <v>220</v>
      </c>
      <c r="AB198" s="23">
        <f t="shared" si="16"/>
        <v>3678.5886287625422</v>
      </c>
      <c r="AC198" s="23">
        <f>W198/Z198</f>
        <v>249.97681818181817</v>
      </c>
      <c r="AD198" s="23" t="s">
        <v>1825</v>
      </c>
      <c r="AE198" s="284"/>
    </row>
    <row r="199" spans="1:31" x14ac:dyDescent="0.25">
      <c r="A199" s="21" t="s">
        <v>627</v>
      </c>
      <c r="B199" s="39" t="s">
        <v>1284</v>
      </c>
      <c r="C199" s="21" t="s">
        <v>1313</v>
      </c>
      <c r="D199" s="21">
        <v>14.96</v>
      </c>
      <c r="E199" s="21">
        <v>0</v>
      </c>
      <c r="F199" s="21" t="s">
        <v>191</v>
      </c>
      <c r="G199" s="21" t="s">
        <v>1313</v>
      </c>
      <c r="H199" s="21">
        <v>0</v>
      </c>
      <c r="I199" s="21">
        <v>20</v>
      </c>
      <c r="J199" s="21">
        <v>11</v>
      </c>
      <c r="K199" s="224">
        <v>25966</v>
      </c>
      <c r="L199" s="224">
        <v>409.78</v>
      </c>
      <c r="M199" s="23">
        <v>4066.28</v>
      </c>
      <c r="N199" s="23">
        <v>0</v>
      </c>
      <c r="O199" s="23">
        <v>1124.5999999999999</v>
      </c>
      <c r="P199" s="23">
        <v>5529.2</v>
      </c>
      <c r="Q199" s="23">
        <v>7420</v>
      </c>
      <c r="R199" s="23">
        <v>540</v>
      </c>
      <c r="S199" s="23">
        <v>0</v>
      </c>
      <c r="T199" s="23">
        <v>10199.040000000001</v>
      </c>
      <c r="U199" s="23">
        <v>55254.9</v>
      </c>
      <c r="V199" s="23">
        <v>0</v>
      </c>
      <c r="W199" s="23">
        <f t="shared" si="15"/>
        <v>55254.9</v>
      </c>
      <c r="X199" s="52">
        <v>37400</v>
      </c>
      <c r="Y199" s="52">
        <v>20</v>
      </c>
      <c r="Z199" s="47">
        <v>220</v>
      </c>
      <c r="AA199" s="47">
        <v>220</v>
      </c>
      <c r="AB199" s="23">
        <f t="shared" si="16"/>
        <v>3693.5093582887698</v>
      </c>
      <c r="AC199" s="23">
        <f>W199/Z199</f>
        <v>251.15863636363636</v>
      </c>
      <c r="AD199" s="23" t="s">
        <v>1806</v>
      </c>
      <c r="AE199" s="284"/>
    </row>
    <row r="200" spans="1:31" x14ac:dyDescent="0.25">
      <c r="A200" s="21" t="s">
        <v>627</v>
      </c>
      <c r="B200" s="39" t="s">
        <v>927</v>
      </c>
      <c r="C200" s="21" t="s">
        <v>933</v>
      </c>
      <c r="D200" s="21">
        <v>7.12</v>
      </c>
      <c r="E200" s="21">
        <v>0</v>
      </c>
      <c r="F200" s="21" t="s">
        <v>191</v>
      </c>
      <c r="G200" s="21" t="s">
        <v>933</v>
      </c>
      <c r="H200" s="21">
        <v>0</v>
      </c>
      <c r="I200" s="21">
        <v>20</v>
      </c>
      <c r="J200" s="21">
        <v>11</v>
      </c>
      <c r="K200" s="224">
        <v>22070</v>
      </c>
      <c r="L200" s="224">
        <v>347.4</v>
      </c>
      <c r="M200" s="23">
        <v>3456.16</v>
      </c>
      <c r="N200" s="23">
        <v>0</v>
      </c>
      <c r="O200" s="23">
        <v>937.2</v>
      </c>
      <c r="P200" s="23">
        <v>2319.4</v>
      </c>
      <c r="Q200" s="23">
        <v>7487.32</v>
      </c>
      <c r="R200" s="23">
        <v>1140</v>
      </c>
      <c r="S200" s="23">
        <v>0</v>
      </c>
      <c r="T200" s="23">
        <v>8640</v>
      </c>
      <c r="U200" s="23">
        <v>46397.48</v>
      </c>
      <c r="V200" s="23">
        <v>0</v>
      </c>
      <c r="W200" s="23">
        <f t="shared" si="15"/>
        <v>46397.48</v>
      </c>
      <c r="X200" s="52">
        <v>17800</v>
      </c>
      <c r="Y200" s="52">
        <v>20</v>
      </c>
      <c r="Z200" s="47">
        <v>240</v>
      </c>
      <c r="AA200" s="47">
        <v>240</v>
      </c>
      <c r="AB200" s="23">
        <f t="shared" si="16"/>
        <v>6516.5</v>
      </c>
      <c r="AC200" s="23">
        <f>W200/Z200</f>
        <v>193.32283333333334</v>
      </c>
      <c r="AD200" s="23" t="s">
        <v>1474</v>
      </c>
      <c r="AE200" s="284"/>
    </row>
    <row r="201" spans="1:31" x14ac:dyDescent="0.25">
      <c r="A201" s="21" t="s">
        <v>687</v>
      </c>
      <c r="B201" s="39" t="s">
        <v>927</v>
      </c>
      <c r="C201" s="21" t="s">
        <v>930</v>
      </c>
      <c r="D201" s="21">
        <v>7.16</v>
      </c>
      <c r="E201" s="21">
        <v>0</v>
      </c>
      <c r="F201" s="21" t="s">
        <v>177</v>
      </c>
      <c r="G201" s="21" t="s">
        <v>930</v>
      </c>
      <c r="H201" s="21">
        <v>0</v>
      </c>
      <c r="I201" s="21">
        <v>20</v>
      </c>
      <c r="J201" s="21">
        <v>11</v>
      </c>
      <c r="K201" s="224">
        <v>22070</v>
      </c>
      <c r="L201" s="224">
        <v>347.4</v>
      </c>
      <c r="M201" s="120">
        <v>3456.16</v>
      </c>
      <c r="N201" s="120">
        <v>0</v>
      </c>
      <c r="O201" s="120">
        <v>937.2</v>
      </c>
      <c r="P201" s="120">
        <v>2319.4</v>
      </c>
      <c r="Q201" s="120">
        <v>7554.13</v>
      </c>
      <c r="R201" s="120">
        <v>1140</v>
      </c>
      <c r="S201" s="120">
        <v>0</v>
      </c>
      <c r="T201" s="120">
        <v>8640</v>
      </c>
      <c r="U201" s="120">
        <v>46464.29</v>
      </c>
      <c r="V201" s="23">
        <v>0</v>
      </c>
      <c r="W201" s="23">
        <f t="shared" si="15"/>
        <v>46464.29</v>
      </c>
      <c r="X201" s="52">
        <v>17900</v>
      </c>
      <c r="Y201" s="52">
        <v>20</v>
      </c>
      <c r="Z201" s="47">
        <v>240</v>
      </c>
      <c r="AA201" s="47">
        <v>240</v>
      </c>
      <c r="AB201" s="23">
        <f t="shared" si="16"/>
        <v>6489.425977653631</v>
      </c>
      <c r="AC201" s="23">
        <f>W201/Z201</f>
        <v>193.60120833333335</v>
      </c>
      <c r="AD201" s="23" t="s">
        <v>1461</v>
      </c>
      <c r="AE201" s="284"/>
    </row>
    <row r="202" spans="1:31" x14ac:dyDescent="0.25">
      <c r="A202" s="38" t="s">
        <v>873</v>
      </c>
      <c r="B202" s="39" t="s">
        <v>797</v>
      </c>
      <c r="C202" s="21" t="s">
        <v>918</v>
      </c>
      <c r="D202" s="21">
        <v>7.11</v>
      </c>
      <c r="E202" s="21">
        <v>0</v>
      </c>
      <c r="F202" s="21" t="s">
        <v>177</v>
      </c>
      <c r="G202" s="21" t="s">
        <v>918</v>
      </c>
      <c r="H202" s="21">
        <v>0</v>
      </c>
      <c r="I202" s="21">
        <v>20</v>
      </c>
      <c r="J202" s="21">
        <v>10</v>
      </c>
      <c r="K202" s="224">
        <v>20270</v>
      </c>
      <c r="L202" s="224">
        <v>311.39999999999998</v>
      </c>
      <c r="M202" s="120">
        <v>3174.28</v>
      </c>
      <c r="N202" s="120">
        <v>0</v>
      </c>
      <c r="O202" s="120">
        <v>856.4</v>
      </c>
      <c r="P202" s="120">
        <v>5162</v>
      </c>
      <c r="Q202" s="120">
        <v>7554.13</v>
      </c>
      <c r="R202" s="120">
        <v>1140</v>
      </c>
      <c r="S202" s="120">
        <v>0</v>
      </c>
      <c r="T202" s="120">
        <v>7920</v>
      </c>
      <c r="U202" s="120">
        <v>46388.21</v>
      </c>
      <c r="V202" s="23">
        <v>0</v>
      </c>
      <c r="W202" s="23">
        <f t="shared" si="15"/>
        <v>46388.21</v>
      </c>
      <c r="X202" s="52">
        <v>17775</v>
      </c>
      <c r="Y202" s="52">
        <v>20</v>
      </c>
      <c r="Z202" s="47">
        <v>220</v>
      </c>
      <c r="AA202" s="47">
        <v>220</v>
      </c>
      <c r="AB202" s="23">
        <f t="shared" si="16"/>
        <v>6524.3614627285506</v>
      </c>
      <c r="AC202" s="23">
        <f t="shared" ref="AC202:AC211" si="17">U202/Z202</f>
        <v>210.85550000000001</v>
      </c>
      <c r="AD202" s="23" t="s">
        <v>1499</v>
      </c>
      <c r="AE202" s="284"/>
    </row>
    <row r="203" spans="1:31" x14ac:dyDescent="0.25">
      <c r="A203" s="38" t="s">
        <v>873</v>
      </c>
      <c r="B203" s="39" t="s">
        <v>899</v>
      </c>
      <c r="C203" s="21" t="s">
        <v>903</v>
      </c>
      <c r="D203" s="21">
        <v>7.04</v>
      </c>
      <c r="E203" s="21">
        <v>0</v>
      </c>
      <c r="F203" s="21" t="s">
        <v>177</v>
      </c>
      <c r="G203" s="21" t="s">
        <v>903</v>
      </c>
      <c r="H203" s="21">
        <v>0</v>
      </c>
      <c r="I203" s="21">
        <v>20</v>
      </c>
      <c r="J203" s="21">
        <v>10</v>
      </c>
      <c r="K203" s="224">
        <v>20270</v>
      </c>
      <c r="L203" s="224">
        <v>311.39999999999998</v>
      </c>
      <c r="M203" s="120">
        <v>3174.28</v>
      </c>
      <c r="N203" s="120">
        <v>0</v>
      </c>
      <c r="O203" s="120">
        <v>856.4</v>
      </c>
      <c r="P203" s="120">
        <v>5162</v>
      </c>
      <c r="Q203" s="120">
        <v>7620.94</v>
      </c>
      <c r="R203" s="120">
        <v>1140</v>
      </c>
      <c r="S203" s="120">
        <v>0</v>
      </c>
      <c r="T203" s="120">
        <v>7920</v>
      </c>
      <c r="U203" s="120">
        <v>46455.02</v>
      </c>
      <c r="V203" s="23">
        <v>0</v>
      </c>
      <c r="W203" s="23">
        <f t="shared" si="15"/>
        <v>46455.02</v>
      </c>
      <c r="X203" s="52">
        <v>17600</v>
      </c>
      <c r="Y203" s="52">
        <v>20</v>
      </c>
      <c r="Z203" s="47">
        <v>200</v>
      </c>
      <c r="AA203" s="47">
        <v>220</v>
      </c>
      <c r="AB203" s="23">
        <f t="shared" si="16"/>
        <v>6598.7244318181811</v>
      </c>
      <c r="AC203" s="23">
        <f t="shared" si="17"/>
        <v>232.27509999999998</v>
      </c>
      <c r="AD203" s="23" t="s">
        <v>1498</v>
      </c>
      <c r="AE203" s="284"/>
    </row>
    <row r="204" spans="1:31" x14ac:dyDescent="0.25">
      <c r="A204" s="38" t="s">
        <v>873</v>
      </c>
      <c r="B204" s="39" t="s">
        <v>859</v>
      </c>
      <c r="C204" s="21" t="s">
        <v>879</v>
      </c>
      <c r="D204" s="21">
        <v>7.18</v>
      </c>
      <c r="E204" s="21">
        <v>0</v>
      </c>
      <c r="F204" s="21" t="s">
        <v>177</v>
      </c>
      <c r="G204" s="21" t="s">
        <v>879</v>
      </c>
      <c r="H204" s="21">
        <v>0</v>
      </c>
      <c r="I204" s="21">
        <v>20</v>
      </c>
      <c r="J204" s="21">
        <v>10</v>
      </c>
      <c r="K204" s="224">
        <v>20270</v>
      </c>
      <c r="L204" s="224">
        <v>311.39999999999998</v>
      </c>
      <c r="M204" s="120">
        <v>3174.28</v>
      </c>
      <c r="N204" s="120">
        <v>0</v>
      </c>
      <c r="O204" s="120">
        <v>856.4</v>
      </c>
      <c r="P204" s="120">
        <v>5162</v>
      </c>
      <c r="Q204" s="120">
        <v>7554.13</v>
      </c>
      <c r="R204" s="120">
        <v>1140</v>
      </c>
      <c r="S204" s="120">
        <v>0</v>
      </c>
      <c r="T204" s="120">
        <v>7920</v>
      </c>
      <c r="U204" s="120">
        <v>46388.21</v>
      </c>
      <c r="V204" s="23">
        <v>0</v>
      </c>
      <c r="W204" s="23">
        <f t="shared" si="15"/>
        <v>46388.21</v>
      </c>
      <c r="X204" s="52">
        <v>17950</v>
      </c>
      <c r="Y204" s="52">
        <v>20</v>
      </c>
      <c r="Z204" s="47">
        <v>200</v>
      </c>
      <c r="AA204" s="47">
        <v>121</v>
      </c>
      <c r="AB204" s="23">
        <f t="shared" si="16"/>
        <v>6460.7534818941504</v>
      </c>
      <c r="AC204" s="23">
        <f t="shared" si="17"/>
        <v>231.94104999999999</v>
      </c>
      <c r="AD204" s="23" t="s">
        <v>1497</v>
      </c>
      <c r="AE204" s="284"/>
    </row>
    <row r="205" spans="1:31" x14ac:dyDescent="0.25">
      <c r="A205" s="38" t="s">
        <v>871</v>
      </c>
      <c r="B205" s="39" t="s">
        <v>859</v>
      </c>
      <c r="C205" s="21" t="s">
        <v>877</v>
      </c>
      <c r="D205" s="21">
        <v>7.08</v>
      </c>
      <c r="E205" s="21">
        <v>0</v>
      </c>
      <c r="F205" s="21" t="s">
        <v>191</v>
      </c>
      <c r="G205" s="21" t="s">
        <v>877</v>
      </c>
      <c r="H205" s="21">
        <v>0</v>
      </c>
      <c r="I205" s="21">
        <v>20</v>
      </c>
      <c r="J205" s="21">
        <v>10</v>
      </c>
      <c r="K205" s="224">
        <v>20270</v>
      </c>
      <c r="L205" s="224">
        <v>311.39999999999998</v>
      </c>
      <c r="M205" s="120">
        <v>3174.28</v>
      </c>
      <c r="N205" s="120">
        <v>0</v>
      </c>
      <c r="O205" s="120">
        <v>856.4</v>
      </c>
      <c r="P205" s="120">
        <v>5162</v>
      </c>
      <c r="Q205" s="120">
        <v>7286.91</v>
      </c>
      <c r="R205" s="120">
        <v>1140</v>
      </c>
      <c r="S205" s="120">
        <v>0</v>
      </c>
      <c r="T205" s="120">
        <v>7920</v>
      </c>
      <c r="U205" s="120">
        <v>46120.99</v>
      </c>
      <c r="V205" s="23">
        <v>0</v>
      </c>
      <c r="W205" s="23">
        <f t="shared" si="15"/>
        <v>46120.99</v>
      </c>
      <c r="X205" s="52">
        <v>17700</v>
      </c>
      <c r="Y205" s="52">
        <v>20</v>
      </c>
      <c r="Z205" s="47">
        <v>200</v>
      </c>
      <c r="AA205" s="47">
        <v>121</v>
      </c>
      <c r="AB205" s="23">
        <f t="shared" si="16"/>
        <v>6514.2641242937852</v>
      </c>
      <c r="AC205" s="23">
        <f t="shared" si="17"/>
        <v>230.60495</v>
      </c>
      <c r="AD205" s="23" t="s">
        <v>1489</v>
      </c>
      <c r="AE205" s="284"/>
    </row>
    <row r="206" spans="1:31" x14ac:dyDescent="0.25">
      <c r="A206" s="38" t="s">
        <v>871</v>
      </c>
      <c r="B206" s="39" t="s">
        <v>899</v>
      </c>
      <c r="C206" s="21" t="s">
        <v>904</v>
      </c>
      <c r="D206" s="21">
        <v>7.07</v>
      </c>
      <c r="E206" s="21">
        <v>0</v>
      </c>
      <c r="F206" s="21" t="s">
        <v>191</v>
      </c>
      <c r="G206" s="21" t="s">
        <v>904</v>
      </c>
      <c r="H206" s="21">
        <v>0</v>
      </c>
      <c r="I206" s="21">
        <v>20</v>
      </c>
      <c r="J206" s="21">
        <v>10</v>
      </c>
      <c r="K206" s="224">
        <v>20270</v>
      </c>
      <c r="L206" s="224">
        <v>311.39999999999998</v>
      </c>
      <c r="M206" s="120">
        <v>3174.28</v>
      </c>
      <c r="N206" s="120">
        <v>0</v>
      </c>
      <c r="O206" s="120">
        <v>856.4</v>
      </c>
      <c r="P206" s="120">
        <v>5162</v>
      </c>
      <c r="Q206" s="120">
        <v>7687.74</v>
      </c>
      <c r="R206" s="120">
        <v>1140</v>
      </c>
      <c r="S206" s="120">
        <v>0</v>
      </c>
      <c r="T206" s="120">
        <v>7920</v>
      </c>
      <c r="U206" s="120">
        <v>46521.82</v>
      </c>
      <c r="V206" s="23">
        <v>0</v>
      </c>
      <c r="W206" s="23">
        <f t="shared" si="15"/>
        <v>46521.82</v>
      </c>
      <c r="X206" s="52">
        <v>17675</v>
      </c>
      <c r="Y206" s="52">
        <v>20</v>
      </c>
      <c r="Z206" s="47">
        <v>200</v>
      </c>
      <c r="AA206" s="47">
        <v>200</v>
      </c>
      <c r="AB206" s="23">
        <f t="shared" si="16"/>
        <v>6580.1725601131538</v>
      </c>
      <c r="AC206" s="23">
        <f t="shared" si="17"/>
        <v>232.60910000000001</v>
      </c>
      <c r="AD206" s="23" t="s">
        <v>1490</v>
      </c>
      <c r="AE206" s="284"/>
    </row>
    <row r="207" spans="1:31" x14ac:dyDescent="0.25">
      <c r="A207" s="38" t="s">
        <v>871</v>
      </c>
      <c r="B207" s="39" t="s">
        <v>927</v>
      </c>
      <c r="C207" s="21" t="s">
        <v>931</v>
      </c>
      <c r="D207" s="21">
        <v>7.09</v>
      </c>
      <c r="E207" s="21">
        <v>0</v>
      </c>
      <c r="F207" s="21" t="s">
        <v>191</v>
      </c>
      <c r="G207" s="21" t="s">
        <v>931</v>
      </c>
      <c r="H207" s="21">
        <v>0</v>
      </c>
      <c r="I207" s="21">
        <v>20</v>
      </c>
      <c r="J207" s="21">
        <v>10</v>
      </c>
      <c r="K207" s="224">
        <v>20270</v>
      </c>
      <c r="L207" s="224">
        <v>311.39999999999998</v>
      </c>
      <c r="M207" s="120">
        <v>3174.28</v>
      </c>
      <c r="N207" s="120">
        <v>0</v>
      </c>
      <c r="O207" s="120">
        <v>856.4</v>
      </c>
      <c r="P207" s="120">
        <v>5162</v>
      </c>
      <c r="Q207" s="120">
        <v>7487.32</v>
      </c>
      <c r="R207" s="120">
        <v>1140</v>
      </c>
      <c r="S207" s="120">
        <v>0</v>
      </c>
      <c r="T207" s="120">
        <v>7920</v>
      </c>
      <c r="U207" s="120">
        <v>46321.4</v>
      </c>
      <c r="V207" s="23">
        <v>0</v>
      </c>
      <c r="W207" s="23">
        <f t="shared" si="15"/>
        <v>46321.4</v>
      </c>
      <c r="X207" s="52">
        <v>17725</v>
      </c>
      <c r="Y207" s="52">
        <v>20</v>
      </c>
      <c r="Z207" s="47">
        <v>200</v>
      </c>
      <c r="AA207" s="47">
        <v>200</v>
      </c>
      <c r="AB207" s="23">
        <f t="shared" si="16"/>
        <v>6533.3427362482371</v>
      </c>
      <c r="AC207" s="23">
        <f t="shared" si="17"/>
        <v>231.607</v>
      </c>
      <c r="AD207" s="23" t="s">
        <v>1491</v>
      </c>
      <c r="AE207" s="284"/>
    </row>
    <row r="208" spans="1:31" x14ac:dyDescent="0.25">
      <c r="A208" s="31" t="s">
        <v>869</v>
      </c>
      <c r="B208" s="8" t="s">
        <v>859</v>
      </c>
      <c r="C208" s="1" t="s">
        <v>878</v>
      </c>
      <c r="D208" s="1">
        <v>7.03</v>
      </c>
      <c r="E208" s="1">
        <v>0</v>
      </c>
      <c r="F208" s="1" t="s">
        <v>191</v>
      </c>
      <c r="G208" s="1" t="s">
        <v>878</v>
      </c>
      <c r="H208" s="1">
        <v>0</v>
      </c>
      <c r="I208" s="1">
        <v>20</v>
      </c>
      <c r="J208" s="1">
        <v>10</v>
      </c>
      <c r="K208" s="24">
        <v>20270</v>
      </c>
      <c r="L208" s="24">
        <v>311.39999999999998</v>
      </c>
      <c r="M208" s="6">
        <v>3174.28</v>
      </c>
      <c r="N208" s="6">
        <v>0</v>
      </c>
      <c r="O208" s="6">
        <v>856.4</v>
      </c>
      <c r="P208" s="6">
        <v>5132</v>
      </c>
      <c r="Q208" s="6">
        <v>7220.1</v>
      </c>
      <c r="R208" s="6">
        <v>1140</v>
      </c>
      <c r="S208" s="6">
        <v>0</v>
      </c>
      <c r="T208" s="6">
        <v>7920</v>
      </c>
      <c r="U208" s="6">
        <v>46024.18</v>
      </c>
      <c r="V208" s="23">
        <v>0</v>
      </c>
      <c r="W208" s="23">
        <f t="shared" si="15"/>
        <v>46024.18</v>
      </c>
      <c r="X208" s="52">
        <v>17575</v>
      </c>
      <c r="Y208" s="52">
        <v>20</v>
      </c>
      <c r="Z208" s="47">
        <v>200</v>
      </c>
      <c r="AA208" s="47">
        <v>121</v>
      </c>
      <c r="AB208" s="23">
        <f t="shared" si="16"/>
        <v>6546.8250355618775</v>
      </c>
      <c r="AC208" s="23">
        <f t="shared" si="17"/>
        <v>230.12090000000001</v>
      </c>
      <c r="AD208" s="23" t="s">
        <v>1486</v>
      </c>
      <c r="AE208" s="284"/>
    </row>
    <row r="209" spans="1:31" x14ac:dyDescent="0.25">
      <c r="A209" s="31" t="s">
        <v>869</v>
      </c>
      <c r="B209" s="8" t="s">
        <v>899</v>
      </c>
      <c r="C209" s="1" t="s">
        <v>907</v>
      </c>
      <c r="D209" s="1">
        <v>7.02</v>
      </c>
      <c r="E209" s="1">
        <v>0</v>
      </c>
      <c r="F209" s="1" t="s">
        <v>191</v>
      </c>
      <c r="G209" s="1" t="s">
        <v>907</v>
      </c>
      <c r="H209" s="1">
        <v>0</v>
      </c>
      <c r="I209" s="1">
        <v>20</v>
      </c>
      <c r="J209" s="1">
        <v>10</v>
      </c>
      <c r="K209" s="24">
        <v>20270</v>
      </c>
      <c r="L209" s="24">
        <v>311.39999999999998</v>
      </c>
      <c r="M209" s="6">
        <v>3174.28</v>
      </c>
      <c r="N209" s="6">
        <v>0</v>
      </c>
      <c r="O209" s="6">
        <v>856.4</v>
      </c>
      <c r="P209" s="6">
        <v>5162</v>
      </c>
      <c r="Q209" s="6">
        <v>7754.55</v>
      </c>
      <c r="R209" s="6">
        <v>1140</v>
      </c>
      <c r="S209" s="6">
        <v>0</v>
      </c>
      <c r="T209" s="6">
        <v>7920</v>
      </c>
      <c r="U209" s="6">
        <v>46588.63</v>
      </c>
      <c r="V209" s="23">
        <v>0</v>
      </c>
      <c r="W209" s="23">
        <f t="shared" si="15"/>
        <v>46588.63</v>
      </c>
      <c r="X209" s="52">
        <v>17550</v>
      </c>
      <c r="Y209" s="52">
        <v>20</v>
      </c>
      <c r="Z209" s="47">
        <v>200</v>
      </c>
      <c r="AA209" s="47">
        <v>200</v>
      </c>
      <c r="AB209" s="23">
        <f t="shared" si="16"/>
        <v>6636.5569800569801</v>
      </c>
      <c r="AC209" s="23">
        <f t="shared" si="17"/>
        <v>232.94314999999997</v>
      </c>
      <c r="AD209" s="23" t="s">
        <v>1487</v>
      </c>
      <c r="AE209" s="284"/>
    </row>
    <row r="210" spans="1:31" x14ac:dyDescent="0.25">
      <c r="A210" s="162" t="s">
        <v>869</v>
      </c>
      <c r="B210" s="39" t="s">
        <v>927</v>
      </c>
      <c r="C210" s="1" t="s">
        <v>929</v>
      </c>
      <c r="D210" s="1">
        <v>7.06</v>
      </c>
      <c r="E210" s="1">
        <v>0</v>
      </c>
      <c r="F210" s="1" t="s">
        <v>191</v>
      </c>
      <c r="G210" s="1" t="s">
        <v>929</v>
      </c>
      <c r="H210" s="1">
        <v>0</v>
      </c>
      <c r="I210" s="1">
        <v>20</v>
      </c>
      <c r="J210" s="1">
        <v>10</v>
      </c>
      <c r="K210" s="24">
        <v>20270</v>
      </c>
      <c r="L210" s="24">
        <v>311.39999999999998</v>
      </c>
      <c r="M210" s="6">
        <v>3174.28</v>
      </c>
      <c r="N210" s="6">
        <v>0</v>
      </c>
      <c r="O210" s="6">
        <v>856.4</v>
      </c>
      <c r="P210" s="6">
        <v>5162</v>
      </c>
      <c r="Q210" s="6">
        <v>7487.32</v>
      </c>
      <c r="R210" s="6">
        <v>1140</v>
      </c>
      <c r="S210" s="6">
        <v>0</v>
      </c>
      <c r="T210" s="6">
        <v>7920</v>
      </c>
      <c r="U210" s="6">
        <v>46321.4</v>
      </c>
      <c r="V210" s="23">
        <v>0</v>
      </c>
      <c r="W210" s="23">
        <f t="shared" si="15"/>
        <v>46321.4</v>
      </c>
      <c r="X210" s="52">
        <v>17650</v>
      </c>
      <c r="Y210" s="52">
        <v>20</v>
      </c>
      <c r="Z210" s="47">
        <v>200</v>
      </c>
      <c r="AA210" s="47">
        <v>200</v>
      </c>
      <c r="AB210" s="23">
        <f t="shared" si="16"/>
        <v>6561.1048158640233</v>
      </c>
      <c r="AC210" s="23">
        <f t="shared" si="17"/>
        <v>231.607</v>
      </c>
      <c r="AD210" s="23" t="s">
        <v>1488</v>
      </c>
      <c r="AE210" s="284"/>
    </row>
    <row r="211" spans="1:31" x14ac:dyDescent="0.25">
      <c r="A211" s="21" t="s">
        <v>1142</v>
      </c>
      <c r="B211" s="39" t="s">
        <v>1195</v>
      </c>
      <c r="C211" s="21" t="s">
        <v>1205</v>
      </c>
      <c r="D211" s="21">
        <v>7.0750000000000002</v>
      </c>
      <c r="E211" s="21">
        <v>0</v>
      </c>
      <c r="F211" s="21" t="s">
        <v>177</v>
      </c>
      <c r="G211" s="21" t="s">
        <v>1205</v>
      </c>
      <c r="H211" s="21">
        <v>0</v>
      </c>
      <c r="I211" s="21">
        <v>21</v>
      </c>
      <c r="J211" s="21">
        <v>11</v>
      </c>
      <c r="K211" s="224">
        <v>25623.15</v>
      </c>
      <c r="L211" s="224">
        <v>403.33</v>
      </c>
      <c r="M211" s="120">
        <v>4012.59</v>
      </c>
      <c r="N211" s="120">
        <v>0</v>
      </c>
      <c r="O211" s="120">
        <v>1101.24</v>
      </c>
      <c r="P211" s="120">
        <v>2548.77</v>
      </c>
      <c r="Q211" s="120">
        <v>12654.6</v>
      </c>
      <c r="R211" s="120">
        <v>1197</v>
      </c>
      <c r="S211" s="120">
        <v>0</v>
      </c>
      <c r="T211" s="120">
        <v>9676.7999999999993</v>
      </c>
      <c r="U211" s="120">
        <v>57217.48</v>
      </c>
      <c r="V211" s="23">
        <v>0</v>
      </c>
      <c r="W211" s="23">
        <f t="shared" si="15"/>
        <v>57217.48</v>
      </c>
      <c r="X211" s="52">
        <f>2500*D211</f>
        <v>17687.5</v>
      </c>
      <c r="Y211" s="52">
        <v>21</v>
      </c>
      <c r="Z211" s="47">
        <v>231</v>
      </c>
      <c r="AA211" s="47">
        <v>231</v>
      </c>
      <c r="AB211" s="23">
        <f t="shared" si="16"/>
        <v>8087.276325088339</v>
      </c>
      <c r="AC211" s="23">
        <f t="shared" si="17"/>
        <v>247.69471861471862</v>
      </c>
      <c r="AD211" s="23" t="s">
        <v>1880</v>
      </c>
      <c r="AE211" s="284"/>
    </row>
    <row r="212" spans="1:31" x14ac:dyDescent="0.25">
      <c r="A212" s="21" t="s">
        <v>627</v>
      </c>
      <c r="B212" s="39" t="s">
        <v>1244</v>
      </c>
      <c r="C212" s="21" t="s">
        <v>1255</v>
      </c>
      <c r="D212" s="21">
        <v>6.6059999999999999</v>
      </c>
      <c r="E212" s="21">
        <v>0</v>
      </c>
      <c r="F212" s="21" t="s">
        <v>191</v>
      </c>
      <c r="G212" s="21" t="s">
        <v>1255</v>
      </c>
      <c r="H212" s="21">
        <v>0</v>
      </c>
      <c r="I212" s="21">
        <v>21</v>
      </c>
      <c r="J212" s="21">
        <v>11</v>
      </c>
      <c r="K212" s="224">
        <v>25623.15</v>
      </c>
      <c r="L212" s="224">
        <v>403.33</v>
      </c>
      <c r="M212" s="23">
        <v>4012.59</v>
      </c>
      <c r="N212" s="23">
        <v>0</v>
      </c>
      <c r="O212" s="23">
        <v>1101.24</v>
      </c>
      <c r="P212" s="23">
        <v>2548.77</v>
      </c>
      <c r="Q212" s="23">
        <v>8988</v>
      </c>
      <c r="R212" s="23">
        <v>1197</v>
      </c>
      <c r="S212" s="23">
        <v>0</v>
      </c>
      <c r="T212" s="23">
        <v>9676.7999999999993</v>
      </c>
      <c r="U212" s="23">
        <v>53550.879999999997</v>
      </c>
      <c r="V212" s="23">
        <v>0</v>
      </c>
      <c r="W212" s="23">
        <f t="shared" si="15"/>
        <v>53550.879999999997</v>
      </c>
      <c r="X212" s="52">
        <f>D212*2500</f>
        <v>16515</v>
      </c>
      <c r="Y212" s="52">
        <v>21</v>
      </c>
      <c r="Z212" s="47">
        <v>231</v>
      </c>
      <c r="AA212" s="47">
        <v>231</v>
      </c>
      <c r="AB212" s="23">
        <f t="shared" si="16"/>
        <v>8106.4002422040567</v>
      </c>
      <c r="AC212" s="23">
        <f>W212/Z212</f>
        <v>231.82199134199132</v>
      </c>
      <c r="AD212" s="23" t="s">
        <v>1954</v>
      </c>
      <c r="AE212" s="284"/>
    </row>
    <row r="213" spans="1:31" x14ac:dyDescent="0.25">
      <c r="A213" s="21" t="s">
        <v>1142</v>
      </c>
      <c r="B213" s="39" t="s">
        <v>1211</v>
      </c>
      <c r="C213" s="21" t="s">
        <v>1241</v>
      </c>
      <c r="D213" s="21">
        <v>7.0860000000000003</v>
      </c>
      <c r="E213" s="21">
        <v>0</v>
      </c>
      <c r="F213" s="21" t="s">
        <v>177</v>
      </c>
      <c r="G213" s="21" t="s">
        <v>1241</v>
      </c>
      <c r="H213" s="21">
        <v>0</v>
      </c>
      <c r="I213" s="21">
        <f>231/11</f>
        <v>21</v>
      </c>
      <c r="J213" s="21">
        <v>11</v>
      </c>
      <c r="K213" s="224">
        <v>25623.15</v>
      </c>
      <c r="L213" s="224">
        <v>403.33</v>
      </c>
      <c r="M213" s="120">
        <v>4012.59</v>
      </c>
      <c r="N213" s="120">
        <v>0</v>
      </c>
      <c r="O213" s="120">
        <v>1101.24</v>
      </c>
      <c r="P213" s="120">
        <v>2548.77</v>
      </c>
      <c r="Q213" s="120">
        <v>12654.6</v>
      </c>
      <c r="R213" s="120">
        <v>1197</v>
      </c>
      <c r="S213" s="120">
        <v>0</v>
      </c>
      <c r="T213" s="120">
        <v>9676.7999999999993</v>
      </c>
      <c r="U213" s="120">
        <v>57217.48</v>
      </c>
      <c r="V213" s="23">
        <v>0</v>
      </c>
      <c r="W213" s="23">
        <f t="shared" si="15"/>
        <v>57217.48</v>
      </c>
      <c r="X213" s="52">
        <f>2500*D213</f>
        <v>17715</v>
      </c>
      <c r="Y213" s="52">
        <v>21</v>
      </c>
      <c r="Z213" s="47">
        <v>231</v>
      </c>
      <c r="AA213" s="47">
        <v>231</v>
      </c>
      <c r="AB213" s="23">
        <f t="shared" si="16"/>
        <v>8074.7219870166527</v>
      </c>
      <c r="AC213" s="23">
        <f t="shared" ref="AC213:AC218" si="18">U213/Z213</f>
        <v>247.69471861471862</v>
      </c>
      <c r="AD213" s="23" t="s">
        <v>1881</v>
      </c>
      <c r="AE213" s="284"/>
    </row>
    <row r="214" spans="1:31" x14ac:dyDescent="0.25">
      <c r="A214" s="21" t="s">
        <v>1142</v>
      </c>
      <c r="B214" s="39" t="s">
        <v>1244</v>
      </c>
      <c r="C214" s="21" t="s">
        <v>1254</v>
      </c>
      <c r="D214" s="21">
        <v>6.6390000000000002</v>
      </c>
      <c r="E214" s="21">
        <v>0</v>
      </c>
      <c r="F214" s="21" t="s">
        <v>177</v>
      </c>
      <c r="G214" s="21" t="s">
        <v>1254</v>
      </c>
      <c r="H214" s="21">
        <v>0</v>
      </c>
      <c r="I214" s="21">
        <v>21</v>
      </c>
      <c r="J214" s="21">
        <v>11</v>
      </c>
      <c r="K214" s="224">
        <v>25623.15</v>
      </c>
      <c r="L214" s="224">
        <v>403.33</v>
      </c>
      <c r="M214" s="120">
        <v>4012.59</v>
      </c>
      <c r="N214" s="120">
        <v>0</v>
      </c>
      <c r="O214" s="120">
        <v>1101.24</v>
      </c>
      <c r="P214" s="120">
        <v>2548.77</v>
      </c>
      <c r="Q214" s="120">
        <v>8988</v>
      </c>
      <c r="R214" s="120">
        <v>1197</v>
      </c>
      <c r="S214" s="120">
        <v>0</v>
      </c>
      <c r="T214" s="120">
        <v>9676.7999999999993</v>
      </c>
      <c r="U214" s="120">
        <v>53550.879999999997</v>
      </c>
      <c r="V214" s="23">
        <v>0</v>
      </c>
      <c r="W214" s="23">
        <f t="shared" si="15"/>
        <v>53550.879999999997</v>
      </c>
      <c r="X214" s="52">
        <v>16598</v>
      </c>
      <c r="Y214" s="52">
        <v>21</v>
      </c>
      <c r="Z214" s="47">
        <v>231</v>
      </c>
      <c r="AA214" s="47">
        <v>231</v>
      </c>
      <c r="AB214" s="23">
        <f t="shared" si="16"/>
        <v>8066.1063413164629</v>
      </c>
      <c r="AC214" s="23">
        <f t="shared" si="18"/>
        <v>231.82199134199132</v>
      </c>
      <c r="AD214" s="23" t="s">
        <v>1883</v>
      </c>
      <c r="AE214" s="284"/>
    </row>
    <row r="215" spans="1:31" x14ac:dyDescent="0.25">
      <c r="A215" s="21" t="s">
        <v>1108</v>
      </c>
      <c r="B215" s="39" t="s">
        <v>1244</v>
      </c>
      <c r="C215" s="21" t="s">
        <v>1257</v>
      </c>
      <c r="D215" s="21">
        <v>6.5359999999999996</v>
      </c>
      <c r="E215" s="21">
        <v>0</v>
      </c>
      <c r="F215" s="21" t="s">
        <v>177</v>
      </c>
      <c r="G215" s="21" t="s">
        <v>1257</v>
      </c>
      <c r="H215" s="21">
        <v>0</v>
      </c>
      <c r="I215" s="21">
        <v>20</v>
      </c>
      <c r="J215" s="21">
        <v>11</v>
      </c>
      <c r="K215" s="224">
        <v>24403</v>
      </c>
      <c r="L215" s="224">
        <v>384.12</v>
      </c>
      <c r="M215" s="120">
        <v>3821.51</v>
      </c>
      <c r="N215" s="120">
        <v>0</v>
      </c>
      <c r="O215" s="120">
        <v>1048.8</v>
      </c>
      <c r="P215" s="120">
        <v>2427.4</v>
      </c>
      <c r="Q215" s="120">
        <v>8560</v>
      </c>
      <c r="R215" s="120">
        <v>1140</v>
      </c>
      <c r="S215" s="120">
        <v>0</v>
      </c>
      <c r="T215" s="120">
        <v>9676.7999999999993</v>
      </c>
      <c r="U215" s="120">
        <v>51461.63</v>
      </c>
      <c r="V215" s="23">
        <v>0</v>
      </c>
      <c r="W215" s="23">
        <f t="shared" si="15"/>
        <v>51461.63</v>
      </c>
      <c r="X215" s="52">
        <f>D215*2500</f>
        <v>16339.999999999998</v>
      </c>
      <c r="Y215" s="52">
        <v>20</v>
      </c>
      <c r="Z215" s="47">
        <v>220</v>
      </c>
      <c r="AA215" s="47">
        <v>220</v>
      </c>
      <c r="AB215" s="23">
        <f t="shared" si="16"/>
        <v>7873.5664014687882</v>
      </c>
      <c r="AC215" s="23">
        <f t="shared" si="18"/>
        <v>233.91649999999998</v>
      </c>
      <c r="AD215" s="23" t="s">
        <v>1879</v>
      </c>
      <c r="AE215" s="284"/>
    </row>
    <row r="216" spans="1:31" x14ac:dyDescent="0.25">
      <c r="A216" s="21" t="s">
        <v>1028</v>
      </c>
      <c r="B216" s="39" t="s">
        <v>1244</v>
      </c>
      <c r="C216" s="21" t="s">
        <v>1256</v>
      </c>
      <c r="D216" s="21">
        <v>6.4370000000000003</v>
      </c>
      <c r="E216" s="21">
        <v>0</v>
      </c>
      <c r="F216" s="21" t="s">
        <v>177</v>
      </c>
      <c r="G216" s="21" t="s">
        <v>1256</v>
      </c>
      <c r="H216" s="21">
        <v>0</v>
      </c>
      <c r="I216" s="21">
        <v>20</v>
      </c>
      <c r="J216" s="21">
        <v>11</v>
      </c>
      <c r="K216" s="224">
        <v>24403</v>
      </c>
      <c r="L216" s="224">
        <v>384.12</v>
      </c>
      <c r="M216" s="120">
        <v>3821.51</v>
      </c>
      <c r="N216" s="120">
        <v>0</v>
      </c>
      <c r="O216" s="120">
        <v>1048.8</v>
      </c>
      <c r="P216" s="120">
        <v>2427.4</v>
      </c>
      <c r="Q216" s="120">
        <v>8560</v>
      </c>
      <c r="R216" s="120">
        <v>1140</v>
      </c>
      <c r="S216" s="120">
        <v>0</v>
      </c>
      <c r="T216" s="120">
        <v>9676.7999999999993</v>
      </c>
      <c r="U216" s="120">
        <v>51461.63</v>
      </c>
      <c r="V216" s="23">
        <v>0</v>
      </c>
      <c r="W216" s="23">
        <f t="shared" si="15"/>
        <v>51461.63</v>
      </c>
      <c r="X216" s="52">
        <v>16093</v>
      </c>
      <c r="Y216" s="52">
        <v>20</v>
      </c>
      <c r="Z216" s="47">
        <v>220</v>
      </c>
      <c r="AA216" s="47">
        <v>220</v>
      </c>
      <c r="AB216" s="23">
        <f t="shared" si="16"/>
        <v>7994.6605561597007</v>
      </c>
      <c r="AC216" s="23">
        <f t="shared" si="18"/>
        <v>233.91649999999998</v>
      </c>
      <c r="AD216" s="23" t="s">
        <v>1984</v>
      </c>
      <c r="AE216" s="284"/>
    </row>
    <row r="217" spans="1:31" x14ac:dyDescent="0.25">
      <c r="A217" s="21" t="s">
        <v>1108</v>
      </c>
      <c r="B217" s="39" t="s">
        <v>1330</v>
      </c>
      <c r="C217" s="21" t="s">
        <v>1341</v>
      </c>
      <c r="D217" s="21">
        <v>15.02</v>
      </c>
      <c r="E217" s="21">
        <v>0</v>
      </c>
      <c r="F217" s="21" t="s">
        <v>177</v>
      </c>
      <c r="G217" s="21" t="s">
        <v>1341</v>
      </c>
      <c r="H217" s="21">
        <v>0</v>
      </c>
      <c r="I217" s="21">
        <v>20</v>
      </c>
      <c r="J217" s="21">
        <v>11</v>
      </c>
      <c r="K217" s="224">
        <v>25966</v>
      </c>
      <c r="L217" s="224">
        <v>409.78</v>
      </c>
      <c r="M217" s="120">
        <v>4066.28</v>
      </c>
      <c r="N217" s="120">
        <v>0</v>
      </c>
      <c r="O217" s="120">
        <v>1124.5999999999999</v>
      </c>
      <c r="P217" s="120">
        <v>5529.2</v>
      </c>
      <c r="Q217" s="120">
        <v>7500</v>
      </c>
      <c r="R217" s="120">
        <v>200</v>
      </c>
      <c r="S217" s="120">
        <v>0</v>
      </c>
      <c r="T217" s="120">
        <v>10199.040000000001</v>
      </c>
      <c r="U217" s="120">
        <v>54994.9</v>
      </c>
      <c r="V217" s="23">
        <v>0</v>
      </c>
      <c r="W217" s="23">
        <f t="shared" ref="W217:W248" si="19">V217+U217</f>
        <v>54994.9</v>
      </c>
      <c r="X217" s="52">
        <v>37550</v>
      </c>
      <c r="Y217" s="52">
        <v>20</v>
      </c>
      <c r="Z217" s="47">
        <v>220</v>
      </c>
      <c r="AA217" s="47">
        <v>220</v>
      </c>
      <c r="AB217" s="23">
        <f t="shared" si="16"/>
        <v>3661.4447403462054</v>
      </c>
      <c r="AC217" s="23">
        <f t="shared" si="18"/>
        <v>249.97681818181817</v>
      </c>
      <c r="AD217" s="23" t="s">
        <v>1819</v>
      </c>
      <c r="AE217" s="284"/>
    </row>
    <row r="218" spans="1:31" x14ac:dyDescent="0.25">
      <c r="A218" s="38" t="s">
        <v>873</v>
      </c>
      <c r="B218" s="39" t="s">
        <v>966</v>
      </c>
      <c r="C218" s="21" t="s">
        <v>968</v>
      </c>
      <c r="D218" s="21">
        <v>7.1</v>
      </c>
      <c r="E218" s="21">
        <v>0</v>
      </c>
      <c r="F218" s="21" t="s">
        <v>177</v>
      </c>
      <c r="G218" s="21" t="s">
        <v>968</v>
      </c>
      <c r="H218" s="21">
        <v>0</v>
      </c>
      <c r="I218" s="21">
        <v>20</v>
      </c>
      <c r="J218" s="21">
        <v>11</v>
      </c>
      <c r="K218" s="224">
        <v>23240</v>
      </c>
      <c r="L218" s="224">
        <v>365.82</v>
      </c>
      <c r="M218" s="120">
        <v>3639.38</v>
      </c>
      <c r="N218" s="120">
        <v>0</v>
      </c>
      <c r="O218" s="120">
        <v>993.2</v>
      </c>
      <c r="P218" s="120">
        <v>2300.4</v>
      </c>
      <c r="Q218" s="120">
        <v>8712.7999999999993</v>
      </c>
      <c r="R218" s="120">
        <v>1140</v>
      </c>
      <c r="S218" s="120">
        <v>0</v>
      </c>
      <c r="T218" s="120">
        <v>9216</v>
      </c>
      <c r="U218" s="120">
        <v>49607.6</v>
      </c>
      <c r="V218" s="23">
        <v>0</v>
      </c>
      <c r="W218" s="23">
        <f t="shared" si="19"/>
        <v>49607.6</v>
      </c>
      <c r="X218" s="52">
        <v>17750</v>
      </c>
      <c r="Y218" s="52">
        <v>20</v>
      </c>
      <c r="Z218" s="47">
        <v>220</v>
      </c>
      <c r="AA218" s="47">
        <v>204</v>
      </c>
      <c r="AB218" s="23">
        <f t="shared" si="16"/>
        <v>6986.9859154929582</v>
      </c>
      <c r="AC218" s="23">
        <f t="shared" si="18"/>
        <v>225.48909090909089</v>
      </c>
      <c r="AD218" s="23" t="s">
        <v>1500</v>
      </c>
      <c r="AE218" s="284"/>
    </row>
    <row r="219" spans="1:31" x14ac:dyDescent="0.25">
      <c r="A219" s="21" t="s">
        <v>687</v>
      </c>
      <c r="B219" s="39" t="s">
        <v>966</v>
      </c>
      <c r="C219" s="21" t="s">
        <v>969</v>
      </c>
      <c r="D219" s="21">
        <v>7.14</v>
      </c>
      <c r="E219" s="21">
        <v>0</v>
      </c>
      <c r="F219" s="21" t="s">
        <v>177</v>
      </c>
      <c r="G219" s="21" t="s">
        <v>969</v>
      </c>
      <c r="H219" s="21">
        <v>0</v>
      </c>
      <c r="I219" s="21">
        <v>20</v>
      </c>
      <c r="J219" s="21">
        <v>11</v>
      </c>
      <c r="K219" s="224">
        <v>23240</v>
      </c>
      <c r="L219" s="224">
        <v>365.82</v>
      </c>
      <c r="M219" s="120">
        <v>3639.38</v>
      </c>
      <c r="N219" s="120">
        <v>0</v>
      </c>
      <c r="O219" s="120">
        <v>993.2</v>
      </c>
      <c r="P219" s="120">
        <v>2300.4</v>
      </c>
      <c r="Q219" s="120">
        <v>8640.4</v>
      </c>
      <c r="R219" s="120">
        <v>1140</v>
      </c>
      <c r="S219" s="120">
        <v>0</v>
      </c>
      <c r="T219" s="120">
        <v>9216</v>
      </c>
      <c r="U219" s="120">
        <v>49535.199999999997</v>
      </c>
      <c r="V219" s="23">
        <v>0</v>
      </c>
      <c r="W219" s="23">
        <f t="shared" si="19"/>
        <v>49535.199999999997</v>
      </c>
      <c r="X219" s="52">
        <v>17850</v>
      </c>
      <c r="Y219" s="52">
        <v>20</v>
      </c>
      <c r="Z219" s="47">
        <v>220</v>
      </c>
      <c r="AA219" s="47">
        <v>176</v>
      </c>
      <c r="AB219" s="23">
        <f t="shared" si="16"/>
        <v>6937.7030812324929</v>
      </c>
      <c r="AC219" s="23">
        <f>W219/Z219</f>
        <v>225.16</v>
      </c>
      <c r="AD219" s="23" t="s">
        <v>1462</v>
      </c>
      <c r="AE219" s="284"/>
    </row>
    <row r="220" spans="1:31" x14ac:dyDescent="0.25">
      <c r="A220" s="21" t="s">
        <v>1108</v>
      </c>
      <c r="B220" s="39" t="s">
        <v>1101</v>
      </c>
      <c r="C220" s="21" t="s">
        <v>1109</v>
      </c>
      <c r="D220" s="21">
        <v>7.12</v>
      </c>
      <c r="E220" s="21">
        <v>0</v>
      </c>
      <c r="F220" s="21" t="s">
        <v>177</v>
      </c>
      <c r="G220" s="21" t="s">
        <v>1109</v>
      </c>
      <c r="H220" s="21">
        <v>0</v>
      </c>
      <c r="I220" s="21">
        <v>20</v>
      </c>
      <c r="J220" s="21">
        <v>11</v>
      </c>
      <c r="K220" s="224">
        <v>23240</v>
      </c>
      <c r="L220" s="224">
        <v>365.82</v>
      </c>
      <c r="M220" s="120">
        <v>3639.38</v>
      </c>
      <c r="N220" s="120">
        <v>0</v>
      </c>
      <c r="O220" s="120">
        <v>993.2</v>
      </c>
      <c r="P220" s="120">
        <v>5340.4</v>
      </c>
      <c r="Q220" s="120">
        <v>9772</v>
      </c>
      <c r="R220" s="120">
        <v>1140</v>
      </c>
      <c r="S220" s="120">
        <v>0</v>
      </c>
      <c r="T220" s="120">
        <v>10368</v>
      </c>
      <c r="U220" s="120">
        <v>54858.8</v>
      </c>
      <c r="V220" s="23">
        <v>0</v>
      </c>
      <c r="W220" s="23">
        <f t="shared" si="19"/>
        <v>54858.8</v>
      </c>
      <c r="X220" s="52">
        <v>2507.12</v>
      </c>
      <c r="Y220" s="52">
        <v>20</v>
      </c>
      <c r="Z220" s="47">
        <v>220</v>
      </c>
      <c r="AA220" s="47">
        <v>121</v>
      </c>
      <c r="AB220" s="23">
        <f t="shared" si="16"/>
        <v>7704.8876404494385</v>
      </c>
      <c r="AC220" s="23">
        <f>U220/Z220</f>
        <v>249.35818181818183</v>
      </c>
      <c r="AD220" s="23" t="s">
        <v>1515</v>
      </c>
      <c r="AE220" s="284"/>
    </row>
    <row r="221" spans="1:31" x14ac:dyDescent="0.25">
      <c r="A221" s="38" t="s">
        <v>871</v>
      </c>
      <c r="B221" s="39" t="s">
        <v>966</v>
      </c>
      <c r="C221" s="21" t="s">
        <v>980</v>
      </c>
      <c r="D221" s="21">
        <v>7.1</v>
      </c>
      <c r="E221" s="21">
        <v>0</v>
      </c>
      <c r="F221" s="21" t="s">
        <v>191</v>
      </c>
      <c r="G221" s="21" t="s">
        <v>980</v>
      </c>
      <c r="H221" s="21">
        <v>0</v>
      </c>
      <c r="I221" s="21">
        <v>20</v>
      </c>
      <c r="J221" s="21">
        <v>11</v>
      </c>
      <c r="K221" s="224">
        <v>23240</v>
      </c>
      <c r="L221" s="224">
        <v>365.82</v>
      </c>
      <c r="M221" s="120">
        <v>3639.38</v>
      </c>
      <c r="N221" s="120">
        <v>0</v>
      </c>
      <c r="O221" s="120">
        <v>993.2</v>
      </c>
      <c r="P221" s="120">
        <v>2300.4</v>
      </c>
      <c r="Q221" s="120">
        <v>8568</v>
      </c>
      <c r="R221" s="120">
        <v>1140</v>
      </c>
      <c r="S221" s="120">
        <v>0</v>
      </c>
      <c r="T221" s="120">
        <v>9216</v>
      </c>
      <c r="U221" s="120">
        <v>49462.8</v>
      </c>
      <c r="V221" s="23">
        <v>0</v>
      </c>
      <c r="W221" s="23">
        <f t="shared" si="19"/>
        <v>49462.8</v>
      </c>
      <c r="X221" s="52">
        <v>17750</v>
      </c>
      <c r="Y221" s="52">
        <v>20</v>
      </c>
      <c r="Z221" s="47">
        <v>220</v>
      </c>
      <c r="AA221" s="47">
        <v>204</v>
      </c>
      <c r="AB221" s="23">
        <f t="shared" si="16"/>
        <v>6966.5915492957756</v>
      </c>
      <c r="AC221" s="23">
        <f>U221/Z221</f>
        <v>224.8309090909091</v>
      </c>
      <c r="AD221" s="23" t="s">
        <v>1492</v>
      </c>
      <c r="AE221" s="284"/>
    </row>
    <row r="222" spans="1:31" x14ac:dyDescent="0.25">
      <c r="A222" s="21" t="s">
        <v>627</v>
      </c>
      <c r="B222" s="39" t="s">
        <v>966</v>
      </c>
      <c r="C222" s="21" t="s">
        <v>974</v>
      </c>
      <c r="D222" s="21">
        <v>7.03</v>
      </c>
      <c r="E222" s="21">
        <v>0</v>
      </c>
      <c r="F222" s="21" t="s">
        <v>191</v>
      </c>
      <c r="G222" s="21" t="s">
        <v>975</v>
      </c>
      <c r="H222" s="21">
        <v>0</v>
      </c>
      <c r="I222" s="21">
        <v>20</v>
      </c>
      <c r="J222" s="21">
        <v>11</v>
      </c>
      <c r="K222" s="224">
        <v>23240</v>
      </c>
      <c r="L222" s="224">
        <v>365.82</v>
      </c>
      <c r="M222" s="23">
        <v>3639.38</v>
      </c>
      <c r="N222" s="23">
        <v>0</v>
      </c>
      <c r="O222" s="23">
        <v>993.2</v>
      </c>
      <c r="P222" s="23">
        <v>2300.4</v>
      </c>
      <c r="Q222" s="23">
        <v>8785.2000000000007</v>
      </c>
      <c r="R222" s="23">
        <v>1140</v>
      </c>
      <c r="S222" s="23">
        <v>0</v>
      </c>
      <c r="T222" s="23">
        <v>9216</v>
      </c>
      <c r="U222" s="23">
        <v>49680</v>
      </c>
      <c r="V222" s="23">
        <v>0</v>
      </c>
      <c r="W222" s="23">
        <f t="shared" si="19"/>
        <v>49680</v>
      </c>
      <c r="X222" s="52">
        <v>17575</v>
      </c>
      <c r="Y222" s="52">
        <v>20</v>
      </c>
      <c r="Z222" s="47">
        <v>240</v>
      </c>
      <c r="AA222" s="47">
        <v>198</v>
      </c>
      <c r="AB222" s="23">
        <f t="shared" si="16"/>
        <v>7066.8563300142241</v>
      </c>
      <c r="AC222" s="23">
        <f>W222/Z222</f>
        <v>207</v>
      </c>
      <c r="AD222" s="23" t="s">
        <v>1475</v>
      </c>
      <c r="AE222" s="284"/>
    </row>
    <row r="223" spans="1:31" x14ac:dyDescent="0.25">
      <c r="A223" s="38" t="s">
        <v>871</v>
      </c>
      <c r="B223" s="39" t="s">
        <v>985</v>
      </c>
      <c r="C223" s="21" t="s">
        <v>993</v>
      </c>
      <c r="D223" s="21">
        <v>7.11</v>
      </c>
      <c r="E223" s="21">
        <v>0</v>
      </c>
      <c r="F223" s="21" t="s">
        <v>191</v>
      </c>
      <c r="G223" s="21" t="s">
        <v>993</v>
      </c>
      <c r="H223" s="21">
        <v>0</v>
      </c>
      <c r="I223" s="21">
        <v>20</v>
      </c>
      <c r="J223" s="21">
        <v>11</v>
      </c>
      <c r="K223" s="224">
        <v>23145.4</v>
      </c>
      <c r="L223" s="224">
        <v>363.92</v>
      </c>
      <c r="M223" s="120">
        <v>3624.57</v>
      </c>
      <c r="N223" s="120">
        <v>0</v>
      </c>
      <c r="O223" s="120">
        <v>993.2</v>
      </c>
      <c r="P223" s="120">
        <v>5340.4</v>
      </c>
      <c r="Q223" s="120">
        <v>8206</v>
      </c>
      <c r="R223" s="120">
        <v>1140</v>
      </c>
      <c r="S223" s="120">
        <v>0</v>
      </c>
      <c r="T223" s="120">
        <v>9216</v>
      </c>
      <c r="U223" s="120">
        <v>52029.49</v>
      </c>
      <c r="V223" s="23">
        <v>0</v>
      </c>
      <c r="W223" s="23">
        <f t="shared" si="19"/>
        <v>52029.49</v>
      </c>
      <c r="X223" s="52">
        <v>17775</v>
      </c>
      <c r="Y223" s="52">
        <v>20</v>
      </c>
      <c r="Z223" s="47">
        <v>220</v>
      </c>
      <c r="AA223" s="47">
        <v>187</v>
      </c>
      <c r="AB223" s="23">
        <f t="shared" si="16"/>
        <v>7317.7904360056255</v>
      </c>
      <c r="AC223" s="23">
        <f>U223/Z223</f>
        <v>236.4976818181818</v>
      </c>
      <c r="AD223" s="23" t="s">
        <v>1493</v>
      </c>
      <c r="AE223" s="284"/>
    </row>
    <row r="224" spans="1:31" x14ac:dyDescent="0.25">
      <c r="A224" s="38" t="s">
        <v>871</v>
      </c>
      <c r="B224" s="39" t="s">
        <v>1010</v>
      </c>
      <c r="C224" s="21" t="s">
        <v>1011</v>
      </c>
      <c r="D224" s="21">
        <v>7.07</v>
      </c>
      <c r="E224" s="21">
        <v>0</v>
      </c>
      <c r="F224" s="21" t="s">
        <v>191</v>
      </c>
      <c r="G224" s="21" t="s">
        <v>1011</v>
      </c>
      <c r="H224" s="21">
        <v>0</v>
      </c>
      <c r="I224" s="21">
        <v>20</v>
      </c>
      <c r="J224" s="21">
        <v>11</v>
      </c>
      <c r="K224" s="224">
        <v>23240</v>
      </c>
      <c r="L224" s="224">
        <v>365.82</v>
      </c>
      <c r="M224" s="120">
        <v>3639.38</v>
      </c>
      <c r="N224" s="120">
        <v>0</v>
      </c>
      <c r="O224" s="120">
        <v>993.2</v>
      </c>
      <c r="P224" s="120">
        <v>5340.4</v>
      </c>
      <c r="Q224" s="120">
        <v>8640.4</v>
      </c>
      <c r="R224" s="120">
        <v>1140</v>
      </c>
      <c r="S224" s="120">
        <v>0</v>
      </c>
      <c r="T224" s="120">
        <v>9216</v>
      </c>
      <c r="U224" s="120">
        <v>52575.199999999997</v>
      </c>
      <c r="V224" s="23">
        <v>0</v>
      </c>
      <c r="W224" s="23">
        <f t="shared" si="19"/>
        <v>52575.199999999997</v>
      </c>
      <c r="X224" s="52">
        <v>17675</v>
      </c>
      <c r="Y224" s="52">
        <v>20</v>
      </c>
      <c r="Z224" s="47">
        <v>220</v>
      </c>
      <c r="AA224" s="47">
        <v>220</v>
      </c>
      <c r="AB224" s="23">
        <f t="shared" si="16"/>
        <v>7436.3790664780754</v>
      </c>
      <c r="AC224" s="23">
        <f>U224/Z224</f>
        <v>238.97818181818181</v>
      </c>
      <c r="AD224" s="23" t="s">
        <v>1494</v>
      </c>
      <c r="AE224" s="284"/>
    </row>
    <row r="225" spans="1:31" x14ac:dyDescent="0.25">
      <c r="A225" s="21" t="s">
        <v>687</v>
      </c>
      <c r="B225" s="39" t="s">
        <v>985</v>
      </c>
      <c r="C225" s="21" t="s">
        <v>987</v>
      </c>
      <c r="D225" s="21">
        <v>7.53</v>
      </c>
      <c r="E225" s="21">
        <v>0</v>
      </c>
      <c r="F225" s="21" t="s">
        <v>177</v>
      </c>
      <c r="G225" s="21" t="s">
        <v>987</v>
      </c>
      <c r="H225" s="21">
        <v>0</v>
      </c>
      <c r="I225" s="21">
        <v>20</v>
      </c>
      <c r="J225" s="21">
        <v>11</v>
      </c>
      <c r="K225" s="224">
        <v>23240</v>
      </c>
      <c r="L225" s="224">
        <v>365.82</v>
      </c>
      <c r="M225" s="120">
        <v>3639.38</v>
      </c>
      <c r="N225" s="120">
        <v>0</v>
      </c>
      <c r="O225" s="120">
        <v>993.2</v>
      </c>
      <c r="P225" s="120">
        <v>2300.4</v>
      </c>
      <c r="Q225" s="120">
        <v>8712.7999999999993</v>
      </c>
      <c r="R225" s="120">
        <v>1140</v>
      </c>
      <c r="S225" s="120">
        <v>0</v>
      </c>
      <c r="T225" s="120">
        <v>9216</v>
      </c>
      <c r="U225" s="120">
        <v>49607.6</v>
      </c>
      <c r="V225" s="23">
        <v>0</v>
      </c>
      <c r="W225" s="23">
        <f t="shared" si="19"/>
        <v>49607.6</v>
      </c>
      <c r="X225" s="52">
        <v>18825</v>
      </c>
      <c r="Y225" s="52">
        <v>20</v>
      </c>
      <c r="Z225" s="47">
        <v>220</v>
      </c>
      <c r="AA225" s="47">
        <v>121</v>
      </c>
      <c r="AB225" s="23">
        <f t="shared" si="16"/>
        <v>6587.9946879150066</v>
      </c>
      <c r="AC225" s="23">
        <f>W225/Z225</f>
        <v>225.48909090909089</v>
      </c>
      <c r="AD225" s="23" t="s">
        <v>1463</v>
      </c>
      <c r="AE225" s="284"/>
    </row>
    <row r="226" spans="1:31" x14ac:dyDescent="0.25">
      <c r="A226" s="152" t="s">
        <v>687</v>
      </c>
      <c r="B226" s="39" t="s">
        <v>998</v>
      </c>
      <c r="C226" s="21" t="s">
        <v>1008</v>
      </c>
      <c r="D226" s="21">
        <v>7.26</v>
      </c>
      <c r="E226" s="21">
        <v>0</v>
      </c>
      <c r="F226" s="21" t="s">
        <v>177</v>
      </c>
      <c r="G226" s="21" t="s">
        <v>1008</v>
      </c>
      <c r="H226" s="21">
        <v>0</v>
      </c>
      <c r="I226" s="21">
        <v>21</v>
      </c>
      <c r="J226" s="21">
        <v>11</v>
      </c>
      <c r="K226" s="224">
        <v>24402</v>
      </c>
      <c r="L226" s="224">
        <v>384.11</v>
      </c>
      <c r="M226" s="120">
        <v>3821.35</v>
      </c>
      <c r="N226" s="120">
        <v>0</v>
      </c>
      <c r="O226" s="120">
        <v>1042.8599999999999</v>
      </c>
      <c r="P226" s="120">
        <v>2415.42</v>
      </c>
      <c r="Q226" s="120">
        <v>9148.44</v>
      </c>
      <c r="R226" s="120">
        <v>1197</v>
      </c>
      <c r="S226" s="120">
        <v>0</v>
      </c>
      <c r="T226" s="120">
        <v>9792</v>
      </c>
      <c r="U226" s="120">
        <v>52203.18</v>
      </c>
      <c r="V226" s="23">
        <v>0</v>
      </c>
      <c r="W226" s="23">
        <f t="shared" si="19"/>
        <v>52203.18</v>
      </c>
      <c r="X226" s="52">
        <v>18150</v>
      </c>
      <c r="Y226" s="52">
        <v>20</v>
      </c>
      <c r="Z226" s="47">
        <v>231</v>
      </c>
      <c r="AA226" s="47">
        <v>231</v>
      </c>
      <c r="AB226" s="23">
        <f t="shared" si="16"/>
        <v>7190.5206611570247</v>
      </c>
      <c r="AC226" s="23">
        <f>W226/Z226</f>
        <v>225.98779220779221</v>
      </c>
      <c r="AD226" s="23" t="s">
        <v>1464</v>
      </c>
      <c r="AE226" s="284"/>
    </row>
    <row r="227" spans="1:31" x14ac:dyDescent="0.25">
      <c r="A227" s="21" t="s">
        <v>627</v>
      </c>
      <c r="B227" s="39" t="s">
        <v>985</v>
      </c>
      <c r="C227" s="21" t="s">
        <v>994</v>
      </c>
      <c r="D227" s="21">
        <v>7.25</v>
      </c>
      <c r="E227" s="21">
        <v>0</v>
      </c>
      <c r="F227" s="21" t="s">
        <v>191</v>
      </c>
      <c r="G227" s="21" t="s">
        <v>994</v>
      </c>
      <c r="H227" s="21">
        <v>0</v>
      </c>
      <c r="I227" s="21">
        <v>20</v>
      </c>
      <c r="J227" s="21">
        <v>11</v>
      </c>
      <c r="K227" s="224">
        <v>24402</v>
      </c>
      <c r="L227" s="224">
        <v>384.11</v>
      </c>
      <c r="M227" s="23">
        <v>3821.35</v>
      </c>
      <c r="N227" s="23">
        <v>0</v>
      </c>
      <c r="O227" s="23">
        <v>1042.8599999999999</v>
      </c>
      <c r="P227" s="23">
        <v>2415.42</v>
      </c>
      <c r="Q227" s="23">
        <v>9224.4599999999991</v>
      </c>
      <c r="R227" s="23">
        <v>1197</v>
      </c>
      <c r="S227" s="23">
        <v>0</v>
      </c>
      <c r="T227" s="23">
        <v>9216</v>
      </c>
      <c r="U227" s="23">
        <v>51703.199999999997</v>
      </c>
      <c r="V227" s="23">
        <v>0</v>
      </c>
      <c r="W227" s="23">
        <f t="shared" si="19"/>
        <v>51703.199999999997</v>
      </c>
      <c r="X227" s="52">
        <v>18125</v>
      </c>
      <c r="Y227" s="52">
        <v>20</v>
      </c>
      <c r="Z227" s="47">
        <v>220</v>
      </c>
      <c r="AA227" s="47">
        <v>187</v>
      </c>
      <c r="AB227" s="23">
        <f t="shared" si="16"/>
        <v>7131.4758620689654</v>
      </c>
      <c r="AC227" s="23">
        <f>W227/Z227</f>
        <v>235.01454545454544</v>
      </c>
      <c r="AD227" s="23" t="s">
        <v>1476</v>
      </c>
      <c r="AE227" s="284"/>
    </row>
    <row r="228" spans="1:31" x14ac:dyDescent="0.25">
      <c r="A228" s="21" t="s">
        <v>627</v>
      </c>
      <c r="B228" s="39" t="s">
        <v>998</v>
      </c>
      <c r="C228" s="21" t="s">
        <v>1007</v>
      </c>
      <c r="D228" s="21">
        <v>7.36</v>
      </c>
      <c r="E228" s="21">
        <v>0</v>
      </c>
      <c r="F228" s="21" t="s">
        <v>191</v>
      </c>
      <c r="G228" s="21" t="s">
        <v>1007</v>
      </c>
      <c r="H228" s="21">
        <v>0</v>
      </c>
      <c r="I228" s="21">
        <v>21</v>
      </c>
      <c r="J228" s="21">
        <v>11</v>
      </c>
      <c r="K228" s="224">
        <v>24402</v>
      </c>
      <c r="L228" s="224">
        <v>384.11</v>
      </c>
      <c r="M228" s="23">
        <v>3821.35</v>
      </c>
      <c r="N228" s="23">
        <v>0</v>
      </c>
      <c r="O228" s="23">
        <v>1042.8599999999999</v>
      </c>
      <c r="P228" s="23">
        <v>2415.42</v>
      </c>
      <c r="Q228" s="23">
        <v>9072.42</v>
      </c>
      <c r="R228" s="23">
        <v>1197</v>
      </c>
      <c r="S228" s="23">
        <v>0</v>
      </c>
      <c r="T228" s="23">
        <v>9216</v>
      </c>
      <c r="U228" s="23">
        <v>51551.16</v>
      </c>
      <c r="V228" s="23">
        <v>0</v>
      </c>
      <c r="W228" s="23">
        <f t="shared" si="19"/>
        <v>51551.16</v>
      </c>
      <c r="X228" s="52">
        <v>18400</v>
      </c>
      <c r="Y228" s="52">
        <v>20</v>
      </c>
      <c r="Z228" s="47">
        <v>231</v>
      </c>
      <c r="AA228" s="47">
        <v>187</v>
      </c>
      <c r="AB228" s="23">
        <f t="shared" si="16"/>
        <v>7004.233695652174</v>
      </c>
      <c r="AC228" s="23">
        <f>W228/Z228</f>
        <v>223.16519480519483</v>
      </c>
      <c r="AD228" s="23" t="s">
        <v>1477</v>
      </c>
      <c r="AE228" s="284"/>
    </row>
    <row r="229" spans="1:31" x14ac:dyDescent="0.25">
      <c r="A229" s="38" t="s">
        <v>873</v>
      </c>
      <c r="B229" s="39" t="s">
        <v>985</v>
      </c>
      <c r="C229" s="21" t="s">
        <v>995</v>
      </c>
      <c r="D229" s="21">
        <v>7.28</v>
      </c>
      <c r="E229" s="21">
        <v>0</v>
      </c>
      <c r="F229" s="21" t="s">
        <v>177</v>
      </c>
      <c r="G229" s="21" t="s">
        <v>995</v>
      </c>
      <c r="H229" s="21">
        <v>0</v>
      </c>
      <c r="I229" s="21">
        <v>20</v>
      </c>
      <c r="J229" s="21">
        <v>11</v>
      </c>
      <c r="K229" s="224">
        <v>23240</v>
      </c>
      <c r="L229" s="224">
        <v>365.82</v>
      </c>
      <c r="M229" s="120">
        <v>3639.38</v>
      </c>
      <c r="N229" s="120">
        <v>0</v>
      </c>
      <c r="O229" s="120">
        <v>993.2</v>
      </c>
      <c r="P229" s="120">
        <v>5340.4</v>
      </c>
      <c r="Q229" s="120">
        <v>8712.7999999999993</v>
      </c>
      <c r="R229" s="120">
        <v>1140</v>
      </c>
      <c r="S229" s="120">
        <v>0</v>
      </c>
      <c r="T229" s="120">
        <v>9216</v>
      </c>
      <c r="U229" s="120">
        <v>52647.6</v>
      </c>
      <c r="V229" s="23">
        <v>0</v>
      </c>
      <c r="W229" s="23">
        <f t="shared" si="19"/>
        <v>52647.6</v>
      </c>
      <c r="X229" s="52">
        <v>18200</v>
      </c>
      <c r="Y229" s="52">
        <v>20</v>
      </c>
      <c r="Z229" s="47">
        <v>220</v>
      </c>
      <c r="AA229" s="47">
        <v>187</v>
      </c>
      <c r="AB229" s="23">
        <f t="shared" si="16"/>
        <v>7231.8131868131868</v>
      </c>
      <c r="AC229" s="23">
        <f t="shared" ref="AC229:AC235" si="20">U229/Z229</f>
        <v>239.30727272727273</v>
      </c>
      <c r="AD229" s="23" t="s">
        <v>1501</v>
      </c>
      <c r="AE229" s="284"/>
    </row>
    <row r="230" spans="1:31" x14ac:dyDescent="0.25">
      <c r="A230" s="38" t="s">
        <v>873</v>
      </c>
      <c r="B230" s="39" t="s">
        <v>998</v>
      </c>
      <c r="C230" s="21" t="s">
        <v>1009</v>
      </c>
      <c r="D230" s="21">
        <v>7.41</v>
      </c>
      <c r="E230" s="21">
        <v>0</v>
      </c>
      <c r="F230" s="21" t="s">
        <v>177</v>
      </c>
      <c r="G230" s="21" t="s">
        <v>1009</v>
      </c>
      <c r="H230" s="21">
        <v>0</v>
      </c>
      <c r="I230" s="21">
        <v>20</v>
      </c>
      <c r="J230" s="21">
        <v>11</v>
      </c>
      <c r="K230" s="224">
        <v>23240</v>
      </c>
      <c r="L230" s="224">
        <v>365.82</v>
      </c>
      <c r="M230" s="120">
        <v>3639.38</v>
      </c>
      <c r="N230" s="120">
        <v>0</v>
      </c>
      <c r="O230" s="120">
        <v>993.2</v>
      </c>
      <c r="P230" s="120">
        <v>5340.4</v>
      </c>
      <c r="Q230" s="120">
        <v>8857.6</v>
      </c>
      <c r="R230" s="120">
        <v>1140</v>
      </c>
      <c r="S230" s="120">
        <v>0</v>
      </c>
      <c r="T230" s="120">
        <v>9216</v>
      </c>
      <c r="U230" s="120">
        <v>52792.4</v>
      </c>
      <c r="V230" s="23">
        <v>0</v>
      </c>
      <c r="W230" s="23">
        <f t="shared" si="19"/>
        <v>52792.4</v>
      </c>
      <c r="X230" s="52">
        <v>18525</v>
      </c>
      <c r="Y230" s="52">
        <v>20</v>
      </c>
      <c r="Z230" s="47">
        <v>220</v>
      </c>
      <c r="AA230" s="47">
        <v>220</v>
      </c>
      <c r="AB230" s="23">
        <f t="shared" si="16"/>
        <v>7124.4804318488532</v>
      </c>
      <c r="AC230" s="23">
        <f t="shared" si="20"/>
        <v>239.96545454545455</v>
      </c>
      <c r="AD230" s="23" t="s">
        <v>1502</v>
      </c>
      <c r="AE230" s="284"/>
    </row>
    <row r="231" spans="1:31" x14ac:dyDescent="0.25">
      <c r="A231" s="21" t="s">
        <v>1108</v>
      </c>
      <c r="B231" s="39" t="s">
        <v>1111</v>
      </c>
      <c r="C231" s="21" t="s">
        <v>1120</v>
      </c>
      <c r="D231" s="21">
        <v>7.3</v>
      </c>
      <c r="E231" s="21">
        <v>0</v>
      </c>
      <c r="F231" s="21" t="s">
        <v>177</v>
      </c>
      <c r="G231" s="21" t="s">
        <v>1120</v>
      </c>
      <c r="H231" s="21">
        <v>0</v>
      </c>
      <c r="I231" s="21">
        <v>21</v>
      </c>
      <c r="J231" s="21">
        <v>11</v>
      </c>
      <c r="K231" s="224">
        <v>25623.15</v>
      </c>
      <c r="L231" s="224">
        <v>403.33</v>
      </c>
      <c r="M231" s="120">
        <v>4012.59</v>
      </c>
      <c r="N231" s="120">
        <v>0</v>
      </c>
      <c r="O231" s="120">
        <v>1101.24</v>
      </c>
      <c r="P231" s="120">
        <v>5740.77</v>
      </c>
      <c r="Q231" s="120">
        <v>10210.200000000001</v>
      </c>
      <c r="R231" s="120">
        <v>1197</v>
      </c>
      <c r="S231" s="120">
        <v>0</v>
      </c>
      <c r="T231" s="120">
        <v>9676.7999999999993</v>
      </c>
      <c r="U231" s="120">
        <v>57965.08</v>
      </c>
      <c r="V231" s="23">
        <v>0</v>
      </c>
      <c r="W231" s="23">
        <f t="shared" si="19"/>
        <v>57965.08</v>
      </c>
      <c r="X231" s="52">
        <v>18250</v>
      </c>
      <c r="Y231" s="52">
        <v>21</v>
      </c>
      <c r="Z231" s="47">
        <v>231</v>
      </c>
      <c r="AA231" s="47">
        <v>154</v>
      </c>
      <c r="AB231" s="23">
        <f t="shared" si="16"/>
        <v>7940.4219178082194</v>
      </c>
      <c r="AC231" s="23">
        <f t="shared" si="20"/>
        <v>250.93108225108224</v>
      </c>
      <c r="AD231" s="23" t="s">
        <v>1511</v>
      </c>
      <c r="AE231" s="284"/>
    </row>
    <row r="232" spans="1:31" x14ac:dyDescent="0.25">
      <c r="A232" s="21" t="s">
        <v>1108</v>
      </c>
      <c r="B232" s="39" t="s">
        <v>1126</v>
      </c>
      <c r="C232" s="21" t="s">
        <v>1127</v>
      </c>
      <c r="D232" s="21">
        <v>7.5</v>
      </c>
      <c r="E232" s="21">
        <v>0</v>
      </c>
      <c r="F232" s="21" t="s">
        <v>177</v>
      </c>
      <c r="G232" s="21" t="s">
        <v>1127</v>
      </c>
      <c r="H232" s="21">
        <v>0</v>
      </c>
      <c r="I232" s="21">
        <v>21</v>
      </c>
      <c r="J232" s="21">
        <v>11</v>
      </c>
      <c r="K232" s="224">
        <v>25623.15</v>
      </c>
      <c r="L232" s="224">
        <v>403.33</v>
      </c>
      <c r="M232" s="120">
        <v>4012.59</v>
      </c>
      <c r="N232" s="120">
        <v>0</v>
      </c>
      <c r="O232" s="120">
        <v>1101.24</v>
      </c>
      <c r="P232" s="120">
        <v>5740.77</v>
      </c>
      <c r="Q232" s="120">
        <v>10454.64</v>
      </c>
      <c r="R232" s="120">
        <v>1197</v>
      </c>
      <c r="S232" s="120">
        <v>0</v>
      </c>
      <c r="T232" s="120">
        <v>9676.7999999999993</v>
      </c>
      <c r="U232" s="120">
        <v>58209.52</v>
      </c>
      <c r="V232" s="23">
        <v>0</v>
      </c>
      <c r="W232" s="23">
        <f t="shared" si="19"/>
        <v>58209.52</v>
      </c>
      <c r="X232" s="52">
        <v>18750</v>
      </c>
      <c r="Y232" s="52">
        <v>21</v>
      </c>
      <c r="Z232" s="47">
        <v>231</v>
      </c>
      <c r="AA232" s="47">
        <v>231</v>
      </c>
      <c r="AB232" s="23">
        <f t="shared" si="16"/>
        <v>7761.2693333333327</v>
      </c>
      <c r="AC232" s="23">
        <f t="shared" si="20"/>
        <v>251.98926406926407</v>
      </c>
      <c r="AD232" s="23" t="s">
        <v>1512</v>
      </c>
      <c r="AE232" s="284"/>
    </row>
    <row r="233" spans="1:31" x14ac:dyDescent="0.25">
      <c r="A233" s="38" t="s">
        <v>871</v>
      </c>
      <c r="B233" s="39" t="s">
        <v>1045</v>
      </c>
      <c r="C233" s="21" t="s">
        <v>1050</v>
      </c>
      <c r="D233" s="21">
        <v>7.17</v>
      </c>
      <c r="E233" s="21">
        <v>0</v>
      </c>
      <c r="F233" s="21" t="s">
        <v>191</v>
      </c>
      <c r="G233" s="21" t="s">
        <v>1050</v>
      </c>
      <c r="H233" s="21">
        <v>0</v>
      </c>
      <c r="I233" s="21">
        <v>22</v>
      </c>
      <c r="J233" s="21">
        <v>11</v>
      </c>
      <c r="K233" s="224">
        <v>25564</v>
      </c>
      <c r="L233" s="224">
        <v>402.4</v>
      </c>
      <c r="M233" s="120">
        <v>4003.32</v>
      </c>
      <c r="N233" s="120">
        <v>0</v>
      </c>
      <c r="O233" s="120">
        <v>1092.52</v>
      </c>
      <c r="P233" s="120">
        <v>5874.44</v>
      </c>
      <c r="Q233" s="120">
        <v>9424.7999999999993</v>
      </c>
      <c r="R233" s="120">
        <v>1254</v>
      </c>
      <c r="S233" s="120">
        <v>0</v>
      </c>
      <c r="T233" s="120">
        <v>9216</v>
      </c>
      <c r="U233" s="120">
        <v>56831.48</v>
      </c>
      <c r="V233" s="23">
        <v>0</v>
      </c>
      <c r="W233" s="23">
        <f t="shared" si="19"/>
        <v>56831.48</v>
      </c>
      <c r="X233" s="52">
        <v>17925</v>
      </c>
      <c r="Y233" s="52">
        <v>20</v>
      </c>
      <c r="Z233" s="47">
        <v>242</v>
      </c>
      <c r="AA233" s="47">
        <v>242</v>
      </c>
      <c r="AB233" s="23">
        <f t="shared" si="16"/>
        <v>7926.2873082287315</v>
      </c>
      <c r="AC233" s="23">
        <f t="shared" si="20"/>
        <v>234.840826446281</v>
      </c>
      <c r="AD233" s="23" t="s">
        <v>1495</v>
      </c>
      <c r="AE233" s="284"/>
    </row>
    <row r="234" spans="1:31" x14ac:dyDescent="0.25">
      <c r="A234" s="38" t="s">
        <v>873</v>
      </c>
      <c r="B234" s="39" t="s">
        <v>1010</v>
      </c>
      <c r="C234" s="21" t="s">
        <v>1020</v>
      </c>
      <c r="D234" s="21">
        <v>7.3</v>
      </c>
      <c r="E234" s="21">
        <v>0</v>
      </c>
      <c r="F234" s="21" t="s">
        <v>177</v>
      </c>
      <c r="G234" s="21" t="s">
        <v>1020</v>
      </c>
      <c r="H234" s="21">
        <v>0</v>
      </c>
      <c r="I234" s="21">
        <v>21</v>
      </c>
      <c r="J234" s="21">
        <v>11</v>
      </c>
      <c r="K234" s="224">
        <v>24402</v>
      </c>
      <c r="L234" s="224">
        <v>384.11</v>
      </c>
      <c r="M234" s="120">
        <v>3821.35</v>
      </c>
      <c r="N234" s="120">
        <v>0</v>
      </c>
      <c r="O234" s="120">
        <v>1042.8599999999999</v>
      </c>
      <c r="P234" s="120">
        <v>5607.42</v>
      </c>
      <c r="Q234" s="120">
        <v>9300.48</v>
      </c>
      <c r="R234" s="120">
        <v>1197</v>
      </c>
      <c r="S234" s="120">
        <v>0</v>
      </c>
      <c r="T234" s="120">
        <v>9216</v>
      </c>
      <c r="U234" s="120">
        <v>54971.22</v>
      </c>
      <c r="V234" s="23">
        <v>0</v>
      </c>
      <c r="W234" s="23">
        <f t="shared" si="19"/>
        <v>54971.22</v>
      </c>
      <c r="X234" s="52">
        <v>18250</v>
      </c>
      <c r="Y234" s="52">
        <v>20</v>
      </c>
      <c r="Z234" s="47">
        <v>231</v>
      </c>
      <c r="AA234" s="47">
        <v>231</v>
      </c>
      <c r="AB234" s="23">
        <f t="shared" si="16"/>
        <v>7530.3041095890412</v>
      </c>
      <c r="AC234" s="23">
        <f t="shared" si="20"/>
        <v>237.97064935064935</v>
      </c>
      <c r="AD234" s="23" t="s">
        <v>1503</v>
      </c>
      <c r="AE234" s="284"/>
    </row>
    <row r="235" spans="1:31" x14ac:dyDescent="0.25">
      <c r="A235" s="162" t="s">
        <v>871</v>
      </c>
      <c r="B235" s="39" t="s">
        <v>1085</v>
      </c>
      <c r="C235" s="21" t="s">
        <v>1089</v>
      </c>
      <c r="D235" s="21">
        <v>7.15</v>
      </c>
      <c r="E235" s="21">
        <v>0</v>
      </c>
      <c r="F235" s="21" t="s">
        <v>191</v>
      </c>
      <c r="G235" s="21" t="s">
        <v>1089</v>
      </c>
      <c r="H235" s="21">
        <v>0</v>
      </c>
      <c r="I235" s="21">
        <v>20</v>
      </c>
      <c r="J235" s="21">
        <v>11</v>
      </c>
      <c r="K235" s="224">
        <v>23240</v>
      </c>
      <c r="L235" s="224">
        <v>365.82</v>
      </c>
      <c r="M235" s="120">
        <v>3639.38</v>
      </c>
      <c r="N235" s="120">
        <v>0</v>
      </c>
      <c r="O235" s="120">
        <v>993.2</v>
      </c>
      <c r="P235" s="120">
        <v>5340.4</v>
      </c>
      <c r="Q235" s="120">
        <v>9016</v>
      </c>
      <c r="R235" s="120">
        <v>1140</v>
      </c>
      <c r="S235" s="120">
        <v>0</v>
      </c>
      <c r="T235" s="120">
        <v>9216</v>
      </c>
      <c r="U235" s="120">
        <v>52950.8</v>
      </c>
      <c r="V235" s="23">
        <v>0</v>
      </c>
      <c r="W235" s="23">
        <f t="shared" si="19"/>
        <v>52950.8</v>
      </c>
      <c r="X235" s="52">
        <v>17875</v>
      </c>
      <c r="Y235" s="52">
        <v>20</v>
      </c>
      <c r="Z235" s="47">
        <v>220</v>
      </c>
      <c r="AA235" s="47">
        <v>154</v>
      </c>
      <c r="AB235" s="23">
        <f t="shared" si="16"/>
        <v>7405.7062937062938</v>
      </c>
      <c r="AC235" s="23">
        <f t="shared" si="20"/>
        <v>240.68545454545455</v>
      </c>
      <c r="AD235" s="23" t="s">
        <v>1496</v>
      </c>
      <c r="AE235" s="284"/>
    </row>
    <row r="236" spans="1:31" x14ac:dyDescent="0.25">
      <c r="A236" s="21" t="s">
        <v>627</v>
      </c>
      <c r="B236" s="39" t="s">
        <v>1024</v>
      </c>
      <c r="C236" s="21" t="s">
        <v>1025</v>
      </c>
      <c r="D236" s="21">
        <v>7.15</v>
      </c>
      <c r="E236" s="21">
        <v>0</v>
      </c>
      <c r="F236" s="21" t="s">
        <v>191</v>
      </c>
      <c r="G236" s="21" t="s">
        <v>1025</v>
      </c>
      <c r="H236" s="21">
        <v>0</v>
      </c>
      <c r="I236" s="21">
        <v>21</v>
      </c>
      <c r="J236" s="21">
        <v>11</v>
      </c>
      <c r="K236" s="224">
        <v>24402</v>
      </c>
      <c r="L236" s="224">
        <v>384.11</v>
      </c>
      <c r="M236" s="23">
        <v>3821.35</v>
      </c>
      <c r="N236" s="23">
        <v>0</v>
      </c>
      <c r="O236" s="23">
        <v>1042.8599999999999</v>
      </c>
      <c r="P236" s="23">
        <v>2415.42</v>
      </c>
      <c r="Q236" s="23">
        <v>9300.48</v>
      </c>
      <c r="R236" s="23">
        <v>1197</v>
      </c>
      <c r="S236" s="23">
        <v>0</v>
      </c>
      <c r="T236" s="23">
        <v>9216</v>
      </c>
      <c r="U236" s="23">
        <v>51779.22</v>
      </c>
      <c r="V236" s="23">
        <v>0</v>
      </c>
      <c r="W236" s="23">
        <f t="shared" si="19"/>
        <v>51779.22</v>
      </c>
      <c r="X236" s="52">
        <v>17875</v>
      </c>
      <c r="Y236" s="52">
        <v>20</v>
      </c>
      <c r="Z236" s="47">
        <v>231</v>
      </c>
      <c r="AA236" s="47">
        <v>231</v>
      </c>
      <c r="AB236" s="23">
        <f t="shared" si="16"/>
        <v>7241.8489510489508</v>
      </c>
      <c r="AC236" s="23">
        <f>W236/Z236</f>
        <v>224.15246753246754</v>
      </c>
      <c r="AD236" s="23" t="s">
        <v>1478</v>
      </c>
      <c r="AE236" s="284"/>
    </row>
    <row r="237" spans="1:31" x14ac:dyDescent="0.25">
      <c r="A237" s="1" t="s">
        <v>1028</v>
      </c>
      <c r="B237" s="8" t="s">
        <v>1074</v>
      </c>
      <c r="C237" s="1" t="s">
        <v>1082</v>
      </c>
      <c r="D237" s="1">
        <v>7.1</v>
      </c>
      <c r="E237" s="1">
        <v>0</v>
      </c>
      <c r="F237" s="1" t="s">
        <v>177</v>
      </c>
      <c r="G237" s="1" t="s">
        <v>1082</v>
      </c>
      <c r="H237" s="1">
        <v>0</v>
      </c>
      <c r="I237" s="1">
        <v>19</v>
      </c>
      <c r="J237" s="1">
        <v>11</v>
      </c>
      <c r="K237" s="24">
        <v>22078</v>
      </c>
      <c r="L237" s="24">
        <v>347.53</v>
      </c>
      <c r="M237" s="6">
        <v>3457.41</v>
      </c>
      <c r="N237" s="6">
        <v>0</v>
      </c>
      <c r="O237" s="6">
        <v>843.54</v>
      </c>
      <c r="P237" s="6">
        <v>2185.38</v>
      </c>
      <c r="Q237" s="6">
        <v>8924.2999999999993</v>
      </c>
      <c r="R237" s="6">
        <v>1083</v>
      </c>
      <c r="S237" s="6">
        <v>0</v>
      </c>
      <c r="T237" s="6">
        <v>9216</v>
      </c>
      <c r="U237" s="6">
        <v>48235.16</v>
      </c>
      <c r="V237" s="23">
        <v>0</v>
      </c>
      <c r="W237" s="23">
        <f t="shared" si="19"/>
        <v>48235.16</v>
      </c>
      <c r="X237" s="52">
        <v>17750</v>
      </c>
      <c r="Y237" s="52">
        <v>19</v>
      </c>
      <c r="Z237" s="47">
        <v>209</v>
      </c>
      <c r="AA237" s="47">
        <v>209</v>
      </c>
      <c r="AB237" s="23">
        <f t="shared" si="16"/>
        <v>6793.6845070422542</v>
      </c>
      <c r="AC237" s="23">
        <f>U237/Z237</f>
        <v>230.79023923444979</v>
      </c>
      <c r="AD237" s="23" t="s">
        <v>1510</v>
      </c>
      <c r="AE237" s="284"/>
    </row>
    <row r="238" spans="1:31" x14ac:dyDescent="0.25">
      <c r="A238" s="38" t="s">
        <v>873</v>
      </c>
      <c r="B238" s="39" t="s">
        <v>1074</v>
      </c>
      <c r="C238" s="21" t="s">
        <v>1083</v>
      </c>
      <c r="D238" s="21">
        <v>7.13</v>
      </c>
      <c r="E238" s="21">
        <v>0</v>
      </c>
      <c r="F238" s="21" t="s">
        <v>177</v>
      </c>
      <c r="G238" s="21" t="s">
        <v>1083</v>
      </c>
      <c r="H238" s="21">
        <v>0</v>
      </c>
      <c r="I238" s="21">
        <v>18</v>
      </c>
      <c r="J238" s="21">
        <v>11</v>
      </c>
      <c r="K238" s="224">
        <v>20916</v>
      </c>
      <c r="L238" s="224">
        <v>329.23</v>
      </c>
      <c r="M238" s="120">
        <v>3275.45</v>
      </c>
      <c r="N238" s="120">
        <v>0</v>
      </c>
      <c r="O238" s="120">
        <v>893.88</v>
      </c>
      <c r="P238" s="120">
        <v>4806.3599999999997</v>
      </c>
      <c r="Q238" s="120">
        <v>8454.6</v>
      </c>
      <c r="R238" s="120">
        <v>1026</v>
      </c>
      <c r="S238" s="120">
        <v>0</v>
      </c>
      <c r="T238" s="120">
        <v>9216</v>
      </c>
      <c r="U238" s="120">
        <v>48917.52</v>
      </c>
      <c r="V238" s="23">
        <v>0</v>
      </c>
      <c r="W238" s="23">
        <f t="shared" si="19"/>
        <v>48917.52</v>
      </c>
      <c r="X238" s="52">
        <v>17825</v>
      </c>
      <c r="Y238" s="52">
        <v>18</v>
      </c>
      <c r="Z238" s="47">
        <v>198</v>
      </c>
      <c r="AA238" s="47">
        <v>198</v>
      </c>
      <c r="AB238" s="23">
        <f t="shared" si="16"/>
        <v>6860.8022440392706</v>
      </c>
      <c r="AC238" s="23">
        <f>U238/Z238</f>
        <v>247.05818181818179</v>
      </c>
      <c r="AD238" s="23" t="s">
        <v>1506</v>
      </c>
      <c r="AE238" s="284"/>
    </row>
    <row r="239" spans="1:31" x14ac:dyDescent="0.25">
      <c r="A239" s="1" t="s">
        <v>1028</v>
      </c>
      <c r="B239" s="8" t="s">
        <v>1045</v>
      </c>
      <c r="C239" s="1" t="s">
        <v>1051</v>
      </c>
      <c r="D239" s="1">
        <v>7.12</v>
      </c>
      <c r="E239" s="1">
        <v>0</v>
      </c>
      <c r="F239" s="1" t="s">
        <v>177</v>
      </c>
      <c r="G239" s="1" t="s">
        <v>1051</v>
      </c>
      <c r="H239" s="1">
        <v>0</v>
      </c>
      <c r="I239" s="1">
        <v>23</v>
      </c>
      <c r="J239" s="1">
        <v>11</v>
      </c>
      <c r="K239" s="24">
        <v>26726</v>
      </c>
      <c r="L239" s="24">
        <v>420.69</v>
      </c>
      <c r="M239" s="6">
        <v>4185.29</v>
      </c>
      <c r="N239" s="6">
        <v>0</v>
      </c>
      <c r="O239" s="6">
        <v>1142.18</v>
      </c>
      <c r="P239" s="6">
        <v>2645.46</v>
      </c>
      <c r="Q239" s="6">
        <v>11102.1</v>
      </c>
      <c r="R239" s="6">
        <v>1311</v>
      </c>
      <c r="S239" s="6">
        <v>0</v>
      </c>
      <c r="T239" s="6">
        <v>10368</v>
      </c>
      <c r="U239" s="6">
        <v>57900.72</v>
      </c>
      <c r="V239" s="23">
        <v>0</v>
      </c>
      <c r="W239" s="23">
        <f t="shared" si="19"/>
        <v>57900.72</v>
      </c>
      <c r="X239" s="52">
        <v>17800</v>
      </c>
      <c r="Y239" s="52">
        <v>20</v>
      </c>
      <c r="Z239" s="47">
        <v>253</v>
      </c>
      <c r="AA239" s="47">
        <v>253</v>
      </c>
      <c r="AB239" s="23">
        <f t="shared" si="16"/>
        <v>8132.1235955056181</v>
      </c>
      <c r="AC239" s="23">
        <f>U239/Z239</f>
        <v>228.85660079051385</v>
      </c>
      <c r="AD239" s="23" t="s">
        <v>1509</v>
      </c>
      <c r="AE239" s="284"/>
    </row>
    <row r="240" spans="1:31" x14ac:dyDescent="0.25">
      <c r="A240" s="21" t="s">
        <v>627</v>
      </c>
      <c r="B240" s="39" t="s">
        <v>1074</v>
      </c>
      <c r="C240" s="21" t="s">
        <v>1084</v>
      </c>
      <c r="D240" s="21">
        <v>7.02</v>
      </c>
      <c r="E240" s="21">
        <v>0</v>
      </c>
      <c r="F240" s="21" t="s">
        <v>191</v>
      </c>
      <c r="G240" s="21" t="s">
        <v>1084</v>
      </c>
      <c r="H240" s="21">
        <v>0</v>
      </c>
      <c r="I240" s="21">
        <v>16</v>
      </c>
      <c r="J240" s="21">
        <v>11</v>
      </c>
      <c r="K240" s="224">
        <v>18592</v>
      </c>
      <c r="L240" s="224">
        <v>292.64999999999998</v>
      </c>
      <c r="M240" s="23">
        <v>2911.51</v>
      </c>
      <c r="N240" s="23">
        <v>0</v>
      </c>
      <c r="O240" s="23">
        <v>794.56</v>
      </c>
      <c r="P240" s="23">
        <v>1840.32</v>
      </c>
      <c r="Q240" s="23">
        <v>7696.64</v>
      </c>
      <c r="R240" s="23">
        <v>912</v>
      </c>
      <c r="S240" s="23">
        <v>0</v>
      </c>
      <c r="T240" s="23">
        <v>8064</v>
      </c>
      <c r="U240" s="23">
        <v>41103.68</v>
      </c>
      <c r="V240" s="23">
        <v>0</v>
      </c>
      <c r="W240" s="23">
        <f t="shared" si="19"/>
        <v>41103.68</v>
      </c>
      <c r="X240" s="52">
        <v>17550</v>
      </c>
      <c r="Y240" s="52">
        <v>16</v>
      </c>
      <c r="Z240" s="47">
        <v>176</v>
      </c>
      <c r="AA240" s="47">
        <v>176</v>
      </c>
      <c r="AB240" s="23">
        <f t="shared" si="16"/>
        <v>5855.2250712250716</v>
      </c>
      <c r="AC240" s="23">
        <f>W240/Z240</f>
        <v>233.54363636363635</v>
      </c>
      <c r="AD240" s="23" t="s">
        <v>1480</v>
      </c>
      <c r="AE240" s="284"/>
    </row>
    <row r="241" spans="1:31" x14ac:dyDescent="0.25">
      <c r="A241" s="21" t="s">
        <v>627</v>
      </c>
      <c r="B241" s="39" t="s">
        <v>1055</v>
      </c>
      <c r="C241" s="21" t="s">
        <v>1063</v>
      </c>
      <c r="D241" s="21">
        <v>17.32</v>
      </c>
      <c r="E241" s="21">
        <v>0</v>
      </c>
      <c r="F241" s="21" t="s">
        <v>191</v>
      </c>
      <c r="G241" s="21" t="s">
        <v>1063</v>
      </c>
      <c r="H241" s="21">
        <v>0</v>
      </c>
      <c r="I241" s="21">
        <v>20</v>
      </c>
      <c r="J241" s="21">
        <v>11</v>
      </c>
      <c r="K241" s="224">
        <v>24061.200000000001</v>
      </c>
      <c r="L241" s="224">
        <v>382.24</v>
      </c>
      <c r="M241" s="23">
        <v>3767.98</v>
      </c>
      <c r="N241" s="23">
        <v>0</v>
      </c>
      <c r="O241" s="23">
        <v>1387.2</v>
      </c>
      <c r="P241" s="23">
        <v>7195.2</v>
      </c>
      <c r="Q241" s="23">
        <v>10016</v>
      </c>
      <c r="R241" s="23">
        <v>1140</v>
      </c>
      <c r="S241" s="23">
        <v>0</v>
      </c>
      <c r="T241" s="23">
        <v>10368</v>
      </c>
      <c r="U241" s="23">
        <v>58317.82</v>
      </c>
      <c r="V241" s="23">
        <v>0</v>
      </c>
      <c r="W241" s="23">
        <f t="shared" si="19"/>
        <v>58317.82</v>
      </c>
      <c r="X241" s="52">
        <v>43300</v>
      </c>
      <c r="Y241" s="52">
        <v>20</v>
      </c>
      <c r="Z241" s="47">
        <v>220</v>
      </c>
      <c r="AA241" s="47">
        <v>220</v>
      </c>
      <c r="AB241" s="23">
        <f t="shared" si="16"/>
        <v>3367.0796766743647</v>
      </c>
      <c r="AC241" s="23">
        <f>W241/Z241</f>
        <v>265.08100000000002</v>
      </c>
      <c r="AD241" s="23" t="s">
        <v>1479</v>
      </c>
      <c r="AE241" s="284"/>
    </row>
    <row r="242" spans="1:31" x14ac:dyDescent="0.25">
      <c r="A242" s="38" t="s">
        <v>873</v>
      </c>
      <c r="B242" s="39" t="s">
        <v>1045</v>
      </c>
      <c r="C242" s="21" t="s">
        <v>1052</v>
      </c>
      <c r="D242" s="21">
        <v>17.13</v>
      </c>
      <c r="E242" s="21">
        <v>0</v>
      </c>
      <c r="F242" s="21" t="s">
        <v>177</v>
      </c>
      <c r="G242" s="21" t="s">
        <v>1052</v>
      </c>
      <c r="H242" s="21">
        <v>0</v>
      </c>
      <c r="I242" s="21">
        <v>20</v>
      </c>
      <c r="J242" s="21">
        <v>11</v>
      </c>
      <c r="K242" s="224">
        <v>24061.200000000001</v>
      </c>
      <c r="L242" s="224">
        <v>382.24</v>
      </c>
      <c r="M242" s="120">
        <v>3767.98</v>
      </c>
      <c r="N242" s="120">
        <v>0</v>
      </c>
      <c r="O242" s="120">
        <v>1387.2</v>
      </c>
      <c r="P242" s="120">
        <v>10235.200000000001</v>
      </c>
      <c r="Q242" s="120">
        <v>9654</v>
      </c>
      <c r="R242" s="120">
        <v>1140</v>
      </c>
      <c r="S242" s="120">
        <v>0</v>
      </c>
      <c r="T242" s="120">
        <v>10368</v>
      </c>
      <c r="U242" s="120">
        <v>60995.82</v>
      </c>
      <c r="V242" s="23">
        <v>0</v>
      </c>
      <c r="W242" s="23">
        <f t="shared" si="19"/>
        <v>60995.82</v>
      </c>
      <c r="X242" s="52">
        <v>42825</v>
      </c>
      <c r="Y242" s="52">
        <v>20</v>
      </c>
      <c r="Z242" s="47">
        <v>220</v>
      </c>
      <c r="AA242" s="47">
        <v>220</v>
      </c>
      <c r="AB242" s="23">
        <f t="shared" si="16"/>
        <v>3560.7600700525395</v>
      </c>
      <c r="AC242" s="23">
        <f>U242/Z242</f>
        <v>277.25372727272725</v>
      </c>
      <c r="AD242" s="23" t="s">
        <v>1504</v>
      </c>
      <c r="AE242" s="284"/>
    </row>
    <row r="243" spans="1:31" x14ac:dyDescent="0.25">
      <c r="A243" s="21" t="s">
        <v>1028</v>
      </c>
      <c r="B243" s="39" t="s">
        <v>1126</v>
      </c>
      <c r="C243" s="21" t="s">
        <v>1129</v>
      </c>
      <c r="D243" s="21">
        <v>19.21</v>
      </c>
      <c r="E243" s="21">
        <v>0</v>
      </c>
      <c r="F243" s="21" t="s">
        <v>177</v>
      </c>
      <c r="G243" s="21" t="s">
        <v>1129</v>
      </c>
      <c r="H243" s="21">
        <v>0</v>
      </c>
      <c r="I243" s="21">
        <v>22</v>
      </c>
      <c r="J243" s="21">
        <v>11</v>
      </c>
      <c r="K243" s="224">
        <v>26467.32</v>
      </c>
      <c r="L243" s="224">
        <v>420.46</v>
      </c>
      <c r="M243" s="120">
        <v>4144.78</v>
      </c>
      <c r="N243" s="120">
        <v>0</v>
      </c>
      <c r="O243" s="120">
        <v>1132.1199999999999</v>
      </c>
      <c r="P243" s="120">
        <v>8407.08</v>
      </c>
      <c r="Q243" s="120">
        <v>10333.4</v>
      </c>
      <c r="R243" s="120">
        <v>1254</v>
      </c>
      <c r="S243" s="120">
        <v>0</v>
      </c>
      <c r="T243" s="120">
        <v>9216</v>
      </c>
      <c r="U243" s="120">
        <v>61375.17</v>
      </c>
      <c r="V243" s="23">
        <v>0</v>
      </c>
      <c r="W243" s="23">
        <f t="shared" si="19"/>
        <v>61375.17</v>
      </c>
      <c r="X243" s="52">
        <v>48025</v>
      </c>
      <c r="Y243" s="52">
        <v>22</v>
      </c>
      <c r="Z243" s="47">
        <v>242</v>
      </c>
      <c r="AA243" s="47">
        <v>242</v>
      </c>
      <c r="AB243" s="23">
        <f t="shared" si="16"/>
        <v>3194.9593961478395</v>
      </c>
      <c r="AC243" s="23">
        <f>U243/Z243</f>
        <v>253.61640495867769</v>
      </c>
      <c r="AD243" s="23" t="s">
        <v>1982</v>
      </c>
      <c r="AE243" s="284"/>
    </row>
    <row r="244" spans="1:31" x14ac:dyDescent="0.25">
      <c r="A244" s="21" t="s">
        <v>627</v>
      </c>
      <c r="B244" s="39" t="s">
        <v>1111</v>
      </c>
      <c r="C244" s="21" t="s">
        <v>1117</v>
      </c>
      <c r="D244" s="21">
        <v>19.059999999999999</v>
      </c>
      <c r="E244" s="21">
        <v>0</v>
      </c>
      <c r="F244" s="21" t="s">
        <v>191</v>
      </c>
      <c r="G244" s="21" t="s">
        <v>1117</v>
      </c>
      <c r="H244" s="21">
        <v>0</v>
      </c>
      <c r="I244" s="21">
        <v>22</v>
      </c>
      <c r="J244" s="21">
        <v>11</v>
      </c>
      <c r="K244" s="224">
        <v>26467.32</v>
      </c>
      <c r="L244" s="224">
        <v>420.46</v>
      </c>
      <c r="M244" s="23">
        <v>4144.78</v>
      </c>
      <c r="N244" s="23">
        <v>0</v>
      </c>
      <c r="O244" s="23">
        <v>1132.1199999999999</v>
      </c>
      <c r="P244" s="23">
        <v>8407.08</v>
      </c>
      <c r="Q244" s="23">
        <v>10416.56</v>
      </c>
      <c r="R244" s="23">
        <v>1254</v>
      </c>
      <c r="S244" s="23">
        <v>0</v>
      </c>
      <c r="T244" s="23">
        <v>9216</v>
      </c>
      <c r="U244" s="23">
        <v>61458.33</v>
      </c>
      <c r="V244" s="23">
        <v>0</v>
      </c>
      <c r="W244" s="23">
        <f t="shared" si="19"/>
        <v>61458.33</v>
      </c>
      <c r="X244" s="52">
        <v>47650</v>
      </c>
      <c r="Y244" s="52">
        <v>22</v>
      </c>
      <c r="Z244" s="47">
        <v>242</v>
      </c>
      <c r="AA244" s="47">
        <v>242</v>
      </c>
      <c r="AB244" s="23">
        <f t="shared" si="16"/>
        <v>3224.4664218258135</v>
      </c>
      <c r="AC244" s="23">
        <f>W244/Z244</f>
        <v>253.96004132231405</v>
      </c>
      <c r="AD244" s="23" t="s">
        <v>1481</v>
      </c>
      <c r="AE244" s="284"/>
    </row>
    <row r="245" spans="1:31" x14ac:dyDescent="0.25">
      <c r="A245" s="38" t="s">
        <v>873</v>
      </c>
      <c r="B245" s="39" t="s">
        <v>1085</v>
      </c>
      <c r="C245" s="21" t="s">
        <v>1096</v>
      </c>
      <c r="D245" s="21">
        <v>18.98</v>
      </c>
      <c r="E245" s="21">
        <v>0</v>
      </c>
      <c r="F245" s="21" t="s">
        <v>177</v>
      </c>
      <c r="G245" s="21" t="s">
        <v>1096</v>
      </c>
      <c r="H245" s="21">
        <v>0</v>
      </c>
      <c r="I245" s="21">
        <v>22</v>
      </c>
      <c r="J245" s="21">
        <v>11</v>
      </c>
      <c r="K245" s="224">
        <v>26467.32</v>
      </c>
      <c r="L245" s="224">
        <v>420.46</v>
      </c>
      <c r="M245" s="120">
        <v>4144.78</v>
      </c>
      <c r="N245" s="120">
        <v>0</v>
      </c>
      <c r="O245" s="120">
        <v>1132.1199999999999</v>
      </c>
      <c r="P245" s="120">
        <v>11751.08</v>
      </c>
      <c r="Q245" s="120">
        <v>10333.4</v>
      </c>
      <c r="R245" s="120">
        <v>1254</v>
      </c>
      <c r="S245" s="120">
        <v>0</v>
      </c>
      <c r="T245" s="120">
        <v>9216</v>
      </c>
      <c r="U245" s="120">
        <v>64719.17</v>
      </c>
      <c r="V245" s="23">
        <v>0</v>
      </c>
      <c r="W245" s="23">
        <f t="shared" si="19"/>
        <v>64719.17</v>
      </c>
      <c r="X245" s="52">
        <v>47450</v>
      </c>
      <c r="Y245" s="52">
        <v>22</v>
      </c>
      <c r="Z245" s="47">
        <v>242</v>
      </c>
      <c r="AA245" s="47">
        <v>242</v>
      </c>
      <c r="AB245" s="23">
        <f t="shared" si="16"/>
        <v>3409.8614330874602</v>
      </c>
      <c r="AC245" s="23">
        <f t="shared" ref="AC245:AC250" si="21">U245/Z245</f>
        <v>267.43458677685948</v>
      </c>
      <c r="AD245" s="23" t="s">
        <v>1507</v>
      </c>
      <c r="AE245" s="284"/>
    </row>
    <row r="246" spans="1:31" x14ac:dyDescent="0.25">
      <c r="A246" s="21" t="s">
        <v>1028</v>
      </c>
      <c r="B246" s="39" t="s">
        <v>1195</v>
      </c>
      <c r="C246" s="21" t="s">
        <v>1209</v>
      </c>
      <c r="D246" s="21">
        <v>19.077999999999999</v>
      </c>
      <c r="E246" s="21">
        <v>0</v>
      </c>
      <c r="F246" s="21" t="s">
        <v>177</v>
      </c>
      <c r="G246" s="21" t="s">
        <v>1209</v>
      </c>
      <c r="H246" s="21">
        <v>0</v>
      </c>
      <c r="I246" s="21">
        <v>20</v>
      </c>
      <c r="J246" s="21">
        <v>11</v>
      </c>
      <c r="K246" s="224">
        <v>25265.4</v>
      </c>
      <c r="L246" s="224">
        <v>401.37</v>
      </c>
      <c r="M246" s="120">
        <v>0</v>
      </c>
      <c r="N246" s="120">
        <v>0</v>
      </c>
      <c r="O246" s="120">
        <v>1086.4000000000001</v>
      </c>
      <c r="P246" s="120">
        <v>8063.4</v>
      </c>
      <c r="Q246" s="120">
        <v>12052</v>
      </c>
      <c r="R246" s="120">
        <v>1140</v>
      </c>
      <c r="S246" s="120">
        <v>0</v>
      </c>
      <c r="T246" s="120">
        <v>9676.7999999999993</v>
      </c>
      <c r="U246" s="120">
        <v>57685.37</v>
      </c>
      <c r="V246" s="23">
        <v>0</v>
      </c>
      <c r="W246" s="23">
        <f t="shared" si="19"/>
        <v>57685.37</v>
      </c>
      <c r="X246" s="52">
        <f t="shared" ref="X246:X251" si="22">2500*D246</f>
        <v>47695</v>
      </c>
      <c r="Y246" s="52">
        <v>20</v>
      </c>
      <c r="Z246" s="47">
        <v>220</v>
      </c>
      <c r="AA246" s="47">
        <v>192</v>
      </c>
      <c r="AB246" s="23">
        <f t="shared" si="16"/>
        <v>3023.6591885941925</v>
      </c>
      <c r="AC246" s="23">
        <f t="shared" si="21"/>
        <v>262.20622727272729</v>
      </c>
      <c r="AD246" s="23" t="s">
        <v>1876</v>
      </c>
      <c r="AE246" s="284"/>
    </row>
    <row r="247" spans="1:31" x14ac:dyDescent="0.25">
      <c r="A247" s="21" t="s">
        <v>1108</v>
      </c>
      <c r="B247" s="39" t="s">
        <v>1195</v>
      </c>
      <c r="C247" s="21" t="s">
        <v>1204</v>
      </c>
      <c r="D247" s="21">
        <v>19.141999999999999</v>
      </c>
      <c r="E247" s="21">
        <v>0</v>
      </c>
      <c r="F247" s="21" t="s">
        <v>177</v>
      </c>
      <c r="G247" s="21" t="s">
        <v>1204</v>
      </c>
      <c r="H247" s="21">
        <v>0</v>
      </c>
      <c r="I247" s="21">
        <v>22</v>
      </c>
      <c r="J247" s="21">
        <v>11</v>
      </c>
      <c r="K247" s="224">
        <v>27791.94</v>
      </c>
      <c r="L247" s="224">
        <v>441.51</v>
      </c>
      <c r="M247" s="120">
        <v>3956.56</v>
      </c>
      <c r="N247" s="120">
        <v>0</v>
      </c>
      <c r="O247" s="120">
        <v>1195.04</v>
      </c>
      <c r="P247" s="120">
        <v>12213.74</v>
      </c>
      <c r="Q247" s="120">
        <v>13257.2</v>
      </c>
      <c r="R247" s="120">
        <v>1254</v>
      </c>
      <c r="S247" s="120">
        <v>0</v>
      </c>
      <c r="T247" s="120">
        <v>9676.7999999999993</v>
      </c>
      <c r="U247" s="120">
        <v>70182.45</v>
      </c>
      <c r="V247" s="23">
        <v>0</v>
      </c>
      <c r="W247" s="23">
        <f t="shared" si="19"/>
        <v>70182.45</v>
      </c>
      <c r="X247" s="52">
        <f t="shared" si="22"/>
        <v>47855</v>
      </c>
      <c r="Y247" s="52">
        <v>22</v>
      </c>
      <c r="Z247" s="47">
        <v>242</v>
      </c>
      <c r="AA247" s="47">
        <v>242</v>
      </c>
      <c r="AB247" s="23">
        <f t="shared" si="16"/>
        <v>3666.411555741302</v>
      </c>
      <c r="AC247" s="23">
        <f t="shared" si="21"/>
        <v>290.01012396694216</v>
      </c>
      <c r="AD247" s="23" t="s">
        <v>1877</v>
      </c>
      <c r="AE247" s="284"/>
    </row>
    <row r="248" spans="1:31" x14ac:dyDescent="0.25">
      <c r="A248" s="21" t="s">
        <v>1142</v>
      </c>
      <c r="B248" s="39" t="s">
        <v>1222</v>
      </c>
      <c r="C248" s="21" t="s">
        <v>1236</v>
      </c>
      <c r="D248" s="21">
        <v>19.094000000000001</v>
      </c>
      <c r="E248" s="21">
        <v>0</v>
      </c>
      <c r="F248" s="21" t="s">
        <v>177</v>
      </c>
      <c r="G248" s="21" t="s">
        <v>1236</v>
      </c>
      <c r="H248" s="21">
        <v>0</v>
      </c>
      <c r="I248" s="21">
        <v>20</v>
      </c>
      <c r="J248" s="21">
        <v>11</v>
      </c>
      <c r="K248" s="224">
        <v>25265.4</v>
      </c>
      <c r="L248" s="224">
        <v>401.37</v>
      </c>
      <c r="M248" s="120">
        <v>3956.56</v>
      </c>
      <c r="N248" s="120">
        <v>0</v>
      </c>
      <c r="O248" s="120">
        <v>1086.4000000000001</v>
      </c>
      <c r="P248" s="120">
        <v>8063.4</v>
      </c>
      <c r="Q248" s="120">
        <v>8792.7999999999993</v>
      </c>
      <c r="R248" s="120">
        <v>1140</v>
      </c>
      <c r="S248" s="120">
        <v>0</v>
      </c>
      <c r="T248" s="120">
        <v>9676.7999999999993</v>
      </c>
      <c r="U248" s="120">
        <v>58382.73</v>
      </c>
      <c r="V248" s="23">
        <v>0</v>
      </c>
      <c r="W248" s="23">
        <f t="shared" si="19"/>
        <v>58382.73</v>
      </c>
      <c r="X248" s="52">
        <f t="shared" si="22"/>
        <v>47735</v>
      </c>
      <c r="Y248" s="52">
        <v>20</v>
      </c>
      <c r="Z248" s="47">
        <v>220</v>
      </c>
      <c r="AA248" s="47">
        <v>176</v>
      </c>
      <c r="AB248" s="23">
        <f t="shared" si="16"/>
        <v>3057.6479522363047</v>
      </c>
      <c r="AC248" s="23">
        <f t="shared" si="21"/>
        <v>265.37604545454548</v>
      </c>
      <c r="AD248" s="23" t="s">
        <v>1882</v>
      </c>
      <c r="AE248" s="284"/>
    </row>
    <row r="249" spans="1:31" x14ac:dyDescent="0.25">
      <c r="A249" s="21" t="s">
        <v>1028</v>
      </c>
      <c r="B249" s="39" t="s">
        <v>1222</v>
      </c>
      <c r="C249" s="21" t="s">
        <v>1237</v>
      </c>
      <c r="D249" s="21">
        <v>19.145</v>
      </c>
      <c r="E249" s="21">
        <v>0</v>
      </c>
      <c r="F249" s="21" t="s">
        <v>177</v>
      </c>
      <c r="G249" s="21" t="s">
        <v>1237</v>
      </c>
      <c r="H249" s="21">
        <v>0</v>
      </c>
      <c r="I249" s="21">
        <v>19</v>
      </c>
      <c r="J249" s="21">
        <v>11</v>
      </c>
      <c r="K249" s="224">
        <v>24002.13</v>
      </c>
      <c r="L249" s="224">
        <v>381.3</v>
      </c>
      <c r="M249" s="120">
        <v>3758.73</v>
      </c>
      <c r="N249" s="120">
        <v>0</v>
      </c>
      <c r="O249" s="120">
        <v>1032.08</v>
      </c>
      <c r="P249" s="120">
        <v>7660.23</v>
      </c>
      <c r="Q249" s="120">
        <v>8132</v>
      </c>
      <c r="R249" s="120">
        <v>1083</v>
      </c>
      <c r="S249" s="120">
        <v>0</v>
      </c>
      <c r="T249" s="120">
        <v>9072</v>
      </c>
      <c r="U249" s="120">
        <v>55121.48</v>
      </c>
      <c r="V249" s="23">
        <v>0</v>
      </c>
      <c r="W249" s="23">
        <f t="shared" ref="W249:W280" si="23">V249+U249</f>
        <v>55121.48</v>
      </c>
      <c r="X249" s="52">
        <f t="shared" si="22"/>
        <v>47862.5</v>
      </c>
      <c r="Y249" s="52">
        <v>19</v>
      </c>
      <c r="Z249" s="47">
        <v>209</v>
      </c>
      <c r="AA249" s="47">
        <v>209</v>
      </c>
      <c r="AB249" s="23">
        <f t="shared" si="16"/>
        <v>2879.1580047009666</v>
      </c>
      <c r="AC249" s="23">
        <f t="shared" si="21"/>
        <v>263.73913875598089</v>
      </c>
      <c r="AD249" s="23" t="s">
        <v>1983</v>
      </c>
      <c r="AE249" s="284"/>
    </row>
    <row r="250" spans="1:31" x14ac:dyDescent="0.25">
      <c r="A250" s="21" t="s">
        <v>1108</v>
      </c>
      <c r="B250" s="39" t="s">
        <v>1222</v>
      </c>
      <c r="C250" s="21" t="s">
        <v>1235</v>
      </c>
      <c r="D250" s="21">
        <v>19.082000000000001</v>
      </c>
      <c r="E250" s="21">
        <v>0</v>
      </c>
      <c r="F250" s="21" t="s">
        <v>177</v>
      </c>
      <c r="G250" s="21" t="s">
        <v>1235</v>
      </c>
      <c r="H250" s="21">
        <v>0</v>
      </c>
      <c r="I250" s="21">
        <v>20</v>
      </c>
      <c r="J250" s="21">
        <v>11</v>
      </c>
      <c r="K250" s="224">
        <v>25265.4</v>
      </c>
      <c r="L250" s="224">
        <v>401.37</v>
      </c>
      <c r="M250" s="120">
        <v>3956.56</v>
      </c>
      <c r="N250" s="120">
        <v>0</v>
      </c>
      <c r="O250" s="120">
        <v>1086.4000000000001</v>
      </c>
      <c r="P250" s="120">
        <v>8063.4</v>
      </c>
      <c r="Q250" s="120">
        <v>8637.6</v>
      </c>
      <c r="R250" s="120">
        <v>1140</v>
      </c>
      <c r="S250" s="120">
        <v>0</v>
      </c>
      <c r="T250" s="120">
        <v>9676.7999999999993</v>
      </c>
      <c r="U250" s="120">
        <v>58227.53</v>
      </c>
      <c r="V250" s="23">
        <v>0</v>
      </c>
      <c r="W250" s="23">
        <f t="shared" si="23"/>
        <v>58227.53</v>
      </c>
      <c r="X250" s="52">
        <f t="shared" si="22"/>
        <v>47705</v>
      </c>
      <c r="Y250" s="52">
        <v>20</v>
      </c>
      <c r="Z250" s="47">
        <v>220</v>
      </c>
      <c r="AA250" s="47">
        <v>165</v>
      </c>
      <c r="AB250" s="23">
        <f t="shared" si="16"/>
        <v>3051.4374803479718</v>
      </c>
      <c r="AC250" s="23">
        <f t="shared" si="21"/>
        <v>264.67059090909089</v>
      </c>
      <c r="AD250" s="23" t="s">
        <v>1878</v>
      </c>
      <c r="AE250" s="284"/>
    </row>
    <row r="251" spans="1:31" x14ac:dyDescent="0.25">
      <c r="A251" s="21" t="s">
        <v>627</v>
      </c>
      <c r="B251" s="39" t="s">
        <v>1222</v>
      </c>
      <c r="C251" s="21" t="s">
        <v>1238</v>
      </c>
      <c r="D251" s="21">
        <v>19.193999999999999</v>
      </c>
      <c r="E251" s="21">
        <v>0</v>
      </c>
      <c r="F251" s="21" t="s">
        <v>191</v>
      </c>
      <c r="G251" s="21" t="s">
        <v>1238</v>
      </c>
      <c r="H251" s="21">
        <v>0</v>
      </c>
      <c r="I251" s="21">
        <v>19</v>
      </c>
      <c r="J251" s="21">
        <v>11</v>
      </c>
      <c r="K251" s="224">
        <v>24002.13</v>
      </c>
      <c r="L251" s="224">
        <v>381.3</v>
      </c>
      <c r="M251" s="23">
        <v>3758.73</v>
      </c>
      <c r="N251" s="23">
        <v>0</v>
      </c>
      <c r="O251" s="23">
        <v>1032.08</v>
      </c>
      <c r="P251" s="23">
        <v>7660.23</v>
      </c>
      <c r="Q251" s="23">
        <v>8279.44</v>
      </c>
      <c r="R251" s="23">
        <v>1083</v>
      </c>
      <c r="S251" s="23">
        <v>0</v>
      </c>
      <c r="T251" s="23">
        <v>9072</v>
      </c>
      <c r="U251" s="23">
        <v>55268.92</v>
      </c>
      <c r="V251" s="23">
        <v>0</v>
      </c>
      <c r="W251" s="23">
        <f t="shared" si="23"/>
        <v>55268.92</v>
      </c>
      <c r="X251" s="52">
        <f t="shared" si="22"/>
        <v>47985</v>
      </c>
      <c r="Y251" s="52">
        <v>19</v>
      </c>
      <c r="Z251" s="47">
        <v>209</v>
      </c>
      <c r="AA251" s="47">
        <v>209</v>
      </c>
      <c r="AB251" s="23">
        <f t="shared" si="16"/>
        <v>2879.4894237782642</v>
      </c>
      <c r="AC251" s="23">
        <f>W251/Z251</f>
        <v>264.44459330143542</v>
      </c>
      <c r="AD251" s="23" t="s">
        <v>1875</v>
      </c>
      <c r="AE251" s="284"/>
    </row>
    <row r="252" spans="1:31" x14ac:dyDescent="0.25">
      <c r="A252" s="21" t="s">
        <v>1239</v>
      </c>
      <c r="B252" s="39" t="s">
        <v>1244</v>
      </c>
      <c r="C252" s="21" t="s">
        <v>1253</v>
      </c>
      <c r="D252" s="21">
        <v>7.1120000000000001</v>
      </c>
      <c r="E252" s="21">
        <v>0</v>
      </c>
      <c r="F252" s="21" t="s">
        <v>191</v>
      </c>
      <c r="G252" s="21" t="s">
        <v>1253</v>
      </c>
      <c r="H252" s="21">
        <v>0</v>
      </c>
      <c r="I252" s="21">
        <v>20</v>
      </c>
      <c r="J252" s="21">
        <v>11</v>
      </c>
      <c r="K252" s="224">
        <v>24403</v>
      </c>
      <c r="L252" s="224">
        <v>384.12</v>
      </c>
      <c r="M252" s="23">
        <v>3821.51</v>
      </c>
      <c r="N252" s="23">
        <v>0</v>
      </c>
      <c r="O252" s="23">
        <v>1048.8</v>
      </c>
      <c r="P252" s="23">
        <v>2427.4</v>
      </c>
      <c r="Q252" s="23">
        <v>12052</v>
      </c>
      <c r="R252" s="23">
        <v>1140</v>
      </c>
      <c r="S252" s="23">
        <v>0</v>
      </c>
      <c r="T252" s="23">
        <v>9676.7999999999993</v>
      </c>
      <c r="U252" s="23">
        <v>54953.63</v>
      </c>
      <c r="V252" s="23">
        <v>0</v>
      </c>
      <c r="W252" s="23">
        <f t="shared" si="23"/>
        <v>54953.63</v>
      </c>
      <c r="X252" s="52">
        <f>D252*2500</f>
        <v>17780</v>
      </c>
      <c r="Y252" s="52">
        <v>20</v>
      </c>
      <c r="Z252" s="47">
        <v>220</v>
      </c>
      <c r="AA252" s="47">
        <v>220</v>
      </c>
      <c r="AB252" s="23">
        <f t="shared" si="16"/>
        <v>7726.8883577052866</v>
      </c>
      <c r="AC252" s="23">
        <f>W252/Z252</f>
        <v>249.78922727272726</v>
      </c>
      <c r="AD252" s="23" t="s">
        <v>1887</v>
      </c>
      <c r="AE252" s="284"/>
    </row>
    <row r="253" spans="1:31" x14ac:dyDescent="0.25">
      <c r="A253" s="21" t="s">
        <v>1239</v>
      </c>
      <c r="B253" s="39" t="s">
        <v>1264</v>
      </c>
      <c r="C253" s="21" t="s">
        <v>1270</v>
      </c>
      <c r="D253" s="21">
        <v>7.55</v>
      </c>
      <c r="E253" s="21">
        <v>0</v>
      </c>
      <c r="F253" s="21" t="s">
        <v>191</v>
      </c>
      <c r="G253" s="21" t="s">
        <v>1270</v>
      </c>
      <c r="H253" s="21">
        <v>0</v>
      </c>
      <c r="I253" s="21">
        <v>20</v>
      </c>
      <c r="J253" s="21">
        <v>11</v>
      </c>
      <c r="K253" s="224">
        <v>25511.599999999999</v>
      </c>
      <c r="L253" s="224">
        <v>400.69</v>
      </c>
      <c r="M253" s="23">
        <v>3995.12</v>
      </c>
      <c r="N253" s="23">
        <v>0</v>
      </c>
      <c r="O253" s="23">
        <v>1104.5999999999999</v>
      </c>
      <c r="P253" s="23">
        <v>2559</v>
      </c>
      <c r="Q253" s="23">
        <v>7830</v>
      </c>
      <c r="R253" s="23">
        <v>1140</v>
      </c>
      <c r="S253" s="23">
        <v>0</v>
      </c>
      <c r="T253" s="23">
        <v>10199.040000000001</v>
      </c>
      <c r="U253" s="23">
        <v>52740.05</v>
      </c>
      <c r="V253" s="23">
        <v>0</v>
      </c>
      <c r="W253" s="23">
        <f t="shared" si="23"/>
        <v>52740.05</v>
      </c>
      <c r="X253" s="52">
        <v>18875</v>
      </c>
      <c r="Y253" s="52">
        <v>20</v>
      </c>
      <c r="Z253" s="47">
        <v>220</v>
      </c>
      <c r="AA253" s="47">
        <v>220</v>
      </c>
      <c r="AB253" s="23">
        <f t="shared" si="16"/>
        <v>6985.4370860927156</v>
      </c>
      <c r="AC253" s="23">
        <f>W253/Z253</f>
        <v>239.72750000000002</v>
      </c>
      <c r="AD253" s="23" t="s">
        <v>1807</v>
      </c>
      <c r="AE253" s="284"/>
    </row>
    <row r="254" spans="1:31" x14ac:dyDescent="0.25">
      <c r="A254" s="21" t="s">
        <v>1239</v>
      </c>
      <c r="B254" s="39" t="s">
        <v>1222</v>
      </c>
      <c r="C254" s="21" t="s">
        <v>1240</v>
      </c>
      <c r="D254" s="21">
        <v>7.43</v>
      </c>
      <c r="E254" s="21">
        <v>0</v>
      </c>
      <c r="F254" s="21" t="s">
        <v>191</v>
      </c>
      <c r="G254" s="21" t="s">
        <v>1240</v>
      </c>
      <c r="H254" s="21">
        <v>0</v>
      </c>
      <c r="I254" s="21">
        <v>20</v>
      </c>
      <c r="J254" s="21">
        <v>11</v>
      </c>
      <c r="K254" s="224">
        <v>24403</v>
      </c>
      <c r="L254" s="224">
        <v>384.12</v>
      </c>
      <c r="M254" s="23">
        <v>3821.51</v>
      </c>
      <c r="N254" s="23">
        <v>0</v>
      </c>
      <c r="O254" s="23">
        <v>1048.8</v>
      </c>
      <c r="P254" s="23">
        <v>2427.4</v>
      </c>
      <c r="Q254" s="23">
        <v>12052</v>
      </c>
      <c r="R254" s="23">
        <v>1140</v>
      </c>
      <c r="S254" s="23">
        <v>0</v>
      </c>
      <c r="T254" s="23">
        <v>9676.7999999999993</v>
      </c>
      <c r="U254" s="23">
        <v>54953.63</v>
      </c>
      <c r="V254" s="23">
        <v>0</v>
      </c>
      <c r="W254" s="23">
        <f t="shared" si="23"/>
        <v>54953.63</v>
      </c>
      <c r="X254" s="52">
        <f>2500*D254</f>
        <v>18575</v>
      </c>
      <c r="Y254" s="52">
        <v>20</v>
      </c>
      <c r="Z254" s="47">
        <v>220</v>
      </c>
      <c r="AA254" s="47">
        <v>154</v>
      </c>
      <c r="AB254" s="23">
        <f t="shared" si="16"/>
        <v>7396.181695827725</v>
      </c>
      <c r="AC254" s="23">
        <f>W254/Z254</f>
        <v>249.78922727272726</v>
      </c>
      <c r="AD254" s="23" t="s">
        <v>1886</v>
      </c>
      <c r="AE254" s="284"/>
    </row>
    <row r="255" spans="1:31" x14ac:dyDescent="0.25">
      <c r="A255" s="21" t="s">
        <v>1028</v>
      </c>
      <c r="B255" s="39" t="s">
        <v>1330</v>
      </c>
      <c r="C255" s="21" t="s">
        <v>1343</v>
      </c>
      <c r="D255" s="21">
        <v>13.88</v>
      </c>
      <c r="E255" s="21">
        <v>0</v>
      </c>
      <c r="F255" s="21" t="s">
        <v>177</v>
      </c>
      <c r="G255" s="21" t="s">
        <v>1343</v>
      </c>
      <c r="H255" s="21">
        <v>0</v>
      </c>
      <c r="I255" s="21">
        <v>20</v>
      </c>
      <c r="J255" s="21">
        <v>11</v>
      </c>
      <c r="K255" s="224">
        <v>25966</v>
      </c>
      <c r="L255" s="224">
        <v>409.78</v>
      </c>
      <c r="M255" s="120">
        <v>4066.28</v>
      </c>
      <c r="N255" s="120">
        <v>0</v>
      </c>
      <c r="O255" s="120">
        <v>1124.5999999999999</v>
      </c>
      <c r="P255" s="120">
        <v>5529.2</v>
      </c>
      <c r="Q255" s="120">
        <v>7500</v>
      </c>
      <c r="R255" s="120">
        <v>200</v>
      </c>
      <c r="S255" s="120">
        <v>0</v>
      </c>
      <c r="T255" s="120">
        <v>10199.040000000001</v>
      </c>
      <c r="U255" s="120">
        <v>54994.9</v>
      </c>
      <c r="V255" s="23">
        <v>0</v>
      </c>
      <c r="W255" s="23">
        <f t="shared" si="23"/>
        <v>54994.9</v>
      </c>
      <c r="X255" s="52">
        <v>34700</v>
      </c>
      <c r="Y255" s="52">
        <v>20</v>
      </c>
      <c r="Z255" s="47">
        <v>220</v>
      </c>
      <c r="AA255" s="47">
        <v>220</v>
      </c>
      <c r="AB255" s="23">
        <f t="shared" si="16"/>
        <v>3962.1685878962535</v>
      </c>
      <c r="AC255" s="23">
        <f>U255/Z255</f>
        <v>249.97681818181817</v>
      </c>
      <c r="AD255" s="23" t="s">
        <v>1822</v>
      </c>
      <c r="AE255" s="284"/>
    </row>
    <row r="256" spans="1:31" x14ac:dyDescent="0.25">
      <c r="A256" s="152" t="s">
        <v>616</v>
      </c>
      <c r="B256" s="39" t="s">
        <v>927</v>
      </c>
      <c r="C256" s="21" t="s">
        <v>934</v>
      </c>
      <c r="D256" s="21">
        <v>26.1</v>
      </c>
      <c r="E256" s="21">
        <v>0</v>
      </c>
      <c r="F256" s="21" t="s">
        <v>177</v>
      </c>
      <c r="G256" s="21" t="s">
        <v>934</v>
      </c>
      <c r="H256" s="21">
        <v>0</v>
      </c>
      <c r="I256" s="21">
        <v>21</v>
      </c>
      <c r="J256" s="21">
        <v>11</v>
      </c>
      <c r="K256" s="224">
        <v>23709</v>
      </c>
      <c r="L256" s="224">
        <v>375.48</v>
      </c>
      <c r="M256" s="120">
        <v>3712.83</v>
      </c>
      <c r="N256" s="120">
        <v>0</v>
      </c>
      <c r="O256" s="120">
        <v>1372.14</v>
      </c>
      <c r="P256" s="120">
        <v>7344.33</v>
      </c>
      <c r="Q256" s="120">
        <v>7365.47</v>
      </c>
      <c r="R256" s="120">
        <v>1197</v>
      </c>
      <c r="S256" s="120">
        <v>0</v>
      </c>
      <c r="T256" s="120">
        <v>8640</v>
      </c>
      <c r="U256" s="120">
        <v>53716.25</v>
      </c>
      <c r="V256" s="23">
        <v>0</v>
      </c>
      <c r="W256" s="23">
        <f t="shared" si="23"/>
        <v>53716.25</v>
      </c>
      <c r="X256" s="52">
        <v>65250</v>
      </c>
      <c r="Y256" s="52">
        <v>21</v>
      </c>
      <c r="Z256" s="47">
        <v>252</v>
      </c>
      <c r="AA256" s="47">
        <v>252</v>
      </c>
      <c r="AB256" s="23">
        <f t="shared" si="16"/>
        <v>2058.0938697318006</v>
      </c>
      <c r="AC256" s="23">
        <f>U256/Z256</f>
        <v>213.15972222222223</v>
      </c>
      <c r="AD256" s="23" t="s">
        <v>1805</v>
      </c>
      <c r="AE256" s="284"/>
    </row>
    <row r="257" spans="1:31" x14ac:dyDescent="0.25">
      <c r="A257" s="21" t="s">
        <v>1028</v>
      </c>
      <c r="B257" s="39" t="s">
        <v>1284</v>
      </c>
      <c r="C257" s="21" t="s">
        <v>934</v>
      </c>
      <c r="D257" s="21">
        <v>14.98</v>
      </c>
      <c r="E257" s="21">
        <v>0</v>
      </c>
      <c r="F257" s="21" t="s">
        <v>177</v>
      </c>
      <c r="G257" s="21" t="s">
        <v>934</v>
      </c>
      <c r="H257" s="21">
        <v>0</v>
      </c>
      <c r="I257" s="21">
        <v>20</v>
      </c>
      <c r="J257" s="21">
        <v>11</v>
      </c>
      <c r="K257" s="224">
        <v>25966</v>
      </c>
      <c r="L257" s="224">
        <v>409.78</v>
      </c>
      <c r="M257" s="120">
        <v>4066.28</v>
      </c>
      <c r="N257" s="120">
        <v>0</v>
      </c>
      <c r="O257" s="120">
        <v>1124.5999999999999</v>
      </c>
      <c r="P257" s="120">
        <v>5529.2</v>
      </c>
      <c r="Q257" s="120">
        <v>7420</v>
      </c>
      <c r="R257" s="120">
        <v>540</v>
      </c>
      <c r="S257" s="120">
        <v>0</v>
      </c>
      <c r="T257" s="120">
        <v>10199.040000000001</v>
      </c>
      <c r="U257" s="120">
        <v>55254.9</v>
      </c>
      <c r="V257" s="23">
        <v>0</v>
      </c>
      <c r="W257" s="23">
        <f t="shared" si="23"/>
        <v>55254.9</v>
      </c>
      <c r="X257" s="52">
        <v>37450</v>
      </c>
      <c r="Y257" s="52">
        <v>20</v>
      </c>
      <c r="Z257" s="47">
        <v>220</v>
      </c>
      <c r="AA257" s="47">
        <v>220</v>
      </c>
      <c r="AB257" s="23">
        <f t="shared" si="16"/>
        <v>3688.5781041388518</v>
      </c>
      <c r="AC257" s="23">
        <f>U257/Z257</f>
        <v>251.15863636363636</v>
      </c>
      <c r="AD257" s="23" t="s">
        <v>1805</v>
      </c>
      <c r="AE257" s="284"/>
    </row>
    <row r="258" spans="1:31" x14ac:dyDescent="0.25">
      <c r="A258" s="21" t="s">
        <v>627</v>
      </c>
      <c r="B258" s="39" t="s">
        <v>2121</v>
      </c>
      <c r="C258" s="21" t="s">
        <v>2147</v>
      </c>
      <c r="D258" s="21">
        <v>0</v>
      </c>
      <c r="E258" s="21">
        <v>13.37</v>
      </c>
      <c r="F258" s="21" t="s">
        <v>544</v>
      </c>
      <c r="G258" s="21" t="s">
        <v>2147</v>
      </c>
      <c r="H258" s="21">
        <v>0</v>
      </c>
      <c r="I258" s="21">
        <v>11</v>
      </c>
      <c r="J258" s="21">
        <v>11</v>
      </c>
      <c r="K258" s="224">
        <v>15198.15</v>
      </c>
      <c r="L258" s="224">
        <v>239.86</v>
      </c>
      <c r="M258" s="23">
        <v>607.92999999999995</v>
      </c>
      <c r="N258" s="23">
        <v>0</v>
      </c>
      <c r="O258" s="23">
        <v>662.2</v>
      </c>
      <c r="P258" s="23">
        <v>3238.4</v>
      </c>
      <c r="Q258" s="23">
        <v>3294.5</v>
      </c>
      <c r="R258" s="23">
        <v>330</v>
      </c>
      <c r="S258" s="23">
        <v>0</v>
      </c>
      <c r="T258" s="23">
        <v>5428.8</v>
      </c>
      <c r="U258" s="23">
        <v>28999.84</v>
      </c>
      <c r="V258" s="23">
        <v>0</v>
      </c>
      <c r="W258" s="23">
        <f t="shared" si="23"/>
        <v>28999.84</v>
      </c>
      <c r="X258" s="52">
        <v>18718</v>
      </c>
      <c r="Y258" s="52">
        <v>9</v>
      </c>
      <c r="Z258" s="47">
        <v>121</v>
      </c>
      <c r="AA258" s="47">
        <v>121</v>
      </c>
      <c r="AB258" s="23">
        <f t="shared" ref="AB258:AB296" si="24">W258/(D258+E258)</f>
        <v>2169.0231862378459</v>
      </c>
      <c r="AC258" s="23">
        <f>W258/Z258</f>
        <v>239.66809917355371</v>
      </c>
      <c r="AD258" s="23" t="s">
        <v>1818</v>
      </c>
      <c r="AE258" s="284">
        <v>0.56000000000000005</v>
      </c>
    </row>
    <row r="259" spans="1:31" x14ac:dyDescent="0.25">
      <c r="A259" s="152" t="s">
        <v>1108</v>
      </c>
      <c r="B259" s="39" t="s">
        <v>1354</v>
      </c>
      <c r="C259" s="21" t="s">
        <v>1363</v>
      </c>
      <c r="D259" s="21">
        <v>13.37</v>
      </c>
      <c r="E259" s="21">
        <v>0</v>
      </c>
      <c r="F259" s="21" t="s">
        <v>177</v>
      </c>
      <c r="G259" s="21" t="s">
        <v>1363</v>
      </c>
      <c r="H259" s="21">
        <v>0</v>
      </c>
      <c r="I259" s="21">
        <v>20</v>
      </c>
      <c r="J259" s="21">
        <v>11</v>
      </c>
      <c r="K259" s="224">
        <v>25966</v>
      </c>
      <c r="L259" s="224">
        <v>409.78</v>
      </c>
      <c r="M259" s="120">
        <v>4066.28</v>
      </c>
      <c r="N259" s="120">
        <v>0</v>
      </c>
      <c r="O259" s="120">
        <v>1124.5999999999999</v>
      </c>
      <c r="P259" s="120">
        <v>5529.2</v>
      </c>
      <c r="Q259" s="120">
        <v>7915</v>
      </c>
      <c r="R259" s="120">
        <v>540</v>
      </c>
      <c r="S259" s="120">
        <v>0</v>
      </c>
      <c r="T259" s="120">
        <v>10199.040000000001</v>
      </c>
      <c r="U259" s="120">
        <v>55749.9</v>
      </c>
      <c r="V259" s="23">
        <v>0</v>
      </c>
      <c r="W259" s="23">
        <f t="shared" si="23"/>
        <v>55749.9</v>
      </c>
      <c r="X259" s="52">
        <v>33425</v>
      </c>
      <c r="Y259" s="52">
        <v>20</v>
      </c>
      <c r="Z259" s="47">
        <v>220</v>
      </c>
      <c r="AA259" s="47">
        <v>220</v>
      </c>
      <c r="AB259" s="23">
        <f t="shared" si="24"/>
        <v>4169.7756170531047</v>
      </c>
      <c r="AC259" s="23">
        <f>U259/Z259</f>
        <v>253.40863636363636</v>
      </c>
      <c r="AD259" s="23" t="s">
        <v>1818</v>
      </c>
      <c r="AE259" s="284"/>
    </row>
    <row r="260" spans="1:31" x14ac:dyDescent="0.25">
      <c r="A260" s="152" t="s">
        <v>627</v>
      </c>
      <c r="B260" s="39" t="s">
        <v>1346</v>
      </c>
      <c r="C260" s="21" t="s">
        <v>1353</v>
      </c>
      <c r="D260" s="21">
        <v>13.32</v>
      </c>
      <c r="E260" s="21">
        <v>0</v>
      </c>
      <c r="F260" s="21" t="s">
        <v>191</v>
      </c>
      <c r="G260" s="21" t="s">
        <v>1353</v>
      </c>
      <c r="H260" s="21">
        <v>0</v>
      </c>
      <c r="I260" s="21">
        <v>20</v>
      </c>
      <c r="J260" s="21">
        <v>11</v>
      </c>
      <c r="K260" s="224">
        <v>25966</v>
      </c>
      <c r="L260" s="224">
        <v>409.78</v>
      </c>
      <c r="M260" s="23">
        <v>4066.28</v>
      </c>
      <c r="N260" s="23">
        <v>0</v>
      </c>
      <c r="O260" s="23">
        <v>1124.5999999999999</v>
      </c>
      <c r="P260" s="23">
        <v>5529.2</v>
      </c>
      <c r="Q260" s="23">
        <v>7915</v>
      </c>
      <c r="R260" s="23">
        <v>540</v>
      </c>
      <c r="S260" s="23">
        <v>0</v>
      </c>
      <c r="T260" s="23">
        <v>10199.040000000001</v>
      </c>
      <c r="U260" s="23">
        <v>54994.9</v>
      </c>
      <c r="V260" s="23">
        <v>0</v>
      </c>
      <c r="W260" s="23">
        <f t="shared" si="23"/>
        <v>54994.9</v>
      </c>
      <c r="X260" s="52">
        <v>3300</v>
      </c>
      <c r="Y260" s="52">
        <v>20</v>
      </c>
      <c r="Z260" s="47">
        <v>220</v>
      </c>
      <c r="AA260" s="47">
        <v>220</v>
      </c>
      <c r="AB260" s="23">
        <f t="shared" si="24"/>
        <v>4128.7462462462463</v>
      </c>
      <c r="AC260" s="23">
        <f>W260/Z260</f>
        <v>249.97681818181817</v>
      </c>
      <c r="AD260" s="23" t="s">
        <v>1824</v>
      </c>
      <c r="AE260" s="284"/>
    </row>
    <row r="261" spans="1:31" x14ac:dyDescent="0.25">
      <c r="A261" s="152" t="s">
        <v>1239</v>
      </c>
      <c r="B261" s="39" t="s">
        <v>1346</v>
      </c>
      <c r="C261" s="21" t="s">
        <v>1356</v>
      </c>
      <c r="D261" s="21">
        <v>13.34</v>
      </c>
      <c r="E261" s="21">
        <v>0</v>
      </c>
      <c r="F261" s="21" t="s">
        <v>191</v>
      </c>
      <c r="G261" s="21" t="s">
        <v>1356</v>
      </c>
      <c r="H261" s="21">
        <v>0</v>
      </c>
      <c r="I261" s="21">
        <v>20</v>
      </c>
      <c r="J261" s="21">
        <v>11</v>
      </c>
      <c r="K261" s="224">
        <v>25966</v>
      </c>
      <c r="L261" s="224">
        <v>409.78</v>
      </c>
      <c r="M261" s="23">
        <v>4066.28</v>
      </c>
      <c r="N261" s="23">
        <v>0</v>
      </c>
      <c r="O261" s="23">
        <v>1124.5999999999999</v>
      </c>
      <c r="P261" s="23">
        <v>5529.2</v>
      </c>
      <c r="Q261" s="23">
        <v>7915</v>
      </c>
      <c r="R261" s="23">
        <v>540</v>
      </c>
      <c r="S261" s="23">
        <v>0</v>
      </c>
      <c r="T261" s="23">
        <v>10199.040000000001</v>
      </c>
      <c r="U261" s="23">
        <v>55749.9</v>
      </c>
      <c r="V261" s="23">
        <v>0</v>
      </c>
      <c r="W261" s="23">
        <f t="shared" si="23"/>
        <v>55749.9</v>
      </c>
      <c r="X261" s="52">
        <v>33350</v>
      </c>
      <c r="Y261" s="52">
        <v>20</v>
      </c>
      <c r="Z261" s="47">
        <v>220</v>
      </c>
      <c r="AA261" s="47">
        <v>220</v>
      </c>
      <c r="AB261" s="23">
        <f t="shared" si="24"/>
        <v>4179.1529235382313</v>
      </c>
      <c r="AC261" s="23">
        <f>W261/Z261</f>
        <v>253.40863636363636</v>
      </c>
      <c r="AD261" s="23" t="s">
        <v>1813</v>
      </c>
      <c r="AE261" s="284"/>
    </row>
    <row r="262" spans="1:31" x14ac:dyDescent="0.25">
      <c r="A262" s="152" t="s">
        <v>1028</v>
      </c>
      <c r="B262" s="39" t="s">
        <v>1354</v>
      </c>
      <c r="C262" s="21" t="s">
        <v>1355</v>
      </c>
      <c r="D262" s="21">
        <v>13.4</v>
      </c>
      <c r="E262" s="21">
        <v>0</v>
      </c>
      <c r="F262" s="21" t="s">
        <v>177</v>
      </c>
      <c r="G262" s="21" t="s">
        <v>1355</v>
      </c>
      <c r="H262" s="21">
        <v>0</v>
      </c>
      <c r="I262" s="21">
        <v>20</v>
      </c>
      <c r="J262" s="21">
        <v>11</v>
      </c>
      <c r="K262" s="224">
        <v>25966</v>
      </c>
      <c r="L262" s="224">
        <v>409.78</v>
      </c>
      <c r="M262" s="120">
        <v>4066.28</v>
      </c>
      <c r="N262" s="120">
        <v>0</v>
      </c>
      <c r="O262" s="120">
        <v>1124.5999999999999</v>
      </c>
      <c r="P262" s="120">
        <v>5529.2</v>
      </c>
      <c r="Q262" s="120">
        <v>7915</v>
      </c>
      <c r="R262" s="120">
        <v>540</v>
      </c>
      <c r="S262" s="120">
        <v>0</v>
      </c>
      <c r="T262" s="120">
        <v>10199.040000000001</v>
      </c>
      <c r="U262" s="120">
        <v>54749.9</v>
      </c>
      <c r="V262" s="23">
        <v>0</v>
      </c>
      <c r="W262" s="23">
        <f t="shared" si="23"/>
        <v>54749.9</v>
      </c>
      <c r="X262" s="52">
        <v>33500</v>
      </c>
      <c r="Y262" s="52">
        <v>20</v>
      </c>
      <c r="Z262" s="47">
        <v>220</v>
      </c>
      <c r="AA262" s="47">
        <v>220</v>
      </c>
      <c r="AB262" s="23">
        <f t="shared" si="24"/>
        <v>4085.813432835821</v>
      </c>
      <c r="AC262" s="23">
        <f t="shared" ref="AC262:AC268" si="25">U262/Z262</f>
        <v>248.86318181818183</v>
      </c>
      <c r="AD262" s="23" t="s">
        <v>1821</v>
      </c>
      <c r="AE262" s="284"/>
    </row>
    <row r="263" spans="1:31" x14ac:dyDescent="0.25">
      <c r="A263" s="21" t="s">
        <v>1142</v>
      </c>
      <c r="B263" s="39" t="s">
        <v>1346</v>
      </c>
      <c r="C263" s="21" t="s">
        <v>1348</v>
      </c>
      <c r="D263" s="21">
        <v>13.45</v>
      </c>
      <c r="E263" s="21">
        <v>0</v>
      </c>
      <c r="F263" s="21" t="s">
        <v>177</v>
      </c>
      <c r="G263" s="21" t="s">
        <v>1348</v>
      </c>
      <c r="H263" s="21">
        <v>0</v>
      </c>
      <c r="I263" s="21">
        <v>20</v>
      </c>
      <c r="J263" s="21">
        <v>11</v>
      </c>
      <c r="K263" s="224">
        <v>25966</v>
      </c>
      <c r="L263" s="224">
        <v>409.78</v>
      </c>
      <c r="M263" s="120">
        <v>4066.28</v>
      </c>
      <c r="N263" s="120">
        <v>0</v>
      </c>
      <c r="O263" s="120">
        <v>1124.5999999999999</v>
      </c>
      <c r="P263" s="120">
        <v>5529.2</v>
      </c>
      <c r="Q263" s="120">
        <v>7915</v>
      </c>
      <c r="R263" s="120">
        <v>540</v>
      </c>
      <c r="S263" s="120">
        <v>0</v>
      </c>
      <c r="T263" s="120">
        <v>10199.040000000001</v>
      </c>
      <c r="U263" s="120">
        <v>55749.9</v>
      </c>
      <c r="V263" s="23">
        <v>0</v>
      </c>
      <c r="W263" s="23">
        <f t="shared" si="23"/>
        <v>55749.9</v>
      </c>
      <c r="X263" s="52">
        <v>33625</v>
      </c>
      <c r="Y263" s="52">
        <v>20</v>
      </c>
      <c r="Z263" s="47">
        <v>220</v>
      </c>
      <c r="AA263" s="47">
        <v>220</v>
      </c>
      <c r="AB263" s="23">
        <f t="shared" si="24"/>
        <v>4144.9739776951674</v>
      </c>
      <c r="AC263" s="23">
        <f t="shared" si="25"/>
        <v>253.40863636363636</v>
      </c>
      <c r="AD263" s="23" t="s">
        <v>1816</v>
      </c>
      <c r="AE263" s="284"/>
    </row>
    <row r="264" spans="1:31" x14ac:dyDescent="0.25">
      <c r="A264" s="21" t="s">
        <v>1108</v>
      </c>
      <c r="B264" s="39" t="s">
        <v>1385</v>
      </c>
      <c r="C264" s="21" t="s">
        <v>2048</v>
      </c>
      <c r="D264" s="21">
        <v>11.25</v>
      </c>
      <c r="E264" s="21">
        <v>0</v>
      </c>
      <c r="F264" s="21" t="s">
        <v>177</v>
      </c>
      <c r="G264" s="21" t="s">
        <v>2048</v>
      </c>
      <c r="H264" s="21">
        <v>0</v>
      </c>
      <c r="I264" s="21">
        <v>20</v>
      </c>
      <c r="J264" s="21">
        <v>11</v>
      </c>
      <c r="K264" s="224">
        <v>25966</v>
      </c>
      <c r="L264" s="224">
        <v>409.78</v>
      </c>
      <c r="M264" s="120">
        <v>4066.28</v>
      </c>
      <c r="N264" s="120">
        <v>0</v>
      </c>
      <c r="O264" s="120">
        <v>1124.5999999999999</v>
      </c>
      <c r="P264" s="120">
        <v>5529.2</v>
      </c>
      <c r="Q264" s="120">
        <v>7915</v>
      </c>
      <c r="R264" s="120">
        <v>200</v>
      </c>
      <c r="S264" s="120">
        <v>0</v>
      </c>
      <c r="T264" s="120">
        <v>10199.040000000001</v>
      </c>
      <c r="U264" s="120">
        <v>55409.9</v>
      </c>
      <c r="V264" s="23">
        <v>0</v>
      </c>
      <c r="W264" s="23">
        <f t="shared" si="23"/>
        <v>55409.9</v>
      </c>
      <c r="X264" s="52">
        <v>28125</v>
      </c>
      <c r="Y264" s="52">
        <v>20</v>
      </c>
      <c r="Z264" s="47">
        <v>220</v>
      </c>
      <c r="AA264" s="47">
        <v>220</v>
      </c>
      <c r="AB264" s="23">
        <f t="shared" si="24"/>
        <v>4925.3244444444445</v>
      </c>
      <c r="AC264" s="23">
        <f t="shared" si="25"/>
        <v>251.86318181818183</v>
      </c>
      <c r="AD264" s="23" t="s">
        <v>2049</v>
      </c>
      <c r="AE264" s="284"/>
    </row>
    <row r="265" spans="1:31" x14ac:dyDescent="0.25">
      <c r="A265" s="21" t="s">
        <v>1108</v>
      </c>
      <c r="B265" s="39" t="s">
        <v>2121</v>
      </c>
      <c r="C265" s="21" t="s">
        <v>2148</v>
      </c>
      <c r="D265" s="21">
        <v>0</v>
      </c>
      <c r="E265" s="21">
        <v>11.25</v>
      </c>
      <c r="F265" s="21" t="s">
        <v>544</v>
      </c>
      <c r="G265" s="21" t="s">
        <v>2148</v>
      </c>
      <c r="H265" s="21">
        <v>0</v>
      </c>
      <c r="I265" s="21">
        <v>11</v>
      </c>
      <c r="J265" s="21">
        <v>11</v>
      </c>
      <c r="K265" s="224">
        <v>15198.15</v>
      </c>
      <c r="L265" s="224">
        <v>239.86</v>
      </c>
      <c r="M265" s="120">
        <v>607.92999999999995</v>
      </c>
      <c r="N265" s="120">
        <v>0</v>
      </c>
      <c r="O265" s="120">
        <v>662.2</v>
      </c>
      <c r="P265" s="120">
        <v>3238.4</v>
      </c>
      <c r="Q265" s="120">
        <v>3294.5</v>
      </c>
      <c r="R265" s="120">
        <v>330</v>
      </c>
      <c r="S265" s="120">
        <v>0</v>
      </c>
      <c r="T265" s="120">
        <v>5428.8</v>
      </c>
      <c r="U265" s="120">
        <v>28999.84</v>
      </c>
      <c r="V265" s="23">
        <v>0</v>
      </c>
      <c r="W265" s="23">
        <f t="shared" si="23"/>
        <v>28999.84</v>
      </c>
      <c r="X265" s="52">
        <v>15750</v>
      </c>
      <c r="Y265" s="52">
        <v>9</v>
      </c>
      <c r="Z265" s="47">
        <v>121</v>
      </c>
      <c r="AA265" s="47">
        <v>121</v>
      </c>
      <c r="AB265" s="23">
        <f t="shared" si="24"/>
        <v>2577.7635555555557</v>
      </c>
      <c r="AC265" s="23">
        <f t="shared" si="25"/>
        <v>239.66809917355371</v>
      </c>
      <c r="AD265" s="23" t="s">
        <v>2049</v>
      </c>
      <c r="AE265" s="284">
        <v>0.56000000000000005</v>
      </c>
    </row>
    <row r="266" spans="1:31" x14ac:dyDescent="0.25">
      <c r="A266" s="21" t="s">
        <v>1108</v>
      </c>
      <c r="B266" s="39" t="s">
        <v>1890</v>
      </c>
      <c r="C266" s="21" t="s">
        <v>1893</v>
      </c>
      <c r="D266" s="21">
        <v>13.37</v>
      </c>
      <c r="E266" s="21">
        <v>0</v>
      </c>
      <c r="F266" s="21" t="s">
        <v>177</v>
      </c>
      <c r="G266" s="21" t="s">
        <v>1893</v>
      </c>
      <c r="H266" s="21">
        <v>0</v>
      </c>
      <c r="I266" s="21">
        <v>20</v>
      </c>
      <c r="J266" s="21">
        <v>11</v>
      </c>
      <c r="K266" s="224">
        <v>25966</v>
      </c>
      <c r="L266" s="224">
        <v>409.78</v>
      </c>
      <c r="M266" s="120">
        <v>4066.28</v>
      </c>
      <c r="N266" s="120">
        <v>0</v>
      </c>
      <c r="O266" s="120">
        <v>1124.5999999999999</v>
      </c>
      <c r="P266" s="120">
        <v>5529.2</v>
      </c>
      <c r="Q266" s="120">
        <v>7915</v>
      </c>
      <c r="R266" s="120">
        <v>200</v>
      </c>
      <c r="S266" s="120">
        <v>0</v>
      </c>
      <c r="T266" s="120">
        <v>10199.040000000001</v>
      </c>
      <c r="U266" s="120">
        <v>55409.9</v>
      </c>
      <c r="V266" s="23">
        <v>0</v>
      </c>
      <c r="W266" s="23">
        <f t="shared" si="23"/>
        <v>55409.9</v>
      </c>
      <c r="X266" s="52">
        <v>33425</v>
      </c>
      <c r="Y266" s="52">
        <v>20</v>
      </c>
      <c r="Z266" s="47">
        <v>220</v>
      </c>
      <c r="AA266" s="47">
        <v>220</v>
      </c>
      <c r="AB266" s="23">
        <f t="shared" si="24"/>
        <v>4144.3455497382201</v>
      </c>
      <c r="AC266" s="23">
        <f t="shared" si="25"/>
        <v>251.86318181818183</v>
      </c>
      <c r="AD266" s="23" t="s">
        <v>1894</v>
      </c>
      <c r="AE266" s="284"/>
    </row>
    <row r="267" spans="1:31" x14ac:dyDescent="0.25">
      <c r="A267" s="21" t="s">
        <v>1028</v>
      </c>
      <c r="B267" s="39" t="s">
        <v>1890</v>
      </c>
      <c r="C267" s="21" t="s">
        <v>1905</v>
      </c>
      <c r="D267" s="21">
        <v>13.13</v>
      </c>
      <c r="E267" s="21">
        <v>0</v>
      </c>
      <c r="F267" s="21" t="s">
        <v>177</v>
      </c>
      <c r="G267" s="21" t="s">
        <v>1905</v>
      </c>
      <c r="H267" s="21">
        <v>0</v>
      </c>
      <c r="I267" s="21">
        <v>20</v>
      </c>
      <c r="J267" s="21">
        <v>11</v>
      </c>
      <c r="K267" s="224">
        <v>25966</v>
      </c>
      <c r="L267" s="224">
        <v>409.78</v>
      </c>
      <c r="M267" s="120">
        <v>4066.28</v>
      </c>
      <c r="N267" s="120">
        <v>0</v>
      </c>
      <c r="O267" s="120">
        <v>1124.5999999999999</v>
      </c>
      <c r="P267" s="120">
        <v>5529.2</v>
      </c>
      <c r="Q267" s="120">
        <v>7915</v>
      </c>
      <c r="R267" s="120">
        <v>200</v>
      </c>
      <c r="S267" s="120">
        <v>0</v>
      </c>
      <c r="T267" s="120">
        <v>10199.040000000001</v>
      </c>
      <c r="U267" s="120">
        <v>55409.9</v>
      </c>
      <c r="V267" s="23">
        <v>0</v>
      </c>
      <c r="W267" s="23">
        <f t="shared" si="23"/>
        <v>55409.9</v>
      </c>
      <c r="X267" s="52">
        <v>32825</v>
      </c>
      <c r="Y267" s="52">
        <v>18</v>
      </c>
      <c r="Z267" s="47">
        <v>220</v>
      </c>
      <c r="AA267" s="47">
        <v>220</v>
      </c>
      <c r="AB267" s="23">
        <f t="shared" si="24"/>
        <v>4220.0990099009896</v>
      </c>
      <c r="AC267" s="23">
        <f t="shared" si="25"/>
        <v>251.86318181818183</v>
      </c>
      <c r="AD267" s="23" t="s">
        <v>1906</v>
      </c>
      <c r="AE267" s="284"/>
    </row>
    <row r="268" spans="1:31" x14ac:dyDescent="0.25">
      <c r="A268" s="21" t="s">
        <v>1028</v>
      </c>
      <c r="B268" s="39" t="s">
        <v>1385</v>
      </c>
      <c r="C268" s="21" t="s">
        <v>1389</v>
      </c>
      <c r="D268" s="21">
        <v>13.16</v>
      </c>
      <c r="E268" s="21">
        <v>0</v>
      </c>
      <c r="F268" s="21" t="s">
        <v>177</v>
      </c>
      <c r="G268" s="21" t="s">
        <v>1389</v>
      </c>
      <c r="H268" s="21">
        <v>0</v>
      </c>
      <c r="I268" s="21">
        <v>20</v>
      </c>
      <c r="J268" s="21">
        <v>11</v>
      </c>
      <c r="K268" s="224">
        <v>25966</v>
      </c>
      <c r="L268" s="224">
        <v>409.78</v>
      </c>
      <c r="M268" s="120">
        <v>4066.28</v>
      </c>
      <c r="N268" s="120">
        <v>0</v>
      </c>
      <c r="O268" s="120">
        <v>1124.5999999999999</v>
      </c>
      <c r="P268" s="120">
        <v>5529.2</v>
      </c>
      <c r="Q268" s="120">
        <v>7915</v>
      </c>
      <c r="R268" s="120">
        <v>200</v>
      </c>
      <c r="S268" s="120">
        <v>0</v>
      </c>
      <c r="T268" s="120">
        <v>10199.040000000001</v>
      </c>
      <c r="U268" s="120">
        <v>55409.9</v>
      </c>
      <c r="V268" s="23">
        <v>0</v>
      </c>
      <c r="W268" s="23">
        <f t="shared" si="23"/>
        <v>55409.9</v>
      </c>
      <c r="X268" s="52">
        <v>32900</v>
      </c>
      <c r="Y268" s="52">
        <v>20</v>
      </c>
      <c r="Z268" s="47">
        <v>220</v>
      </c>
      <c r="AA268" s="47">
        <v>220</v>
      </c>
      <c r="AB268" s="23">
        <f t="shared" si="24"/>
        <v>4210.4787234042551</v>
      </c>
      <c r="AC268" s="23">
        <f t="shared" si="25"/>
        <v>251.86318181818183</v>
      </c>
      <c r="AD268" s="23" t="s">
        <v>1820</v>
      </c>
      <c r="AE268" s="284"/>
    </row>
    <row r="269" spans="1:31" x14ac:dyDescent="0.25">
      <c r="A269" s="21" t="s">
        <v>1239</v>
      </c>
      <c r="B269" s="39" t="s">
        <v>1385</v>
      </c>
      <c r="C269" s="21" t="s">
        <v>1387</v>
      </c>
      <c r="D269" s="21">
        <v>13.41</v>
      </c>
      <c r="E269" s="21">
        <v>0</v>
      </c>
      <c r="F269" s="21" t="s">
        <v>191</v>
      </c>
      <c r="G269" s="21" t="s">
        <v>1387</v>
      </c>
      <c r="H269" s="21">
        <v>0</v>
      </c>
      <c r="I269" s="21">
        <v>20</v>
      </c>
      <c r="J269" s="21">
        <v>11</v>
      </c>
      <c r="K269" s="224">
        <v>25966</v>
      </c>
      <c r="L269" s="224">
        <v>409.78</v>
      </c>
      <c r="M269" s="23">
        <v>4066.28</v>
      </c>
      <c r="N269" s="23">
        <v>0</v>
      </c>
      <c r="O269" s="23">
        <v>1124.5999999999999</v>
      </c>
      <c r="P269" s="23">
        <v>5529.2</v>
      </c>
      <c r="Q269" s="23">
        <v>7915</v>
      </c>
      <c r="R269" s="23">
        <v>200</v>
      </c>
      <c r="S269" s="23">
        <v>0</v>
      </c>
      <c r="T269" s="23">
        <v>10199.040000000001</v>
      </c>
      <c r="U269" s="23">
        <v>55409.9</v>
      </c>
      <c r="V269" s="23">
        <v>0</v>
      </c>
      <c r="W269" s="23">
        <f t="shared" si="23"/>
        <v>55409.9</v>
      </c>
      <c r="X269" s="52">
        <v>33525</v>
      </c>
      <c r="Y269" s="52">
        <v>20</v>
      </c>
      <c r="Z269" s="47">
        <v>220</v>
      </c>
      <c r="AA269" s="47">
        <v>220</v>
      </c>
      <c r="AB269" s="23">
        <f t="shared" si="24"/>
        <v>4131.9835943325879</v>
      </c>
      <c r="AC269" s="23">
        <f>W269/Z269</f>
        <v>251.86318181818183</v>
      </c>
      <c r="AD269" s="23" t="s">
        <v>1812</v>
      </c>
      <c r="AE269" s="284"/>
    </row>
    <row r="270" spans="1:31" x14ac:dyDescent="0.25">
      <c r="A270" s="21" t="s">
        <v>1239</v>
      </c>
      <c r="B270" s="39" t="s">
        <v>1890</v>
      </c>
      <c r="C270" s="21" t="s">
        <v>1910</v>
      </c>
      <c r="D270" s="21">
        <v>13.4</v>
      </c>
      <c r="E270" s="21">
        <v>0</v>
      </c>
      <c r="F270" s="21" t="s">
        <v>191</v>
      </c>
      <c r="G270" s="21" t="s">
        <v>1910</v>
      </c>
      <c r="H270" s="21">
        <v>0</v>
      </c>
      <c r="I270" s="21">
        <v>20</v>
      </c>
      <c r="J270" s="21">
        <v>11</v>
      </c>
      <c r="K270" s="224">
        <v>25966</v>
      </c>
      <c r="L270" s="224">
        <v>409.78</v>
      </c>
      <c r="M270" s="23">
        <v>4066.28</v>
      </c>
      <c r="N270" s="23">
        <v>0</v>
      </c>
      <c r="O270" s="23">
        <v>1124.5999999999999</v>
      </c>
      <c r="P270" s="23">
        <v>5529.2</v>
      </c>
      <c r="Q270" s="23">
        <v>7915</v>
      </c>
      <c r="R270" s="23">
        <v>200</v>
      </c>
      <c r="S270" s="23">
        <v>0</v>
      </c>
      <c r="T270" s="23">
        <v>10199.040000000001</v>
      </c>
      <c r="U270" s="23">
        <v>55409.9</v>
      </c>
      <c r="V270" s="23">
        <v>0</v>
      </c>
      <c r="W270" s="23">
        <f t="shared" si="23"/>
        <v>55409.9</v>
      </c>
      <c r="X270" s="52">
        <v>33500</v>
      </c>
      <c r="Y270" s="52">
        <v>20</v>
      </c>
      <c r="Z270" s="47">
        <v>220</v>
      </c>
      <c r="AA270" s="47">
        <v>220</v>
      </c>
      <c r="AB270" s="23">
        <f t="shared" si="24"/>
        <v>4135.0671641791041</v>
      </c>
      <c r="AC270" s="23">
        <f>W270/Z270</f>
        <v>251.86318181818183</v>
      </c>
      <c r="AD270" s="23" t="s">
        <v>1911</v>
      </c>
      <c r="AE270" s="284"/>
    </row>
    <row r="271" spans="1:31" x14ac:dyDescent="0.25">
      <c r="A271" s="21" t="s">
        <v>627</v>
      </c>
      <c r="B271" s="39" t="s">
        <v>1385</v>
      </c>
      <c r="C271" s="21" t="s">
        <v>1388</v>
      </c>
      <c r="D271" s="21">
        <v>13.2</v>
      </c>
      <c r="E271" s="21">
        <v>0</v>
      </c>
      <c r="F271" s="21" t="s">
        <v>191</v>
      </c>
      <c r="G271" s="21" t="s">
        <v>1388</v>
      </c>
      <c r="H271" s="21">
        <v>0</v>
      </c>
      <c r="I271" s="21">
        <v>20</v>
      </c>
      <c r="J271" s="21">
        <v>11</v>
      </c>
      <c r="K271" s="224">
        <v>25966</v>
      </c>
      <c r="L271" s="224">
        <v>409.78</v>
      </c>
      <c r="M271" s="23">
        <v>4066.28</v>
      </c>
      <c r="N271" s="23">
        <v>0</v>
      </c>
      <c r="O271" s="23">
        <v>1124.5999999999999</v>
      </c>
      <c r="P271" s="23">
        <v>5529.2</v>
      </c>
      <c r="Q271" s="23">
        <v>7915</v>
      </c>
      <c r="R271" s="23">
        <v>200</v>
      </c>
      <c r="S271" s="23">
        <v>0</v>
      </c>
      <c r="T271" s="23">
        <v>10199.040000000001</v>
      </c>
      <c r="U271" s="23">
        <v>55409.9</v>
      </c>
      <c r="V271" s="23">
        <v>0</v>
      </c>
      <c r="W271" s="23">
        <f t="shared" si="23"/>
        <v>55409.9</v>
      </c>
      <c r="X271" s="52">
        <v>33000</v>
      </c>
      <c r="Y271" s="52">
        <v>20</v>
      </c>
      <c r="Z271" s="47">
        <v>220</v>
      </c>
      <c r="AA271" s="47">
        <v>220</v>
      </c>
      <c r="AB271" s="23">
        <f t="shared" si="24"/>
        <v>4197.719696969697</v>
      </c>
      <c r="AC271" s="23">
        <f>W271/Z271</f>
        <v>251.86318181818183</v>
      </c>
      <c r="AD271" s="23" t="s">
        <v>1823</v>
      </c>
      <c r="AE271" s="284"/>
    </row>
    <row r="272" spans="1:31" x14ac:dyDescent="0.25">
      <c r="A272" s="21" t="s">
        <v>627</v>
      </c>
      <c r="B272" s="39" t="s">
        <v>1890</v>
      </c>
      <c r="C272" s="21" t="s">
        <v>1891</v>
      </c>
      <c r="D272" s="21">
        <v>13.36</v>
      </c>
      <c r="E272" s="21">
        <v>0</v>
      </c>
      <c r="F272" s="21" t="s">
        <v>191</v>
      </c>
      <c r="G272" s="21" t="s">
        <v>1891</v>
      </c>
      <c r="H272" s="21">
        <v>0</v>
      </c>
      <c r="I272" s="21">
        <v>20</v>
      </c>
      <c r="J272" s="21">
        <v>11</v>
      </c>
      <c r="K272" s="224">
        <v>25966</v>
      </c>
      <c r="L272" s="224">
        <v>409.78</v>
      </c>
      <c r="M272" s="23">
        <v>4066.28</v>
      </c>
      <c r="N272" s="23">
        <v>0</v>
      </c>
      <c r="O272" s="23">
        <v>1124.5999999999999</v>
      </c>
      <c r="P272" s="23">
        <v>5529.2</v>
      </c>
      <c r="Q272" s="23">
        <v>7915</v>
      </c>
      <c r="R272" s="23">
        <v>200</v>
      </c>
      <c r="S272" s="23">
        <v>0</v>
      </c>
      <c r="T272" s="23">
        <v>10199.040000000001</v>
      </c>
      <c r="U272" s="23">
        <v>55409.9</v>
      </c>
      <c r="V272" s="23">
        <v>0</v>
      </c>
      <c r="W272" s="23">
        <f t="shared" si="23"/>
        <v>55409.9</v>
      </c>
      <c r="X272" s="52">
        <v>33400</v>
      </c>
      <c r="Y272" s="52">
        <v>20</v>
      </c>
      <c r="Z272" s="47">
        <v>220</v>
      </c>
      <c r="AA272" s="47">
        <v>220</v>
      </c>
      <c r="AB272" s="23">
        <f t="shared" si="24"/>
        <v>4147.4476047904191</v>
      </c>
      <c r="AC272" s="23">
        <f>W272/Z272</f>
        <v>251.86318181818183</v>
      </c>
      <c r="AD272" s="23" t="s">
        <v>1892</v>
      </c>
      <c r="AE272" s="284"/>
    </row>
    <row r="273" spans="1:31" x14ac:dyDescent="0.25">
      <c r="A273" s="152" t="s">
        <v>1142</v>
      </c>
      <c r="B273" s="39" t="s">
        <v>1354</v>
      </c>
      <c r="C273" s="21" t="s">
        <v>1376</v>
      </c>
      <c r="D273" s="21">
        <v>12.91</v>
      </c>
      <c r="E273" s="21">
        <v>0</v>
      </c>
      <c r="F273" s="21" t="s">
        <v>177</v>
      </c>
      <c r="G273" s="21" t="s">
        <v>1376</v>
      </c>
      <c r="H273" s="21">
        <v>0</v>
      </c>
      <c r="I273" s="21">
        <v>20</v>
      </c>
      <c r="J273" s="21">
        <v>11</v>
      </c>
      <c r="K273" s="224">
        <v>24667.7</v>
      </c>
      <c r="L273" s="224">
        <v>389.29</v>
      </c>
      <c r="M273" s="120">
        <v>3862.96</v>
      </c>
      <c r="N273" s="120">
        <v>0</v>
      </c>
      <c r="O273" s="120">
        <v>1068.3699999999999</v>
      </c>
      <c r="P273" s="120">
        <v>5252.74</v>
      </c>
      <c r="Q273" s="120">
        <v>7519.25</v>
      </c>
      <c r="R273" s="120">
        <v>190</v>
      </c>
      <c r="S273" s="120">
        <v>0</v>
      </c>
      <c r="T273" s="120">
        <v>10199.040000000001</v>
      </c>
      <c r="U273" s="120">
        <v>53149.35</v>
      </c>
      <c r="V273" s="23">
        <v>0</v>
      </c>
      <c r="W273" s="23">
        <f t="shared" si="23"/>
        <v>53149.35</v>
      </c>
      <c r="X273" s="52">
        <v>32275</v>
      </c>
      <c r="Y273" s="52">
        <v>20</v>
      </c>
      <c r="Z273" s="47">
        <v>209</v>
      </c>
      <c r="AA273" s="47">
        <v>209</v>
      </c>
      <c r="AB273" s="23">
        <f t="shared" si="24"/>
        <v>4116.9132455460885</v>
      </c>
      <c r="AC273" s="23">
        <f>U273/Z273</f>
        <v>254.30311004784687</v>
      </c>
      <c r="AD273" s="23" t="s">
        <v>1815</v>
      </c>
      <c r="AE273" s="284"/>
    </row>
    <row r="274" spans="1:31" x14ac:dyDescent="0.25">
      <c r="A274" s="21" t="s">
        <v>1142</v>
      </c>
      <c r="B274" s="39" t="s">
        <v>1385</v>
      </c>
      <c r="C274" s="21" t="s">
        <v>1859</v>
      </c>
      <c r="D274" s="21">
        <v>12.94</v>
      </c>
      <c r="E274" s="21">
        <v>0</v>
      </c>
      <c r="F274" s="21" t="s">
        <v>177</v>
      </c>
      <c r="G274" s="21" t="s">
        <v>1859</v>
      </c>
      <c r="H274" s="21">
        <v>0</v>
      </c>
      <c r="I274" s="21">
        <v>19</v>
      </c>
      <c r="J274" s="21">
        <v>11</v>
      </c>
      <c r="K274" s="224">
        <v>24667.7</v>
      </c>
      <c r="L274" s="224">
        <v>389.29</v>
      </c>
      <c r="M274" s="120">
        <v>3862.96</v>
      </c>
      <c r="N274" s="120">
        <v>0</v>
      </c>
      <c r="O274" s="120">
        <v>1068.3699999999999</v>
      </c>
      <c r="P274" s="120">
        <v>5252.74</v>
      </c>
      <c r="Q274" s="120">
        <v>7519.25</v>
      </c>
      <c r="R274" s="120">
        <v>190</v>
      </c>
      <c r="S274" s="120">
        <v>0</v>
      </c>
      <c r="T274" s="120">
        <v>10199.040000000001</v>
      </c>
      <c r="U274" s="120">
        <v>53149.35</v>
      </c>
      <c r="V274" s="23">
        <v>0</v>
      </c>
      <c r="W274" s="23">
        <f t="shared" si="23"/>
        <v>53149.35</v>
      </c>
      <c r="X274" s="52">
        <v>32350</v>
      </c>
      <c r="Y274" s="52">
        <v>15</v>
      </c>
      <c r="Z274" s="47">
        <v>209</v>
      </c>
      <c r="AA274" s="47">
        <v>209</v>
      </c>
      <c r="AB274" s="23">
        <f t="shared" si="24"/>
        <v>4107.3686244204018</v>
      </c>
      <c r="AC274" s="23">
        <f>U274/Z274</f>
        <v>254.30311004784687</v>
      </c>
      <c r="AD274" s="23" t="s">
        <v>1860</v>
      </c>
      <c r="AE274" s="284"/>
    </row>
    <row r="275" spans="1:31" x14ac:dyDescent="0.25">
      <c r="A275" s="21" t="s">
        <v>1239</v>
      </c>
      <c r="B275" s="39" t="s">
        <v>1957</v>
      </c>
      <c r="C275" s="21" t="s">
        <v>1977</v>
      </c>
      <c r="D275" s="21">
        <v>12.29</v>
      </c>
      <c r="E275" s="21">
        <v>0</v>
      </c>
      <c r="F275" s="21" t="s">
        <v>191</v>
      </c>
      <c r="G275" s="21" t="s">
        <v>1977</v>
      </c>
      <c r="H275" s="21">
        <v>0</v>
      </c>
      <c r="I275" s="21">
        <v>19</v>
      </c>
      <c r="J275" s="21">
        <v>11</v>
      </c>
      <c r="K275" s="224">
        <v>26252.11</v>
      </c>
      <c r="L275" s="224">
        <v>414.31</v>
      </c>
      <c r="M275" s="23">
        <v>1050.08</v>
      </c>
      <c r="N275" s="23">
        <v>0</v>
      </c>
      <c r="O275" s="23">
        <v>1143.8</v>
      </c>
      <c r="P275" s="23">
        <v>5593.6</v>
      </c>
      <c r="Q275" s="23">
        <v>5690.5</v>
      </c>
      <c r="R275" s="23">
        <v>380</v>
      </c>
      <c r="S275" s="23">
        <v>0</v>
      </c>
      <c r="T275" s="23">
        <v>9500.4</v>
      </c>
      <c r="U275" s="23">
        <v>50024.800000000003</v>
      </c>
      <c r="V275" s="23">
        <v>0</v>
      </c>
      <c r="W275" s="23">
        <f t="shared" si="23"/>
        <v>50024.800000000003</v>
      </c>
      <c r="X275" s="52">
        <v>30725</v>
      </c>
      <c r="Y275" s="52">
        <v>17</v>
      </c>
      <c r="Z275" s="47">
        <v>209</v>
      </c>
      <c r="AA275" s="47">
        <v>209</v>
      </c>
      <c r="AB275" s="23">
        <f t="shared" si="24"/>
        <v>4070.3661513425554</v>
      </c>
      <c r="AC275" s="23">
        <f>W275/Z275</f>
        <v>239.35311004784691</v>
      </c>
      <c r="AD275" s="23" t="s">
        <v>1978</v>
      </c>
      <c r="AE275" s="284"/>
    </row>
    <row r="276" spans="1:31" x14ac:dyDescent="0.25">
      <c r="A276" s="21" t="s">
        <v>1239</v>
      </c>
      <c r="B276" s="39" t="s">
        <v>2039</v>
      </c>
      <c r="C276" s="21" t="s">
        <v>2050</v>
      </c>
      <c r="D276" s="21">
        <v>9.9499999999999993</v>
      </c>
      <c r="E276" s="21">
        <v>0</v>
      </c>
      <c r="F276" s="21" t="s">
        <v>191</v>
      </c>
      <c r="G276" s="21" t="s">
        <v>2050</v>
      </c>
      <c r="H276" s="21">
        <v>0</v>
      </c>
      <c r="I276" s="21">
        <v>19</v>
      </c>
      <c r="J276" s="21">
        <v>11</v>
      </c>
      <c r="K276" s="224">
        <v>26252.11</v>
      </c>
      <c r="L276" s="224">
        <v>414.31</v>
      </c>
      <c r="M276" s="23">
        <v>1050.08</v>
      </c>
      <c r="N276" s="23">
        <v>0</v>
      </c>
      <c r="O276" s="23">
        <v>1143.8</v>
      </c>
      <c r="P276" s="23">
        <v>5593.6</v>
      </c>
      <c r="Q276" s="23">
        <v>5690.5</v>
      </c>
      <c r="R276" s="23">
        <v>380</v>
      </c>
      <c r="S276" s="23">
        <v>0</v>
      </c>
      <c r="T276" s="23">
        <v>9500.4</v>
      </c>
      <c r="U276" s="23">
        <v>50024.800000000003</v>
      </c>
      <c r="V276" s="23">
        <v>0</v>
      </c>
      <c r="W276" s="23">
        <f t="shared" si="23"/>
        <v>50024.800000000003</v>
      </c>
      <c r="X276" s="52">
        <v>24875</v>
      </c>
      <c r="Y276" s="52">
        <v>17</v>
      </c>
      <c r="Z276" s="47">
        <v>209</v>
      </c>
      <c r="AA276" s="47">
        <v>209</v>
      </c>
      <c r="AB276" s="23">
        <f t="shared" si="24"/>
        <v>5027.6180904522616</v>
      </c>
      <c r="AC276" s="23">
        <f>W276/Z276</f>
        <v>239.35311004784691</v>
      </c>
      <c r="AD276" s="23" t="s">
        <v>2051</v>
      </c>
      <c r="AE276" s="284"/>
    </row>
    <row r="277" spans="1:31" x14ac:dyDescent="0.25">
      <c r="A277" s="21" t="s">
        <v>627</v>
      </c>
      <c r="B277" s="39" t="s">
        <v>1957</v>
      </c>
      <c r="C277" s="21" t="s">
        <v>1975</v>
      </c>
      <c r="D277" s="21">
        <v>12.23</v>
      </c>
      <c r="E277" s="21">
        <v>0</v>
      </c>
      <c r="F277" s="21" t="s">
        <v>191</v>
      </c>
      <c r="G277" s="21" t="s">
        <v>1975</v>
      </c>
      <c r="H277" s="21">
        <v>0</v>
      </c>
      <c r="I277" s="21">
        <v>19</v>
      </c>
      <c r="J277" s="21">
        <v>11</v>
      </c>
      <c r="K277" s="224">
        <v>26252.11</v>
      </c>
      <c r="L277" s="224">
        <v>414.31</v>
      </c>
      <c r="M277" s="23">
        <v>1050.08</v>
      </c>
      <c r="N277" s="23">
        <v>0</v>
      </c>
      <c r="O277" s="23">
        <v>1143.8</v>
      </c>
      <c r="P277" s="23">
        <v>5593.6</v>
      </c>
      <c r="Q277" s="23">
        <v>5690.5</v>
      </c>
      <c r="R277" s="23">
        <v>380</v>
      </c>
      <c r="S277" s="23">
        <v>0</v>
      </c>
      <c r="T277" s="23">
        <v>9500.4</v>
      </c>
      <c r="U277" s="23">
        <v>50024.800000000003</v>
      </c>
      <c r="V277" s="23">
        <v>0</v>
      </c>
      <c r="W277" s="23">
        <f t="shared" si="23"/>
        <v>50024.800000000003</v>
      </c>
      <c r="X277" s="52">
        <v>30575</v>
      </c>
      <c r="Y277" s="52">
        <v>17</v>
      </c>
      <c r="Z277" s="47">
        <v>209</v>
      </c>
      <c r="AA277" s="47">
        <v>209</v>
      </c>
      <c r="AB277" s="23">
        <f t="shared" si="24"/>
        <v>4090.335241210139</v>
      </c>
      <c r="AC277" s="23">
        <f>W277/Z277</f>
        <v>239.35311004784691</v>
      </c>
      <c r="AD277" s="23" t="s">
        <v>1976</v>
      </c>
      <c r="AE277" s="284"/>
    </row>
    <row r="278" spans="1:31" x14ac:dyDescent="0.25">
      <c r="A278" s="21" t="s">
        <v>627</v>
      </c>
      <c r="B278" s="39" t="s">
        <v>2039</v>
      </c>
      <c r="C278" s="21" t="s">
        <v>2042</v>
      </c>
      <c r="D278" s="21">
        <v>12.38</v>
      </c>
      <c r="E278" s="21">
        <v>0</v>
      </c>
      <c r="F278" s="21" t="s">
        <v>191</v>
      </c>
      <c r="G278" s="21" t="s">
        <v>2042</v>
      </c>
      <c r="H278" s="21">
        <v>0</v>
      </c>
      <c r="I278" s="21">
        <v>19</v>
      </c>
      <c r="J278" s="21">
        <v>11</v>
      </c>
      <c r="K278" s="224">
        <v>26252.11</v>
      </c>
      <c r="L278" s="224">
        <v>414.31</v>
      </c>
      <c r="M278" s="23">
        <v>1050.08</v>
      </c>
      <c r="N278" s="23">
        <v>0</v>
      </c>
      <c r="O278" s="23">
        <v>1143.8</v>
      </c>
      <c r="P278" s="23">
        <v>5593.6</v>
      </c>
      <c r="Q278" s="23">
        <v>5690.5</v>
      </c>
      <c r="R278" s="23">
        <v>380</v>
      </c>
      <c r="S278" s="23">
        <v>0</v>
      </c>
      <c r="T278" s="23">
        <v>9500.4</v>
      </c>
      <c r="U278" s="23">
        <v>50024.800000000003</v>
      </c>
      <c r="V278" s="23">
        <v>0</v>
      </c>
      <c r="W278" s="23">
        <f t="shared" si="23"/>
        <v>50024.800000000003</v>
      </c>
      <c r="X278" s="52">
        <v>30950</v>
      </c>
      <c r="Y278" s="52">
        <v>17</v>
      </c>
      <c r="Z278" s="47">
        <v>209</v>
      </c>
      <c r="AA278" s="47">
        <v>209</v>
      </c>
      <c r="AB278" s="23">
        <f t="shared" si="24"/>
        <v>4040.7754442649434</v>
      </c>
      <c r="AC278" s="23">
        <f>W278/Z278</f>
        <v>239.35311004784691</v>
      </c>
      <c r="AD278" s="23" t="s">
        <v>2043</v>
      </c>
      <c r="AE278" s="284"/>
    </row>
    <row r="279" spans="1:31" x14ac:dyDescent="0.25">
      <c r="A279" s="21" t="s">
        <v>1028</v>
      </c>
      <c r="B279" s="39" t="s">
        <v>2061</v>
      </c>
      <c r="C279" s="21" t="s">
        <v>2072</v>
      </c>
      <c r="D279" s="21">
        <v>12.48</v>
      </c>
      <c r="E279" s="21">
        <v>0</v>
      </c>
      <c r="F279" s="21" t="s">
        <v>177</v>
      </c>
      <c r="G279" s="21" t="s">
        <v>2072</v>
      </c>
      <c r="H279" s="21">
        <v>0</v>
      </c>
      <c r="I279" s="21">
        <v>19</v>
      </c>
      <c r="J279" s="21">
        <v>11</v>
      </c>
      <c r="K279" s="224">
        <v>26252.11</v>
      </c>
      <c r="L279" s="224">
        <v>414.31</v>
      </c>
      <c r="M279" s="120">
        <v>1050.08</v>
      </c>
      <c r="N279" s="120">
        <v>0</v>
      </c>
      <c r="O279" s="120">
        <v>1143.8</v>
      </c>
      <c r="P279" s="120">
        <v>5593.6</v>
      </c>
      <c r="Q279" s="120">
        <v>5690.5</v>
      </c>
      <c r="R279" s="120">
        <v>380</v>
      </c>
      <c r="S279" s="120">
        <v>0</v>
      </c>
      <c r="T279" s="120">
        <v>9500.4</v>
      </c>
      <c r="U279" s="120">
        <v>50024.800000000003</v>
      </c>
      <c r="V279" s="23">
        <v>0</v>
      </c>
      <c r="W279" s="23">
        <f t="shared" si="23"/>
        <v>50024.800000000003</v>
      </c>
      <c r="X279" s="52">
        <v>31200</v>
      </c>
      <c r="Y279" s="52">
        <v>14</v>
      </c>
      <c r="Z279" s="47">
        <v>209</v>
      </c>
      <c r="AA279" s="47">
        <v>209</v>
      </c>
      <c r="AB279" s="23">
        <f t="shared" si="24"/>
        <v>4008.397435897436</v>
      </c>
      <c r="AC279" s="23">
        <f t="shared" ref="AC279:AC288" si="26">U279/Z279</f>
        <v>239.35311004784691</v>
      </c>
      <c r="AD279" s="23" t="s">
        <v>2073</v>
      </c>
      <c r="AE279" s="284"/>
    </row>
    <row r="280" spans="1:31" x14ac:dyDescent="0.25">
      <c r="A280" s="21" t="s">
        <v>1108</v>
      </c>
      <c r="B280" s="39" t="s">
        <v>2039</v>
      </c>
      <c r="C280" s="21" t="s">
        <v>2040</v>
      </c>
      <c r="D280" s="21">
        <v>12.49</v>
      </c>
      <c r="E280" s="21">
        <v>0</v>
      </c>
      <c r="F280" s="21" t="s">
        <v>177</v>
      </c>
      <c r="G280" s="21" t="s">
        <v>2040</v>
      </c>
      <c r="H280" s="21">
        <v>0</v>
      </c>
      <c r="I280" s="21">
        <v>19</v>
      </c>
      <c r="J280" s="21">
        <v>11</v>
      </c>
      <c r="K280" s="224">
        <v>26252.11</v>
      </c>
      <c r="L280" s="224">
        <v>414.31</v>
      </c>
      <c r="M280" s="120">
        <v>1050.08</v>
      </c>
      <c r="N280" s="120">
        <v>0</v>
      </c>
      <c r="O280" s="120">
        <v>1143.8</v>
      </c>
      <c r="P280" s="120">
        <v>5593.6</v>
      </c>
      <c r="Q280" s="120">
        <v>5690.5</v>
      </c>
      <c r="R280" s="120">
        <v>380</v>
      </c>
      <c r="S280" s="120">
        <v>0</v>
      </c>
      <c r="T280" s="120">
        <v>9500.4</v>
      </c>
      <c r="U280" s="120">
        <v>50024.800000000003</v>
      </c>
      <c r="V280" s="23">
        <v>0</v>
      </c>
      <c r="W280" s="23">
        <f t="shared" si="23"/>
        <v>50024.800000000003</v>
      </c>
      <c r="X280" s="52">
        <v>31225</v>
      </c>
      <c r="Y280" s="52">
        <v>17</v>
      </c>
      <c r="Z280" s="47">
        <v>209</v>
      </c>
      <c r="AA280" s="47">
        <v>209</v>
      </c>
      <c r="AB280" s="23">
        <f t="shared" si="24"/>
        <v>4005.1881505204165</v>
      </c>
      <c r="AC280" s="23">
        <f t="shared" si="26"/>
        <v>239.35311004784691</v>
      </c>
      <c r="AD280" s="23" t="s">
        <v>2041</v>
      </c>
      <c r="AE280" s="284"/>
    </row>
    <row r="281" spans="1:31" x14ac:dyDescent="0.25">
      <c r="A281" s="21" t="s">
        <v>1108</v>
      </c>
      <c r="B281" s="39" t="s">
        <v>1957</v>
      </c>
      <c r="C281" s="21" t="s">
        <v>1973</v>
      </c>
      <c r="D281" s="21">
        <v>12.29</v>
      </c>
      <c r="E281" s="21">
        <v>0</v>
      </c>
      <c r="F281" s="21" t="s">
        <v>177</v>
      </c>
      <c r="G281" s="21" t="s">
        <v>1973</v>
      </c>
      <c r="H281" s="21">
        <v>0</v>
      </c>
      <c r="I281" s="21">
        <v>19</v>
      </c>
      <c r="J281" s="21">
        <v>11</v>
      </c>
      <c r="K281" s="224">
        <v>26252.11</v>
      </c>
      <c r="L281" s="224">
        <v>414.31</v>
      </c>
      <c r="M281" s="120">
        <v>1050.08</v>
      </c>
      <c r="N281" s="120">
        <v>0</v>
      </c>
      <c r="O281" s="120">
        <v>1143.8</v>
      </c>
      <c r="P281" s="120">
        <v>5593.6</v>
      </c>
      <c r="Q281" s="120">
        <v>5690.5</v>
      </c>
      <c r="R281" s="120">
        <v>380</v>
      </c>
      <c r="S281" s="120">
        <v>0</v>
      </c>
      <c r="T281" s="120">
        <v>9500.4</v>
      </c>
      <c r="U281" s="120">
        <v>50024.800000000003</v>
      </c>
      <c r="V281" s="23">
        <v>0</v>
      </c>
      <c r="W281" s="23">
        <f t="shared" ref="W281:W296" si="27">V281+U281</f>
        <v>50024.800000000003</v>
      </c>
      <c r="X281" s="52">
        <v>30725</v>
      </c>
      <c r="Y281" s="52">
        <v>17</v>
      </c>
      <c r="Z281" s="47">
        <v>209</v>
      </c>
      <c r="AA281" s="47">
        <v>209</v>
      </c>
      <c r="AB281" s="23">
        <f t="shared" si="24"/>
        <v>4070.3661513425554</v>
      </c>
      <c r="AC281" s="23">
        <f t="shared" si="26"/>
        <v>239.35311004784691</v>
      </c>
      <c r="AD281" s="23" t="s">
        <v>1974</v>
      </c>
      <c r="AE281" s="284"/>
    </row>
    <row r="282" spans="1:31" x14ac:dyDescent="0.25">
      <c r="A282" s="21" t="s">
        <v>1142</v>
      </c>
      <c r="B282" s="39" t="s">
        <v>1890</v>
      </c>
      <c r="C282" s="21" t="s">
        <v>1895</v>
      </c>
      <c r="D282" s="21">
        <v>12.19</v>
      </c>
      <c r="E282" s="21">
        <v>0</v>
      </c>
      <c r="F282" s="21" t="s">
        <v>177</v>
      </c>
      <c r="G282" s="21" t="s">
        <v>1895</v>
      </c>
      <c r="H282" s="21">
        <v>0</v>
      </c>
      <c r="I282" s="21">
        <v>19</v>
      </c>
      <c r="J282" s="21">
        <v>11</v>
      </c>
      <c r="K282" s="224">
        <v>26252.11</v>
      </c>
      <c r="L282" s="224">
        <v>414.31</v>
      </c>
      <c r="M282" s="120">
        <v>1050.08</v>
      </c>
      <c r="N282" s="120">
        <v>0</v>
      </c>
      <c r="O282" s="120">
        <v>1143.8</v>
      </c>
      <c r="P282" s="120">
        <v>5593.6</v>
      </c>
      <c r="Q282" s="120">
        <v>5690.5</v>
      </c>
      <c r="R282" s="120">
        <v>380</v>
      </c>
      <c r="S282" s="120">
        <v>0</v>
      </c>
      <c r="T282" s="120">
        <v>9500.4</v>
      </c>
      <c r="U282" s="120">
        <v>50024.800000000003</v>
      </c>
      <c r="V282" s="23">
        <v>0</v>
      </c>
      <c r="W282" s="23">
        <f t="shared" si="27"/>
        <v>50024.800000000003</v>
      </c>
      <c r="X282" s="52">
        <v>30475</v>
      </c>
      <c r="Y282" s="52">
        <v>17</v>
      </c>
      <c r="Z282" s="47">
        <v>209</v>
      </c>
      <c r="AA282" s="47">
        <v>209</v>
      </c>
      <c r="AB282" s="23">
        <f t="shared" si="24"/>
        <v>4103.7571780147664</v>
      </c>
      <c r="AC282" s="23">
        <f t="shared" si="26"/>
        <v>239.35311004784691</v>
      </c>
      <c r="AD282" s="23" t="s">
        <v>1896</v>
      </c>
      <c r="AE282" s="284"/>
    </row>
    <row r="283" spans="1:31" x14ac:dyDescent="0.25">
      <c r="A283" s="21" t="s">
        <v>1142</v>
      </c>
      <c r="B283" s="39" t="s">
        <v>1957</v>
      </c>
      <c r="C283" s="21" t="s">
        <v>1969</v>
      </c>
      <c r="D283" s="21">
        <v>12.38</v>
      </c>
      <c r="E283" s="21">
        <v>0</v>
      </c>
      <c r="F283" s="21" t="s">
        <v>177</v>
      </c>
      <c r="G283" s="21" t="s">
        <v>1969</v>
      </c>
      <c r="H283" s="21">
        <v>0</v>
      </c>
      <c r="I283" s="21">
        <v>19</v>
      </c>
      <c r="J283" s="21">
        <v>11</v>
      </c>
      <c r="K283" s="224">
        <v>26252.11</v>
      </c>
      <c r="L283" s="224">
        <v>414.31</v>
      </c>
      <c r="M283" s="120">
        <v>1050.08</v>
      </c>
      <c r="N283" s="120">
        <v>0</v>
      </c>
      <c r="O283" s="120">
        <v>1143.8</v>
      </c>
      <c r="P283" s="120">
        <v>5593.6</v>
      </c>
      <c r="Q283" s="120">
        <v>5690.5</v>
      </c>
      <c r="R283" s="120">
        <v>380</v>
      </c>
      <c r="S283" s="120">
        <v>0</v>
      </c>
      <c r="T283" s="120">
        <v>9500.4</v>
      </c>
      <c r="U283" s="120">
        <v>50024.800000000003</v>
      </c>
      <c r="V283" s="23">
        <v>0</v>
      </c>
      <c r="W283" s="23">
        <f t="shared" si="27"/>
        <v>50024.800000000003</v>
      </c>
      <c r="X283" s="52">
        <v>30950</v>
      </c>
      <c r="Y283" s="52">
        <v>17</v>
      </c>
      <c r="Z283" s="47">
        <v>209</v>
      </c>
      <c r="AA283" s="47">
        <v>209</v>
      </c>
      <c r="AB283" s="23">
        <f t="shared" si="24"/>
        <v>4040.7754442649434</v>
      </c>
      <c r="AC283" s="23">
        <f t="shared" si="26"/>
        <v>239.35311004784691</v>
      </c>
      <c r="AD283" s="23" t="s">
        <v>1970</v>
      </c>
      <c r="AE283" s="284"/>
    </row>
    <row r="284" spans="1:31" x14ac:dyDescent="0.25">
      <c r="A284" s="21" t="s">
        <v>1028</v>
      </c>
      <c r="B284" s="39" t="s">
        <v>1957</v>
      </c>
      <c r="C284" s="21" t="s">
        <v>1979</v>
      </c>
      <c r="D284" s="21">
        <v>12.22</v>
      </c>
      <c r="E284" s="21">
        <v>0</v>
      </c>
      <c r="F284" s="21" t="s">
        <v>177</v>
      </c>
      <c r="G284" s="21" t="s">
        <v>1979</v>
      </c>
      <c r="H284" s="21">
        <v>0</v>
      </c>
      <c r="I284" s="21">
        <v>19</v>
      </c>
      <c r="J284" s="21">
        <v>11</v>
      </c>
      <c r="K284" s="224">
        <v>26252.11</v>
      </c>
      <c r="L284" s="224">
        <v>414.31</v>
      </c>
      <c r="M284" s="120">
        <v>1050.08</v>
      </c>
      <c r="N284" s="120">
        <v>0</v>
      </c>
      <c r="O284" s="120">
        <v>1143.8</v>
      </c>
      <c r="P284" s="120">
        <v>5593.6</v>
      </c>
      <c r="Q284" s="120">
        <v>5690.5</v>
      </c>
      <c r="R284" s="120">
        <v>380</v>
      </c>
      <c r="S284" s="120">
        <v>0</v>
      </c>
      <c r="T284" s="120">
        <v>9500.4</v>
      </c>
      <c r="U284" s="120">
        <v>50024.800000000003</v>
      </c>
      <c r="V284" s="23">
        <v>0</v>
      </c>
      <c r="W284" s="23">
        <f t="shared" si="27"/>
        <v>50024.800000000003</v>
      </c>
      <c r="X284" s="52">
        <v>30550</v>
      </c>
      <c r="Y284" s="52">
        <v>14</v>
      </c>
      <c r="Z284" s="47">
        <v>209</v>
      </c>
      <c r="AA284" s="47">
        <v>209</v>
      </c>
      <c r="AB284" s="23">
        <f t="shared" si="24"/>
        <v>4093.682487725041</v>
      </c>
      <c r="AC284" s="23">
        <f t="shared" si="26"/>
        <v>239.35311004784691</v>
      </c>
      <c r="AD284" s="23" t="s">
        <v>1980</v>
      </c>
      <c r="AE284" s="284"/>
    </row>
    <row r="285" spans="1:31" x14ac:dyDescent="0.25">
      <c r="A285" s="21" t="s">
        <v>1142</v>
      </c>
      <c r="B285" s="39" t="s">
        <v>2027</v>
      </c>
      <c r="C285" s="21" t="s">
        <v>2034</v>
      </c>
      <c r="D285" s="21">
        <v>11.31</v>
      </c>
      <c r="E285" s="21">
        <v>0</v>
      </c>
      <c r="F285" s="21" t="s">
        <v>177</v>
      </c>
      <c r="G285" s="21" t="s">
        <v>2034</v>
      </c>
      <c r="H285" s="21">
        <v>0</v>
      </c>
      <c r="I285" s="21">
        <v>19</v>
      </c>
      <c r="J285" s="21">
        <v>11</v>
      </c>
      <c r="K285" s="224">
        <v>26252.11</v>
      </c>
      <c r="L285" s="224">
        <v>414.31</v>
      </c>
      <c r="M285" s="120">
        <v>1050.08</v>
      </c>
      <c r="N285" s="120">
        <v>0</v>
      </c>
      <c r="O285" s="120">
        <v>1143.8</v>
      </c>
      <c r="P285" s="120">
        <v>5593.6</v>
      </c>
      <c r="Q285" s="120">
        <v>5690.5</v>
      </c>
      <c r="R285" s="120">
        <v>380</v>
      </c>
      <c r="S285" s="120">
        <v>0</v>
      </c>
      <c r="T285" s="120">
        <v>9500.4</v>
      </c>
      <c r="U285" s="120">
        <v>50024.800000000003</v>
      </c>
      <c r="V285" s="23">
        <v>0</v>
      </c>
      <c r="W285" s="23">
        <f t="shared" si="27"/>
        <v>50024.800000000003</v>
      </c>
      <c r="X285" s="52">
        <v>28275</v>
      </c>
      <c r="Y285" s="52">
        <v>17</v>
      </c>
      <c r="Z285" s="47">
        <v>209</v>
      </c>
      <c r="AA285" s="47">
        <v>209</v>
      </c>
      <c r="AB285" s="23">
        <f t="shared" si="24"/>
        <v>4423.0592396109641</v>
      </c>
      <c r="AC285" s="23">
        <f t="shared" si="26"/>
        <v>239.35311004784691</v>
      </c>
      <c r="AD285" s="23" t="s">
        <v>2035</v>
      </c>
      <c r="AE285" s="284"/>
    </row>
    <row r="286" spans="1:31" x14ac:dyDescent="0.25">
      <c r="A286" s="21" t="s">
        <v>1028</v>
      </c>
      <c r="B286" s="39" t="s">
        <v>2088</v>
      </c>
      <c r="C286" s="21" t="s">
        <v>2099</v>
      </c>
      <c r="D286" s="21">
        <v>10.43</v>
      </c>
      <c r="E286" s="21">
        <v>0</v>
      </c>
      <c r="F286" s="21" t="s">
        <v>177</v>
      </c>
      <c r="G286" s="21" t="s">
        <v>2099</v>
      </c>
      <c r="H286" s="21">
        <v>0</v>
      </c>
      <c r="I286" s="21">
        <v>20</v>
      </c>
      <c r="J286" s="21">
        <v>11</v>
      </c>
      <c r="K286" s="224">
        <v>27633</v>
      </c>
      <c r="L286" s="224">
        <v>436.1</v>
      </c>
      <c r="M286" s="120">
        <v>1105.32</v>
      </c>
      <c r="N286" s="120">
        <v>0</v>
      </c>
      <c r="O286" s="120">
        <v>1204</v>
      </c>
      <c r="P286" s="120">
        <v>5888</v>
      </c>
      <c r="Q286" s="120">
        <v>5990</v>
      </c>
      <c r="R286" s="120">
        <v>1000</v>
      </c>
      <c r="S286" s="120">
        <v>0</v>
      </c>
      <c r="T286" s="120">
        <v>9500.4</v>
      </c>
      <c r="U286" s="120">
        <v>52756.82</v>
      </c>
      <c r="V286" s="23">
        <v>0</v>
      </c>
      <c r="W286" s="23">
        <f t="shared" si="27"/>
        <v>52756.82</v>
      </c>
      <c r="X286" s="52">
        <v>26075</v>
      </c>
      <c r="Y286" s="52">
        <v>18</v>
      </c>
      <c r="Z286" s="47">
        <v>220</v>
      </c>
      <c r="AA286" s="47">
        <v>218</v>
      </c>
      <c r="AB286" s="23">
        <f t="shared" si="24"/>
        <v>5058.1802492809202</v>
      </c>
      <c r="AC286" s="23">
        <f t="shared" si="26"/>
        <v>239.80372727272726</v>
      </c>
      <c r="AD286" s="23" t="s">
        <v>2100</v>
      </c>
      <c r="AE286" s="284"/>
    </row>
    <row r="287" spans="1:31" x14ac:dyDescent="0.25">
      <c r="A287" s="21" t="s">
        <v>1028</v>
      </c>
      <c r="B287" s="39" t="s">
        <v>2121</v>
      </c>
      <c r="C287" s="21" t="s">
        <v>2150</v>
      </c>
      <c r="D287" s="21">
        <v>10.36</v>
      </c>
      <c r="E287" s="21">
        <v>0</v>
      </c>
      <c r="F287" s="21" t="s">
        <v>177</v>
      </c>
      <c r="G287" s="21" t="s">
        <v>2150</v>
      </c>
      <c r="H287" s="21">
        <v>0</v>
      </c>
      <c r="I287" s="21">
        <v>20</v>
      </c>
      <c r="J287" s="21">
        <v>11</v>
      </c>
      <c r="K287" s="224">
        <v>27633</v>
      </c>
      <c r="L287" s="224">
        <v>436.1</v>
      </c>
      <c r="M287" s="120">
        <v>1105.32</v>
      </c>
      <c r="N287" s="120">
        <v>0</v>
      </c>
      <c r="O287" s="120">
        <v>1204</v>
      </c>
      <c r="P287" s="120">
        <v>5888</v>
      </c>
      <c r="Q287" s="120">
        <v>5990</v>
      </c>
      <c r="R287" s="120">
        <v>1000</v>
      </c>
      <c r="S287" s="120">
        <v>0</v>
      </c>
      <c r="T287" s="120">
        <v>9500.4</v>
      </c>
      <c r="U287" s="120">
        <v>52756.82</v>
      </c>
      <c r="V287" s="23">
        <v>0</v>
      </c>
      <c r="W287" s="23">
        <f t="shared" si="27"/>
        <v>52756.82</v>
      </c>
      <c r="X287" s="52">
        <v>25900</v>
      </c>
      <c r="Y287" s="52">
        <v>18</v>
      </c>
      <c r="Z287" s="47">
        <v>220</v>
      </c>
      <c r="AA287" s="47">
        <v>220</v>
      </c>
      <c r="AB287" s="23">
        <f t="shared" si="24"/>
        <v>5092.3571428571431</v>
      </c>
      <c r="AC287" s="23">
        <f t="shared" si="26"/>
        <v>239.80372727272726</v>
      </c>
      <c r="AD287" s="23" t="s">
        <v>2151</v>
      </c>
      <c r="AE287" s="284"/>
    </row>
    <row r="288" spans="1:31" x14ac:dyDescent="0.25">
      <c r="A288" s="21" t="s">
        <v>1108</v>
      </c>
      <c r="B288" s="39" t="s">
        <v>2088</v>
      </c>
      <c r="C288" s="21" t="s">
        <v>2101</v>
      </c>
      <c r="D288" s="21">
        <v>12.25</v>
      </c>
      <c r="E288" s="21">
        <v>0</v>
      </c>
      <c r="F288" s="21" t="s">
        <v>177</v>
      </c>
      <c r="G288" s="21" t="s">
        <v>2101</v>
      </c>
      <c r="H288" s="21">
        <v>0</v>
      </c>
      <c r="I288" s="21">
        <v>19</v>
      </c>
      <c r="J288" s="21">
        <v>11</v>
      </c>
      <c r="K288" s="224">
        <v>26252.11</v>
      </c>
      <c r="L288" s="224">
        <v>414.31</v>
      </c>
      <c r="M288" s="120">
        <v>1050.08</v>
      </c>
      <c r="N288" s="120">
        <v>0</v>
      </c>
      <c r="O288" s="120">
        <v>1143.8</v>
      </c>
      <c r="P288" s="120">
        <v>5593.6</v>
      </c>
      <c r="Q288" s="120">
        <v>5690.5</v>
      </c>
      <c r="R288" s="120">
        <v>380</v>
      </c>
      <c r="S288" s="120">
        <v>0</v>
      </c>
      <c r="T288" s="120">
        <v>9500.4</v>
      </c>
      <c r="U288" s="120">
        <v>50024.800000000003</v>
      </c>
      <c r="V288" s="23">
        <v>0</v>
      </c>
      <c r="W288" s="23">
        <f t="shared" si="27"/>
        <v>50024.800000000003</v>
      </c>
      <c r="X288" s="52">
        <v>30625</v>
      </c>
      <c r="Y288" s="52">
        <v>17</v>
      </c>
      <c r="Z288" s="47">
        <v>209</v>
      </c>
      <c r="AA288" s="47">
        <v>209</v>
      </c>
      <c r="AB288" s="23">
        <f t="shared" si="24"/>
        <v>4083.6571428571433</v>
      </c>
      <c r="AC288" s="23">
        <f t="shared" si="26"/>
        <v>239.35311004784691</v>
      </c>
      <c r="AD288" s="23" t="s">
        <v>2102</v>
      </c>
      <c r="AE288" s="284"/>
    </row>
    <row r="289" spans="1:31" x14ac:dyDescent="0.25">
      <c r="A289" s="21" t="s">
        <v>627</v>
      </c>
      <c r="B289" s="39" t="s">
        <v>2088</v>
      </c>
      <c r="C289" s="21" t="s">
        <v>2119</v>
      </c>
      <c r="D289" s="21">
        <v>10.79</v>
      </c>
      <c r="E289" s="21">
        <v>0</v>
      </c>
      <c r="F289" s="21" t="s">
        <v>191</v>
      </c>
      <c r="G289" s="21" t="s">
        <v>2119</v>
      </c>
      <c r="H289" s="21">
        <v>0</v>
      </c>
      <c r="I289" s="21">
        <v>19</v>
      </c>
      <c r="J289" s="21">
        <v>11</v>
      </c>
      <c r="K289" s="224">
        <v>26252.11</v>
      </c>
      <c r="L289" s="224">
        <v>414.31</v>
      </c>
      <c r="M289" s="23">
        <v>1050.08</v>
      </c>
      <c r="N289" s="23">
        <v>0</v>
      </c>
      <c r="O289" s="23">
        <v>1143.8</v>
      </c>
      <c r="P289" s="23">
        <v>5593.6</v>
      </c>
      <c r="Q289" s="23">
        <v>5690.5</v>
      </c>
      <c r="R289" s="23">
        <v>380</v>
      </c>
      <c r="S289" s="23">
        <v>0</v>
      </c>
      <c r="T289" s="23">
        <v>9500.4</v>
      </c>
      <c r="U289" s="23">
        <v>50024.800000000003</v>
      </c>
      <c r="V289" s="23">
        <v>0</v>
      </c>
      <c r="W289" s="23">
        <f t="shared" si="27"/>
        <v>50024.800000000003</v>
      </c>
      <c r="X289" s="52">
        <v>26975</v>
      </c>
      <c r="Y289" s="52">
        <v>17</v>
      </c>
      <c r="Z289" s="47">
        <v>209</v>
      </c>
      <c r="AA289" s="47">
        <v>209</v>
      </c>
      <c r="AB289" s="23">
        <f t="shared" si="24"/>
        <v>4636.2187210379989</v>
      </c>
      <c r="AC289" s="23">
        <f>W289/Z289</f>
        <v>239.35311004784691</v>
      </c>
      <c r="AD289" s="23" t="s">
        <v>2120</v>
      </c>
      <c r="AE289" s="284"/>
    </row>
    <row r="290" spans="1:31" x14ac:dyDescent="0.25">
      <c r="A290" s="21" t="s">
        <v>627</v>
      </c>
      <c r="B290" s="39" t="s">
        <v>2088</v>
      </c>
      <c r="C290" s="21" t="s">
        <v>2089</v>
      </c>
      <c r="D290" s="21">
        <v>11.01</v>
      </c>
      <c r="E290" s="21">
        <v>0</v>
      </c>
      <c r="F290" s="21" t="s">
        <v>191</v>
      </c>
      <c r="G290" s="21" t="s">
        <v>2089</v>
      </c>
      <c r="H290" s="21">
        <v>0</v>
      </c>
      <c r="I290" s="21">
        <v>19</v>
      </c>
      <c r="J290" s="21">
        <v>11</v>
      </c>
      <c r="K290" s="224">
        <v>26252.11</v>
      </c>
      <c r="L290" s="224">
        <v>414.31</v>
      </c>
      <c r="M290" s="23">
        <v>1050.08</v>
      </c>
      <c r="N290" s="23">
        <v>0</v>
      </c>
      <c r="O290" s="23">
        <v>1143.8</v>
      </c>
      <c r="P290" s="23">
        <v>5593.6</v>
      </c>
      <c r="Q290" s="23">
        <v>5690.5</v>
      </c>
      <c r="R290" s="23">
        <v>380</v>
      </c>
      <c r="S290" s="23">
        <v>0</v>
      </c>
      <c r="T290" s="23">
        <v>9500.4</v>
      </c>
      <c r="U290" s="23">
        <v>50024.800000000003</v>
      </c>
      <c r="V290" s="23">
        <v>0</v>
      </c>
      <c r="W290" s="23">
        <f t="shared" si="27"/>
        <v>50024.800000000003</v>
      </c>
      <c r="X290" s="52">
        <v>27525</v>
      </c>
      <c r="Y290" s="52">
        <v>17</v>
      </c>
      <c r="Z290" s="47">
        <v>209</v>
      </c>
      <c r="AA290" s="47">
        <v>205</v>
      </c>
      <c r="AB290" s="23">
        <f t="shared" si="24"/>
        <v>4543.5785649409627</v>
      </c>
      <c r="AC290" s="23">
        <f>W290/Z290</f>
        <v>239.35311004784691</v>
      </c>
      <c r="AD290" s="23" t="s">
        <v>2090</v>
      </c>
      <c r="AE290" s="284"/>
    </row>
    <row r="291" spans="1:31" x14ac:dyDescent="0.25">
      <c r="A291" s="21" t="s">
        <v>1142</v>
      </c>
      <c r="B291" s="39" t="s">
        <v>2061</v>
      </c>
      <c r="C291" s="21" t="s">
        <v>2065</v>
      </c>
      <c r="D291" s="21">
        <v>11.38</v>
      </c>
      <c r="E291" s="21">
        <v>0</v>
      </c>
      <c r="F291" s="21" t="s">
        <v>177</v>
      </c>
      <c r="G291" s="21" t="s">
        <v>2065</v>
      </c>
      <c r="H291" s="21">
        <v>0</v>
      </c>
      <c r="I291" s="21">
        <v>19</v>
      </c>
      <c r="J291" s="21">
        <v>11</v>
      </c>
      <c r="K291" s="224">
        <v>26252.11</v>
      </c>
      <c r="L291" s="224">
        <v>414.31</v>
      </c>
      <c r="M291" s="120">
        <v>1050.08</v>
      </c>
      <c r="N291" s="120">
        <v>0</v>
      </c>
      <c r="O291" s="120">
        <v>1143.8</v>
      </c>
      <c r="P291" s="120">
        <v>5593.6</v>
      </c>
      <c r="Q291" s="120">
        <v>5690.5</v>
      </c>
      <c r="R291" s="120">
        <v>380</v>
      </c>
      <c r="S291" s="120">
        <v>0</v>
      </c>
      <c r="T291" s="120">
        <v>9500.4</v>
      </c>
      <c r="U291" s="120">
        <v>50024.800000000003</v>
      </c>
      <c r="V291" s="23">
        <v>0</v>
      </c>
      <c r="W291" s="23">
        <f t="shared" si="27"/>
        <v>50024.800000000003</v>
      </c>
      <c r="X291" s="52">
        <v>28450</v>
      </c>
      <c r="Y291" s="52">
        <v>17</v>
      </c>
      <c r="Z291" s="47">
        <v>209</v>
      </c>
      <c r="AA291" s="47">
        <v>209</v>
      </c>
      <c r="AB291" s="23">
        <f t="shared" si="24"/>
        <v>4395.8523725834793</v>
      </c>
      <c r="AC291" s="23">
        <f>U291/Z291</f>
        <v>239.35311004784691</v>
      </c>
      <c r="AD291" s="23" t="s">
        <v>2066</v>
      </c>
      <c r="AE291" s="284"/>
    </row>
    <row r="292" spans="1:31" x14ac:dyDescent="0.25">
      <c r="A292" s="21" t="s">
        <v>1108</v>
      </c>
      <c r="B292" s="39" t="s">
        <v>2061</v>
      </c>
      <c r="C292" s="21" t="s">
        <v>2080</v>
      </c>
      <c r="D292" s="21">
        <v>11.15</v>
      </c>
      <c r="E292" s="21">
        <v>0</v>
      </c>
      <c r="F292" s="21" t="s">
        <v>177</v>
      </c>
      <c r="G292" s="21" t="s">
        <v>2080</v>
      </c>
      <c r="H292" s="21">
        <v>0</v>
      </c>
      <c r="I292" s="21">
        <v>19</v>
      </c>
      <c r="J292" s="21">
        <v>11</v>
      </c>
      <c r="K292" s="224">
        <v>26252.11</v>
      </c>
      <c r="L292" s="224">
        <v>414.31</v>
      </c>
      <c r="M292" s="120">
        <v>1050.08</v>
      </c>
      <c r="N292" s="120">
        <v>0</v>
      </c>
      <c r="O292" s="120">
        <v>1143.8</v>
      </c>
      <c r="P292" s="120">
        <v>5593.6</v>
      </c>
      <c r="Q292" s="120">
        <v>5690.5</v>
      </c>
      <c r="R292" s="120">
        <v>380</v>
      </c>
      <c r="S292" s="120">
        <v>0</v>
      </c>
      <c r="T292" s="120">
        <v>9500.4</v>
      </c>
      <c r="U292" s="120">
        <v>50024.800000000003</v>
      </c>
      <c r="V292" s="23">
        <v>0</v>
      </c>
      <c r="W292" s="23">
        <f t="shared" si="27"/>
        <v>50024.800000000003</v>
      </c>
      <c r="X292" s="52">
        <v>27875</v>
      </c>
      <c r="Y292" s="52">
        <v>17</v>
      </c>
      <c r="Z292" s="47">
        <v>209</v>
      </c>
      <c r="AA292" s="47">
        <v>209</v>
      </c>
      <c r="AB292" s="23">
        <f t="shared" si="24"/>
        <v>4486.5291479820626</v>
      </c>
      <c r="AC292" s="23">
        <f>U292/Z292</f>
        <v>239.35311004784691</v>
      </c>
      <c r="AD292" s="23" t="s">
        <v>2081</v>
      </c>
      <c r="AE292" s="284"/>
    </row>
    <row r="293" spans="1:31" x14ac:dyDescent="0.25">
      <c r="A293" s="21" t="s">
        <v>1239</v>
      </c>
      <c r="B293" s="39" t="s">
        <v>2121</v>
      </c>
      <c r="C293" s="21" t="s">
        <v>2124</v>
      </c>
      <c r="D293" s="21">
        <v>9.68</v>
      </c>
      <c r="E293" s="21">
        <v>0</v>
      </c>
      <c r="F293" s="21" t="s">
        <v>191</v>
      </c>
      <c r="G293" s="21" t="s">
        <v>2124</v>
      </c>
      <c r="H293" s="21">
        <v>0</v>
      </c>
      <c r="I293" s="21">
        <v>19</v>
      </c>
      <c r="J293" s="21">
        <v>11</v>
      </c>
      <c r="K293" s="224">
        <v>26252.11</v>
      </c>
      <c r="L293" s="224">
        <v>414.31</v>
      </c>
      <c r="M293" s="23">
        <v>1050.08</v>
      </c>
      <c r="N293" s="23">
        <v>0</v>
      </c>
      <c r="O293" s="23">
        <v>1143.8</v>
      </c>
      <c r="P293" s="23">
        <v>5593.6</v>
      </c>
      <c r="Q293" s="23">
        <v>5690.5</v>
      </c>
      <c r="R293" s="23">
        <v>380</v>
      </c>
      <c r="S293" s="23">
        <v>0</v>
      </c>
      <c r="T293" s="23">
        <v>9500.4</v>
      </c>
      <c r="U293" s="23">
        <v>50024.800000000003</v>
      </c>
      <c r="V293" s="23">
        <v>0</v>
      </c>
      <c r="W293" s="23">
        <f t="shared" si="27"/>
        <v>50024.800000000003</v>
      </c>
      <c r="X293" s="52">
        <v>24200</v>
      </c>
      <c r="Y293" s="52">
        <v>17</v>
      </c>
      <c r="Z293" s="47">
        <v>209</v>
      </c>
      <c r="AA293" s="47">
        <v>209</v>
      </c>
      <c r="AB293" s="23">
        <f t="shared" si="24"/>
        <v>5167.8512396694223</v>
      </c>
      <c r="AC293" s="23">
        <f>W293/Z293</f>
        <v>239.35311004784691</v>
      </c>
      <c r="AD293" s="23" t="s">
        <v>2125</v>
      </c>
      <c r="AE293" s="284"/>
    </row>
    <row r="294" spans="1:31" x14ac:dyDescent="0.25">
      <c r="A294" s="21" t="s">
        <v>1239</v>
      </c>
      <c r="B294" s="39" t="s">
        <v>2088</v>
      </c>
      <c r="C294" s="21" t="s">
        <v>2091</v>
      </c>
      <c r="D294" s="21">
        <v>9.1999999999999993</v>
      </c>
      <c r="E294" s="21">
        <v>0</v>
      </c>
      <c r="F294" s="21" t="s">
        <v>191</v>
      </c>
      <c r="G294" s="21" t="s">
        <v>2091</v>
      </c>
      <c r="H294" s="21">
        <v>0</v>
      </c>
      <c r="I294" s="21">
        <v>19</v>
      </c>
      <c r="J294" s="21">
        <v>11</v>
      </c>
      <c r="K294" s="224">
        <v>26252.11</v>
      </c>
      <c r="L294" s="224">
        <v>414.31</v>
      </c>
      <c r="M294" s="23">
        <v>1050.08</v>
      </c>
      <c r="N294" s="23">
        <v>0</v>
      </c>
      <c r="O294" s="23">
        <v>1143.8</v>
      </c>
      <c r="P294" s="23">
        <v>5593.6</v>
      </c>
      <c r="Q294" s="23">
        <v>5690.5</v>
      </c>
      <c r="R294" s="23">
        <v>380</v>
      </c>
      <c r="S294" s="23">
        <v>0</v>
      </c>
      <c r="T294" s="23">
        <v>9500.4</v>
      </c>
      <c r="U294" s="23">
        <v>50024.800000000003</v>
      </c>
      <c r="V294" s="23">
        <v>0</v>
      </c>
      <c r="W294" s="23">
        <f t="shared" si="27"/>
        <v>50024.800000000003</v>
      </c>
      <c r="X294" s="52">
        <v>23000</v>
      </c>
      <c r="Y294" s="52">
        <v>17</v>
      </c>
      <c r="Z294" s="47">
        <v>209</v>
      </c>
      <c r="AA294" s="47">
        <v>205</v>
      </c>
      <c r="AB294" s="23">
        <f t="shared" si="24"/>
        <v>5437.4782608695659</v>
      </c>
      <c r="AC294" s="23">
        <f>W294/Z294</f>
        <v>239.35311004784691</v>
      </c>
      <c r="AD294" s="23" t="s">
        <v>2092</v>
      </c>
      <c r="AE294" s="284"/>
    </row>
    <row r="295" spans="1:31" x14ac:dyDescent="0.25">
      <c r="A295" s="21" t="s">
        <v>1142</v>
      </c>
      <c r="B295" s="39" t="s">
        <v>2088</v>
      </c>
      <c r="C295" s="21" t="s">
        <v>2097</v>
      </c>
      <c r="D295" s="21">
        <v>12.84</v>
      </c>
      <c r="E295" s="21">
        <v>0</v>
      </c>
      <c r="F295" s="21" t="s">
        <v>177</v>
      </c>
      <c r="G295" s="21" t="s">
        <v>2097</v>
      </c>
      <c r="H295" s="21">
        <v>0</v>
      </c>
      <c r="I295" s="21">
        <v>21</v>
      </c>
      <c r="J295" s="21">
        <v>11</v>
      </c>
      <c r="K295" s="224">
        <v>29015.49</v>
      </c>
      <c r="L295" s="224">
        <v>457.92</v>
      </c>
      <c r="M295" s="120">
        <v>1160.6199999999999</v>
      </c>
      <c r="N295" s="120">
        <v>0</v>
      </c>
      <c r="O295" s="120">
        <v>1264.2</v>
      </c>
      <c r="P295" s="120">
        <v>6182.4</v>
      </c>
      <c r="Q295" s="120">
        <v>6289.5</v>
      </c>
      <c r="R295" s="120">
        <v>420</v>
      </c>
      <c r="S295" s="120">
        <v>0</v>
      </c>
      <c r="T295" s="120">
        <v>10179</v>
      </c>
      <c r="U295" s="120">
        <v>54969.13</v>
      </c>
      <c r="V295" s="23">
        <v>0</v>
      </c>
      <c r="W295" s="23">
        <f t="shared" si="27"/>
        <v>54969.13</v>
      </c>
      <c r="X295" s="52">
        <v>32075</v>
      </c>
      <c r="Y295" s="52">
        <v>19</v>
      </c>
      <c r="Z295" s="47">
        <v>231</v>
      </c>
      <c r="AA295" s="47">
        <v>229</v>
      </c>
      <c r="AB295" s="23">
        <f t="shared" si="24"/>
        <v>4281.0848909657316</v>
      </c>
      <c r="AC295" s="23">
        <f>U295/Z295</f>
        <v>237.96160173160172</v>
      </c>
      <c r="AD295" s="23" t="s">
        <v>2098</v>
      </c>
      <c r="AE295" s="284"/>
    </row>
    <row r="296" spans="1:31" x14ac:dyDescent="0.25">
      <c r="A296" s="21" t="s">
        <v>1142</v>
      </c>
      <c r="B296" s="39" t="s">
        <v>2121</v>
      </c>
      <c r="C296" s="21" t="s">
        <v>2141</v>
      </c>
      <c r="D296" s="21">
        <v>12.82</v>
      </c>
      <c r="E296" s="21">
        <v>0</v>
      </c>
      <c r="F296" s="21" t="s">
        <v>177</v>
      </c>
      <c r="G296" s="21" t="s">
        <v>2141</v>
      </c>
      <c r="H296" s="21">
        <v>0</v>
      </c>
      <c r="I296" s="21">
        <v>21</v>
      </c>
      <c r="J296" s="21">
        <v>11</v>
      </c>
      <c r="K296" s="224">
        <v>29015.49</v>
      </c>
      <c r="L296" s="224">
        <v>457.92</v>
      </c>
      <c r="M296" s="120">
        <v>1160.6199999999999</v>
      </c>
      <c r="N296" s="120">
        <v>0</v>
      </c>
      <c r="O296" s="120">
        <v>1264.2</v>
      </c>
      <c r="P296" s="120">
        <v>6182.4</v>
      </c>
      <c r="Q296" s="120">
        <v>6289.5</v>
      </c>
      <c r="R296" s="120">
        <v>420</v>
      </c>
      <c r="S296" s="120">
        <v>0</v>
      </c>
      <c r="T296" s="120">
        <v>10179</v>
      </c>
      <c r="U296" s="120">
        <v>54969.13</v>
      </c>
      <c r="V296" s="23">
        <v>0</v>
      </c>
      <c r="W296" s="23">
        <f t="shared" si="27"/>
        <v>54969.13</v>
      </c>
      <c r="X296" s="52">
        <v>32025</v>
      </c>
      <c r="Y296" s="52">
        <v>19</v>
      </c>
      <c r="Z296" s="47">
        <v>231</v>
      </c>
      <c r="AA296" s="47">
        <v>231</v>
      </c>
      <c r="AB296" s="23">
        <f t="shared" si="24"/>
        <v>4287.7636505460214</v>
      </c>
      <c r="AC296" s="23">
        <f>U296/Z296</f>
        <v>237.96160173160172</v>
      </c>
      <c r="AD296" s="23" t="s">
        <v>2142</v>
      </c>
      <c r="AE296" s="284"/>
    </row>
  </sheetData>
  <pageMargins left="0.70866141732283472" right="0.70866141732283472" top="0.74803149606299213" bottom="0.74803149606299213" header="0.31496062992125984" footer="0.31496062992125984"/>
  <pageSetup paperSize="8" scale="56" fitToHeight="8" orientation="landscape" r:id="rId1"/>
  <legacyDrawing r:id="rId2"/>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E389"/>
  <sheetViews>
    <sheetView topLeftCell="O370" workbookViewId="0">
      <selection activeCell="AD388" sqref="AD388"/>
    </sheetView>
  </sheetViews>
  <sheetFormatPr defaultRowHeight="13.2" x14ac:dyDescent="0.25"/>
  <cols>
    <col min="1" max="1" width="18.109375" customWidth="1"/>
    <col min="2" max="2" width="18.33203125" customWidth="1"/>
    <col min="3" max="3" width="20.33203125" customWidth="1"/>
    <col min="6" max="6" width="16.6640625" customWidth="1"/>
    <col min="7" max="7" width="20.33203125" customWidth="1"/>
    <col min="30" max="30" width="25.5546875" customWidth="1"/>
    <col min="31" max="31" width="22" customWidth="1"/>
  </cols>
  <sheetData>
    <row r="1" spans="1:31" ht="41.4" x14ac:dyDescent="0.25">
      <c r="A1" s="146" t="s">
        <v>0</v>
      </c>
      <c r="B1" s="146" t="s">
        <v>1</v>
      </c>
      <c r="C1" s="146" t="s">
        <v>16</v>
      </c>
      <c r="D1" s="43" t="s">
        <v>523</v>
      </c>
      <c r="E1" s="43" t="s">
        <v>524</v>
      </c>
      <c r="F1" s="43" t="s">
        <v>2</v>
      </c>
      <c r="G1" s="146" t="s">
        <v>3</v>
      </c>
      <c r="H1" s="43" t="s">
        <v>29</v>
      </c>
      <c r="I1" s="43" t="s">
        <v>25</v>
      </c>
      <c r="J1" s="43" t="s">
        <v>26</v>
      </c>
      <c r="K1" s="43" t="s">
        <v>20</v>
      </c>
      <c r="L1" s="43" t="s">
        <v>773</v>
      </c>
      <c r="M1" s="43" t="s">
        <v>13</v>
      </c>
      <c r="N1" s="43" t="s">
        <v>21</v>
      </c>
      <c r="O1" s="146" t="s">
        <v>7</v>
      </c>
      <c r="P1" s="43" t="s">
        <v>22</v>
      </c>
      <c r="Q1" s="146" t="s">
        <v>9</v>
      </c>
      <c r="R1" s="146" t="s">
        <v>23</v>
      </c>
      <c r="S1" s="146" t="s">
        <v>24</v>
      </c>
      <c r="T1" s="146" t="s">
        <v>12</v>
      </c>
      <c r="U1" s="146" t="s">
        <v>19</v>
      </c>
      <c r="V1" s="43" t="s">
        <v>170</v>
      </c>
      <c r="W1" s="43" t="s">
        <v>171</v>
      </c>
      <c r="X1" s="43" t="s">
        <v>163</v>
      </c>
      <c r="Y1" s="43" t="s">
        <v>164</v>
      </c>
      <c r="Z1" s="43" t="s">
        <v>165</v>
      </c>
      <c r="AA1" s="43" t="s">
        <v>166</v>
      </c>
      <c r="AB1" s="146" t="s">
        <v>167</v>
      </c>
      <c r="AC1" s="146" t="s">
        <v>168</v>
      </c>
      <c r="AD1" s="146" t="s">
        <v>1405</v>
      </c>
      <c r="AE1" s="146" t="s">
        <v>1406</v>
      </c>
    </row>
    <row r="2" spans="1:31" x14ac:dyDescent="0.25">
      <c r="A2" s="21" t="s">
        <v>50</v>
      </c>
      <c r="B2" s="39" t="s">
        <v>562</v>
      </c>
      <c r="C2" s="21" t="s">
        <v>592</v>
      </c>
      <c r="D2" s="21">
        <v>26</v>
      </c>
      <c r="E2" s="21">
        <v>0</v>
      </c>
      <c r="F2" s="21" t="s">
        <v>177</v>
      </c>
      <c r="G2" s="21" t="s">
        <v>592</v>
      </c>
      <c r="H2" s="21">
        <v>0</v>
      </c>
      <c r="I2" s="21">
        <v>23</v>
      </c>
      <c r="J2" s="33">
        <v>12</v>
      </c>
      <c r="K2" s="23">
        <v>27962</v>
      </c>
      <c r="L2" s="23">
        <v>0</v>
      </c>
      <c r="M2" s="23">
        <v>5592.4</v>
      </c>
      <c r="N2" s="23">
        <v>0</v>
      </c>
      <c r="O2" s="23">
        <v>1362.25</v>
      </c>
      <c r="P2" s="23">
        <v>14989.25</v>
      </c>
      <c r="Q2" s="23">
        <v>8375</v>
      </c>
      <c r="R2" s="23">
        <v>1748.43</v>
      </c>
      <c r="S2" s="23">
        <v>0</v>
      </c>
      <c r="T2" s="23">
        <v>0</v>
      </c>
      <c r="U2" s="23">
        <v>60029.33</v>
      </c>
      <c r="V2" s="23">
        <v>0</v>
      </c>
      <c r="W2" s="23">
        <f t="shared" ref="W2:W65" si="0">U2+V2</f>
        <v>60029.33</v>
      </c>
      <c r="X2" s="21">
        <v>65000</v>
      </c>
      <c r="Y2" s="21">
        <v>0</v>
      </c>
      <c r="Z2" s="21">
        <v>276</v>
      </c>
      <c r="AA2" s="21">
        <v>299</v>
      </c>
      <c r="AB2" s="23">
        <f>W2/(D2 +E2)</f>
        <v>2308.8203846153847</v>
      </c>
      <c r="AC2" s="23">
        <f>U2/Z2</f>
        <v>217.49757246376811</v>
      </c>
      <c r="AD2" s="23" t="s">
        <v>1664</v>
      </c>
      <c r="AE2" s="284"/>
    </row>
    <row r="3" spans="1:31" x14ac:dyDescent="0.25">
      <c r="A3" s="21" t="s">
        <v>604</v>
      </c>
      <c r="B3" s="32" t="s">
        <v>797</v>
      </c>
      <c r="C3" s="21" t="s">
        <v>916</v>
      </c>
      <c r="D3" s="21">
        <v>0</v>
      </c>
      <c r="E3" s="21">
        <v>13.86</v>
      </c>
      <c r="F3" s="21" t="s">
        <v>544</v>
      </c>
      <c r="G3" s="21" t="s">
        <v>916</v>
      </c>
      <c r="H3" s="21">
        <v>0</v>
      </c>
      <c r="I3" s="33">
        <v>11</v>
      </c>
      <c r="J3" s="33">
        <v>12</v>
      </c>
      <c r="K3" s="34">
        <v>13623.5</v>
      </c>
      <c r="L3" s="34">
        <v>220.77</v>
      </c>
      <c r="M3" s="34">
        <v>2133.44</v>
      </c>
      <c r="N3" s="23">
        <v>0</v>
      </c>
      <c r="O3" s="23">
        <v>864.82</v>
      </c>
      <c r="P3" s="34">
        <v>5241.28</v>
      </c>
      <c r="Q3" s="23">
        <v>4889.6400000000003</v>
      </c>
      <c r="R3" s="34">
        <v>627</v>
      </c>
      <c r="S3" s="23">
        <v>0</v>
      </c>
      <c r="T3" s="23">
        <v>0</v>
      </c>
      <c r="U3" s="23">
        <v>27600.45</v>
      </c>
      <c r="V3" s="23">
        <v>0</v>
      </c>
      <c r="W3" s="23">
        <f t="shared" si="0"/>
        <v>27600.45</v>
      </c>
      <c r="X3" s="21">
        <v>35750</v>
      </c>
      <c r="Y3" s="21">
        <v>0</v>
      </c>
      <c r="Z3" s="21">
        <v>132</v>
      </c>
      <c r="AA3" s="21">
        <v>91</v>
      </c>
      <c r="AB3" s="23">
        <f>W3/(D3+E3)</f>
        <v>1991.3744588744589</v>
      </c>
      <c r="AC3" s="23">
        <f>U3/Z3</f>
        <v>209.09431818181818</v>
      </c>
      <c r="AD3" s="23" t="s">
        <v>1664</v>
      </c>
      <c r="AE3" s="284">
        <v>1</v>
      </c>
    </row>
    <row r="4" spans="1:31" x14ac:dyDescent="0.25">
      <c r="A4" s="21" t="s">
        <v>50</v>
      </c>
      <c r="B4" s="38" t="s">
        <v>605</v>
      </c>
      <c r="C4" s="21" t="s">
        <v>611</v>
      </c>
      <c r="D4" s="21">
        <v>26.5</v>
      </c>
      <c r="E4" s="21">
        <v>0</v>
      </c>
      <c r="F4" s="21" t="s">
        <v>177</v>
      </c>
      <c r="G4" s="21" t="s">
        <v>611</v>
      </c>
      <c r="H4" s="21">
        <v>0</v>
      </c>
      <c r="I4" s="21">
        <v>20</v>
      </c>
      <c r="J4" s="33">
        <v>12</v>
      </c>
      <c r="K4" s="23">
        <v>22369.599999999999</v>
      </c>
      <c r="L4" s="23">
        <v>0</v>
      </c>
      <c r="M4" s="23">
        <v>4473.92</v>
      </c>
      <c r="N4" s="23">
        <v>0</v>
      </c>
      <c r="O4" s="23">
        <v>1089.8</v>
      </c>
      <c r="P4" s="23">
        <v>11991.4</v>
      </c>
      <c r="Q4" s="23">
        <v>6700</v>
      </c>
      <c r="R4" s="23">
        <v>1398.74</v>
      </c>
      <c r="S4" s="23">
        <v>0</v>
      </c>
      <c r="T4" s="23">
        <v>0</v>
      </c>
      <c r="U4" s="23">
        <v>48023.46</v>
      </c>
      <c r="V4" s="23">
        <v>0</v>
      </c>
      <c r="W4" s="23">
        <f t="shared" si="0"/>
        <v>48023.46</v>
      </c>
      <c r="X4" s="21">
        <v>66250</v>
      </c>
      <c r="Y4" s="21">
        <v>0</v>
      </c>
      <c r="Z4" s="21">
        <v>240</v>
      </c>
      <c r="AA4" s="21">
        <v>210</v>
      </c>
      <c r="AB4" s="23">
        <f>W4/(D4 +E4)</f>
        <v>1812.2060377358491</v>
      </c>
      <c r="AC4" s="23">
        <f>U4/Z4</f>
        <v>200.09774999999999</v>
      </c>
      <c r="AD4" s="23" t="s">
        <v>1665</v>
      </c>
      <c r="AE4" s="284"/>
    </row>
    <row r="5" spans="1:31" x14ac:dyDescent="0.25">
      <c r="A5" s="21" t="s">
        <v>50</v>
      </c>
      <c r="B5" s="32" t="s">
        <v>985</v>
      </c>
      <c r="C5" s="21" t="s">
        <v>1294</v>
      </c>
      <c r="D5" s="21">
        <v>0</v>
      </c>
      <c r="E5" s="21">
        <v>6.31</v>
      </c>
      <c r="F5" s="21" t="s">
        <v>544</v>
      </c>
      <c r="G5" s="21" t="s">
        <v>1295</v>
      </c>
      <c r="H5" s="21">
        <v>0</v>
      </c>
      <c r="I5" s="21">
        <v>8</v>
      </c>
      <c r="J5" s="33">
        <v>12</v>
      </c>
      <c r="K5" s="23">
        <v>9440</v>
      </c>
      <c r="L5" s="23">
        <v>151.19999999999999</v>
      </c>
      <c r="M5" s="23">
        <v>1478.3</v>
      </c>
      <c r="N5" s="23">
        <v>0</v>
      </c>
      <c r="O5" s="23">
        <v>407.2</v>
      </c>
      <c r="P5" s="23">
        <v>1006.72</v>
      </c>
      <c r="Q5" s="23">
        <v>3556.1</v>
      </c>
      <c r="R5" s="23">
        <v>456</v>
      </c>
      <c r="S5" s="23">
        <v>0</v>
      </c>
      <c r="T5" s="23">
        <v>0</v>
      </c>
      <c r="U5" s="23">
        <v>16495.52</v>
      </c>
      <c r="V5" s="23">
        <v>0</v>
      </c>
      <c r="W5" s="23">
        <f t="shared" si="0"/>
        <v>16495.52</v>
      </c>
      <c r="X5" s="21">
        <v>7000</v>
      </c>
      <c r="Y5" s="21">
        <v>0</v>
      </c>
      <c r="Z5" s="21">
        <v>96</v>
      </c>
      <c r="AA5" s="21">
        <v>72</v>
      </c>
      <c r="AB5" s="23">
        <f>W5/(D5 +E5)</f>
        <v>2614.1870047543584</v>
      </c>
      <c r="AC5" s="23">
        <f>U5/Z5</f>
        <v>171.82833333333335</v>
      </c>
      <c r="AD5" s="23" t="s">
        <v>1665</v>
      </c>
      <c r="AE5" s="284">
        <v>0.44</v>
      </c>
    </row>
    <row r="6" spans="1:31" x14ac:dyDescent="0.25">
      <c r="A6" s="21" t="s">
        <v>604</v>
      </c>
      <c r="B6" s="32" t="s">
        <v>745</v>
      </c>
      <c r="C6" s="21" t="s">
        <v>751</v>
      </c>
      <c r="D6" s="21">
        <v>26</v>
      </c>
      <c r="E6" s="21">
        <v>0</v>
      </c>
      <c r="F6" s="21" t="s">
        <v>177</v>
      </c>
      <c r="G6" s="21" t="s">
        <v>751</v>
      </c>
      <c r="H6" s="21">
        <v>0</v>
      </c>
      <c r="I6" s="33">
        <v>20</v>
      </c>
      <c r="J6" s="33">
        <v>12</v>
      </c>
      <c r="K6" s="34">
        <v>22234</v>
      </c>
      <c r="L6" s="34">
        <v>0</v>
      </c>
      <c r="M6" s="34">
        <v>4446.8</v>
      </c>
      <c r="N6" s="23">
        <v>0</v>
      </c>
      <c r="O6" s="23">
        <v>1371.4</v>
      </c>
      <c r="P6" s="34">
        <v>10378.6</v>
      </c>
      <c r="Q6" s="23">
        <v>7100</v>
      </c>
      <c r="R6" s="34">
        <v>1140</v>
      </c>
      <c r="S6" s="23">
        <v>0</v>
      </c>
      <c r="T6" s="23">
        <v>0</v>
      </c>
      <c r="U6" s="23">
        <v>46670.8</v>
      </c>
      <c r="V6" s="23">
        <v>0</v>
      </c>
      <c r="W6" s="23">
        <f t="shared" si="0"/>
        <v>46670.8</v>
      </c>
      <c r="X6" s="21">
        <v>17500</v>
      </c>
      <c r="Y6" s="21">
        <v>0</v>
      </c>
      <c r="Z6" s="21">
        <v>240</v>
      </c>
      <c r="AA6" s="21">
        <v>235</v>
      </c>
      <c r="AB6" s="23">
        <f>W6/(D6+E6)</f>
        <v>1795.0307692307692</v>
      </c>
      <c r="AC6" s="23">
        <f>U6/Z6</f>
        <v>194.46166666666667</v>
      </c>
      <c r="AD6" s="23" t="s">
        <v>1709</v>
      </c>
      <c r="AE6" s="284"/>
    </row>
    <row r="7" spans="1:31" x14ac:dyDescent="0.25">
      <c r="A7" s="21" t="s">
        <v>469</v>
      </c>
      <c r="B7" s="38" t="s">
        <v>562</v>
      </c>
      <c r="C7" s="21" t="s">
        <v>597</v>
      </c>
      <c r="D7" s="21">
        <v>7</v>
      </c>
      <c r="E7" s="21">
        <v>0</v>
      </c>
      <c r="F7" s="21" t="s">
        <v>177</v>
      </c>
      <c r="G7" s="21" t="s">
        <v>597</v>
      </c>
      <c r="H7" s="21">
        <v>0</v>
      </c>
      <c r="I7" s="21">
        <v>23</v>
      </c>
      <c r="J7" s="21">
        <v>12</v>
      </c>
      <c r="K7" s="23">
        <v>20278.8</v>
      </c>
      <c r="L7" s="23">
        <v>0</v>
      </c>
      <c r="M7" s="23">
        <v>4055.76</v>
      </c>
      <c r="N7" s="23">
        <v>0</v>
      </c>
      <c r="O7" s="23">
        <v>1013.4</v>
      </c>
      <c r="P7" s="23">
        <v>545.79999999999995</v>
      </c>
      <c r="Q7" s="23">
        <v>6700</v>
      </c>
      <c r="R7" s="23">
        <v>977.81</v>
      </c>
      <c r="S7" s="23">
        <v>0</v>
      </c>
      <c r="T7" s="23">
        <v>0</v>
      </c>
      <c r="U7" s="23">
        <v>33571.57</v>
      </c>
      <c r="V7" s="23">
        <v>0</v>
      </c>
      <c r="W7" s="23">
        <f t="shared" si="0"/>
        <v>33571.57</v>
      </c>
      <c r="X7" s="21">
        <v>17500</v>
      </c>
      <c r="Y7" s="21">
        <v>0</v>
      </c>
      <c r="Z7" s="21">
        <v>276</v>
      </c>
      <c r="AA7" s="21">
        <v>256</v>
      </c>
      <c r="AB7" s="23">
        <f>W7/(D7+E7)</f>
        <v>4795.9385714285718</v>
      </c>
      <c r="AC7" s="23">
        <f>W7/Z7</f>
        <v>121.63612318840579</v>
      </c>
      <c r="AD7" s="23" t="s">
        <v>2126</v>
      </c>
      <c r="AE7" s="284"/>
    </row>
    <row r="8" spans="1:31" x14ac:dyDescent="0.25">
      <c r="A8" s="38" t="s">
        <v>2212</v>
      </c>
      <c r="B8" s="39" t="s">
        <v>2213</v>
      </c>
      <c r="C8" s="21" t="s">
        <v>2214</v>
      </c>
      <c r="D8" s="21">
        <v>0</v>
      </c>
      <c r="E8" s="21">
        <v>7.08</v>
      </c>
      <c r="F8" s="21" t="s">
        <v>544</v>
      </c>
      <c r="G8" s="21" t="s">
        <v>2214</v>
      </c>
      <c r="H8" s="21">
        <v>0</v>
      </c>
      <c r="I8" s="21">
        <v>12</v>
      </c>
      <c r="J8" s="21">
        <v>11</v>
      </c>
      <c r="K8" s="23">
        <v>16290.48</v>
      </c>
      <c r="L8" s="23">
        <v>255.87</v>
      </c>
      <c r="M8" s="23">
        <v>2551.09</v>
      </c>
      <c r="N8" s="23">
        <v>0</v>
      </c>
      <c r="O8" s="23">
        <v>709.8</v>
      </c>
      <c r="P8" s="23">
        <v>1636.8</v>
      </c>
      <c r="Q8" s="23">
        <v>5700</v>
      </c>
      <c r="R8" s="23">
        <v>766.2</v>
      </c>
      <c r="S8" s="23">
        <v>0</v>
      </c>
      <c r="T8" s="23">
        <v>0</v>
      </c>
      <c r="U8" s="23">
        <v>27910.240000000002</v>
      </c>
      <c r="V8" s="23">
        <v>0</v>
      </c>
      <c r="W8" s="23">
        <f t="shared" si="0"/>
        <v>27910.240000000002</v>
      </c>
      <c r="X8" s="21">
        <v>10443</v>
      </c>
      <c r="Y8" s="21">
        <v>0</v>
      </c>
      <c r="Z8" s="21">
        <v>132</v>
      </c>
      <c r="AA8" s="21">
        <v>132</v>
      </c>
      <c r="AB8" s="23">
        <f>W8/(D8+E8)</f>
        <v>3942.1242937853108</v>
      </c>
      <c r="AC8" s="23">
        <f>W8/Z8</f>
        <v>211.44121212121215</v>
      </c>
      <c r="AD8" s="23" t="s">
        <v>2126</v>
      </c>
      <c r="AE8" s="284">
        <v>0.59</v>
      </c>
    </row>
    <row r="9" spans="1:31" x14ac:dyDescent="0.25">
      <c r="A9" s="21" t="s">
        <v>473</v>
      </c>
      <c r="B9" s="38" t="s">
        <v>562</v>
      </c>
      <c r="C9" s="21" t="s">
        <v>595</v>
      </c>
      <c r="D9" s="21">
        <v>7</v>
      </c>
      <c r="E9" s="21">
        <v>0</v>
      </c>
      <c r="F9" s="21" t="s">
        <v>177</v>
      </c>
      <c r="G9" s="21" t="s">
        <v>595</v>
      </c>
      <c r="H9" s="21">
        <v>0</v>
      </c>
      <c r="I9" s="21">
        <v>20</v>
      </c>
      <c r="J9" s="21">
        <v>12</v>
      </c>
      <c r="K9" s="23">
        <v>20278.8</v>
      </c>
      <c r="L9" s="23">
        <v>0</v>
      </c>
      <c r="M9" s="23">
        <v>4055.76</v>
      </c>
      <c r="N9" s="23">
        <v>0</v>
      </c>
      <c r="O9" s="23">
        <v>1013.4</v>
      </c>
      <c r="P9" s="23">
        <v>545.79999999999995</v>
      </c>
      <c r="Q9" s="23">
        <v>6700</v>
      </c>
      <c r="R9" s="23">
        <v>977.81</v>
      </c>
      <c r="S9" s="23">
        <v>0</v>
      </c>
      <c r="T9" s="23">
        <v>0</v>
      </c>
      <c r="U9" s="23">
        <v>33571.57</v>
      </c>
      <c r="V9" s="23">
        <v>0</v>
      </c>
      <c r="W9" s="23">
        <f t="shared" si="0"/>
        <v>33571.57</v>
      </c>
      <c r="X9" s="21">
        <v>17500</v>
      </c>
      <c r="Y9" s="21">
        <v>0</v>
      </c>
      <c r="Z9" s="21">
        <v>240</v>
      </c>
      <c r="AA9" s="21">
        <v>212</v>
      </c>
      <c r="AB9" s="23">
        <f>W9/(D9+E9)</f>
        <v>4795.9385714285718</v>
      </c>
      <c r="AC9" s="23">
        <f>W9/Z9</f>
        <v>139.88154166666666</v>
      </c>
      <c r="AD9" s="23" t="s">
        <v>1732</v>
      </c>
      <c r="AE9" s="284"/>
    </row>
    <row r="10" spans="1:31" x14ac:dyDescent="0.25">
      <c r="A10" s="21" t="s">
        <v>473</v>
      </c>
      <c r="B10" s="38" t="s">
        <v>966</v>
      </c>
      <c r="C10" s="21" t="s">
        <v>971</v>
      </c>
      <c r="D10" s="21">
        <v>0</v>
      </c>
      <c r="E10" s="21">
        <v>7.03</v>
      </c>
      <c r="F10" s="21" t="s">
        <v>544</v>
      </c>
      <c r="G10" s="21" t="s">
        <v>971</v>
      </c>
      <c r="H10" s="21">
        <v>0</v>
      </c>
      <c r="I10" s="21">
        <v>7</v>
      </c>
      <c r="J10" s="21">
        <v>10</v>
      </c>
      <c r="K10" s="23">
        <v>7724.5</v>
      </c>
      <c r="L10" s="23">
        <v>121.59</v>
      </c>
      <c r="M10" s="23">
        <v>0</v>
      </c>
      <c r="N10" s="23">
        <v>0</v>
      </c>
      <c r="O10" s="23">
        <v>328.02</v>
      </c>
      <c r="P10" s="23">
        <v>811.79</v>
      </c>
      <c r="Q10" s="23">
        <v>2877.77</v>
      </c>
      <c r="R10" s="23">
        <v>399</v>
      </c>
      <c r="S10" s="23">
        <v>0</v>
      </c>
      <c r="T10" s="23">
        <v>0</v>
      </c>
      <c r="U10" s="23">
        <v>12262.67</v>
      </c>
      <c r="V10" s="23">
        <v>0</v>
      </c>
      <c r="W10" s="23">
        <f t="shared" si="0"/>
        <v>12262.67</v>
      </c>
      <c r="X10" s="21">
        <v>6125</v>
      </c>
      <c r="Y10" s="21">
        <v>0</v>
      </c>
      <c r="Z10" s="21">
        <v>70</v>
      </c>
      <c r="AA10" s="21">
        <v>54</v>
      </c>
      <c r="AB10" s="23">
        <f>W10/(D10+E10)</f>
        <v>1744.334281650071</v>
      </c>
      <c r="AC10" s="23">
        <f>W10/Z10</f>
        <v>175.18100000000001</v>
      </c>
      <c r="AD10" s="23" t="s">
        <v>1744</v>
      </c>
      <c r="AE10" s="284">
        <v>0.34</v>
      </c>
    </row>
    <row r="11" spans="1:31" x14ac:dyDescent="0.25">
      <c r="A11" s="21" t="s">
        <v>50</v>
      </c>
      <c r="B11" s="32" t="s">
        <v>577</v>
      </c>
      <c r="C11" s="21" t="s">
        <v>578</v>
      </c>
      <c r="D11" s="21">
        <v>26</v>
      </c>
      <c r="E11" s="21">
        <v>0</v>
      </c>
      <c r="F11" s="21" t="s">
        <v>177</v>
      </c>
      <c r="G11" s="21" t="s">
        <v>578</v>
      </c>
      <c r="H11" s="21">
        <v>0</v>
      </c>
      <c r="I11" s="33">
        <v>20</v>
      </c>
      <c r="J11" s="33">
        <v>12</v>
      </c>
      <c r="K11" s="34">
        <v>22369.599999999999</v>
      </c>
      <c r="L11" s="34">
        <v>0</v>
      </c>
      <c r="M11" s="34">
        <v>4473.92</v>
      </c>
      <c r="N11" s="23">
        <v>0</v>
      </c>
      <c r="O11" s="23">
        <v>1089.8</v>
      </c>
      <c r="P11" s="34">
        <v>11991.4</v>
      </c>
      <c r="Q11" s="23">
        <v>7058</v>
      </c>
      <c r="R11" s="34">
        <v>1409.48</v>
      </c>
      <c r="S11" s="23">
        <v>0</v>
      </c>
      <c r="T11" s="23">
        <v>0</v>
      </c>
      <c r="U11" s="23">
        <v>48392.2</v>
      </c>
      <c r="V11" s="23">
        <v>0</v>
      </c>
      <c r="W11" s="23">
        <f t="shared" si="0"/>
        <v>48392.2</v>
      </c>
      <c r="X11" s="21">
        <v>65000</v>
      </c>
      <c r="Y11" s="21">
        <v>0</v>
      </c>
      <c r="Z11" s="21">
        <v>240</v>
      </c>
      <c r="AA11" s="21">
        <v>227</v>
      </c>
      <c r="AB11" s="23">
        <f>W11/(D11 +E11)</f>
        <v>1861.2384615384615</v>
      </c>
      <c r="AC11" s="23">
        <f>U11/Z11</f>
        <v>201.63416666666666</v>
      </c>
      <c r="AD11" s="23" t="s">
        <v>1663</v>
      </c>
      <c r="AE11" s="284"/>
    </row>
    <row r="12" spans="1:31" x14ac:dyDescent="0.25">
      <c r="A12" s="21" t="s">
        <v>50</v>
      </c>
      <c r="B12" s="32" t="s">
        <v>899</v>
      </c>
      <c r="C12" s="21" t="s">
        <v>901</v>
      </c>
      <c r="D12" s="21">
        <v>0</v>
      </c>
      <c r="E12" s="21">
        <v>15.47</v>
      </c>
      <c r="F12" s="21" t="s">
        <v>544</v>
      </c>
      <c r="G12" s="21" t="s">
        <v>901</v>
      </c>
      <c r="H12" s="21">
        <v>0</v>
      </c>
      <c r="I12" s="21">
        <v>12</v>
      </c>
      <c r="J12" s="33">
        <v>12</v>
      </c>
      <c r="K12" s="23">
        <v>15096</v>
      </c>
      <c r="L12" s="23">
        <v>245.52</v>
      </c>
      <c r="M12" s="23">
        <v>2364.0300000000002</v>
      </c>
      <c r="N12" s="23">
        <v>0</v>
      </c>
      <c r="O12" s="23">
        <v>1054.32</v>
      </c>
      <c r="P12" s="23">
        <v>7116.8</v>
      </c>
      <c r="Q12" s="23">
        <v>5334.15</v>
      </c>
      <c r="R12" s="23">
        <v>684</v>
      </c>
      <c r="S12" s="23">
        <v>0</v>
      </c>
      <c r="T12" s="23">
        <v>0</v>
      </c>
      <c r="U12" s="23">
        <v>31894.82</v>
      </c>
      <c r="V12" s="23">
        <v>0</v>
      </c>
      <c r="W12" s="23">
        <f t="shared" si="0"/>
        <v>31894.82</v>
      </c>
      <c r="X12" s="21">
        <v>39000</v>
      </c>
      <c r="Y12" s="21">
        <v>0</v>
      </c>
      <c r="Z12" s="21">
        <v>144</v>
      </c>
      <c r="AA12" s="21">
        <v>130</v>
      </c>
      <c r="AB12" s="23">
        <f>W12/(D12 +E12)</f>
        <v>2061.7207498383968</v>
      </c>
      <c r="AC12" s="23">
        <f>U12/Z12</f>
        <v>221.49180555555554</v>
      </c>
      <c r="AD12" s="23" t="s">
        <v>1663</v>
      </c>
      <c r="AE12" s="284">
        <v>1</v>
      </c>
    </row>
    <row r="13" spans="1:31" x14ac:dyDescent="0.25">
      <c r="A13" s="21" t="s">
        <v>607</v>
      </c>
      <c r="B13" s="32" t="s">
        <v>1222</v>
      </c>
      <c r="C13" s="21" t="s">
        <v>1223</v>
      </c>
      <c r="D13" s="21">
        <v>0</v>
      </c>
      <c r="E13" s="21">
        <v>26.076000000000001</v>
      </c>
      <c r="F13" s="21" t="s">
        <v>544</v>
      </c>
      <c r="G13" s="21" t="s">
        <v>1223</v>
      </c>
      <c r="H13" s="21">
        <v>0</v>
      </c>
      <c r="I13" s="33">
        <v>3</v>
      </c>
      <c r="J13" s="33">
        <v>11</v>
      </c>
      <c r="K13" s="34">
        <v>3660.45</v>
      </c>
      <c r="L13" s="34">
        <v>57.62</v>
      </c>
      <c r="M13" s="34">
        <v>573.22</v>
      </c>
      <c r="N13" s="23">
        <v>0</v>
      </c>
      <c r="O13" s="23">
        <v>157.32</v>
      </c>
      <c r="P13" s="34">
        <v>364.11</v>
      </c>
      <c r="Q13" s="23">
        <v>993</v>
      </c>
      <c r="R13" s="34">
        <v>171</v>
      </c>
      <c r="S13" s="23">
        <v>0</v>
      </c>
      <c r="T13" s="23">
        <v>0</v>
      </c>
      <c r="U13" s="23">
        <v>5976.72</v>
      </c>
      <c r="V13" s="23">
        <v>0</v>
      </c>
      <c r="W13" s="23">
        <f t="shared" si="0"/>
        <v>5976.72</v>
      </c>
      <c r="X13" s="21">
        <v>9778</v>
      </c>
      <c r="Y13" s="21">
        <v>0</v>
      </c>
      <c r="Z13" s="21">
        <v>33</v>
      </c>
      <c r="AA13" s="21">
        <v>33</v>
      </c>
      <c r="AB13" s="23">
        <f>W13/(D13+E13)</f>
        <v>229.20386562356191</v>
      </c>
      <c r="AC13" s="23">
        <f>U13/Z13</f>
        <v>181.11272727272728</v>
      </c>
      <c r="AD13" s="23" t="s">
        <v>1663</v>
      </c>
      <c r="AE13" s="284">
        <v>0.15</v>
      </c>
    </row>
    <row r="14" spans="1:31" x14ac:dyDescent="0.25">
      <c r="A14" s="21" t="s">
        <v>473</v>
      </c>
      <c r="B14" s="38" t="s">
        <v>642</v>
      </c>
      <c r="C14" s="21" t="s">
        <v>646</v>
      </c>
      <c r="D14" s="21">
        <v>9.5</v>
      </c>
      <c r="E14" s="21">
        <v>0</v>
      </c>
      <c r="F14" s="21" t="s">
        <v>177</v>
      </c>
      <c r="G14" s="21" t="s">
        <v>646</v>
      </c>
      <c r="H14" s="21">
        <v>0</v>
      </c>
      <c r="I14" s="21">
        <v>20</v>
      </c>
      <c r="J14" s="21">
        <v>12</v>
      </c>
      <c r="K14" s="23">
        <v>21709.599999999999</v>
      </c>
      <c r="L14" s="23">
        <v>0</v>
      </c>
      <c r="M14" s="23">
        <v>4341.92</v>
      </c>
      <c r="N14" s="23">
        <v>0</v>
      </c>
      <c r="O14" s="23">
        <v>905.96</v>
      </c>
      <c r="P14" s="23">
        <v>1260.5999999999999</v>
      </c>
      <c r="Q14" s="23">
        <v>7810</v>
      </c>
      <c r="R14" s="23">
        <v>1254</v>
      </c>
      <c r="S14" s="23">
        <v>0</v>
      </c>
      <c r="T14" s="23">
        <v>0</v>
      </c>
      <c r="U14" s="23">
        <v>37282.080000000002</v>
      </c>
      <c r="V14" s="23">
        <v>0</v>
      </c>
      <c r="W14" s="23">
        <f t="shared" si="0"/>
        <v>37282.080000000002</v>
      </c>
      <c r="X14" s="21">
        <v>23750</v>
      </c>
      <c r="Y14" s="21">
        <v>0</v>
      </c>
      <c r="Z14" s="21">
        <v>240</v>
      </c>
      <c r="AA14" s="21">
        <v>235</v>
      </c>
      <c r="AB14" s="23">
        <f>W14/(D14+E14)</f>
        <v>3924.4294736842107</v>
      </c>
      <c r="AC14" s="23">
        <f>W14/Z14</f>
        <v>155.34200000000001</v>
      </c>
      <c r="AD14" s="23" t="s">
        <v>1995</v>
      </c>
      <c r="AE14" s="284"/>
    </row>
    <row r="15" spans="1:31" x14ac:dyDescent="0.25">
      <c r="A15" s="21" t="s">
        <v>50</v>
      </c>
      <c r="B15" s="32" t="s">
        <v>1222</v>
      </c>
      <c r="C15" s="21" t="s">
        <v>1292</v>
      </c>
      <c r="D15" s="21">
        <v>0</v>
      </c>
      <c r="E15" s="21">
        <v>26.02</v>
      </c>
      <c r="F15" s="21" t="s">
        <v>544</v>
      </c>
      <c r="G15" s="21" t="s">
        <v>1228</v>
      </c>
      <c r="H15" s="21">
        <v>0</v>
      </c>
      <c r="I15" s="21">
        <v>3</v>
      </c>
      <c r="J15" s="33">
        <v>11</v>
      </c>
      <c r="K15" s="23">
        <v>3660.45</v>
      </c>
      <c r="L15" s="23">
        <v>57.62</v>
      </c>
      <c r="M15" s="23">
        <v>573.23</v>
      </c>
      <c r="N15" s="23">
        <v>0</v>
      </c>
      <c r="O15" s="23">
        <v>157.32</v>
      </c>
      <c r="P15" s="23">
        <v>364.11</v>
      </c>
      <c r="Q15" s="23">
        <v>934.8</v>
      </c>
      <c r="R15" s="23">
        <v>171</v>
      </c>
      <c r="S15" s="23">
        <v>0</v>
      </c>
      <c r="T15" s="23">
        <v>0</v>
      </c>
      <c r="U15" s="23">
        <v>5918.53</v>
      </c>
      <c r="V15" s="23">
        <v>0</v>
      </c>
      <c r="W15" s="23">
        <f t="shared" si="0"/>
        <v>5918.53</v>
      </c>
      <c r="X15" s="21">
        <v>9758</v>
      </c>
      <c r="Y15" s="21">
        <v>0</v>
      </c>
      <c r="Z15" s="21">
        <v>33</v>
      </c>
      <c r="AA15" s="21">
        <v>22</v>
      </c>
      <c r="AB15" s="23">
        <f>W15/(D15 +E15)</f>
        <v>227.46079938508839</v>
      </c>
      <c r="AC15" s="23">
        <f>U15/Z15</f>
        <v>179.34939393939393</v>
      </c>
      <c r="AD15" s="23" t="s">
        <v>1948</v>
      </c>
      <c r="AE15" s="284">
        <v>0.15</v>
      </c>
    </row>
    <row r="16" spans="1:31" x14ac:dyDescent="0.25">
      <c r="A16" s="21" t="s">
        <v>516</v>
      </c>
      <c r="B16" s="38" t="s">
        <v>672</v>
      </c>
      <c r="C16" s="21" t="s">
        <v>681</v>
      </c>
      <c r="D16" s="21">
        <v>7</v>
      </c>
      <c r="E16" s="21">
        <v>0</v>
      </c>
      <c r="F16" s="21" t="s">
        <v>191</v>
      </c>
      <c r="G16" s="21" t="s">
        <v>681</v>
      </c>
      <c r="H16" s="21">
        <v>0</v>
      </c>
      <c r="I16" s="21">
        <v>20</v>
      </c>
      <c r="J16" s="21">
        <v>11</v>
      </c>
      <c r="K16" s="23">
        <v>18360</v>
      </c>
      <c r="L16" s="23">
        <v>0</v>
      </c>
      <c r="M16" s="23">
        <v>3672</v>
      </c>
      <c r="N16" s="23">
        <v>0</v>
      </c>
      <c r="O16" s="23">
        <v>752.8</v>
      </c>
      <c r="P16" s="23">
        <v>1050</v>
      </c>
      <c r="Q16" s="23">
        <v>7100</v>
      </c>
      <c r="R16" s="23">
        <v>1140</v>
      </c>
      <c r="S16" s="23">
        <v>0</v>
      </c>
      <c r="T16" s="23">
        <v>0</v>
      </c>
      <c r="U16" s="23">
        <v>32074.799999999999</v>
      </c>
      <c r="V16" s="23">
        <v>0</v>
      </c>
      <c r="W16" s="23">
        <f t="shared" si="0"/>
        <v>32074.799999999999</v>
      </c>
      <c r="X16" s="21">
        <v>17500</v>
      </c>
      <c r="Y16" s="21">
        <v>0</v>
      </c>
      <c r="Z16" s="21">
        <v>240</v>
      </c>
      <c r="AA16" s="21">
        <v>180</v>
      </c>
      <c r="AB16" s="23">
        <f>W16/(D16+E16)</f>
        <v>4582.1142857142859</v>
      </c>
      <c r="AC16" s="23">
        <f>W16/Z16</f>
        <v>133.64500000000001</v>
      </c>
      <c r="AD16" s="23" t="s">
        <v>1694</v>
      </c>
      <c r="AE16" s="284"/>
    </row>
    <row r="17" spans="1:31" x14ac:dyDescent="0.25">
      <c r="A17" s="21" t="s">
        <v>607</v>
      </c>
      <c r="B17" s="32" t="s">
        <v>689</v>
      </c>
      <c r="C17" s="21" t="s">
        <v>704</v>
      </c>
      <c r="D17" s="21">
        <v>7</v>
      </c>
      <c r="E17" s="21">
        <v>0</v>
      </c>
      <c r="F17" s="21" t="s">
        <v>177</v>
      </c>
      <c r="G17" s="21" t="s">
        <v>704</v>
      </c>
      <c r="H17" s="21">
        <v>0</v>
      </c>
      <c r="I17" s="33">
        <v>20</v>
      </c>
      <c r="J17" s="33">
        <v>12</v>
      </c>
      <c r="K17" s="34">
        <v>19736</v>
      </c>
      <c r="L17" s="34">
        <v>0</v>
      </c>
      <c r="M17" s="34">
        <v>3947.2</v>
      </c>
      <c r="N17" s="23">
        <v>0</v>
      </c>
      <c r="O17" s="23">
        <v>823.6</v>
      </c>
      <c r="P17" s="34">
        <v>1146</v>
      </c>
      <c r="Q17" s="23">
        <v>7100</v>
      </c>
      <c r="R17" s="34">
        <v>1140</v>
      </c>
      <c r="S17" s="23">
        <v>0</v>
      </c>
      <c r="T17" s="23">
        <v>0</v>
      </c>
      <c r="U17" s="23">
        <v>33892.800000000003</v>
      </c>
      <c r="V17" s="23">
        <v>0</v>
      </c>
      <c r="W17" s="23">
        <f t="shared" si="0"/>
        <v>33892.800000000003</v>
      </c>
      <c r="X17" s="21">
        <v>17500</v>
      </c>
      <c r="Y17" s="21">
        <v>0</v>
      </c>
      <c r="Z17" s="21">
        <v>240</v>
      </c>
      <c r="AA17" s="21">
        <v>168</v>
      </c>
      <c r="AB17" s="23">
        <f>W17/(D17+E17)</f>
        <v>4841.8285714285721</v>
      </c>
      <c r="AC17" s="23">
        <f>U17/Z17</f>
        <v>141.22</v>
      </c>
      <c r="AD17" s="23" t="s">
        <v>1918</v>
      </c>
      <c r="AE17" s="284"/>
    </row>
    <row r="18" spans="1:31" x14ac:dyDescent="0.25">
      <c r="A18" s="21" t="s">
        <v>469</v>
      </c>
      <c r="B18" s="38" t="s">
        <v>985</v>
      </c>
      <c r="C18" s="21" t="s">
        <v>991</v>
      </c>
      <c r="D18" s="21">
        <v>0</v>
      </c>
      <c r="E18" s="21">
        <v>7.03</v>
      </c>
      <c r="F18" s="21" t="s">
        <v>544</v>
      </c>
      <c r="G18" s="21" t="s">
        <v>991</v>
      </c>
      <c r="H18" s="21">
        <v>0</v>
      </c>
      <c r="I18" s="21">
        <v>3</v>
      </c>
      <c r="J18" s="21">
        <v>12</v>
      </c>
      <c r="K18" s="23">
        <v>3310.5</v>
      </c>
      <c r="L18" s="23">
        <v>52.11</v>
      </c>
      <c r="M18" s="23">
        <v>0</v>
      </c>
      <c r="N18" s="23">
        <v>0</v>
      </c>
      <c r="O18" s="23">
        <v>140.58000000000001</v>
      </c>
      <c r="P18" s="23">
        <v>347.91</v>
      </c>
      <c r="Q18" s="23">
        <v>1233.33</v>
      </c>
      <c r="R18" s="23">
        <v>171</v>
      </c>
      <c r="S18" s="23">
        <v>0</v>
      </c>
      <c r="T18" s="23">
        <v>0</v>
      </c>
      <c r="U18" s="23">
        <v>5255.43</v>
      </c>
      <c r="V18" s="23">
        <v>0</v>
      </c>
      <c r="W18" s="23">
        <f t="shared" si="0"/>
        <v>5255.43</v>
      </c>
      <c r="X18" s="21">
        <v>2625</v>
      </c>
      <c r="Y18" s="21">
        <v>0</v>
      </c>
      <c r="Z18" s="21">
        <v>36</v>
      </c>
      <c r="AA18" s="21">
        <v>22</v>
      </c>
      <c r="AB18" s="23">
        <f>W18/(D18+E18)</f>
        <v>747.5718349928876</v>
      </c>
      <c r="AC18" s="23">
        <f>W18/Z18</f>
        <v>145.98416666666668</v>
      </c>
      <c r="AD18" s="23" t="s">
        <v>1918</v>
      </c>
      <c r="AE18" s="284">
        <v>0.14000000000000001</v>
      </c>
    </row>
    <row r="19" spans="1:31" x14ac:dyDescent="0.25">
      <c r="A19" s="21" t="s">
        <v>50</v>
      </c>
      <c r="B19" s="32" t="s">
        <v>1022</v>
      </c>
      <c r="C19" s="21" t="s">
        <v>1030</v>
      </c>
      <c r="D19" s="21">
        <v>0</v>
      </c>
      <c r="E19" s="21">
        <v>7.02</v>
      </c>
      <c r="F19" s="21" t="s">
        <v>544</v>
      </c>
      <c r="G19" s="21" t="s">
        <v>1030</v>
      </c>
      <c r="H19" s="21">
        <v>0</v>
      </c>
      <c r="I19" s="21">
        <v>3</v>
      </c>
      <c r="J19" s="33">
        <v>12</v>
      </c>
      <c r="K19" s="23">
        <v>3540</v>
      </c>
      <c r="L19" s="23">
        <v>56.7</v>
      </c>
      <c r="M19" s="23">
        <v>554.36</v>
      </c>
      <c r="N19" s="23">
        <v>0</v>
      </c>
      <c r="O19" s="23">
        <v>152.69999999999999</v>
      </c>
      <c r="P19" s="23">
        <v>377.52</v>
      </c>
      <c r="Q19" s="23">
        <v>1233.33</v>
      </c>
      <c r="R19" s="23">
        <v>171</v>
      </c>
      <c r="S19" s="23">
        <v>0</v>
      </c>
      <c r="T19" s="23">
        <v>0</v>
      </c>
      <c r="U19" s="23">
        <v>6085.61</v>
      </c>
      <c r="V19" s="23">
        <v>0</v>
      </c>
      <c r="W19" s="23">
        <f t="shared" si="0"/>
        <v>6085.61</v>
      </c>
      <c r="X19" s="21">
        <v>2625</v>
      </c>
      <c r="Y19" s="21">
        <v>0</v>
      </c>
      <c r="Z19" s="21">
        <v>36</v>
      </c>
      <c r="AA19" s="21">
        <v>36</v>
      </c>
      <c r="AB19" s="23">
        <f>W19/(D19 +E19)</f>
        <v>866.89601139601143</v>
      </c>
      <c r="AC19" s="23">
        <f>U19/Z19</f>
        <v>169.04472222222222</v>
      </c>
      <c r="AD19" s="23" t="s">
        <v>1737</v>
      </c>
      <c r="AE19" s="284">
        <v>0.14000000000000001</v>
      </c>
    </row>
    <row r="20" spans="1:31" x14ac:dyDescent="0.25">
      <c r="A20" s="21" t="s">
        <v>604</v>
      </c>
      <c r="B20" s="32" t="s">
        <v>998</v>
      </c>
      <c r="C20" s="21" t="s">
        <v>999</v>
      </c>
      <c r="D20" s="21">
        <v>8.25</v>
      </c>
      <c r="E20" s="21">
        <v>0</v>
      </c>
      <c r="F20" s="21" t="s">
        <v>177</v>
      </c>
      <c r="G20" s="21" t="s">
        <v>999</v>
      </c>
      <c r="H20" s="21">
        <v>0</v>
      </c>
      <c r="I20" s="33">
        <v>20</v>
      </c>
      <c r="J20" s="33">
        <v>12</v>
      </c>
      <c r="K20" s="34">
        <v>24851.200000000001</v>
      </c>
      <c r="L20" s="34">
        <v>398.04</v>
      </c>
      <c r="M20" s="34">
        <v>3891.7</v>
      </c>
      <c r="N20" s="23">
        <v>0</v>
      </c>
      <c r="O20" s="23">
        <v>1078.8</v>
      </c>
      <c r="P20" s="34">
        <v>2496</v>
      </c>
      <c r="Q20" s="23">
        <v>11464</v>
      </c>
      <c r="R20" s="34">
        <v>1140</v>
      </c>
      <c r="S20" s="23">
        <v>0</v>
      </c>
      <c r="T20" s="23">
        <v>0</v>
      </c>
      <c r="U20" s="23">
        <v>45319.74</v>
      </c>
      <c r="V20" s="23">
        <v>0</v>
      </c>
      <c r="W20" s="23">
        <f t="shared" si="0"/>
        <v>45319.74</v>
      </c>
      <c r="X20" s="21">
        <v>20625</v>
      </c>
      <c r="Y20" s="21">
        <v>0</v>
      </c>
      <c r="Z20" s="21">
        <v>92</v>
      </c>
      <c r="AA20" s="21">
        <v>175</v>
      </c>
      <c r="AB20" s="23">
        <f>W20/(D20+E20)</f>
        <v>5493.3018181818179</v>
      </c>
      <c r="AC20" s="23">
        <f>U20/Z20</f>
        <v>492.60586956521735</v>
      </c>
      <c r="AD20" s="23" t="s">
        <v>1737</v>
      </c>
      <c r="AE20" s="284"/>
    </row>
    <row r="21" spans="1:31" x14ac:dyDescent="0.25">
      <c r="A21" s="21" t="s">
        <v>473</v>
      </c>
      <c r="B21" s="38" t="s">
        <v>689</v>
      </c>
      <c r="C21" s="21" t="s">
        <v>693</v>
      </c>
      <c r="D21" s="21">
        <v>7</v>
      </c>
      <c r="E21" s="21">
        <v>0</v>
      </c>
      <c r="F21" s="21" t="s">
        <v>177</v>
      </c>
      <c r="G21" s="21" t="s">
        <v>693</v>
      </c>
      <c r="H21" s="21">
        <v>0</v>
      </c>
      <c r="I21" s="21">
        <v>20</v>
      </c>
      <c r="J21" s="21">
        <v>12</v>
      </c>
      <c r="K21" s="23">
        <v>19736</v>
      </c>
      <c r="L21" s="23">
        <v>0</v>
      </c>
      <c r="M21" s="23">
        <v>3947.2</v>
      </c>
      <c r="N21" s="23">
        <v>0</v>
      </c>
      <c r="O21" s="23">
        <v>823.6</v>
      </c>
      <c r="P21" s="23">
        <v>1146</v>
      </c>
      <c r="Q21" s="23">
        <v>7100</v>
      </c>
      <c r="R21" s="23">
        <v>1140</v>
      </c>
      <c r="S21" s="23">
        <v>0</v>
      </c>
      <c r="T21" s="23">
        <v>0</v>
      </c>
      <c r="U21" s="23">
        <v>33892.800000000003</v>
      </c>
      <c r="V21" s="23">
        <v>0</v>
      </c>
      <c r="W21" s="23">
        <f t="shared" si="0"/>
        <v>33892.800000000003</v>
      </c>
      <c r="X21" s="21">
        <v>17500</v>
      </c>
      <c r="Y21" s="21">
        <v>0</v>
      </c>
      <c r="Z21" s="21">
        <v>240</v>
      </c>
      <c r="AA21" s="21">
        <v>172</v>
      </c>
      <c r="AB21" s="23">
        <f>W21/(D21+E21)</f>
        <v>4841.8285714285721</v>
      </c>
      <c r="AC21" s="23">
        <f>W21/Z21</f>
        <v>141.22</v>
      </c>
      <c r="AD21" s="23" t="s">
        <v>1737</v>
      </c>
      <c r="AE21" s="284"/>
    </row>
    <row r="22" spans="1:31" x14ac:dyDescent="0.25">
      <c r="A22" s="21" t="s">
        <v>469</v>
      </c>
      <c r="B22" s="38" t="s">
        <v>672</v>
      </c>
      <c r="C22" s="21" t="s">
        <v>680</v>
      </c>
      <c r="D22" s="21">
        <v>7</v>
      </c>
      <c r="E22" s="21">
        <v>0</v>
      </c>
      <c r="F22" s="21" t="s">
        <v>177</v>
      </c>
      <c r="G22" s="21" t="s">
        <v>680</v>
      </c>
      <c r="H22" s="21">
        <v>0</v>
      </c>
      <c r="I22" s="21">
        <v>20</v>
      </c>
      <c r="J22" s="21">
        <v>11</v>
      </c>
      <c r="K22" s="23">
        <v>19736</v>
      </c>
      <c r="L22" s="23">
        <v>0</v>
      </c>
      <c r="M22" s="23">
        <v>3947.2</v>
      </c>
      <c r="N22" s="23">
        <v>0</v>
      </c>
      <c r="O22" s="23">
        <v>823.6</v>
      </c>
      <c r="P22" s="23">
        <v>1146</v>
      </c>
      <c r="Q22" s="23">
        <v>7100</v>
      </c>
      <c r="R22" s="23">
        <v>1140</v>
      </c>
      <c r="S22" s="23">
        <v>0</v>
      </c>
      <c r="T22" s="23">
        <v>0</v>
      </c>
      <c r="U22" s="23">
        <v>33892.800000000003</v>
      </c>
      <c r="V22" s="23">
        <v>0</v>
      </c>
      <c r="W22" s="23">
        <f t="shared" si="0"/>
        <v>33892.800000000003</v>
      </c>
      <c r="X22" s="21">
        <v>17500</v>
      </c>
      <c r="Y22" s="21">
        <v>0</v>
      </c>
      <c r="Z22" s="21">
        <v>240</v>
      </c>
      <c r="AA22" s="21">
        <v>177</v>
      </c>
      <c r="AB22" s="23">
        <f>W22/(D22+E22)</f>
        <v>4841.8285714285721</v>
      </c>
      <c r="AC22" s="23">
        <f>W22/Z22</f>
        <v>141.22</v>
      </c>
      <c r="AD22" s="23" t="s">
        <v>1751</v>
      </c>
      <c r="AE22" s="284"/>
    </row>
    <row r="23" spans="1:31" x14ac:dyDescent="0.25">
      <c r="A23" s="21" t="s">
        <v>604</v>
      </c>
      <c r="B23" s="32" t="s">
        <v>771</v>
      </c>
      <c r="C23" s="21" t="s">
        <v>782</v>
      </c>
      <c r="D23" s="21">
        <v>26</v>
      </c>
      <c r="E23" s="21">
        <v>0</v>
      </c>
      <c r="F23" s="21" t="s">
        <v>177</v>
      </c>
      <c r="G23" s="21" t="s">
        <v>782</v>
      </c>
      <c r="H23" s="21">
        <v>0</v>
      </c>
      <c r="I23" s="33">
        <v>20</v>
      </c>
      <c r="J23" s="33">
        <v>12</v>
      </c>
      <c r="K23" s="34">
        <v>24770</v>
      </c>
      <c r="L23" s="34">
        <v>401.4</v>
      </c>
      <c r="M23" s="34">
        <v>3878.98</v>
      </c>
      <c r="N23" s="23">
        <v>0</v>
      </c>
      <c r="O23" s="23">
        <v>1572.4</v>
      </c>
      <c r="P23" s="34">
        <v>9529.6</v>
      </c>
      <c r="Q23" s="23">
        <v>8890.25</v>
      </c>
      <c r="R23" s="34">
        <v>1140</v>
      </c>
      <c r="S23" s="23">
        <v>0</v>
      </c>
      <c r="T23" s="23">
        <v>0</v>
      </c>
      <c r="U23" s="23">
        <v>50182.63</v>
      </c>
      <c r="V23" s="23">
        <v>0</v>
      </c>
      <c r="W23" s="23">
        <f t="shared" si="0"/>
        <v>50182.63</v>
      </c>
      <c r="X23" s="21">
        <v>65000</v>
      </c>
      <c r="Y23" s="21">
        <v>0</v>
      </c>
      <c r="Z23" s="21">
        <v>240</v>
      </c>
      <c r="AA23" s="21">
        <v>172</v>
      </c>
      <c r="AB23" s="23">
        <f>W23/(D23+E23)</f>
        <v>1930.1011538461537</v>
      </c>
      <c r="AC23" s="23">
        <f>U23/Z23</f>
        <v>209.09429166666666</v>
      </c>
      <c r="AD23" s="23" t="s">
        <v>1711</v>
      </c>
      <c r="AE23" s="284"/>
    </row>
    <row r="24" spans="1:31" x14ac:dyDescent="0.25">
      <c r="A24" s="21" t="s">
        <v>50</v>
      </c>
      <c r="B24" s="32" t="s">
        <v>689</v>
      </c>
      <c r="C24" s="21" t="s">
        <v>691</v>
      </c>
      <c r="D24" s="21">
        <v>7</v>
      </c>
      <c r="E24" s="21">
        <v>0</v>
      </c>
      <c r="F24" s="21" t="s">
        <v>177</v>
      </c>
      <c r="G24" s="21" t="s">
        <v>691</v>
      </c>
      <c r="H24" s="21">
        <v>0</v>
      </c>
      <c r="I24" s="21">
        <v>20</v>
      </c>
      <c r="J24" s="33">
        <v>12</v>
      </c>
      <c r="K24" s="23">
        <v>21112</v>
      </c>
      <c r="L24" s="23">
        <v>0</v>
      </c>
      <c r="M24" s="23">
        <v>4222.3999999999996</v>
      </c>
      <c r="N24" s="23">
        <v>0</v>
      </c>
      <c r="O24" s="23">
        <v>894.4</v>
      </c>
      <c r="P24" s="23">
        <v>1115</v>
      </c>
      <c r="Q24" s="23">
        <v>7100</v>
      </c>
      <c r="R24" s="23">
        <v>1140</v>
      </c>
      <c r="S24" s="23">
        <v>0</v>
      </c>
      <c r="T24" s="23">
        <v>0</v>
      </c>
      <c r="U24" s="23">
        <v>35583.800000000003</v>
      </c>
      <c r="V24" s="23">
        <v>0</v>
      </c>
      <c r="W24" s="23">
        <f t="shared" si="0"/>
        <v>35583.800000000003</v>
      </c>
      <c r="X24" s="21">
        <v>17500</v>
      </c>
      <c r="Y24" s="21">
        <v>0</v>
      </c>
      <c r="Z24" s="21">
        <v>240</v>
      </c>
      <c r="AA24" s="21">
        <v>120</v>
      </c>
      <c r="AB24" s="23">
        <f>W24/(D24 +E24)</f>
        <v>5083.4000000000005</v>
      </c>
      <c r="AC24" s="23">
        <f>U24/Z24</f>
        <v>148.26583333333335</v>
      </c>
      <c r="AD24" s="23" t="s">
        <v>1668</v>
      </c>
      <c r="AE24" s="284"/>
    </row>
    <row r="25" spans="1:31" x14ac:dyDescent="0.25">
      <c r="A25" s="21" t="s">
        <v>473</v>
      </c>
      <c r="B25" s="38" t="s">
        <v>1074</v>
      </c>
      <c r="C25" s="21" t="s">
        <v>1079</v>
      </c>
      <c r="D25" s="21">
        <v>0</v>
      </c>
      <c r="E25" s="21">
        <v>7</v>
      </c>
      <c r="F25" s="21" t="s">
        <v>544</v>
      </c>
      <c r="G25" s="21" t="s">
        <v>1079</v>
      </c>
      <c r="H25" s="21">
        <v>0</v>
      </c>
      <c r="I25" s="21">
        <v>4</v>
      </c>
      <c r="J25" s="21">
        <v>11</v>
      </c>
      <c r="K25" s="23">
        <v>4414</v>
      </c>
      <c r="L25" s="23">
        <v>69.48</v>
      </c>
      <c r="M25" s="23">
        <v>0</v>
      </c>
      <c r="N25" s="23">
        <v>0</v>
      </c>
      <c r="O25" s="23">
        <v>187.44</v>
      </c>
      <c r="P25" s="23">
        <v>463.88</v>
      </c>
      <c r="Q25" s="23">
        <v>1644.44</v>
      </c>
      <c r="R25" s="23">
        <v>228</v>
      </c>
      <c r="S25" s="23">
        <v>0</v>
      </c>
      <c r="T25" s="23">
        <v>0</v>
      </c>
      <c r="U25" s="23">
        <v>7007.24</v>
      </c>
      <c r="V25" s="23">
        <v>0</v>
      </c>
      <c r="W25" s="23">
        <f t="shared" si="0"/>
        <v>7007.24</v>
      </c>
      <c r="X25" s="21">
        <v>3500</v>
      </c>
      <c r="Y25" s="21">
        <v>0</v>
      </c>
      <c r="Z25" s="21">
        <v>44</v>
      </c>
      <c r="AA25" s="21">
        <v>44</v>
      </c>
      <c r="AB25" s="23">
        <f>W25/(D25+E25)</f>
        <v>1001.0342857142857</v>
      </c>
      <c r="AC25" s="23">
        <f>W25/Z25</f>
        <v>159.25545454545454</v>
      </c>
      <c r="AD25" s="23" t="s">
        <v>1668</v>
      </c>
      <c r="AE25" s="284">
        <v>0.2</v>
      </c>
    </row>
    <row r="26" spans="1:31" x14ac:dyDescent="0.25">
      <c r="A26" s="21" t="s">
        <v>1267</v>
      </c>
      <c r="B26" s="38" t="s">
        <v>2121</v>
      </c>
      <c r="C26" s="21" t="s">
        <v>2140</v>
      </c>
      <c r="D26" s="21">
        <v>7.03</v>
      </c>
      <c r="E26" s="21">
        <v>0</v>
      </c>
      <c r="F26" s="21" t="s">
        <v>177</v>
      </c>
      <c r="G26" s="21" t="s">
        <v>2140</v>
      </c>
      <c r="H26" s="21">
        <v>0</v>
      </c>
      <c r="I26" s="21">
        <v>20</v>
      </c>
      <c r="J26" s="21">
        <v>11</v>
      </c>
      <c r="K26" s="23">
        <v>27633.8</v>
      </c>
      <c r="L26" s="23">
        <v>436.12</v>
      </c>
      <c r="M26" s="23">
        <v>4327.45</v>
      </c>
      <c r="N26" s="23">
        <v>0</v>
      </c>
      <c r="O26" s="23">
        <v>1416</v>
      </c>
      <c r="P26" s="23">
        <v>5623</v>
      </c>
      <c r="Q26" s="23">
        <v>9500</v>
      </c>
      <c r="R26" s="23">
        <v>1277</v>
      </c>
      <c r="S26" s="23">
        <v>0</v>
      </c>
      <c r="T26" s="23">
        <v>0</v>
      </c>
      <c r="U26" s="23">
        <v>50213.37</v>
      </c>
      <c r="V26" s="23">
        <v>0</v>
      </c>
      <c r="W26" s="23">
        <f t="shared" si="0"/>
        <v>50213.37</v>
      </c>
      <c r="X26" s="21">
        <v>17575</v>
      </c>
      <c r="Y26" s="21">
        <v>0</v>
      </c>
      <c r="Z26" s="21">
        <v>220</v>
      </c>
      <c r="AA26" s="21">
        <v>220</v>
      </c>
      <c r="AB26" s="23">
        <f>W26/(D26+E26)</f>
        <v>7142.7268847795167</v>
      </c>
      <c r="AC26" s="23">
        <f>W26/Z26</f>
        <v>228.24259090909092</v>
      </c>
      <c r="AD26" s="23" t="s">
        <v>1668</v>
      </c>
      <c r="AE26" s="284"/>
    </row>
    <row r="27" spans="1:31" x14ac:dyDescent="0.25">
      <c r="A27" s="21" t="s">
        <v>50</v>
      </c>
      <c r="B27" s="32" t="s">
        <v>653</v>
      </c>
      <c r="C27" s="21" t="s">
        <v>670</v>
      </c>
      <c r="D27" s="21">
        <v>13</v>
      </c>
      <c r="E27" s="21">
        <v>0</v>
      </c>
      <c r="F27" s="21" t="s">
        <v>177</v>
      </c>
      <c r="G27" s="21" t="s">
        <v>670</v>
      </c>
      <c r="H27" s="21">
        <v>0</v>
      </c>
      <c r="I27" s="21">
        <v>12</v>
      </c>
      <c r="J27" s="33">
        <v>12</v>
      </c>
      <c r="K27" s="23">
        <v>13564.8</v>
      </c>
      <c r="L27" s="23">
        <v>0</v>
      </c>
      <c r="M27" s="23">
        <v>2712.96</v>
      </c>
      <c r="N27" s="23">
        <v>0</v>
      </c>
      <c r="O27" s="23">
        <v>904.24</v>
      </c>
      <c r="P27" s="23">
        <v>7807.56</v>
      </c>
      <c r="Q27" s="23">
        <v>4260</v>
      </c>
      <c r="R27" s="23">
        <v>684</v>
      </c>
      <c r="S27" s="23">
        <v>0</v>
      </c>
      <c r="T27" s="23">
        <v>0</v>
      </c>
      <c r="U27" s="23">
        <v>29933.56</v>
      </c>
      <c r="V27" s="23">
        <v>0</v>
      </c>
      <c r="W27" s="23">
        <f t="shared" si="0"/>
        <v>29933.56</v>
      </c>
      <c r="X27" s="21">
        <v>32500</v>
      </c>
      <c r="Y27" s="21">
        <v>0</v>
      </c>
      <c r="Z27" s="21">
        <v>144</v>
      </c>
      <c r="AA27" s="21">
        <v>109</v>
      </c>
      <c r="AB27" s="23">
        <f>W27/(D27 +E27)</f>
        <v>2302.5815384615385</v>
      </c>
      <c r="AC27" s="23">
        <f>U27/Z27</f>
        <v>207.87194444444447</v>
      </c>
      <c r="AD27" s="23" t="s">
        <v>1667</v>
      </c>
      <c r="AE27" s="284"/>
    </row>
    <row r="28" spans="1:31" x14ac:dyDescent="0.25">
      <c r="A28" s="21" t="s">
        <v>607</v>
      </c>
      <c r="B28" s="32" t="s">
        <v>985</v>
      </c>
      <c r="C28" s="21" t="s">
        <v>992</v>
      </c>
      <c r="D28" s="21">
        <v>8.25</v>
      </c>
      <c r="E28" s="21">
        <v>0</v>
      </c>
      <c r="F28" s="21" t="s">
        <v>177</v>
      </c>
      <c r="G28" s="21" t="s">
        <v>992</v>
      </c>
      <c r="H28" s="21">
        <v>0</v>
      </c>
      <c r="I28" s="33">
        <v>20</v>
      </c>
      <c r="J28" s="33">
        <v>11</v>
      </c>
      <c r="K28" s="34">
        <v>23240</v>
      </c>
      <c r="L28" s="34">
        <v>365.82</v>
      </c>
      <c r="M28" s="34">
        <v>3639.38</v>
      </c>
      <c r="N28" s="23">
        <v>0</v>
      </c>
      <c r="O28" s="23">
        <v>993.2</v>
      </c>
      <c r="P28" s="34">
        <v>2300.4</v>
      </c>
      <c r="Q28" s="23">
        <v>10016</v>
      </c>
      <c r="R28" s="34">
        <v>1140</v>
      </c>
      <c r="S28" s="23">
        <v>0</v>
      </c>
      <c r="T28" s="23">
        <v>0</v>
      </c>
      <c r="U28" s="23">
        <v>41694.800000000003</v>
      </c>
      <c r="V28" s="23">
        <v>0</v>
      </c>
      <c r="W28" s="23">
        <f t="shared" si="0"/>
        <v>41694.800000000003</v>
      </c>
      <c r="X28" s="21">
        <v>20625</v>
      </c>
      <c r="Y28" s="21">
        <v>0</v>
      </c>
      <c r="Z28" s="21">
        <v>220</v>
      </c>
      <c r="AA28" s="21">
        <v>125</v>
      </c>
      <c r="AB28" s="23">
        <f t="shared" ref="AB28:AB42" si="1">W28/(D28+E28)</f>
        <v>5053.9151515151516</v>
      </c>
      <c r="AC28" s="23">
        <f>U28/Z28</f>
        <v>189.52181818181819</v>
      </c>
      <c r="AD28" s="23" t="s">
        <v>1704</v>
      </c>
      <c r="AE28" s="284"/>
    </row>
    <row r="29" spans="1:31" x14ac:dyDescent="0.25">
      <c r="A29" s="21" t="s">
        <v>604</v>
      </c>
      <c r="B29" s="32" t="s">
        <v>672</v>
      </c>
      <c r="C29" s="21" t="s">
        <v>674</v>
      </c>
      <c r="D29" s="21">
        <v>7</v>
      </c>
      <c r="E29" s="21">
        <v>0</v>
      </c>
      <c r="F29" s="21" t="s">
        <v>177</v>
      </c>
      <c r="G29" s="21" t="s">
        <v>674</v>
      </c>
      <c r="H29" s="21">
        <v>0</v>
      </c>
      <c r="I29" s="33">
        <v>20</v>
      </c>
      <c r="J29" s="33">
        <v>12</v>
      </c>
      <c r="K29" s="34">
        <v>21112</v>
      </c>
      <c r="L29" s="34">
        <v>0</v>
      </c>
      <c r="M29" s="34">
        <v>4222.3999999999996</v>
      </c>
      <c r="N29" s="23">
        <v>0</v>
      </c>
      <c r="O29" s="23">
        <v>894.4</v>
      </c>
      <c r="P29" s="34">
        <v>1115</v>
      </c>
      <c r="Q29" s="23">
        <v>7100</v>
      </c>
      <c r="R29" s="34">
        <v>1140</v>
      </c>
      <c r="S29" s="23">
        <v>0</v>
      </c>
      <c r="T29" s="23">
        <v>0</v>
      </c>
      <c r="U29" s="23">
        <v>35583.800000000003</v>
      </c>
      <c r="V29" s="23">
        <v>0</v>
      </c>
      <c r="W29" s="23">
        <f t="shared" si="0"/>
        <v>35583.800000000003</v>
      </c>
      <c r="X29" s="21">
        <v>17500</v>
      </c>
      <c r="Y29" s="21">
        <v>0</v>
      </c>
      <c r="Z29" s="21">
        <v>240</v>
      </c>
      <c r="AA29" s="21">
        <v>115</v>
      </c>
      <c r="AB29" s="23">
        <f t="shared" si="1"/>
        <v>5083.4000000000005</v>
      </c>
      <c r="AC29" s="23">
        <f>U29/Z29</f>
        <v>148.26583333333335</v>
      </c>
      <c r="AD29" s="23" t="s">
        <v>1704</v>
      </c>
      <c r="AE29" s="284"/>
    </row>
    <row r="30" spans="1:31" x14ac:dyDescent="0.25">
      <c r="A30" s="21" t="s">
        <v>604</v>
      </c>
      <c r="B30" s="32" t="s">
        <v>954</v>
      </c>
      <c r="C30" s="21" t="s">
        <v>959</v>
      </c>
      <c r="D30" s="21">
        <v>0</v>
      </c>
      <c r="E30" s="21">
        <v>3.36</v>
      </c>
      <c r="F30" s="21" t="s">
        <v>544</v>
      </c>
      <c r="G30" s="21" t="s">
        <v>960</v>
      </c>
      <c r="H30" s="21">
        <v>0</v>
      </c>
      <c r="I30" s="33">
        <v>10</v>
      </c>
      <c r="J30" s="33">
        <v>12</v>
      </c>
      <c r="K30" s="34">
        <v>11800</v>
      </c>
      <c r="L30" s="34">
        <v>189</v>
      </c>
      <c r="M30" s="34">
        <v>1847.88</v>
      </c>
      <c r="N30" s="23">
        <v>0</v>
      </c>
      <c r="O30" s="23">
        <v>509</v>
      </c>
      <c r="P30" s="34">
        <v>1258.4000000000001</v>
      </c>
      <c r="Q30" s="23">
        <v>4278.1099999999997</v>
      </c>
      <c r="R30" s="34">
        <v>570</v>
      </c>
      <c r="S30" s="23">
        <v>0</v>
      </c>
      <c r="T30" s="23">
        <v>0</v>
      </c>
      <c r="U30" s="23">
        <v>20452.39</v>
      </c>
      <c r="V30" s="23">
        <v>0</v>
      </c>
      <c r="W30" s="23">
        <f t="shared" si="0"/>
        <v>20452.39</v>
      </c>
      <c r="X30" s="21">
        <v>8750</v>
      </c>
      <c r="Y30" s="21">
        <v>0</v>
      </c>
      <c r="Z30" s="21">
        <v>120</v>
      </c>
      <c r="AA30" s="21">
        <v>92</v>
      </c>
      <c r="AB30" s="23">
        <f t="shared" si="1"/>
        <v>6087.020833333333</v>
      </c>
      <c r="AC30" s="23">
        <f>U30/Z30</f>
        <v>170.43658333333332</v>
      </c>
      <c r="AD30" s="23" t="s">
        <v>1704</v>
      </c>
      <c r="AE30" s="284">
        <v>1</v>
      </c>
    </row>
    <row r="31" spans="1:31" x14ac:dyDescent="0.25">
      <c r="A31" s="21" t="s">
        <v>604</v>
      </c>
      <c r="B31" s="32" t="s">
        <v>689</v>
      </c>
      <c r="C31" s="21" t="s">
        <v>692</v>
      </c>
      <c r="D31" s="21">
        <v>7</v>
      </c>
      <c r="E31" s="21">
        <v>0</v>
      </c>
      <c r="F31" s="21" t="s">
        <v>177</v>
      </c>
      <c r="G31" s="21" t="s">
        <v>692</v>
      </c>
      <c r="H31" s="21">
        <v>0</v>
      </c>
      <c r="I31" s="33">
        <v>20</v>
      </c>
      <c r="J31" s="33">
        <v>12</v>
      </c>
      <c r="K31" s="34">
        <v>21112</v>
      </c>
      <c r="L31" s="34">
        <v>0</v>
      </c>
      <c r="M31" s="34">
        <v>4222.3999999999996</v>
      </c>
      <c r="N31" s="23">
        <v>0</v>
      </c>
      <c r="O31" s="23">
        <v>894.4</v>
      </c>
      <c r="P31" s="34">
        <v>1115</v>
      </c>
      <c r="Q31" s="23">
        <v>7100</v>
      </c>
      <c r="R31" s="34">
        <v>1140</v>
      </c>
      <c r="S31" s="23">
        <v>0</v>
      </c>
      <c r="T31" s="23">
        <v>0</v>
      </c>
      <c r="U31" s="23">
        <v>35583.800000000003</v>
      </c>
      <c r="V31" s="23">
        <v>0</v>
      </c>
      <c r="W31" s="23">
        <f t="shared" si="0"/>
        <v>35583.800000000003</v>
      </c>
      <c r="X31" s="21">
        <v>17500</v>
      </c>
      <c r="Y31" s="21">
        <v>0</v>
      </c>
      <c r="Z31" s="21">
        <v>240</v>
      </c>
      <c r="AA31" s="21">
        <v>127</v>
      </c>
      <c r="AB31" s="23">
        <f t="shared" si="1"/>
        <v>5083.4000000000005</v>
      </c>
      <c r="AC31" s="23">
        <f>U31/Z31</f>
        <v>148.26583333333335</v>
      </c>
      <c r="AD31" s="23" t="s">
        <v>1706</v>
      </c>
      <c r="AE31" s="284"/>
    </row>
    <row r="32" spans="1:31" x14ac:dyDescent="0.25">
      <c r="A32" s="21" t="s">
        <v>473</v>
      </c>
      <c r="B32" s="38" t="s">
        <v>1022</v>
      </c>
      <c r="C32" s="21" t="s">
        <v>1039</v>
      </c>
      <c r="D32" s="21">
        <v>0</v>
      </c>
      <c r="E32" s="21">
        <v>7.06</v>
      </c>
      <c r="F32" s="21" t="s">
        <v>544</v>
      </c>
      <c r="G32" s="21" t="s">
        <v>1039</v>
      </c>
      <c r="H32" s="21">
        <v>0</v>
      </c>
      <c r="I32" s="21">
        <v>5</v>
      </c>
      <c r="J32" s="21">
        <v>11</v>
      </c>
      <c r="K32" s="23">
        <v>5810</v>
      </c>
      <c r="L32" s="23">
        <v>91.45</v>
      </c>
      <c r="M32" s="23">
        <v>0</v>
      </c>
      <c r="N32" s="23">
        <v>0</v>
      </c>
      <c r="O32" s="23">
        <v>248.3</v>
      </c>
      <c r="P32" s="23">
        <v>575.1</v>
      </c>
      <c r="Q32" s="23">
        <v>2504</v>
      </c>
      <c r="R32" s="23">
        <v>285</v>
      </c>
      <c r="S32" s="23">
        <v>0</v>
      </c>
      <c r="T32" s="23">
        <v>0</v>
      </c>
      <c r="U32" s="23">
        <v>9513.85</v>
      </c>
      <c r="V32" s="23">
        <v>0</v>
      </c>
      <c r="W32" s="23">
        <f t="shared" si="0"/>
        <v>9513.85</v>
      </c>
      <c r="X32" s="21">
        <v>4375</v>
      </c>
      <c r="Y32" s="21">
        <v>0</v>
      </c>
      <c r="Z32" s="21">
        <v>55</v>
      </c>
      <c r="AA32" s="21">
        <v>55</v>
      </c>
      <c r="AB32" s="23">
        <f t="shared" si="1"/>
        <v>1347.5708215297452</v>
      </c>
      <c r="AC32" s="23">
        <f>W32/Z32</f>
        <v>172.97909090909093</v>
      </c>
      <c r="AD32" s="23" t="s">
        <v>1706</v>
      </c>
      <c r="AE32" s="284">
        <v>0.24</v>
      </c>
    </row>
    <row r="33" spans="1:31" x14ac:dyDescent="0.25">
      <c r="A33" s="21" t="s">
        <v>604</v>
      </c>
      <c r="B33" s="32" t="s">
        <v>689</v>
      </c>
      <c r="C33" s="21" t="s">
        <v>701</v>
      </c>
      <c r="D33" s="21">
        <v>7</v>
      </c>
      <c r="E33" s="21">
        <v>0</v>
      </c>
      <c r="F33" s="21" t="s">
        <v>177</v>
      </c>
      <c r="G33" s="21" t="s">
        <v>692</v>
      </c>
      <c r="H33" s="21">
        <v>0</v>
      </c>
      <c r="I33" s="33">
        <v>20</v>
      </c>
      <c r="J33" s="33">
        <v>12</v>
      </c>
      <c r="K33" s="34">
        <v>21112</v>
      </c>
      <c r="L33" s="34">
        <v>0</v>
      </c>
      <c r="M33" s="34">
        <v>4222.3999999999996</v>
      </c>
      <c r="N33" s="23">
        <v>0</v>
      </c>
      <c r="O33" s="23">
        <v>894.4</v>
      </c>
      <c r="P33" s="34">
        <v>1115</v>
      </c>
      <c r="Q33" s="23">
        <v>7100</v>
      </c>
      <c r="R33" s="34">
        <v>1140</v>
      </c>
      <c r="S33" s="23">
        <v>0</v>
      </c>
      <c r="T33" s="23">
        <v>0</v>
      </c>
      <c r="U33" s="23">
        <v>35583.800000000003</v>
      </c>
      <c r="V33" s="23">
        <v>0</v>
      </c>
      <c r="W33" s="23">
        <f t="shared" si="0"/>
        <v>35583.800000000003</v>
      </c>
      <c r="X33" s="21">
        <v>17500</v>
      </c>
      <c r="Y33" s="21">
        <v>0</v>
      </c>
      <c r="Z33" s="21">
        <v>240</v>
      </c>
      <c r="AA33" s="21">
        <v>130</v>
      </c>
      <c r="AB33" s="23">
        <f t="shared" si="1"/>
        <v>5083.4000000000005</v>
      </c>
      <c r="AC33" s="23">
        <f>U33/Z33</f>
        <v>148.26583333333335</v>
      </c>
      <c r="AD33" s="23" t="s">
        <v>1707</v>
      </c>
      <c r="AE33" s="284"/>
    </row>
    <row r="34" spans="1:31" x14ac:dyDescent="0.25">
      <c r="A34" s="21" t="s">
        <v>473</v>
      </c>
      <c r="B34" s="38" t="s">
        <v>1074</v>
      </c>
      <c r="C34" s="21" t="s">
        <v>1077</v>
      </c>
      <c r="D34" s="21">
        <v>0</v>
      </c>
      <c r="E34" s="21">
        <v>7.03</v>
      </c>
      <c r="F34" s="21" t="s">
        <v>544</v>
      </c>
      <c r="G34" s="21" t="s">
        <v>1077</v>
      </c>
      <c r="H34" s="21">
        <v>0</v>
      </c>
      <c r="I34" s="21">
        <v>6</v>
      </c>
      <c r="J34" s="21">
        <v>11</v>
      </c>
      <c r="K34" s="23">
        <v>6972</v>
      </c>
      <c r="L34" s="23">
        <v>109.74</v>
      </c>
      <c r="M34" s="23">
        <v>0</v>
      </c>
      <c r="N34" s="23">
        <v>0</v>
      </c>
      <c r="O34" s="23">
        <v>297.95999999999998</v>
      </c>
      <c r="P34" s="23">
        <v>690.12</v>
      </c>
      <c r="Q34" s="23">
        <v>3004.8</v>
      </c>
      <c r="R34" s="23">
        <v>342</v>
      </c>
      <c r="S34" s="23">
        <v>0</v>
      </c>
      <c r="T34" s="23">
        <v>0</v>
      </c>
      <c r="U34" s="23">
        <v>11416.62</v>
      </c>
      <c r="V34" s="23">
        <v>0</v>
      </c>
      <c r="W34" s="23">
        <f t="shared" si="0"/>
        <v>11416.62</v>
      </c>
      <c r="X34" s="21">
        <v>5250</v>
      </c>
      <c r="Y34" s="21">
        <v>0</v>
      </c>
      <c r="Z34" s="21">
        <v>66</v>
      </c>
      <c r="AA34" s="21">
        <v>66</v>
      </c>
      <c r="AB34" s="23">
        <f t="shared" si="1"/>
        <v>1623.9857752489331</v>
      </c>
      <c r="AC34" s="23">
        <f t="shared" ref="AC34:AC40" si="2">W34/Z34</f>
        <v>172.97909090909093</v>
      </c>
      <c r="AD34" s="23" t="s">
        <v>1707</v>
      </c>
      <c r="AE34" s="284">
        <v>0.28999999999999998</v>
      </c>
    </row>
    <row r="35" spans="1:31" x14ac:dyDescent="0.25">
      <c r="A35" s="21" t="s">
        <v>469</v>
      </c>
      <c r="B35" s="38" t="s">
        <v>1085</v>
      </c>
      <c r="C35" s="21" t="s">
        <v>1093</v>
      </c>
      <c r="D35" s="21">
        <v>0</v>
      </c>
      <c r="E35" s="21">
        <v>7.03</v>
      </c>
      <c r="F35" s="21" t="s">
        <v>544</v>
      </c>
      <c r="G35" s="21" t="s">
        <v>1093</v>
      </c>
      <c r="H35" s="21">
        <v>0</v>
      </c>
      <c r="I35" s="21">
        <v>3</v>
      </c>
      <c r="J35" s="21">
        <v>11</v>
      </c>
      <c r="K35" s="23">
        <v>3310.5</v>
      </c>
      <c r="L35" s="23">
        <v>52.11</v>
      </c>
      <c r="M35" s="23">
        <v>0</v>
      </c>
      <c r="N35" s="23">
        <v>0</v>
      </c>
      <c r="O35" s="23">
        <v>140.58000000000001</v>
      </c>
      <c r="P35" s="23">
        <v>347.91</v>
      </c>
      <c r="Q35" s="23">
        <v>1233.33</v>
      </c>
      <c r="R35" s="23">
        <v>171</v>
      </c>
      <c r="S35" s="23">
        <v>0</v>
      </c>
      <c r="T35" s="23">
        <v>0</v>
      </c>
      <c r="U35" s="23">
        <v>5255.43</v>
      </c>
      <c r="V35" s="23">
        <v>0</v>
      </c>
      <c r="W35" s="23">
        <f t="shared" si="0"/>
        <v>5255.43</v>
      </c>
      <c r="X35" s="21">
        <v>2625</v>
      </c>
      <c r="Y35" s="21">
        <v>0</v>
      </c>
      <c r="Z35" s="21">
        <v>33</v>
      </c>
      <c r="AA35" s="21">
        <v>33</v>
      </c>
      <c r="AB35" s="23">
        <f t="shared" si="1"/>
        <v>747.5718349928876</v>
      </c>
      <c r="AC35" s="23">
        <f t="shared" si="2"/>
        <v>159.25545454545454</v>
      </c>
      <c r="AD35" s="23" t="s">
        <v>1707</v>
      </c>
      <c r="AE35" s="284">
        <v>0.14000000000000001</v>
      </c>
    </row>
    <row r="36" spans="1:31" x14ac:dyDescent="0.25">
      <c r="A36" s="21" t="s">
        <v>516</v>
      </c>
      <c r="B36" s="38" t="s">
        <v>689</v>
      </c>
      <c r="C36" s="21" t="s">
        <v>706</v>
      </c>
      <c r="D36" s="21">
        <v>7</v>
      </c>
      <c r="E36" s="21">
        <v>0</v>
      </c>
      <c r="F36" s="21" t="s">
        <v>191</v>
      </c>
      <c r="G36" s="21" t="s">
        <v>706</v>
      </c>
      <c r="H36" s="21">
        <v>0</v>
      </c>
      <c r="I36" s="21">
        <v>20</v>
      </c>
      <c r="J36" s="21">
        <v>11</v>
      </c>
      <c r="K36" s="23">
        <v>18360</v>
      </c>
      <c r="L36" s="23">
        <v>0</v>
      </c>
      <c r="M36" s="23">
        <v>3672</v>
      </c>
      <c r="N36" s="23">
        <v>0</v>
      </c>
      <c r="O36" s="23">
        <v>752.8</v>
      </c>
      <c r="P36" s="23">
        <v>943</v>
      </c>
      <c r="Q36" s="23">
        <v>7100</v>
      </c>
      <c r="R36" s="23">
        <v>1140</v>
      </c>
      <c r="S36" s="23">
        <v>0</v>
      </c>
      <c r="T36" s="23">
        <v>0</v>
      </c>
      <c r="U36" s="23">
        <v>31967.8</v>
      </c>
      <c r="V36" s="23">
        <v>0</v>
      </c>
      <c r="W36" s="23">
        <f t="shared" si="0"/>
        <v>31967.8</v>
      </c>
      <c r="X36" s="21">
        <v>17500</v>
      </c>
      <c r="Y36" s="21">
        <v>0</v>
      </c>
      <c r="Z36" s="21">
        <v>220</v>
      </c>
      <c r="AA36" s="21">
        <v>156</v>
      </c>
      <c r="AB36" s="23">
        <f t="shared" si="1"/>
        <v>4566.8285714285712</v>
      </c>
      <c r="AC36" s="23">
        <f t="shared" si="2"/>
        <v>145.30818181818182</v>
      </c>
      <c r="AD36" s="23" t="s">
        <v>1695</v>
      </c>
      <c r="AE36" s="284"/>
    </row>
    <row r="37" spans="1:31" x14ac:dyDescent="0.25">
      <c r="A37" s="21" t="s">
        <v>473</v>
      </c>
      <c r="B37" s="38" t="s">
        <v>689</v>
      </c>
      <c r="C37" s="21" t="s">
        <v>707</v>
      </c>
      <c r="D37" s="21">
        <v>7</v>
      </c>
      <c r="E37" s="21">
        <v>0</v>
      </c>
      <c r="F37" s="21" t="s">
        <v>177</v>
      </c>
      <c r="G37" s="21" t="s">
        <v>707</v>
      </c>
      <c r="H37" s="21">
        <v>0</v>
      </c>
      <c r="I37" s="21">
        <v>20</v>
      </c>
      <c r="J37" s="21">
        <v>12</v>
      </c>
      <c r="K37" s="23">
        <v>19736</v>
      </c>
      <c r="L37" s="23">
        <v>0</v>
      </c>
      <c r="M37" s="23">
        <v>3947.2</v>
      </c>
      <c r="N37" s="23">
        <v>0</v>
      </c>
      <c r="O37" s="23">
        <v>823.6</v>
      </c>
      <c r="P37" s="23">
        <v>1029</v>
      </c>
      <c r="Q37" s="23">
        <v>7100</v>
      </c>
      <c r="R37" s="23">
        <v>1140</v>
      </c>
      <c r="S37" s="23">
        <v>0</v>
      </c>
      <c r="T37" s="23">
        <v>0</v>
      </c>
      <c r="U37" s="23">
        <v>33775.800000000003</v>
      </c>
      <c r="V37" s="23">
        <v>0</v>
      </c>
      <c r="W37" s="23">
        <f t="shared" si="0"/>
        <v>33775.800000000003</v>
      </c>
      <c r="X37" s="21">
        <v>17500</v>
      </c>
      <c r="Y37" s="21">
        <v>0</v>
      </c>
      <c r="Z37" s="21">
        <v>240</v>
      </c>
      <c r="AA37" s="21">
        <v>169</v>
      </c>
      <c r="AB37" s="23">
        <f t="shared" si="1"/>
        <v>4825.1142857142859</v>
      </c>
      <c r="AC37" s="23">
        <f t="shared" si="2"/>
        <v>140.73250000000002</v>
      </c>
      <c r="AD37" s="23" t="s">
        <v>1738</v>
      </c>
      <c r="AE37" s="284"/>
    </row>
    <row r="38" spans="1:31" x14ac:dyDescent="0.25">
      <c r="A38" s="21" t="s">
        <v>473</v>
      </c>
      <c r="B38" s="38" t="s">
        <v>927</v>
      </c>
      <c r="C38" s="21" t="s">
        <v>951</v>
      </c>
      <c r="D38" s="21">
        <v>0</v>
      </c>
      <c r="E38" s="21">
        <v>7.02</v>
      </c>
      <c r="F38" s="21" t="s">
        <v>544</v>
      </c>
      <c r="G38" s="21" t="s">
        <v>951</v>
      </c>
      <c r="H38" s="21">
        <v>0</v>
      </c>
      <c r="I38" s="21">
        <v>5</v>
      </c>
      <c r="J38" s="21">
        <v>10</v>
      </c>
      <c r="K38" s="23">
        <v>5517.5</v>
      </c>
      <c r="L38" s="23">
        <v>86.85</v>
      </c>
      <c r="M38" s="23">
        <v>0</v>
      </c>
      <c r="N38" s="23">
        <v>0</v>
      </c>
      <c r="O38" s="23">
        <v>234.3</v>
      </c>
      <c r="P38" s="23">
        <v>579.85</v>
      </c>
      <c r="Q38" s="23">
        <v>2055.5500000000002</v>
      </c>
      <c r="R38" s="23">
        <v>285</v>
      </c>
      <c r="S38" s="23">
        <v>0</v>
      </c>
      <c r="T38" s="23">
        <v>0</v>
      </c>
      <c r="U38" s="23">
        <v>8759.0499999999993</v>
      </c>
      <c r="V38" s="23">
        <v>0</v>
      </c>
      <c r="W38" s="23">
        <f t="shared" si="0"/>
        <v>8759.0499999999993</v>
      </c>
      <c r="X38" s="21">
        <v>4375</v>
      </c>
      <c r="Y38" s="21">
        <v>0</v>
      </c>
      <c r="Z38" s="21">
        <v>50</v>
      </c>
      <c r="AA38" s="21">
        <v>51</v>
      </c>
      <c r="AB38" s="23">
        <f t="shared" si="1"/>
        <v>1247.7279202279201</v>
      </c>
      <c r="AC38" s="23">
        <f t="shared" si="2"/>
        <v>175.18099999999998</v>
      </c>
      <c r="AD38" s="23" t="s">
        <v>1738</v>
      </c>
      <c r="AE38" s="284">
        <v>0.24</v>
      </c>
    </row>
    <row r="39" spans="1:31" x14ac:dyDescent="0.25">
      <c r="A39" s="21" t="s">
        <v>473</v>
      </c>
      <c r="B39" s="38" t="s">
        <v>1010</v>
      </c>
      <c r="C39" s="21" t="s">
        <v>1018</v>
      </c>
      <c r="D39" s="21">
        <v>8.16</v>
      </c>
      <c r="E39" s="21">
        <v>0</v>
      </c>
      <c r="F39" s="21" t="s">
        <v>177</v>
      </c>
      <c r="G39" s="21" t="s">
        <v>1018</v>
      </c>
      <c r="H39" s="21">
        <v>0</v>
      </c>
      <c r="I39" s="21">
        <v>20</v>
      </c>
      <c r="J39" s="21">
        <v>11</v>
      </c>
      <c r="K39" s="23">
        <v>23240</v>
      </c>
      <c r="L39" s="23">
        <v>365.82</v>
      </c>
      <c r="M39" s="23">
        <v>3639.38</v>
      </c>
      <c r="N39" s="23">
        <v>0</v>
      </c>
      <c r="O39" s="23">
        <v>993.2</v>
      </c>
      <c r="P39" s="23">
        <v>2300.4</v>
      </c>
      <c r="Q39" s="23">
        <v>10016</v>
      </c>
      <c r="R39" s="23">
        <v>1140</v>
      </c>
      <c r="S39" s="23">
        <v>0</v>
      </c>
      <c r="T39" s="23">
        <v>0</v>
      </c>
      <c r="U39" s="23">
        <v>41694.800000000003</v>
      </c>
      <c r="V39" s="23">
        <v>0</v>
      </c>
      <c r="W39" s="23">
        <f t="shared" si="0"/>
        <v>41694.800000000003</v>
      </c>
      <c r="X39" s="21">
        <v>20400</v>
      </c>
      <c r="Y39" s="21">
        <v>0</v>
      </c>
      <c r="Z39" s="21">
        <v>220</v>
      </c>
      <c r="AA39" s="21">
        <v>145</v>
      </c>
      <c r="AB39" s="23">
        <f t="shared" si="1"/>
        <v>5109.6568627450979</v>
      </c>
      <c r="AC39" s="23">
        <f t="shared" si="2"/>
        <v>189.52181818181819</v>
      </c>
      <c r="AD39" s="23" t="s">
        <v>1738</v>
      </c>
      <c r="AE39" s="284"/>
    </row>
    <row r="40" spans="1:31" x14ac:dyDescent="0.25">
      <c r="A40" s="21" t="s">
        <v>469</v>
      </c>
      <c r="B40" s="38" t="s">
        <v>985</v>
      </c>
      <c r="C40" s="21" t="s">
        <v>1017</v>
      </c>
      <c r="D40" s="21">
        <v>0</v>
      </c>
      <c r="E40" s="21">
        <v>7</v>
      </c>
      <c r="F40" s="21" t="s">
        <v>544</v>
      </c>
      <c r="G40" s="21" t="s">
        <v>1017</v>
      </c>
      <c r="H40" s="21">
        <v>0</v>
      </c>
      <c r="I40" s="21">
        <v>5</v>
      </c>
      <c r="J40" s="21">
        <v>12</v>
      </c>
      <c r="K40" s="23">
        <v>5517.5</v>
      </c>
      <c r="L40" s="23">
        <v>86.85</v>
      </c>
      <c r="M40" s="23">
        <v>0</v>
      </c>
      <c r="N40" s="23">
        <v>0</v>
      </c>
      <c r="O40" s="23">
        <v>234.3</v>
      </c>
      <c r="P40" s="23">
        <v>579.85</v>
      </c>
      <c r="Q40" s="23">
        <v>2055.5500000000002</v>
      </c>
      <c r="R40" s="23">
        <v>285</v>
      </c>
      <c r="S40" s="23">
        <v>0</v>
      </c>
      <c r="T40" s="23">
        <v>0</v>
      </c>
      <c r="U40" s="23">
        <v>8759.0499999999993</v>
      </c>
      <c r="V40" s="23">
        <v>0</v>
      </c>
      <c r="W40" s="23">
        <f t="shared" si="0"/>
        <v>8759.0499999999993</v>
      </c>
      <c r="X40" s="21">
        <v>4375</v>
      </c>
      <c r="Y40" s="21">
        <v>0</v>
      </c>
      <c r="Z40" s="21">
        <v>60</v>
      </c>
      <c r="AA40" s="21">
        <v>33</v>
      </c>
      <c r="AB40" s="23">
        <f t="shared" si="1"/>
        <v>1251.292857142857</v>
      </c>
      <c r="AC40" s="23">
        <f t="shared" si="2"/>
        <v>145.98416666666665</v>
      </c>
      <c r="AD40" s="23" t="s">
        <v>2001</v>
      </c>
      <c r="AE40" s="284">
        <v>0.25</v>
      </c>
    </row>
    <row r="41" spans="1:31" x14ac:dyDescent="0.25">
      <c r="A41" s="21" t="s">
        <v>607</v>
      </c>
      <c r="B41" s="32" t="s">
        <v>927</v>
      </c>
      <c r="C41" s="21" t="s">
        <v>949</v>
      </c>
      <c r="D41" s="21">
        <v>0</v>
      </c>
      <c r="E41" s="21">
        <v>7.01</v>
      </c>
      <c r="F41" s="21" t="s">
        <v>544</v>
      </c>
      <c r="G41" s="21" t="s">
        <v>950</v>
      </c>
      <c r="H41" s="21">
        <v>0</v>
      </c>
      <c r="I41" s="33">
        <v>5</v>
      </c>
      <c r="J41" s="33">
        <v>11</v>
      </c>
      <c r="K41" s="34">
        <v>5517.5</v>
      </c>
      <c r="L41" s="34">
        <v>86.85</v>
      </c>
      <c r="M41" s="34">
        <v>0</v>
      </c>
      <c r="N41" s="23">
        <v>0</v>
      </c>
      <c r="O41" s="23">
        <v>234.3</v>
      </c>
      <c r="P41" s="34">
        <v>579.75</v>
      </c>
      <c r="Q41" s="23">
        <v>2055.52</v>
      </c>
      <c r="R41" s="34">
        <v>285</v>
      </c>
      <c r="S41" s="23">
        <v>0</v>
      </c>
      <c r="T41" s="23">
        <v>0</v>
      </c>
      <c r="U41" s="23">
        <v>8759.0499999999993</v>
      </c>
      <c r="V41" s="23">
        <v>0</v>
      </c>
      <c r="W41" s="23">
        <f t="shared" si="0"/>
        <v>8759.0499999999993</v>
      </c>
      <c r="X41" s="21">
        <v>4375</v>
      </c>
      <c r="Y41" s="21">
        <v>0</v>
      </c>
      <c r="Z41" s="21">
        <v>55</v>
      </c>
      <c r="AA41" s="21">
        <v>22</v>
      </c>
      <c r="AB41" s="23">
        <f t="shared" si="1"/>
        <v>1249.5078459343795</v>
      </c>
      <c r="AC41" s="23">
        <f>U41/Z41</f>
        <v>159.25545454545454</v>
      </c>
      <c r="AD41" s="23" t="s">
        <v>1752</v>
      </c>
      <c r="AE41" s="284">
        <v>0.24</v>
      </c>
    </row>
    <row r="42" spans="1:31" x14ac:dyDescent="0.25">
      <c r="A42" s="21" t="s">
        <v>469</v>
      </c>
      <c r="B42" s="38" t="s">
        <v>689</v>
      </c>
      <c r="C42" s="21" t="s">
        <v>717</v>
      </c>
      <c r="D42" s="21">
        <v>7</v>
      </c>
      <c r="E42" s="21">
        <v>0</v>
      </c>
      <c r="F42" s="21" t="s">
        <v>177</v>
      </c>
      <c r="G42" s="21" t="s">
        <v>717</v>
      </c>
      <c r="H42" s="21">
        <v>0</v>
      </c>
      <c r="I42" s="21">
        <v>20</v>
      </c>
      <c r="J42" s="21">
        <v>11</v>
      </c>
      <c r="K42" s="23">
        <v>19736</v>
      </c>
      <c r="L42" s="23">
        <v>0</v>
      </c>
      <c r="M42" s="23">
        <v>3947.2</v>
      </c>
      <c r="N42" s="23">
        <v>0</v>
      </c>
      <c r="O42" s="23">
        <v>823.6</v>
      </c>
      <c r="P42" s="23">
        <v>1029</v>
      </c>
      <c r="Q42" s="23">
        <v>7100</v>
      </c>
      <c r="R42" s="23">
        <v>1140</v>
      </c>
      <c r="S42" s="23">
        <v>0</v>
      </c>
      <c r="T42" s="23">
        <v>0</v>
      </c>
      <c r="U42" s="23">
        <v>33775.800000000003</v>
      </c>
      <c r="V42" s="23">
        <v>0</v>
      </c>
      <c r="W42" s="23">
        <f t="shared" si="0"/>
        <v>33775.800000000003</v>
      </c>
      <c r="X42" s="21">
        <v>17500</v>
      </c>
      <c r="Y42" s="21">
        <v>0</v>
      </c>
      <c r="Z42" s="21">
        <v>240</v>
      </c>
      <c r="AA42" s="21">
        <v>177</v>
      </c>
      <c r="AB42" s="23">
        <f t="shared" si="1"/>
        <v>4825.1142857142859</v>
      </c>
      <c r="AC42" s="23">
        <f>W42/Z42</f>
        <v>140.73250000000002</v>
      </c>
      <c r="AD42" s="23" t="s">
        <v>1752</v>
      </c>
      <c r="AE42" s="284"/>
    </row>
    <row r="43" spans="1:31" x14ac:dyDescent="0.25">
      <c r="A43" s="21" t="s">
        <v>50</v>
      </c>
      <c r="B43" s="32" t="s">
        <v>67</v>
      </c>
      <c r="C43" s="21" t="s">
        <v>74</v>
      </c>
      <c r="D43" s="21">
        <v>4.5</v>
      </c>
      <c r="E43" s="21">
        <v>0</v>
      </c>
      <c r="F43" s="21" t="s">
        <v>177</v>
      </c>
      <c r="G43" s="21" t="s">
        <v>74</v>
      </c>
      <c r="H43" s="21">
        <v>0</v>
      </c>
      <c r="I43" s="33">
        <v>20</v>
      </c>
      <c r="J43" s="33">
        <v>10</v>
      </c>
      <c r="K43" s="34">
        <v>13472</v>
      </c>
      <c r="L43" s="34">
        <v>0</v>
      </c>
      <c r="M43" s="34">
        <v>2694.4</v>
      </c>
      <c r="N43" s="23">
        <v>0</v>
      </c>
      <c r="O43" s="23">
        <v>825.2</v>
      </c>
      <c r="P43" s="34">
        <v>558.4</v>
      </c>
      <c r="Q43" s="23">
        <v>5016</v>
      </c>
      <c r="R43" s="34">
        <v>677</v>
      </c>
      <c r="S43" s="23">
        <v>0</v>
      </c>
      <c r="T43" s="23">
        <v>0</v>
      </c>
      <c r="U43" s="23">
        <v>23244</v>
      </c>
      <c r="V43" s="23">
        <v>0</v>
      </c>
      <c r="W43" s="23">
        <f t="shared" si="0"/>
        <v>23244</v>
      </c>
      <c r="X43" s="21">
        <v>12500</v>
      </c>
      <c r="Y43" s="21">
        <v>0</v>
      </c>
      <c r="Z43" s="21">
        <v>200</v>
      </c>
      <c r="AA43" s="21">
        <v>200</v>
      </c>
      <c r="AB43" s="23">
        <f>W43/(D43 +E43)</f>
        <v>5165.333333333333</v>
      </c>
      <c r="AC43" s="23">
        <f>U43/Z43</f>
        <v>116.22</v>
      </c>
      <c r="AD43" s="23" t="s">
        <v>1710</v>
      </c>
      <c r="AE43" s="284"/>
    </row>
    <row r="44" spans="1:31" x14ac:dyDescent="0.25">
      <c r="A44" s="21" t="s">
        <v>83</v>
      </c>
      <c r="B44" s="37" t="s">
        <v>78</v>
      </c>
      <c r="C44" s="21" t="s">
        <v>74</v>
      </c>
      <c r="D44" s="21">
        <v>7</v>
      </c>
      <c r="E44" s="21">
        <v>0</v>
      </c>
      <c r="F44" s="21" t="s">
        <v>177</v>
      </c>
      <c r="G44" s="21" t="s">
        <v>74</v>
      </c>
      <c r="H44" s="21">
        <v>0</v>
      </c>
      <c r="I44" s="33">
        <v>20</v>
      </c>
      <c r="J44" s="33">
        <v>12</v>
      </c>
      <c r="K44" s="34">
        <v>15485.6</v>
      </c>
      <c r="L44" s="34">
        <v>0</v>
      </c>
      <c r="M44" s="34">
        <v>2167.98</v>
      </c>
      <c r="N44" s="23">
        <v>0</v>
      </c>
      <c r="O44" s="23">
        <v>1153.5999999999999</v>
      </c>
      <c r="P44" s="34">
        <v>626.6</v>
      </c>
      <c r="Q44" s="23">
        <v>5016</v>
      </c>
      <c r="R44" s="34">
        <v>733.49</v>
      </c>
      <c r="S44" s="23">
        <v>0</v>
      </c>
      <c r="T44" s="23">
        <v>0</v>
      </c>
      <c r="U44" s="23">
        <v>25183.27</v>
      </c>
      <c r="V44" s="13">
        <v>0</v>
      </c>
      <c r="W44" s="13">
        <f t="shared" si="0"/>
        <v>25183.27</v>
      </c>
      <c r="X44" s="1">
        <v>17500</v>
      </c>
      <c r="Y44" s="1">
        <v>0</v>
      </c>
      <c r="Z44" s="1">
        <v>240</v>
      </c>
      <c r="AA44" s="1">
        <v>228</v>
      </c>
      <c r="AB44" s="13">
        <f>W44/(D44 +E44)</f>
        <v>3597.61</v>
      </c>
      <c r="AC44" s="13">
        <f>W44/Z44</f>
        <v>104.93029166666666</v>
      </c>
      <c r="AD44" s="13" t="s">
        <v>1710</v>
      </c>
      <c r="AE44" s="285"/>
    </row>
    <row r="45" spans="1:31" x14ac:dyDescent="0.25">
      <c r="A45" s="21" t="s">
        <v>607</v>
      </c>
      <c r="B45" s="32" t="s">
        <v>689</v>
      </c>
      <c r="C45" s="21" t="s">
        <v>723</v>
      </c>
      <c r="D45" s="21">
        <v>7</v>
      </c>
      <c r="E45" s="21">
        <v>0</v>
      </c>
      <c r="F45" s="21" t="s">
        <v>177</v>
      </c>
      <c r="G45" s="21" t="s">
        <v>723</v>
      </c>
      <c r="H45" s="21">
        <v>0</v>
      </c>
      <c r="I45" s="33">
        <v>20</v>
      </c>
      <c r="J45" s="33">
        <v>12</v>
      </c>
      <c r="K45" s="34">
        <v>19736</v>
      </c>
      <c r="L45" s="34">
        <v>0</v>
      </c>
      <c r="M45" s="34">
        <v>3947.2</v>
      </c>
      <c r="N45" s="23">
        <v>0</v>
      </c>
      <c r="O45" s="23">
        <v>823.6</v>
      </c>
      <c r="P45" s="34">
        <v>1029</v>
      </c>
      <c r="Q45" s="23">
        <v>7100</v>
      </c>
      <c r="R45" s="34">
        <v>1140</v>
      </c>
      <c r="S45" s="23">
        <v>0</v>
      </c>
      <c r="T45" s="23">
        <v>0</v>
      </c>
      <c r="U45" s="23">
        <v>33775.800000000003</v>
      </c>
      <c r="V45" s="23">
        <v>0</v>
      </c>
      <c r="W45" s="23">
        <f t="shared" si="0"/>
        <v>33775.800000000003</v>
      </c>
      <c r="X45" s="21">
        <v>17500</v>
      </c>
      <c r="Y45" s="21">
        <v>0</v>
      </c>
      <c r="Z45" s="21">
        <v>240</v>
      </c>
      <c r="AA45" s="21">
        <v>114</v>
      </c>
      <c r="AB45" s="23">
        <f>W45/(D45+E45)</f>
        <v>4825.1142857142859</v>
      </c>
      <c r="AC45" s="23">
        <f>U45/Z45</f>
        <v>140.73250000000002</v>
      </c>
      <c r="AD45" s="23" t="s">
        <v>1710</v>
      </c>
      <c r="AE45" s="284"/>
    </row>
    <row r="46" spans="1:31" x14ac:dyDescent="0.25">
      <c r="A46" s="21" t="s">
        <v>604</v>
      </c>
      <c r="B46" s="32" t="s">
        <v>766</v>
      </c>
      <c r="C46" s="21" t="s">
        <v>767</v>
      </c>
      <c r="D46" s="21">
        <v>7</v>
      </c>
      <c r="E46" s="21">
        <v>0</v>
      </c>
      <c r="F46" s="21" t="s">
        <v>177</v>
      </c>
      <c r="G46" s="21" t="s">
        <v>767</v>
      </c>
      <c r="H46" s="21">
        <v>0</v>
      </c>
      <c r="I46" s="33">
        <v>20</v>
      </c>
      <c r="J46" s="33">
        <v>12</v>
      </c>
      <c r="K46" s="34">
        <v>21112</v>
      </c>
      <c r="L46" s="34">
        <v>0</v>
      </c>
      <c r="M46" s="34">
        <v>4222.3999999999996</v>
      </c>
      <c r="N46" s="23">
        <v>0</v>
      </c>
      <c r="O46" s="23">
        <v>894.4</v>
      </c>
      <c r="P46" s="34">
        <v>1115</v>
      </c>
      <c r="Q46" s="23">
        <v>7100</v>
      </c>
      <c r="R46" s="34">
        <v>1140</v>
      </c>
      <c r="S46" s="23">
        <v>0</v>
      </c>
      <c r="T46" s="23">
        <v>0</v>
      </c>
      <c r="U46" s="23">
        <v>35583.800000000003</v>
      </c>
      <c r="V46" s="23">
        <v>0</v>
      </c>
      <c r="W46" s="23">
        <f t="shared" si="0"/>
        <v>35583.800000000003</v>
      </c>
      <c r="X46" s="21">
        <v>17500</v>
      </c>
      <c r="Y46" s="21">
        <v>0</v>
      </c>
      <c r="Z46" s="21">
        <v>240</v>
      </c>
      <c r="AA46" s="21">
        <v>95</v>
      </c>
      <c r="AB46" s="23">
        <f>W46/(D46+E46)</f>
        <v>5083.4000000000005</v>
      </c>
      <c r="AC46" s="23">
        <f>U46/Z46</f>
        <v>148.26583333333335</v>
      </c>
      <c r="AD46" s="23" t="s">
        <v>1710</v>
      </c>
      <c r="AE46" s="284"/>
    </row>
    <row r="47" spans="1:31" x14ac:dyDescent="0.25">
      <c r="A47" s="21" t="s">
        <v>469</v>
      </c>
      <c r="B47" s="38" t="s">
        <v>1022</v>
      </c>
      <c r="C47" s="21" t="s">
        <v>1032</v>
      </c>
      <c r="D47" s="21">
        <v>0</v>
      </c>
      <c r="E47" s="21">
        <v>7.01</v>
      </c>
      <c r="F47" s="21" t="s">
        <v>544</v>
      </c>
      <c r="G47" s="21" t="s">
        <v>1032</v>
      </c>
      <c r="H47" s="21">
        <v>0</v>
      </c>
      <c r="I47" s="21">
        <v>5</v>
      </c>
      <c r="J47" s="21">
        <v>11</v>
      </c>
      <c r="K47" s="23">
        <v>5517.5</v>
      </c>
      <c r="L47" s="23">
        <v>86.85</v>
      </c>
      <c r="M47" s="23">
        <v>0</v>
      </c>
      <c r="N47" s="23">
        <v>0</v>
      </c>
      <c r="O47" s="23">
        <v>234.3</v>
      </c>
      <c r="P47" s="23">
        <v>579.85</v>
      </c>
      <c r="Q47" s="23">
        <v>2055.5500000000002</v>
      </c>
      <c r="R47" s="23">
        <v>285</v>
      </c>
      <c r="S47" s="23">
        <v>0</v>
      </c>
      <c r="T47" s="23">
        <v>0</v>
      </c>
      <c r="U47" s="23">
        <v>8759.0499999999993</v>
      </c>
      <c r="V47" s="23">
        <v>0</v>
      </c>
      <c r="W47" s="23">
        <f t="shared" si="0"/>
        <v>8759.0499999999993</v>
      </c>
      <c r="X47" s="21">
        <v>4375</v>
      </c>
      <c r="Y47" s="21">
        <v>0</v>
      </c>
      <c r="Z47" s="21">
        <v>55</v>
      </c>
      <c r="AA47" s="21">
        <v>55</v>
      </c>
      <c r="AB47" s="23">
        <f>W47/(D47+E47)</f>
        <v>1249.5078459343795</v>
      </c>
      <c r="AC47" s="23">
        <f>W47/Z47</f>
        <v>159.25545454545454</v>
      </c>
      <c r="AD47" s="23" t="s">
        <v>1710</v>
      </c>
      <c r="AE47" s="284">
        <v>0.24</v>
      </c>
    </row>
    <row r="48" spans="1:31" x14ac:dyDescent="0.25">
      <c r="A48" s="21" t="s">
        <v>50</v>
      </c>
      <c r="B48" s="32" t="s">
        <v>689</v>
      </c>
      <c r="C48" s="21" t="s">
        <v>722</v>
      </c>
      <c r="D48" s="21">
        <v>7</v>
      </c>
      <c r="E48" s="21">
        <v>0</v>
      </c>
      <c r="F48" s="21" t="s">
        <v>177</v>
      </c>
      <c r="G48" s="21" t="s">
        <v>722</v>
      </c>
      <c r="H48" s="21">
        <v>0</v>
      </c>
      <c r="I48" s="21">
        <v>20</v>
      </c>
      <c r="J48" s="33">
        <v>12</v>
      </c>
      <c r="K48" s="23">
        <v>21112</v>
      </c>
      <c r="L48" s="23">
        <v>0</v>
      </c>
      <c r="M48" s="23">
        <v>4222.3999999999996</v>
      </c>
      <c r="N48" s="23">
        <v>0</v>
      </c>
      <c r="O48" s="23">
        <v>894.4</v>
      </c>
      <c r="P48" s="23">
        <v>1115</v>
      </c>
      <c r="Q48" s="23">
        <v>7100</v>
      </c>
      <c r="R48" s="23">
        <v>1140</v>
      </c>
      <c r="S48" s="23">
        <v>0</v>
      </c>
      <c r="T48" s="23">
        <v>0</v>
      </c>
      <c r="U48" s="23">
        <v>35583.800000000003</v>
      </c>
      <c r="V48" s="23">
        <v>0</v>
      </c>
      <c r="W48" s="23">
        <f t="shared" si="0"/>
        <v>35583.800000000003</v>
      </c>
      <c r="X48" s="21">
        <v>32500</v>
      </c>
      <c r="Y48" s="21">
        <v>0</v>
      </c>
      <c r="Z48" s="21">
        <v>240</v>
      </c>
      <c r="AA48" s="21">
        <v>100</v>
      </c>
      <c r="AB48" s="23">
        <f>W48/(D48 +E48)</f>
        <v>5083.4000000000005</v>
      </c>
      <c r="AC48" s="23">
        <f>U48/Z48</f>
        <v>148.26583333333335</v>
      </c>
      <c r="AD48" s="23" t="s">
        <v>1670</v>
      </c>
      <c r="AE48" s="284"/>
    </row>
    <row r="49" spans="1:31" x14ac:dyDescent="0.25">
      <c r="A49" s="21" t="s">
        <v>50</v>
      </c>
      <c r="B49" s="32" t="s">
        <v>954</v>
      </c>
      <c r="C49" s="21" t="s">
        <v>1298</v>
      </c>
      <c r="D49" s="21">
        <v>0</v>
      </c>
      <c r="E49" s="21">
        <v>7.01</v>
      </c>
      <c r="F49" s="21" t="s">
        <v>544</v>
      </c>
      <c r="G49" s="21" t="s">
        <v>958</v>
      </c>
      <c r="H49" s="21">
        <v>0</v>
      </c>
      <c r="I49" s="21">
        <v>5</v>
      </c>
      <c r="J49" s="33">
        <v>12</v>
      </c>
      <c r="K49" s="23">
        <v>5900</v>
      </c>
      <c r="L49" s="23">
        <v>94.5</v>
      </c>
      <c r="M49" s="23">
        <v>923.94</v>
      </c>
      <c r="N49" s="23">
        <v>0</v>
      </c>
      <c r="O49" s="23">
        <v>254.5</v>
      </c>
      <c r="P49" s="23">
        <v>629.20000000000005</v>
      </c>
      <c r="Q49" s="23">
        <v>2055.5500000000002</v>
      </c>
      <c r="R49" s="23">
        <v>285</v>
      </c>
      <c r="S49" s="23">
        <v>0</v>
      </c>
      <c r="T49" s="23">
        <v>0</v>
      </c>
      <c r="U49" s="23">
        <f>SUM(K49:T49)</f>
        <v>10142.69</v>
      </c>
      <c r="V49" s="23">
        <v>0</v>
      </c>
      <c r="W49" s="23">
        <f t="shared" si="0"/>
        <v>10142.69</v>
      </c>
      <c r="X49" s="21">
        <v>4375</v>
      </c>
      <c r="Y49" s="21">
        <v>0</v>
      </c>
      <c r="Z49" s="21">
        <v>60</v>
      </c>
      <c r="AA49" s="21">
        <v>52</v>
      </c>
      <c r="AB49" s="23">
        <f>W49/(D49 +E49)</f>
        <v>1446.8887303851641</v>
      </c>
      <c r="AC49" s="23">
        <f>U49/Z49</f>
        <v>169.04483333333334</v>
      </c>
      <c r="AD49" s="23" t="s">
        <v>1670</v>
      </c>
      <c r="AE49" s="284">
        <v>0.24</v>
      </c>
    </row>
    <row r="50" spans="1:31" x14ac:dyDescent="0.25">
      <c r="A50" s="21" t="s">
        <v>604</v>
      </c>
      <c r="B50" s="32" t="s">
        <v>689</v>
      </c>
      <c r="C50" s="21" t="s">
        <v>719</v>
      </c>
      <c r="D50" s="21">
        <v>7</v>
      </c>
      <c r="E50" s="21">
        <v>0</v>
      </c>
      <c r="F50" s="21" t="s">
        <v>177</v>
      </c>
      <c r="G50" s="21" t="s">
        <v>719</v>
      </c>
      <c r="H50" s="21">
        <v>0</v>
      </c>
      <c r="I50" s="33">
        <v>20</v>
      </c>
      <c r="J50" s="33">
        <v>12</v>
      </c>
      <c r="K50" s="34">
        <v>21112</v>
      </c>
      <c r="L50" s="34">
        <v>0</v>
      </c>
      <c r="M50" s="34">
        <v>4222.3999999999996</v>
      </c>
      <c r="N50" s="23">
        <v>0</v>
      </c>
      <c r="O50" s="23">
        <v>894.4</v>
      </c>
      <c r="P50" s="34">
        <v>1115</v>
      </c>
      <c r="Q50" s="23">
        <v>7100</v>
      </c>
      <c r="R50" s="34">
        <v>1140</v>
      </c>
      <c r="S50" s="23">
        <v>0</v>
      </c>
      <c r="T50" s="23">
        <v>0</v>
      </c>
      <c r="U50" s="23">
        <v>35583.800000000003</v>
      </c>
      <c r="V50" s="23">
        <v>0</v>
      </c>
      <c r="W50" s="23">
        <f t="shared" si="0"/>
        <v>35583.800000000003</v>
      </c>
      <c r="X50" s="21">
        <v>17500</v>
      </c>
      <c r="Y50" s="21">
        <v>0</v>
      </c>
      <c r="Z50" s="21">
        <v>240</v>
      </c>
      <c r="AA50" s="21">
        <v>95</v>
      </c>
      <c r="AB50" s="23">
        <f t="shared" ref="AB50:AB57" si="3">W50/(D50+E50)</f>
        <v>5083.4000000000005</v>
      </c>
      <c r="AC50" s="23">
        <f>U50/Z50</f>
        <v>148.26583333333335</v>
      </c>
      <c r="AD50" s="23" t="s">
        <v>1670</v>
      </c>
      <c r="AE50" s="284"/>
    </row>
    <row r="51" spans="1:31" x14ac:dyDescent="0.25">
      <c r="A51" s="21" t="s">
        <v>604</v>
      </c>
      <c r="B51" s="32" t="s">
        <v>927</v>
      </c>
      <c r="C51" s="21" t="s">
        <v>939</v>
      </c>
      <c r="D51" s="21">
        <v>0</v>
      </c>
      <c r="E51" s="21">
        <v>7.02</v>
      </c>
      <c r="F51" s="21" t="s">
        <v>544</v>
      </c>
      <c r="G51" s="21" t="s">
        <v>940</v>
      </c>
      <c r="H51" s="21">
        <v>0</v>
      </c>
      <c r="I51" s="33">
        <v>6</v>
      </c>
      <c r="J51" s="33">
        <v>12</v>
      </c>
      <c r="K51" s="34">
        <v>7080</v>
      </c>
      <c r="L51" s="34">
        <v>113.4</v>
      </c>
      <c r="M51" s="34">
        <v>1108.73</v>
      </c>
      <c r="N51" s="23">
        <v>0</v>
      </c>
      <c r="O51" s="23">
        <v>305.39999999999998</v>
      </c>
      <c r="P51" s="34">
        <v>755.04</v>
      </c>
      <c r="Q51" s="23">
        <v>2566.87</v>
      </c>
      <c r="R51" s="34">
        <v>342</v>
      </c>
      <c r="S51" s="23">
        <v>0</v>
      </c>
      <c r="T51" s="23">
        <v>0</v>
      </c>
      <c r="U51" s="23">
        <v>12271.44</v>
      </c>
      <c r="V51" s="23">
        <v>0</v>
      </c>
      <c r="W51" s="23">
        <f t="shared" si="0"/>
        <v>12271.44</v>
      </c>
      <c r="X51" s="21">
        <v>5250</v>
      </c>
      <c r="Y51" s="21">
        <v>0</v>
      </c>
      <c r="Z51" s="21">
        <v>72</v>
      </c>
      <c r="AA51" s="21">
        <v>33</v>
      </c>
      <c r="AB51" s="23">
        <f t="shared" si="3"/>
        <v>1748.0683760683762</v>
      </c>
      <c r="AC51" s="23">
        <f>U51/Z51</f>
        <v>170.43666666666667</v>
      </c>
      <c r="AD51" s="23" t="s">
        <v>1753</v>
      </c>
      <c r="AE51" s="284">
        <v>0.28999999999999998</v>
      </c>
    </row>
    <row r="52" spans="1:31" x14ac:dyDescent="0.25">
      <c r="A52" s="21" t="s">
        <v>604</v>
      </c>
      <c r="B52" s="32" t="s">
        <v>985</v>
      </c>
      <c r="C52" s="21" t="s">
        <v>984</v>
      </c>
      <c r="D52" s="21">
        <v>26.46</v>
      </c>
      <c r="E52" s="21">
        <v>0</v>
      </c>
      <c r="F52" s="21" t="s">
        <v>177</v>
      </c>
      <c r="G52" s="21" t="s">
        <v>984</v>
      </c>
      <c r="H52" s="21">
        <v>0</v>
      </c>
      <c r="I52" s="33">
        <v>20</v>
      </c>
      <c r="J52" s="33">
        <v>12</v>
      </c>
      <c r="K52" s="34">
        <v>26083</v>
      </c>
      <c r="L52" s="34">
        <v>422.68</v>
      </c>
      <c r="M52" s="34">
        <v>4084.6</v>
      </c>
      <c r="N52" s="23">
        <v>0</v>
      </c>
      <c r="O52" s="23">
        <v>1669.8</v>
      </c>
      <c r="P52" s="34">
        <v>9838.2000000000007</v>
      </c>
      <c r="Q52" s="23">
        <v>10740</v>
      </c>
      <c r="R52" s="34">
        <v>1140</v>
      </c>
      <c r="S52" s="23">
        <v>0</v>
      </c>
      <c r="T52" s="23">
        <v>0</v>
      </c>
      <c r="U52" s="23">
        <v>53978.27</v>
      </c>
      <c r="V52" s="23">
        <v>0</v>
      </c>
      <c r="W52" s="23">
        <f t="shared" si="0"/>
        <v>53978.27</v>
      </c>
      <c r="X52" s="21">
        <v>66150</v>
      </c>
      <c r="Y52" s="21">
        <v>0</v>
      </c>
      <c r="Z52" s="21">
        <v>240</v>
      </c>
      <c r="AA52" s="21">
        <v>198</v>
      </c>
      <c r="AB52" s="23">
        <f t="shared" si="3"/>
        <v>2039.9950869236582</v>
      </c>
      <c r="AC52" s="23">
        <f>U52/Z52</f>
        <v>224.90945833333333</v>
      </c>
      <c r="AD52" s="23" t="s">
        <v>1753</v>
      </c>
      <c r="AE52" s="284"/>
    </row>
    <row r="53" spans="1:31" x14ac:dyDescent="0.25">
      <c r="A53" s="21" t="s">
        <v>469</v>
      </c>
      <c r="B53" s="38" t="s">
        <v>745</v>
      </c>
      <c r="C53" s="21" t="s">
        <v>765</v>
      </c>
      <c r="D53" s="21">
        <v>7</v>
      </c>
      <c r="E53" s="21">
        <v>0</v>
      </c>
      <c r="F53" s="21" t="s">
        <v>177</v>
      </c>
      <c r="G53" s="21" t="s">
        <v>765</v>
      </c>
      <c r="H53" s="21">
        <v>0</v>
      </c>
      <c r="I53" s="21">
        <v>20</v>
      </c>
      <c r="J53" s="21">
        <v>11</v>
      </c>
      <c r="K53" s="23">
        <v>19736</v>
      </c>
      <c r="L53" s="23">
        <v>0</v>
      </c>
      <c r="M53" s="23">
        <v>3947.2</v>
      </c>
      <c r="N53" s="23">
        <v>0</v>
      </c>
      <c r="O53" s="23">
        <v>823.6</v>
      </c>
      <c r="P53" s="23">
        <v>1029</v>
      </c>
      <c r="Q53" s="23">
        <v>7100</v>
      </c>
      <c r="R53" s="23">
        <v>1140</v>
      </c>
      <c r="S53" s="23">
        <v>0</v>
      </c>
      <c r="T53" s="23">
        <v>0</v>
      </c>
      <c r="U53" s="23">
        <v>33775.800000000003</v>
      </c>
      <c r="V53" s="23">
        <v>0</v>
      </c>
      <c r="W53" s="23">
        <f t="shared" si="0"/>
        <v>33775.800000000003</v>
      </c>
      <c r="X53" s="21">
        <v>17500</v>
      </c>
      <c r="Y53" s="21">
        <v>0</v>
      </c>
      <c r="Z53" s="21">
        <v>240</v>
      </c>
      <c r="AA53" s="21">
        <v>177</v>
      </c>
      <c r="AB53" s="23">
        <f t="shared" si="3"/>
        <v>4825.1142857142859</v>
      </c>
      <c r="AC53" s="23">
        <f>W53/Z53</f>
        <v>140.73250000000002</v>
      </c>
      <c r="AD53" s="23" t="s">
        <v>1753</v>
      </c>
      <c r="AE53" s="284"/>
    </row>
    <row r="54" spans="1:31" x14ac:dyDescent="0.25">
      <c r="A54" s="21" t="s">
        <v>607</v>
      </c>
      <c r="B54" s="32" t="s">
        <v>745</v>
      </c>
      <c r="C54" s="21" t="s">
        <v>746</v>
      </c>
      <c r="D54" s="21">
        <v>7</v>
      </c>
      <c r="E54" s="21">
        <v>0</v>
      </c>
      <c r="F54" s="21" t="s">
        <v>177</v>
      </c>
      <c r="G54" s="21" t="s">
        <v>746</v>
      </c>
      <c r="H54" s="21">
        <v>0</v>
      </c>
      <c r="I54" s="33">
        <v>20</v>
      </c>
      <c r="J54" s="33">
        <v>12</v>
      </c>
      <c r="K54" s="34">
        <v>19736</v>
      </c>
      <c r="L54" s="34">
        <v>0</v>
      </c>
      <c r="M54" s="34">
        <v>3947.2</v>
      </c>
      <c r="N54" s="23">
        <v>0</v>
      </c>
      <c r="O54" s="23">
        <v>823.6</v>
      </c>
      <c r="P54" s="34">
        <v>1029</v>
      </c>
      <c r="Q54" s="23">
        <v>7100</v>
      </c>
      <c r="R54" s="34">
        <v>1140</v>
      </c>
      <c r="S54" s="23">
        <v>0</v>
      </c>
      <c r="T54" s="23">
        <v>0</v>
      </c>
      <c r="U54" s="23">
        <v>33775.800000000003</v>
      </c>
      <c r="V54" s="23">
        <v>0</v>
      </c>
      <c r="W54" s="23">
        <f t="shared" si="0"/>
        <v>33775.800000000003</v>
      </c>
      <c r="X54" s="21">
        <v>17500</v>
      </c>
      <c r="Y54" s="21">
        <v>0</v>
      </c>
      <c r="Z54" s="21">
        <v>240</v>
      </c>
      <c r="AA54" s="21">
        <v>166</v>
      </c>
      <c r="AB54" s="23">
        <f t="shared" si="3"/>
        <v>4825.1142857142859</v>
      </c>
      <c r="AC54" s="23">
        <f>U54/Z54</f>
        <v>140.73250000000002</v>
      </c>
      <c r="AD54" s="23" t="s">
        <v>1919</v>
      </c>
      <c r="AE54" s="284"/>
    </row>
    <row r="55" spans="1:31" x14ac:dyDescent="0.25">
      <c r="A55" s="21" t="s">
        <v>607</v>
      </c>
      <c r="B55" s="32" t="s">
        <v>745</v>
      </c>
      <c r="C55" s="21" t="s">
        <v>762</v>
      </c>
      <c r="D55" s="21">
        <v>7</v>
      </c>
      <c r="E55" s="21">
        <v>0</v>
      </c>
      <c r="F55" s="21" t="s">
        <v>177</v>
      </c>
      <c r="G55" s="21" t="s">
        <v>762</v>
      </c>
      <c r="H55" s="21">
        <v>0</v>
      </c>
      <c r="I55" s="33">
        <v>20</v>
      </c>
      <c r="J55" s="33">
        <v>12</v>
      </c>
      <c r="K55" s="34">
        <v>19736</v>
      </c>
      <c r="L55" s="34">
        <v>0</v>
      </c>
      <c r="M55" s="34">
        <v>3947.2</v>
      </c>
      <c r="N55" s="23">
        <v>0</v>
      </c>
      <c r="O55" s="23">
        <v>823.6</v>
      </c>
      <c r="P55" s="34">
        <v>1146</v>
      </c>
      <c r="Q55" s="23">
        <v>7100</v>
      </c>
      <c r="R55" s="34">
        <v>1140</v>
      </c>
      <c r="S55" s="23">
        <v>0</v>
      </c>
      <c r="T55" s="23">
        <v>0</v>
      </c>
      <c r="U55" s="23">
        <v>33892.800000000003</v>
      </c>
      <c r="V55" s="23">
        <v>0</v>
      </c>
      <c r="W55" s="23">
        <f t="shared" si="0"/>
        <v>33892.800000000003</v>
      </c>
      <c r="X55" s="21">
        <v>17500</v>
      </c>
      <c r="Y55" s="21">
        <v>0</v>
      </c>
      <c r="Z55" s="21">
        <v>240</v>
      </c>
      <c r="AA55" s="21">
        <v>230</v>
      </c>
      <c r="AB55" s="23">
        <f t="shared" si="3"/>
        <v>4841.8285714285721</v>
      </c>
      <c r="AC55" s="23">
        <f>U55/Z55</f>
        <v>141.22</v>
      </c>
      <c r="AD55" s="23" t="s">
        <v>1919</v>
      </c>
      <c r="AE55" s="284"/>
    </row>
    <row r="56" spans="1:31" x14ac:dyDescent="0.25">
      <c r="A56" s="21" t="s">
        <v>473</v>
      </c>
      <c r="B56" s="38" t="s">
        <v>566</v>
      </c>
      <c r="C56" s="21" t="s">
        <v>732</v>
      </c>
      <c r="D56" s="21">
        <v>7</v>
      </c>
      <c r="E56" s="21">
        <v>0</v>
      </c>
      <c r="F56" s="21" t="s">
        <v>177</v>
      </c>
      <c r="G56" s="21" t="s">
        <v>732</v>
      </c>
      <c r="H56" s="21">
        <v>0</v>
      </c>
      <c r="I56" s="21">
        <v>20</v>
      </c>
      <c r="J56" s="21">
        <v>12</v>
      </c>
      <c r="K56" s="23">
        <v>19736</v>
      </c>
      <c r="L56" s="23">
        <v>0</v>
      </c>
      <c r="M56" s="23">
        <v>3947.2</v>
      </c>
      <c r="N56" s="23">
        <v>0</v>
      </c>
      <c r="O56" s="23">
        <v>823.6</v>
      </c>
      <c r="P56" s="23">
        <v>1029</v>
      </c>
      <c r="Q56" s="23">
        <v>7100</v>
      </c>
      <c r="R56" s="23">
        <v>1140</v>
      </c>
      <c r="S56" s="23">
        <v>0</v>
      </c>
      <c r="T56" s="23">
        <v>0</v>
      </c>
      <c r="U56" s="23">
        <v>33775.800000000003</v>
      </c>
      <c r="V56" s="23">
        <v>0</v>
      </c>
      <c r="W56" s="23">
        <f t="shared" si="0"/>
        <v>33775.800000000003</v>
      </c>
      <c r="X56" s="21">
        <v>17500</v>
      </c>
      <c r="Y56" s="21">
        <v>0</v>
      </c>
      <c r="Z56" s="21">
        <v>240</v>
      </c>
      <c r="AA56" s="21">
        <v>153</v>
      </c>
      <c r="AB56" s="23">
        <f t="shared" si="3"/>
        <v>4825.1142857142859</v>
      </c>
      <c r="AC56" s="23">
        <f>W56/Z56</f>
        <v>140.73250000000002</v>
      </c>
      <c r="AD56" s="23" t="s">
        <v>1739</v>
      </c>
      <c r="AE56" s="284"/>
    </row>
    <row r="57" spans="1:31" x14ac:dyDescent="0.25">
      <c r="A57" s="21" t="s">
        <v>469</v>
      </c>
      <c r="B57" s="38" t="s">
        <v>745</v>
      </c>
      <c r="C57" s="21" t="s">
        <v>747</v>
      </c>
      <c r="D57" s="21">
        <v>7</v>
      </c>
      <c r="E57" s="21">
        <v>0</v>
      </c>
      <c r="F57" s="21" t="s">
        <v>177</v>
      </c>
      <c r="G57" s="21" t="s">
        <v>747</v>
      </c>
      <c r="H57" s="21">
        <v>0</v>
      </c>
      <c r="I57" s="21">
        <v>20</v>
      </c>
      <c r="J57" s="21">
        <v>11</v>
      </c>
      <c r="K57" s="23">
        <v>19736</v>
      </c>
      <c r="L57" s="23">
        <v>0</v>
      </c>
      <c r="M57" s="23">
        <v>3947.2</v>
      </c>
      <c r="N57" s="23">
        <v>0</v>
      </c>
      <c r="O57" s="23">
        <v>823.6</v>
      </c>
      <c r="P57" s="23">
        <v>1029</v>
      </c>
      <c r="Q57" s="23">
        <v>7100</v>
      </c>
      <c r="R57" s="23">
        <v>1140</v>
      </c>
      <c r="S57" s="23">
        <v>0</v>
      </c>
      <c r="T57" s="23">
        <v>0</v>
      </c>
      <c r="U57" s="23">
        <v>33775.800000000003</v>
      </c>
      <c r="V57" s="23">
        <v>0</v>
      </c>
      <c r="W57" s="23">
        <f t="shared" si="0"/>
        <v>33775.800000000003</v>
      </c>
      <c r="X57" s="21">
        <v>17500</v>
      </c>
      <c r="Y57" s="21">
        <v>0</v>
      </c>
      <c r="Z57" s="21">
        <v>240</v>
      </c>
      <c r="AA57" s="21">
        <v>143</v>
      </c>
      <c r="AB57" s="23">
        <f t="shared" si="3"/>
        <v>4825.1142857142859</v>
      </c>
      <c r="AC57" s="23">
        <f>W57/Z57</f>
        <v>140.73250000000002</v>
      </c>
      <c r="AD57" s="23" t="s">
        <v>1739</v>
      </c>
      <c r="AE57" s="284"/>
    </row>
    <row r="58" spans="1:31" x14ac:dyDescent="0.25">
      <c r="A58" s="21" t="s">
        <v>54</v>
      </c>
      <c r="B58" s="32" t="s">
        <v>95</v>
      </c>
      <c r="C58" s="21" t="s">
        <v>102</v>
      </c>
      <c r="D58" s="21">
        <v>7.9</v>
      </c>
      <c r="E58" s="21">
        <v>0</v>
      </c>
      <c r="F58" s="21" t="s">
        <v>177</v>
      </c>
      <c r="G58" s="21" t="s">
        <v>102</v>
      </c>
      <c r="H58" s="21">
        <v>0</v>
      </c>
      <c r="I58" s="33">
        <v>20</v>
      </c>
      <c r="J58" s="33">
        <v>12</v>
      </c>
      <c r="K58" s="34">
        <v>16412.2</v>
      </c>
      <c r="L58" s="34">
        <v>0</v>
      </c>
      <c r="M58" s="34">
        <v>3282.44</v>
      </c>
      <c r="N58" s="23">
        <v>0</v>
      </c>
      <c r="O58" s="23">
        <v>974.4</v>
      </c>
      <c r="P58" s="34">
        <v>672.8</v>
      </c>
      <c r="Q58" s="23">
        <v>5016</v>
      </c>
      <c r="R58" s="34">
        <v>855</v>
      </c>
      <c r="S58" s="23">
        <v>0</v>
      </c>
      <c r="T58" s="23">
        <v>0</v>
      </c>
      <c r="U58" s="23">
        <v>27212.84</v>
      </c>
      <c r="V58" s="13">
        <v>0</v>
      </c>
      <c r="W58" s="13">
        <f t="shared" si="0"/>
        <v>27212.84</v>
      </c>
      <c r="X58" s="1">
        <v>18750</v>
      </c>
      <c r="Y58" s="1">
        <v>0</v>
      </c>
      <c r="Z58" s="1">
        <v>240</v>
      </c>
      <c r="AA58" s="1">
        <v>227</v>
      </c>
      <c r="AB58" s="23">
        <f>W58/(D58 +E58)</f>
        <v>3444.6632911392403</v>
      </c>
      <c r="AC58" s="13">
        <f>W58/Z58</f>
        <v>113.38683333333333</v>
      </c>
      <c r="AD58" s="13" t="s">
        <v>1696</v>
      </c>
      <c r="AE58" s="285"/>
    </row>
    <row r="59" spans="1:31" x14ac:dyDescent="0.25">
      <c r="A59" s="21" t="s">
        <v>50</v>
      </c>
      <c r="B59" s="32" t="s">
        <v>966</v>
      </c>
      <c r="C59" s="21" t="s">
        <v>983</v>
      </c>
      <c r="D59" s="21">
        <v>0</v>
      </c>
      <c r="E59" s="21">
        <v>7.06</v>
      </c>
      <c r="F59" s="21" t="s">
        <v>544</v>
      </c>
      <c r="G59" s="21" t="s">
        <v>983</v>
      </c>
      <c r="H59" s="21">
        <v>0</v>
      </c>
      <c r="I59" s="21">
        <v>5</v>
      </c>
      <c r="J59" s="33">
        <v>12</v>
      </c>
      <c r="K59" s="23">
        <v>5900</v>
      </c>
      <c r="L59" s="23">
        <v>94.5</v>
      </c>
      <c r="M59" s="23">
        <v>923.94</v>
      </c>
      <c r="N59" s="23">
        <v>0</v>
      </c>
      <c r="O59" s="23">
        <v>254.5</v>
      </c>
      <c r="P59" s="23">
        <v>629.20000000000005</v>
      </c>
      <c r="Q59" s="23">
        <v>2055.5500000000002</v>
      </c>
      <c r="R59" s="23">
        <v>285</v>
      </c>
      <c r="S59" s="23">
        <v>0</v>
      </c>
      <c r="T59" s="23">
        <v>0</v>
      </c>
      <c r="U59" s="23">
        <f>SUM(K59:T59)</f>
        <v>10142.69</v>
      </c>
      <c r="V59" s="23">
        <v>0</v>
      </c>
      <c r="W59" s="23">
        <f t="shared" si="0"/>
        <v>10142.69</v>
      </c>
      <c r="X59" s="21">
        <v>4375</v>
      </c>
      <c r="Y59" s="21">
        <v>0</v>
      </c>
      <c r="Z59" s="21">
        <v>60</v>
      </c>
      <c r="AA59" s="21">
        <v>60</v>
      </c>
      <c r="AB59" s="23">
        <f>W59/(D59 +E59)</f>
        <v>1436.6416430594902</v>
      </c>
      <c r="AC59" s="23">
        <f>U59/Z59</f>
        <v>169.04483333333334</v>
      </c>
      <c r="AD59" s="23" t="s">
        <v>1696</v>
      </c>
      <c r="AE59" s="284">
        <v>0.24</v>
      </c>
    </row>
    <row r="60" spans="1:31" x14ac:dyDescent="0.25">
      <c r="A60" s="21" t="s">
        <v>50</v>
      </c>
      <c r="B60" s="32" t="s">
        <v>1069</v>
      </c>
      <c r="C60" s="21" t="s">
        <v>1071</v>
      </c>
      <c r="D60" s="21">
        <v>20.76</v>
      </c>
      <c r="E60" s="21">
        <v>0</v>
      </c>
      <c r="F60" s="21" t="s">
        <v>177</v>
      </c>
      <c r="G60" s="21" t="s">
        <v>1071</v>
      </c>
      <c r="H60" s="21">
        <v>0</v>
      </c>
      <c r="I60" s="21">
        <v>20</v>
      </c>
      <c r="J60" s="33">
        <v>12</v>
      </c>
      <c r="K60" s="23">
        <v>26493.599999999999</v>
      </c>
      <c r="L60" s="23">
        <v>430.89</v>
      </c>
      <c r="M60" s="23">
        <v>4148.8999999999996</v>
      </c>
      <c r="N60" s="23">
        <v>0</v>
      </c>
      <c r="O60" s="23">
        <v>1866.8</v>
      </c>
      <c r="P60" s="23">
        <v>12285.6</v>
      </c>
      <c r="Q60" s="23">
        <v>7882</v>
      </c>
      <c r="R60" s="23">
        <v>1140</v>
      </c>
      <c r="S60" s="23">
        <v>0</v>
      </c>
      <c r="T60" s="23">
        <v>0</v>
      </c>
      <c r="U60" s="23">
        <v>54247.79</v>
      </c>
      <c r="V60" s="23">
        <v>0</v>
      </c>
      <c r="W60" s="23">
        <f t="shared" si="0"/>
        <v>54247.79</v>
      </c>
      <c r="X60" s="21">
        <v>51900</v>
      </c>
      <c r="Y60" s="21">
        <v>0</v>
      </c>
      <c r="Z60" s="21">
        <v>240</v>
      </c>
      <c r="AA60" s="21">
        <v>128</v>
      </c>
      <c r="AB60" s="23">
        <f>W60/(D60 +E60)</f>
        <v>2613.0920038535642</v>
      </c>
      <c r="AC60" s="23">
        <f>U60/Z60</f>
        <v>226.03245833333332</v>
      </c>
      <c r="AD60" s="23" t="s">
        <v>1696</v>
      </c>
      <c r="AE60" s="284"/>
    </row>
    <row r="61" spans="1:31" x14ac:dyDescent="0.25">
      <c r="A61" s="21" t="s">
        <v>516</v>
      </c>
      <c r="B61" s="38" t="s">
        <v>689</v>
      </c>
      <c r="C61" s="21" t="s">
        <v>721</v>
      </c>
      <c r="D61" s="21">
        <v>7</v>
      </c>
      <c r="E61" s="21">
        <v>0</v>
      </c>
      <c r="F61" s="21" t="s">
        <v>191</v>
      </c>
      <c r="G61" s="21" t="s">
        <v>721</v>
      </c>
      <c r="H61" s="21">
        <v>0</v>
      </c>
      <c r="I61" s="21">
        <v>20</v>
      </c>
      <c r="J61" s="21">
        <v>11</v>
      </c>
      <c r="K61" s="23">
        <v>18360</v>
      </c>
      <c r="L61" s="23">
        <v>0</v>
      </c>
      <c r="M61" s="23">
        <v>3672</v>
      </c>
      <c r="N61" s="23">
        <v>0</v>
      </c>
      <c r="O61" s="23">
        <v>752.8</v>
      </c>
      <c r="P61" s="23">
        <v>943</v>
      </c>
      <c r="Q61" s="23">
        <v>7100</v>
      </c>
      <c r="R61" s="23">
        <v>1140</v>
      </c>
      <c r="S61" s="23">
        <v>0</v>
      </c>
      <c r="T61" s="23">
        <v>0</v>
      </c>
      <c r="U61" s="23">
        <v>31967.8</v>
      </c>
      <c r="V61" s="23">
        <v>0</v>
      </c>
      <c r="W61" s="23">
        <f t="shared" si="0"/>
        <v>31967.8</v>
      </c>
      <c r="X61" s="21">
        <v>17500</v>
      </c>
      <c r="Y61" s="21">
        <v>0</v>
      </c>
      <c r="Z61" s="21">
        <v>220</v>
      </c>
      <c r="AA61" s="21">
        <v>108</v>
      </c>
      <c r="AB61" s="23">
        <f t="shared" ref="AB61:AB68" si="4">W61/(D61+E61)</f>
        <v>4566.8285714285712</v>
      </c>
      <c r="AC61" s="23">
        <f>W61/Z61</f>
        <v>145.30818181818182</v>
      </c>
      <c r="AD61" s="23" t="s">
        <v>1696</v>
      </c>
      <c r="AE61" s="284"/>
    </row>
    <row r="62" spans="1:31" x14ac:dyDescent="0.25">
      <c r="A62" s="21" t="s">
        <v>604</v>
      </c>
      <c r="B62" s="32" t="s">
        <v>689</v>
      </c>
      <c r="C62" s="21" t="s">
        <v>725</v>
      </c>
      <c r="D62" s="21">
        <v>7</v>
      </c>
      <c r="E62" s="21">
        <v>0</v>
      </c>
      <c r="F62" s="21" t="s">
        <v>177</v>
      </c>
      <c r="G62" s="21" t="s">
        <v>725</v>
      </c>
      <c r="H62" s="21">
        <v>0</v>
      </c>
      <c r="I62" s="33">
        <v>20</v>
      </c>
      <c r="J62" s="33">
        <v>12</v>
      </c>
      <c r="K62" s="34">
        <v>21112</v>
      </c>
      <c r="L62" s="34">
        <v>0</v>
      </c>
      <c r="M62" s="34">
        <v>4222.3999999999996</v>
      </c>
      <c r="N62" s="23">
        <v>0</v>
      </c>
      <c r="O62" s="23">
        <v>894.4</v>
      </c>
      <c r="P62" s="34">
        <v>1115</v>
      </c>
      <c r="Q62" s="23">
        <v>7100</v>
      </c>
      <c r="R62" s="34">
        <v>1140</v>
      </c>
      <c r="S62" s="23">
        <v>0</v>
      </c>
      <c r="T62" s="23">
        <v>0</v>
      </c>
      <c r="U62" s="23">
        <v>35583.800000000003</v>
      </c>
      <c r="V62" s="23">
        <v>0</v>
      </c>
      <c r="W62" s="23">
        <f t="shared" si="0"/>
        <v>35583.800000000003</v>
      </c>
      <c r="X62" s="21">
        <v>65000</v>
      </c>
      <c r="Y62" s="21">
        <v>0</v>
      </c>
      <c r="Z62" s="21">
        <v>240</v>
      </c>
      <c r="AA62" s="21">
        <v>125</v>
      </c>
      <c r="AB62" s="23">
        <f t="shared" si="4"/>
        <v>5083.4000000000005</v>
      </c>
      <c r="AC62" s="23">
        <f>U62/Z62</f>
        <v>148.26583333333335</v>
      </c>
      <c r="AD62" s="23" t="s">
        <v>1705</v>
      </c>
      <c r="AE62" s="284"/>
    </row>
    <row r="63" spans="1:31" x14ac:dyDescent="0.25">
      <c r="A63" s="21" t="s">
        <v>604</v>
      </c>
      <c r="B63" s="32" t="s">
        <v>797</v>
      </c>
      <c r="C63" s="21" t="s">
        <v>926</v>
      </c>
      <c r="D63" s="21">
        <v>0</v>
      </c>
      <c r="E63" s="21">
        <v>7.4</v>
      </c>
      <c r="F63" s="21" t="s">
        <v>544</v>
      </c>
      <c r="G63" s="21" t="s">
        <v>926</v>
      </c>
      <c r="H63" s="21">
        <v>0</v>
      </c>
      <c r="I63" s="33">
        <v>11</v>
      </c>
      <c r="J63" s="33">
        <v>12</v>
      </c>
      <c r="K63" s="34">
        <v>12980</v>
      </c>
      <c r="L63" s="34">
        <v>207.9</v>
      </c>
      <c r="M63" s="34">
        <v>2032.67</v>
      </c>
      <c r="N63" s="23">
        <v>0</v>
      </c>
      <c r="O63" s="23">
        <v>559.9</v>
      </c>
      <c r="P63" s="34">
        <v>1384.24</v>
      </c>
      <c r="Q63" s="23">
        <v>4889.6400000000003</v>
      </c>
      <c r="R63" s="34">
        <v>627</v>
      </c>
      <c r="S63" s="23">
        <v>0</v>
      </c>
      <c r="T63" s="23">
        <v>0</v>
      </c>
      <c r="U63" s="23">
        <v>22681.35</v>
      </c>
      <c r="V63" s="23">
        <v>0</v>
      </c>
      <c r="W63" s="23">
        <f t="shared" si="0"/>
        <v>22681.35</v>
      </c>
      <c r="X63" s="21">
        <v>9625</v>
      </c>
      <c r="Y63" s="21">
        <v>0</v>
      </c>
      <c r="Z63" s="21">
        <v>60</v>
      </c>
      <c r="AA63" s="21">
        <v>34</v>
      </c>
      <c r="AB63" s="23">
        <f t="shared" si="4"/>
        <v>3065.0472972972971</v>
      </c>
      <c r="AC63" s="23">
        <f>U63/Z63</f>
        <v>378.02249999999998</v>
      </c>
      <c r="AD63" s="23" t="s">
        <v>1705</v>
      </c>
      <c r="AE63" s="284">
        <v>0.52</v>
      </c>
    </row>
    <row r="64" spans="1:31" x14ac:dyDescent="0.25">
      <c r="A64" s="21" t="s">
        <v>469</v>
      </c>
      <c r="B64" s="38" t="s">
        <v>966</v>
      </c>
      <c r="C64" s="21" t="s">
        <v>970</v>
      </c>
      <c r="D64" s="21">
        <v>0</v>
      </c>
      <c r="E64" s="21">
        <v>7.02</v>
      </c>
      <c r="F64" s="21" t="s">
        <v>544</v>
      </c>
      <c r="G64" s="21" t="s">
        <v>970</v>
      </c>
      <c r="H64" s="21">
        <v>0</v>
      </c>
      <c r="I64" s="21">
        <v>6</v>
      </c>
      <c r="J64" s="21">
        <v>12</v>
      </c>
      <c r="K64" s="23">
        <v>5517.5</v>
      </c>
      <c r="L64" s="23">
        <v>86.85</v>
      </c>
      <c r="M64" s="23">
        <v>0</v>
      </c>
      <c r="N64" s="23">
        <v>0</v>
      </c>
      <c r="O64" s="23">
        <v>234.3</v>
      </c>
      <c r="P64" s="23">
        <v>579.85</v>
      </c>
      <c r="Q64" s="23">
        <v>2055.5500000000002</v>
      </c>
      <c r="R64" s="23">
        <v>285</v>
      </c>
      <c r="S64" s="23">
        <v>0</v>
      </c>
      <c r="T64" s="23">
        <v>0</v>
      </c>
      <c r="U64" s="23">
        <v>8759.0499999999993</v>
      </c>
      <c r="V64" s="23">
        <v>0</v>
      </c>
      <c r="W64" s="23">
        <f t="shared" si="0"/>
        <v>8759.0499999999993</v>
      </c>
      <c r="X64" s="21">
        <v>5250</v>
      </c>
      <c r="Y64" s="21">
        <v>0</v>
      </c>
      <c r="Z64" s="21">
        <v>72</v>
      </c>
      <c r="AA64" s="21">
        <v>24</v>
      </c>
      <c r="AB64" s="23">
        <f t="shared" si="4"/>
        <v>1247.7279202279201</v>
      </c>
      <c r="AC64" s="23">
        <f>W64/Z64</f>
        <v>121.65347222222221</v>
      </c>
      <c r="AD64" s="23" t="s">
        <v>1705</v>
      </c>
      <c r="AE64" s="284">
        <v>0.28999999999999998</v>
      </c>
    </row>
    <row r="65" spans="1:31" x14ac:dyDescent="0.25">
      <c r="A65" s="21" t="s">
        <v>516</v>
      </c>
      <c r="B65" s="38" t="s">
        <v>745</v>
      </c>
      <c r="C65" s="21" t="s">
        <v>750</v>
      </c>
      <c r="D65" s="21">
        <v>7</v>
      </c>
      <c r="E65" s="21">
        <v>0</v>
      </c>
      <c r="F65" s="21" t="s">
        <v>191</v>
      </c>
      <c r="G65" s="21" t="s">
        <v>750</v>
      </c>
      <c r="H65" s="21">
        <v>0</v>
      </c>
      <c r="I65" s="21">
        <v>20</v>
      </c>
      <c r="J65" s="21">
        <v>11</v>
      </c>
      <c r="K65" s="23">
        <v>18360</v>
      </c>
      <c r="L65" s="23">
        <v>0</v>
      </c>
      <c r="M65" s="23">
        <v>3672</v>
      </c>
      <c r="N65" s="23">
        <v>0</v>
      </c>
      <c r="O65" s="23">
        <v>752.8</v>
      </c>
      <c r="P65" s="23">
        <v>943</v>
      </c>
      <c r="Q65" s="23">
        <v>7100</v>
      </c>
      <c r="R65" s="23">
        <v>1140</v>
      </c>
      <c r="S65" s="23">
        <v>0</v>
      </c>
      <c r="T65" s="23">
        <v>0</v>
      </c>
      <c r="U65" s="23">
        <v>31967.8</v>
      </c>
      <c r="V65" s="23">
        <v>0</v>
      </c>
      <c r="W65" s="23">
        <f t="shared" si="0"/>
        <v>31967.8</v>
      </c>
      <c r="X65" s="21">
        <v>17500</v>
      </c>
      <c r="Y65" s="21">
        <v>0</v>
      </c>
      <c r="Z65" s="21">
        <v>220</v>
      </c>
      <c r="AA65" s="21">
        <v>159</v>
      </c>
      <c r="AB65" s="23">
        <f t="shared" si="4"/>
        <v>4566.8285714285712</v>
      </c>
      <c r="AC65" s="23">
        <f>W65/Z65</f>
        <v>145.30818181818182</v>
      </c>
      <c r="AD65" s="23" t="s">
        <v>1740</v>
      </c>
      <c r="AE65" s="284"/>
    </row>
    <row r="66" spans="1:31" x14ac:dyDescent="0.25">
      <c r="A66" s="21" t="s">
        <v>607</v>
      </c>
      <c r="B66" s="32" t="s">
        <v>954</v>
      </c>
      <c r="C66" s="21" t="s">
        <v>953</v>
      </c>
      <c r="D66" s="21">
        <v>0</v>
      </c>
      <c r="E66" s="21">
        <v>7.01</v>
      </c>
      <c r="F66" s="21" t="s">
        <v>544</v>
      </c>
      <c r="G66" s="21" t="s">
        <v>953</v>
      </c>
      <c r="H66" s="21">
        <v>0</v>
      </c>
      <c r="I66" s="33">
        <v>5</v>
      </c>
      <c r="J66" s="33">
        <v>11</v>
      </c>
      <c r="K66" s="34">
        <v>5517.5</v>
      </c>
      <c r="L66" s="34">
        <v>86.85</v>
      </c>
      <c r="M66" s="34">
        <v>0</v>
      </c>
      <c r="N66" s="23">
        <v>0</v>
      </c>
      <c r="O66" s="23">
        <v>234.3</v>
      </c>
      <c r="P66" s="34">
        <v>579.75</v>
      </c>
      <c r="Q66" s="23">
        <v>2055.52</v>
      </c>
      <c r="R66" s="34">
        <v>285</v>
      </c>
      <c r="S66" s="23">
        <v>0</v>
      </c>
      <c r="T66" s="23">
        <v>0</v>
      </c>
      <c r="U66" s="23">
        <v>8759.0499999999993</v>
      </c>
      <c r="V66" s="23">
        <v>0</v>
      </c>
      <c r="W66" s="23">
        <f t="shared" ref="W66:W129" si="5">U66+V66</f>
        <v>8759.0499999999993</v>
      </c>
      <c r="X66" s="21">
        <v>4375</v>
      </c>
      <c r="Y66" s="21">
        <v>0</v>
      </c>
      <c r="Z66" s="21">
        <v>55</v>
      </c>
      <c r="AA66" s="21">
        <v>35</v>
      </c>
      <c r="AB66" s="23">
        <f t="shared" si="4"/>
        <v>1249.5078459343795</v>
      </c>
      <c r="AC66" s="23">
        <f>U66/Z66</f>
        <v>159.25545454545454</v>
      </c>
      <c r="AD66" s="23" t="s">
        <v>1740</v>
      </c>
      <c r="AE66" s="284">
        <v>0.24</v>
      </c>
    </row>
    <row r="67" spans="1:31" x14ac:dyDescent="0.25">
      <c r="A67" s="21" t="s">
        <v>607</v>
      </c>
      <c r="B67" s="32" t="s">
        <v>1010</v>
      </c>
      <c r="C67" s="21" t="s">
        <v>1014</v>
      </c>
      <c r="D67" s="21">
        <v>8.2899999999999991</v>
      </c>
      <c r="E67" s="21">
        <v>0</v>
      </c>
      <c r="F67" s="21" t="s">
        <v>177</v>
      </c>
      <c r="G67" s="21" t="s">
        <v>1014</v>
      </c>
      <c r="H67" s="21">
        <v>0</v>
      </c>
      <c r="I67" s="33">
        <v>20</v>
      </c>
      <c r="J67" s="33">
        <v>11</v>
      </c>
      <c r="K67" s="34">
        <v>23240</v>
      </c>
      <c r="L67" s="34">
        <v>365.82</v>
      </c>
      <c r="M67" s="34">
        <v>3639.38</v>
      </c>
      <c r="N67" s="23">
        <v>0</v>
      </c>
      <c r="O67" s="23">
        <v>993.2</v>
      </c>
      <c r="P67" s="34">
        <v>2300.4</v>
      </c>
      <c r="Q67" s="23">
        <v>10740</v>
      </c>
      <c r="R67" s="34">
        <v>1140</v>
      </c>
      <c r="S67" s="23">
        <v>0</v>
      </c>
      <c r="T67" s="23">
        <v>0</v>
      </c>
      <c r="U67" s="23">
        <v>42418.8</v>
      </c>
      <c r="V67" s="23">
        <v>0</v>
      </c>
      <c r="W67" s="23">
        <f t="shared" si="5"/>
        <v>42418.8</v>
      </c>
      <c r="X67" s="21">
        <v>20725</v>
      </c>
      <c r="Y67" s="21">
        <v>0</v>
      </c>
      <c r="Z67" s="21">
        <v>220</v>
      </c>
      <c r="AA67" s="21">
        <v>147</v>
      </c>
      <c r="AB67" s="23">
        <f t="shared" si="4"/>
        <v>5116.8636911942103</v>
      </c>
      <c r="AC67" s="23">
        <f>U67/Z67</f>
        <v>192.81272727272727</v>
      </c>
      <c r="AD67" s="23" t="s">
        <v>1740</v>
      </c>
      <c r="AE67" s="284"/>
    </row>
    <row r="68" spans="1:31" x14ac:dyDescent="0.25">
      <c r="A68" s="21" t="s">
        <v>473</v>
      </c>
      <c r="B68" s="38" t="s">
        <v>745</v>
      </c>
      <c r="C68" s="21" t="s">
        <v>748</v>
      </c>
      <c r="D68" s="21">
        <v>7</v>
      </c>
      <c r="E68" s="21">
        <v>0</v>
      </c>
      <c r="F68" s="21" t="s">
        <v>177</v>
      </c>
      <c r="G68" s="21" t="s">
        <v>748</v>
      </c>
      <c r="H68" s="21">
        <v>0</v>
      </c>
      <c r="I68" s="21">
        <v>20</v>
      </c>
      <c r="J68" s="21">
        <v>12</v>
      </c>
      <c r="K68" s="23">
        <v>19736</v>
      </c>
      <c r="L68" s="23">
        <v>0</v>
      </c>
      <c r="M68" s="23">
        <v>3947.2</v>
      </c>
      <c r="N68" s="23">
        <v>0</v>
      </c>
      <c r="O68" s="23">
        <v>823.6</v>
      </c>
      <c r="P68" s="23">
        <v>1029</v>
      </c>
      <c r="Q68" s="23">
        <v>7100</v>
      </c>
      <c r="R68" s="23">
        <v>1140</v>
      </c>
      <c r="S68" s="23">
        <v>0</v>
      </c>
      <c r="T68" s="23">
        <v>0</v>
      </c>
      <c r="U68" s="23">
        <v>33775.800000000003</v>
      </c>
      <c r="V68" s="23">
        <v>0</v>
      </c>
      <c r="W68" s="23">
        <f t="shared" si="5"/>
        <v>33775.800000000003</v>
      </c>
      <c r="X68" s="21">
        <v>17500</v>
      </c>
      <c r="Y68" s="21">
        <v>0</v>
      </c>
      <c r="Z68" s="21">
        <v>240</v>
      </c>
      <c r="AA68" s="21">
        <v>224</v>
      </c>
      <c r="AB68" s="23">
        <f t="shared" si="4"/>
        <v>4825.1142857142859</v>
      </c>
      <c r="AC68" s="23">
        <f>W68/Z68</f>
        <v>140.73250000000002</v>
      </c>
      <c r="AD68" s="23" t="s">
        <v>1740</v>
      </c>
      <c r="AE68" s="284"/>
    </row>
    <row r="69" spans="1:31" x14ac:dyDescent="0.25">
      <c r="A69" s="21" t="s">
        <v>50</v>
      </c>
      <c r="B69" s="32" t="s">
        <v>1022</v>
      </c>
      <c r="C69" s="21" t="s">
        <v>1293</v>
      </c>
      <c r="D69" s="21">
        <v>26.85</v>
      </c>
      <c r="E69" s="21">
        <v>0</v>
      </c>
      <c r="F69" s="21" t="s">
        <v>177</v>
      </c>
      <c r="G69" s="21" t="s">
        <v>1033</v>
      </c>
      <c r="H69" s="21">
        <v>0</v>
      </c>
      <c r="I69" s="21">
        <v>20</v>
      </c>
      <c r="J69" s="33">
        <v>12</v>
      </c>
      <c r="K69" s="23">
        <v>26493.599999999999</v>
      </c>
      <c r="L69" s="23">
        <v>430.89</v>
      </c>
      <c r="M69" s="23">
        <v>4148.8999999999996</v>
      </c>
      <c r="N69" s="23">
        <v>0</v>
      </c>
      <c r="O69" s="23">
        <v>1150.8</v>
      </c>
      <c r="P69" s="23">
        <v>13180.8</v>
      </c>
      <c r="Q69" s="23">
        <v>10740</v>
      </c>
      <c r="R69" s="23">
        <v>1140</v>
      </c>
      <c r="S69" s="23">
        <v>0</v>
      </c>
      <c r="T69" s="23">
        <v>0</v>
      </c>
      <c r="U69" s="23">
        <v>57284.99</v>
      </c>
      <c r="V69" s="23">
        <v>0</v>
      </c>
      <c r="W69" s="23">
        <f t="shared" si="5"/>
        <v>57284.99</v>
      </c>
      <c r="X69" s="21">
        <v>67125</v>
      </c>
      <c r="Y69" s="21">
        <v>0</v>
      </c>
      <c r="Z69" s="21">
        <v>240</v>
      </c>
      <c r="AA69" s="21">
        <v>200</v>
      </c>
      <c r="AB69" s="23">
        <f>W69/(D69 +E69)</f>
        <v>2133.5191806331468</v>
      </c>
      <c r="AC69" s="23">
        <f>U69/Z69</f>
        <v>238.68745833333332</v>
      </c>
      <c r="AD69" s="23" t="s">
        <v>1962</v>
      </c>
      <c r="AE69" s="284"/>
    </row>
    <row r="70" spans="1:31" x14ac:dyDescent="0.25">
      <c r="A70" s="21" t="s">
        <v>604</v>
      </c>
      <c r="B70" s="32" t="s">
        <v>927</v>
      </c>
      <c r="C70" s="21" t="s">
        <v>936</v>
      </c>
      <c r="D70" s="21">
        <v>0</v>
      </c>
      <c r="E70" s="21">
        <v>7.01</v>
      </c>
      <c r="F70" s="21" t="s">
        <v>544</v>
      </c>
      <c r="G70" s="21" t="s">
        <v>936</v>
      </c>
      <c r="H70" s="21">
        <v>0</v>
      </c>
      <c r="I70" s="33">
        <v>6</v>
      </c>
      <c r="J70" s="33">
        <v>12</v>
      </c>
      <c r="K70" s="34">
        <v>7080</v>
      </c>
      <c r="L70" s="34">
        <v>113.4</v>
      </c>
      <c r="M70" s="34">
        <v>1108.73</v>
      </c>
      <c r="N70" s="23">
        <v>0</v>
      </c>
      <c r="O70" s="23">
        <v>305.39999999999998</v>
      </c>
      <c r="P70" s="34">
        <v>755.04</v>
      </c>
      <c r="Q70" s="23">
        <v>2566.87</v>
      </c>
      <c r="R70" s="34">
        <v>342</v>
      </c>
      <c r="S70" s="23">
        <v>0</v>
      </c>
      <c r="T70" s="23">
        <v>0</v>
      </c>
      <c r="U70" s="23">
        <v>12271.44</v>
      </c>
      <c r="V70" s="23">
        <v>0</v>
      </c>
      <c r="W70" s="23">
        <f t="shared" si="5"/>
        <v>12271.44</v>
      </c>
      <c r="X70" s="21">
        <v>5250</v>
      </c>
      <c r="Y70" s="21">
        <v>0</v>
      </c>
      <c r="Z70" s="21">
        <v>72</v>
      </c>
      <c r="AA70" s="21">
        <v>39</v>
      </c>
      <c r="AB70" s="23">
        <f>W70/(D70+E70)</f>
        <v>1750.562054208274</v>
      </c>
      <c r="AC70" s="23">
        <f>U70/Z70</f>
        <v>170.43666666666667</v>
      </c>
      <c r="AD70" s="23" t="s">
        <v>1962</v>
      </c>
      <c r="AE70" s="284">
        <v>0.2</v>
      </c>
    </row>
    <row r="71" spans="1:31" x14ac:dyDescent="0.25">
      <c r="A71" s="21" t="s">
        <v>50</v>
      </c>
      <c r="B71" s="32" t="s">
        <v>566</v>
      </c>
      <c r="C71" s="21" t="s">
        <v>731</v>
      </c>
      <c r="D71" s="21">
        <v>7</v>
      </c>
      <c r="E71" s="21">
        <v>0</v>
      </c>
      <c r="F71" s="21" t="s">
        <v>177</v>
      </c>
      <c r="G71" s="21" t="s">
        <v>731</v>
      </c>
      <c r="H71" s="21">
        <v>0</v>
      </c>
      <c r="I71" s="21">
        <v>20</v>
      </c>
      <c r="J71" s="33">
        <v>12</v>
      </c>
      <c r="K71" s="23">
        <v>21112</v>
      </c>
      <c r="L71" s="23">
        <v>0</v>
      </c>
      <c r="M71" s="23">
        <v>4222.3999999999996</v>
      </c>
      <c r="N71" s="23">
        <v>0</v>
      </c>
      <c r="O71" s="23">
        <v>894.4</v>
      </c>
      <c r="P71" s="23">
        <v>1115</v>
      </c>
      <c r="Q71" s="23">
        <v>7100</v>
      </c>
      <c r="R71" s="23">
        <v>1140</v>
      </c>
      <c r="S71" s="23">
        <v>0</v>
      </c>
      <c r="T71" s="23">
        <v>0</v>
      </c>
      <c r="U71" s="23">
        <v>35583.800000000003</v>
      </c>
      <c r="V71" s="23">
        <v>0</v>
      </c>
      <c r="W71" s="23">
        <f t="shared" si="5"/>
        <v>35583.800000000003</v>
      </c>
      <c r="X71" s="21">
        <v>32500</v>
      </c>
      <c r="Y71" s="21">
        <v>0</v>
      </c>
      <c r="Z71" s="21">
        <v>240</v>
      </c>
      <c r="AA71" s="21">
        <v>89</v>
      </c>
      <c r="AB71" s="23">
        <f>W71/(D71 +E71)</f>
        <v>5083.4000000000005</v>
      </c>
      <c r="AC71" s="23">
        <f>U71/Z71</f>
        <v>148.26583333333335</v>
      </c>
      <c r="AD71" s="23" t="s">
        <v>1671</v>
      </c>
      <c r="AE71" s="284"/>
    </row>
    <row r="72" spans="1:31" x14ac:dyDescent="0.25">
      <c r="A72" s="21" t="s">
        <v>607</v>
      </c>
      <c r="B72" s="32" t="s">
        <v>1045</v>
      </c>
      <c r="C72" s="21" t="s">
        <v>1049</v>
      </c>
      <c r="D72" s="21">
        <v>0</v>
      </c>
      <c r="E72" s="21">
        <v>7</v>
      </c>
      <c r="F72" s="21" t="s">
        <v>544</v>
      </c>
      <c r="G72" s="21" t="s">
        <v>1049</v>
      </c>
      <c r="H72" s="21">
        <v>0</v>
      </c>
      <c r="I72" s="33">
        <v>4</v>
      </c>
      <c r="J72" s="33">
        <v>11</v>
      </c>
      <c r="K72" s="34">
        <v>4648</v>
      </c>
      <c r="L72" s="34">
        <v>73.16</v>
      </c>
      <c r="M72" s="34">
        <v>0</v>
      </c>
      <c r="N72" s="23">
        <v>0</v>
      </c>
      <c r="O72" s="23">
        <v>198.64</v>
      </c>
      <c r="P72" s="34">
        <v>460.08</v>
      </c>
      <c r="Q72" s="23">
        <v>2003.2</v>
      </c>
      <c r="R72" s="34">
        <v>228</v>
      </c>
      <c r="S72" s="23">
        <v>0</v>
      </c>
      <c r="T72" s="23">
        <v>0</v>
      </c>
      <c r="U72" s="23">
        <v>7611.08</v>
      </c>
      <c r="V72" s="23">
        <v>0</v>
      </c>
      <c r="W72" s="23">
        <f t="shared" si="5"/>
        <v>7611.08</v>
      </c>
      <c r="X72" s="21">
        <v>3500</v>
      </c>
      <c r="Y72" s="21">
        <v>0</v>
      </c>
      <c r="Z72" s="21">
        <v>44</v>
      </c>
      <c r="AA72" s="21">
        <v>44</v>
      </c>
      <c r="AB72" s="23">
        <f t="shared" ref="AB72:AB77" si="6">W72/(D72+E72)</f>
        <v>1087.2971428571429</v>
      </c>
      <c r="AC72" s="23">
        <f>U72/Z72</f>
        <v>172.9790909090909</v>
      </c>
      <c r="AD72" s="23" t="s">
        <v>1671</v>
      </c>
      <c r="AE72" s="284">
        <v>0.2</v>
      </c>
    </row>
    <row r="73" spans="1:31" x14ac:dyDescent="0.25">
      <c r="A73" s="21" t="s">
        <v>604</v>
      </c>
      <c r="B73" s="32" t="s">
        <v>566</v>
      </c>
      <c r="C73" s="21" t="s">
        <v>730</v>
      </c>
      <c r="D73" s="21">
        <v>7</v>
      </c>
      <c r="E73" s="21">
        <v>0</v>
      </c>
      <c r="F73" s="21" t="s">
        <v>177</v>
      </c>
      <c r="G73" s="21" t="s">
        <v>730</v>
      </c>
      <c r="H73" s="21">
        <v>0</v>
      </c>
      <c r="I73" s="33">
        <v>20</v>
      </c>
      <c r="J73" s="33">
        <v>12</v>
      </c>
      <c r="K73" s="34">
        <v>21112</v>
      </c>
      <c r="L73" s="34">
        <v>0</v>
      </c>
      <c r="M73" s="34">
        <v>4222.3999999999996</v>
      </c>
      <c r="N73" s="23">
        <v>0</v>
      </c>
      <c r="O73" s="23">
        <v>894.4</v>
      </c>
      <c r="P73" s="34">
        <v>1115</v>
      </c>
      <c r="Q73" s="23">
        <v>7100</v>
      </c>
      <c r="R73" s="34">
        <v>1140</v>
      </c>
      <c r="S73" s="23">
        <v>0</v>
      </c>
      <c r="T73" s="23">
        <v>0</v>
      </c>
      <c r="U73" s="23">
        <v>35583.800000000003</v>
      </c>
      <c r="V73" s="23">
        <v>0</v>
      </c>
      <c r="W73" s="23">
        <f t="shared" si="5"/>
        <v>35583.800000000003</v>
      </c>
      <c r="X73" s="21">
        <v>17500</v>
      </c>
      <c r="Y73" s="21">
        <v>0</v>
      </c>
      <c r="Z73" s="21">
        <v>240</v>
      </c>
      <c r="AA73" s="21">
        <v>91</v>
      </c>
      <c r="AB73" s="23">
        <f t="shared" si="6"/>
        <v>5083.4000000000005</v>
      </c>
      <c r="AC73" s="23">
        <f>U73/Z73</f>
        <v>148.26583333333335</v>
      </c>
      <c r="AD73" s="23" t="s">
        <v>1708</v>
      </c>
      <c r="AE73" s="284"/>
    </row>
    <row r="74" spans="1:31" x14ac:dyDescent="0.25">
      <c r="A74" s="21" t="s">
        <v>473</v>
      </c>
      <c r="B74" s="38" t="s">
        <v>985</v>
      </c>
      <c r="C74" s="21" t="s">
        <v>988</v>
      </c>
      <c r="D74" s="21">
        <v>0</v>
      </c>
      <c r="E74" s="21">
        <v>7.01</v>
      </c>
      <c r="F74" s="21" t="s">
        <v>544</v>
      </c>
      <c r="G74" s="21" t="s">
        <v>988</v>
      </c>
      <c r="H74" s="21">
        <v>0</v>
      </c>
      <c r="I74" s="21">
        <v>7</v>
      </c>
      <c r="J74" s="21">
        <v>11</v>
      </c>
      <c r="K74" s="23">
        <v>7724.5</v>
      </c>
      <c r="L74" s="23">
        <v>121.59</v>
      </c>
      <c r="M74" s="23">
        <v>0</v>
      </c>
      <c r="N74" s="23">
        <v>0</v>
      </c>
      <c r="O74" s="23">
        <v>328.02</v>
      </c>
      <c r="P74" s="23">
        <v>811.79</v>
      </c>
      <c r="Q74" s="23">
        <v>2877.77</v>
      </c>
      <c r="R74" s="23">
        <v>399</v>
      </c>
      <c r="S74" s="23">
        <v>0</v>
      </c>
      <c r="T74" s="23">
        <v>0</v>
      </c>
      <c r="U74" s="23">
        <v>12262.67</v>
      </c>
      <c r="V74" s="23">
        <v>0</v>
      </c>
      <c r="W74" s="23">
        <f t="shared" si="5"/>
        <v>12262.67</v>
      </c>
      <c r="X74" s="21">
        <v>5250</v>
      </c>
      <c r="Y74" s="21">
        <v>0</v>
      </c>
      <c r="Z74" s="21">
        <v>77</v>
      </c>
      <c r="AA74" s="21">
        <v>65</v>
      </c>
      <c r="AB74" s="23">
        <f t="shared" si="6"/>
        <v>1749.3109843081313</v>
      </c>
      <c r="AC74" s="23">
        <f>W74/Z74</f>
        <v>159.25545454545454</v>
      </c>
      <c r="AD74" s="23" t="s">
        <v>1708</v>
      </c>
      <c r="AE74" s="284">
        <v>0.28999999999999998</v>
      </c>
    </row>
    <row r="75" spans="1:31" x14ac:dyDescent="0.25">
      <c r="A75" s="21" t="s">
        <v>473</v>
      </c>
      <c r="B75" s="38" t="s">
        <v>1022</v>
      </c>
      <c r="C75" s="21" t="s">
        <v>1041</v>
      </c>
      <c r="D75" s="21">
        <v>0</v>
      </c>
      <c r="E75" s="21">
        <v>7.04</v>
      </c>
      <c r="F75" s="21" t="s">
        <v>544</v>
      </c>
      <c r="G75" s="21" t="s">
        <v>1041</v>
      </c>
      <c r="H75" s="21">
        <v>0</v>
      </c>
      <c r="I75" s="21">
        <v>6</v>
      </c>
      <c r="J75" s="21">
        <v>11</v>
      </c>
      <c r="K75" s="23">
        <v>6621</v>
      </c>
      <c r="L75" s="23">
        <v>104.22</v>
      </c>
      <c r="M75" s="23">
        <v>0</v>
      </c>
      <c r="N75" s="23">
        <v>0</v>
      </c>
      <c r="O75" s="23">
        <v>281.16000000000003</v>
      </c>
      <c r="P75" s="23">
        <v>695.82</v>
      </c>
      <c r="Q75" s="23">
        <v>2466.66</v>
      </c>
      <c r="R75" s="23">
        <v>342</v>
      </c>
      <c r="S75" s="23">
        <v>0</v>
      </c>
      <c r="T75" s="23">
        <v>0</v>
      </c>
      <c r="U75" s="23">
        <v>10510.86</v>
      </c>
      <c r="V75" s="23">
        <v>0</v>
      </c>
      <c r="W75" s="23">
        <f t="shared" si="5"/>
        <v>10510.86</v>
      </c>
      <c r="X75" s="21">
        <v>5250</v>
      </c>
      <c r="Y75" s="21">
        <v>0</v>
      </c>
      <c r="Z75" s="21">
        <v>66</v>
      </c>
      <c r="AA75" s="21">
        <v>55</v>
      </c>
      <c r="AB75" s="23">
        <f t="shared" si="6"/>
        <v>1493.0198863636365</v>
      </c>
      <c r="AC75" s="23">
        <f>W75/Z75</f>
        <v>159.25545454545454</v>
      </c>
      <c r="AD75" s="23" t="s">
        <v>1708</v>
      </c>
      <c r="AE75" s="284">
        <v>0.28999999999999998</v>
      </c>
    </row>
    <row r="76" spans="1:31" x14ac:dyDescent="0.25">
      <c r="A76" s="21" t="s">
        <v>604</v>
      </c>
      <c r="B76" s="32" t="s">
        <v>954</v>
      </c>
      <c r="C76" s="21" t="s">
        <v>956</v>
      </c>
      <c r="D76" s="21">
        <v>0</v>
      </c>
      <c r="E76" s="21">
        <v>4.9400000000000004</v>
      </c>
      <c r="F76" s="21" t="s">
        <v>544</v>
      </c>
      <c r="G76" s="21" t="s">
        <v>957</v>
      </c>
      <c r="H76" s="21">
        <v>0</v>
      </c>
      <c r="I76" s="33">
        <v>7</v>
      </c>
      <c r="J76" s="33">
        <v>12</v>
      </c>
      <c r="K76" s="34">
        <v>8260</v>
      </c>
      <c r="L76" s="34">
        <v>132.30000000000001</v>
      </c>
      <c r="M76" s="34">
        <v>1293.52</v>
      </c>
      <c r="N76" s="23">
        <v>0</v>
      </c>
      <c r="O76" s="23">
        <v>356.3</v>
      </c>
      <c r="P76" s="34">
        <v>880.88</v>
      </c>
      <c r="Q76" s="23">
        <v>2994.68</v>
      </c>
      <c r="R76" s="34">
        <v>399</v>
      </c>
      <c r="S76" s="23">
        <v>0</v>
      </c>
      <c r="T76" s="23">
        <v>0</v>
      </c>
      <c r="U76" s="23">
        <v>14316.68</v>
      </c>
      <c r="V76" s="23">
        <v>0</v>
      </c>
      <c r="W76" s="23">
        <f t="shared" si="5"/>
        <v>14316.68</v>
      </c>
      <c r="X76" s="21">
        <v>6125</v>
      </c>
      <c r="Y76" s="21">
        <v>0</v>
      </c>
      <c r="Z76" s="21">
        <v>84</v>
      </c>
      <c r="AA76" s="21">
        <v>62</v>
      </c>
      <c r="AB76" s="23">
        <f t="shared" si="6"/>
        <v>2898.1133603238864</v>
      </c>
      <c r="AC76" s="23">
        <f>U76/Z76</f>
        <v>170.43666666666667</v>
      </c>
      <c r="AD76" s="23" t="s">
        <v>1950</v>
      </c>
      <c r="AE76" s="284">
        <v>0.49</v>
      </c>
    </row>
    <row r="77" spans="1:31" x14ac:dyDescent="0.25">
      <c r="A77" s="21" t="s">
        <v>469</v>
      </c>
      <c r="B77" s="38" t="s">
        <v>1010</v>
      </c>
      <c r="C77" s="21" t="s">
        <v>1016</v>
      </c>
      <c r="D77" s="21">
        <v>8.3699999999999992</v>
      </c>
      <c r="E77" s="21">
        <v>0</v>
      </c>
      <c r="F77" s="21" t="s">
        <v>177</v>
      </c>
      <c r="G77" s="21" t="s">
        <v>1016</v>
      </c>
      <c r="H77" s="21">
        <v>0</v>
      </c>
      <c r="I77" s="21">
        <v>20</v>
      </c>
      <c r="J77" s="21">
        <v>11</v>
      </c>
      <c r="K77" s="23">
        <v>23240</v>
      </c>
      <c r="L77" s="23">
        <v>365.82</v>
      </c>
      <c r="M77" s="23">
        <v>3639.38</v>
      </c>
      <c r="N77" s="23">
        <v>0</v>
      </c>
      <c r="O77" s="23">
        <v>993.2</v>
      </c>
      <c r="P77" s="23">
        <v>2300.4</v>
      </c>
      <c r="Q77" s="23">
        <v>10378</v>
      </c>
      <c r="R77" s="23">
        <v>1140</v>
      </c>
      <c r="S77" s="23">
        <v>0</v>
      </c>
      <c r="T77" s="23">
        <v>0</v>
      </c>
      <c r="U77" s="23">
        <v>42056.800000000003</v>
      </c>
      <c r="V77" s="23">
        <v>0</v>
      </c>
      <c r="W77" s="23">
        <f t="shared" si="5"/>
        <v>42056.800000000003</v>
      </c>
      <c r="X77" s="21">
        <v>20925</v>
      </c>
      <c r="Y77" s="21">
        <v>0</v>
      </c>
      <c r="Z77" s="21">
        <v>220</v>
      </c>
      <c r="AA77" s="21">
        <v>165</v>
      </c>
      <c r="AB77" s="23">
        <f t="shared" si="6"/>
        <v>5024.7072879330954</v>
      </c>
      <c r="AC77" s="23">
        <f>W77/Z77</f>
        <v>191.16727272727275</v>
      </c>
      <c r="AD77" s="23" t="s">
        <v>1950</v>
      </c>
      <c r="AE77" s="284"/>
    </row>
    <row r="78" spans="1:31" x14ac:dyDescent="0.25">
      <c r="A78" s="21" t="s">
        <v>50</v>
      </c>
      <c r="B78" s="32" t="s">
        <v>689</v>
      </c>
      <c r="C78" s="21" t="s">
        <v>718</v>
      </c>
      <c r="D78" s="21">
        <v>7</v>
      </c>
      <c r="E78" s="21">
        <v>0</v>
      </c>
      <c r="F78" s="21" t="s">
        <v>177</v>
      </c>
      <c r="G78" s="21" t="s">
        <v>718</v>
      </c>
      <c r="H78" s="21">
        <v>0</v>
      </c>
      <c r="I78" s="21">
        <v>20</v>
      </c>
      <c r="J78" s="33">
        <v>12</v>
      </c>
      <c r="K78" s="23">
        <v>13564.8</v>
      </c>
      <c r="L78" s="23">
        <v>0</v>
      </c>
      <c r="M78" s="23">
        <v>2712.96</v>
      </c>
      <c r="N78" s="23">
        <v>0</v>
      </c>
      <c r="O78" s="23">
        <v>904.24</v>
      </c>
      <c r="P78" s="23">
        <v>7807.56</v>
      </c>
      <c r="Q78" s="23">
        <v>4260</v>
      </c>
      <c r="R78" s="23">
        <v>684</v>
      </c>
      <c r="S78" s="23">
        <v>0</v>
      </c>
      <c r="T78" s="23">
        <v>0</v>
      </c>
      <c r="U78" s="23">
        <v>29933.56</v>
      </c>
      <c r="V78" s="23">
        <v>0</v>
      </c>
      <c r="W78" s="23">
        <f t="shared" si="5"/>
        <v>29933.56</v>
      </c>
      <c r="X78" s="21">
        <v>32500</v>
      </c>
      <c r="Y78" s="21">
        <v>0</v>
      </c>
      <c r="Z78" s="21">
        <v>240</v>
      </c>
      <c r="AA78" s="21">
        <v>109</v>
      </c>
      <c r="AB78" s="23">
        <f>W78/(D78 +E78)</f>
        <v>4276.2228571428577</v>
      </c>
      <c r="AC78" s="23">
        <f>U78/Z78</f>
        <v>124.72316666666667</v>
      </c>
      <c r="AD78" s="23" t="s">
        <v>1669</v>
      </c>
      <c r="AE78" s="284"/>
    </row>
    <row r="79" spans="1:31" x14ac:dyDescent="0.25">
      <c r="A79" s="21" t="s">
        <v>473</v>
      </c>
      <c r="B79" s="38" t="s">
        <v>985</v>
      </c>
      <c r="C79" s="21" t="s">
        <v>986</v>
      </c>
      <c r="D79" s="21">
        <v>0</v>
      </c>
      <c r="E79" s="21">
        <v>7.06</v>
      </c>
      <c r="F79" s="21" t="s">
        <v>544</v>
      </c>
      <c r="G79" s="21" t="s">
        <v>986</v>
      </c>
      <c r="H79" s="21">
        <v>0</v>
      </c>
      <c r="I79" s="21">
        <v>6</v>
      </c>
      <c r="J79" s="21">
        <v>11</v>
      </c>
      <c r="K79" s="23">
        <v>6621</v>
      </c>
      <c r="L79" s="23">
        <v>104.22</v>
      </c>
      <c r="M79" s="23">
        <v>0</v>
      </c>
      <c r="N79" s="23">
        <v>0</v>
      </c>
      <c r="O79" s="23">
        <v>281.16000000000003</v>
      </c>
      <c r="P79" s="23">
        <v>695.82</v>
      </c>
      <c r="Q79" s="23">
        <v>2466.66</v>
      </c>
      <c r="R79" s="23">
        <v>342</v>
      </c>
      <c r="S79" s="23">
        <v>0</v>
      </c>
      <c r="T79" s="23">
        <v>0</v>
      </c>
      <c r="U79" s="23">
        <v>10510.86</v>
      </c>
      <c r="V79" s="23">
        <v>0</v>
      </c>
      <c r="W79" s="23">
        <f t="shared" si="5"/>
        <v>10510.86</v>
      </c>
      <c r="X79" s="21">
        <v>5250</v>
      </c>
      <c r="Y79" s="21">
        <v>0</v>
      </c>
      <c r="Z79" s="21">
        <v>66</v>
      </c>
      <c r="AA79" s="21">
        <v>65</v>
      </c>
      <c r="AB79" s="23">
        <f t="shared" ref="AB79:AB106" si="7">W79/(D79+E79)</f>
        <v>1488.7903682719548</v>
      </c>
      <c r="AC79" s="23">
        <f t="shared" ref="AC79:AC86" si="8">W79/Z79</f>
        <v>159.25545454545454</v>
      </c>
      <c r="AD79" s="23" t="s">
        <v>1669</v>
      </c>
      <c r="AE79" s="284">
        <v>0.28999999999999998</v>
      </c>
    </row>
    <row r="80" spans="1:31" x14ac:dyDescent="0.25">
      <c r="A80" s="21" t="s">
        <v>473</v>
      </c>
      <c r="B80" s="38" t="s">
        <v>766</v>
      </c>
      <c r="C80" s="21" t="s">
        <v>768</v>
      </c>
      <c r="D80" s="21">
        <v>7</v>
      </c>
      <c r="E80" s="21">
        <v>0</v>
      </c>
      <c r="F80" s="21" t="s">
        <v>177</v>
      </c>
      <c r="G80" s="21" t="s">
        <v>768</v>
      </c>
      <c r="H80" s="21">
        <v>0</v>
      </c>
      <c r="I80" s="21">
        <v>20</v>
      </c>
      <c r="J80" s="21">
        <v>12</v>
      </c>
      <c r="K80" s="23">
        <v>19736</v>
      </c>
      <c r="L80" s="23">
        <v>0</v>
      </c>
      <c r="M80" s="23">
        <v>3947.2</v>
      </c>
      <c r="N80" s="23">
        <v>0</v>
      </c>
      <c r="O80" s="23">
        <v>823.6</v>
      </c>
      <c r="P80" s="23">
        <v>1146</v>
      </c>
      <c r="Q80" s="23">
        <v>7100</v>
      </c>
      <c r="R80" s="23">
        <v>1140</v>
      </c>
      <c r="S80" s="23">
        <v>0</v>
      </c>
      <c r="T80" s="23">
        <v>0</v>
      </c>
      <c r="U80" s="23">
        <v>33892.800000000003</v>
      </c>
      <c r="V80" s="23">
        <v>0</v>
      </c>
      <c r="W80" s="23">
        <f t="shared" si="5"/>
        <v>33892.800000000003</v>
      </c>
      <c r="X80" s="21">
        <v>17500</v>
      </c>
      <c r="Y80" s="21">
        <v>0</v>
      </c>
      <c r="Z80" s="21">
        <v>240</v>
      </c>
      <c r="AA80" s="21">
        <v>214</v>
      </c>
      <c r="AB80" s="23">
        <f t="shared" si="7"/>
        <v>4841.8285714285721</v>
      </c>
      <c r="AC80" s="23">
        <f t="shared" si="8"/>
        <v>141.22</v>
      </c>
      <c r="AD80" s="23" t="s">
        <v>1937</v>
      </c>
      <c r="AE80" s="284"/>
    </row>
    <row r="81" spans="1:31" x14ac:dyDescent="0.25">
      <c r="A81" s="21" t="s">
        <v>473</v>
      </c>
      <c r="B81" s="38" t="s">
        <v>927</v>
      </c>
      <c r="C81" s="21" t="s">
        <v>945</v>
      </c>
      <c r="D81" s="21">
        <v>0</v>
      </c>
      <c r="E81" s="21">
        <v>1.41</v>
      </c>
      <c r="F81" s="21" t="s">
        <v>544</v>
      </c>
      <c r="G81" s="21" t="s">
        <v>945</v>
      </c>
      <c r="H81" s="21">
        <v>0</v>
      </c>
      <c r="I81" s="21">
        <v>4</v>
      </c>
      <c r="J81" s="21">
        <v>11</v>
      </c>
      <c r="K81" s="23">
        <v>4414</v>
      </c>
      <c r="L81" s="23">
        <v>69.48</v>
      </c>
      <c r="M81" s="23">
        <v>0</v>
      </c>
      <c r="N81" s="23">
        <v>0</v>
      </c>
      <c r="O81" s="23">
        <v>187.44</v>
      </c>
      <c r="P81" s="23">
        <v>463.88</v>
      </c>
      <c r="Q81" s="23">
        <v>1778.05</v>
      </c>
      <c r="R81" s="23">
        <v>228</v>
      </c>
      <c r="S81" s="23">
        <v>0</v>
      </c>
      <c r="T81" s="23">
        <v>0</v>
      </c>
      <c r="U81" s="23">
        <v>7140.85</v>
      </c>
      <c r="V81" s="23">
        <v>0</v>
      </c>
      <c r="W81" s="23">
        <f t="shared" si="5"/>
        <v>7140.85</v>
      </c>
      <c r="X81" s="21">
        <v>1233</v>
      </c>
      <c r="Y81" s="21">
        <v>0</v>
      </c>
      <c r="Z81" s="21">
        <v>44</v>
      </c>
      <c r="AA81" s="21">
        <v>42</v>
      </c>
      <c r="AB81" s="23">
        <f t="shared" si="7"/>
        <v>5064.4326241134759</v>
      </c>
      <c r="AC81" s="23">
        <f t="shared" si="8"/>
        <v>162.29204545454547</v>
      </c>
      <c r="AD81" s="23" t="s">
        <v>1937</v>
      </c>
      <c r="AE81" s="284">
        <v>0.34</v>
      </c>
    </row>
    <row r="82" spans="1:31" x14ac:dyDescent="0.25">
      <c r="A82" s="21" t="s">
        <v>1304</v>
      </c>
      <c r="B82" s="38" t="s">
        <v>1385</v>
      </c>
      <c r="C82" s="21" t="s">
        <v>1401</v>
      </c>
      <c r="D82" s="21">
        <v>14.73</v>
      </c>
      <c r="E82" s="21">
        <v>0</v>
      </c>
      <c r="F82" s="21" t="s">
        <v>177</v>
      </c>
      <c r="G82" s="21" t="s">
        <v>1401</v>
      </c>
      <c r="H82" s="21">
        <v>0</v>
      </c>
      <c r="I82" s="21">
        <v>20</v>
      </c>
      <c r="J82" s="21">
        <v>11</v>
      </c>
      <c r="K82" s="23">
        <v>25966</v>
      </c>
      <c r="L82" s="23">
        <v>409.78</v>
      </c>
      <c r="M82" s="23">
        <v>4066.28</v>
      </c>
      <c r="N82" s="23">
        <v>0</v>
      </c>
      <c r="O82" s="23">
        <v>1323.6</v>
      </c>
      <c r="P82" s="23">
        <v>5280.4</v>
      </c>
      <c r="Q82" s="23">
        <v>9160</v>
      </c>
      <c r="R82" s="23">
        <v>1140</v>
      </c>
      <c r="S82" s="23">
        <v>0</v>
      </c>
      <c r="T82" s="23">
        <v>0</v>
      </c>
      <c r="U82" s="23">
        <v>47346.06</v>
      </c>
      <c r="V82" s="23">
        <v>0</v>
      </c>
      <c r="W82" s="23">
        <f t="shared" si="5"/>
        <v>47346.06</v>
      </c>
      <c r="X82" s="21">
        <v>36825</v>
      </c>
      <c r="Y82" s="21">
        <v>0</v>
      </c>
      <c r="Z82" s="21">
        <v>220</v>
      </c>
      <c r="AA82" s="21">
        <v>205</v>
      </c>
      <c r="AB82" s="23">
        <f t="shared" si="7"/>
        <v>3214.2606924643583</v>
      </c>
      <c r="AC82" s="23">
        <f t="shared" si="8"/>
        <v>215.20936363636363</v>
      </c>
      <c r="AD82" s="23" t="s">
        <v>1853</v>
      </c>
      <c r="AE82" s="284"/>
    </row>
    <row r="83" spans="1:31" x14ac:dyDescent="0.25">
      <c r="A83" s="38" t="s">
        <v>2116</v>
      </c>
      <c r="B83" s="39" t="s">
        <v>2117</v>
      </c>
      <c r="C83" s="21" t="s">
        <v>2118</v>
      </c>
      <c r="D83" s="21">
        <v>0</v>
      </c>
      <c r="E83" s="21">
        <v>14.71</v>
      </c>
      <c r="F83" s="21" t="s">
        <v>544</v>
      </c>
      <c r="G83" s="21" t="s">
        <v>2118</v>
      </c>
      <c r="H83" s="21">
        <v>0</v>
      </c>
      <c r="I83" s="21">
        <v>34</v>
      </c>
      <c r="J83" s="21">
        <v>11</v>
      </c>
      <c r="K83" s="23">
        <v>46156.36</v>
      </c>
      <c r="L83" s="23">
        <v>724.98</v>
      </c>
      <c r="M83" s="23">
        <v>7228.09</v>
      </c>
      <c r="N83" s="23">
        <v>0</v>
      </c>
      <c r="O83" s="23">
        <v>2011.1</v>
      </c>
      <c r="P83" s="23">
        <v>4637.6000000000004</v>
      </c>
      <c r="Q83" s="23">
        <v>16150</v>
      </c>
      <c r="R83" s="23">
        <v>2170.9</v>
      </c>
      <c r="S83" s="23">
        <v>0</v>
      </c>
      <c r="T83" s="23">
        <v>0</v>
      </c>
      <c r="U83" s="23">
        <v>79079.03</v>
      </c>
      <c r="V83" s="23">
        <v>0</v>
      </c>
      <c r="W83" s="23">
        <f t="shared" si="5"/>
        <v>79079.03</v>
      </c>
      <c r="X83" s="21">
        <v>29420</v>
      </c>
      <c r="Y83" s="21">
        <v>0</v>
      </c>
      <c r="Z83" s="21">
        <v>374</v>
      </c>
      <c r="AA83" s="21">
        <v>374</v>
      </c>
      <c r="AB83" s="23">
        <f t="shared" si="7"/>
        <v>5375.8687967369133</v>
      </c>
      <c r="AC83" s="23">
        <f t="shared" si="8"/>
        <v>211.44125668449198</v>
      </c>
      <c r="AD83" s="23" t="s">
        <v>1853</v>
      </c>
      <c r="AE83" s="284">
        <v>0.8</v>
      </c>
    </row>
    <row r="84" spans="1:31" x14ac:dyDescent="0.25">
      <c r="A84" s="21" t="s">
        <v>1267</v>
      </c>
      <c r="B84" s="38" t="s">
        <v>1385</v>
      </c>
      <c r="C84" s="21" t="s">
        <v>1396</v>
      </c>
      <c r="D84" s="21">
        <v>14.74</v>
      </c>
      <c r="E84" s="21">
        <v>0</v>
      </c>
      <c r="F84" s="21" t="s">
        <v>177</v>
      </c>
      <c r="G84" s="21" t="s">
        <v>1396</v>
      </c>
      <c r="H84" s="21">
        <v>0</v>
      </c>
      <c r="I84" s="21">
        <v>20</v>
      </c>
      <c r="J84" s="21">
        <v>11</v>
      </c>
      <c r="K84" s="23">
        <v>25966</v>
      </c>
      <c r="L84" s="23">
        <v>409.78</v>
      </c>
      <c r="M84" s="23">
        <v>4066.28</v>
      </c>
      <c r="N84" s="23">
        <v>0</v>
      </c>
      <c r="O84" s="23">
        <v>1323.6</v>
      </c>
      <c r="P84" s="23">
        <v>5280.4</v>
      </c>
      <c r="Q84" s="23">
        <v>8330</v>
      </c>
      <c r="R84" s="23">
        <v>1140</v>
      </c>
      <c r="S84" s="23">
        <v>0</v>
      </c>
      <c r="T84" s="23">
        <v>0</v>
      </c>
      <c r="U84" s="23">
        <v>46516.06</v>
      </c>
      <c r="V84" s="23">
        <v>0</v>
      </c>
      <c r="W84" s="23">
        <f t="shared" si="5"/>
        <v>46516.06</v>
      </c>
      <c r="X84" s="21">
        <v>36850</v>
      </c>
      <c r="Y84" s="21">
        <v>0</v>
      </c>
      <c r="Z84" s="21">
        <v>220</v>
      </c>
      <c r="AA84" s="21">
        <v>220</v>
      </c>
      <c r="AB84" s="23">
        <f t="shared" si="7"/>
        <v>3155.7706919945722</v>
      </c>
      <c r="AC84" s="23">
        <f t="shared" si="8"/>
        <v>211.43663636363635</v>
      </c>
      <c r="AD84" s="23" t="s">
        <v>1854</v>
      </c>
      <c r="AE84" s="284"/>
    </row>
    <row r="85" spans="1:31" x14ac:dyDescent="0.25">
      <c r="A85" s="38" t="s">
        <v>1381</v>
      </c>
      <c r="B85" s="39" t="s">
        <v>2088</v>
      </c>
      <c r="C85" s="21" t="s">
        <v>2103</v>
      </c>
      <c r="D85" s="21">
        <v>0</v>
      </c>
      <c r="E85" s="21">
        <v>14.73</v>
      </c>
      <c r="F85" s="21" t="s">
        <v>544</v>
      </c>
      <c r="G85" s="21" t="s">
        <v>2103</v>
      </c>
      <c r="H85" s="21">
        <v>0</v>
      </c>
      <c r="I85" s="21">
        <v>24</v>
      </c>
      <c r="J85" s="21">
        <v>11</v>
      </c>
      <c r="K85" s="23">
        <v>32580.959999999999</v>
      </c>
      <c r="L85" s="23">
        <v>511.75</v>
      </c>
      <c r="M85" s="23">
        <v>5102.18</v>
      </c>
      <c r="N85" s="23">
        <v>0</v>
      </c>
      <c r="O85" s="23">
        <v>1419.6</v>
      </c>
      <c r="P85" s="23">
        <v>3273.6</v>
      </c>
      <c r="Q85" s="23">
        <v>11400</v>
      </c>
      <c r="R85" s="23">
        <v>1532.4</v>
      </c>
      <c r="S85" s="23">
        <v>0</v>
      </c>
      <c r="T85" s="23">
        <v>0</v>
      </c>
      <c r="U85" s="23">
        <v>55820.49</v>
      </c>
      <c r="V85" s="23">
        <v>0</v>
      </c>
      <c r="W85" s="23">
        <f t="shared" si="5"/>
        <v>55820.49</v>
      </c>
      <c r="X85" s="21">
        <v>20253</v>
      </c>
      <c r="Y85" s="21">
        <v>0</v>
      </c>
      <c r="Z85" s="21">
        <v>264</v>
      </c>
      <c r="AA85" s="21">
        <v>264</v>
      </c>
      <c r="AB85" s="23">
        <f t="shared" si="7"/>
        <v>3789.5784114052949</v>
      </c>
      <c r="AC85" s="23">
        <f t="shared" si="8"/>
        <v>211.44125</v>
      </c>
      <c r="AD85" s="23" t="s">
        <v>1854</v>
      </c>
      <c r="AE85" s="284">
        <v>0.55000000000000004</v>
      </c>
    </row>
    <row r="86" spans="1:31" x14ac:dyDescent="0.25">
      <c r="A86" s="21" t="s">
        <v>516</v>
      </c>
      <c r="B86" s="38" t="s">
        <v>745</v>
      </c>
      <c r="C86" s="21" t="s">
        <v>763</v>
      </c>
      <c r="D86" s="21">
        <v>7</v>
      </c>
      <c r="E86" s="21">
        <v>0</v>
      </c>
      <c r="F86" s="21" t="s">
        <v>191</v>
      </c>
      <c r="G86" s="21" t="s">
        <v>763</v>
      </c>
      <c r="H86" s="21">
        <v>0</v>
      </c>
      <c r="I86" s="21">
        <v>20</v>
      </c>
      <c r="J86" s="21">
        <v>12</v>
      </c>
      <c r="K86" s="23">
        <v>19736</v>
      </c>
      <c r="L86" s="23">
        <v>0</v>
      </c>
      <c r="M86" s="23">
        <v>3947.2</v>
      </c>
      <c r="N86" s="23">
        <v>0</v>
      </c>
      <c r="O86" s="23">
        <v>823.6</v>
      </c>
      <c r="P86" s="23">
        <v>1146</v>
      </c>
      <c r="Q86" s="23">
        <v>7100</v>
      </c>
      <c r="R86" s="23">
        <v>1140</v>
      </c>
      <c r="S86" s="23">
        <v>0</v>
      </c>
      <c r="T86" s="23">
        <v>0</v>
      </c>
      <c r="U86" s="23">
        <v>33892.800000000003</v>
      </c>
      <c r="V86" s="23">
        <v>0</v>
      </c>
      <c r="W86" s="23">
        <f t="shared" si="5"/>
        <v>33892.800000000003</v>
      </c>
      <c r="X86" s="21">
        <v>17500</v>
      </c>
      <c r="Y86" s="21">
        <v>0</v>
      </c>
      <c r="Z86" s="21">
        <v>220</v>
      </c>
      <c r="AA86" s="21">
        <v>195</v>
      </c>
      <c r="AB86" s="23">
        <f t="shared" si="7"/>
        <v>4841.8285714285721</v>
      </c>
      <c r="AC86" s="23">
        <f t="shared" si="8"/>
        <v>154.05818181818182</v>
      </c>
      <c r="AD86" s="23" t="s">
        <v>2015</v>
      </c>
      <c r="AE86" s="284"/>
    </row>
    <row r="87" spans="1:31" x14ac:dyDescent="0.25">
      <c r="A87" s="21" t="s">
        <v>604</v>
      </c>
      <c r="B87" s="32" t="s">
        <v>1222</v>
      </c>
      <c r="C87" s="21" t="s">
        <v>1243</v>
      </c>
      <c r="D87" s="21">
        <v>19.622</v>
      </c>
      <c r="E87" s="21">
        <v>0</v>
      </c>
      <c r="F87" s="21" t="s">
        <v>177</v>
      </c>
      <c r="G87" s="21" t="s">
        <v>1243</v>
      </c>
      <c r="H87" s="21">
        <v>0</v>
      </c>
      <c r="I87" s="33">
        <v>18</v>
      </c>
      <c r="J87" s="33">
        <v>11</v>
      </c>
      <c r="K87" s="34">
        <v>23126.94</v>
      </c>
      <c r="L87" s="34">
        <v>369</v>
      </c>
      <c r="M87" s="34">
        <v>0</v>
      </c>
      <c r="N87" s="23">
        <v>0</v>
      </c>
      <c r="O87" s="23">
        <v>1504.98</v>
      </c>
      <c r="P87" s="34">
        <v>9156.06</v>
      </c>
      <c r="Q87" s="23">
        <v>9878.4</v>
      </c>
      <c r="R87" s="34">
        <v>1026</v>
      </c>
      <c r="S87" s="23">
        <v>0</v>
      </c>
      <c r="T87" s="23">
        <v>0</v>
      </c>
      <c r="U87" s="23">
        <v>45061.38</v>
      </c>
      <c r="V87" s="23">
        <v>0</v>
      </c>
      <c r="W87" s="23">
        <f t="shared" si="5"/>
        <v>45061.38</v>
      </c>
      <c r="X87" s="21">
        <f>2500*D87</f>
        <v>49055</v>
      </c>
      <c r="Y87" s="21">
        <v>0</v>
      </c>
      <c r="Z87" s="21">
        <v>198</v>
      </c>
      <c r="AA87" s="21">
        <v>186</v>
      </c>
      <c r="AB87" s="23">
        <f t="shared" si="7"/>
        <v>2296.4723269799206</v>
      </c>
      <c r="AC87" s="23">
        <f>U87/Z87</f>
        <v>227.58272727272725</v>
      </c>
      <c r="AD87" s="23" t="s">
        <v>1855</v>
      </c>
      <c r="AE87" s="284"/>
    </row>
    <row r="88" spans="1:31" x14ac:dyDescent="0.25">
      <c r="A88" s="21" t="s">
        <v>1302</v>
      </c>
      <c r="B88" s="38" t="s">
        <v>1385</v>
      </c>
      <c r="C88" s="21" t="s">
        <v>1400</v>
      </c>
      <c r="D88" s="21">
        <v>14.77</v>
      </c>
      <c r="E88" s="21">
        <v>0</v>
      </c>
      <c r="F88" s="21" t="s">
        <v>177</v>
      </c>
      <c r="G88" s="21" t="s">
        <v>1400</v>
      </c>
      <c r="H88" s="21">
        <v>0</v>
      </c>
      <c r="I88" s="21">
        <v>20</v>
      </c>
      <c r="J88" s="21">
        <v>11</v>
      </c>
      <c r="K88" s="23">
        <v>25966</v>
      </c>
      <c r="L88" s="23">
        <v>409.78</v>
      </c>
      <c r="M88" s="23">
        <v>4066.28</v>
      </c>
      <c r="N88" s="23">
        <v>0</v>
      </c>
      <c r="O88" s="23">
        <v>1323.6</v>
      </c>
      <c r="P88" s="23">
        <v>5280.4</v>
      </c>
      <c r="Q88" s="23">
        <v>8330</v>
      </c>
      <c r="R88" s="23">
        <v>1140</v>
      </c>
      <c r="S88" s="23">
        <v>0</v>
      </c>
      <c r="T88" s="23">
        <v>0</v>
      </c>
      <c r="U88" s="23">
        <v>46516.06</v>
      </c>
      <c r="V88" s="23">
        <v>0</v>
      </c>
      <c r="W88" s="23">
        <f t="shared" si="5"/>
        <v>46516.06</v>
      </c>
      <c r="X88" s="21">
        <v>36925</v>
      </c>
      <c r="Y88" s="21">
        <v>0</v>
      </c>
      <c r="Z88" s="21">
        <v>220</v>
      </c>
      <c r="AA88" s="21">
        <v>210</v>
      </c>
      <c r="AB88" s="23">
        <f t="shared" si="7"/>
        <v>3149.36086662153</v>
      </c>
      <c r="AC88" s="23">
        <f t="shared" ref="AC88:AC95" si="9">W88/Z88</f>
        <v>211.43663636363635</v>
      </c>
      <c r="AD88" s="23" t="s">
        <v>1855</v>
      </c>
      <c r="AE88" s="284"/>
    </row>
    <row r="89" spans="1:31" x14ac:dyDescent="0.25">
      <c r="A89" s="38" t="s">
        <v>1381</v>
      </c>
      <c r="B89" s="39" t="s">
        <v>2161</v>
      </c>
      <c r="C89" s="21" t="s">
        <v>2157</v>
      </c>
      <c r="D89" s="21">
        <v>0</v>
      </c>
      <c r="E89" s="21">
        <v>14.75</v>
      </c>
      <c r="F89" s="21" t="s">
        <v>544</v>
      </c>
      <c r="G89" s="21" t="s">
        <v>2157</v>
      </c>
      <c r="H89" s="21">
        <v>0</v>
      </c>
      <c r="I89" s="21">
        <v>16</v>
      </c>
      <c r="J89" s="21">
        <v>11</v>
      </c>
      <c r="K89" s="23">
        <v>21720.639999999999</v>
      </c>
      <c r="L89" s="23">
        <v>341.16</v>
      </c>
      <c r="M89" s="23">
        <v>3401.45</v>
      </c>
      <c r="N89" s="23">
        <v>0</v>
      </c>
      <c r="O89" s="23">
        <v>946.4</v>
      </c>
      <c r="P89" s="23">
        <v>2182.4</v>
      </c>
      <c r="Q89" s="23">
        <v>7600</v>
      </c>
      <c r="R89" s="23">
        <v>1021.6</v>
      </c>
      <c r="S89" s="23">
        <v>0</v>
      </c>
      <c r="T89" s="23">
        <v>0</v>
      </c>
      <c r="U89" s="23">
        <v>37213.65</v>
      </c>
      <c r="V89" s="23">
        <v>0</v>
      </c>
      <c r="W89" s="23">
        <f t="shared" si="5"/>
        <v>37213.65</v>
      </c>
      <c r="X89" s="21">
        <v>15487</v>
      </c>
      <c r="Y89" s="21">
        <v>0</v>
      </c>
      <c r="Z89" s="21">
        <v>176</v>
      </c>
      <c r="AA89" s="21">
        <v>176</v>
      </c>
      <c r="AB89" s="23">
        <f t="shared" si="7"/>
        <v>2522.9593220338984</v>
      </c>
      <c r="AC89" s="23">
        <f t="shared" si="9"/>
        <v>211.44119318181819</v>
      </c>
      <c r="AD89" s="23" t="s">
        <v>1855</v>
      </c>
      <c r="AE89" s="284">
        <v>0.42</v>
      </c>
    </row>
    <row r="90" spans="1:31" x14ac:dyDescent="0.25">
      <c r="A90" s="38" t="s">
        <v>1381</v>
      </c>
      <c r="B90" s="39" t="s">
        <v>2201</v>
      </c>
      <c r="C90" s="21" t="s">
        <v>2204</v>
      </c>
      <c r="D90" s="21">
        <v>19.8</v>
      </c>
      <c r="E90" s="21">
        <v>0</v>
      </c>
      <c r="F90" s="21" t="s">
        <v>177</v>
      </c>
      <c r="G90" s="21" t="s">
        <v>2204</v>
      </c>
      <c r="H90" s="21">
        <v>0</v>
      </c>
      <c r="I90" s="21">
        <v>18</v>
      </c>
      <c r="J90" s="21">
        <v>11</v>
      </c>
      <c r="K90" s="23">
        <v>24870.42</v>
      </c>
      <c r="L90" s="23">
        <v>392.5</v>
      </c>
      <c r="M90" s="23">
        <v>3894.71</v>
      </c>
      <c r="N90" s="23">
        <v>0</v>
      </c>
      <c r="O90" s="23">
        <v>1274.4000000000001</v>
      </c>
      <c r="P90" s="23">
        <v>5060.7</v>
      </c>
      <c r="Q90" s="23">
        <v>8550</v>
      </c>
      <c r="R90" s="23">
        <v>1149.3</v>
      </c>
      <c r="S90" s="23">
        <v>0</v>
      </c>
      <c r="T90" s="23">
        <v>0</v>
      </c>
      <c r="U90" s="23">
        <v>45192.03</v>
      </c>
      <c r="V90" s="23">
        <v>0</v>
      </c>
      <c r="W90" s="23">
        <f t="shared" si="5"/>
        <v>45192.03</v>
      </c>
      <c r="X90" s="21">
        <v>49500</v>
      </c>
      <c r="Y90" s="21">
        <v>0</v>
      </c>
      <c r="Z90" s="21">
        <v>198</v>
      </c>
      <c r="AA90" s="21">
        <v>198</v>
      </c>
      <c r="AB90" s="23">
        <f t="shared" si="7"/>
        <v>2282.4257575757574</v>
      </c>
      <c r="AC90" s="23">
        <f t="shared" si="9"/>
        <v>228.24257575757576</v>
      </c>
      <c r="AD90" s="23" t="s">
        <v>2205</v>
      </c>
      <c r="AE90" s="284"/>
    </row>
    <row r="91" spans="1:31" x14ac:dyDescent="0.25">
      <c r="A91" s="21" t="s">
        <v>1304</v>
      </c>
      <c r="B91" s="38" t="s">
        <v>1957</v>
      </c>
      <c r="C91" s="21" t="s">
        <v>1955</v>
      </c>
      <c r="D91" s="21">
        <v>19.78</v>
      </c>
      <c r="E91" s="21">
        <v>0</v>
      </c>
      <c r="F91" s="21" t="s">
        <v>177</v>
      </c>
      <c r="G91" s="21" t="s">
        <v>1955</v>
      </c>
      <c r="H91" s="21">
        <v>0</v>
      </c>
      <c r="I91" s="21">
        <v>25</v>
      </c>
      <c r="J91" s="21">
        <v>11</v>
      </c>
      <c r="K91" s="23">
        <v>34542.25</v>
      </c>
      <c r="L91" s="23">
        <v>545.15</v>
      </c>
      <c r="M91" s="23">
        <v>2417.96</v>
      </c>
      <c r="N91" s="23">
        <v>0</v>
      </c>
      <c r="O91" s="23">
        <v>1770</v>
      </c>
      <c r="P91" s="23">
        <v>7028.75</v>
      </c>
      <c r="Q91" s="23">
        <v>10900</v>
      </c>
      <c r="R91" s="23">
        <v>1596.25</v>
      </c>
      <c r="S91" s="23">
        <v>0</v>
      </c>
      <c r="T91" s="23">
        <v>0</v>
      </c>
      <c r="U91" s="23">
        <v>58800.36</v>
      </c>
      <c r="V91" s="23">
        <v>0</v>
      </c>
      <c r="W91" s="23">
        <f t="shared" si="5"/>
        <v>58800.36</v>
      </c>
      <c r="X91" s="21">
        <v>49450</v>
      </c>
      <c r="Y91" s="21">
        <v>0</v>
      </c>
      <c r="Z91" s="21">
        <v>275</v>
      </c>
      <c r="AA91" s="21">
        <v>275</v>
      </c>
      <c r="AB91" s="23">
        <f t="shared" si="7"/>
        <v>2972.7178968655207</v>
      </c>
      <c r="AC91" s="23">
        <f t="shared" si="9"/>
        <v>213.81949090909092</v>
      </c>
      <c r="AD91" s="23" t="s">
        <v>1956</v>
      </c>
      <c r="AE91" s="284"/>
    </row>
    <row r="92" spans="1:31" x14ac:dyDescent="0.25">
      <c r="A92" s="21" t="s">
        <v>1304</v>
      </c>
      <c r="B92" s="38" t="s">
        <v>1957</v>
      </c>
      <c r="C92" s="21" t="s">
        <v>2008</v>
      </c>
      <c r="D92" s="21">
        <v>20.16</v>
      </c>
      <c r="E92" s="21">
        <v>0</v>
      </c>
      <c r="F92" s="21" t="s">
        <v>177</v>
      </c>
      <c r="G92" s="21" t="s">
        <v>2008</v>
      </c>
      <c r="H92" s="21">
        <v>0</v>
      </c>
      <c r="I92" s="21">
        <v>26</v>
      </c>
      <c r="J92" s="21">
        <v>11</v>
      </c>
      <c r="K92" s="23">
        <v>35923.94</v>
      </c>
      <c r="L92" s="23">
        <v>566.95000000000005</v>
      </c>
      <c r="M92" s="23">
        <v>5625.69</v>
      </c>
      <c r="N92" s="23">
        <v>0</v>
      </c>
      <c r="O92" s="23">
        <v>1840.8</v>
      </c>
      <c r="P92" s="23">
        <v>7309.9</v>
      </c>
      <c r="Q92" s="23">
        <v>12350</v>
      </c>
      <c r="R92" s="23">
        <v>1660.1</v>
      </c>
      <c r="S92" s="23">
        <v>0</v>
      </c>
      <c r="T92" s="23">
        <v>0</v>
      </c>
      <c r="U92" s="23">
        <v>65277.38</v>
      </c>
      <c r="V92" s="23">
        <v>0</v>
      </c>
      <c r="W92" s="23">
        <f t="shared" si="5"/>
        <v>65277.38</v>
      </c>
      <c r="X92" s="21">
        <v>50400</v>
      </c>
      <c r="Y92" s="21">
        <v>0</v>
      </c>
      <c r="Z92" s="21">
        <v>286</v>
      </c>
      <c r="AA92" s="21">
        <v>286</v>
      </c>
      <c r="AB92" s="23">
        <f t="shared" si="7"/>
        <v>3237.9652777777778</v>
      </c>
      <c r="AC92" s="23">
        <f t="shared" si="9"/>
        <v>228.2425874125874</v>
      </c>
      <c r="AD92" s="23" t="s">
        <v>2009</v>
      </c>
      <c r="AE92" s="284"/>
    </row>
    <row r="93" spans="1:31" x14ac:dyDescent="0.25">
      <c r="A93" s="21" t="s">
        <v>1267</v>
      </c>
      <c r="B93" s="38" t="s">
        <v>1957</v>
      </c>
      <c r="C93" s="21" t="s">
        <v>2006</v>
      </c>
      <c r="D93" s="21">
        <v>19.78</v>
      </c>
      <c r="E93" s="21">
        <v>0</v>
      </c>
      <c r="F93" s="21" t="s">
        <v>177</v>
      </c>
      <c r="G93" s="21" t="s">
        <v>2006</v>
      </c>
      <c r="H93" s="21">
        <v>0</v>
      </c>
      <c r="I93" s="21">
        <v>25</v>
      </c>
      <c r="J93" s="21">
        <v>11</v>
      </c>
      <c r="K93" s="23">
        <v>34542.25</v>
      </c>
      <c r="L93" s="23">
        <v>545.15</v>
      </c>
      <c r="M93" s="23">
        <v>5409.32</v>
      </c>
      <c r="N93" s="23">
        <v>0</v>
      </c>
      <c r="O93" s="23">
        <v>1770</v>
      </c>
      <c r="P93" s="23">
        <v>7028.75</v>
      </c>
      <c r="Q93" s="23">
        <v>11875</v>
      </c>
      <c r="R93" s="23">
        <v>1596.25</v>
      </c>
      <c r="S93" s="23">
        <v>0</v>
      </c>
      <c r="T93" s="23">
        <v>0</v>
      </c>
      <c r="U93" s="23">
        <v>62766.720000000001</v>
      </c>
      <c r="V93" s="23">
        <v>0</v>
      </c>
      <c r="W93" s="23">
        <f t="shared" si="5"/>
        <v>62766.720000000001</v>
      </c>
      <c r="X93" s="21">
        <v>49450</v>
      </c>
      <c r="Y93" s="21">
        <v>0</v>
      </c>
      <c r="Z93" s="21">
        <v>275</v>
      </c>
      <c r="AA93" s="21">
        <v>275</v>
      </c>
      <c r="AB93" s="23">
        <f t="shared" si="7"/>
        <v>3173.2416582406472</v>
      </c>
      <c r="AC93" s="23">
        <f t="shared" si="9"/>
        <v>228.24261818181819</v>
      </c>
      <c r="AD93" s="23" t="s">
        <v>2007</v>
      </c>
      <c r="AE93" s="284"/>
    </row>
    <row r="94" spans="1:31" x14ac:dyDescent="0.25">
      <c r="A94" s="21" t="s">
        <v>1267</v>
      </c>
      <c r="B94" s="38" t="s">
        <v>1957</v>
      </c>
      <c r="C94" s="21" t="s">
        <v>1958</v>
      </c>
      <c r="D94" s="21">
        <v>20.46</v>
      </c>
      <c r="E94" s="21">
        <v>0</v>
      </c>
      <c r="F94" s="21" t="s">
        <v>177</v>
      </c>
      <c r="G94" s="21" t="s">
        <v>1958</v>
      </c>
      <c r="H94" s="21">
        <v>0</v>
      </c>
      <c r="I94" s="21">
        <v>20</v>
      </c>
      <c r="J94" s="21">
        <v>11</v>
      </c>
      <c r="K94" s="23">
        <v>35923.94</v>
      </c>
      <c r="L94" s="23">
        <v>566.95000000000005</v>
      </c>
      <c r="M94" s="23">
        <v>2514.6799999999998</v>
      </c>
      <c r="N94" s="23">
        <v>0</v>
      </c>
      <c r="O94" s="23">
        <v>1840.8</v>
      </c>
      <c r="P94" s="23">
        <v>7309.9</v>
      </c>
      <c r="Q94" s="23">
        <v>11336</v>
      </c>
      <c r="R94" s="23">
        <v>1660.1</v>
      </c>
      <c r="S94" s="23">
        <v>0</v>
      </c>
      <c r="T94" s="23">
        <v>0</v>
      </c>
      <c r="U94" s="23">
        <v>61152.37</v>
      </c>
      <c r="V94" s="23">
        <v>0</v>
      </c>
      <c r="W94" s="23">
        <f t="shared" si="5"/>
        <v>61152.37</v>
      </c>
      <c r="X94" s="21">
        <v>51150</v>
      </c>
      <c r="Y94" s="21">
        <v>0</v>
      </c>
      <c r="Z94" s="21">
        <v>286</v>
      </c>
      <c r="AA94" s="21">
        <v>286</v>
      </c>
      <c r="AB94" s="23">
        <f t="shared" si="7"/>
        <v>2988.8743890518085</v>
      </c>
      <c r="AC94" s="23">
        <f t="shared" si="9"/>
        <v>213.81947552447554</v>
      </c>
      <c r="AD94" s="23" t="s">
        <v>1959</v>
      </c>
      <c r="AE94" s="284"/>
    </row>
    <row r="95" spans="1:31" x14ac:dyDescent="0.25">
      <c r="A95" s="38" t="s">
        <v>2116</v>
      </c>
      <c r="B95" s="39" t="s">
        <v>2184</v>
      </c>
      <c r="C95" s="21" t="s">
        <v>2210</v>
      </c>
      <c r="D95" s="21">
        <v>0</v>
      </c>
      <c r="E95" s="21">
        <v>20.47</v>
      </c>
      <c r="F95" s="21" t="s">
        <v>544</v>
      </c>
      <c r="G95" s="21" t="s">
        <v>2210</v>
      </c>
      <c r="H95" s="21">
        <v>0</v>
      </c>
      <c r="I95" s="21">
        <v>22</v>
      </c>
      <c r="J95" s="21">
        <v>11</v>
      </c>
      <c r="K95" s="23">
        <v>29865.88</v>
      </c>
      <c r="L95" s="23">
        <v>469.1</v>
      </c>
      <c r="M95" s="23">
        <v>4677</v>
      </c>
      <c r="N95" s="23">
        <v>0</v>
      </c>
      <c r="O95" s="23">
        <v>1301.3</v>
      </c>
      <c r="P95" s="23">
        <v>3000.8</v>
      </c>
      <c r="Q95" s="23">
        <v>10450</v>
      </c>
      <c r="R95" s="23">
        <v>1404.7</v>
      </c>
      <c r="S95" s="23">
        <v>0</v>
      </c>
      <c r="T95" s="23">
        <v>0</v>
      </c>
      <c r="U95" s="23">
        <v>51168.78</v>
      </c>
      <c r="V95" s="23">
        <v>0</v>
      </c>
      <c r="W95" s="23">
        <f t="shared" si="5"/>
        <v>51168.78</v>
      </c>
      <c r="X95" s="21">
        <v>21493</v>
      </c>
      <c r="Y95" s="21">
        <v>0</v>
      </c>
      <c r="Z95" s="21">
        <v>242</v>
      </c>
      <c r="AA95" s="21">
        <v>242</v>
      </c>
      <c r="AB95" s="23">
        <f t="shared" si="7"/>
        <v>2499.696140693698</v>
      </c>
      <c r="AC95" s="23">
        <f t="shared" si="9"/>
        <v>211.44123966942149</v>
      </c>
      <c r="AD95" s="23" t="s">
        <v>1959</v>
      </c>
      <c r="AE95" s="284">
        <v>0.42</v>
      </c>
    </row>
    <row r="96" spans="1:31" x14ac:dyDescent="0.25">
      <c r="A96" s="152" t="s">
        <v>604</v>
      </c>
      <c r="B96" s="32" t="s">
        <v>1354</v>
      </c>
      <c r="C96" s="21" t="s">
        <v>1359</v>
      </c>
      <c r="D96" s="21">
        <v>20.66</v>
      </c>
      <c r="E96" s="21">
        <v>0</v>
      </c>
      <c r="F96" s="21" t="s">
        <v>177</v>
      </c>
      <c r="G96" s="21" t="s">
        <v>1359</v>
      </c>
      <c r="H96" s="21">
        <v>0</v>
      </c>
      <c r="I96" s="33">
        <v>18</v>
      </c>
      <c r="J96" s="33">
        <v>11</v>
      </c>
      <c r="K96" s="34">
        <v>23126.94</v>
      </c>
      <c r="L96" s="34">
        <v>368.8</v>
      </c>
      <c r="M96" s="34">
        <v>3659.65</v>
      </c>
      <c r="N96" s="23">
        <v>0</v>
      </c>
      <c r="O96" s="23">
        <v>1191.24</v>
      </c>
      <c r="P96" s="34">
        <v>4752.3599999999997</v>
      </c>
      <c r="Q96" s="23">
        <v>3239.1</v>
      </c>
      <c r="R96" s="34">
        <v>1026</v>
      </c>
      <c r="S96" s="23">
        <v>0</v>
      </c>
      <c r="T96" s="23">
        <v>0</v>
      </c>
      <c r="U96" s="23">
        <v>37606.550000000003</v>
      </c>
      <c r="V96" s="23">
        <v>0</v>
      </c>
      <c r="W96" s="23">
        <f t="shared" si="5"/>
        <v>37606.550000000003</v>
      </c>
      <c r="X96" s="21">
        <v>51650</v>
      </c>
      <c r="Y96" s="21">
        <v>0</v>
      </c>
      <c r="Z96" s="21">
        <v>198</v>
      </c>
      <c r="AA96" s="21">
        <v>198</v>
      </c>
      <c r="AB96" s="23">
        <f t="shared" si="7"/>
        <v>1820.2589545014523</v>
      </c>
      <c r="AC96" s="23">
        <f>U96/Z96</f>
        <v>189.93207070707072</v>
      </c>
      <c r="AD96" s="23" t="s">
        <v>1848</v>
      </c>
      <c r="AE96" s="284"/>
    </row>
    <row r="97" spans="1:31" x14ac:dyDescent="0.25">
      <c r="A97" s="38" t="s">
        <v>2116</v>
      </c>
      <c r="B97" s="39" t="s">
        <v>2166</v>
      </c>
      <c r="C97" s="21" t="s">
        <v>2167</v>
      </c>
      <c r="D97" s="21">
        <v>0</v>
      </c>
      <c r="E97" s="21">
        <v>20.64</v>
      </c>
      <c r="F97" s="21" t="s">
        <v>544</v>
      </c>
      <c r="G97" s="21" t="s">
        <v>2167</v>
      </c>
      <c r="H97" s="21">
        <v>0</v>
      </c>
      <c r="I97" s="21">
        <v>22</v>
      </c>
      <c r="J97" s="21">
        <v>11</v>
      </c>
      <c r="K97" s="23">
        <v>29865.88</v>
      </c>
      <c r="L97" s="23">
        <v>469.1</v>
      </c>
      <c r="M97" s="23">
        <v>4677</v>
      </c>
      <c r="N97" s="23">
        <v>0</v>
      </c>
      <c r="O97" s="23">
        <v>1301.3</v>
      </c>
      <c r="P97" s="23">
        <v>3000.8</v>
      </c>
      <c r="Q97" s="23">
        <v>10450</v>
      </c>
      <c r="R97" s="23">
        <v>1404.7</v>
      </c>
      <c r="S97" s="23">
        <v>0</v>
      </c>
      <c r="T97" s="23">
        <v>0</v>
      </c>
      <c r="U97" s="23">
        <v>51168.78</v>
      </c>
      <c r="V97" s="23">
        <v>0</v>
      </c>
      <c r="W97" s="23">
        <f t="shared" si="5"/>
        <v>51168.78</v>
      </c>
      <c r="X97" s="21">
        <v>21672</v>
      </c>
      <c r="Y97" s="21">
        <v>0</v>
      </c>
      <c r="Z97" s="21">
        <v>242</v>
      </c>
      <c r="AA97" s="21">
        <v>242</v>
      </c>
      <c r="AB97" s="23">
        <f t="shared" si="7"/>
        <v>2479.1075581395348</v>
      </c>
      <c r="AC97" s="23">
        <f t="shared" ref="AC97:AC103" si="10">W97/Z97</f>
        <v>211.44123966942149</v>
      </c>
      <c r="AD97" s="23" t="s">
        <v>1848</v>
      </c>
      <c r="AE97" s="284">
        <v>0.42</v>
      </c>
    </row>
    <row r="98" spans="1:31" x14ac:dyDescent="0.25">
      <c r="A98" s="21" t="s">
        <v>1328</v>
      </c>
      <c r="B98" s="39" t="s">
        <v>1957</v>
      </c>
      <c r="C98" s="21" t="s">
        <v>1967</v>
      </c>
      <c r="D98" s="21">
        <v>14.99</v>
      </c>
      <c r="E98" s="21">
        <v>0</v>
      </c>
      <c r="F98" s="21" t="s">
        <v>177</v>
      </c>
      <c r="G98" s="21" t="s">
        <v>1967</v>
      </c>
      <c r="H98" s="21">
        <v>0</v>
      </c>
      <c r="I98" s="21">
        <v>19</v>
      </c>
      <c r="J98" s="21">
        <v>11</v>
      </c>
      <c r="K98" s="23">
        <v>26252.11</v>
      </c>
      <c r="L98" s="23">
        <v>414.31</v>
      </c>
      <c r="M98" s="23">
        <v>1837.65</v>
      </c>
      <c r="N98" s="23">
        <v>0</v>
      </c>
      <c r="O98" s="23">
        <v>1345.2</v>
      </c>
      <c r="P98" s="23">
        <v>5341.85</v>
      </c>
      <c r="Q98" s="23">
        <v>8284</v>
      </c>
      <c r="R98" s="23">
        <v>1213.1500000000001</v>
      </c>
      <c r="S98" s="23">
        <v>0</v>
      </c>
      <c r="T98" s="23">
        <v>0</v>
      </c>
      <c r="U98" s="23">
        <v>44688.27</v>
      </c>
      <c r="V98" s="23">
        <v>0</v>
      </c>
      <c r="W98" s="23">
        <f t="shared" si="5"/>
        <v>44688.27</v>
      </c>
      <c r="X98" s="21">
        <v>37475</v>
      </c>
      <c r="Y98" s="21">
        <v>0</v>
      </c>
      <c r="Z98" s="21">
        <v>209</v>
      </c>
      <c r="AA98" s="21">
        <v>203</v>
      </c>
      <c r="AB98" s="23">
        <f t="shared" si="7"/>
        <v>2981.2054703135423</v>
      </c>
      <c r="AC98" s="23">
        <f t="shared" si="10"/>
        <v>213.81947368421052</v>
      </c>
      <c r="AD98" s="23" t="s">
        <v>1968</v>
      </c>
      <c r="AE98" s="284"/>
    </row>
    <row r="99" spans="1:31" x14ac:dyDescent="0.25">
      <c r="A99" s="38" t="s">
        <v>1371</v>
      </c>
      <c r="B99" s="39" t="s">
        <v>2206</v>
      </c>
      <c r="C99" s="21" t="s">
        <v>2207</v>
      </c>
      <c r="D99" s="21">
        <v>0</v>
      </c>
      <c r="E99" s="21">
        <v>14.99</v>
      </c>
      <c r="F99" s="21" t="s">
        <v>544</v>
      </c>
      <c r="G99" s="21" t="s">
        <v>2207</v>
      </c>
      <c r="H99" s="21">
        <v>0</v>
      </c>
      <c r="I99" s="21">
        <v>21</v>
      </c>
      <c r="J99" s="21">
        <v>11</v>
      </c>
      <c r="K99" s="23">
        <v>28508.34</v>
      </c>
      <c r="L99" s="23">
        <v>447.78</v>
      </c>
      <c r="M99" s="23">
        <v>4464.41</v>
      </c>
      <c r="N99" s="23">
        <v>0</v>
      </c>
      <c r="O99" s="23">
        <v>1242.1500000000001</v>
      </c>
      <c r="P99" s="23">
        <v>2864.4</v>
      </c>
      <c r="Q99" s="23">
        <v>9975</v>
      </c>
      <c r="R99" s="23">
        <v>1340.85</v>
      </c>
      <c r="S99" s="23">
        <v>0</v>
      </c>
      <c r="T99" s="23">
        <v>0</v>
      </c>
      <c r="U99" s="23">
        <v>48842.93</v>
      </c>
      <c r="V99" s="23">
        <v>0</v>
      </c>
      <c r="W99" s="23">
        <f t="shared" si="5"/>
        <v>48842.93</v>
      </c>
      <c r="X99" s="21">
        <v>20611</v>
      </c>
      <c r="Y99" s="21">
        <v>0</v>
      </c>
      <c r="Z99" s="21">
        <v>231</v>
      </c>
      <c r="AA99" s="21">
        <v>231</v>
      </c>
      <c r="AB99" s="23">
        <f t="shared" si="7"/>
        <v>3258.3675783855901</v>
      </c>
      <c r="AC99" s="23">
        <f t="shared" si="10"/>
        <v>211.44125541125541</v>
      </c>
      <c r="AD99" s="23" t="s">
        <v>1968</v>
      </c>
      <c r="AE99" s="284">
        <v>0.55000000000000004</v>
      </c>
    </row>
    <row r="100" spans="1:31" x14ac:dyDescent="0.25">
      <c r="A100" s="162" t="s">
        <v>1366</v>
      </c>
      <c r="B100" s="39" t="s">
        <v>1354</v>
      </c>
      <c r="C100" s="21" t="s">
        <v>1367</v>
      </c>
      <c r="D100" s="21">
        <v>7.18</v>
      </c>
      <c r="E100" s="21">
        <v>0</v>
      </c>
      <c r="F100" s="21" t="s">
        <v>177</v>
      </c>
      <c r="G100" s="21" t="s">
        <v>1367</v>
      </c>
      <c r="H100" s="21">
        <v>0</v>
      </c>
      <c r="I100" s="21">
        <v>19</v>
      </c>
      <c r="J100" s="21">
        <v>11</v>
      </c>
      <c r="K100" s="23">
        <v>24236.02</v>
      </c>
      <c r="L100" s="23">
        <v>380.65</v>
      </c>
      <c r="M100" s="23">
        <v>3795.36</v>
      </c>
      <c r="N100" s="23">
        <v>0</v>
      </c>
      <c r="O100" s="23">
        <v>1049.3699999999999</v>
      </c>
      <c r="P100" s="23">
        <v>2431.0500000000002</v>
      </c>
      <c r="Q100" s="23">
        <v>7913.5</v>
      </c>
      <c r="R100" s="23">
        <v>1083</v>
      </c>
      <c r="S100" s="23">
        <v>0</v>
      </c>
      <c r="T100" s="23">
        <v>0</v>
      </c>
      <c r="U100" s="23">
        <v>40888.949999999997</v>
      </c>
      <c r="V100" s="23">
        <v>0</v>
      </c>
      <c r="W100" s="23">
        <f t="shared" si="5"/>
        <v>40888.949999999997</v>
      </c>
      <c r="X100" s="21">
        <v>17950</v>
      </c>
      <c r="Y100" s="21">
        <v>0</v>
      </c>
      <c r="Z100" s="21">
        <v>209</v>
      </c>
      <c r="AA100" s="21">
        <v>174</v>
      </c>
      <c r="AB100" s="23">
        <f t="shared" si="7"/>
        <v>5694.839832869081</v>
      </c>
      <c r="AC100" s="23">
        <f t="shared" si="10"/>
        <v>195.64090909090908</v>
      </c>
      <c r="AD100" s="23" t="s">
        <v>1833</v>
      </c>
      <c r="AE100" s="284"/>
    </row>
    <row r="101" spans="1:31" x14ac:dyDescent="0.25">
      <c r="A101" s="38" t="s">
        <v>1371</v>
      </c>
      <c r="B101" s="39" t="s">
        <v>2088</v>
      </c>
      <c r="C101" s="21" t="s">
        <v>2114</v>
      </c>
      <c r="D101" s="21">
        <v>0</v>
      </c>
      <c r="E101" s="21">
        <v>5.51</v>
      </c>
      <c r="F101" s="21" t="s">
        <v>544</v>
      </c>
      <c r="G101" s="21" t="s">
        <v>2114</v>
      </c>
      <c r="H101" s="21">
        <v>0</v>
      </c>
      <c r="I101" s="21">
        <v>6</v>
      </c>
      <c r="J101" s="21">
        <v>11</v>
      </c>
      <c r="K101" s="23">
        <v>8145.24</v>
      </c>
      <c r="L101" s="23">
        <v>127.94</v>
      </c>
      <c r="M101" s="23">
        <v>1275.54</v>
      </c>
      <c r="N101" s="23">
        <v>0</v>
      </c>
      <c r="O101" s="23">
        <v>354.9</v>
      </c>
      <c r="P101" s="23">
        <v>818.4</v>
      </c>
      <c r="Q101" s="23">
        <v>2850</v>
      </c>
      <c r="R101" s="23">
        <v>383.1</v>
      </c>
      <c r="S101" s="23">
        <v>0</v>
      </c>
      <c r="T101" s="23">
        <v>0</v>
      </c>
      <c r="U101" s="23">
        <v>13955.12</v>
      </c>
      <c r="V101" s="23">
        <v>0</v>
      </c>
      <c r="W101" s="23">
        <f t="shared" si="5"/>
        <v>13955.12</v>
      </c>
      <c r="X101" s="21">
        <v>4821</v>
      </c>
      <c r="Y101" s="21">
        <v>0</v>
      </c>
      <c r="Z101" s="21">
        <v>66</v>
      </c>
      <c r="AA101" s="21">
        <v>66</v>
      </c>
      <c r="AB101" s="23">
        <f t="shared" si="7"/>
        <v>2532.6896551724139</v>
      </c>
      <c r="AC101" s="23">
        <f t="shared" si="10"/>
        <v>211.44121212121215</v>
      </c>
      <c r="AD101" s="23" t="s">
        <v>1833</v>
      </c>
      <c r="AE101" s="284">
        <v>0.35</v>
      </c>
    </row>
    <row r="102" spans="1:31" x14ac:dyDescent="0.25">
      <c r="A102" s="162" t="s">
        <v>1371</v>
      </c>
      <c r="B102" s="39" t="s">
        <v>1354</v>
      </c>
      <c r="C102" s="21" t="s">
        <v>1370</v>
      </c>
      <c r="D102" s="21">
        <v>7.18</v>
      </c>
      <c r="E102" s="21">
        <v>0</v>
      </c>
      <c r="F102" s="21" t="s">
        <v>177</v>
      </c>
      <c r="G102" s="21" t="s">
        <v>1370</v>
      </c>
      <c r="H102" s="21">
        <v>0</v>
      </c>
      <c r="I102" s="21">
        <v>19</v>
      </c>
      <c r="J102" s="21">
        <v>11</v>
      </c>
      <c r="K102" s="23">
        <v>24236.02</v>
      </c>
      <c r="L102" s="23">
        <v>380.65</v>
      </c>
      <c r="M102" s="23">
        <v>3795.36</v>
      </c>
      <c r="N102" s="23">
        <v>0</v>
      </c>
      <c r="O102" s="23">
        <v>1049.3699999999999</v>
      </c>
      <c r="P102" s="23">
        <v>2431.0500000000002</v>
      </c>
      <c r="Q102" s="23">
        <v>8702</v>
      </c>
      <c r="R102" s="23">
        <v>1083</v>
      </c>
      <c r="S102" s="23">
        <v>0</v>
      </c>
      <c r="T102" s="23">
        <v>0</v>
      </c>
      <c r="U102" s="23">
        <v>41677.449999999997</v>
      </c>
      <c r="V102" s="23">
        <v>0</v>
      </c>
      <c r="W102" s="23">
        <f t="shared" si="5"/>
        <v>41677.449999999997</v>
      </c>
      <c r="X102" s="21">
        <v>17950</v>
      </c>
      <c r="Y102" s="21">
        <v>0</v>
      </c>
      <c r="Z102" s="21">
        <v>209</v>
      </c>
      <c r="AA102" s="21">
        <v>183</v>
      </c>
      <c r="AB102" s="23">
        <f t="shared" si="7"/>
        <v>5804.6587743732589</v>
      </c>
      <c r="AC102" s="23">
        <f t="shared" si="10"/>
        <v>199.41363636363636</v>
      </c>
      <c r="AD102" s="23" t="s">
        <v>1832</v>
      </c>
      <c r="AE102" s="284"/>
    </row>
    <row r="103" spans="1:31" x14ac:dyDescent="0.25">
      <c r="A103" s="38" t="s">
        <v>1371</v>
      </c>
      <c r="B103" s="39" t="s">
        <v>2061</v>
      </c>
      <c r="C103" s="21" t="s">
        <v>2087</v>
      </c>
      <c r="D103" s="21">
        <v>0</v>
      </c>
      <c r="E103" s="21">
        <v>7.17</v>
      </c>
      <c r="F103" s="21" t="s">
        <v>544</v>
      </c>
      <c r="G103" s="21" t="s">
        <v>2087</v>
      </c>
      <c r="H103" s="21">
        <v>0</v>
      </c>
      <c r="I103" s="21">
        <v>6</v>
      </c>
      <c r="J103" s="21">
        <v>11</v>
      </c>
      <c r="K103" s="23">
        <v>8145.24</v>
      </c>
      <c r="L103" s="23">
        <v>127.94</v>
      </c>
      <c r="M103" s="23">
        <v>1275.54</v>
      </c>
      <c r="N103" s="23">
        <v>0</v>
      </c>
      <c r="O103" s="23">
        <v>354.9</v>
      </c>
      <c r="P103" s="23">
        <v>818.4</v>
      </c>
      <c r="Q103" s="23">
        <v>2850</v>
      </c>
      <c r="R103" s="23">
        <v>383.1</v>
      </c>
      <c r="S103" s="23">
        <v>0</v>
      </c>
      <c r="T103" s="23">
        <v>0</v>
      </c>
      <c r="U103" s="23">
        <v>13955.12</v>
      </c>
      <c r="V103" s="23">
        <v>0</v>
      </c>
      <c r="W103" s="23">
        <f t="shared" si="5"/>
        <v>13955.12</v>
      </c>
      <c r="X103" s="21">
        <v>5198</v>
      </c>
      <c r="Y103" s="21">
        <v>0</v>
      </c>
      <c r="Z103" s="21">
        <v>66</v>
      </c>
      <c r="AA103" s="21">
        <v>66</v>
      </c>
      <c r="AB103" s="23">
        <f t="shared" si="7"/>
        <v>1946.3207810320782</v>
      </c>
      <c r="AC103" s="23">
        <f t="shared" si="10"/>
        <v>211.44121212121215</v>
      </c>
      <c r="AD103" s="23" t="s">
        <v>1832</v>
      </c>
      <c r="AE103" s="284">
        <v>0.28999999999999998</v>
      </c>
    </row>
    <row r="104" spans="1:31" x14ac:dyDescent="0.25">
      <c r="A104" s="21" t="s">
        <v>607</v>
      </c>
      <c r="B104" s="32" t="s">
        <v>795</v>
      </c>
      <c r="C104" s="21" t="s">
        <v>798</v>
      </c>
      <c r="D104" s="21">
        <v>7</v>
      </c>
      <c r="E104" s="21">
        <v>0</v>
      </c>
      <c r="F104" s="21" t="s">
        <v>177</v>
      </c>
      <c r="G104" s="21" t="s">
        <v>798</v>
      </c>
      <c r="H104" s="21">
        <v>0</v>
      </c>
      <c r="I104" s="33">
        <v>20</v>
      </c>
      <c r="J104" s="33">
        <v>11</v>
      </c>
      <c r="K104" s="34">
        <v>22070</v>
      </c>
      <c r="L104" s="34">
        <v>347.4</v>
      </c>
      <c r="M104" s="34">
        <v>0</v>
      </c>
      <c r="N104" s="23">
        <v>0</v>
      </c>
      <c r="O104" s="23">
        <v>937.2</v>
      </c>
      <c r="P104" s="34">
        <v>2319.4</v>
      </c>
      <c r="Q104" s="23">
        <v>7888.06</v>
      </c>
      <c r="R104" s="34">
        <v>1140</v>
      </c>
      <c r="S104" s="23">
        <v>0</v>
      </c>
      <c r="T104" s="23">
        <v>0</v>
      </c>
      <c r="U104" s="23">
        <v>34702.06</v>
      </c>
      <c r="V104" s="23">
        <v>0</v>
      </c>
      <c r="W104" s="23">
        <f t="shared" si="5"/>
        <v>34702.06</v>
      </c>
      <c r="X104" s="21">
        <v>17500</v>
      </c>
      <c r="Y104" s="21">
        <v>0</v>
      </c>
      <c r="Z104" s="21">
        <v>240</v>
      </c>
      <c r="AA104" s="21">
        <v>168</v>
      </c>
      <c r="AB104" s="23">
        <f t="shared" si="7"/>
        <v>4957.4371428571421</v>
      </c>
      <c r="AC104" s="23">
        <f>U104/Z104</f>
        <v>144.59191666666666</v>
      </c>
      <c r="AD104" s="23" t="s">
        <v>1849</v>
      </c>
      <c r="AE104" s="284"/>
    </row>
    <row r="105" spans="1:31" x14ac:dyDescent="0.25">
      <c r="A105" s="38" t="s">
        <v>1381</v>
      </c>
      <c r="B105" s="39" t="s">
        <v>2127</v>
      </c>
      <c r="C105" s="21" t="s">
        <v>2128</v>
      </c>
      <c r="D105" s="21">
        <v>0</v>
      </c>
      <c r="E105" s="21">
        <v>7.2</v>
      </c>
      <c r="F105" s="21" t="s">
        <v>544</v>
      </c>
      <c r="G105" s="21" t="s">
        <v>2128</v>
      </c>
      <c r="H105" s="21">
        <v>0</v>
      </c>
      <c r="I105" s="21">
        <v>11</v>
      </c>
      <c r="J105" s="21">
        <v>11</v>
      </c>
      <c r="K105" s="23">
        <v>14932.94</v>
      </c>
      <c r="L105" s="23">
        <v>234.55</v>
      </c>
      <c r="M105" s="23">
        <v>2338.5</v>
      </c>
      <c r="N105" s="23">
        <v>0</v>
      </c>
      <c r="O105" s="23">
        <v>650.65</v>
      </c>
      <c r="P105" s="23">
        <v>1500.4</v>
      </c>
      <c r="Q105" s="23">
        <v>5225</v>
      </c>
      <c r="R105" s="23">
        <v>702.35</v>
      </c>
      <c r="S105" s="23">
        <v>0</v>
      </c>
      <c r="T105" s="23">
        <v>0</v>
      </c>
      <c r="U105" s="23">
        <v>25584.39</v>
      </c>
      <c r="V105" s="23">
        <v>0</v>
      </c>
      <c r="W105" s="23">
        <f t="shared" si="5"/>
        <v>25584.39</v>
      </c>
      <c r="X105" s="21">
        <v>10620</v>
      </c>
      <c r="Y105" s="21">
        <v>0</v>
      </c>
      <c r="Z105" s="21">
        <v>121</v>
      </c>
      <c r="AA105" s="21">
        <v>121</v>
      </c>
      <c r="AB105" s="23">
        <f t="shared" si="7"/>
        <v>3553.3874999999998</v>
      </c>
      <c r="AC105" s="23">
        <f>W105/Z105</f>
        <v>211.44123966942149</v>
      </c>
      <c r="AD105" s="23" t="s">
        <v>1849</v>
      </c>
      <c r="AE105" s="284">
        <v>0.59</v>
      </c>
    </row>
    <row r="106" spans="1:31" x14ac:dyDescent="0.25">
      <c r="A106" s="38" t="s">
        <v>1393</v>
      </c>
      <c r="B106" s="39" t="s">
        <v>1385</v>
      </c>
      <c r="C106" s="21" t="s">
        <v>1395</v>
      </c>
      <c r="D106" s="21">
        <v>7.2</v>
      </c>
      <c r="E106" s="21">
        <v>0</v>
      </c>
      <c r="F106" s="21" t="s">
        <v>177</v>
      </c>
      <c r="G106" s="21" t="s">
        <v>1395</v>
      </c>
      <c r="H106" s="21">
        <v>0</v>
      </c>
      <c r="I106" s="21">
        <v>19</v>
      </c>
      <c r="J106" s="21">
        <v>11</v>
      </c>
      <c r="K106" s="23">
        <v>24236.02</v>
      </c>
      <c r="L106" s="23">
        <v>380.65</v>
      </c>
      <c r="M106" s="23">
        <v>3759.36</v>
      </c>
      <c r="N106" s="23">
        <v>0</v>
      </c>
      <c r="O106" s="23">
        <v>1049.3699999999999</v>
      </c>
      <c r="P106" s="23">
        <v>2431.0500000000002</v>
      </c>
      <c r="Q106" s="23">
        <v>8702</v>
      </c>
      <c r="R106" s="23">
        <v>1083</v>
      </c>
      <c r="S106" s="23">
        <v>0</v>
      </c>
      <c r="T106" s="23">
        <v>0</v>
      </c>
      <c r="U106" s="23">
        <v>41677.449999999997</v>
      </c>
      <c r="V106" s="23">
        <v>0</v>
      </c>
      <c r="W106" s="23">
        <f t="shared" si="5"/>
        <v>41677.449999999997</v>
      </c>
      <c r="X106" s="21">
        <v>18000</v>
      </c>
      <c r="Y106" s="21">
        <v>0</v>
      </c>
      <c r="Z106" s="21">
        <v>209</v>
      </c>
      <c r="AA106" s="21">
        <v>187</v>
      </c>
      <c r="AB106" s="23">
        <f t="shared" si="7"/>
        <v>5788.5347222222217</v>
      </c>
      <c r="AC106" s="23">
        <f>W106/Z106</f>
        <v>199.41363636363636</v>
      </c>
      <c r="AD106" s="23" t="s">
        <v>1849</v>
      </c>
      <c r="AE106" s="284"/>
    </row>
    <row r="107" spans="1:31" x14ac:dyDescent="0.25">
      <c r="A107" s="21" t="s">
        <v>50</v>
      </c>
      <c r="B107" s="32" t="s">
        <v>1244</v>
      </c>
      <c r="C107" s="21" t="s">
        <v>1258</v>
      </c>
      <c r="D107" s="21">
        <v>23.824999999999999</v>
      </c>
      <c r="E107" s="21">
        <v>0</v>
      </c>
      <c r="F107" s="21" t="s">
        <v>177</v>
      </c>
      <c r="G107" s="21" t="s">
        <v>1258</v>
      </c>
      <c r="H107" s="21">
        <v>0</v>
      </c>
      <c r="I107" s="21">
        <v>21</v>
      </c>
      <c r="J107" s="33">
        <v>11</v>
      </c>
      <c r="K107" s="23">
        <v>26075.91</v>
      </c>
      <c r="L107" s="23">
        <v>412.39</v>
      </c>
      <c r="M107" s="23">
        <v>0</v>
      </c>
      <c r="N107" s="23">
        <v>0</v>
      </c>
      <c r="O107" s="23">
        <v>1319.43</v>
      </c>
      <c r="P107" s="23">
        <v>5259.87</v>
      </c>
      <c r="Q107" s="23">
        <v>1636.8</v>
      </c>
      <c r="R107" s="23">
        <v>0</v>
      </c>
      <c r="S107" s="23">
        <v>0</v>
      </c>
      <c r="T107" s="23">
        <v>0</v>
      </c>
      <c r="U107" s="23">
        <v>34704.400000000001</v>
      </c>
      <c r="V107" s="23">
        <v>0</v>
      </c>
      <c r="W107" s="23">
        <f t="shared" si="5"/>
        <v>34704.400000000001</v>
      </c>
      <c r="X107" s="21">
        <f>2500*D107</f>
        <v>59562.5</v>
      </c>
      <c r="Y107" s="21">
        <v>0</v>
      </c>
      <c r="Z107" s="21">
        <v>231</v>
      </c>
      <c r="AA107" s="21">
        <v>209</v>
      </c>
      <c r="AB107" s="23">
        <f>W107/(D107 +E107)</f>
        <v>1456.6379853095489</v>
      </c>
      <c r="AC107" s="23">
        <f>U107/Z107</f>
        <v>150.23549783549785</v>
      </c>
      <c r="AD107" s="23" t="s">
        <v>2005</v>
      </c>
      <c r="AE107" s="284"/>
    </row>
    <row r="108" spans="1:31" x14ac:dyDescent="0.25">
      <c r="A108" s="38" t="s">
        <v>1403</v>
      </c>
      <c r="B108" s="39" t="s">
        <v>1385</v>
      </c>
      <c r="C108" s="21" t="s">
        <v>1404</v>
      </c>
      <c r="D108" s="21">
        <v>7.22</v>
      </c>
      <c r="E108" s="21">
        <v>0</v>
      </c>
      <c r="F108" s="21" t="s">
        <v>177</v>
      </c>
      <c r="G108" s="21" t="s">
        <v>1404</v>
      </c>
      <c r="H108" s="21">
        <v>0</v>
      </c>
      <c r="I108" s="21">
        <v>20</v>
      </c>
      <c r="J108" s="21">
        <v>11</v>
      </c>
      <c r="K108" s="23">
        <v>25511.599999999999</v>
      </c>
      <c r="L108" s="23">
        <v>400.69</v>
      </c>
      <c r="M108" s="23">
        <v>0</v>
      </c>
      <c r="N108" s="23">
        <v>0</v>
      </c>
      <c r="O108" s="23">
        <v>1104.5999999999999</v>
      </c>
      <c r="P108" s="23">
        <v>2559</v>
      </c>
      <c r="Q108" s="23">
        <v>6670</v>
      </c>
      <c r="R108" s="23">
        <v>0</v>
      </c>
      <c r="S108" s="23">
        <v>0</v>
      </c>
      <c r="T108" s="23">
        <v>0</v>
      </c>
      <c r="U108" s="23">
        <v>38158.21</v>
      </c>
      <c r="V108" s="23">
        <v>0</v>
      </c>
      <c r="W108" s="23">
        <f t="shared" si="5"/>
        <v>38158.21</v>
      </c>
      <c r="X108" s="21">
        <v>18000</v>
      </c>
      <c r="Y108" s="21">
        <v>0</v>
      </c>
      <c r="Z108" s="21">
        <v>220</v>
      </c>
      <c r="AA108" s="21">
        <v>190</v>
      </c>
      <c r="AB108" s="23">
        <f>W108/(D108+E108)</f>
        <v>5285.0706371191136</v>
      </c>
      <c r="AC108" s="23">
        <f>W108/Z108</f>
        <v>173.4464090909091</v>
      </c>
      <c r="AD108" s="23" t="s">
        <v>1864</v>
      </c>
      <c r="AE108" s="284"/>
    </row>
    <row r="109" spans="1:31" x14ac:dyDescent="0.25">
      <c r="A109" s="152" t="s">
        <v>50</v>
      </c>
      <c r="B109" s="32" t="s">
        <v>1284</v>
      </c>
      <c r="C109" s="21" t="s">
        <v>1291</v>
      </c>
      <c r="D109" s="21">
        <v>15.44</v>
      </c>
      <c r="E109" s="21">
        <v>0</v>
      </c>
      <c r="F109" s="21" t="s">
        <v>177</v>
      </c>
      <c r="G109" s="21" t="s">
        <v>1291</v>
      </c>
      <c r="H109" s="21">
        <v>0</v>
      </c>
      <c r="I109" s="21">
        <v>18</v>
      </c>
      <c r="J109" s="33">
        <v>11</v>
      </c>
      <c r="K109" s="23">
        <v>26175.599999999999</v>
      </c>
      <c r="L109" s="23">
        <v>413.97</v>
      </c>
      <c r="M109" s="23">
        <v>0</v>
      </c>
      <c r="N109" s="23">
        <v>0</v>
      </c>
      <c r="O109" s="23">
        <v>1124.5999999999999</v>
      </c>
      <c r="P109" s="23">
        <v>0</v>
      </c>
      <c r="Q109" s="23">
        <v>5370</v>
      </c>
      <c r="R109" s="23">
        <v>0</v>
      </c>
      <c r="S109" s="23">
        <v>0</v>
      </c>
      <c r="T109" s="23">
        <v>0</v>
      </c>
      <c r="U109" s="23">
        <v>33084.17</v>
      </c>
      <c r="V109" s="23">
        <v>0</v>
      </c>
      <c r="W109" s="23">
        <f t="shared" si="5"/>
        <v>33084.17</v>
      </c>
      <c r="X109" s="21">
        <f>2500*D109</f>
        <v>38600</v>
      </c>
      <c r="Y109" s="21">
        <v>0</v>
      </c>
      <c r="Z109" s="21">
        <v>220</v>
      </c>
      <c r="AA109" s="21">
        <v>216</v>
      </c>
      <c r="AB109" s="23">
        <f>W109/(D109 +E109)</f>
        <v>2142.7571243523316</v>
      </c>
      <c r="AC109" s="23">
        <f>U109/Z109</f>
        <v>150.38259090909091</v>
      </c>
      <c r="AD109" s="23" t="s">
        <v>1799</v>
      </c>
      <c r="AE109" s="284"/>
    </row>
    <row r="110" spans="1:31" x14ac:dyDescent="0.25">
      <c r="A110" s="21" t="s">
        <v>1304</v>
      </c>
      <c r="B110" s="38" t="s">
        <v>2039</v>
      </c>
      <c r="C110" s="21" t="s">
        <v>2057</v>
      </c>
      <c r="D110" s="21">
        <v>10.83</v>
      </c>
      <c r="E110" s="21">
        <v>0</v>
      </c>
      <c r="F110" s="21" t="s">
        <v>177</v>
      </c>
      <c r="G110" s="21" t="s">
        <v>2057</v>
      </c>
      <c r="H110" s="21">
        <v>0</v>
      </c>
      <c r="I110" s="21">
        <v>14</v>
      </c>
      <c r="J110" s="21">
        <v>11</v>
      </c>
      <c r="K110" s="23">
        <v>19343.66</v>
      </c>
      <c r="L110" s="23">
        <v>305.27999999999997</v>
      </c>
      <c r="M110" s="23">
        <v>3029.22</v>
      </c>
      <c r="N110" s="23">
        <v>0</v>
      </c>
      <c r="O110" s="23">
        <v>991.2</v>
      </c>
      <c r="P110" s="23">
        <v>3936.1</v>
      </c>
      <c r="Q110" s="23">
        <v>6650</v>
      </c>
      <c r="R110" s="23">
        <v>893.9</v>
      </c>
      <c r="S110" s="23">
        <v>0</v>
      </c>
      <c r="T110" s="23">
        <v>0</v>
      </c>
      <c r="U110" s="23">
        <v>35149.360000000001</v>
      </c>
      <c r="V110" s="23">
        <v>0</v>
      </c>
      <c r="W110" s="23">
        <f t="shared" si="5"/>
        <v>35149.360000000001</v>
      </c>
      <c r="X110" s="21">
        <v>27075</v>
      </c>
      <c r="Y110" s="21">
        <v>0</v>
      </c>
      <c r="Z110" s="21">
        <v>154</v>
      </c>
      <c r="AA110" s="21">
        <v>154</v>
      </c>
      <c r="AB110" s="23">
        <f t="shared" ref="AB110:AB135" si="11">W110/(D110+E110)</f>
        <v>3245.5549399815327</v>
      </c>
      <c r="AC110" s="23">
        <f t="shared" ref="AC110:AC141" si="12">W110/Z110</f>
        <v>228.2425974025974</v>
      </c>
      <c r="AD110" s="23" t="s">
        <v>2058</v>
      </c>
      <c r="AE110" s="284"/>
    </row>
    <row r="111" spans="1:31" x14ac:dyDescent="0.25">
      <c r="A111" s="21" t="s">
        <v>1328</v>
      </c>
      <c r="B111" s="39" t="s">
        <v>2027</v>
      </c>
      <c r="C111" s="21" t="s">
        <v>2037</v>
      </c>
      <c r="D111" s="21">
        <v>16.71</v>
      </c>
      <c r="E111" s="21">
        <v>0</v>
      </c>
      <c r="F111" s="21" t="s">
        <v>177</v>
      </c>
      <c r="G111" s="21" t="s">
        <v>2037</v>
      </c>
      <c r="H111" s="21">
        <v>0</v>
      </c>
      <c r="I111" s="21">
        <v>21</v>
      </c>
      <c r="J111" s="21">
        <v>11</v>
      </c>
      <c r="K111" s="23">
        <v>29015.49</v>
      </c>
      <c r="L111" s="23">
        <v>457.92</v>
      </c>
      <c r="M111" s="23">
        <v>4543.83</v>
      </c>
      <c r="N111" s="23">
        <v>0</v>
      </c>
      <c r="O111" s="23">
        <v>1486.8</v>
      </c>
      <c r="P111" s="23">
        <v>5904.15</v>
      </c>
      <c r="Q111" s="23">
        <v>9975</v>
      </c>
      <c r="R111" s="23">
        <v>1340.85</v>
      </c>
      <c r="S111" s="23">
        <v>0</v>
      </c>
      <c r="T111" s="23">
        <v>0</v>
      </c>
      <c r="U111" s="23">
        <v>52724.04</v>
      </c>
      <c r="V111" s="23">
        <v>0</v>
      </c>
      <c r="W111" s="23">
        <f t="shared" si="5"/>
        <v>52724.04</v>
      </c>
      <c r="X111" s="21">
        <v>41775</v>
      </c>
      <c r="Y111" s="21">
        <v>0</v>
      </c>
      <c r="Z111" s="21">
        <v>231</v>
      </c>
      <c r="AA111" s="21">
        <v>231</v>
      </c>
      <c r="AB111" s="23">
        <f t="shared" si="11"/>
        <v>3155.2387791741471</v>
      </c>
      <c r="AC111" s="23">
        <f t="shared" si="12"/>
        <v>228.2425974025974</v>
      </c>
      <c r="AD111" s="23" t="s">
        <v>2038</v>
      </c>
      <c r="AE111" s="284"/>
    </row>
    <row r="112" spans="1:31" x14ac:dyDescent="0.25">
      <c r="A112" s="21" t="s">
        <v>1267</v>
      </c>
      <c r="B112" s="38" t="s">
        <v>2061</v>
      </c>
      <c r="C112" s="21" t="s">
        <v>2062</v>
      </c>
      <c r="D112" s="21">
        <v>20.3</v>
      </c>
      <c r="E112" s="21">
        <v>0</v>
      </c>
      <c r="F112" s="21" t="s">
        <v>177</v>
      </c>
      <c r="G112" s="21" t="s">
        <v>2062</v>
      </c>
      <c r="H112" s="21">
        <v>0</v>
      </c>
      <c r="I112" s="21">
        <v>26</v>
      </c>
      <c r="J112" s="21">
        <v>11</v>
      </c>
      <c r="K112" s="23">
        <v>35923.94</v>
      </c>
      <c r="L112" s="23">
        <v>566.95000000000005</v>
      </c>
      <c r="M112" s="23">
        <v>5625.69</v>
      </c>
      <c r="N112" s="23">
        <v>0</v>
      </c>
      <c r="O112" s="23">
        <v>1840.8</v>
      </c>
      <c r="P112" s="23">
        <v>7309.9</v>
      </c>
      <c r="Q112" s="23">
        <v>12350</v>
      </c>
      <c r="R112" s="23">
        <v>1660.1</v>
      </c>
      <c r="S112" s="23">
        <v>0</v>
      </c>
      <c r="T112" s="23">
        <v>0</v>
      </c>
      <c r="U112" s="23">
        <v>65277.38</v>
      </c>
      <c r="V112" s="23">
        <v>0</v>
      </c>
      <c r="W112" s="23">
        <f t="shared" si="5"/>
        <v>65277.38</v>
      </c>
      <c r="X112" s="21">
        <v>50750</v>
      </c>
      <c r="Y112" s="21">
        <v>0</v>
      </c>
      <c r="Z112" s="21">
        <v>286</v>
      </c>
      <c r="AA112" s="21">
        <v>286</v>
      </c>
      <c r="AB112" s="23">
        <f t="shared" si="11"/>
        <v>3215.6344827586204</v>
      </c>
      <c r="AC112" s="23">
        <f t="shared" si="12"/>
        <v>228.2425874125874</v>
      </c>
      <c r="AD112" s="23" t="s">
        <v>2063</v>
      </c>
      <c r="AE112" s="284"/>
    </row>
    <row r="113" spans="1:31" x14ac:dyDescent="0.25">
      <c r="A113" s="21" t="s">
        <v>1328</v>
      </c>
      <c r="B113" s="39" t="s">
        <v>2039</v>
      </c>
      <c r="C113" s="21" t="s">
        <v>2059</v>
      </c>
      <c r="D113" s="21">
        <v>3.11</v>
      </c>
      <c r="E113" s="21">
        <v>0</v>
      </c>
      <c r="F113" s="21" t="s">
        <v>177</v>
      </c>
      <c r="G113" s="21" t="s">
        <v>2059</v>
      </c>
      <c r="H113" s="21">
        <v>0</v>
      </c>
      <c r="I113" s="21">
        <v>4</v>
      </c>
      <c r="J113" s="21">
        <v>11</v>
      </c>
      <c r="K113" s="23">
        <v>5526.76</v>
      </c>
      <c r="L113" s="23">
        <v>87.22</v>
      </c>
      <c r="M113" s="23">
        <v>865.49</v>
      </c>
      <c r="N113" s="23">
        <v>0</v>
      </c>
      <c r="O113" s="23">
        <v>283.2</v>
      </c>
      <c r="P113" s="23">
        <v>1124.5999999999999</v>
      </c>
      <c r="Q113" s="23">
        <v>1900</v>
      </c>
      <c r="R113" s="23">
        <v>255.4</v>
      </c>
      <c r="S113" s="23">
        <v>0</v>
      </c>
      <c r="T113" s="23">
        <v>0</v>
      </c>
      <c r="U113" s="23">
        <v>10042.67</v>
      </c>
      <c r="V113" s="23">
        <v>0</v>
      </c>
      <c r="W113" s="23">
        <f t="shared" si="5"/>
        <v>10042.67</v>
      </c>
      <c r="X113" s="21">
        <v>7775</v>
      </c>
      <c r="Y113" s="21">
        <v>0</v>
      </c>
      <c r="Z113" s="21">
        <v>44</v>
      </c>
      <c r="AA113" s="21">
        <v>44</v>
      </c>
      <c r="AB113" s="23">
        <f t="shared" si="11"/>
        <v>3229.154340836013</v>
      </c>
      <c r="AC113" s="23">
        <f t="shared" si="12"/>
        <v>228.24250000000001</v>
      </c>
      <c r="AD113" s="23" t="s">
        <v>2060</v>
      </c>
      <c r="AE113" s="284"/>
    </row>
    <row r="114" spans="1:31" x14ac:dyDescent="0.25">
      <c r="A114" s="21" t="s">
        <v>1267</v>
      </c>
      <c r="B114" s="38" t="s">
        <v>1264</v>
      </c>
      <c r="C114" s="21" t="s">
        <v>1268</v>
      </c>
      <c r="D114" s="21">
        <v>7.29</v>
      </c>
      <c r="E114" s="21">
        <v>0</v>
      </c>
      <c r="F114" s="21" t="s">
        <v>177</v>
      </c>
      <c r="G114" s="21" t="s">
        <v>1268</v>
      </c>
      <c r="H114" s="21">
        <v>0</v>
      </c>
      <c r="I114" s="21">
        <v>18</v>
      </c>
      <c r="J114" s="21">
        <v>11</v>
      </c>
      <c r="K114" s="23">
        <v>22866.12</v>
      </c>
      <c r="L114" s="23">
        <v>358.73</v>
      </c>
      <c r="M114" s="23">
        <v>3580.83</v>
      </c>
      <c r="N114" s="23">
        <v>0</v>
      </c>
      <c r="O114" s="23">
        <v>994.14</v>
      </c>
      <c r="P114" s="23">
        <v>2303.1</v>
      </c>
      <c r="Q114" s="23">
        <v>8154</v>
      </c>
      <c r="R114" s="23">
        <v>1026</v>
      </c>
      <c r="S114" s="23">
        <v>0</v>
      </c>
      <c r="T114" s="23">
        <v>0</v>
      </c>
      <c r="U114" s="23">
        <v>39282.92</v>
      </c>
      <c r="V114" s="23">
        <v>0</v>
      </c>
      <c r="W114" s="23">
        <f t="shared" si="5"/>
        <v>39282.92</v>
      </c>
      <c r="X114" s="21">
        <v>18225</v>
      </c>
      <c r="Y114" s="21">
        <v>0</v>
      </c>
      <c r="Z114" s="21">
        <v>198</v>
      </c>
      <c r="AA114" s="21">
        <v>176</v>
      </c>
      <c r="AB114" s="23">
        <f t="shared" si="11"/>
        <v>5388.6035665294921</v>
      </c>
      <c r="AC114" s="23">
        <f t="shared" si="12"/>
        <v>198.39858585858585</v>
      </c>
      <c r="AD114" s="23" t="s">
        <v>1862</v>
      </c>
      <c r="AE114" s="284"/>
    </row>
    <row r="115" spans="1:31" x14ac:dyDescent="0.25">
      <c r="A115" s="21" t="s">
        <v>1263</v>
      </c>
      <c r="B115" s="38" t="s">
        <v>1264</v>
      </c>
      <c r="C115" s="21" t="s">
        <v>1265</v>
      </c>
      <c r="D115" s="21">
        <v>7.29</v>
      </c>
      <c r="E115" s="21">
        <v>0</v>
      </c>
      <c r="F115" s="21" t="s">
        <v>177</v>
      </c>
      <c r="G115" s="21" t="s">
        <v>1265</v>
      </c>
      <c r="H115" s="21">
        <v>0</v>
      </c>
      <c r="I115" s="21">
        <v>18</v>
      </c>
      <c r="J115" s="21">
        <v>11</v>
      </c>
      <c r="K115" s="23">
        <v>22866.12</v>
      </c>
      <c r="L115" s="23">
        <v>358.73</v>
      </c>
      <c r="M115" s="23">
        <v>3580.83</v>
      </c>
      <c r="N115" s="23">
        <v>0</v>
      </c>
      <c r="O115" s="23">
        <v>994.14</v>
      </c>
      <c r="P115" s="23">
        <v>2303.1</v>
      </c>
      <c r="Q115" s="23">
        <v>8154</v>
      </c>
      <c r="R115" s="23">
        <v>1026</v>
      </c>
      <c r="S115" s="23">
        <v>0</v>
      </c>
      <c r="T115" s="23">
        <v>0</v>
      </c>
      <c r="U115" s="23">
        <v>39282.92</v>
      </c>
      <c r="V115" s="23">
        <v>0</v>
      </c>
      <c r="W115" s="23">
        <f t="shared" si="5"/>
        <v>39282.92</v>
      </c>
      <c r="X115" s="21">
        <v>18225</v>
      </c>
      <c r="Y115" s="21">
        <v>0</v>
      </c>
      <c r="Z115" s="21">
        <v>198</v>
      </c>
      <c r="AA115" s="21">
        <v>176</v>
      </c>
      <c r="AB115" s="23">
        <f t="shared" si="11"/>
        <v>5388.6035665294921</v>
      </c>
      <c r="AC115" s="23">
        <f t="shared" si="12"/>
        <v>198.39858585858585</v>
      </c>
      <c r="AD115" s="23" t="s">
        <v>1861</v>
      </c>
      <c r="AE115" s="284"/>
    </row>
    <row r="116" spans="1:31" x14ac:dyDescent="0.25">
      <c r="A116" s="21" t="s">
        <v>1267</v>
      </c>
      <c r="B116" s="38" t="s">
        <v>1284</v>
      </c>
      <c r="C116" s="21" t="s">
        <v>1290</v>
      </c>
      <c r="D116" s="21">
        <v>7.16</v>
      </c>
      <c r="E116" s="21">
        <v>0</v>
      </c>
      <c r="F116" s="21" t="s">
        <v>177</v>
      </c>
      <c r="G116" s="21" t="s">
        <v>1290</v>
      </c>
      <c r="H116" s="21">
        <v>0</v>
      </c>
      <c r="I116" s="21">
        <v>18</v>
      </c>
      <c r="J116" s="21">
        <v>11</v>
      </c>
      <c r="K116" s="23">
        <v>22866.12</v>
      </c>
      <c r="L116" s="23">
        <v>358.73</v>
      </c>
      <c r="M116" s="23">
        <v>3580.83</v>
      </c>
      <c r="N116" s="23">
        <v>0</v>
      </c>
      <c r="O116" s="23">
        <v>994.14</v>
      </c>
      <c r="P116" s="23">
        <v>2303.1</v>
      </c>
      <c r="Q116" s="23">
        <v>8154</v>
      </c>
      <c r="R116" s="23">
        <v>1026</v>
      </c>
      <c r="S116" s="23">
        <v>0</v>
      </c>
      <c r="T116" s="23">
        <v>0</v>
      </c>
      <c r="U116" s="23">
        <v>39282.92</v>
      </c>
      <c r="V116" s="23">
        <v>0</v>
      </c>
      <c r="W116" s="23">
        <f t="shared" si="5"/>
        <v>39282.92</v>
      </c>
      <c r="X116" s="21">
        <v>17900</v>
      </c>
      <c r="Y116" s="21">
        <v>0</v>
      </c>
      <c r="Z116" s="21">
        <v>198</v>
      </c>
      <c r="AA116" s="21">
        <v>184</v>
      </c>
      <c r="AB116" s="23">
        <f t="shared" si="11"/>
        <v>5486.441340782123</v>
      </c>
      <c r="AC116" s="23">
        <f t="shared" si="12"/>
        <v>198.39858585858585</v>
      </c>
      <c r="AD116" s="23" t="s">
        <v>1796</v>
      </c>
      <c r="AE116" s="284"/>
    </row>
    <row r="117" spans="1:31" x14ac:dyDescent="0.25">
      <c r="A117" s="21" t="s">
        <v>1263</v>
      </c>
      <c r="B117" s="38" t="s">
        <v>1284</v>
      </c>
      <c r="C117" s="21" t="s">
        <v>1285</v>
      </c>
      <c r="D117" s="21">
        <v>7.18</v>
      </c>
      <c r="E117" s="21">
        <v>0</v>
      </c>
      <c r="F117" s="21" t="s">
        <v>177</v>
      </c>
      <c r="G117" s="21" t="s">
        <v>1285</v>
      </c>
      <c r="H117" s="21">
        <v>0</v>
      </c>
      <c r="I117" s="21">
        <v>18</v>
      </c>
      <c r="J117" s="21">
        <v>11</v>
      </c>
      <c r="K117" s="23">
        <v>22866.12</v>
      </c>
      <c r="L117" s="23">
        <v>358.73</v>
      </c>
      <c r="M117" s="23">
        <v>3580.83</v>
      </c>
      <c r="N117" s="23">
        <v>0</v>
      </c>
      <c r="O117" s="23">
        <v>994.14</v>
      </c>
      <c r="P117" s="23">
        <v>2303.1</v>
      </c>
      <c r="Q117" s="23">
        <v>8154</v>
      </c>
      <c r="R117" s="23">
        <v>1026</v>
      </c>
      <c r="S117" s="23">
        <v>0</v>
      </c>
      <c r="T117" s="23">
        <v>0</v>
      </c>
      <c r="U117" s="23">
        <v>39282.92</v>
      </c>
      <c r="V117" s="23">
        <v>0</v>
      </c>
      <c r="W117" s="23">
        <f t="shared" si="5"/>
        <v>39282.92</v>
      </c>
      <c r="X117" s="21">
        <v>17950</v>
      </c>
      <c r="Y117" s="21">
        <v>0</v>
      </c>
      <c r="Z117" s="21">
        <v>198</v>
      </c>
      <c r="AA117" s="21">
        <v>171</v>
      </c>
      <c r="AB117" s="23">
        <f t="shared" si="11"/>
        <v>5471.1587743732589</v>
      </c>
      <c r="AC117" s="23">
        <f t="shared" si="12"/>
        <v>198.39858585858585</v>
      </c>
      <c r="AD117" s="23" t="s">
        <v>1797</v>
      </c>
      <c r="AE117" s="284"/>
    </row>
    <row r="118" spans="1:31" x14ac:dyDescent="0.25">
      <c r="A118" s="21" t="s">
        <v>1304</v>
      </c>
      <c r="B118" s="38" t="s">
        <v>1284</v>
      </c>
      <c r="C118" s="21" t="s">
        <v>1306</v>
      </c>
      <c r="D118" s="21">
        <v>7.88</v>
      </c>
      <c r="E118" s="21">
        <v>0</v>
      </c>
      <c r="F118" s="21" t="s">
        <v>177</v>
      </c>
      <c r="G118" s="21" t="s">
        <v>1306</v>
      </c>
      <c r="H118" s="21">
        <v>0</v>
      </c>
      <c r="I118" s="21">
        <v>19</v>
      </c>
      <c r="J118" s="21">
        <v>11</v>
      </c>
      <c r="K118" s="23">
        <v>24335.58</v>
      </c>
      <c r="L118" s="23">
        <v>382.64</v>
      </c>
      <c r="M118" s="23">
        <v>3810.95</v>
      </c>
      <c r="N118" s="23">
        <v>0</v>
      </c>
      <c r="O118" s="23">
        <v>1049.3699999999999</v>
      </c>
      <c r="P118" s="23">
        <v>2431.0500000000002</v>
      </c>
      <c r="Q118" s="23">
        <v>7913.5</v>
      </c>
      <c r="R118" s="23">
        <v>1083</v>
      </c>
      <c r="S118" s="23">
        <v>0</v>
      </c>
      <c r="T118" s="23">
        <v>0</v>
      </c>
      <c r="U118" s="23">
        <v>41006.089999999997</v>
      </c>
      <c r="V118" s="23">
        <v>0</v>
      </c>
      <c r="W118" s="23">
        <f t="shared" si="5"/>
        <v>41006.089999999997</v>
      </c>
      <c r="X118" s="21">
        <v>19700</v>
      </c>
      <c r="Y118" s="21">
        <v>0</v>
      </c>
      <c r="Z118" s="21">
        <v>209</v>
      </c>
      <c r="AA118" s="21">
        <v>201</v>
      </c>
      <c r="AB118" s="23">
        <f t="shared" si="11"/>
        <v>5203.818527918781</v>
      </c>
      <c r="AC118" s="23">
        <f t="shared" si="12"/>
        <v>196.20138755980861</v>
      </c>
      <c r="AD118" s="23" t="s">
        <v>1795</v>
      </c>
      <c r="AE118" s="284"/>
    </row>
    <row r="119" spans="1:31" x14ac:dyDescent="0.25">
      <c r="A119" s="21" t="s">
        <v>1302</v>
      </c>
      <c r="B119" s="38" t="s">
        <v>1284</v>
      </c>
      <c r="C119" s="21" t="s">
        <v>1303</v>
      </c>
      <c r="D119" s="21">
        <v>7.75</v>
      </c>
      <c r="E119" s="21">
        <v>0</v>
      </c>
      <c r="F119" s="21" t="s">
        <v>177</v>
      </c>
      <c r="G119" s="21" t="s">
        <v>1303</v>
      </c>
      <c r="H119" s="21">
        <v>0</v>
      </c>
      <c r="I119" s="21">
        <v>19</v>
      </c>
      <c r="J119" s="21">
        <v>11</v>
      </c>
      <c r="K119" s="23">
        <v>24236.02</v>
      </c>
      <c r="L119" s="23">
        <v>380.65</v>
      </c>
      <c r="M119" s="23">
        <v>3795.36</v>
      </c>
      <c r="N119" s="23">
        <v>0</v>
      </c>
      <c r="O119" s="23">
        <v>1049.3699999999999</v>
      </c>
      <c r="P119" s="23">
        <v>2431.0500000000002</v>
      </c>
      <c r="Q119" s="23">
        <v>7049</v>
      </c>
      <c r="R119" s="23">
        <v>1083</v>
      </c>
      <c r="S119" s="23">
        <v>0</v>
      </c>
      <c r="T119" s="23">
        <v>0</v>
      </c>
      <c r="U119" s="23">
        <v>40024.449999999997</v>
      </c>
      <c r="V119" s="23">
        <v>0</v>
      </c>
      <c r="W119" s="23">
        <f t="shared" si="5"/>
        <v>40024.449999999997</v>
      </c>
      <c r="X119" s="21">
        <v>19375</v>
      </c>
      <c r="Y119" s="21">
        <v>0</v>
      </c>
      <c r="Z119" s="21">
        <v>209</v>
      </c>
      <c r="AA119" s="21">
        <v>193</v>
      </c>
      <c r="AB119" s="23">
        <f t="shared" si="11"/>
        <v>5164.4451612903222</v>
      </c>
      <c r="AC119" s="23">
        <f t="shared" si="12"/>
        <v>191.50454545454545</v>
      </c>
      <c r="AD119" s="23" t="s">
        <v>1800</v>
      </c>
      <c r="AE119" s="284"/>
    </row>
    <row r="120" spans="1:31" x14ac:dyDescent="0.25">
      <c r="A120" s="152" t="s">
        <v>1263</v>
      </c>
      <c r="B120" s="38" t="s">
        <v>1316</v>
      </c>
      <c r="C120" s="21" t="s">
        <v>1321</v>
      </c>
      <c r="D120" s="21">
        <v>6.74</v>
      </c>
      <c r="E120" s="21">
        <v>0</v>
      </c>
      <c r="F120" s="21" t="s">
        <v>177</v>
      </c>
      <c r="G120" s="21" t="s">
        <v>1321</v>
      </c>
      <c r="H120" s="21">
        <v>0</v>
      </c>
      <c r="I120" s="21">
        <v>20</v>
      </c>
      <c r="J120" s="21">
        <v>11</v>
      </c>
      <c r="K120" s="23">
        <v>25511.599999999999</v>
      </c>
      <c r="L120" s="23">
        <v>400.69</v>
      </c>
      <c r="M120" s="23">
        <v>3995.12</v>
      </c>
      <c r="N120" s="23">
        <v>0</v>
      </c>
      <c r="O120" s="23">
        <v>1104.5999999999999</v>
      </c>
      <c r="P120" s="23">
        <v>2559</v>
      </c>
      <c r="Q120" s="23">
        <v>7500</v>
      </c>
      <c r="R120" s="23">
        <v>1140</v>
      </c>
      <c r="S120" s="23">
        <v>0</v>
      </c>
      <c r="T120" s="23">
        <v>0</v>
      </c>
      <c r="U120" s="23">
        <v>42211.01</v>
      </c>
      <c r="V120" s="23">
        <v>0</v>
      </c>
      <c r="W120" s="23">
        <f t="shared" si="5"/>
        <v>42211.01</v>
      </c>
      <c r="X120" s="21">
        <v>16850</v>
      </c>
      <c r="Y120" s="21">
        <v>0</v>
      </c>
      <c r="Z120" s="21">
        <v>220</v>
      </c>
      <c r="AA120" s="21">
        <v>190</v>
      </c>
      <c r="AB120" s="23">
        <f t="shared" si="11"/>
        <v>6262.7611275964391</v>
      </c>
      <c r="AC120" s="23">
        <f t="shared" si="12"/>
        <v>191.8682272727273</v>
      </c>
      <c r="AD120" s="23" t="s">
        <v>1798</v>
      </c>
      <c r="AE120" s="284"/>
    </row>
    <row r="121" spans="1:31" x14ac:dyDescent="0.25">
      <c r="A121" s="38" t="s">
        <v>2182</v>
      </c>
      <c r="B121" s="39" t="s">
        <v>2184</v>
      </c>
      <c r="C121" s="21" t="s">
        <v>2185</v>
      </c>
      <c r="D121" s="21">
        <v>0</v>
      </c>
      <c r="E121" s="21">
        <v>6.74</v>
      </c>
      <c r="F121" s="21" t="s">
        <v>544</v>
      </c>
      <c r="G121" s="21" t="s">
        <v>2185</v>
      </c>
      <c r="H121" s="21">
        <v>0</v>
      </c>
      <c r="I121" s="21">
        <v>9</v>
      </c>
      <c r="J121" s="21">
        <v>11</v>
      </c>
      <c r="K121" s="23">
        <v>12217.86</v>
      </c>
      <c r="L121" s="23">
        <v>191.91</v>
      </c>
      <c r="M121" s="23">
        <v>1913.32</v>
      </c>
      <c r="N121" s="23">
        <v>0</v>
      </c>
      <c r="O121" s="23">
        <v>532.35</v>
      </c>
      <c r="P121" s="23">
        <v>1227.5999999999999</v>
      </c>
      <c r="Q121" s="23">
        <v>4275</v>
      </c>
      <c r="R121" s="23">
        <v>574.65</v>
      </c>
      <c r="S121" s="23">
        <v>0</v>
      </c>
      <c r="T121" s="23">
        <v>0</v>
      </c>
      <c r="U121" s="23">
        <v>20932.689999999999</v>
      </c>
      <c r="V121" s="23">
        <v>0</v>
      </c>
      <c r="W121" s="23">
        <f t="shared" si="5"/>
        <v>20932.689999999999</v>
      </c>
      <c r="X121" s="21">
        <v>8425</v>
      </c>
      <c r="Y121" s="21">
        <v>0</v>
      </c>
      <c r="Z121" s="21">
        <v>99</v>
      </c>
      <c r="AA121" s="21">
        <v>99</v>
      </c>
      <c r="AB121" s="23">
        <f t="shared" si="11"/>
        <v>3105.7403560830858</v>
      </c>
      <c r="AC121" s="23">
        <f t="shared" si="12"/>
        <v>211.44131313131311</v>
      </c>
      <c r="AD121" s="23" t="s">
        <v>1798</v>
      </c>
      <c r="AE121" s="284">
        <v>0.5</v>
      </c>
    </row>
    <row r="122" spans="1:31" x14ac:dyDescent="0.25">
      <c r="A122" s="21" t="s">
        <v>1267</v>
      </c>
      <c r="B122" s="38" t="s">
        <v>1330</v>
      </c>
      <c r="C122" s="21" t="s">
        <v>1338</v>
      </c>
      <c r="D122" s="21">
        <v>6.84</v>
      </c>
      <c r="E122" s="21">
        <v>0</v>
      </c>
      <c r="F122" s="21" t="s">
        <v>177</v>
      </c>
      <c r="G122" s="21" t="s">
        <v>1338</v>
      </c>
      <c r="H122" s="21">
        <v>0</v>
      </c>
      <c r="I122" s="21">
        <v>20</v>
      </c>
      <c r="J122" s="21">
        <v>11</v>
      </c>
      <c r="K122" s="23">
        <v>25511.599999999999</v>
      </c>
      <c r="L122" s="23">
        <v>400.69</v>
      </c>
      <c r="M122" s="23">
        <v>3995.12</v>
      </c>
      <c r="N122" s="23">
        <v>0</v>
      </c>
      <c r="O122" s="23">
        <v>1104.5999999999999</v>
      </c>
      <c r="P122" s="23">
        <v>2559</v>
      </c>
      <c r="Q122" s="23">
        <v>7500</v>
      </c>
      <c r="R122" s="23">
        <v>1140</v>
      </c>
      <c r="S122" s="23">
        <v>0</v>
      </c>
      <c r="T122" s="23">
        <v>0</v>
      </c>
      <c r="U122" s="23">
        <v>42211.01</v>
      </c>
      <c r="V122" s="23">
        <v>0</v>
      </c>
      <c r="W122" s="23">
        <f t="shared" si="5"/>
        <v>42211.01</v>
      </c>
      <c r="X122" s="21">
        <v>17100</v>
      </c>
      <c r="Y122" s="21">
        <v>0</v>
      </c>
      <c r="Z122" s="21">
        <v>220</v>
      </c>
      <c r="AA122" s="21">
        <v>217</v>
      </c>
      <c r="AB122" s="23">
        <f t="shared" si="11"/>
        <v>6171.2002923976615</v>
      </c>
      <c r="AC122" s="23">
        <f t="shared" si="12"/>
        <v>191.8682272727273</v>
      </c>
      <c r="AD122" s="23" t="s">
        <v>1847</v>
      </c>
      <c r="AE122" s="284"/>
    </row>
    <row r="123" spans="1:31" x14ac:dyDescent="0.25">
      <c r="A123" s="21" t="s">
        <v>1304</v>
      </c>
      <c r="B123" s="38" t="s">
        <v>1330</v>
      </c>
      <c r="C123" s="21" t="s">
        <v>1332</v>
      </c>
      <c r="D123" s="21">
        <v>6.81</v>
      </c>
      <c r="E123" s="21">
        <v>0</v>
      </c>
      <c r="F123" s="21" t="s">
        <v>177</v>
      </c>
      <c r="G123" s="21" t="s">
        <v>1332</v>
      </c>
      <c r="H123" s="21">
        <v>0</v>
      </c>
      <c r="I123" s="21">
        <v>20</v>
      </c>
      <c r="J123" s="21">
        <v>11</v>
      </c>
      <c r="K123" s="23">
        <v>25511.599999999999</v>
      </c>
      <c r="L123" s="23">
        <v>400.69</v>
      </c>
      <c r="M123" s="23">
        <v>3995.12</v>
      </c>
      <c r="N123" s="23">
        <v>0</v>
      </c>
      <c r="O123" s="23">
        <v>1104.5999999999999</v>
      </c>
      <c r="P123" s="23">
        <v>2559</v>
      </c>
      <c r="Q123" s="23">
        <v>10820</v>
      </c>
      <c r="R123" s="23">
        <v>1140</v>
      </c>
      <c r="S123" s="23">
        <v>0</v>
      </c>
      <c r="T123" s="23">
        <v>0</v>
      </c>
      <c r="U123" s="23">
        <v>45531.01</v>
      </c>
      <c r="V123" s="23">
        <v>0</v>
      </c>
      <c r="W123" s="23">
        <f t="shared" si="5"/>
        <v>45531.01</v>
      </c>
      <c r="X123" s="21">
        <v>17025</v>
      </c>
      <c r="Y123" s="21">
        <v>0</v>
      </c>
      <c r="Z123" s="21">
        <v>220</v>
      </c>
      <c r="AA123" s="21">
        <v>205</v>
      </c>
      <c r="AB123" s="23">
        <f t="shared" si="11"/>
        <v>6685.9045521292228</v>
      </c>
      <c r="AC123" s="23">
        <f t="shared" si="12"/>
        <v>206.95913636363636</v>
      </c>
      <c r="AD123" s="23" t="s">
        <v>1842</v>
      </c>
      <c r="AE123" s="284"/>
    </row>
    <row r="124" spans="1:31" x14ac:dyDescent="0.25">
      <c r="A124" s="21" t="s">
        <v>1302</v>
      </c>
      <c r="B124" s="38" t="s">
        <v>1330</v>
      </c>
      <c r="C124" s="21" t="s">
        <v>1331</v>
      </c>
      <c r="D124" s="21">
        <v>6.84</v>
      </c>
      <c r="E124" s="21">
        <v>0</v>
      </c>
      <c r="F124" s="21" t="s">
        <v>177</v>
      </c>
      <c r="G124" s="21" t="s">
        <v>1331</v>
      </c>
      <c r="H124" s="21">
        <v>0</v>
      </c>
      <c r="I124" s="21">
        <v>20</v>
      </c>
      <c r="J124" s="21">
        <v>11</v>
      </c>
      <c r="K124" s="23">
        <v>25511.599999999999</v>
      </c>
      <c r="L124" s="23">
        <v>400.69</v>
      </c>
      <c r="M124" s="23">
        <v>3995.12</v>
      </c>
      <c r="N124" s="23">
        <v>0</v>
      </c>
      <c r="O124" s="23">
        <v>1104.5999999999999</v>
      </c>
      <c r="P124" s="23">
        <v>2559</v>
      </c>
      <c r="Q124" s="23">
        <v>8330</v>
      </c>
      <c r="R124" s="23">
        <v>1140</v>
      </c>
      <c r="S124" s="23">
        <v>0</v>
      </c>
      <c r="T124" s="23">
        <v>0</v>
      </c>
      <c r="U124" s="23">
        <v>43041.01</v>
      </c>
      <c r="V124" s="23">
        <v>0</v>
      </c>
      <c r="W124" s="23">
        <f t="shared" si="5"/>
        <v>43041.01</v>
      </c>
      <c r="X124" s="21">
        <v>17100</v>
      </c>
      <c r="Y124" s="21">
        <v>0</v>
      </c>
      <c r="Z124" s="21">
        <v>220</v>
      </c>
      <c r="AA124" s="21">
        <v>186</v>
      </c>
      <c r="AB124" s="23">
        <f t="shared" si="11"/>
        <v>6292.5453216374272</v>
      </c>
      <c r="AC124" s="23">
        <f t="shared" si="12"/>
        <v>195.64095454545455</v>
      </c>
      <c r="AD124" s="23" t="s">
        <v>1844</v>
      </c>
      <c r="AE124" s="284"/>
    </row>
    <row r="125" spans="1:31" x14ac:dyDescent="0.25">
      <c r="A125" s="21" t="s">
        <v>1328</v>
      </c>
      <c r="B125" s="39" t="s">
        <v>1330</v>
      </c>
      <c r="C125" s="21" t="s">
        <v>1329</v>
      </c>
      <c r="D125" s="21">
        <v>6.77</v>
      </c>
      <c r="E125" s="21">
        <v>0</v>
      </c>
      <c r="F125" s="21" t="s">
        <v>177</v>
      </c>
      <c r="G125" s="21" t="s">
        <v>1329</v>
      </c>
      <c r="H125" s="21">
        <v>0</v>
      </c>
      <c r="I125" s="21">
        <v>20</v>
      </c>
      <c r="J125" s="21">
        <v>11</v>
      </c>
      <c r="K125" s="23">
        <v>25511.599999999999</v>
      </c>
      <c r="L125" s="23">
        <v>400.69</v>
      </c>
      <c r="M125" s="23">
        <v>3995.12</v>
      </c>
      <c r="N125" s="23">
        <v>0</v>
      </c>
      <c r="O125" s="23">
        <v>1104.5999999999999</v>
      </c>
      <c r="P125" s="23">
        <v>2559</v>
      </c>
      <c r="Q125" s="23">
        <v>9160</v>
      </c>
      <c r="R125" s="23">
        <v>1140</v>
      </c>
      <c r="S125" s="23">
        <v>0</v>
      </c>
      <c r="T125" s="23">
        <v>0</v>
      </c>
      <c r="U125" s="23">
        <v>43871.01</v>
      </c>
      <c r="V125" s="23">
        <v>0</v>
      </c>
      <c r="W125" s="23">
        <f t="shared" si="5"/>
        <v>43871.01</v>
      </c>
      <c r="X125" s="21">
        <v>16925</v>
      </c>
      <c r="Y125" s="21">
        <v>0</v>
      </c>
      <c r="Z125" s="21">
        <v>220</v>
      </c>
      <c r="AA125" s="21">
        <v>202</v>
      </c>
      <c r="AB125" s="23">
        <f t="shared" si="11"/>
        <v>6480.2082717872972</v>
      </c>
      <c r="AC125" s="23">
        <f t="shared" si="12"/>
        <v>199.41368181818183</v>
      </c>
      <c r="AD125" s="23" t="s">
        <v>1836</v>
      </c>
      <c r="AE125" s="284"/>
    </row>
    <row r="126" spans="1:31" x14ac:dyDescent="0.25">
      <c r="A126" s="21" t="s">
        <v>1334</v>
      </c>
      <c r="B126" s="39" t="s">
        <v>1330</v>
      </c>
      <c r="C126" s="21" t="s">
        <v>1335</v>
      </c>
      <c r="D126" s="21">
        <v>6.82</v>
      </c>
      <c r="E126" s="21">
        <v>0</v>
      </c>
      <c r="F126" s="21" t="s">
        <v>177</v>
      </c>
      <c r="G126" s="21" t="s">
        <v>1335</v>
      </c>
      <c r="H126" s="21">
        <v>0</v>
      </c>
      <c r="I126" s="21">
        <v>20</v>
      </c>
      <c r="J126" s="21">
        <v>11</v>
      </c>
      <c r="K126" s="23">
        <v>25511.599999999999</v>
      </c>
      <c r="L126" s="23">
        <v>400.69</v>
      </c>
      <c r="M126" s="23">
        <v>3995.12</v>
      </c>
      <c r="N126" s="23">
        <v>0</v>
      </c>
      <c r="O126" s="23">
        <v>1104.5999999999999</v>
      </c>
      <c r="P126" s="23">
        <v>2559</v>
      </c>
      <c r="Q126" s="23">
        <v>9990</v>
      </c>
      <c r="R126" s="23">
        <v>1140</v>
      </c>
      <c r="S126" s="23">
        <v>0</v>
      </c>
      <c r="T126" s="23">
        <v>0</v>
      </c>
      <c r="U126" s="23">
        <v>44701.01</v>
      </c>
      <c r="V126" s="23">
        <v>0</v>
      </c>
      <c r="W126" s="23">
        <f t="shared" si="5"/>
        <v>44701.01</v>
      </c>
      <c r="X126" s="21">
        <v>17050</v>
      </c>
      <c r="Y126" s="21">
        <v>0</v>
      </c>
      <c r="Z126" s="21">
        <v>220</v>
      </c>
      <c r="AA126" s="21">
        <v>177</v>
      </c>
      <c r="AB126" s="23">
        <f t="shared" si="11"/>
        <v>6554.4002932551321</v>
      </c>
      <c r="AC126" s="23">
        <f t="shared" si="12"/>
        <v>203.18640909090911</v>
      </c>
      <c r="AD126" s="23" t="s">
        <v>1834</v>
      </c>
      <c r="AE126" s="284"/>
    </row>
    <row r="127" spans="1:31" x14ac:dyDescent="0.25">
      <c r="A127" s="21" t="s">
        <v>1334</v>
      </c>
      <c r="B127" s="39" t="s">
        <v>2201</v>
      </c>
      <c r="C127" s="21" t="s">
        <v>2215</v>
      </c>
      <c r="D127" s="21">
        <v>0</v>
      </c>
      <c r="E127" s="21">
        <v>6.82</v>
      </c>
      <c r="F127" s="21" t="s">
        <v>544</v>
      </c>
      <c r="G127" s="21" t="s">
        <v>2215</v>
      </c>
      <c r="H127" s="21">
        <v>0</v>
      </c>
      <c r="I127" s="21">
        <v>9</v>
      </c>
      <c r="J127" s="21">
        <v>11</v>
      </c>
      <c r="K127" s="23">
        <v>12217.86</v>
      </c>
      <c r="L127" s="23">
        <v>191.91</v>
      </c>
      <c r="M127" s="23">
        <v>1913.32</v>
      </c>
      <c r="N127" s="23">
        <v>0</v>
      </c>
      <c r="O127" s="23">
        <v>532.35</v>
      </c>
      <c r="P127" s="23">
        <v>1227.5999999999999</v>
      </c>
      <c r="Q127" s="23">
        <v>4275</v>
      </c>
      <c r="R127" s="23">
        <v>574.65</v>
      </c>
      <c r="S127" s="23">
        <v>0</v>
      </c>
      <c r="T127" s="23">
        <v>0</v>
      </c>
      <c r="U127" s="23">
        <v>20932.689999999999</v>
      </c>
      <c r="V127" s="23">
        <v>0</v>
      </c>
      <c r="W127" s="23">
        <f t="shared" si="5"/>
        <v>20932.689999999999</v>
      </c>
      <c r="X127" s="21">
        <v>8525</v>
      </c>
      <c r="Y127" s="21">
        <v>0</v>
      </c>
      <c r="Z127" s="21">
        <v>99</v>
      </c>
      <c r="AA127" s="21">
        <v>99</v>
      </c>
      <c r="AB127" s="23">
        <f t="shared" si="11"/>
        <v>3069.3093841642226</v>
      </c>
      <c r="AC127" s="23">
        <f t="shared" si="12"/>
        <v>211.44131313131311</v>
      </c>
      <c r="AD127" s="23" t="s">
        <v>1834</v>
      </c>
      <c r="AE127" s="284">
        <v>0.5</v>
      </c>
    </row>
    <row r="128" spans="1:31" x14ac:dyDescent="0.25">
      <c r="A128" s="21" t="s">
        <v>1267</v>
      </c>
      <c r="B128" s="38" t="s">
        <v>2161</v>
      </c>
      <c r="C128" s="21" t="s">
        <v>2162</v>
      </c>
      <c r="D128" s="21">
        <v>6.3</v>
      </c>
      <c r="E128" s="21">
        <v>0</v>
      </c>
      <c r="F128" s="21" t="s">
        <v>177</v>
      </c>
      <c r="G128" s="21" t="s">
        <v>2162</v>
      </c>
      <c r="H128" s="21">
        <v>0</v>
      </c>
      <c r="I128" s="21">
        <v>18</v>
      </c>
      <c r="J128" s="21">
        <v>11</v>
      </c>
      <c r="K128" s="23">
        <v>24870.42</v>
      </c>
      <c r="L128" s="23">
        <v>392.5</v>
      </c>
      <c r="M128" s="23">
        <v>3894.71</v>
      </c>
      <c r="N128" s="23">
        <v>0</v>
      </c>
      <c r="O128" s="23">
        <v>1274.4000000000001</v>
      </c>
      <c r="P128" s="23">
        <v>5060.7</v>
      </c>
      <c r="Q128" s="23">
        <v>8550</v>
      </c>
      <c r="R128" s="23">
        <v>1149.3</v>
      </c>
      <c r="S128" s="23">
        <v>0</v>
      </c>
      <c r="T128" s="23">
        <v>0</v>
      </c>
      <c r="U128" s="23">
        <v>45192.03</v>
      </c>
      <c r="V128" s="23">
        <v>0</v>
      </c>
      <c r="W128" s="23">
        <f t="shared" si="5"/>
        <v>45192.03</v>
      </c>
      <c r="X128" s="21">
        <v>15750</v>
      </c>
      <c r="Y128" s="21">
        <v>0</v>
      </c>
      <c r="Z128" s="21">
        <v>165</v>
      </c>
      <c r="AA128" s="21">
        <v>165</v>
      </c>
      <c r="AB128" s="23">
        <f t="shared" si="11"/>
        <v>7173.3380952380949</v>
      </c>
      <c r="AC128" s="23">
        <f t="shared" si="12"/>
        <v>273.89109090909091</v>
      </c>
      <c r="AD128" s="23" t="s">
        <v>2163</v>
      </c>
      <c r="AE128" s="284"/>
    </row>
    <row r="129" spans="1:31" x14ac:dyDescent="0.25">
      <c r="A129" s="21" t="s">
        <v>1304</v>
      </c>
      <c r="B129" s="38" t="s">
        <v>2161</v>
      </c>
      <c r="C129" s="21" t="s">
        <v>2164</v>
      </c>
      <c r="D129" s="21">
        <v>6.66</v>
      </c>
      <c r="E129" s="21">
        <v>0</v>
      </c>
      <c r="F129" s="21" t="s">
        <v>177</v>
      </c>
      <c r="G129" s="21" t="s">
        <v>2164</v>
      </c>
      <c r="H129" s="21">
        <v>0</v>
      </c>
      <c r="I129" s="21">
        <v>19</v>
      </c>
      <c r="J129" s="21">
        <v>11</v>
      </c>
      <c r="K129" s="23">
        <v>26252.11</v>
      </c>
      <c r="L129" s="23">
        <v>414.31</v>
      </c>
      <c r="M129" s="23">
        <v>4111.08</v>
      </c>
      <c r="N129" s="23">
        <v>0</v>
      </c>
      <c r="O129" s="23">
        <v>1345.2</v>
      </c>
      <c r="P129" s="23">
        <v>5341.85</v>
      </c>
      <c r="Q129" s="23">
        <v>9025</v>
      </c>
      <c r="R129" s="23">
        <v>1213.1500000000001</v>
      </c>
      <c r="S129" s="23">
        <v>0</v>
      </c>
      <c r="T129" s="23">
        <v>0</v>
      </c>
      <c r="U129" s="23">
        <v>47702.7</v>
      </c>
      <c r="V129" s="23">
        <v>0</v>
      </c>
      <c r="W129" s="23">
        <f t="shared" si="5"/>
        <v>47702.7</v>
      </c>
      <c r="X129" s="21">
        <v>16650</v>
      </c>
      <c r="Y129" s="21">
        <v>0</v>
      </c>
      <c r="Z129" s="21">
        <v>209</v>
      </c>
      <c r="AA129" s="21">
        <v>209</v>
      </c>
      <c r="AB129" s="23">
        <f t="shared" si="11"/>
        <v>7162.5675675675666</v>
      </c>
      <c r="AC129" s="23">
        <f t="shared" si="12"/>
        <v>228.2425837320574</v>
      </c>
      <c r="AD129" s="23" t="s">
        <v>2165</v>
      </c>
      <c r="AE129" s="284"/>
    </row>
    <row r="130" spans="1:31" x14ac:dyDescent="0.25">
      <c r="A130" s="21" t="s">
        <v>1304</v>
      </c>
      <c r="B130" s="38" t="s">
        <v>2201</v>
      </c>
      <c r="C130" s="21" t="s">
        <v>2235</v>
      </c>
      <c r="D130" s="21">
        <v>6.46</v>
      </c>
      <c r="E130" s="21">
        <v>0</v>
      </c>
      <c r="F130" s="21" t="s">
        <v>177</v>
      </c>
      <c r="G130" s="21" t="s">
        <v>2235</v>
      </c>
      <c r="H130" s="21">
        <v>0</v>
      </c>
      <c r="I130" s="21">
        <v>18</v>
      </c>
      <c r="J130" s="21">
        <v>11</v>
      </c>
      <c r="K130" s="23">
        <v>24870.42</v>
      </c>
      <c r="L130" s="23">
        <v>392.5</v>
      </c>
      <c r="M130" s="23">
        <v>3894.71</v>
      </c>
      <c r="N130" s="23">
        <v>0</v>
      </c>
      <c r="O130" s="23">
        <v>1274.4000000000001</v>
      </c>
      <c r="P130" s="23">
        <v>5060.7</v>
      </c>
      <c r="Q130" s="23">
        <v>8550</v>
      </c>
      <c r="R130" s="23">
        <v>1149.3</v>
      </c>
      <c r="S130" s="23">
        <v>0</v>
      </c>
      <c r="T130" s="23">
        <v>0</v>
      </c>
      <c r="U130" s="23">
        <v>45192.03</v>
      </c>
      <c r="V130" s="23">
        <v>0</v>
      </c>
      <c r="W130" s="23">
        <f t="shared" ref="W130:W193" si="13">U130+V130</f>
        <v>45192.03</v>
      </c>
      <c r="X130" s="21">
        <v>16150</v>
      </c>
      <c r="Y130" s="21">
        <v>0</v>
      </c>
      <c r="Z130" s="21">
        <v>198</v>
      </c>
      <c r="AA130" s="21">
        <v>198</v>
      </c>
      <c r="AB130" s="23">
        <f t="shared" si="11"/>
        <v>6995.6702786377709</v>
      </c>
      <c r="AC130" s="23">
        <f t="shared" si="12"/>
        <v>228.24257575757576</v>
      </c>
      <c r="AD130" s="23" t="s">
        <v>2236</v>
      </c>
      <c r="AE130" s="284"/>
    </row>
    <row r="131" spans="1:31" x14ac:dyDescent="0.25">
      <c r="A131" s="21" t="s">
        <v>1328</v>
      </c>
      <c r="B131" s="39" t="s">
        <v>2088</v>
      </c>
      <c r="C131" s="21" t="s">
        <v>2110</v>
      </c>
      <c r="D131" s="21">
        <v>6.46</v>
      </c>
      <c r="E131" s="21">
        <v>0</v>
      </c>
      <c r="F131" s="21" t="s">
        <v>177</v>
      </c>
      <c r="G131" s="21" t="s">
        <v>2110</v>
      </c>
      <c r="H131" s="21">
        <v>0</v>
      </c>
      <c r="I131" s="21">
        <v>18</v>
      </c>
      <c r="J131" s="21">
        <v>11</v>
      </c>
      <c r="K131" s="23">
        <v>24870.42</v>
      </c>
      <c r="L131" s="23">
        <v>392.5</v>
      </c>
      <c r="M131" s="23">
        <v>3894.71</v>
      </c>
      <c r="N131" s="23">
        <v>0</v>
      </c>
      <c r="O131" s="23">
        <v>1274.4000000000001</v>
      </c>
      <c r="P131" s="23">
        <v>5060.7</v>
      </c>
      <c r="Q131" s="23">
        <v>8550</v>
      </c>
      <c r="R131" s="23">
        <v>1149.3</v>
      </c>
      <c r="S131" s="23">
        <v>0</v>
      </c>
      <c r="T131" s="23">
        <v>0</v>
      </c>
      <c r="U131" s="23">
        <v>45192.03</v>
      </c>
      <c r="V131" s="23">
        <v>0</v>
      </c>
      <c r="W131" s="23">
        <f t="shared" si="13"/>
        <v>45192.03</v>
      </c>
      <c r="X131" s="21">
        <v>16150</v>
      </c>
      <c r="Y131" s="21">
        <v>0</v>
      </c>
      <c r="Z131" s="21">
        <v>198</v>
      </c>
      <c r="AA131" s="21">
        <v>198</v>
      </c>
      <c r="AB131" s="23">
        <f t="shared" si="11"/>
        <v>6995.6702786377709</v>
      </c>
      <c r="AC131" s="23">
        <f t="shared" si="12"/>
        <v>228.24257575757576</v>
      </c>
      <c r="AD131" s="23" t="s">
        <v>2111</v>
      </c>
      <c r="AE131" s="284"/>
    </row>
    <row r="132" spans="1:31" x14ac:dyDescent="0.25">
      <c r="A132" s="21" t="s">
        <v>1328</v>
      </c>
      <c r="B132" s="39" t="s">
        <v>2061</v>
      </c>
      <c r="C132" s="21" t="s">
        <v>2077</v>
      </c>
      <c r="D132" s="21">
        <v>7.02</v>
      </c>
      <c r="E132" s="21">
        <v>0</v>
      </c>
      <c r="F132" s="21" t="s">
        <v>177</v>
      </c>
      <c r="G132" s="21" t="s">
        <v>2077</v>
      </c>
      <c r="H132" s="21">
        <v>0</v>
      </c>
      <c r="I132" s="21">
        <v>20</v>
      </c>
      <c r="J132" s="21">
        <v>11</v>
      </c>
      <c r="K132" s="23">
        <v>27633.8</v>
      </c>
      <c r="L132" s="23">
        <v>436.12</v>
      </c>
      <c r="M132" s="23">
        <v>4327.45</v>
      </c>
      <c r="N132" s="23">
        <v>0</v>
      </c>
      <c r="O132" s="23">
        <v>1416</v>
      </c>
      <c r="P132" s="23">
        <v>5623</v>
      </c>
      <c r="Q132" s="23">
        <v>9500</v>
      </c>
      <c r="R132" s="23">
        <v>1277</v>
      </c>
      <c r="S132" s="23">
        <v>0</v>
      </c>
      <c r="T132" s="23">
        <v>0</v>
      </c>
      <c r="U132" s="23">
        <v>50213.37</v>
      </c>
      <c r="V132" s="23">
        <v>0</v>
      </c>
      <c r="W132" s="23">
        <f t="shared" si="13"/>
        <v>50213.37</v>
      </c>
      <c r="X132" s="21">
        <v>17550</v>
      </c>
      <c r="Y132" s="21">
        <v>0</v>
      </c>
      <c r="Z132" s="21">
        <v>220</v>
      </c>
      <c r="AA132" s="21">
        <v>220</v>
      </c>
      <c r="AB132" s="23">
        <f t="shared" si="11"/>
        <v>7152.9017094017099</v>
      </c>
      <c r="AC132" s="23">
        <f t="shared" si="12"/>
        <v>228.24259090909092</v>
      </c>
      <c r="AD132" s="23" t="s">
        <v>2078</v>
      </c>
      <c r="AE132" s="284"/>
    </row>
    <row r="133" spans="1:31" x14ac:dyDescent="0.25">
      <c r="A133" s="21" t="s">
        <v>1328</v>
      </c>
      <c r="B133" s="39" t="s">
        <v>2121</v>
      </c>
      <c r="C133" s="21" t="s">
        <v>2129</v>
      </c>
      <c r="D133" s="21">
        <v>6.23</v>
      </c>
      <c r="E133" s="21">
        <v>0</v>
      </c>
      <c r="F133" s="21" t="s">
        <v>177</v>
      </c>
      <c r="G133" s="21" t="s">
        <v>2129</v>
      </c>
      <c r="H133" s="21">
        <v>0</v>
      </c>
      <c r="I133" s="21">
        <v>18</v>
      </c>
      <c r="J133" s="21">
        <v>11</v>
      </c>
      <c r="K133" s="23">
        <v>24870.42</v>
      </c>
      <c r="L133" s="23">
        <v>392.5</v>
      </c>
      <c r="M133" s="23">
        <v>3894.71</v>
      </c>
      <c r="N133" s="23">
        <v>0</v>
      </c>
      <c r="O133" s="23">
        <v>1274.4000000000001</v>
      </c>
      <c r="P133" s="23">
        <v>5060.7</v>
      </c>
      <c r="Q133" s="23">
        <v>8550</v>
      </c>
      <c r="R133" s="23">
        <v>1149.3</v>
      </c>
      <c r="S133" s="23">
        <v>0</v>
      </c>
      <c r="T133" s="23">
        <v>0</v>
      </c>
      <c r="U133" s="23">
        <v>45192.03</v>
      </c>
      <c r="V133" s="23">
        <v>0</v>
      </c>
      <c r="W133" s="23">
        <f t="shared" si="13"/>
        <v>45192.03</v>
      </c>
      <c r="X133" s="21">
        <v>15575</v>
      </c>
      <c r="Y133" s="21">
        <v>0</v>
      </c>
      <c r="Z133" s="21">
        <v>198</v>
      </c>
      <c r="AA133" s="21">
        <v>198</v>
      </c>
      <c r="AB133" s="23">
        <f t="shared" si="11"/>
        <v>7253.9373996789718</v>
      </c>
      <c r="AC133" s="23">
        <f t="shared" si="12"/>
        <v>228.24257575757576</v>
      </c>
      <c r="AD133" s="23" t="s">
        <v>2130</v>
      </c>
      <c r="AE133" s="284"/>
    </row>
    <row r="134" spans="1:31" x14ac:dyDescent="0.25">
      <c r="A134" s="21" t="s">
        <v>1328</v>
      </c>
      <c r="B134" s="39" t="s">
        <v>2171</v>
      </c>
      <c r="C134" s="21" t="s">
        <v>2172</v>
      </c>
      <c r="D134" s="21">
        <v>6.28</v>
      </c>
      <c r="E134" s="21">
        <v>0</v>
      </c>
      <c r="F134" s="21" t="s">
        <v>177</v>
      </c>
      <c r="G134" s="21" t="s">
        <v>2172</v>
      </c>
      <c r="H134" s="21">
        <v>0</v>
      </c>
      <c r="I134" s="21">
        <v>18</v>
      </c>
      <c r="J134" s="21">
        <v>11</v>
      </c>
      <c r="K134" s="23">
        <v>24870.42</v>
      </c>
      <c r="L134" s="23">
        <v>392.5</v>
      </c>
      <c r="M134" s="23">
        <v>3894.71</v>
      </c>
      <c r="N134" s="23">
        <v>0</v>
      </c>
      <c r="O134" s="23">
        <v>1274.4000000000001</v>
      </c>
      <c r="P134" s="23">
        <v>5060.7</v>
      </c>
      <c r="Q134" s="23">
        <v>8550</v>
      </c>
      <c r="R134" s="23">
        <v>1149.3</v>
      </c>
      <c r="S134" s="23">
        <v>0</v>
      </c>
      <c r="T134" s="23">
        <v>0</v>
      </c>
      <c r="U134" s="23">
        <v>45192.03</v>
      </c>
      <c r="V134" s="23">
        <v>0</v>
      </c>
      <c r="W134" s="23">
        <f t="shared" si="13"/>
        <v>45192.03</v>
      </c>
      <c r="X134" s="21">
        <v>15700</v>
      </c>
      <c r="Y134" s="21">
        <v>0</v>
      </c>
      <c r="Z134" s="21">
        <v>198</v>
      </c>
      <c r="AA134" s="21">
        <v>198</v>
      </c>
      <c r="AB134" s="23">
        <f t="shared" si="11"/>
        <v>7196.1831210191076</v>
      </c>
      <c r="AC134" s="23">
        <f t="shared" si="12"/>
        <v>228.24257575757576</v>
      </c>
      <c r="AD134" s="23" t="s">
        <v>2173</v>
      </c>
      <c r="AE134" s="284"/>
    </row>
    <row r="135" spans="1:31" x14ac:dyDescent="0.25">
      <c r="A135" s="21" t="s">
        <v>1304</v>
      </c>
      <c r="B135" s="38" t="s">
        <v>2121</v>
      </c>
      <c r="C135" s="21" t="s">
        <v>2138</v>
      </c>
      <c r="D135" s="21">
        <v>6.22</v>
      </c>
      <c r="E135" s="21">
        <v>0</v>
      </c>
      <c r="F135" s="21" t="s">
        <v>177</v>
      </c>
      <c r="G135" s="21" t="s">
        <v>2138</v>
      </c>
      <c r="H135" s="21">
        <v>0</v>
      </c>
      <c r="I135" s="21">
        <v>18</v>
      </c>
      <c r="J135" s="21">
        <v>11</v>
      </c>
      <c r="K135" s="23">
        <v>24870.42</v>
      </c>
      <c r="L135" s="23">
        <v>392.5</v>
      </c>
      <c r="M135" s="23">
        <v>3894.71</v>
      </c>
      <c r="N135" s="23">
        <v>0</v>
      </c>
      <c r="O135" s="23">
        <v>1274.4000000000001</v>
      </c>
      <c r="P135" s="23">
        <v>5060.7</v>
      </c>
      <c r="Q135" s="23">
        <v>8550</v>
      </c>
      <c r="R135" s="23">
        <v>1149.3</v>
      </c>
      <c r="S135" s="23">
        <v>0</v>
      </c>
      <c r="T135" s="23">
        <v>0</v>
      </c>
      <c r="U135" s="23">
        <v>45192.03</v>
      </c>
      <c r="V135" s="23">
        <v>0</v>
      </c>
      <c r="W135" s="23">
        <f t="shared" si="13"/>
        <v>45192.03</v>
      </c>
      <c r="X135" s="21">
        <v>15550</v>
      </c>
      <c r="Y135" s="21">
        <v>0</v>
      </c>
      <c r="Z135" s="21">
        <v>198</v>
      </c>
      <c r="AA135" s="21">
        <v>198</v>
      </c>
      <c r="AB135" s="23">
        <f t="shared" si="11"/>
        <v>7265.5996784565914</v>
      </c>
      <c r="AC135" s="23">
        <f t="shared" si="12"/>
        <v>228.24257575757576</v>
      </c>
      <c r="AD135" s="23" t="s">
        <v>2139</v>
      </c>
      <c r="AE135" s="284"/>
    </row>
    <row r="136" spans="1:31" x14ac:dyDescent="0.25">
      <c r="A136" s="21" t="s">
        <v>54</v>
      </c>
      <c r="B136" s="32" t="s">
        <v>51</v>
      </c>
      <c r="C136" s="21" t="s">
        <v>55</v>
      </c>
      <c r="D136" s="21">
        <v>1.5</v>
      </c>
      <c r="E136" s="21">
        <v>0</v>
      </c>
      <c r="F136" s="21" t="s">
        <v>177</v>
      </c>
      <c r="G136" s="21" t="s">
        <v>55</v>
      </c>
      <c r="H136" s="21">
        <v>0</v>
      </c>
      <c r="I136" s="33">
        <v>12</v>
      </c>
      <c r="J136" s="33">
        <v>9</v>
      </c>
      <c r="K136" s="34">
        <v>6875.52</v>
      </c>
      <c r="L136" s="34">
        <v>0</v>
      </c>
      <c r="M136" s="34">
        <v>1375.1</v>
      </c>
      <c r="N136" s="23">
        <v>0</v>
      </c>
      <c r="O136" s="23">
        <v>418.08</v>
      </c>
      <c r="P136" s="34">
        <v>267.33999999999997</v>
      </c>
      <c r="Q136" s="23">
        <v>3009.6</v>
      </c>
      <c r="R136" s="34">
        <v>358.37</v>
      </c>
      <c r="S136" s="23">
        <v>0</v>
      </c>
      <c r="T136" s="23">
        <v>0</v>
      </c>
      <c r="U136" s="23">
        <v>12304.01</v>
      </c>
      <c r="V136" s="23">
        <v>0</v>
      </c>
      <c r="W136" s="23">
        <f t="shared" si="13"/>
        <v>12304.01</v>
      </c>
      <c r="X136" s="21">
        <v>3750</v>
      </c>
      <c r="Y136" s="21">
        <v>0</v>
      </c>
      <c r="Z136" s="21">
        <v>144</v>
      </c>
      <c r="AA136" s="21">
        <v>136</v>
      </c>
      <c r="AB136" s="23">
        <f>W136/(D136 +E136)</f>
        <v>8202.6733333333341</v>
      </c>
      <c r="AC136" s="23">
        <f t="shared" si="12"/>
        <v>85.444513888888892</v>
      </c>
      <c r="AD136" s="23" t="s">
        <v>1652</v>
      </c>
      <c r="AE136" s="284"/>
    </row>
    <row r="137" spans="1:31" x14ac:dyDescent="0.25">
      <c r="A137" s="21" t="s">
        <v>1267</v>
      </c>
      <c r="B137" s="38" t="s">
        <v>2088</v>
      </c>
      <c r="C137" s="21" t="s">
        <v>2107</v>
      </c>
      <c r="D137" s="21">
        <v>6.06</v>
      </c>
      <c r="E137" s="21">
        <v>0</v>
      </c>
      <c r="F137" s="21" t="s">
        <v>177</v>
      </c>
      <c r="G137" s="21" t="s">
        <v>2107</v>
      </c>
      <c r="H137" s="21">
        <v>0</v>
      </c>
      <c r="I137" s="21">
        <v>17</v>
      </c>
      <c r="J137" s="21">
        <v>11</v>
      </c>
      <c r="K137" s="23">
        <v>23488.73</v>
      </c>
      <c r="L137" s="23">
        <v>370.7</v>
      </c>
      <c r="M137" s="23">
        <v>3678.34</v>
      </c>
      <c r="N137" s="23">
        <v>0</v>
      </c>
      <c r="O137" s="23">
        <v>1203.5999999999999</v>
      </c>
      <c r="P137" s="23">
        <v>4779.55</v>
      </c>
      <c r="Q137" s="23">
        <v>8075</v>
      </c>
      <c r="R137" s="23">
        <v>1085.45</v>
      </c>
      <c r="S137" s="23">
        <v>0</v>
      </c>
      <c r="T137" s="23">
        <v>0</v>
      </c>
      <c r="U137" s="23">
        <v>42681.37</v>
      </c>
      <c r="V137" s="23">
        <v>0</v>
      </c>
      <c r="W137" s="23">
        <f t="shared" si="13"/>
        <v>42681.37</v>
      </c>
      <c r="X137" s="21">
        <v>15150</v>
      </c>
      <c r="Y137" s="21">
        <v>0</v>
      </c>
      <c r="Z137" s="21">
        <v>187</v>
      </c>
      <c r="AA137" s="21">
        <v>187</v>
      </c>
      <c r="AB137" s="23">
        <f t="shared" ref="AB137:AB145" si="14">W137/(D137+E137)</f>
        <v>7043.1303630363045</v>
      </c>
      <c r="AC137" s="23">
        <f t="shared" si="12"/>
        <v>228.24262032085562</v>
      </c>
      <c r="AD137" s="23" t="s">
        <v>2108</v>
      </c>
      <c r="AE137" s="284"/>
    </row>
    <row r="138" spans="1:31" x14ac:dyDescent="0.25">
      <c r="A138" s="21" t="s">
        <v>1304</v>
      </c>
      <c r="B138" s="38" t="s">
        <v>2061</v>
      </c>
      <c r="C138" s="21" t="s">
        <v>2083</v>
      </c>
      <c r="D138" s="21">
        <v>7.05</v>
      </c>
      <c r="E138" s="21">
        <v>0</v>
      </c>
      <c r="F138" s="21" t="s">
        <v>177</v>
      </c>
      <c r="G138" s="21" t="s">
        <v>2083</v>
      </c>
      <c r="H138" s="21">
        <v>0</v>
      </c>
      <c r="I138" s="21">
        <v>20</v>
      </c>
      <c r="J138" s="21">
        <v>11</v>
      </c>
      <c r="K138" s="23">
        <v>27633.8</v>
      </c>
      <c r="L138" s="23">
        <v>436.12</v>
      </c>
      <c r="M138" s="23">
        <v>4327.45</v>
      </c>
      <c r="N138" s="23">
        <v>0</v>
      </c>
      <c r="O138" s="23">
        <v>1416</v>
      </c>
      <c r="P138" s="23">
        <v>5623</v>
      </c>
      <c r="Q138" s="23">
        <v>9500</v>
      </c>
      <c r="R138" s="23">
        <v>1277</v>
      </c>
      <c r="S138" s="23">
        <v>0</v>
      </c>
      <c r="T138" s="23">
        <v>0</v>
      </c>
      <c r="U138" s="23">
        <v>50213.37</v>
      </c>
      <c r="V138" s="23">
        <v>0</v>
      </c>
      <c r="W138" s="23">
        <f t="shared" si="13"/>
        <v>50213.37</v>
      </c>
      <c r="X138" s="21">
        <v>17625</v>
      </c>
      <c r="Y138" s="21">
        <v>0</v>
      </c>
      <c r="Z138" s="21">
        <v>220</v>
      </c>
      <c r="AA138" s="21">
        <v>220</v>
      </c>
      <c r="AB138" s="23">
        <f t="shared" si="14"/>
        <v>7122.4638297872343</v>
      </c>
      <c r="AC138" s="23">
        <f t="shared" si="12"/>
        <v>228.24259090909092</v>
      </c>
      <c r="AD138" s="23" t="s">
        <v>2084</v>
      </c>
      <c r="AE138" s="284"/>
    </row>
    <row r="139" spans="1:31" x14ac:dyDescent="0.25">
      <c r="A139" s="21" t="s">
        <v>1267</v>
      </c>
      <c r="B139" s="38" t="s">
        <v>2171</v>
      </c>
      <c r="C139" s="21" t="s">
        <v>2180</v>
      </c>
      <c r="D139" s="21">
        <v>6.03</v>
      </c>
      <c r="E139" s="21">
        <v>0</v>
      </c>
      <c r="F139" s="21" t="s">
        <v>177</v>
      </c>
      <c r="G139" s="21" t="s">
        <v>2180</v>
      </c>
      <c r="H139" s="21">
        <v>0</v>
      </c>
      <c r="I139" s="21">
        <v>17</v>
      </c>
      <c r="J139" s="21">
        <v>11</v>
      </c>
      <c r="K139" s="23">
        <v>23488.73</v>
      </c>
      <c r="L139" s="23">
        <v>370.7</v>
      </c>
      <c r="M139" s="23">
        <v>3678.34</v>
      </c>
      <c r="N139" s="23">
        <v>0</v>
      </c>
      <c r="O139" s="23">
        <v>1203.5999999999999</v>
      </c>
      <c r="P139" s="23">
        <v>4779.55</v>
      </c>
      <c r="Q139" s="23">
        <v>8075</v>
      </c>
      <c r="R139" s="23">
        <v>1085.45</v>
      </c>
      <c r="S139" s="23">
        <v>0</v>
      </c>
      <c r="T139" s="23">
        <v>0</v>
      </c>
      <c r="U139" s="23">
        <v>42681.37</v>
      </c>
      <c r="V139" s="23">
        <v>0</v>
      </c>
      <c r="W139" s="23">
        <f t="shared" si="13"/>
        <v>42681.37</v>
      </c>
      <c r="X139" s="21">
        <v>15075</v>
      </c>
      <c r="Y139" s="21">
        <v>0</v>
      </c>
      <c r="Z139" s="21">
        <v>187</v>
      </c>
      <c r="AA139" s="21">
        <v>187</v>
      </c>
      <c r="AB139" s="23">
        <f t="shared" si="14"/>
        <v>7078.1708126036483</v>
      </c>
      <c r="AC139" s="23">
        <f t="shared" si="12"/>
        <v>228.24262032085562</v>
      </c>
      <c r="AD139" s="23" t="s">
        <v>2181</v>
      </c>
      <c r="AE139" s="284"/>
    </row>
    <row r="140" spans="1:31" x14ac:dyDescent="0.25">
      <c r="A140" s="21" t="s">
        <v>1267</v>
      </c>
      <c r="B140" s="38" t="s">
        <v>2201</v>
      </c>
      <c r="C140" s="21" t="s">
        <v>2231</v>
      </c>
      <c r="D140" s="21">
        <v>7.01</v>
      </c>
      <c r="E140" s="21">
        <v>0</v>
      </c>
      <c r="F140" s="21" t="s">
        <v>177</v>
      </c>
      <c r="G140" s="21" t="s">
        <v>2231</v>
      </c>
      <c r="H140" s="21">
        <v>0</v>
      </c>
      <c r="I140" s="21">
        <v>20</v>
      </c>
      <c r="J140" s="21">
        <v>11</v>
      </c>
      <c r="K140" s="23">
        <v>27633.8</v>
      </c>
      <c r="L140" s="23">
        <v>436.12</v>
      </c>
      <c r="M140" s="23">
        <v>4327.45</v>
      </c>
      <c r="N140" s="23">
        <v>0</v>
      </c>
      <c r="O140" s="23">
        <v>1416</v>
      </c>
      <c r="P140" s="23">
        <v>5623</v>
      </c>
      <c r="Q140" s="23">
        <v>9500</v>
      </c>
      <c r="R140" s="23">
        <v>1277</v>
      </c>
      <c r="S140" s="23">
        <v>0</v>
      </c>
      <c r="T140" s="23">
        <v>0</v>
      </c>
      <c r="U140" s="23">
        <v>50213.37</v>
      </c>
      <c r="V140" s="23">
        <v>0</v>
      </c>
      <c r="W140" s="23">
        <f t="shared" si="13"/>
        <v>50213.37</v>
      </c>
      <c r="X140" s="21">
        <v>17525</v>
      </c>
      <c r="Y140" s="21">
        <v>0</v>
      </c>
      <c r="Z140" s="21">
        <v>220</v>
      </c>
      <c r="AA140" s="21">
        <v>220</v>
      </c>
      <c r="AB140" s="23">
        <f t="shared" si="14"/>
        <v>7163.1055634807426</v>
      </c>
      <c r="AC140" s="23">
        <f t="shared" si="12"/>
        <v>228.24259090909092</v>
      </c>
      <c r="AD140" s="23" t="s">
        <v>1850</v>
      </c>
      <c r="AE140" s="284"/>
    </row>
    <row r="141" spans="1:31" x14ac:dyDescent="0.25">
      <c r="A141" s="38" t="s">
        <v>1371</v>
      </c>
      <c r="B141" s="39" t="s">
        <v>1385</v>
      </c>
      <c r="C141" s="21" t="s">
        <v>1398</v>
      </c>
      <c r="D141" s="21">
        <v>7.01</v>
      </c>
      <c r="E141" s="21">
        <v>0</v>
      </c>
      <c r="F141" s="21" t="s">
        <v>177</v>
      </c>
      <c r="G141" s="21" t="s">
        <v>1398</v>
      </c>
      <c r="H141" s="21">
        <v>0</v>
      </c>
      <c r="I141" s="21">
        <v>20</v>
      </c>
      <c r="J141" s="21">
        <v>11</v>
      </c>
      <c r="K141" s="23">
        <v>25511.599999999999</v>
      </c>
      <c r="L141" s="23">
        <v>400.69</v>
      </c>
      <c r="M141" s="23">
        <v>3995.12</v>
      </c>
      <c r="N141" s="23">
        <v>0</v>
      </c>
      <c r="O141" s="23">
        <v>1104.5999999999999</v>
      </c>
      <c r="P141" s="23">
        <v>2559</v>
      </c>
      <c r="Q141" s="23">
        <v>9160</v>
      </c>
      <c r="R141" s="23">
        <v>1140</v>
      </c>
      <c r="S141" s="23">
        <v>0</v>
      </c>
      <c r="T141" s="23">
        <v>0</v>
      </c>
      <c r="U141" s="23">
        <v>43871.01</v>
      </c>
      <c r="V141" s="23">
        <v>0</v>
      </c>
      <c r="W141" s="23">
        <f t="shared" si="13"/>
        <v>43871.01</v>
      </c>
      <c r="X141" s="21">
        <v>17525</v>
      </c>
      <c r="Y141" s="21">
        <v>0</v>
      </c>
      <c r="Z141" s="21">
        <v>220</v>
      </c>
      <c r="AA141" s="21">
        <v>192</v>
      </c>
      <c r="AB141" s="23">
        <f t="shared" si="14"/>
        <v>6258.3466476462199</v>
      </c>
      <c r="AC141" s="23">
        <f t="shared" si="12"/>
        <v>199.41368181818183</v>
      </c>
      <c r="AD141" s="23" t="s">
        <v>1850</v>
      </c>
      <c r="AE141" s="284"/>
    </row>
    <row r="142" spans="1:31" x14ac:dyDescent="0.25">
      <c r="A142" s="21" t="s">
        <v>1328</v>
      </c>
      <c r="B142" s="39" t="s">
        <v>2201</v>
      </c>
      <c r="C142" s="21" t="s">
        <v>2237</v>
      </c>
      <c r="D142" s="21">
        <v>7.02</v>
      </c>
      <c r="E142" s="21">
        <v>0</v>
      </c>
      <c r="F142" s="21" t="s">
        <v>177</v>
      </c>
      <c r="G142" s="21" t="s">
        <v>2237</v>
      </c>
      <c r="H142" s="21">
        <v>0</v>
      </c>
      <c r="I142" s="21">
        <v>20</v>
      </c>
      <c r="J142" s="21">
        <v>11</v>
      </c>
      <c r="K142" s="23">
        <v>27150.799999999999</v>
      </c>
      <c r="L142" s="23">
        <v>426.46</v>
      </c>
      <c r="M142" s="23">
        <v>4251.82</v>
      </c>
      <c r="N142" s="23">
        <v>0</v>
      </c>
      <c r="O142" s="23">
        <v>1183</v>
      </c>
      <c r="P142" s="23">
        <v>2728</v>
      </c>
      <c r="Q142" s="23">
        <v>14960</v>
      </c>
      <c r="R142" s="23">
        <v>1277</v>
      </c>
      <c r="S142" s="23">
        <v>0</v>
      </c>
      <c r="T142" s="23">
        <v>0</v>
      </c>
      <c r="U142" s="23">
        <v>51977.08</v>
      </c>
      <c r="V142" s="23">
        <v>0</v>
      </c>
      <c r="W142" s="23">
        <f t="shared" si="13"/>
        <v>51977.08</v>
      </c>
      <c r="X142" s="21">
        <v>17550</v>
      </c>
      <c r="Y142" s="21">
        <v>0</v>
      </c>
      <c r="Z142" s="21">
        <v>220</v>
      </c>
      <c r="AA142" s="21">
        <v>220</v>
      </c>
      <c r="AB142" s="23">
        <f t="shared" si="14"/>
        <v>7404.1424501424508</v>
      </c>
      <c r="AC142" s="23">
        <f t="shared" ref="AC142:AC171" si="15">W142/Z142</f>
        <v>236.25945454545456</v>
      </c>
      <c r="AD142" s="23" t="s">
        <v>1851</v>
      </c>
      <c r="AE142" s="284"/>
    </row>
    <row r="143" spans="1:31" x14ac:dyDescent="0.25">
      <c r="A143" s="38" t="s">
        <v>1366</v>
      </c>
      <c r="B143" s="39" t="s">
        <v>1385</v>
      </c>
      <c r="C143" s="21" t="s">
        <v>1399</v>
      </c>
      <c r="D143" s="21">
        <v>7.02</v>
      </c>
      <c r="E143" s="21">
        <v>0</v>
      </c>
      <c r="F143" s="21" t="s">
        <v>177</v>
      </c>
      <c r="G143" s="21" t="s">
        <v>1399</v>
      </c>
      <c r="H143" s="21">
        <v>0</v>
      </c>
      <c r="I143" s="21">
        <v>20</v>
      </c>
      <c r="J143" s="21">
        <v>11</v>
      </c>
      <c r="K143" s="23">
        <v>25511.599999999999</v>
      </c>
      <c r="L143" s="23">
        <v>400.69</v>
      </c>
      <c r="M143" s="23">
        <v>3995.12</v>
      </c>
      <c r="N143" s="23">
        <v>0</v>
      </c>
      <c r="O143" s="23">
        <v>1104.5999999999999</v>
      </c>
      <c r="P143" s="23">
        <v>2559</v>
      </c>
      <c r="Q143" s="23">
        <v>8330</v>
      </c>
      <c r="R143" s="23">
        <v>1140</v>
      </c>
      <c r="S143" s="23">
        <v>0</v>
      </c>
      <c r="T143" s="23">
        <v>0</v>
      </c>
      <c r="U143" s="23">
        <v>43041.01</v>
      </c>
      <c r="V143" s="23">
        <v>0</v>
      </c>
      <c r="W143" s="23">
        <f t="shared" si="13"/>
        <v>43041.01</v>
      </c>
      <c r="X143" s="21">
        <v>17550</v>
      </c>
      <c r="Y143" s="21">
        <v>0</v>
      </c>
      <c r="Z143" s="21">
        <v>220</v>
      </c>
      <c r="AA143" s="21">
        <v>193</v>
      </c>
      <c r="AB143" s="23">
        <f t="shared" si="14"/>
        <v>6131.1980056980065</v>
      </c>
      <c r="AC143" s="23">
        <f t="shared" si="15"/>
        <v>195.64095454545455</v>
      </c>
      <c r="AD143" s="23" t="s">
        <v>1851</v>
      </c>
      <c r="AE143" s="284"/>
    </row>
    <row r="144" spans="1:31" x14ac:dyDescent="0.25">
      <c r="A144" s="21" t="s">
        <v>1328</v>
      </c>
      <c r="B144" s="39" t="s">
        <v>2201</v>
      </c>
      <c r="C144" s="21" t="s">
        <v>2217</v>
      </c>
      <c r="D144" s="21">
        <v>7.07</v>
      </c>
      <c r="E144" s="21">
        <v>0</v>
      </c>
      <c r="F144" s="21" t="s">
        <v>177</v>
      </c>
      <c r="G144" s="21" t="s">
        <v>2217</v>
      </c>
      <c r="H144" s="21">
        <v>0</v>
      </c>
      <c r="I144" s="21">
        <v>20</v>
      </c>
      <c r="J144" s="21">
        <v>11</v>
      </c>
      <c r="K144" s="23">
        <v>27633.8</v>
      </c>
      <c r="L144" s="23">
        <v>436.12</v>
      </c>
      <c r="M144" s="23">
        <v>4327.45</v>
      </c>
      <c r="N144" s="23">
        <v>0</v>
      </c>
      <c r="O144" s="23">
        <v>1416</v>
      </c>
      <c r="P144" s="23">
        <v>5623</v>
      </c>
      <c r="Q144" s="23">
        <v>9500</v>
      </c>
      <c r="R144" s="23">
        <v>1277</v>
      </c>
      <c r="S144" s="23">
        <v>0</v>
      </c>
      <c r="T144" s="23">
        <v>0</v>
      </c>
      <c r="U144" s="23">
        <v>50213.37</v>
      </c>
      <c r="V144" s="23">
        <v>0</v>
      </c>
      <c r="W144" s="23">
        <f t="shared" si="13"/>
        <v>50213.37</v>
      </c>
      <c r="X144" s="21">
        <v>17675</v>
      </c>
      <c r="Y144" s="21">
        <v>0</v>
      </c>
      <c r="Z144" s="21">
        <v>220</v>
      </c>
      <c r="AA144" s="21">
        <v>220</v>
      </c>
      <c r="AB144" s="23">
        <f t="shared" si="14"/>
        <v>7102.3154172560116</v>
      </c>
      <c r="AC144" s="23">
        <f t="shared" si="15"/>
        <v>228.24259090909092</v>
      </c>
      <c r="AD144" s="23" t="s">
        <v>2218</v>
      </c>
      <c r="AE144" s="284"/>
    </row>
    <row r="145" spans="1:31" x14ac:dyDescent="0.25">
      <c r="A145" s="21" t="s">
        <v>1328</v>
      </c>
      <c r="B145" s="39" t="s">
        <v>1354</v>
      </c>
      <c r="C145" s="21" t="s">
        <v>1368</v>
      </c>
      <c r="D145" s="21">
        <v>6.97</v>
      </c>
      <c r="E145" s="21">
        <v>0</v>
      </c>
      <c r="F145" s="21" t="s">
        <v>177</v>
      </c>
      <c r="G145" s="21" t="s">
        <v>1368</v>
      </c>
      <c r="H145" s="21">
        <v>0</v>
      </c>
      <c r="I145" s="21">
        <v>20</v>
      </c>
      <c r="J145" s="21">
        <v>11</v>
      </c>
      <c r="K145" s="23">
        <v>25511.599999999999</v>
      </c>
      <c r="L145" s="23">
        <v>400.69</v>
      </c>
      <c r="M145" s="23">
        <v>3995.12</v>
      </c>
      <c r="N145" s="23">
        <v>0</v>
      </c>
      <c r="O145" s="23">
        <v>1104.5999999999999</v>
      </c>
      <c r="P145" s="23">
        <v>2559</v>
      </c>
      <c r="Q145" s="23">
        <v>9160</v>
      </c>
      <c r="R145" s="23">
        <v>1140</v>
      </c>
      <c r="S145" s="23">
        <v>0</v>
      </c>
      <c r="T145" s="23">
        <v>0</v>
      </c>
      <c r="U145" s="23">
        <v>43871.01</v>
      </c>
      <c r="V145" s="23">
        <v>0</v>
      </c>
      <c r="W145" s="23">
        <f t="shared" si="13"/>
        <v>43871.01</v>
      </c>
      <c r="X145" s="21">
        <v>17425</v>
      </c>
      <c r="Y145" s="21">
        <v>0</v>
      </c>
      <c r="Z145" s="21">
        <v>220</v>
      </c>
      <c r="AA145" s="21">
        <v>194</v>
      </c>
      <c r="AB145" s="23">
        <f t="shared" si="14"/>
        <v>6294.2625538020093</v>
      </c>
      <c r="AC145" s="23">
        <f t="shared" si="15"/>
        <v>199.41368181818183</v>
      </c>
      <c r="AD145" s="23" t="s">
        <v>1837</v>
      </c>
      <c r="AE145" s="284"/>
    </row>
    <row r="146" spans="1:31" x14ac:dyDescent="0.25">
      <c r="A146" s="21" t="s">
        <v>188</v>
      </c>
      <c r="B146" s="32" t="s">
        <v>34</v>
      </c>
      <c r="C146" s="21" t="s">
        <v>190</v>
      </c>
      <c r="D146" s="33">
        <v>3</v>
      </c>
      <c r="E146" s="33">
        <v>0</v>
      </c>
      <c r="F146" s="21" t="s">
        <v>191</v>
      </c>
      <c r="G146" s="21" t="s">
        <v>190</v>
      </c>
      <c r="H146" s="21">
        <v>0</v>
      </c>
      <c r="I146" s="33">
        <v>20</v>
      </c>
      <c r="J146" s="33">
        <v>14</v>
      </c>
      <c r="K146" s="34">
        <v>17498.8</v>
      </c>
      <c r="L146" s="34">
        <v>0</v>
      </c>
      <c r="M146" s="34">
        <v>3499.76</v>
      </c>
      <c r="N146" s="23">
        <v>0</v>
      </c>
      <c r="O146" s="23">
        <v>1275</v>
      </c>
      <c r="P146" s="34">
        <v>490.6</v>
      </c>
      <c r="Q146" s="23">
        <v>5016</v>
      </c>
      <c r="R146" s="34">
        <v>833.4</v>
      </c>
      <c r="S146" s="23">
        <v>0</v>
      </c>
      <c r="T146" s="23">
        <v>0</v>
      </c>
      <c r="U146" s="23">
        <v>28613.56</v>
      </c>
      <c r="V146" s="23">
        <v>0</v>
      </c>
      <c r="W146" s="23">
        <f t="shared" si="13"/>
        <v>28613.56</v>
      </c>
      <c r="X146" s="47">
        <v>7500</v>
      </c>
      <c r="Y146" s="47">
        <v>0</v>
      </c>
      <c r="Z146" s="47">
        <v>280</v>
      </c>
      <c r="AA146" s="47">
        <v>280</v>
      </c>
      <c r="AB146" s="23">
        <f>W146/(D146 +E146)</f>
        <v>9537.8533333333344</v>
      </c>
      <c r="AC146" s="23">
        <f t="shared" si="15"/>
        <v>102.19128571428571</v>
      </c>
      <c r="AD146" s="23" t="s">
        <v>1650</v>
      </c>
      <c r="AE146" s="284"/>
    </row>
    <row r="147" spans="1:31" x14ac:dyDescent="0.25">
      <c r="A147" s="21" t="s">
        <v>469</v>
      </c>
      <c r="B147" s="38" t="s">
        <v>1022</v>
      </c>
      <c r="C147" s="21" t="s">
        <v>1040</v>
      </c>
      <c r="D147" s="21">
        <v>0</v>
      </c>
      <c r="E147" s="21">
        <v>1.89</v>
      </c>
      <c r="F147" s="21" t="s">
        <v>544</v>
      </c>
      <c r="G147" s="21" t="s">
        <v>1040</v>
      </c>
      <c r="H147" s="21">
        <v>0</v>
      </c>
      <c r="I147" s="21">
        <v>5</v>
      </c>
      <c r="J147" s="21">
        <v>11</v>
      </c>
      <c r="K147" s="23">
        <v>6621</v>
      </c>
      <c r="L147" s="23">
        <v>104.22</v>
      </c>
      <c r="M147" s="23">
        <v>0</v>
      </c>
      <c r="N147" s="23">
        <v>0</v>
      </c>
      <c r="O147" s="23">
        <v>281.16000000000003</v>
      </c>
      <c r="P147" s="23">
        <v>695.82</v>
      </c>
      <c r="Q147" s="23">
        <v>2667.08</v>
      </c>
      <c r="R147" s="23">
        <v>342</v>
      </c>
      <c r="S147" s="23">
        <v>0</v>
      </c>
      <c r="T147" s="23">
        <v>0</v>
      </c>
      <c r="U147" s="23">
        <v>10711.28</v>
      </c>
      <c r="V147" s="23">
        <v>0</v>
      </c>
      <c r="W147" s="23">
        <f t="shared" si="13"/>
        <v>10711.28</v>
      </c>
      <c r="X147" s="21">
        <v>4725</v>
      </c>
      <c r="Y147" s="21">
        <v>0</v>
      </c>
      <c r="Z147" s="21">
        <v>60</v>
      </c>
      <c r="AA147" s="21">
        <v>60</v>
      </c>
      <c r="AB147" s="23">
        <f t="shared" ref="AB147:AB156" si="16">W147/(D147+E147)</f>
        <v>5667.3439153439158</v>
      </c>
      <c r="AC147" s="23">
        <f t="shared" si="15"/>
        <v>178.52133333333333</v>
      </c>
      <c r="AD147" s="23" t="s">
        <v>1650</v>
      </c>
      <c r="AE147" s="284">
        <v>1</v>
      </c>
    </row>
    <row r="148" spans="1:31" x14ac:dyDescent="0.25">
      <c r="A148" s="152" t="s">
        <v>1334</v>
      </c>
      <c r="B148" s="39" t="s">
        <v>1354</v>
      </c>
      <c r="C148" s="21" t="s">
        <v>1369</v>
      </c>
      <c r="D148" s="21">
        <v>6.98</v>
      </c>
      <c r="E148" s="21">
        <v>0</v>
      </c>
      <c r="F148" s="21" t="s">
        <v>177</v>
      </c>
      <c r="G148" s="21" t="s">
        <v>1369</v>
      </c>
      <c r="H148" s="21">
        <v>0</v>
      </c>
      <c r="I148" s="21">
        <v>20</v>
      </c>
      <c r="J148" s="21">
        <v>11</v>
      </c>
      <c r="K148" s="23">
        <v>25511.599999999999</v>
      </c>
      <c r="L148" s="23">
        <v>400.69</v>
      </c>
      <c r="M148" s="23">
        <v>3995.12</v>
      </c>
      <c r="N148" s="23">
        <v>0</v>
      </c>
      <c r="O148" s="23">
        <v>1104.5999999999999</v>
      </c>
      <c r="P148" s="23">
        <v>2559</v>
      </c>
      <c r="Q148" s="23">
        <v>10405</v>
      </c>
      <c r="R148" s="23">
        <v>1140</v>
      </c>
      <c r="S148" s="23">
        <v>0</v>
      </c>
      <c r="T148" s="23">
        <v>0</v>
      </c>
      <c r="U148" s="23">
        <v>45116.01</v>
      </c>
      <c r="V148" s="23">
        <v>0</v>
      </c>
      <c r="W148" s="23">
        <f t="shared" si="13"/>
        <v>45116.01</v>
      </c>
      <c r="X148" s="21">
        <v>17450</v>
      </c>
      <c r="Y148" s="21">
        <v>0</v>
      </c>
      <c r="Z148" s="21">
        <v>220</v>
      </c>
      <c r="AA148" s="21">
        <v>178</v>
      </c>
      <c r="AB148" s="23">
        <f t="shared" si="16"/>
        <v>6463.6117478510032</v>
      </c>
      <c r="AC148" s="23">
        <f t="shared" si="15"/>
        <v>205.07277272727273</v>
      </c>
      <c r="AD148" s="23" t="s">
        <v>1835</v>
      </c>
      <c r="AE148" s="284"/>
    </row>
    <row r="149" spans="1:31" x14ac:dyDescent="0.25">
      <c r="A149" s="21" t="s">
        <v>1304</v>
      </c>
      <c r="B149" s="38" t="s">
        <v>2088</v>
      </c>
      <c r="C149" s="21" t="s">
        <v>2112</v>
      </c>
      <c r="D149" s="21">
        <v>7</v>
      </c>
      <c r="E149" s="21">
        <v>0</v>
      </c>
      <c r="F149" s="21" t="s">
        <v>177</v>
      </c>
      <c r="G149" s="21" t="s">
        <v>2112</v>
      </c>
      <c r="H149" s="21">
        <v>0</v>
      </c>
      <c r="I149" s="21">
        <v>20</v>
      </c>
      <c r="J149" s="21">
        <v>11</v>
      </c>
      <c r="K149" s="23">
        <v>27633.8</v>
      </c>
      <c r="L149" s="23">
        <v>436.12</v>
      </c>
      <c r="M149" s="23">
        <v>4327.45</v>
      </c>
      <c r="N149" s="23">
        <v>0</v>
      </c>
      <c r="O149" s="23">
        <v>1416</v>
      </c>
      <c r="P149" s="23">
        <v>5623</v>
      </c>
      <c r="Q149" s="23">
        <v>9500</v>
      </c>
      <c r="R149" s="23">
        <v>1277</v>
      </c>
      <c r="S149" s="23">
        <v>0</v>
      </c>
      <c r="T149" s="23">
        <v>0</v>
      </c>
      <c r="U149" s="23">
        <v>50213.37</v>
      </c>
      <c r="V149" s="23">
        <v>0</v>
      </c>
      <c r="W149" s="23">
        <f t="shared" si="13"/>
        <v>50213.37</v>
      </c>
      <c r="X149" s="21">
        <v>17500</v>
      </c>
      <c r="Y149" s="21">
        <v>0</v>
      </c>
      <c r="Z149" s="21">
        <v>220</v>
      </c>
      <c r="AA149" s="21">
        <v>220</v>
      </c>
      <c r="AB149" s="23">
        <f t="shared" si="16"/>
        <v>7173.3385714285714</v>
      </c>
      <c r="AC149" s="23">
        <f t="shared" si="15"/>
        <v>228.24259090909092</v>
      </c>
      <c r="AD149" s="23" t="s">
        <v>2113</v>
      </c>
      <c r="AE149" s="284"/>
    </row>
    <row r="150" spans="1:31" x14ac:dyDescent="0.25">
      <c r="A150" s="152" t="s">
        <v>1328</v>
      </c>
      <c r="B150" s="39" t="s">
        <v>1354</v>
      </c>
      <c r="C150" s="21" t="s">
        <v>1380</v>
      </c>
      <c r="D150" s="21">
        <v>7.02</v>
      </c>
      <c r="E150" s="21">
        <v>0</v>
      </c>
      <c r="F150" s="21" t="s">
        <v>177</v>
      </c>
      <c r="G150" s="21" t="s">
        <v>1380</v>
      </c>
      <c r="H150" s="21">
        <v>0</v>
      </c>
      <c r="I150" s="21">
        <v>20</v>
      </c>
      <c r="J150" s="21">
        <v>11</v>
      </c>
      <c r="K150" s="23">
        <v>25511.599999999999</v>
      </c>
      <c r="L150" s="23">
        <v>400.69</v>
      </c>
      <c r="M150" s="23">
        <v>3995.12</v>
      </c>
      <c r="N150" s="23">
        <v>0</v>
      </c>
      <c r="O150" s="23">
        <v>1104.5999999999999</v>
      </c>
      <c r="P150" s="23">
        <v>2559</v>
      </c>
      <c r="Q150" s="23">
        <v>9160</v>
      </c>
      <c r="R150" s="23">
        <v>1140</v>
      </c>
      <c r="S150" s="23">
        <v>0</v>
      </c>
      <c r="T150" s="23">
        <v>0</v>
      </c>
      <c r="U150" s="23">
        <v>43871.01</v>
      </c>
      <c r="V150" s="23">
        <v>0</v>
      </c>
      <c r="W150" s="23">
        <f t="shared" si="13"/>
        <v>43871.01</v>
      </c>
      <c r="X150" s="21">
        <v>17550</v>
      </c>
      <c r="Y150" s="21">
        <v>0</v>
      </c>
      <c r="Z150" s="21">
        <v>220</v>
      </c>
      <c r="AA150" s="21">
        <v>195</v>
      </c>
      <c r="AB150" s="23">
        <f t="shared" si="16"/>
        <v>6249.4316239316249</v>
      </c>
      <c r="AC150" s="23">
        <f t="shared" si="15"/>
        <v>199.41368181818183</v>
      </c>
      <c r="AD150" s="23" t="s">
        <v>1838</v>
      </c>
      <c r="AE150" s="284"/>
    </row>
    <row r="151" spans="1:31" x14ac:dyDescent="0.25">
      <c r="A151" s="152" t="s">
        <v>1267</v>
      </c>
      <c r="B151" s="38" t="s">
        <v>1346</v>
      </c>
      <c r="C151" s="21" t="s">
        <v>1358</v>
      </c>
      <c r="D151" s="21">
        <v>6.93</v>
      </c>
      <c r="E151" s="21">
        <v>0</v>
      </c>
      <c r="F151" s="21" t="s">
        <v>177</v>
      </c>
      <c r="G151" s="21" t="s">
        <v>1358</v>
      </c>
      <c r="H151" s="21">
        <v>0</v>
      </c>
      <c r="I151" s="21">
        <v>20</v>
      </c>
      <c r="J151" s="21">
        <v>11</v>
      </c>
      <c r="K151" s="23">
        <v>25511.599999999999</v>
      </c>
      <c r="L151" s="23">
        <v>400.69</v>
      </c>
      <c r="M151" s="23">
        <v>3995.12</v>
      </c>
      <c r="N151" s="23">
        <v>0</v>
      </c>
      <c r="O151" s="23">
        <v>1104.5999999999999</v>
      </c>
      <c r="P151" s="23">
        <v>2559</v>
      </c>
      <c r="Q151" s="23">
        <v>7915</v>
      </c>
      <c r="R151" s="23">
        <v>1140</v>
      </c>
      <c r="S151" s="23">
        <v>0</v>
      </c>
      <c r="T151" s="23">
        <v>0</v>
      </c>
      <c r="U151" s="23">
        <v>42626.01</v>
      </c>
      <c r="V151" s="23">
        <v>0</v>
      </c>
      <c r="W151" s="23">
        <f t="shared" si="13"/>
        <v>42626.01</v>
      </c>
      <c r="X151" s="21">
        <v>17325</v>
      </c>
      <c r="Y151" s="21">
        <v>0</v>
      </c>
      <c r="Z151" s="21">
        <v>220</v>
      </c>
      <c r="AA151" s="21">
        <v>208</v>
      </c>
      <c r="AB151" s="23">
        <f t="shared" si="16"/>
        <v>6150.9393939393949</v>
      </c>
      <c r="AC151" s="23">
        <f t="shared" si="15"/>
        <v>193.75459090909092</v>
      </c>
      <c r="AD151" s="23" t="s">
        <v>1846</v>
      </c>
      <c r="AE151" s="284"/>
    </row>
    <row r="152" spans="1:31" x14ac:dyDescent="0.25">
      <c r="A152" s="152" t="s">
        <v>1304</v>
      </c>
      <c r="B152" s="38" t="s">
        <v>1354</v>
      </c>
      <c r="C152" s="21" t="s">
        <v>1360</v>
      </c>
      <c r="D152" s="21">
        <v>6.83</v>
      </c>
      <c r="E152" s="21">
        <v>0</v>
      </c>
      <c r="F152" s="21" t="s">
        <v>177</v>
      </c>
      <c r="G152" s="21" t="s">
        <v>1360</v>
      </c>
      <c r="H152" s="21">
        <v>0</v>
      </c>
      <c r="I152" s="21">
        <v>19</v>
      </c>
      <c r="J152" s="21">
        <v>11</v>
      </c>
      <c r="K152" s="23">
        <v>24236.02</v>
      </c>
      <c r="L152" s="23">
        <v>380.65</v>
      </c>
      <c r="M152" s="23">
        <v>3795.36</v>
      </c>
      <c r="N152" s="23">
        <v>0</v>
      </c>
      <c r="O152" s="23">
        <v>1049.3699999999999</v>
      </c>
      <c r="P152" s="23">
        <v>2431.0500000000002</v>
      </c>
      <c r="Q152" s="23">
        <v>10279</v>
      </c>
      <c r="R152" s="23">
        <v>1083</v>
      </c>
      <c r="S152" s="23">
        <v>0</v>
      </c>
      <c r="T152" s="23">
        <v>0</v>
      </c>
      <c r="U152" s="23">
        <v>43254.45</v>
      </c>
      <c r="V152" s="23">
        <v>0</v>
      </c>
      <c r="W152" s="23">
        <f t="shared" si="13"/>
        <v>43254.45</v>
      </c>
      <c r="X152" s="21">
        <v>17075</v>
      </c>
      <c r="Y152" s="21">
        <v>0</v>
      </c>
      <c r="Z152" s="21">
        <v>209</v>
      </c>
      <c r="AA152" s="21">
        <v>195</v>
      </c>
      <c r="AB152" s="23">
        <f t="shared" si="16"/>
        <v>6333.0087847730592</v>
      </c>
      <c r="AC152" s="23">
        <f t="shared" si="15"/>
        <v>206.95909090909089</v>
      </c>
      <c r="AD152" s="23" t="s">
        <v>1843</v>
      </c>
      <c r="AE152" s="284"/>
    </row>
    <row r="153" spans="1:31" x14ac:dyDescent="0.25">
      <c r="A153" s="152" t="s">
        <v>1302</v>
      </c>
      <c r="B153" s="38" t="s">
        <v>1354</v>
      </c>
      <c r="C153" s="21" t="s">
        <v>1357</v>
      </c>
      <c r="D153" s="21">
        <v>6.94</v>
      </c>
      <c r="E153" s="21">
        <v>0</v>
      </c>
      <c r="F153" s="21" t="s">
        <v>177</v>
      </c>
      <c r="G153" s="21" t="s">
        <v>1357</v>
      </c>
      <c r="H153" s="21">
        <v>0</v>
      </c>
      <c r="I153" s="21">
        <v>20</v>
      </c>
      <c r="J153" s="21">
        <v>11</v>
      </c>
      <c r="K153" s="23">
        <v>25511.599999999999</v>
      </c>
      <c r="L153" s="23">
        <v>400.69</v>
      </c>
      <c r="M153" s="23">
        <v>3995.12</v>
      </c>
      <c r="N153" s="23">
        <v>0</v>
      </c>
      <c r="O153" s="23">
        <v>1104.5999999999999</v>
      </c>
      <c r="P153" s="23">
        <v>2559</v>
      </c>
      <c r="Q153" s="23">
        <v>7915</v>
      </c>
      <c r="R153" s="23">
        <v>1140</v>
      </c>
      <c r="S153" s="23">
        <v>0</v>
      </c>
      <c r="T153" s="23">
        <v>0</v>
      </c>
      <c r="U153" s="23">
        <v>42626.01</v>
      </c>
      <c r="V153" s="23">
        <v>0</v>
      </c>
      <c r="W153" s="23">
        <f t="shared" si="13"/>
        <v>42626.01</v>
      </c>
      <c r="X153" s="21">
        <v>17350</v>
      </c>
      <c r="Y153" s="21">
        <v>0</v>
      </c>
      <c r="Z153" s="21">
        <v>220</v>
      </c>
      <c r="AA153" s="21">
        <v>218</v>
      </c>
      <c r="AB153" s="23">
        <f t="shared" si="16"/>
        <v>6142.0763688760808</v>
      </c>
      <c r="AC153" s="23">
        <f t="shared" si="15"/>
        <v>193.75459090909092</v>
      </c>
      <c r="AD153" s="23" t="s">
        <v>1845</v>
      </c>
      <c r="AE153" s="284"/>
    </row>
    <row r="154" spans="1:31" x14ac:dyDescent="0.25">
      <c r="A154" s="21" t="s">
        <v>1334</v>
      </c>
      <c r="B154" s="39" t="s">
        <v>1385</v>
      </c>
      <c r="C154" s="21" t="s">
        <v>1397</v>
      </c>
      <c r="D154" s="21">
        <v>6.99</v>
      </c>
      <c r="E154" s="21">
        <v>0</v>
      </c>
      <c r="F154" s="21" t="s">
        <v>177</v>
      </c>
      <c r="G154" s="21" t="s">
        <v>1397</v>
      </c>
      <c r="H154" s="21">
        <v>0</v>
      </c>
      <c r="I154" s="21">
        <v>20</v>
      </c>
      <c r="J154" s="21">
        <v>11</v>
      </c>
      <c r="K154" s="23">
        <v>25511.599999999999</v>
      </c>
      <c r="L154" s="23">
        <v>400.69</v>
      </c>
      <c r="M154" s="23">
        <v>3995.12</v>
      </c>
      <c r="N154" s="23">
        <v>0</v>
      </c>
      <c r="O154" s="23">
        <v>1104.5999999999999</v>
      </c>
      <c r="P154" s="23">
        <v>2559</v>
      </c>
      <c r="Q154" s="23">
        <v>9575</v>
      </c>
      <c r="R154" s="23">
        <v>1140</v>
      </c>
      <c r="S154" s="23">
        <v>0</v>
      </c>
      <c r="T154" s="23">
        <v>0</v>
      </c>
      <c r="U154" s="23">
        <v>44286.01</v>
      </c>
      <c r="V154" s="23">
        <v>0</v>
      </c>
      <c r="W154" s="23">
        <f t="shared" si="13"/>
        <v>44286.01</v>
      </c>
      <c r="X154" s="21">
        <v>17475</v>
      </c>
      <c r="Y154" s="21">
        <v>0</v>
      </c>
      <c r="Z154" s="21">
        <v>220</v>
      </c>
      <c r="AA154" s="21">
        <v>206</v>
      </c>
      <c r="AB154" s="23">
        <f t="shared" si="16"/>
        <v>6335.6237482117313</v>
      </c>
      <c r="AC154" s="23">
        <f t="shared" si="15"/>
        <v>201.30004545454545</v>
      </c>
      <c r="AD154" s="23" t="s">
        <v>1852</v>
      </c>
      <c r="AE154" s="284"/>
    </row>
    <row r="155" spans="1:31" x14ac:dyDescent="0.25">
      <c r="A155" s="21" t="s">
        <v>1267</v>
      </c>
      <c r="B155" s="38" t="s">
        <v>2061</v>
      </c>
      <c r="C155" s="21" t="s">
        <v>2085</v>
      </c>
      <c r="D155" s="21">
        <v>6.96</v>
      </c>
      <c r="E155" s="21">
        <v>0</v>
      </c>
      <c r="F155" s="21" t="s">
        <v>177</v>
      </c>
      <c r="G155" s="21" t="s">
        <v>2085</v>
      </c>
      <c r="H155" s="21">
        <v>0</v>
      </c>
      <c r="I155" s="21">
        <v>20</v>
      </c>
      <c r="J155" s="21">
        <v>11</v>
      </c>
      <c r="K155" s="23">
        <v>27633.8</v>
      </c>
      <c r="L155" s="23">
        <v>436.12</v>
      </c>
      <c r="M155" s="23">
        <v>4327.45</v>
      </c>
      <c r="N155" s="23">
        <v>0</v>
      </c>
      <c r="O155" s="23">
        <v>1416</v>
      </c>
      <c r="P155" s="23">
        <v>5623</v>
      </c>
      <c r="Q155" s="23">
        <v>9500</v>
      </c>
      <c r="R155" s="23">
        <v>1277</v>
      </c>
      <c r="S155" s="23">
        <v>0</v>
      </c>
      <c r="T155" s="23">
        <v>0</v>
      </c>
      <c r="U155" s="23">
        <v>50213.37</v>
      </c>
      <c r="V155" s="23">
        <v>0</v>
      </c>
      <c r="W155" s="23">
        <f t="shared" si="13"/>
        <v>50213.37</v>
      </c>
      <c r="X155" s="21">
        <v>17400</v>
      </c>
      <c r="Y155" s="21">
        <v>0</v>
      </c>
      <c r="Z155" s="21">
        <v>220</v>
      </c>
      <c r="AA155" s="21">
        <v>220</v>
      </c>
      <c r="AB155" s="23">
        <f t="shared" si="16"/>
        <v>7214.5646551724139</v>
      </c>
      <c r="AC155" s="23">
        <f t="shared" si="15"/>
        <v>228.24259090909092</v>
      </c>
      <c r="AD155" s="23" t="s">
        <v>2086</v>
      </c>
      <c r="AE155" s="284"/>
    </row>
    <row r="156" spans="1:31" x14ac:dyDescent="0.25">
      <c r="A156" s="21" t="s">
        <v>1304</v>
      </c>
      <c r="B156" s="38" t="s">
        <v>2171</v>
      </c>
      <c r="C156" s="21" t="s">
        <v>2178</v>
      </c>
      <c r="D156" s="21">
        <v>6.86</v>
      </c>
      <c r="E156" s="21">
        <v>0</v>
      </c>
      <c r="F156" s="21" t="s">
        <v>177</v>
      </c>
      <c r="G156" s="21" t="s">
        <v>2178</v>
      </c>
      <c r="H156" s="21">
        <v>0</v>
      </c>
      <c r="I156" s="21">
        <v>19</v>
      </c>
      <c r="J156" s="21">
        <v>11</v>
      </c>
      <c r="K156" s="23">
        <v>26252.11</v>
      </c>
      <c r="L156" s="23">
        <v>414.31</v>
      </c>
      <c r="M156" s="23">
        <v>4111.08</v>
      </c>
      <c r="N156" s="23">
        <v>0</v>
      </c>
      <c r="O156" s="23">
        <v>1345.2</v>
      </c>
      <c r="P156" s="23">
        <v>5341.85</v>
      </c>
      <c r="Q156" s="23">
        <v>9025</v>
      </c>
      <c r="R156" s="23">
        <v>1213.1500000000001</v>
      </c>
      <c r="S156" s="23">
        <v>0</v>
      </c>
      <c r="T156" s="23">
        <v>0</v>
      </c>
      <c r="U156" s="23">
        <v>47702.7</v>
      </c>
      <c r="V156" s="23">
        <v>0</v>
      </c>
      <c r="W156" s="23">
        <f t="shared" si="13"/>
        <v>47702.7</v>
      </c>
      <c r="X156" s="21">
        <v>17150</v>
      </c>
      <c r="Y156" s="21">
        <v>0</v>
      </c>
      <c r="Z156" s="21">
        <v>209</v>
      </c>
      <c r="AA156" s="21">
        <v>209</v>
      </c>
      <c r="AB156" s="23">
        <f t="shared" si="16"/>
        <v>6953.7463556851308</v>
      </c>
      <c r="AC156" s="23">
        <f t="shared" si="15"/>
        <v>228.2425837320574</v>
      </c>
      <c r="AD156" s="23" t="s">
        <v>2179</v>
      </c>
      <c r="AE156" s="284"/>
    </row>
    <row r="157" spans="1:31" x14ac:dyDescent="0.25">
      <c r="A157" s="21" t="s">
        <v>57</v>
      </c>
      <c r="B157" s="32" t="s">
        <v>89</v>
      </c>
      <c r="C157" s="21" t="s">
        <v>91</v>
      </c>
      <c r="D157" s="21">
        <v>15</v>
      </c>
      <c r="E157" s="21">
        <v>0</v>
      </c>
      <c r="F157" s="21" t="s">
        <v>177</v>
      </c>
      <c r="G157" s="21" t="s">
        <v>91</v>
      </c>
      <c r="H157" s="21">
        <v>0</v>
      </c>
      <c r="I157" s="33">
        <v>30</v>
      </c>
      <c r="J157" s="33">
        <v>12</v>
      </c>
      <c r="K157" s="34">
        <v>20208.599999999999</v>
      </c>
      <c r="L157" s="34">
        <v>0</v>
      </c>
      <c r="M157" s="34">
        <v>4041.72</v>
      </c>
      <c r="N157" s="23">
        <v>0</v>
      </c>
      <c r="O157" s="23">
        <v>1237.8</v>
      </c>
      <c r="P157" s="34">
        <v>837.6</v>
      </c>
      <c r="Q157" s="23">
        <v>7524</v>
      </c>
      <c r="R157" s="34">
        <v>1015.44</v>
      </c>
      <c r="S157" s="23">
        <v>0</v>
      </c>
      <c r="T157" s="23">
        <v>0</v>
      </c>
      <c r="U157" s="23">
        <v>34865.160000000003</v>
      </c>
      <c r="V157" s="23">
        <v>0</v>
      </c>
      <c r="W157" s="23">
        <f t="shared" si="13"/>
        <v>34865.160000000003</v>
      </c>
      <c r="X157" s="21">
        <v>37500</v>
      </c>
      <c r="Y157" s="21">
        <v>0</v>
      </c>
      <c r="Z157" s="21">
        <v>200</v>
      </c>
      <c r="AA157" s="21">
        <v>200</v>
      </c>
      <c r="AB157" s="23">
        <f>W157/(D157 +E157)</f>
        <v>2324.3440000000001</v>
      </c>
      <c r="AC157" s="23">
        <f t="shared" si="15"/>
        <v>174.32580000000002</v>
      </c>
      <c r="AD157" s="23" t="s">
        <v>1658</v>
      </c>
      <c r="AE157" s="284"/>
    </row>
    <row r="158" spans="1:31" x14ac:dyDescent="0.25">
      <c r="A158" s="21" t="s">
        <v>469</v>
      </c>
      <c r="B158" s="38" t="s">
        <v>927</v>
      </c>
      <c r="C158" s="21" t="s">
        <v>946</v>
      </c>
      <c r="D158" s="21">
        <v>0</v>
      </c>
      <c r="E158" s="21">
        <v>6.54</v>
      </c>
      <c r="F158" s="21" t="s">
        <v>544</v>
      </c>
      <c r="G158" s="21" t="s">
        <v>946</v>
      </c>
      <c r="H158" s="21">
        <v>0</v>
      </c>
      <c r="I158" s="21">
        <v>15</v>
      </c>
      <c r="J158" s="21">
        <v>12</v>
      </c>
      <c r="K158" s="23">
        <v>16552.5</v>
      </c>
      <c r="L158" s="23">
        <v>260.55</v>
      </c>
      <c r="M158" s="23">
        <v>0</v>
      </c>
      <c r="N158" s="23">
        <v>0</v>
      </c>
      <c r="O158" s="23">
        <v>702.9</v>
      </c>
      <c r="P158" s="23">
        <v>1739.55</v>
      </c>
      <c r="Q158" s="23">
        <v>6667.69</v>
      </c>
      <c r="R158" s="23">
        <v>855</v>
      </c>
      <c r="S158" s="23">
        <v>0</v>
      </c>
      <c r="T158" s="23">
        <v>0</v>
      </c>
      <c r="U158" s="23">
        <v>26778.19</v>
      </c>
      <c r="V158" s="23">
        <v>0</v>
      </c>
      <c r="W158" s="23">
        <f t="shared" si="13"/>
        <v>26778.19</v>
      </c>
      <c r="X158" s="21">
        <v>13125</v>
      </c>
      <c r="Y158" s="21">
        <v>0</v>
      </c>
      <c r="Z158" s="21">
        <v>165</v>
      </c>
      <c r="AA158" s="21">
        <v>60</v>
      </c>
      <c r="AB158" s="23">
        <f t="shared" ref="AB158:AB166" si="17">W158/(D158+E158)</f>
        <v>4094.5244648318039</v>
      </c>
      <c r="AC158" s="23">
        <f t="shared" si="15"/>
        <v>162.2920606060606</v>
      </c>
      <c r="AD158" s="23" t="s">
        <v>1658</v>
      </c>
      <c r="AE158" s="284">
        <v>0.8</v>
      </c>
    </row>
    <row r="159" spans="1:31" x14ac:dyDescent="0.25">
      <c r="A159" s="152" t="s">
        <v>1325</v>
      </c>
      <c r="B159" s="39" t="s">
        <v>1354</v>
      </c>
      <c r="C159" s="21" t="s">
        <v>1384</v>
      </c>
      <c r="D159" s="21">
        <v>7.04</v>
      </c>
      <c r="E159" s="21">
        <v>0</v>
      </c>
      <c r="F159" s="21" t="s">
        <v>177</v>
      </c>
      <c r="G159" s="21" t="s">
        <v>1384</v>
      </c>
      <c r="H159" s="21">
        <v>0</v>
      </c>
      <c r="I159" s="21">
        <v>20</v>
      </c>
      <c r="J159" s="21">
        <v>11</v>
      </c>
      <c r="K159" s="23">
        <v>25511.599999999999</v>
      </c>
      <c r="L159" s="23">
        <v>400.69</v>
      </c>
      <c r="M159" s="23">
        <v>0</v>
      </c>
      <c r="N159" s="23">
        <v>0</v>
      </c>
      <c r="O159" s="23">
        <v>1104.5999999999999</v>
      </c>
      <c r="P159" s="23">
        <v>2559</v>
      </c>
      <c r="Q159" s="23">
        <v>5010</v>
      </c>
      <c r="R159" s="23">
        <v>0</v>
      </c>
      <c r="S159" s="23">
        <v>0</v>
      </c>
      <c r="T159" s="23">
        <v>3187.2</v>
      </c>
      <c r="U159" s="23">
        <v>37773.089999999997</v>
      </c>
      <c r="V159" s="23">
        <v>0</v>
      </c>
      <c r="W159" s="23">
        <f t="shared" si="13"/>
        <v>37773.089999999997</v>
      </c>
      <c r="X159" s="21">
        <v>17600</v>
      </c>
      <c r="Y159" s="21">
        <v>20</v>
      </c>
      <c r="Z159" s="21">
        <v>220</v>
      </c>
      <c r="AA159" s="21">
        <v>220</v>
      </c>
      <c r="AB159" s="23">
        <f t="shared" si="17"/>
        <v>5365.4957386363631</v>
      </c>
      <c r="AC159" s="23">
        <f t="shared" si="15"/>
        <v>171.69586363636361</v>
      </c>
      <c r="AD159" s="23" t="s">
        <v>1841</v>
      </c>
      <c r="AE159" s="284"/>
    </row>
    <row r="160" spans="1:31" x14ac:dyDescent="0.25">
      <c r="A160" s="21" t="s">
        <v>1325</v>
      </c>
      <c r="B160" s="39" t="s">
        <v>1346</v>
      </c>
      <c r="C160" s="21" t="s">
        <v>1352</v>
      </c>
      <c r="D160" s="21">
        <v>7.09</v>
      </c>
      <c r="E160" s="21">
        <v>0</v>
      </c>
      <c r="F160" s="21" t="s">
        <v>177</v>
      </c>
      <c r="G160" s="21" t="s">
        <v>1352</v>
      </c>
      <c r="H160" s="21">
        <v>0</v>
      </c>
      <c r="I160" s="21">
        <v>20</v>
      </c>
      <c r="J160" s="21">
        <v>11</v>
      </c>
      <c r="K160" s="23">
        <v>25511.599999999999</v>
      </c>
      <c r="L160" s="23">
        <v>400.69</v>
      </c>
      <c r="M160" s="23">
        <v>0</v>
      </c>
      <c r="N160" s="23">
        <v>0</v>
      </c>
      <c r="O160" s="23">
        <v>0</v>
      </c>
      <c r="P160" s="23">
        <v>2559</v>
      </c>
      <c r="Q160" s="23">
        <v>4595</v>
      </c>
      <c r="R160" s="23">
        <v>0</v>
      </c>
      <c r="S160" s="23">
        <v>0</v>
      </c>
      <c r="T160" s="23">
        <v>0</v>
      </c>
      <c r="U160" s="23">
        <v>33066.29</v>
      </c>
      <c r="V160" s="23">
        <v>0</v>
      </c>
      <c r="W160" s="23">
        <f t="shared" si="13"/>
        <v>33066.29</v>
      </c>
      <c r="X160" s="21">
        <v>17725</v>
      </c>
      <c r="Y160" s="21">
        <v>0</v>
      </c>
      <c r="Z160" s="21">
        <v>220</v>
      </c>
      <c r="AA160" s="21">
        <v>220</v>
      </c>
      <c r="AB160" s="23">
        <f t="shared" si="17"/>
        <v>4663.7926657263752</v>
      </c>
      <c r="AC160" s="23">
        <f t="shared" si="15"/>
        <v>150.30131818181817</v>
      </c>
      <c r="AD160" s="23" t="s">
        <v>1840</v>
      </c>
      <c r="AE160" s="284"/>
    </row>
    <row r="161" spans="1:31" x14ac:dyDescent="0.25">
      <c r="A161" s="21" t="s">
        <v>1325</v>
      </c>
      <c r="B161" s="39" t="s">
        <v>1330</v>
      </c>
      <c r="C161" s="21" t="s">
        <v>1326</v>
      </c>
      <c r="D161" s="21">
        <v>7.03</v>
      </c>
      <c r="E161" s="21">
        <v>0</v>
      </c>
      <c r="F161" s="21" t="s">
        <v>177</v>
      </c>
      <c r="G161" s="21" t="s">
        <v>1326</v>
      </c>
      <c r="H161" s="21">
        <v>0</v>
      </c>
      <c r="I161" s="21">
        <v>20</v>
      </c>
      <c r="J161" s="21">
        <v>11</v>
      </c>
      <c r="K161" s="23">
        <v>25511.599999999999</v>
      </c>
      <c r="L161" s="23">
        <v>400.69</v>
      </c>
      <c r="M161" s="23">
        <v>0</v>
      </c>
      <c r="N161" s="23">
        <v>0</v>
      </c>
      <c r="O161" s="23">
        <v>0</v>
      </c>
      <c r="P161" s="23">
        <v>2559</v>
      </c>
      <c r="Q161" s="23">
        <v>4595</v>
      </c>
      <c r="R161" s="23">
        <v>0</v>
      </c>
      <c r="S161" s="23">
        <v>0</v>
      </c>
      <c r="T161" s="23">
        <v>0</v>
      </c>
      <c r="U161" s="23">
        <v>33066.29</v>
      </c>
      <c r="V161" s="23">
        <v>0</v>
      </c>
      <c r="W161" s="23">
        <f t="shared" si="13"/>
        <v>33066.29</v>
      </c>
      <c r="X161" s="21">
        <v>17575</v>
      </c>
      <c r="Y161" s="21">
        <v>0</v>
      </c>
      <c r="Z161" s="21">
        <v>220</v>
      </c>
      <c r="AA161" s="21">
        <v>198</v>
      </c>
      <c r="AB161" s="23">
        <f t="shared" si="17"/>
        <v>4703.5974395448084</v>
      </c>
      <c r="AC161" s="23">
        <f t="shared" si="15"/>
        <v>150.30131818181817</v>
      </c>
      <c r="AD161" s="23" t="s">
        <v>1839</v>
      </c>
      <c r="AE161" s="284"/>
    </row>
    <row r="162" spans="1:31" x14ac:dyDescent="0.25">
      <c r="A162" s="38" t="s">
        <v>1371</v>
      </c>
      <c r="B162" s="39" t="s">
        <v>2127</v>
      </c>
      <c r="C162" s="21" t="s">
        <v>2136</v>
      </c>
      <c r="D162" s="21">
        <v>0</v>
      </c>
      <c r="E162" s="21">
        <v>5.49</v>
      </c>
      <c r="F162" s="21" t="s">
        <v>544</v>
      </c>
      <c r="G162" s="21" t="s">
        <v>2136</v>
      </c>
      <c r="H162" s="21">
        <v>0</v>
      </c>
      <c r="I162" s="21">
        <v>9</v>
      </c>
      <c r="J162" s="21">
        <v>11</v>
      </c>
      <c r="K162" s="23">
        <v>12217.86</v>
      </c>
      <c r="L162" s="23">
        <v>191.91</v>
      </c>
      <c r="M162" s="23">
        <v>1913.32</v>
      </c>
      <c r="N162" s="23">
        <v>0</v>
      </c>
      <c r="O162" s="23">
        <v>532.35</v>
      </c>
      <c r="P162" s="23">
        <v>1227.5999999999999</v>
      </c>
      <c r="Q162" s="23">
        <v>4275</v>
      </c>
      <c r="R162" s="23">
        <v>574.65</v>
      </c>
      <c r="S162" s="23">
        <v>0</v>
      </c>
      <c r="T162" s="23">
        <v>0</v>
      </c>
      <c r="U162" s="23">
        <v>20932.689999999999</v>
      </c>
      <c r="V162" s="23">
        <v>0</v>
      </c>
      <c r="W162" s="23">
        <f t="shared" si="13"/>
        <v>20932.689999999999</v>
      </c>
      <c r="X162" s="21">
        <v>8097</v>
      </c>
      <c r="Y162" s="21">
        <v>0</v>
      </c>
      <c r="Z162" s="21">
        <v>99</v>
      </c>
      <c r="AA162" s="21">
        <v>99</v>
      </c>
      <c r="AB162" s="23">
        <f t="shared" si="17"/>
        <v>3812.8761384335153</v>
      </c>
      <c r="AC162" s="23">
        <f t="shared" si="15"/>
        <v>211.44131313131311</v>
      </c>
      <c r="AD162" s="23" t="s">
        <v>2137</v>
      </c>
      <c r="AE162" s="284">
        <v>0.59</v>
      </c>
    </row>
    <row r="163" spans="1:31" x14ac:dyDescent="0.25">
      <c r="A163" s="38" t="s">
        <v>1371</v>
      </c>
      <c r="B163" s="39" t="s">
        <v>2088</v>
      </c>
      <c r="C163" s="21" t="s">
        <v>2109</v>
      </c>
      <c r="D163" s="21">
        <v>0</v>
      </c>
      <c r="E163" s="21">
        <v>5.52</v>
      </c>
      <c r="F163" s="21" t="s">
        <v>544</v>
      </c>
      <c r="G163" s="21" t="s">
        <v>2109</v>
      </c>
      <c r="H163" s="21">
        <v>0</v>
      </c>
      <c r="I163" s="21">
        <v>6</v>
      </c>
      <c r="J163" s="21">
        <v>11</v>
      </c>
      <c r="K163" s="23">
        <v>8145.24</v>
      </c>
      <c r="L163" s="23">
        <v>127.94</v>
      </c>
      <c r="M163" s="23">
        <v>1275.54</v>
      </c>
      <c r="N163" s="23">
        <v>0</v>
      </c>
      <c r="O163" s="23">
        <v>354.9</v>
      </c>
      <c r="P163" s="23">
        <v>818.4</v>
      </c>
      <c r="Q163" s="23">
        <v>2850</v>
      </c>
      <c r="R163" s="23">
        <v>383.1</v>
      </c>
      <c r="S163" s="23">
        <v>0</v>
      </c>
      <c r="T163" s="23">
        <v>0</v>
      </c>
      <c r="U163" s="23">
        <v>13955.12</v>
      </c>
      <c r="V163" s="23">
        <v>0</v>
      </c>
      <c r="W163" s="23">
        <f t="shared" si="13"/>
        <v>13955.12</v>
      </c>
      <c r="X163" s="21">
        <v>4830</v>
      </c>
      <c r="Y163" s="21">
        <v>0</v>
      </c>
      <c r="Z163" s="21">
        <v>66</v>
      </c>
      <c r="AA163" s="21">
        <v>66</v>
      </c>
      <c r="AB163" s="23">
        <f t="shared" si="17"/>
        <v>2528.1014492753625</v>
      </c>
      <c r="AC163" s="23">
        <f t="shared" si="15"/>
        <v>211.44121212121215</v>
      </c>
      <c r="AD163" s="23" t="s">
        <v>1863</v>
      </c>
      <c r="AE163" s="284">
        <v>0.35</v>
      </c>
    </row>
    <row r="164" spans="1:31" x14ac:dyDescent="0.25">
      <c r="A164" s="162" t="s">
        <v>1381</v>
      </c>
      <c r="B164" s="39" t="s">
        <v>1354</v>
      </c>
      <c r="C164" s="21" t="s">
        <v>1383</v>
      </c>
      <c r="D164" s="21">
        <v>5.51</v>
      </c>
      <c r="E164" s="21">
        <v>0</v>
      </c>
      <c r="F164" s="21" t="s">
        <v>177</v>
      </c>
      <c r="G164" s="21" t="s">
        <v>1383</v>
      </c>
      <c r="H164" s="21">
        <v>0</v>
      </c>
      <c r="I164" s="21">
        <v>15</v>
      </c>
      <c r="J164" s="21">
        <v>11</v>
      </c>
      <c r="K164" s="23">
        <v>19133.7</v>
      </c>
      <c r="L164" s="23">
        <v>300.52999999999997</v>
      </c>
      <c r="M164" s="23">
        <v>2996.34</v>
      </c>
      <c r="N164" s="23">
        <v>0</v>
      </c>
      <c r="O164" s="23">
        <v>828.45</v>
      </c>
      <c r="P164" s="23">
        <v>1919.25</v>
      </c>
      <c r="Q164" s="23">
        <v>6870</v>
      </c>
      <c r="R164" s="23">
        <v>855</v>
      </c>
      <c r="S164" s="23">
        <v>0</v>
      </c>
      <c r="T164" s="23">
        <v>0</v>
      </c>
      <c r="U164" s="23">
        <v>32903.26</v>
      </c>
      <c r="V164" s="23">
        <v>0</v>
      </c>
      <c r="W164" s="23">
        <f t="shared" si="13"/>
        <v>32903.26</v>
      </c>
      <c r="X164" s="21">
        <v>13775</v>
      </c>
      <c r="Y164" s="21">
        <v>0</v>
      </c>
      <c r="Z164" s="21">
        <v>165</v>
      </c>
      <c r="AA164" s="21">
        <v>130</v>
      </c>
      <c r="AB164" s="23">
        <f t="shared" si="17"/>
        <v>5971.5535390199639</v>
      </c>
      <c r="AC164" s="23">
        <f t="shared" si="15"/>
        <v>199.41369696969699</v>
      </c>
      <c r="AD164" s="23" t="s">
        <v>1863</v>
      </c>
      <c r="AE164" s="284"/>
    </row>
    <row r="165" spans="1:31" x14ac:dyDescent="0.25">
      <c r="A165" s="38" t="s">
        <v>2116</v>
      </c>
      <c r="B165" s="39" t="s">
        <v>2143</v>
      </c>
      <c r="C165" s="21" t="s">
        <v>2144</v>
      </c>
      <c r="D165" s="21">
        <v>0</v>
      </c>
      <c r="E165" s="21">
        <v>5.48</v>
      </c>
      <c r="F165" s="21" t="s">
        <v>544</v>
      </c>
      <c r="G165" s="21" t="s">
        <v>2144</v>
      </c>
      <c r="H165" s="21">
        <v>0</v>
      </c>
      <c r="I165" s="21">
        <v>9</v>
      </c>
      <c r="J165" s="21">
        <v>11</v>
      </c>
      <c r="K165" s="23">
        <v>12217.86</v>
      </c>
      <c r="L165" s="23">
        <v>191.91</v>
      </c>
      <c r="M165" s="23">
        <v>1913.32</v>
      </c>
      <c r="N165" s="23">
        <v>0</v>
      </c>
      <c r="O165" s="23">
        <v>532.35</v>
      </c>
      <c r="P165" s="23">
        <v>1227.5999999999999</v>
      </c>
      <c r="Q165" s="23">
        <v>4275</v>
      </c>
      <c r="R165" s="23">
        <v>574.65</v>
      </c>
      <c r="S165" s="23">
        <v>0</v>
      </c>
      <c r="T165" s="23">
        <v>0</v>
      </c>
      <c r="U165" s="23">
        <v>20932.689999999999</v>
      </c>
      <c r="V165" s="23">
        <v>0</v>
      </c>
      <c r="W165" s="23">
        <f t="shared" si="13"/>
        <v>20932.689999999999</v>
      </c>
      <c r="X165" s="21">
        <v>8083</v>
      </c>
      <c r="Y165" s="21">
        <v>0</v>
      </c>
      <c r="Z165" s="21">
        <v>99</v>
      </c>
      <c r="AA165" s="21">
        <v>99</v>
      </c>
      <c r="AB165" s="23">
        <f t="shared" si="17"/>
        <v>3819.8339416058388</v>
      </c>
      <c r="AC165" s="23">
        <f t="shared" si="15"/>
        <v>211.44131313131311</v>
      </c>
      <c r="AD165" s="23" t="s">
        <v>2145</v>
      </c>
      <c r="AE165" s="284">
        <v>0.59</v>
      </c>
    </row>
    <row r="166" spans="1:31" x14ac:dyDescent="0.25">
      <c r="A166" s="38" t="s">
        <v>1371</v>
      </c>
      <c r="B166" s="39" t="s">
        <v>2158</v>
      </c>
      <c r="C166" s="21" t="s">
        <v>2159</v>
      </c>
      <c r="D166" s="21">
        <v>5.41</v>
      </c>
      <c r="E166" s="21">
        <v>0</v>
      </c>
      <c r="F166" s="21" t="s">
        <v>177</v>
      </c>
      <c r="G166" s="21" t="s">
        <v>2159</v>
      </c>
      <c r="H166" s="21">
        <v>0</v>
      </c>
      <c r="I166" s="21">
        <v>15</v>
      </c>
      <c r="J166" s="21">
        <v>11</v>
      </c>
      <c r="K166" s="23">
        <v>20363.099999999999</v>
      </c>
      <c r="L166" s="23">
        <v>319.83999999999997</v>
      </c>
      <c r="M166" s="23">
        <v>3188.86</v>
      </c>
      <c r="N166" s="23">
        <v>0</v>
      </c>
      <c r="O166" s="23">
        <v>887.25</v>
      </c>
      <c r="P166" s="23">
        <v>2046</v>
      </c>
      <c r="Q166" s="23">
        <v>7125</v>
      </c>
      <c r="R166" s="23">
        <v>957.75</v>
      </c>
      <c r="S166" s="23">
        <v>0</v>
      </c>
      <c r="T166" s="23">
        <v>0</v>
      </c>
      <c r="U166" s="23">
        <v>34887.800000000003</v>
      </c>
      <c r="V166" s="23">
        <v>0</v>
      </c>
      <c r="W166" s="23">
        <f t="shared" si="13"/>
        <v>34887.800000000003</v>
      </c>
      <c r="X166" s="21">
        <v>13525</v>
      </c>
      <c r="Y166" s="21">
        <v>0</v>
      </c>
      <c r="Z166" s="21">
        <v>165</v>
      </c>
      <c r="AA166" s="21">
        <v>165</v>
      </c>
      <c r="AB166" s="23">
        <f t="shared" si="17"/>
        <v>6448.7615526802219</v>
      </c>
      <c r="AC166" s="23">
        <f t="shared" si="15"/>
        <v>211.44121212121215</v>
      </c>
      <c r="AD166" s="23" t="s">
        <v>2160</v>
      </c>
      <c r="AE166" s="284"/>
    </row>
    <row r="167" spans="1:31" x14ac:dyDescent="0.25">
      <c r="A167" s="21" t="s">
        <v>193</v>
      </c>
      <c r="B167" s="32" t="s">
        <v>34</v>
      </c>
      <c r="C167" s="21" t="s">
        <v>194</v>
      </c>
      <c r="D167" s="21">
        <v>3</v>
      </c>
      <c r="E167" s="21">
        <v>0</v>
      </c>
      <c r="F167" s="21" t="s">
        <v>177</v>
      </c>
      <c r="G167" s="21" t="s">
        <v>194</v>
      </c>
      <c r="H167" s="21">
        <v>0</v>
      </c>
      <c r="I167" s="33">
        <v>20</v>
      </c>
      <c r="J167" s="33">
        <v>14</v>
      </c>
      <c r="K167" s="34">
        <v>17498.8</v>
      </c>
      <c r="L167" s="34">
        <v>0</v>
      </c>
      <c r="M167" s="34">
        <v>3499.76</v>
      </c>
      <c r="N167" s="23">
        <v>0</v>
      </c>
      <c r="O167" s="23">
        <v>1311.2</v>
      </c>
      <c r="P167" s="34">
        <v>490.6</v>
      </c>
      <c r="Q167" s="23">
        <v>5016</v>
      </c>
      <c r="R167" s="34">
        <v>556.32000000000005</v>
      </c>
      <c r="S167" s="23">
        <v>0</v>
      </c>
      <c r="T167" s="23">
        <v>0</v>
      </c>
      <c r="U167" s="23">
        <v>28372.68</v>
      </c>
      <c r="V167" s="23">
        <v>0</v>
      </c>
      <c r="W167" s="23">
        <f t="shared" si="13"/>
        <v>28372.68</v>
      </c>
      <c r="X167" s="47">
        <v>7000</v>
      </c>
      <c r="Y167" s="47">
        <v>0</v>
      </c>
      <c r="Z167" s="47">
        <v>280</v>
      </c>
      <c r="AA167" s="47">
        <v>280</v>
      </c>
      <c r="AB167" s="23">
        <f>W167/(D167 +E167)</f>
        <v>9457.56</v>
      </c>
      <c r="AC167" s="23">
        <f t="shared" si="15"/>
        <v>101.331</v>
      </c>
      <c r="AD167" s="23" t="s">
        <v>1651</v>
      </c>
      <c r="AE167" s="284"/>
    </row>
    <row r="168" spans="1:31" x14ac:dyDescent="0.25">
      <c r="A168" s="21" t="s">
        <v>1325</v>
      </c>
      <c r="B168" s="39" t="s">
        <v>2039</v>
      </c>
      <c r="C168" s="21" t="s">
        <v>2045</v>
      </c>
      <c r="D168" s="21">
        <v>17.36</v>
      </c>
      <c r="E168" s="21">
        <v>0</v>
      </c>
      <c r="F168" s="21" t="s">
        <v>177</v>
      </c>
      <c r="G168" s="21" t="s">
        <v>2045</v>
      </c>
      <c r="H168" s="21">
        <v>0</v>
      </c>
      <c r="I168" s="21">
        <v>24</v>
      </c>
      <c r="J168" s="21">
        <v>11</v>
      </c>
      <c r="K168" s="23">
        <v>40069.01</v>
      </c>
      <c r="L168" s="23">
        <v>632.37</v>
      </c>
      <c r="M168" s="23">
        <v>2003.45</v>
      </c>
      <c r="N168" s="23">
        <v>0</v>
      </c>
      <c r="O168" s="23">
        <v>1745.8</v>
      </c>
      <c r="P168" s="23">
        <v>8537.6</v>
      </c>
      <c r="Q168" s="23">
        <v>5858</v>
      </c>
      <c r="R168" s="23">
        <v>0</v>
      </c>
      <c r="S168" s="23">
        <v>0</v>
      </c>
      <c r="T168" s="23">
        <v>10179</v>
      </c>
      <c r="U168" s="23">
        <v>69025.23</v>
      </c>
      <c r="V168" s="23">
        <v>0</v>
      </c>
      <c r="W168" s="23">
        <f t="shared" si="13"/>
        <v>69025.23</v>
      </c>
      <c r="X168" s="21">
        <v>43400</v>
      </c>
      <c r="Y168" s="21">
        <v>15</v>
      </c>
      <c r="Z168" s="21">
        <v>264</v>
      </c>
      <c r="AA168" s="21">
        <v>264</v>
      </c>
      <c r="AB168" s="23">
        <f>W168/(D168+E168)</f>
        <v>3976.1077188940089</v>
      </c>
      <c r="AC168" s="23">
        <f t="shared" si="15"/>
        <v>261.45920454545455</v>
      </c>
      <c r="AD168" s="23" t="s">
        <v>2046</v>
      </c>
      <c r="AE168" s="284"/>
    </row>
    <row r="169" spans="1:31" x14ac:dyDescent="0.25">
      <c r="A169" s="21" t="s">
        <v>54</v>
      </c>
      <c r="B169" s="32" t="s">
        <v>89</v>
      </c>
      <c r="C169" s="21" t="s">
        <v>92</v>
      </c>
      <c r="D169" s="21">
        <v>7.1</v>
      </c>
      <c r="E169" s="21">
        <v>0</v>
      </c>
      <c r="F169" s="21" t="s">
        <v>177</v>
      </c>
      <c r="G169" s="21" t="s">
        <v>92</v>
      </c>
      <c r="H169" s="21">
        <v>0</v>
      </c>
      <c r="I169" s="33">
        <v>20</v>
      </c>
      <c r="J169" s="33">
        <v>12</v>
      </c>
      <c r="K169" s="34">
        <v>15485.6</v>
      </c>
      <c r="L169" s="34">
        <v>0</v>
      </c>
      <c r="M169" s="34">
        <v>3097.12</v>
      </c>
      <c r="N169" s="23">
        <v>0</v>
      </c>
      <c r="O169" s="23">
        <v>900.6</v>
      </c>
      <c r="P169" s="34">
        <v>558.6</v>
      </c>
      <c r="Q169" s="23">
        <v>5016</v>
      </c>
      <c r="R169" s="34">
        <v>751.82</v>
      </c>
      <c r="S169" s="23">
        <v>0</v>
      </c>
      <c r="T169" s="23">
        <v>0</v>
      </c>
      <c r="U169" s="23">
        <v>25809.74</v>
      </c>
      <c r="V169" s="13">
        <v>0</v>
      </c>
      <c r="W169" s="13">
        <f t="shared" si="13"/>
        <v>25809.74</v>
      </c>
      <c r="X169" s="1">
        <v>17500</v>
      </c>
      <c r="Y169" s="1">
        <v>0</v>
      </c>
      <c r="Z169" s="1">
        <v>240</v>
      </c>
      <c r="AA169" s="1">
        <v>212</v>
      </c>
      <c r="AB169" s="23">
        <f>W169/(D169 +E169)</f>
        <v>3635.1746478873242</v>
      </c>
      <c r="AC169" s="13">
        <f t="shared" si="15"/>
        <v>107.54058333333334</v>
      </c>
      <c r="AD169" s="13" t="s">
        <v>1655</v>
      </c>
      <c r="AE169" s="285"/>
    </row>
    <row r="170" spans="1:31" x14ac:dyDescent="0.25">
      <c r="A170" s="38" t="s">
        <v>2220</v>
      </c>
      <c r="B170" s="39" t="s">
        <v>2213</v>
      </c>
      <c r="C170" s="21" t="s">
        <v>2221</v>
      </c>
      <c r="D170" s="21">
        <v>8.16</v>
      </c>
      <c r="E170" s="21">
        <v>0</v>
      </c>
      <c r="F170" s="21" t="s">
        <v>177</v>
      </c>
      <c r="G170" s="21" t="s">
        <v>2221</v>
      </c>
      <c r="H170" s="21">
        <v>0</v>
      </c>
      <c r="I170" s="21">
        <v>22</v>
      </c>
      <c r="J170" s="21">
        <v>11</v>
      </c>
      <c r="K170" s="23">
        <v>29865.88</v>
      </c>
      <c r="L170" s="23">
        <v>469.1</v>
      </c>
      <c r="M170" s="23">
        <v>0</v>
      </c>
      <c r="N170" s="23">
        <v>0</v>
      </c>
      <c r="O170" s="23">
        <v>1301.3</v>
      </c>
      <c r="P170" s="23">
        <v>3000.8</v>
      </c>
      <c r="Q170" s="23">
        <v>9500</v>
      </c>
      <c r="R170" s="23">
        <v>1404.7</v>
      </c>
      <c r="S170" s="23">
        <v>0</v>
      </c>
      <c r="T170" s="23">
        <v>0</v>
      </c>
      <c r="U170" s="23">
        <v>57756.58</v>
      </c>
      <c r="V170" s="23">
        <v>0</v>
      </c>
      <c r="W170" s="23">
        <f t="shared" si="13"/>
        <v>57756.58</v>
      </c>
      <c r="X170" s="21">
        <v>20400</v>
      </c>
      <c r="Y170" s="21">
        <v>0</v>
      </c>
      <c r="Z170" s="21">
        <v>242</v>
      </c>
      <c r="AA170" s="21">
        <v>242</v>
      </c>
      <c r="AB170" s="23">
        <f>W170/(D170+E170)</f>
        <v>7078.0122549019607</v>
      </c>
      <c r="AC170" s="23">
        <f t="shared" si="15"/>
        <v>238.66355371900826</v>
      </c>
      <c r="AD170" s="23" t="s">
        <v>2222</v>
      </c>
      <c r="AE170" s="284"/>
    </row>
    <row r="171" spans="1:31" x14ac:dyDescent="0.25">
      <c r="A171" s="21" t="s">
        <v>57</v>
      </c>
      <c r="B171" s="32" t="s">
        <v>67</v>
      </c>
      <c r="C171" s="21" t="s">
        <v>75</v>
      </c>
      <c r="D171" s="21">
        <v>4.5</v>
      </c>
      <c r="E171" s="21">
        <v>0</v>
      </c>
      <c r="F171" s="21" t="s">
        <v>177</v>
      </c>
      <c r="G171" s="21" t="s">
        <v>75</v>
      </c>
      <c r="H171" s="21">
        <v>0</v>
      </c>
      <c r="I171" s="33">
        <v>20</v>
      </c>
      <c r="J171" s="33">
        <v>10</v>
      </c>
      <c r="K171" s="34">
        <v>13472</v>
      </c>
      <c r="L171" s="34">
        <v>0</v>
      </c>
      <c r="M171" s="34">
        <v>2694.4</v>
      </c>
      <c r="N171" s="23">
        <v>0</v>
      </c>
      <c r="O171" s="23">
        <v>825.2</v>
      </c>
      <c r="P171" s="34">
        <v>558.4</v>
      </c>
      <c r="Q171" s="23">
        <v>5016</v>
      </c>
      <c r="R171" s="34">
        <v>677</v>
      </c>
      <c r="S171" s="23">
        <v>0</v>
      </c>
      <c r="T171" s="23">
        <v>0</v>
      </c>
      <c r="U171" s="23">
        <v>23244</v>
      </c>
      <c r="V171" s="23">
        <v>0</v>
      </c>
      <c r="W171" s="23">
        <f t="shared" si="13"/>
        <v>23244</v>
      </c>
      <c r="X171" s="21">
        <v>12500</v>
      </c>
      <c r="Y171" s="21">
        <v>0</v>
      </c>
      <c r="Z171" s="21">
        <v>200</v>
      </c>
      <c r="AA171" s="21">
        <v>198</v>
      </c>
      <c r="AB171" s="23">
        <f>W171/(D171 +E171)</f>
        <v>5165.333333333333</v>
      </c>
      <c r="AC171" s="23">
        <f t="shared" si="15"/>
        <v>116.22</v>
      </c>
      <c r="AD171" s="23" t="s">
        <v>1657</v>
      </c>
      <c r="AE171" s="284"/>
    </row>
    <row r="172" spans="1:31" x14ac:dyDescent="0.25">
      <c r="A172" s="21" t="s">
        <v>50</v>
      </c>
      <c r="B172" s="32" t="s">
        <v>1111</v>
      </c>
      <c r="C172" s="21" t="s">
        <v>1112</v>
      </c>
      <c r="D172" s="21">
        <v>0</v>
      </c>
      <c r="E172" s="21">
        <v>7.57</v>
      </c>
      <c r="F172" s="21" t="s">
        <v>544</v>
      </c>
      <c r="G172" s="21" t="s">
        <v>1112</v>
      </c>
      <c r="H172" s="21">
        <v>0</v>
      </c>
      <c r="I172" s="21">
        <v>8</v>
      </c>
      <c r="J172" s="33">
        <v>12</v>
      </c>
      <c r="K172" s="23">
        <v>9940.48</v>
      </c>
      <c r="L172" s="23">
        <v>159.22</v>
      </c>
      <c r="M172" s="23">
        <v>1556.68</v>
      </c>
      <c r="N172" s="23">
        <v>0</v>
      </c>
      <c r="O172" s="23">
        <v>431.52</v>
      </c>
      <c r="P172" s="23">
        <v>998.4</v>
      </c>
      <c r="Q172" s="23">
        <v>4664.8</v>
      </c>
      <c r="R172" s="23">
        <v>456</v>
      </c>
      <c r="S172" s="23">
        <v>0</v>
      </c>
      <c r="T172" s="23">
        <v>0</v>
      </c>
      <c r="U172" s="23">
        <v>18207.099999999999</v>
      </c>
      <c r="V172" s="23">
        <v>0</v>
      </c>
      <c r="W172" s="23">
        <f t="shared" si="13"/>
        <v>18207.099999999999</v>
      </c>
      <c r="X172" s="21">
        <v>7000</v>
      </c>
      <c r="Y172" s="21">
        <v>0</v>
      </c>
      <c r="Z172" s="21">
        <v>96</v>
      </c>
      <c r="AA172" s="21">
        <v>72</v>
      </c>
      <c r="AB172" s="23">
        <f>W172/(D172 +E172)</f>
        <v>2405.1651254953763</v>
      </c>
      <c r="AC172" s="23">
        <f>U172/Z172</f>
        <v>189.65729166666665</v>
      </c>
      <c r="AD172" s="23" t="s">
        <v>1688</v>
      </c>
      <c r="AE172" s="284">
        <v>0.36</v>
      </c>
    </row>
    <row r="173" spans="1:31" x14ac:dyDescent="0.25">
      <c r="A173" s="21" t="s">
        <v>469</v>
      </c>
      <c r="B173" s="38" t="s">
        <v>1022</v>
      </c>
      <c r="C173" s="21" t="s">
        <v>1031</v>
      </c>
      <c r="D173" s="21">
        <v>0</v>
      </c>
      <c r="E173" s="21">
        <v>1.79</v>
      </c>
      <c r="F173" s="21" t="s">
        <v>544</v>
      </c>
      <c r="G173" s="21" t="s">
        <v>1031</v>
      </c>
      <c r="H173" s="21">
        <v>0</v>
      </c>
      <c r="I173" s="21">
        <v>5</v>
      </c>
      <c r="J173" s="21">
        <v>11</v>
      </c>
      <c r="K173" s="23">
        <v>5517.5</v>
      </c>
      <c r="L173" s="23">
        <v>86.85</v>
      </c>
      <c r="M173" s="23">
        <v>0</v>
      </c>
      <c r="N173" s="23">
        <v>0</v>
      </c>
      <c r="O173" s="23">
        <v>234.3</v>
      </c>
      <c r="P173" s="23">
        <v>579.85</v>
      </c>
      <c r="Q173" s="23">
        <v>2222.56</v>
      </c>
      <c r="R173" s="23">
        <v>285</v>
      </c>
      <c r="S173" s="23">
        <v>0</v>
      </c>
      <c r="T173" s="23">
        <v>0</v>
      </c>
      <c r="U173" s="23">
        <v>8926.06</v>
      </c>
      <c r="V173" s="23">
        <v>0</v>
      </c>
      <c r="W173" s="23">
        <f t="shared" si="13"/>
        <v>8926.06</v>
      </c>
      <c r="X173" s="21">
        <v>4375</v>
      </c>
      <c r="Y173" s="21">
        <v>0</v>
      </c>
      <c r="Z173" s="21">
        <v>55</v>
      </c>
      <c r="AA173" s="21">
        <v>55</v>
      </c>
      <c r="AB173" s="23">
        <f>W173/(D173+E173)</f>
        <v>4986.6256983240219</v>
      </c>
      <c r="AC173" s="23">
        <f>W173/Z173</f>
        <v>162.292</v>
      </c>
      <c r="AD173" s="23" t="s">
        <v>2003</v>
      </c>
      <c r="AE173" s="284">
        <v>0.97</v>
      </c>
    </row>
    <row r="174" spans="1:31" x14ac:dyDescent="0.25">
      <c r="A174" s="21" t="s">
        <v>54</v>
      </c>
      <c r="B174" s="32" t="s">
        <v>67</v>
      </c>
      <c r="C174" s="21" t="s">
        <v>76</v>
      </c>
      <c r="D174" s="21">
        <v>5.5</v>
      </c>
      <c r="E174" s="21">
        <v>0</v>
      </c>
      <c r="F174" s="21" t="s">
        <v>177</v>
      </c>
      <c r="G174" s="21" t="s">
        <v>76</v>
      </c>
      <c r="H174" s="21">
        <v>0</v>
      </c>
      <c r="I174" s="33">
        <v>20</v>
      </c>
      <c r="J174" s="33">
        <v>12</v>
      </c>
      <c r="K174" s="34">
        <v>15485.6</v>
      </c>
      <c r="L174" s="34">
        <v>0</v>
      </c>
      <c r="M174" s="34">
        <v>3097.12</v>
      </c>
      <c r="N174" s="23">
        <v>0</v>
      </c>
      <c r="O174" s="23">
        <v>900.6</v>
      </c>
      <c r="P174" s="34">
        <v>558.4</v>
      </c>
      <c r="Q174" s="23">
        <v>5016.6000000000004</v>
      </c>
      <c r="R174" s="34">
        <v>751.73</v>
      </c>
      <c r="S174" s="23">
        <v>0</v>
      </c>
      <c r="T174" s="23">
        <v>0</v>
      </c>
      <c r="U174" s="23">
        <v>25809.45</v>
      </c>
      <c r="V174" s="23">
        <v>0</v>
      </c>
      <c r="W174" s="23">
        <f t="shared" si="13"/>
        <v>25809.45</v>
      </c>
      <c r="X174" s="21">
        <v>12500</v>
      </c>
      <c r="Y174" s="21">
        <v>0</v>
      </c>
      <c r="Z174" s="21">
        <v>240</v>
      </c>
      <c r="AA174" s="21">
        <v>250</v>
      </c>
      <c r="AB174" s="23">
        <f>W174/(D174 +E174)</f>
        <v>4692.6272727272726</v>
      </c>
      <c r="AC174" s="23">
        <f>W174/Z174</f>
        <v>107.53937500000001</v>
      </c>
      <c r="AD174" s="23" t="s">
        <v>1654</v>
      </c>
      <c r="AE174" s="284"/>
    </row>
    <row r="175" spans="1:31" x14ac:dyDescent="0.25">
      <c r="A175" s="21" t="s">
        <v>473</v>
      </c>
      <c r="B175" s="38" t="s">
        <v>1074</v>
      </c>
      <c r="C175" s="21" t="s">
        <v>1078</v>
      </c>
      <c r="D175" s="21">
        <v>0</v>
      </c>
      <c r="E175" s="21">
        <v>1.49</v>
      </c>
      <c r="F175" s="21" t="s">
        <v>544</v>
      </c>
      <c r="G175" s="21" t="s">
        <v>1078</v>
      </c>
      <c r="H175" s="21">
        <v>0</v>
      </c>
      <c r="I175" s="21">
        <v>4</v>
      </c>
      <c r="J175" s="21">
        <v>11</v>
      </c>
      <c r="K175" s="23">
        <v>4414</v>
      </c>
      <c r="L175" s="23">
        <v>69.48</v>
      </c>
      <c r="M175" s="23">
        <v>0</v>
      </c>
      <c r="N175" s="23">
        <v>0</v>
      </c>
      <c r="O175" s="23">
        <v>187.44</v>
      </c>
      <c r="P175" s="23">
        <v>463.88</v>
      </c>
      <c r="Q175" s="23">
        <v>1778.05</v>
      </c>
      <c r="R175" s="23">
        <v>228</v>
      </c>
      <c r="S175" s="23">
        <v>0</v>
      </c>
      <c r="T175" s="23">
        <v>0</v>
      </c>
      <c r="U175" s="23">
        <v>7140.85</v>
      </c>
      <c r="V175" s="23">
        <v>0</v>
      </c>
      <c r="W175" s="23">
        <f t="shared" si="13"/>
        <v>7140.85</v>
      </c>
      <c r="X175" s="21">
        <v>3500</v>
      </c>
      <c r="Y175" s="21">
        <v>0</v>
      </c>
      <c r="Z175" s="21">
        <v>44</v>
      </c>
      <c r="AA175" s="21">
        <v>44</v>
      </c>
      <c r="AB175" s="23">
        <f>W175/(D175+E175)</f>
        <v>4792.5167785234898</v>
      </c>
      <c r="AC175" s="23">
        <f>W175/Z175</f>
        <v>162.29204545454547</v>
      </c>
      <c r="AD175" s="23" t="s">
        <v>1654</v>
      </c>
      <c r="AE175" s="284">
        <v>0.93</v>
      </c>
    </row>
    <row r="176" spans="1:31" x14ac:dyDescent="0.25">
      <c r="A176" s="21" t="s">
        <v>54</v>
      </c>
      <c r="B176" s="32" t="s">
        <v>67</v>
      </c>
      <c r="C176" s="21" t="s">
        <v>68</v>
      </c>
      <c r="D176" s="21">
        <v>5</v>
      </c>
      <c r="E176" s="21">
        <v>0</v>
      </c>
      <c r="F176" s="21" t="s">
        <v>177</v>
      </c>
      <c r="G176" s="21" t="s">
        <v>68</v>
      </c>
      <c r="H176" s="21">
        <v>4</v>
      </c>
      <c r="I176" s="33">
        <v>20</v>
      </c>
      <c r="J176" s="33">
        <v>11</v>
      </c>
      <c r="K176" s="34">
        <v>15485.6</v>
      </c>
      <c r="L176" s="34">
        <v>0</v>
      </c>
      <c r="M176" s="34">
        <v>3097.12</v>
      </c>
      <c r="N176" s="23">
        <v>0</v>
      </c>
      <c r="O176" s="23">
        <v>900.6</v>
      </c>
      <c r="P176" s="34">
        <v>558.4</v>
      </c>
      <c r="Q176" s="23">
        <v>5016</v>
      </c>
      <c r="R176" s="34">
        <v>751.73</v>
      </c>
      <c r="S176" s="23">
        <v>1464.39</v>
      </c>
      <c r="T176" s="23">
        <v>0</v>
      </c>
      <c r="U176" s="23">
        <v>27273.84</v>
      </c>
      <c r="V176" s="23">
        <v>0</v>
      </c>
      <c r="W176" s="23">
        <f t="shared" si="13"/>
        <v>27273.84</v>
      </c>
      <c r="X176" s="21">
        <v>12750</v>
      </c>
      <c r="Y176" s="21">
        <v>0</v>
      </c>
      <c r="Z176" s="21">
        <v>240</v>
      </c>
      <c r="AA176" s="21">
        <v>236</v>
      </c>
      <c r="AB176" s="23">
        <f>W176/(D176 +E176)</f>
        <v>5454.768</v>
      </c>
      <c r="AC176" s="23">
        <f>W176/Z176</f>
        <v>113.64100000000001</v>
      </c>
      <c r="AD176" s="23" t="s">
        <v>1653</v>
      </c>
      <c r="AE176" s="284"/>
    </row>
    <row r="177" spans="1:31" x14ac:dyDescent="0.25">
      <c r="A177" s="21" t="s">
        <v>50</v>
      </c>
      <c r="B177" s="32" t="s">
        <v>64</v>
      </c>
      <c r="C177" s="21" t="s">
        <v>1300</v>
      </c>
      <c r="D177" s="33">
        <v>6</v>
      </c>
      <c r="E177" s="33">
        <v>0</v>
      </c>
      <c r="F177" s="21" t="s">
        <v>177</v>
      </c>
      <c r="G177" s="21" t="s">
        <v>65</v>
      </c>
      <c r="H177" s="21">
        <v>4</v>
      </c>
      <c r="I177" s="33">
        <v>20</v>
      </c>
      <c r="J177" s="33">
        <v>12</v>
      </c>
      <c r="K177" s="34">
        <v>13472.4</v>
      </c>
      <c r="L177" s="34">
        <v>0</v>
      </c>
      <c r="M177" s="34">
        <v>2694.48</v>
      </c>
      <c r="N177" s="23">
        <v>0</v>
      </c>
      <c r="O177" s="23">
        <v>825.2</v>
      </c>
      <c r="P177" s="34">
        <v>526.4</v>
      </c>
      <c r="Q177" s="23">
        <v>5016</v>
      </c>
      <c r="R177" s="34">
        <v>676.03</v>
      </c>
      <c r="S177" s="23">
        <v>1917.36</v>
      </c>
      <c r="T177" s="23">
        <v>0</v>
      </c>
      <c r="U177" s="23">
        <v>25127.87</v>
      </c>
      <c r="V177" s="23">
        <v>0</v>
      </c>
      <c r="W177" s="23">
        <f t="shared" si="13"/>
        <v>25127.87</v>
      </c>
      <c r="X177" s="21">
        <v>15000</v>
      </c>
      <c r="Y177" s="21">
        <v>0</v>
      </c>
      <c r="Z177" s="21">
        <v>200</v>
      </c>
      <c r="AA177" s="21">
        <v>220</v>
      </c>
      <c r="AB177" s="23">
        <f>W177/(D177 +E177)</f>
        <v>4187.9783333333335</v>
      </c>
      <c r="AC177" s="23">
        <f>U177/Z177</f>
        <v>125.63934999999999</v>
      </c>
      <c r="AD177" s="23" t="s">
        <v>1660</v>
      </c>
      <c r="AE177" s="284"/>
    </row>
    <row r="178" spans="1:31" x14ac:dyDescent="0.25">
      <c r="A178" s="21" t="s">
        <v>153</v>
      </c>
      <c r="B178" s="42" t="s">
        <v>488</v>
      </c>
      <c r="C178" s="21" t="s">
        <v>492</v>
      </c>
      <c r="D178" s="21">
        <v>7</v>
      </c>
      <c r="E178" s="21">
        <v>0</v>
      </c>
      <c r="F178" s="21" t="s">
        <v>177</v>
      </c>
      <c r="G178" s="21" t="s">
        <v>492</v>
      </c>
      <c r="H178" s="21">
        <v>0</v>
      </c>
      <c r="I178" s="33">
        <v>20</v>
      </c>
      <c r="J178" s="33">
        <v>12</v>
      </c>
      <c r="K178" s="34">
        <v>20316</v>
      </c>
      <c r="L178" s="34">
        <v>0</v>
      </c>
      <c r="M178" s="34">
        <v>4063.2</v>
      </c>
      <c r="N178" s="23">
        <v>0</v>
      </c>
      <c r="O178" s="23">
        <v>1015.2</v>
      </c>
      <c r="P178" s="34">
        <v>537.4</v>
      </c>
      <c r="Q178" s="23">
        <v>7484</v>
      </c>
      <c r="R178" s="34">
        <v>1002.47</v>
      </c>
      <c r="S178" s="23">
        <v>0</v>
      </c>
      <c r="T178" s="23">
        <v>0</v>
      </c>
      <c r="U178" s="23">
        <v>34418.269999999997</v>
      </c>
      <c r="V178" s="13">
        <v>0</v>
      </c>
      <c r="W178" s="13">
        <f t="shared" si="13"/>
        <v>34418.269999999997</v>
      </c>
      <c r="X178" s="1">
        <v>17500</v>
      </c>
      <c r="Y178" s="1">
        <v>0</v>
      </c>
      <c r="Z178" s="1">
        <v>240</v>
      </c>
      <c r="AA178" s="1">
        <v>235</v>
      </c>
      <c r="AB178" s="13">
        <f>W178/(D178+E178)</f>
        <v>4916.8957142857134</v>
      </c>
      <c r="AC178" s="13">
        <f>W178/Z178</f>
        <v>143.40945833333333</v>
      </c>
      <c r="AD178" s="13" t="s">
        <v>1692</v>
      </c>
      <c r="AE178" s="285"/>
    </row>
    <row r="179" spans="1:31" x14ac:dyDescent="0.25">
      <c r="A179" s="21" t="s">
        <v>607</v>
      </c>
      <c r="B179" s="32" t="s">
        <v>899</v>
      </c>
      <c r="C179" s="21" t="s">
        <v>912</v>
      </c>
      <c r="D179" s="21">
        <v>0</v>
      </c>
      <c r="E179" s="21">
        <v>5.04</v>
      </c>
      <c r="F179" s="21" t="s">
        <v>544</v>
      </c>
      <c r="G179" s="21" t="s">
        <v>912</v>
      </c>
      <c r="H179" s="21">
        <v>0</v>
      </c>
      <c r="I179" s="33">
        <v>14</v>
      </c>
      <c r="J179" s="33">
        <v>11</v>
      </c>
      <c r="K179" s="34">
        <v>15449</v>
      </c>
      <c r="L179" s="34">
        <v>243.18</v>
      </c>
      <c r="M179" s="34">
        <v>0</v>
      </c>
      <c r="N179" s="23">
        <v>0</v>
      </c>
      <c r="O179" s="23">
        <v>656.04</v>
      </c>
      <c r="P179" s="34">
        <v>1623.58</v>
      </c>
      <c r="Q179" s="23">
        <v>6223.18</v>
      </c>
      <c r="R179" s="34">
        <v>798</v>
      </c>
      <c r="S179" s="23">
        <v>0</v>
      </c>
      <c r="T179" s="23">
        <v>0</v>
      </c>
      <c r="U179" s="23">
        <v>24992.98</v>
      </c>
      <c r="V179" s="23">
        <v>0</v>
      </c>
      <c r="W179" s="23">
        <f t="shared" si="13"/>
        <v>24992.98</v>
      </c>
      <c r="X179" s="21">
        <v>12250</v>
      </c>
      <c r="Y179" s="21">
        <v>0</v>
      </c>
      <c r="Z179" s="21">
        <v>154</v>
      </c>
      <c r="AA179" s="21">
        <v>82</v>
      </c>
      <c r="AB179" s="23">
        <f>W179/(D179+E179)</f>
        <v>4958.9246031746034</v>
      </c>
      <c r="AC179" s="23">
        <f>U179/Z179</f>
        <v>162.29207792207791</v>
      </c>
      <c r="AD179" s="23" t="s">
        <v>1692</v>
      </c>
      <c r="AE179" s="284">
        <v>0.97</v>
      </c>
    </row>
    <row r="180" spans="1:31" x14ac:dyDescent="0.25">
      <c r="A180" s="21" t="s">
        <v>57</v>
      </c>
      <c r="B180" s="32" t="s">
        <v>64</v>
      </c>
      <c r="C180" s="21" t="s">
        <v>66</v>
      </c>
      <c r="D180" s="21">
        <v>7</v>
      </c>
      <c r="E180" s="21">
        <v>0</v>
      </c>
      <c r="F180" s="21" t="s">
        <v>177</v>
      </c>
      <c r="G180" s="21" t="s">
        <v>66</v>
      </c>
      <c r="H180" s="21">
        <v>4</v>
      </c>
      <c r="I180" s="33">
        <v>20</v>
      </c>
      <c r="J180" s="33">
        <v>11</v>
      </c>
      <c r="K180" s="34">
        <v>13472.4</v>
      </c>
      <c r="L180" s="34">
        <v>0</v>
      </c>
      <c r="M180" s="34">
        <v>2694.48</v>
      </c>
      <c r="N180" s="23">
        <v>0</v>
      </c>
      <c r="O180" s="23">
        <v>825.2</v>
      </c>
      <c r="P180" s="34">
        <v>558.4</v>
      </c>
      <c r="Q180" s="23">
        <v>5016</v>
      </c>
      <c r="R180" s="34">
        <v>676.99</v>
      </c>
      <c r="S180" s="23">
        <v>1917.36</v>
      </c>
      <c r="T180" s="23">
        <v>0</v>
      </c>
      <c r="U180" s="23">
        <v>25160.83</v>
      </c>
      <c r="V180" s="23">
        <v>0</v>
      </c>
      <c r="W180" s="23">
        <f t="shared" si="13"/>
        <v>25160.83</v>
      </c>
      <c r="X180" s="21">
        <v>17500</v>
      </c>
      <c r="Y180" s="21">
        <v>0</v>
      </c>
      <c r="Z180" s="21">
        <v>200</v>
      </c>
      <c r="AA180" s="21">
        <v>196</v>
      </c>
      <c r="AB180" s="23">
        <f>W180/(D180 +E180)</f>
        <v>3594.4042857142858</v>
      </c>
      <c r="AC180" s="23">
        <f>W180/Z180</f>
        <v>125.80415000000001</v>
      </c>
      <c r="AD180" s="23" t="s">
        <v>1656</v>
      </c>
      <c r="AE180" s="284"/>
    </row>
    <row r="181" spans="1:31" x14ac:dyDescent="0.25">
      <c r="A181" s="21" t="s">
        <v>604</v>
      </c>
      <c r="B181" s="32" t="s">
        <v>797</v>
      </c>
      <c r="C181" s="21" t="s">
        <v>921</v>
      </c>
      <c r="D181" s="21">
        <v>0</v>
      </c>
      <c r="E181" s="21">
        <v>3.67</v>
      </c>
      <c r="F181" s="21" t="s">
        <v>544</v>
      </c>
      <c r="G181" s="21" t="s">
        <v>921</v>
      </c>
      <c r="H181" s="21">
        <v>0</v>
      </c>
      <c r="I181" s="33">
        <v>10</v>
      </c>
      <c r="J181" s="33">
        <v>12</v>
      </c>
      <c r="K181" s="34">
        <v>11800</v>
      </c>
      <c r="L181" s="34">
        <v>189</v>
      </c>
      <c r="M181" s="34">
        <v>1847.88</v>
      </c>
      <c r="N181" s="23">
        <v>0</v>
      </c>
      <c r="O181" s="23">
        <v>509</v>
      </c>
      <c r="P181" s="34">
        <v>1258.4000000000001</v>
      </c>
      <c r="Q181" s="23">
        <v>5447.22</v>
      </c>
      <c r="R181" s="34">
        <v>570</v>
      </c>
      <c r="S181" s="23">
        <v>0</v>
      </c>
      <c r="T181" s="23">
        <v>0</v>
      </c>
      <c r="U181" s="23">
        <v>21621.5</v>
      </c>
      <c r="V181" s="23">
        <v>0</v>
      </c>
      <c r="W181" s="23">
        <f t="shared" si="13"/>
        <v>21621.5</v>
      </c>
      <c r="X181" s="21">
        <v>9175</v>
      </c>
      <c r="Y181" s="21">
        <v>0</v>
      </c>
      <c r="Z181" s="21">
        <v>120</v>
      </c>
      <c r="AA181" s="21">
        <v>65</v>
      </c>
      <c r="AB181" s="23">
        <f>W181/(D181+E181)</f>
        <v>5891.4168937329705</v>
      </c>
      <c r="AC181" s="23">
        <f>U181/Z181</f>
        <v>180.17916666666667</v>
      </c>
      <c r="AD181" s="23" t="s">
        <v>1994</v>
      </c>
      <c r="AE181" s="284">
        <v>1</v>
      </c>
    </row>
    <row r="182" spans="1:31" x14ac:dyDescent="0.25">
      <c r="A182" s="21" t="s">
        <v>57</v>
      </c>
      <c r="B182" s="32" t="s">
        <v>51</v>
      </c>
      <c r="C182" s="21" t="s">
        <v>58</v>
      </c>
      <c r="D182" s="21">
        <v>1.5</v>
      </c>
      <c r="E182" s="21">
        <v>0</v>
      </c>
      <c r="F182" s="21" t="s">
        <v>177</v>
      </c>
      <c r="G182" s="21" t="s">
        <v>58</v>
      </c>
      <c r="H182" s="21">
        <v>0</v>
      </c>
      <c r="I182" s="33">
        <v>12</v>
      </c>
      <c r="J182" s="33">
        <v>11</v>
      </c>
      <c r="K182" s="34">
        <v>8083.44</v>
      </c>
      <c r="L182" s="34">
        <v>0</v>
      </c>
      <c r="M182" s="34">
        <v>1616.69</v>
      </c>
      <c r="N182" s="23">
        <v>0</v>
      </c>
      <c r="O182" s="23">
        <v>511.92</v>
      </c>
      <c r="P182" s="34">
        <v>335.04</v>
      </c>
      <c r="Q182" s="23">
        <v>3009.6</v>
      </c>
      <c r="R182" s="34">
        <v>406.7</v>
      </c>
      <c r="S182" s="23">
        <v>0</v>
      </c>
      <c r="T182" s="23">
        <v>0</v>
      </c>
      <c r="U182" s="23">
        <v>13963.39</v>
      </c>
      <c r="V182" s="23">
        <v>0</v>
      </c>
      <c r="W182" s="23">
        <f t="shared" si="13"/>
        <v>13963.39</v>
      </c>
      <c r="X182" s="21">
        <v>3750</v>
      </c>
      <c r="Y182" s="21">
        <v>0</v>
      </c>
      <c r="Z182" s="21">
        <v>120</v>
      </c>
      <c r="AA182" s="21">
        <v>120</v>
      </c>
      <c r="AB182" s="23">
        <f>W182/(D182 +E182)</f>
        <v>9308.9266666666663</v>
      </c>
      <c r="AC182" s="23">
        <f>W182/Z182</f>
        <v>116.36158333333333</v>
      </c>
      <c r="AD182" s="23" t="s">
        <v>1916</v>
      </c>
      <c r="AE182" s="284"/>
    </row>
    <row r="183" spans="1:31" x14ac:dyDescent="0.25">
      <c r="A183" s="21" t="s">
        <v>182</v>
      </c>
      <c r="B183" s="32" t="s">
        <v>186</v>
      </c>
      <c r="C183" s="21" t="s">
        <v>183</v>
      </c>
      <c r="D183" s="21">
        <v>3</v>
      </c>
      <c r="E183" s="21">
        <v>0</v>
      </c>
      <c r="F183" s="21" t="s">
        <v>185</v>
      </c>
      <c r="G183" s="21" t="s">
        <v>183</v>
      </c>
      <c r="H183" s="21">
        <v>0</v>
      </c>
      <c r="I183" s="33">
        <v>20</v>
      </c>
      <c r="J183" s="33">
        <v>14</v>
      </c>
      <c r="K183" s="34">
        <v>17498.8</v>
      </c>
      <c r="L183" s="34">
        <v>0</v>
      </c>
      <c r="M183" s="34">
        <v>3499.76</v>
      </c>
      <c r="N183" s="23">
        <v>0</v>
      </c>
      <c r="O183" s="23">
        <v>1275</v>
      </c>
      <c r="P183" s="34">
        <v>490.6</v>
      </c>
      <c r="Q183" s="23">
        <v>5016</v>
      </c>
      <c r="R183" s="34">
        <v>833.4</v>
      </c>
      <c r="S183" s="23">
        <v>0</v>
      </c>
      <c r="T183" s="23">
        <v>0</v>
      </c>
      <c r="U183" s="23">
        <v>28613.56</v>
      </c>
      <c r="V183" s="23">
        <v>0</v>
      </c>
      <c r="W183" s="23">
        <f t="shared" si="13"/>
        <v>28613.56</v>
      </c>
      <c r="X183" s="47">
        <v>7000</v>
      </c>
      <c r="Y183" s="47">
        <v>0</v>
      </c>
      <c r="Z183" s="47">
        <v>280</v>
      </c>
      <c r="AA183" s="47">
        <v>280</v>
      </c>
      <c r="AB183" s="23">
        <f>W183/(D183 +E183)</f>
        <v>9537.8533333333344</v>
      </c>
      <c r="AC183" s="23">
        <f>W183/Z183</f>
        <v>102.19128571428571</v>
      </c>
      <c r="AD183" s="23" t="s">
        <v>1648</v>
      </c>
      <c r="AE183" s="284"/>
    </row>
    <row r="184" spans="1:31" x14ac:dyDescent="0.25">
      <c r="A184" s="21" t="s">
        <v>182</v>
      </c>
      <c r="B184" s="32" t="s">
        <v>34</v>
      </c>
      <c r="C184" s="21" t="s">
        <v>184</v>
      </c>
      <c r="D184" s="33">
        <v>3</v>
      </c>
      <c r="E184" s="33">
        <v>0</v>
      </c>
      <c r="F184" s="21" t="s">
        <v>185</v>
      </c>
      <c r="G184" s="21" t="s">
        <v>184</v>
      </c>
      <c r="H184" s="21">
        <v>0</v>
      </c>
      <c r="I184" s="33">
        <v>20</v>
      </c>
      <c r="J184" s="33">
        <v>14</v>
      </c>
      <c r="K184" s="34">
        <v>17498.8</v>
      </c>
      <c r="L184" s="34">
        <v>0</v>
      </c>
      <c r="M184" s="34">
        <v>3499.76</v>
      </c>
      <c r="N184" s="23">
        <v>0</v>
      </c>
      <c r="O184" s="23">
        <v>1275</v>
      </c>
      <c r="P184" s="34">
        <v>490.6</v>
      </c>
      <c r="Q184" s="23">
        <v>5016</v>
      </c>
      <c r="R184" s="34">
        <v>833.4</v>
      </c>
      <c r="S184" s="23">
        <v>0</v>
      </c>
      <c r="T184" s="23">
        <v>0</v>
      </c>
      <c r="U184" s="23">
        <v>28613.56</v>
      </c>
      <c r="V184" s="23">
        <v>0</v>
      </c>
      <c r="W184" s="23">
        <f t="shared" si="13"/>
        <v>28613.56</v>
      </c>
      <c r="X184" s="47">
        <v>7000</v>
      </c>
      <c r="Y184" s="47">
        <v>0</v>
      </c>
      <c r="Z184" s="47">
        <v>280</v>
      </c>
      <c r="AA184" s="47">
        <v>280</v>
      </c>
      <c r="AB184" s="23">
        <f>W184/(D184 +E184)</f>
        <v>9537.8533333333344</v>
      </c>
      <c r="AC184" s="23">
        <f>W184/Z184</f>
        <v>102.19128571428571</v>
      </c>
      <c r="AD184" s="23" t="s">
        <v>1648</v>
      </c>
      <c r="AE184" s="284"/>
    </row>
    <row r="185" spans="1:31" x14ac:dyDescent="0.25">
      <c r="A185" s="21" t="s">
        <v>50</v>
      </c>
      <c r="B185" s="32" t="s">
        <v>561</v>
      </c>
      <c r="C185" s="21" t="s">
        <v>565</v>
      </c>
      <c r="D185" s="21">
        <v>30</v>
      </c>
      <c r="E185" s="21">
        <v>0</v>
      </c>
      <c r="F185" s="21" t="s">
        <v>177</v>
      </c>
      <c r="G185" s="21" t="s">
        <v>565</v>
      </c>
      <c r="H185" s="21">
        <v>0</v>
      </c>
      <c r="I185" s="33">
        <v>23</v>
      </c>
      <c r="J185" s="33">
        <v>11</v>
      </c>
      <c r="K185" s="34">
        <v>23894.7</v>
      </c>
      <c r="L185" s="34">
        <v>0</v>
      </c>
      <c r="M185" s="34">
        <v>4778.9399999999996</v>
      </c>
      <c r="N185" s="23">
        <v>0</v>
      </c>
      <c r="O185" s="23">
        <v>1253.27</v>
      </c>
      <c r="P185" s="34">
        <v>13790.11</v>
      </c>
      <c r="Q185" s="23">
        <v>8606.6</v>
      </c>
      <c r="R185" s="34">
        <v>1569.71</v>
      </c>
      <c r="S185" s="23">
        <v>0</v>
      </c>
      <c r="T185" s="23">
        <v>0</v>
      </c>
      <c r="U185" s="23">
        <v>53893.33</v>
      </c>
      <c r="V185" s="23">
        <v>0</v>
      </c>
      <c r="W185" s="23">
        <f t="shared" si="13"/>
        <v>53893.33</v>
      </c>
      <c r="X185" s="21">
        <v>0</v>
      </c>
      <c r="Y185" s="21">
        <v>0</v>
      </c>
      <c r="Z185" s="21">
        <v>253</v>
      </c>
      <c r="AA185" s="21">
        <v>242</v>
      </c>
      <c r="AB185" s="23">
        <f>W185/(D185 +E185)</f>
        <v>1796.4443333333334</v>
      </c>
      <c r="AC185" s="23">
        <f>U185/Z185</f>
        <v>213.01711462450592</v>
      </c>
      <c r="AD185" s="23" t="s">
        <v>1662</v>
      </c>
      <c r="AE185" s="284"/>
    </row>
    <row r="186" spans="1:31" x14ac:dyDescent="0.25">
      <c r="A186" s="21" t="s">
        <v>604</v>
      </c>
      <c r="B186" s="32" t="s">
        <v>797</v>
      </c>
      <c r="C186" s="21" t="s">
        <v>917</v>
      </c>
      <c r="D186" s="21">
        <v>0</v>
      </c>
      <c r="E186" s="21">
        <v>5.5</v>
      </c>
      <c r="F186" s="21" t="s">
        <v>544</v>
      </c>
      <c r="G186" s="21" t="s">
        <v>917</v>
      </c>
      <c r="H186" s="21">
        <v>0</v>
      </c>
      <c r="I186" s="33">
        <v>16</v>
      </c>
      <c r="J186" s="33">
        <v>12</v>
      </c>
      <c r="K186" s="34">
        <v>19816</v>
      </c>
      <c r="L186" s="34">
        <v>321.12</v>
      </c>
      <c r="M186" s="34">
        <v>3103.19</v>
      </c>
      <c r="N186" s="23">
        <v>0</v>
      </c>
      <c r="O186" s="23">
        <v>1257.92</v>
      </c>
      <c r="P186" s="34">
        <v>7623.68</v>
      </c>
      <c r="Q186" s="23">
        <v>7112.2</v>
      </c>
      <c r="R186" s="34">
        <v>912</v>
      </c>
      <c r="S186" s="23">
        <v>0</v>
      </c>
      <c r="T186" s="23">
        <v>0</v>
      </c>
      <c r="U186" s="23">
        <v>40146.11</v>
      </c>
      <c r="V186" s="23">
        <v>0</v>
      </c>
      <c r="W186" s="23">
        <f t="shared" si="13"/>
        <v>40146.11</v>
      </c>
      <c r="X186" s="21">
        <v>13750</v>
      </c>
      <c r="Y186" s="21">
        <v>0</v>
      </c>
      <c r="Z186" s="21">
        <v>192</v>
      </c>
      <c r="AA186" s="21">
        <v>89</v>
      </c>
      <c r="AB186" s="23">
        <f>W186/(D186+E186)</f>
        <v>7299.2927272727275</v>
      </c>
      <c r="AC186" s="23">
        <f>U186/Z186</f>
        <v>209.09432291666667</v>
      </c>
      <c r="AD186" s="23" t="s">
        <v>1662</v>
      </c>
      <c r="AE186" s="284">
        <v>1</v>
      </c>
    </row>
    <row r="187" spans="1:31" x14ac:dyDescent="0.25">
      <c r="A187" s="21" t="s">
        <v>473</v>
      </c>
      <c r="B187" s="39" t="s">
        <v>605</v>
      </c>
      <c r="C187" s="21" t="s">
        <v>608</v>
      </c>
      <c r="D187" s="21">
        <v>7</v>
      </c>
      <c r="E187" s="21">
        <v>0</v>
      </c>
      <c r="F187" s="21" t="s">
        <v>177</v>
      </c>
      <c r="G187" s="21" t="s">
        <v>608</v>
      </c>
      <c r="H187" s="21">
        <v>0</v>
      </c>
      <c r="I187" s="21">
        <v>20</v>
      </c>
      <c r="J187" s="21">
        <v>12</v>
      </c>
      <c r="K187" s="23">
        <v>21638.799999999999</v>
      </c>
      <c r="L187" s="23">
        <v>0</v>
      </c>
      <c r="M187" s="23">
        <v>4327.76</v>
      </c>
      <c r="N187" s="23">
        <v>0</v>
      </c>
      <c r="O187" s="23">
        <v>1013.4</v>
      </c>
      <c r="P187" s="23">
        <v>545.79999999999995</v>
      </c>
      <c r="Q187" s="23">
        <v>6700</v>
      </c>
      <c r="R187" s="23">
        <v>1026.77</v>
      </c>
      <c r="S187" s="23">
        <v>0</v>
      </c>
      <c r="T187" s="23">
        <v>0</v>
      </c>
      <c r="U187" s="23">
        <v>35252.53</v>
      </c>
      <c r="V187" s="23">
        <v>0</v>
      </c>
      <c r="W187" s="23">
        <f t="shared" si="13"/>
        <v>35252.53</v>
      </c>
      <c r="X187" s="21">
        <v>17500</v>
      </c>
      <c r="Y187" s="21">
        <v>0</v>
      </c>
      <c r="Z187" s="21">
        <v>240</v>
      </c>
      <c r="AA187" s="21">
        <v>242</v>
      </c>
      <c r="AB187" s="23">
        <f>W187/(D187+E187)</f>
        <v>5036.0757142857137</v>
      </c>
      <c r="AC187" s="23">
        <f>W187/Z187</f>
        <v>146.88554166666665</v>
      </c>
      <c r="AD187" s="23" t="s">
        <v>1733</v>
      </c>
      <c r="AE187" s="284"/>
    </row>
    <row r="188" spans="1:31" x14ac:dyDescent="0.25">
      <c r="A188" s="21" t="s">
        <v>469</v>
      </c>
      <c r="B188" s="38" t="s">
        <v>927</v>
      </c>
      <c r="C188" s="21" t="s">
        <v>935</v>
      </c>
      <c r="D188" s="21">
        <v>0</v>
      </c>
      <c r="E188" s="21">
        <v>3.33</v>
      </c>
      <c r="F188" s="21" t="s">
        <v>544</v>
      </c>
      <c r="G188" s="21" t="s">
        <v>935</v>
      </c>
      <c r="H188" s="21">
        <v>0</v>
      </c>
      <c r="I188" s="21">
        <v>8</v>
      </c>
      <c r="J188" s="21">
        <v>12</v>
      </c>
      <c r="K188" s="23">
        <v>8828</v>
      </c>
      <c r="L188" s="23">
        <v>138.96</v>
      </c>
      <c r="M188" s="23">
        <v>0</v>
      </c>
      <c r="N188" s="23">
        <v>0</v>
      </c>
      <c r="O188" s="23">
        <v>374.88</v>
      </c>
      <c r="P188" s="23">
        <v>927.76</v>
      </c>
      <c r="Q188" s="23">
        <v>3556.1</v>
      </c>
      <c r="R188" s="23">
        <v>456</v>
      </c>
      <c r="S188" s="23">
        <v>0</v>
      </c>
      <c r="T188" s="23">
        <v>0</v>
      </c>
      <c r="U188" s="23">
        <v>14281.7</v>
      </c>
      <c r="V188" s="23">
        <v>0</v>
      </c>
      <c r="W188" s="23">
        <f t="shared" si="13"/>
        <v>14281.7</v>
      </c>
      <c r="X188" s="21">
        <v>7000</v>
      </c>
      <c r="Y188" s="21">
        <v>0</v>
      </c>
      <c r="Z188" s="21">
        <v>88</v>
      </c>
      <c r="AA188" s="21">
        <v>60</v>
      </c>
      <c r="AB188" s="23">
        <f>W188/(D188+E188)</f>
        <v>4288.798798798799</v>
      </c>
      <c r="AC188" s="23">
        <f>W188/Z188</f>
        <v>162.29204545454547</v>
      </c>
      <c r="AD188" s="23" t="s">
        <v>1733</v>
      </c>
      <c r="AE188" s="284">
        <v>0.84</v>
      </c>
    </row>
    <row r="189" spans="1:31" x14ac:dyDescent="0.25">
      <c r="A189" s="21" t="s">
        <v>473</v>
      </c>
      <c r="B189" s="38" t="s">
        <v>1022</v>
      </c>
      <c r="C189" s="21" t="s">
        <v>1029</v>
      </c>
      <c r="D189" s="21">
        <v>0</v>
      </c>
      <c r="E189" s="21">
        <v>7.06</v>
      </c>
      <c r="F189" s="21" t="s">
        <v>544</v>
      </c>
      <c r="G189" s="21" t="s">
        <v>1029</v>
      </c>
      <c r="H189" s="21">
        <v>0</v>
      </c>
      <c r="I189" s="21">
        <v>5</v>
      </c>
      <c r="J189" s="21">
        <v>11</v>
      </c>
      <c r="K189" s="23">
        <v>5517.5</v>
      </c>
      <c r="L189" s="23">
        <v>86.85</v>
      </c>
      <c r="M189" s="23">
        <v>0</v>
      </c>
      <c r="N189" s="23">
        <v>0</v>
      </c>
      <c r="O189" s="23">
        <v>234.3</v>
      </c>
      <c r="P189" s="23">
        <v>579.85</v>
      </c>
      <c r="Q189" s="23">
        <v>2055.5500000000002</v>
      </c>
      <c r="R189" s="23">
        <v>285</v>
      </c>
      <c r="S189" s="23">
        <v>0</v>
      </c>
      <c r="T189" s="23">
        <v>0</v>
      </c>
      <c r="U189" s="23">
        <v>8759.0499999999993</v>
      </c>
      <c r="V189" s="23">
        <v>0</v>
      </c>
      <c r="W189" s="23">
        <f t="shared" si="13"/>
        <v>8759.0499999999993</v>
      </c>
      <c r="X189" s="21">
        <v>4375</v>
      </c>
      <c r="Y189" s="21">
        <v>0</v>
      </c>
      <c r="Z189" s="21">
        <v>55</v>
      </c>
      <c r="AA189" s="21">
        <v>49</v>
      </c>
      <c r="AB189" s="23">
        <f>W189/(D189+E189)</f>
        <v>1240.6586402266289</v>
      </c>
      <c r="AC189" s="23">
        <f>W189/Z189</f>
        <v>159.25545454545454</v>
      </c>
      <c r="AD189" s="23" t="s">
        <v>1997</v>
      </c>
      <c r="AE189" s="284">
        <v>0.24</v>
      </c>
    </row>
    <row r="190" spans="1:31" x14ac:dyDescent="0.25">
      <c r="A190" s="21" t="s">
        <v>50</v>
      </c>
      <c r="B190" s="32" t="s">
        <v>618</v>
      </c>
      <c r="C190" s="21" t="s">
        <v>628</v>
      </c>
      <c r="D190" s="21">
        <v>26.5</v>
      </c>
      <c r="E190" s="21">
        <v>0</v>
      </c>
      <c r="F190" s="21" t="s">
        <v>177</v>
      </c>
      <c r="G190" s="21" t="s">
        <v>628</v>
      </c>
      <c r="H190" s="21">
        <v>0</v>
      </c>
      <c r="I190" s="21">
        <v>20</v>
      </c>
      <c r="J190" s="33">
        <v>12</v>
      </c>
      <c r="K190" s="23">
        <v>22369.599999999999</v>
      </c>
      <c r="L190" s="23">
        <v>0</v>
      </c>
      <c r="M190" s="23">
        <v>4473.92</v>
      </c>
      <c r="N190" s="23">
        <v>0</v>
      </c>
      <c r="O190" s="23">
        <v>1089.8</v>
      </c>
      <c r="P190" s="23">
        <v>11991.4</v>
      </c>
      <c r="Q190" s="23">
        <v>6700</v>
      </c>
      <c r="R190" s="23">
        <v>1398.74</v>
      </c>
      <c r="S190" s="23">
        <v>0</v>
      </c>
      <c r="T190" s="23">
        <v>0</v>
      </c>
      <c r="U190" s="23">
        <v>48023.46</v>
      </c>
      <c r="V190" s="23">
        <v>0</v>
      </c>
      <c r="W190" s="23">
        <f t="shared" si="13"/>
        <v>48023.46</v>
      </c>
      <c r="X190" s="21">
        <v>66250</v>
      </c>
      <c r="Y190" s="21">
        <v>0</v>
      </c>
      <c r="Z190" s="21">
        <v>240</v>
      </c>
      <c r="AA190" s="21">
        <v>230</v>
      </c>
      <c r="AB190" s="23">
        <f>W190/(D190 +E190)</f>
        <v>1812.2060377358491</v>
      </c>
      <c r="AC190" s="23">
        <f>U190/Z190</f>
        <v>200.09774999999999</v>
      </c>
      <c r="AD190" s="23" t="s">
        <v>2014</v>
      </c>
      <c r="AE190" s="284"/>
    </row>
    <row r="191" spans="1:31" x14ac:dyDescent="0.25">
      <c r="A191" s="21" t="s">
        <v>607</v>
      </c>
      <c r="B191" s="32" t="s">
        <v>966</v>
      </c>
      <c r="C191" s="21" t="s">
        <v>979</v>
      </c>
      <c r="D191" s="21">
        <v>0</v>
      </c>
      <c r="E191" s="21">
        <v>7.03</v>
      </c>
      <c r="F191" s="21" t="s">
        <v>544</v>
      </c>
      <c r="G191" s="21" t="s">
        <v>979</v>
      </c>
      <c r="H191" s="21">
        <v>0</v>
      </c>
      <c r="I191" s="33">
        <v>5</v>
      </c>
      <c r="J191" s="33">
        <v>11</v>
      </c>
      <c r="K191" s="34">
        <v>4414</v>
      </c>
      <c r="L191" s="34">
        <v>69.48</v>
      </c>
      <c r="M191" s="34">
        <v>0</v>
      </c>
      <c r="N191" s="23">
        <v>0</v>
      </c>
      <c r="O191" s="23">
        <v>187.44</v>
      </c>
      <c r="P191" s="34">
        <v>463.88</v>
      </c>
      <c r="Q191" s="23">
        <v>1644.44</v>
      </c>
      <c r="R191" s="34">
        <v>228</v>
      </c>
      <c r="S191" s="23">
        <v>0</v>
      </c>
      <c r="T191" s="23">
        <v>0</v>
      </c>
      <c r="U191" s="23">
        <v>7007.24</v>
      </c>
      <c r="V191" s="23">
        <v>0</v>
      </c>
      <c r="W191" s="23">
        <f t="shared" si="13"/>
        <v>7007.24</v>
      </c>
      <c r="X191" s="21">
        <v>4375</v>
      </c>
      <c r="Y191" s="21">
        <v>0</v>
      </c>
      <c r="Z191" s="21">
        <v>55</v>
      </c>
      <c r="AA191" s="21">
        <v>35</v>
      </c>
      <c r="AB191" s="23">
        <f t="shared" ref="AB191:AB198" si="18">W191/(D191+E191)</f>
        <v>996.76244665718343</v>
      </c>
      <c r="AC191" s="23">
        <f>U191/Z191</f>
        <v>127.40436363636363</v>
      </c>
      <c r="AD191" s="23" t="s">
        <v>1951</v>
      </c>
      <c r="AE191" s="284">
        <v>0.24</v>
      </c>
    </row>
    <row r="192" spans="1:31" x14ac:dyDescent="0.25">
      <c r="A192" s="21" t="s">
        <v>607</v>
      </c>
      <c r="B192" s="32" t="s">
        <v>618</v>
      </c>
      <c r="C192" s="21" t="s">
        <v>625</v>
      </c>
      <c r="D192" s="21">
        <v>7</v>
      </c>
      <c r="E192" s="21">
        <v>0</v>
      </c>
      <c r="F192" s="21" t="s">
        <v>177</v>
      </c>
      <c r="G192" s="21" t="s">
        <v>625</v>
      </c>
      <c r="H192" s="21">
        <v>0</v>
      </c>
      <c r="I192" s="33">
        <v>20</v>
      </c>
      <c r="J192" s="33">
        <v>13</v>
      </c>
      <c r="K192" s="34">
        <v>21638.799999999999</v>
      </c>
      <c r="L192" s="34">
        <v>0</v>
      </c>
      <c r="M192" s="34">
        <v>4327.76</v>
      </c>
      <c r="N192" s="23">
        <v>0</v>
      </c>
      <c r="O192" s="23">
        <v>1015.2</v>
      </c>
      <c r="P192" s="34">
        <v>537.79999999999995</v>
      </c>
      <c r="Q192" s="23">
        <v>6700</v>
      </c>
      <c r="R192" s="34">
        <v>1026.7</v>
      </c>
      <c r="S192" s="23">
        <v>0</v>
      </c>
      <c r="T192" s="23">
        <v>0</v>
      </c>
      <c r="U192" s="23">
        <v>35246.26</v>
      </c>
      <c r="V192" s="23">
        <v>0</v>
      </c>
      <c r="W192" s="23">
        <f t="shared" si="13"/>
        <v>35246.26</v>
      </c>
      <c r="X192" s="21">
        <v>17500</v>
      </c>
      <c r="Y192" s="21">
        <v>0</v>
      </c>
      <c r="Z192" s="21">
        <v>260</v>
      </c>
      <c r="AA192" s="21">
        <v>248</v>
      </c>
      <c r="AB192" s="23">
        <f t="shared" si="18"/>
        <v>5035.18</v>
      </c>
      <c r="AC192" s="23">
        <f>U192/Z192</f>
        <v>135.56253846153848</v>
      </c>
      <c r="AD192" s="23" t="s">
        <v>1920</v>
      </c>
      <c r="AE192" s="284"/>
    </row>
    <row r="193" spans="1:31" x14ac:dyDescent="0.25">
      <c r="A193" s="21" t="s">
        <v>469</v>
      </c>
      <c r="B193" s="38" t="s">
        <v>899</v>
      </c>
      <c r="C193" s="21" t="s">
        <v>911</v>
      </c>
      <c r="D193" s="21">
        <v>0</v>
      </c>
      <c r="E193" s="21">
        <v>4.2699999999999996</v>
      </c>
      <c r="F193" s="21" t="s">
        <v>544</v>
      </c>
      <c r="G193" s="21" t="s">
        <v>911</v>
      </c>
      <c r="H193" s="21">
        <v>0</v>
      </c>
      <c r="I193" s="21">
        <v>12</v>
      </c>
      <c r="J193" s="21">
        <v>11</v>
      </c>
      <c r="K193" s="23">
        <v>13242</v>
      </c>
      <c r="L193" s="23">
        <v>208.44</v>
      </c>
      <c r="M193" s="23">
        <v>0</v>
      </c>
      <c r="N193" s="23">
        <v>0</v>
      </c>
      <c r="O193" s="23">
        <v>562.32000000000005</v>
      </c>
      <c r="P193" s="23">
        <v>1391.64</v>
      </c>
      <c r="Q193" s="23">
        <v>5334.15</v>
      </c>
      <c r="R193" s="23">
        <v>684</v>
      </c>
      <c r="S193" s="23">
        <v>0</v>
      </c>
      <c r="T193" s="23">
        <v>0</v>
      </c>
      <c r="U193" s="23">
        <v>21422.55</v>
      </c>
      <c r="V193" s="23">
        <v>0</v>
      </c>
      <c r="W193" s="23">
        <f t="shared" si="13"/>
        <v>21422.55</v>
      </c>
      <c r="X193" s="21">
        <v>10500</v>
      </c>
      <c r="Y193" s="21">
        <v>0</v>
      </c>
      <c r="Z193" s="21">
        <v>132</v>
      </c>
      <c r="AA193" s="21">
        <v>84</v>
      </c>
      <c r="AB193" s="23">
        <f t="shared" si="18"/>
        <v>5016.9906323185014</v>
      </c>
      <c r="AC193" s="23">
        <f>W193/Z193</f>
        <v>162.29204545454544</v>
      </c>
      <c r="AD193" s="23" t="s">
        <v>1920</v>
      </c>
      <c r="AE193" s="284">
        <v>0.98</v>
      </c>
    </row>
    <row r="194" spans="1:31" x14ac:dyDescent="0.25">
      <c r="A194" s="21" t="s">
        <v>604</v>
      </c>
      <c r="B194" s="32" t="s">
        <v>618</v>
      </c>
      <c r="C194" s="21" t="s">
        <v>621</v>
      </c>
      <c r="D194" s="33">
        <v>7</v>
      </c>
      <c r="E194" s="33">
        <v>0</v>
      </c>
      <c r="F194" s="21" t="s">
        <v>177</v>
      </c>
      <c r="G194" s="21" t="s">
        <v>621</v>
      </c>
      <c r="H194" s="21">
        <v>0</v>
      </c>
      <c r="I194" s="33">
        <v>20</v>
      </c>
      <c r="J194" s="33">
        <v>12</v>
      </c>
      <c r="K194" s="34">
        <v>21638.799999999999</v>
      </c>
      <c r="L194" s="34">
        <v>0</v>
      </c>
      <c r="M194" s="34">
        <v>4327.76</v>
      </c>
      <c r="N194" s="23">
        <v>0</v>
      </c>
      <c r="O194" s="23">
        <v>1015.2</v>
      </c>
      <c r="P194" s="34">
        <v>537.79999999999995</v>
      </c>
      <c r="Q194" s="23">
        <v>6700</v>
      </c>
      <c r="R194" s="34">
        <v>1026.7</v>
      </c>
      <c r="S194" s="23">
        <v>0</v>
      </c>
      <c r="T194" s="23">
        <v>0</v>
      </c>
      <c r="U194" s="23">
        <v>35246.26</v>
      </c>
      <c r="V194" s="23">
        <v>0</v>
      </c>
      <c r="W194" s="23">
        <f t="shared" ref="W194:W257" si="19">U194+V194</f>
        <v>35246.26</v>
      </c>
      <c r="X194" s="21">
        <v>17500</v>
      </c>
      <c r="Y194" s="21">
        <v>0</v>
      </c>
      <c r="Z194" s="21">
        <v>240</v>
      </c>
      <c r="AA194" s="21">
        <v>200</v>
      </c>
      <c r="AB194" s="23">
        <f t="shared" si="18"/>
        <v>5035.18</v>
      </c>
      <c r="AC194" s="23">
        <f>U194/Z194</f>
        <v>146.85941666666668</v>
      </c>
      <c r="AD194" s="23" t="s">
        <v>1701</v>
      </c>
      <c r="AE194" s="284"/>
    </row>
    <row r="195" spans="1:31" x14ac:dyDescent="0.25">
      <c r="A195" s="21" t="s">
        <v>473</v>
      </c>
      <c r="B195" s="38" t="s">
        <v>899</v>
      </c>
      <c r="C195" s="21" t="s">
        <v>922</v>
      </c>
      <c r="D195" s="21">
        <v>0</v>
      </c>
      <c r="E195" s="21">
        <v>5.26</v>
      </c>
      <c r="F195" s="21" t="s">
        <v>544</v>
      </c>
      <c r="G195" s="21" t="s">
        <v>922</v>
      </c>
      <c r="H195" s="21">
        <v>0</v>
      </c>
      <c r="I195" s="21">
        <v>13</v>
      </c>
      <c r="J195" s="21">
        <v>12</v>
      </c>
      <c r="K195" s="23">
        <v>14345.5</v>
      </c>
      <c r="L195" s="23">
        <v>347.4</v>
      </c>
      <c r="M195" s="23">
        <v>0</v>
      </c>
      <c r="N195" s="23">
        <v>0</v>
      </c>
      <c r="O195" s="23">
        <v>937.2</v>
      </c>
      <c r="P195" s="23">
        <v>2319.4</v>
      </c>
      <c r="Q195" s="23">
        <v>5778.59</v>
      </c>
      <c r="R195" s="23">
        <v>741</v>
      </c>
      <c r="S195" s="23">
        <v>0</v>
      </c>
      <c r="T195" s="23">
        <v>0</v>
      </c>
      <c r="U195" s="23">
        <v>23207.759999999998</v>
      </c>
      <c r="V195" s="23">
        <v>0</v>
      </c>
      <c r="W195" s="23">
        <f t="shared" si="19"/>
        <v>23207.759999999998</v>
      </c>
      <c r="X195" s="21">
        <v>11375</v>
      </c>
      <c r="Y195" s="21">
        <v>0</v>
      </c>
      <c r="Z195" s="21">
        <v>156</v>
      </c>
      <c r="AA195" s="21">
        <v>103</v>
      </c>
      <c r="AB195" s="23">
        <f t="shared" si="18"/>
        <v>4412.1216730038022</v>
      </c>
      <c r="AC195" s="23">
        <f>W195/Z195</f>
        <v>148.7676923076923</v>
      </c>
      <c r="AD195" s="23" t="s">
        <v>1701</v>
      </c>
      <c r="AE195" s="284">
        <v>0.86</v>
      </c>
    </row>
    <row r="196" spans="1:31" x14ac:dyDescent="0.25">
      <c r="A196" s="21" t="s">
        <v>469</v>
      </c>
      <c r="B196" s="39" t="s">
        <v>618</v>
      </c>
      <c r="C196" s="21" t="s">
        <v>622</v>
      </c>
      <c r="D196" s="21">
        <v>7</v>
      </c>
      <c r="E196" s="21">
        <v>0</v>
      </c>
      <c r="F196" s="21" t="s">
        <v>177</v>
      </c>
      <c r="G196" s="21" t="s">
        <v>622</v>
      </c>
      <c r="H196" s="21">
        <v>0</v>
      </c>
      <c r="I196" s="21">
        <v>20</v>
      </c>
      <c r="J196" s="21">
        <v>12</v>
      </c>
      <c r="K196" s="23">
        <v>21838.799999999999</v>
      </c>
      <c r="L196" s="23">
        <v>0</v>
      </c>
      <c r="M196" s="23">
        <v>4327.76</v>
      </c>
      <c r="N196" s="23">
        <v>0</v>
      </c>
      <c r="O196" s="23">
        <v>1015.2</v>
      </c>
      <c r="P196" s="23">
        <v>537.79999999999995</v>
      </c>
      <c r="Q196" s="23">
        <v>6718</v>
      </c>
      <c r="R196" s="23">
        <v>1027.1300000000001</v>
      </c>
      <c r="S196" s="23">
        <v>0</v>
      </c>
      <c r="T196" s="23">
        <v>0</v>
      </c>
      <c r="U196" s="23">
        <v>35264.69</v>
      </c>
      <c r="V196" s="23">
        <v>0</v>
      </c>
      <c r="W196" s="23">
        <f t="shared" si="19"/>
        <v>35264.69</v>
      </c>
      <c r="X196" s="21">
        <v>17500</v>
      </c>
      <c r="Y196" s="21">
        <v>0</v>
      </c>
      <c r="Z196" s="21">
        <v>240</v>
      </c>
      <c r="AA196" s="21">
        <v>257</v>
      </c>
      <c r="AB196" s="23">
        <f t="shared" si="18"/>
        <v>5037.8128571428579</v>
      </c>
      <c r="AC196" s="23">
        <f>W196/Z196</f>
        <v>146.93620833333335</v>
      </c>
      <c r="AD196" s="23" t="s">
        <v>1749</v>
      </c>
      <c r="AE196" s="284"/>
    </row>
    <row r="197" spans="1:31" x14ac:dyDescent="0.25">
      <c r="A197" s="21" t="s">
        <v>607</v>
      </c>
      <c r="B197" s="32" t="s">
        <v>927</v>
      </c>
      <c r="C197" s="21" t="s">
        <v>937</v>
      </c>
      <c r="D197" s="21">
        <v>0</v>
      </c>
      <c r="E197" s="21">
        <v>7</v>
      </c>
      <c r="F197" s="21" t="s">
        <v>544</v>
      </c>
      <c r="G197" s="21" t="s">
        <v>937</v>
      </c>
      <c r="H197" s="21">
        <v>0</v>
      </c>
      <c r="I197" s="33">
        <v>5</v>
      </c>
      <c r="J197" s="33">
        <v>11</v>
      </c>
      <c r="K197" s="34">
        <v>5517.5</v>
      </c>
      <c r="L197" s="34">
        <v>86.85</v>
      </c>
      <c r="M197" s="34">
        <v>0</v>
      </c>
      <c r="N197" s="23">
        <v>0</v>
      </c>
      <c r="O197" s="23">
        <v>234.3</v>
      </c>
      <c r="P197" s="34">
        <v>579.85</v>
      </c>
      <c r="Q197" s="23">
        <v>2055.5500000000002</v>
      </c>
      <c r="R197" s="34">
        <v>285</v>
      </c>
      <c r="S197" s="23">
        <v>0</v>
      </c>
      <c r="T197" s="23">
        <v>0</v>
      </c>
      <c r="U197" s="23">
        <v>8759.0499999999993</v>
      </c>
      <c r="V197" s="23">
        <v>0</v>
      </c>
      <c r="W197" s="23">
        <f t="shared" si="19"/>
        <v>8759.0499999999993</v>
      </c>
      <c r="X197" s="21">
        <v>4375</v>
      </c>
      <c r="Y197" s="21">
        <v>0</v>
      </c>
      <c r="Z197" s="21">
        <v>55</v>
      </c>
      <c r="AA197" s="21">
        <v>24</v>
      </c>
      <c r="AB197" s="23">
        <f t="shared" si="18"/>
        <v>1251.292857142857</v>
      </c>
      <c r="AC197" s="23">
        <f>U197/Z197</f>
        <v>159.25545454545454</v>
      </c>
      <c r="AD197" s="23" t="s">
        <v>1734</v>
      </c>
      <c r="AE197" s="284">
        <v>0.25</v>
      </c>
    </row>
    <row r="198" spans="1:31" x14ac:dyDescent="0.25">
      <c r="A198" s="21" t="s">
        <v>473</v>
      </c>
      <c r="B198" s="38" t="s">
        <v>618</v>
      </c>
      <c r="C198" s="21" t="s">
        <v>623</v>
      </c>
      <c r="D198" s="21">
        <v>7</v>
      </c>
      <c r="E198" s="21">
        <v>0</v>
      </c>
      <c r="F198" s="21" t="s">
        <v>177</v>
      </c>
      <c r="G198" s="21" t="s">
        <v>623</v>
      </c>
      <c r="H198" s="21">
        <v>0</v>
      </c>
      <c r="I198" s="21">
        <v>20</v>
      </c>
      <c r="J198" s="21">
        <v>12</v>
      </c>
      <c r="K198" s="23">
        <v>21638.799999999999</v>
      </c>
      <c r="L198" s="23">
        <v>0</v>
      </c>
      <c r="M198" s="23">
        <v>4327.76</v>
      </c>
      <c r="N198" s="23">
        <v>0</v>
      </c>
      <c r="O198" s="23">
        <v>1013.4</v>
      </c>
      <c r="P198" s="23">
        <v>545.79999999999995</v>
      </c>
      <c r="Q198" s="23">
        <v>6700</v>
      </c>
      <c r="R198" s="23">
        <v>1026.77</v>
      </c>
      <c r="S198" s="23">
        <v>0</v>
      </c>
      <c r="T198" s="23">
        <v>0</v>
      </c>
      <c r="U198" s="23">
        <v>35252.53</v>
      </c>
      <c r="V198" s="23">
        <v>0</v>
      </c>
      <c r="W198" s="23">
        <f t="shared" si="19"/>
        <v>35252.53</v>
      </c>
      <c r="X198" s="21">
        <v>17500</v>
      </c>
      <c r="Y198" s="21">
        <v>0</v>
      </c>
      <c r="Z198" s="21">
        <v>240</v>
      </c>
      <c r="AA198" s="21">
        <v>247</v>
      </c>
      <c r="AB198" s="23">
        <f t="shared" si="18"/>
        <v>5036.0757142857137</v>
      </c>
      <c r="AC198" s="23">
        <f>W198/Z198</f>
        <v>146.88554166666665</v>
      </c>
      <c r="AD198" s="23" t="s">
        <v>1734</v>
      </c>
      <c r="AE198" s="284"/>
    </row>
    <row r="199" spans="1:31" x14ac:dyDescent="0.25">
      <c r="A199" s="21" t="s">
        <v>50</v>
      </c>
      <c r="B199" s="32" t="s">
        <v>954</v>
      </c>
      <c r="C199" s="21" t="s">
        <v>955</v>
      </c>
      <c r="D199" s="21">
        <v>0</v>
      </c>
      <c r="E199" s="21">
        <v>7.02</v>
      </c>
      <c r="F199" s="21" t="s">
        <v>544</v>
      </c>
      <c r="G199" s="21" t="s">
        <v>955</v>
      </c>
      <c r="H199" s="21">
        <v>0</v>
      </c>
      <c r="I199" s="21">
        <v>5</v>
      </c>
      <c r="J199" s="33">
        <v>12</v>
      </c>
      <c r="K199" s="23">
        <v>5900</v>
      </c>
      <c r="L199" s="23">
        <v>94.5</v>
      </c>
      <c r="M199" s="23">
        <v>923.94</v>
      </c>
      <c r="N199" s="23">
        <v>0</v>
      </c>
      <c r="O199" s="23">
        <v>254.5</v>
      </c>
      <c r="P199" s="23">
        <v>629.20000000000005</v>
      </c>
      <c r="Q199" s="23">
        <v>2055.5500000000002</v>
      </c>
      <c r="R199" s="23">
        <v>285</v>
      </c>
      <c r="S199" s="23">
        <v>0</v>
      </c>
      <c r="T199" s="23">
        <v>0</v>
      </c>
      <c r="U199" s="23">
        <v>10142.69</v>
      </c>
      <c r="V199" s="23">
        <v>0</v>
      </c>
      <c r="W199" s="23">
        <f t="shared" si="19"/>
        <v>10142.69</v>
      </c>
      <c r="X199" s="21">
        <v>4375</v>
      </c>
      <c r="Y199" s="21">
        <v>0</v>
      </c>
      <c r="Z199" s="21">
        <v>60</v>
      </c>
      <c r="AA199" s="21">
        <v>52</v>
      </c>
      <c r="AB199" s="23">
        <f>W199/(D199 +E199)</f>
        <v>1444.8276353276356</v>
      </c>
      <c r="AC199" s="23">
        <f>U199/Z199</f>
        <v>169.04483333333334</v>
      </c>
      <c r="AD199" s="23" t="s">
        <v>1682</v>
      </c>
      <c r="AE199" s="284">
        <v>0.24</v>
      </c>
    </row>
    <row r="200" spans="1:31" x14ac:dyDescent="0.25">
      <c r="A200" s="21" t="s">
        <v>604</v>
      </c>
      <c r="B200" s="32" t="s">
        <v>605</v>
      </c>
      <c r="C200" s="21" t="s">
        <v>606</v>
      </c>
      <c r="D200" s="21">
        <v>7</v>
      </c>
      <c r="E200" s="21">
        <v>0</v>
      </c>
      <c r="F200" s="21" t="s">
        <v>177</v>
      </c>
      <c r="G200" s="21" t="s">
        <v>606</v>
      </c>
      <c r="H200" s="21">
        <v>0</v>
      </c>
      <c r="I200" s="33">
        <v>20</v>
      </c>
      <c r="J200" s="33">
        <v>12</v>
      </c>
      <c r="K200" s="34">
        <v>21638.799999999999</v>
      </c>
      <c r="L200" s="34">
        <v>0</v>
      </c>
      <c r="M200" s="34">
        <v>4327.76</v>
      </c>
      <c r="N200" s="23">
        <v>0</v>
      </c>
      <c r="O200" s="23">
        <v>1015.2</v>
      </c>
      <c r="P200" s="34">
        <v>537.79999999999995</v>
      </c>
      <c r="Q200" s="23">
        <v>6700</v>
      </c>
      <c r="R200" s="34">
        <v>1026.7</v>
      </c>
      <c r="S200" s="23">
        <v>0</v>
      </c>
      <c r="T200" s="23">
        <v>0</v>
      </c>
      <c r="U200" s="23">
        <v>35246.26</v>
      </c>
      <c r="V200" s="23">
        <v>0</v>
      </c>
      <c r="W200" s="23">
        <f t="shared" si="19"/>
        <v>35246.26</v>
      </c>
      <c r="X200" s="21">
        <v>17500</v>
      </c>
      <c r="Y200" s="21">
        <v>0</v>
      </c>
      <c r="Z200" s="21">
        <v>240</v>
      </c>
      <c r="AA200" s="21">
        <v>253</v>
      </c>
      <c r="AB200" s="23">
        <f>W200/(D200+E200)</f>
        <v>5035.18</v>
      </c>
      <c r="AC200" s="23">
        <f>U200/Z200</f>
        <v>146.85941666666668</v>
      </c>
      <c r="AD200" s="23" t="s">
        <v>1682</v>
      </c>
      <c r="AE200" s="284"/>
    </row>
    <row r="201" spans="1:31" x14ac:dyDescent="0.25">
      <c r="A201" s="21" t="s">
        <v>604</v>
      </c>
      <c r="B201" s="32" t="s">
        <v>899</v>
      </c>
      <c r="C201" s="21" t="s">
        <v>902</v>
      </c>
      <c r="D201" s="21">
        <v>23.3</v>
      </c>
      <c r="E201" s="21">
        <v>0</v>
      </c>
      <c r="F201" s="21" t="s">
        <v>177</v>
      </c>
      <c r="G201" s="21" t="s">
        <v>902</v>
      </c>
      <c r="H201" s="21">
        <v>0</v>
      </c>
      <c r="I201" s="33">
        <v>18</v>
      </c>
      <c r="J201" s="33">
        <v>12</v>
      </c>
      <c r="K201" s="34">
        <v>22293</v>
      </c>
      <c r="L201" s="34">
        <v>361.26</v>
      </c>
      <c r="M201" s="34">
        <v>3491.08</v>
      </c>
      <c r="N201" s="23">
        <v>0</v>
      </c>
      <c r="O201" s="23">
        <v>1415.16</v>
      </c>
      <c r="P201" s="34">
        <v>8576.64</v>
      </c>
      <c r="Q201" s="23">
        <v>8001.23</v>
      </c>
      <c r="R201" s="34">
        <v>1026</v>
      </c>
      <c r="S201" s="23">
        <v>0</v>
      </c>
      <c r="T201" s="23">
        <v>0</v>
      </c>
      <c r="U201" s="23">
        <v>45164.37</v>
      </c>
      <c r="V201" s="23">
        <v>0</v>
      </c>
      <c r="W201" s="23">
        <f t="shared" si="19"/>
        <v>45164.37</v>
      </c>
      <c r="X201" s="21">
        <v>75725</v>
      </c>
      <c r="Y201" s="21">
        <v>0</v>
      </c>
      <c r="Z201" s="21">
        <v>216</v>
      </c>
      <c r="AA201" s="21">
        <v>211</v>
      </c>
      <c r="AB201" s="23">
        <f>W201/(D201+E201)</f>
        <v>1938.3849785407726</v>
      </c>
      <c r="AC201" s="23">
        <f>U201/Z201</f>
        <v>209.09430555555556</v>
      </c>
      <c r="AD201" s="23" t="s">
        <v>1722</v>
      </c>
      <c r="AE201" s="284"/>
    </row>
    <row r="202" spans="1:31" x14ac:dyDescent="0.25">
      <c r="A202" s="21" t="s">
        <v>469</v>
      </c>
      <c r="B202" s="38" t="s">
        <v>605</v>
      </c>
      <c r="C202" s="21" t="s">
        <v>609</v>
      </c>
      <c r="D202" s="21">
        <v>7</v>
      </c>
      <c r="E202" s="21">
        <v>0</v>
      </c>
      <c r="F202" s="21" t="s">
        <v>177</v>
      </c>
      <c r="G202" s="21" t="s">
        <v>609</v>
      </c>
      <c r="H202" s="21">
        <v>0</v>
      </c>
      <c r="I202" s="21">
        <v>20</v>
      </c>
      <c r="J202" s="21">
        <v>12</v>
      </c>
      <c r="K202" s="23">
        <v>21638.799999999999</v>
      </c>
      <c r="L202" s="23">
        <v>0</v>
      </c>
      <c r="M202" s="23">
        <v>4327.76</v>
      </c>
      <c r="N202" s="23">
        <v>0</v>
      </c>
      <c r="O202" s="23">
        <v>1015.2</v>
      </c>
      <c r="P202" s="23">
        <v>537.79999999999995</v>
      </c>
      <c r="Q202" s="23">
        <v>6718</v>
      </c>
      <c r="R202" s="23">
        <v>1027.1300000000001</v>
      </c>
      <c r="S202" s="23">
        <v>0</v>
      </c>
      <c r="T202" s="23">
        <v>0</v>
      </c>
      <c r="U202" s="23">
        <v>35264.69</v>
      </c>
      <c r="V202" s="23">
        <v>0</v>
      </c>
      <c r="W202" s="23">
        <f t="shared" si="19"/>
        <v>35264.69</v>
      </c>
      <c r="X202" s="21">
        <v>17500</v>
      </c>
      <c r="Y202" s="21">
        <v>0</v>
      </c>
      <c r="Z202" s="21">
        <v>220</v>
      </c>
      <c r="AA202" s="21">
        <v>236</v>
      </c>
      <c r="AB202" s="23">
        <f>W202/(D202+E202)</f>
        <v>5037.8128571428579</v>
      </c>
      <c r="AC202" s="23">
        <f>W202/Z202</f>
        <v>160.29404545454545</v>
      </c>
      <c r="AD202" s="23" t="s">
        <v>1722</v>
      </c>
      <c r="AE202" s="284"/>
    </row>
    <row r="203" spans="1:31" x14ac:dyDescent="0.25">
      <c r="A203" s="21" t="s">
        <v>50</v>
      </c>
      <c r="B203" s="32" t="s">
        <v>89</v>
      </c>
      <c r="C203" s="21" t="s">
        <v>93</v>
      </c>
      <c r="D203" s="21">
        <v>5.5</v>
      </c>
      <c r="E203" s="21">
        <v>0</v>
      </c>
      <c r="F203" s="21" t="s">
        <v>177</v>
      </c>
      <c r="G203" s="21" t="s">
        <v>93</v>
      </c>
      <c r="H203" s="21">
        <v>0</v>
      </c>
      <c r="I203" s="33">
        <v>15</v>
      </c>
      <c r="J203" s="33">
        <v>10</v>
      </c>
      <c r="K203" s="34">
        <v>10104.299999999999</v>
      </c>
      <c r="L203" s="34">
        <v>0</v>
      </c>
      <c r="M203" s="34">
        <v>2020.86</v>
      </c>
      <c r="N203" s="23">
        <v>0</v>
      </c>
      <c r="O203" s="23">
        <v>618.9</v>
      </c>
      <c r="P203" s="34">
        <v>405</v>
      </c>
      <c r="Q203" s="23">
        <v>3762</v>
      </c>
      <c r="R203" s="34">
        <v>507.33</v>
      </c>
      <c r="S203" s="23">
        <v>0</v>
      </c>
      <c r="T203" s="23">
        <v>0</v>
      </c>
      <c r="U203" s="23">
        <v>17418.330000000002</v>
      </c>
      <c r="V203" s="23">
        <v>0</v>
      </c>
      <c r="W203" s="23">
        <f t="shared" si="19"/>
        <v>17418.330000000002</v>
      </c>
      <c r="X203" s="21">
        <v>10000</v>
      </c>
      <c r="Y203" s="21">
        <v>0</v>
      </c>
      <c r="Z203" s="21">
        <v>200</v>
      </c>
      <c r="AA203" s="21">
        <v>200</v>
      </c>
      <c r="AB203" s="23">
        <f>W203/(D203 +E203)</f>
        <v>3166.9690909090914</v>
      </c>
      <c r="AC203" s="23">
        <f>U203/Z203</f>
        <v>87.091650000000016</v>
      </c>
      <c r="AD203" s="23" t="s">
        <v>1661</v>
      </c>
      <c r="AE203" s="284"/>
    </row>
    <row r="204" spans="1:31" x14ac:dyDescent="0.25">
      <c r="A204" s="21" t="s">
        <v>50</v>
      </c>
      <c r="B204" s="32" t="s">
        <v>51</v>
      </c>
      <c r="C204" s="21" t="s">
        <v>52</v>
      </c>
      <c r="D204" s="21">
        <v>1.5</v>
      </c>
      <c r="E204" s="21">
        <v>0</v>
      </c>
      <c r="F204" s="21" t="s">
        <v>177</v>
      </c>
      <c r="G204" s="21" t="s">
        <v>52</v>
      </c>
      <c r="H204" s="21">
        <v>0</v>
      </c>
      <c r="I204" s="33">
        <v>12</v>
      </c>
      <c r="J204" s="33">
        <v>12</v>
      </c>
      <c r="K204" s="34">
        <v>8083.44</v>
      </c>
      <c r="L204" s="34">
        <v>0</v>
      </c>
      <c r="M204" s="34">
        <v>1616.69</v>
      </c>
      <c r="N204" s="23">
        <v>0</v>
      </c>
      <c r="O204" s="23">
        <v>511.92</v>
      </c>
      <c r="P204" s="34">
        <v>335.04</v>
      </c>
      <c r="Q204" s="23">
        <v>3009.6</v>
      </c>
      <c r="R204" s="34">
        <v>406.7</v>
      </c>
      <c r="S204" s="23">
        <v>0</v>
      </c>
      <c r="T204" s="23">
        <v>0</v>
      </c>
      <c r="U204" s="23">
        <v>13963.39</v>
      </c>
      <c r="V204" s="23">
        <v>0</v>
      </c>
      <c r="W204" s="23">
        <f t="shared" si="19"/>
        <v>13963.39</v>
      </c>
      <c r="X204" s="21">
        <v>3750</v>
      </c>
      <c r="Y204" s="21">
        <v>0</v>
      </c>
      <c r="Z204" s="21">
        <v>120</v>
      </c>
      <c r="AA204" s="21">
        <v>118</v>
      </c>
      <c r="AB204" s="23">
        <f>W204/(D204 +E204)</f>
        <v>9308.9266666666663</v>
      </c>
      <c r="AC204" s="23">
        <f>U204/Z204</f>
        <v>116.36158333333333</v>
      </c>
      <c r="AD204" s="23" t="s">
        <v>1659</v>
      </c>
      <c r="AE204" s="284"/>
    </row>
    <row r="205" spans="1:31" x14ac:dyDescent="0.25">
      <c r="A205" s="21" t="s">
        <v>188</v>
      </c>
      <c r="B205" s="32" t="s">
        <v>186</v>
      </c>
      <c r="C205" s="21" t="s">
        <v>189</v>
      </c>
      <c r="D205" s="21">
        <v>3</v>
      </c>
      <c r="E205" s="21">
        <v>0</v>
      </c>
      <c r="F205" s="21" t="s">
        <v>191</v>
      </c>
      <c r="G205" s="21" t="s">
        <v>189</v>
      </c>
      <c r="H205" s="21">
        <v>0</v>
      </c>
      <c r="I205" s="33">
        <v>20</v>
      </c>
      <c r="J205" s="33">
        <v>14</v>
      </c>
      <c r="K205" s="34">
        <v>17498.8</v>
      </c>
      <c r="L205" s="34">
        <v>0</v>
      </c>
      <c r="M205" s="34">
        <v>3499.76</v>
      </c>
      <c r="N205" s="23">
        <v>0</v>
      </c>
      <c r="O205" s="23">
        <v>1275</v>
      </c>
      <c r="P205" s="34">
        <v>490.6</v>
      </c>
      <c r="Q205" s="23">
        <v>5016</v>
      </c>
      <c r="R205" s="34">
        <v>833.4</v>
      </c>
      <c r="S205" s="23">
        <v>0</v>
      </c>
      <c r="T205" s="23">
        <v>0</v>
      </c>
      <c r="U205" s="23">
        <v>28613.56</v>
      </c>
      <c r="V205" s="23">
        <v>0</v>
      </c>
      <c r="W205" s="23">
        <f t="shared" si="19"/>
        <v>28613.56</v>
      </c>
      <c r="X205" s="47">
        <v>7000</v>
      </c>
      <c r="Y205" s="47">
        <v>0</v>
      </c>
      <c r="Z205" s="47">
        <v>280</v>
      </c>
      <c r="AA205" s="47">
        <v>280</v>
      </c>
      <c r="AB205" s="23">
        <f>W205/(D205 +E205)</f>
        <v>9537.8533333333344</v>
      </c>
      <c r="AC205" s="23">
        <f>W205/Z205</f>
        <v>102.19128571428571</v>
      </c>
      <c r="AD205" s="23" t="s">
        <v>1649</v>
      </c>
      <c r="AE205" s="284"/>
    </row>
    <row r="206" spans="1:31" x14ac:dyDescent="0.25">
      <c r="A206" s="21" t="s">
        <v>473</v>
      </c>
      <c r="B206" s="38" t="s">
        <v>630</v>
      </c>
      <c r="C206" s="21" t="s">
        <v>632</v>
      </c>
      <c r="D206" s="21">
        <v>7</v>
      </c>
      <c r="E206" s="21">
        <v>0</v>
      </c>
      <c r="F206" s="21" t="s">
        <v>177</v>
      </c>
      <c r="G206" s="21" t="s">
        <v>632</v>
      </c>
      <c r="H206" s="21">
        <v>0</v>
      </c>
      <c r="I206" s="21">
        <v>20</v>
      </c>
      <c r="J206" s="21">
        <v>12</v>
      </c>
      <c r="K206" s="23">
        <v>19528</v>
      </c>
      <c r="L206" s="23">
        <v>0</v>
      </c>
      <c r="M206" s="23">
        <v>3905.6</v>
      </c>
      <c r="N206" s="23">
        <v>0</v>
      </c>
      <c r="O206" s="23">
        <v>1013.4</v>
      </c>
      <c r="P206" s="23">
        <v>545.79999999999995</v>
      </c>
      <c r="Q206" s="23">
        <v>6700</v>
      </c>
      <c r="R206" s="23">
        <v>950.78</v>
      </c>
      <c r="S206" s="23">
        <v>0</v>
      </c>
      <c r="T206" s="23">
        <v>0</v>
      </c>
      <c r="U206" s="23">
        <v>32643.58</v>
      </c>
      <c r="V206" s="23">
        <v>0</v>
      </c>
      <c r="W206" s="23">
        <f t="shared" si="19"/>
        <v>32643.58</v>
      </c>
      <c r="X206" s="21">
        <v>17500</v>
      </c>
      <c r="Y206" s="21">
        <v>0</v>
      </c>
      <c r="Z206" s="21">
        <v>240</v>
      </c>
      <c r="AA206" s="21">
        <v>241</v>
      </c>
      <c r="AB206" s="23">
        <f>W206/(D206+E206)</f>
        <v>4663.3685714285721</v>
      </c>
      <c r="AC206" s="23">
        <f>W206/Z206</f>
        <v>136.01491666666666</v>
      </c>
      <c r="AD206" s="23" t="s">
        <v>1735</v>
      </c>
      <c r="AE206" s="284"/>
    </row>
    <row r="207" spans="1:31" x14ac:dyDescent="0.25">
      <c r="A207" s="21" t="s">
        <v>607</v>
      </c>
      <c r="B207" s="32" t="s">
        <v>927</v>
      </c>
      <c r="C207" s="21" t="s">
        <v>943</v>
      </c>
      <c r="D207" s="21">
        <v>0</v>
      </c>
      <c r="E207" s="21">
        <v>1.02</v>
      </c>
      <c r="F207" s="21" t="s">
        <v>544</v>
      </c>
      <c r="G207" s="21" t="s">
        <v>943</v>
      </c>
      <c r="H207" s="21">
        <v>0</v>
      </c>
      <c r="I207" s="33">
        <v>4</v>
      </c>
      <c r="J207" s="33">
        <v>11</v>
      </c>
      <c r="K207" s="34">
        <v>4414</v>
      </c>
      <c r="L207" s="34">
        <v>69.48</v>
      </c>
      <c r="M207" s="34">
        <v>0</v>
      </c>
      <c r="N207" s="23">
        <v>0</v>
      </c>
      <c r="O207" s="23">
        <v>187.44</v>
      </c>
      <c r="P207" s="34">
        <v>463.88</v>
      </c>
      <c r="Q207" s="23">
        <v>1778.05</v>
      </c>
      <c r="R207" s="34">
        <v>228</v>
      </c>
      <c r="S207" s="23">
        <v>0</v>
      </c>
      <c r="T207" s="23">
        <v>0</v>
      </c>
      <c r="U207" s="23">
        <v>7140.85</v>
      </c>
      <c r="V207" s="23">
        <v>0</v>
      </c>
      <c r="W207" s="23">
        <f t="shared" si="19"/>
        <v>7140.85</v>
      </c>
      <c r="X207" s="21">
        <v>3500</v>
      </c>
      <c r="Y207" s="21">
        <v>0</v>
      </c>
      <c r="Z207" s="21">
        <v>44</v>
      </c>
      <c r="AA207" s="21">
        <v>31</v>
      </c>
      <c r="AB207" s="23">
        <f>W207/(D207+E207)</f>
        <v>7000.8333333333339</v>
      </c>
      <c r="AC207" s="23">
        <f>U207/Z207</f>
        <v>162.29204545454547</v>
      </c>
      <c r="AD207" s="23" t="s">
        <v>1947</v>
      </c>
      <c r="AE207" s="284">
        <v>1</v>
      </c>
    </row>
    <row r="208" spans="1:31" x14ac:dyDescent="0.25">
      <c r="A208" s="21" t="s">
        <v>50</v>
      </c>
      <c r="B208" s="32" t="s">
        <v>966</v>
      </c>
      <c r="C208" s="21" t="s">
        <v>981</v>
      </c>
      <c r="D208" s="21">
        <v>0</v>
      </c>
      <c r="E208" s="21">
        <v>7.73</v>
      </c>
      <c r="F208" s="21" t="s">
        <v>544</v>
      </c>
      <c r="G208" s="21" t="s">
        <v>981</v>
      </c>
      <c r="H208" s="21">
        <v>0</v>
      </c>
      <c r="I208" s="21">
        <v>7</v>
      </c>
      <c r="J208" s="33">
        <v>12</v>
      </c>
      <c r="K208" s="23">
        <v>8260</v>
      </c>
      <c r="L208" s="23">
        <v>132.30000000000001</v>
      </c>
      <c r="M208" s="23">
        <v>1293.52</v>
      </c>
      <c r="N208" s="23">
        <v>0</v>
      </c>
      <c r="O208" s="23">
        <v>356.3</v>
      </c>
      <c r="P208" s="23">
        <v>880.88</v>
      </c>
      <c r="Q208" s="23">
        <v>3111.59</v>
      </c>
      <c r="R208" s="23">
        <v>399</v>
      </c>
      <c r="S208" s="23">
        <v>0</v>
      </c>
      <c r="T208" s="23">
        <v>0</v>
      </c>
      <c r="U208" s="23">
        <f>SUM(K208:T208)</f>
        <v>14433.589999999998</v>
      </c>
      <c r="V208" s="23">
        <v>0</v>
      </c>
      <c r="W208" s="23">
        <f t="shared" si="19"/>
        <v>14433.589999999998</v>
      </c>
      <c r="X208" s="21">
        <v>6125</v>
      </c>
      <c r="Y208" s="21">
        <v>0</v>
      </c>
      <c r="Z208" s="21">
        <v>84</v>
      </c>
      <c r="AA208" s="21">
        <v>59</v>
      </c>
      <c r="AB208" s="23">
        <f>W208/(D208 +E208)</f>
        <v>1867.2173350582145</v>
      </c>
      <c r="AC208" s="23">
        <f>U208/Z208</f>
        <v>171.82845238095237</v>
      </c>
      <c r="AD208" s="23" t="s">
        <v>1684</v>
      </c>
      <c r="AE208" s="284">
        <v>0.31</v>
      </c>
    </row>
    <row r="209" spans="1:31" x14ac:dyDescent="0.25">
      <c r="A209" s="21" t="s">
        <v>604</v>
      </c>
      <c r="B209" s="32" t="s">
        <v>618</v>
      </c>
      <c r="C209" s="21" t="s">
        <v>629</v>
      </c>
      <c r="D209" s="21">
        <v>7</v>
      </c>
      <c r="E209" s="21">
        <v>0</v>
      </c>
      <c r="F209" s="21" t="s">
        <v>177</v>
      </c>
      <c r="G209" s="21" t="s">
        <v>629</v>
      </c>
      <c r="H209" s="21">
        <v>0</v>
      </c>
      <c r="I209" s="33">
        <v>20</v>
      </c>
      <c r="J209" s="33">
        <v>12</v>
      </c>
      <c r="K209" s="34">
        <v>21638.799999999999</v>
      </c>
      <c r="L209" s="34">
        <v>0</v>
      </c>
      <c r="M209" s="34">
        <v>4327.76</v>
      </c>
      <c r="N209" s="23">
        <v>0</v>
      </c>
      <c r="O209" s="23">
        <v>1015.2</v>
      </c>
      <c r="P209" s="34">
        <v>537.79999999999995</v>
      </c>
      <c r="Q209" s="23">
        <v>6700</v>
      </c>
      <c r="R209" s="34">
        <v>1026.5899999999999</v>
      </c>
      <c r="S209" s="23">
        <v>0</v>
      </c>
      <c r="T209" s="23">
        <v>0</v>
      </c>
      <c r="U209" s="23">
        <v>35246.15</v>
      </c>
      <c r="V209" s="23">
        <v>0</v>
      </c>
      <c r="W209" s="23">
        <f t="shared" si="19"/>
        <v>35246.15</v>
      </c>
      <c r="X209" s="21">
        <v>17500</v>
      </c>
      <c r="Y209" s="21">
        <v>0</v>
      </c>
      <c r="Z209" s="21">
        <v>240</v>
      </c>
      <c r="AA209" s="21">
        <v>128</v>
      </c>
      <c r="AB209" s="23">
        <f>W209/(D209+E209)</f>
        <v>5035.1642857142861</v>
      </c>
      <c r="AC209" s="23">
        <f>U209/Z209</f>
        <v>146.85895833333333</v>
      </c>
      <c r="AD209" s="23" t="s">
        <v>1702</v>
      </c>
      <c r="AE209" s="284"/>
    </row>
    <row r="210" spans="1:31" x14ac:dyDescent="0.25">
      <c r="A210" s="21" t="s">
        <v>607</v>
      </c>
      <c r="B210" s="32" t="s">
        <v>899</v>
      </c>
      <c r="C210" s="21" t="s">
        <v>900</v>
      </c>
      <c r="D210" s="21">
        <v>0</v>
      </c>
      <c r="E210" s="21">
        <v>5.23</v>
      </c>
      <c r="F210" s="21" t="s">
        <v>544</v>
      </c>
      <c r="G210" s="21" t="s">
        <v>900</v>
      </c>
      <c r="H210" s="21">
        <v>0</v>
      </c>
      <c r="I210" s="33">
        <v>15</v>
      </c>
      <c r="J210" s="33">
        <v>12</v>
      </c>
      <c r="K210" s="34">
        <v>16552.5</v>
      </c>
      <c r="L210" s="34">
        <v>347.4</v>
      </c>
      <c r="M210" s="34">
        <v>0</v>
      </c>
      <c r="N210" s="23">
        <v>0</v>
      </c>
      <c r="O210" s="23">
        <v>937.2</v>
      </c>
      <c r="P210" s="34">
        <v>2319.4</v>
      </c>
      <c r="Q210" s="23">
        <v>6667.61</v>
      </c>
      <c r="R210" s="34">
        <v>855</v>
      </c>
      <c r="S210" s="23">
        <v>0</v>
      </c>
      <c r="T210" s="23">
        <v>0</v>
      </c>
      <c r="U210" s="23">
        <v>27679.11</v>
      </c>
      <c r="V210" s="23">
        <v>0</v>
      </c>
      <c r="W210" s="23">
        <f t="shared" si="19"/>
        <v>27679.11</v>
      </c>
      <c r="X210" s="21">
        <v>13125</v>
      </c>
      <c r="Y210" s="21">
        <v>0</v>
      </c>
      <c r="Z210" s="21">
        <v>180</v>
      </c>
      <c r="AA210" s="21">
        <v>62</v>
      </c>
      <c r="AB210" s="23">
        <f>W210/(D210+E210)</f>
        <v>5292.3728489483747</v>
      </c>
      <c r="AC210" s="23">
        <f>U210/Z210</f>
        <v>153.77283333333332</v>
      </c>
      <c r="AD210" s="23" t="s">
        <v>2016</v>
      </c>
      <c r="AE210" s="284">
        <v>1</v>
      </c>
    </row>
    <row r="211" spans="1:31" x14ac:dyDescent="0.25">
      <c r="A211" s="21" t="s">
        <v>607</v>
      </c>
      <c r="B211" s="32" t="s">
        <v>630</v>
      </c>
      <c r="C211" s="21" t="s">
        <v>633</v>
      </c>
      <c r="D211" s="33">
        <v>7</v>
      </c>
      <c r="E211" s="33">
        <v>0</v>
      </c>
      <c r="F211" s="21" t="s">
        <v>177</v>
      </c>
      <c r="G211" s="21" t="s">
        <v>633</v>
      </c>
      <c r="H211" s="21">
        <v>0</v>
      </c>
      <c r="I211" s="33">
        <v>20</v>
      </c>
      <c r="J211" s="33">
        <v>13</v>
      </c>
      <c r="K211" s="34">
        <v>21638.799999999999</v>
      </c>
      <c r="L211" s="34">
        <v>0</v>
      </c>
      <c r="M211" s="34">
        <v>4327.76</v>
      </c>
      <c r="N211" s="23">
        <v>0</v>
      </c>
      <c r="O211" s="23">
        <v>1015.2</v>
      </c>
      <c r="P211" s="34">
        <v>537.79999999999995</v>
      </c>
      <c r="Q211" s="23">
        <v>6700</v>
      </c>
      <c r="R211" s="34">
        <v>1026.5899999999999</v>
      </c>
      <c r="S211" s="23">
        <v>0</v>
      </c>
      <c r="T211" s="23">
        <v>0</v>
      </c>
      <c r="U211" s="23">
        <v>35246.15</v>
      </c>
      <c r="V211" s="23">
        <v>0</v>
      </c>
      <c r="W211" s="23">
        <f t="shared" si="19"/>
        <v>35246.15</v>
      </c>
      <c r="X211" s="21">
        <v>17500</v>
      </c>
      <c r="Y211" s="21">
        <v>0</v>
      </c>
      <c r="Z211" s="21">
        <v>260</v>
      </c>
      <c r="AA211" s="21">
        <v>191</v>
      </c>
      <c r="AB211" s="23">
        <f>W211/(D211+E211)</f>
        <v>5035.1642857142861</v>
      </c>
      <c r="AC211" s="23">
        <f>U211/Z211</f>
        <v>135.5621153846154</v>
      </c>
      <c r="AD211" s="23" t="s">
        <v>1760</v>
      </c>
      <c r="AE211" s="284"/>
    </row>
    <row r="212" spans="1:31" x14ac:dyDescent="0.25">
      <c r="A212" s="21" t="s">
        <v>469</v>
      </c>
      <c r="B212" s="38" t="s">
        <v>899</v>
      </c>
      <c r="C212" s="21" t="s">
        <v>1759</v>
      </c>
      <c r="D212" s="21">
        <v>0</v>
      </c>
      <c r="E212" s="21">
        <v>5.86</v>
      </c>
      <c r="F212" s="21" t="s">
        <v>544</v>
      </c>
      <c r="G212" s="21" t="s">
        <v>1759</v>
      </c>
      <c r="H212" s="21">
        <v>0</v>
      </c>
      <c r="I212" s="21">
        <v>17</v>
      </c>
      <c r="J212" s="21">
        <v>12</v>
      </c>
      <c r="K212" s="23">
        <v>18759.5</v>
      </c>
      <c r="L212" s="23">
        <v>347.4</v>
      </c>
      <c r="M212" s="23">
        <v>0</v>
      </c>
      <c r="N212" s="23">
        <v>0</v>
      </c>
      <c r="O212" s="23">
        <v>937.2</v>
      </c>
      <c r="P212" s="23">
        <v>2319.4</v>
      </c>
      <c r="Q212" s="23">
        <v>7556.62</v>
      </c>
      <c r="R212" s="23">
        <v>960</v>
      </c>
      <c r="S212" s="23">
        <v>0</v>
      </c>
      <c r="T212" s="23">
        <v>0</v>
      </c>
      <c r="U212" s="23">
        <v>30889.119999999999</v>
      </c>
      <c r="V212" s="23">
        <v>0</v>
      </c>
      <c r="W212" s="23">
        <f t="shared" si="19"/>
        <v>30889.119999999999</v>
      </c>
      <c r="X212" s="21">
        <v>14875</v>
      </c>
      <c r="Y212" s="21">
        <v>0</v>
      </c>
      <c r="Z212" s="21">
        <v>204</v>
      </c>
      <c r="AA212" s="21">
        <v>91</v>
      </c>
      <c r="AB212" s="23">
        <f>W212/(D212+E212)</f>
        <v>5271.1808873720129</v>
      </c>
      <c r="AC212" s="23">
        <f>W212/Z212</f>
        <v>151.41725490196077</v>
      </c>
      <c r="AD212" s="23" t="s">
        <v>1760</v>
      </c>
      <c r="AE212" s="284">
        <v>1</v>
      </c>
    </row>
    <row r="213" spans="1:31" x14ac:dyDescent="0.25">
      <c r="A213" s="21" t="s">
        <v>50</v>
      </c>
      <c r="B213" s="39" t="s">
        <v>630</v>
      </c>
      <c r="C213" s="21" t="s">
        <v>640</v>
      </c>
      <c r="D213" s="21">
        <v>26</v>
      </c>
      <c r="E213" s="21">
        <v>0</v>
      </c>
      <c r="F213" s="21" t="s">
        <v>177</v>
      </c>
      <c r="G213" s="21" t="s">
        <v>640</v>
      </c>
      <c r="H213" s="21">
        <v>0</v>
      </c>
      <c r="I213" s="21">
        <v>20</v>
      </c>
      <c r="J213" s="33">
        <v>12</v>
      </c>
      <c r="K213" s="23">
        <v>22369.599999999999</v>
      </c>
      <c r="L213" s="23">
        <v>0</v>
      </c>
      <c r="M213" s="23">
        <v>4473.92</v>
      </c>
      <c r="N213" s="23">
        <v>0</v>
      </c>
      <c r="O213" s="23">
        <v>1089.8</v>
      </c>
      <c r="P213" s="23">
        <v>11991.4</v>
      </c>
      <c r="Q213" s="23">
        <v>6700</v>
      </c>
      <c r="R213" s="23">
        <v>1398.74</v>
      </c>
      <c r="S213" s="23">
        <v>0</v>
      </c>
      <c r="T213" s="23">
        <v>0</v>
      </c>
      <c r="U213" s="23">
        <v>48023.46</v>
      </c>
      <c r="V213" s="23">
        <v>0</v>
      </c>
      <c r="W213" s="23">
        <f t="shared" si="19"/>
        <v>48023.46</v>
      </c>
      <c r="X213" s="21">
        <v>66250</v>
      </c>
      <c r="Y213" s="21">
        <v>0</v>
      </c>
      <c r="Z213" s="21">
        <v>240</v>
      </c>
      <c r="AA213" s="21">
        <v>226</v>
      </c>
      <c r="AB213" s="23">
        <f>W213/(D213 +E213)</f>
        <v>1847.0561538461538</v>
      </c>
      <c r="AC213" s="23">
        <f>U213/Z213</f>
        <v>200.09774999999999</v>
      </c>
      <c r="AD213" s="23" t="s">
        <v>1666</v>
      </c>
      <c r="AE213" s="284"/>
    </row>
    <row r="214" spans="1:31" x14ac:dyDescent="0.25">
      <c r="A214" s="21" t="s">
        <v>50</v>
      </c>
      <c r="B214" s="32" t="s">
        <v>985</v>
      </c>
      <c r="C214" s="21" t="s">
        <v>996</v>
      </c>
      <c r="D214" s="21">
        <v>0</v>
      </c>
      <c r="E214" s="21">
        <v>12.75</v>
      </c>
      <c r="F214" s="21" t="s">
        <v>544</v>
      </c>
      <c r="G214" s="21" t="s">
        <v>996</v>
      </c>
      <c r="H214" s="21">
        <v>0</v>
      </c>
      <c r="I214" s="21">
        <v>10</v>
      </c>
      <c r="J214" s="33">
        <v>12</v>
      </c>
      <c r="K214" s="23">
        <v>12580</v>
      </c>
      <c r="L214" s="23">
        <v>204.6</v>
      </c>
      <c r="M214" s="23">
        <v>1970.03</v>
      </c>
      <c r="N214" s="23">
        <v>0</v>
      </c>
      <c r="O214" s="23">
        <v>878.6</v>
      </c>
      <c r="P214" s="23">
        <v>5933.6</v>
      </c>
      <c r="Q214" s="23">
        <v>4445.13</v>
      </c>
      <c r="R214" s="23">
        <v>570</v>
      </c>
      <c r="S214" s="23">
        <v>0</v>
      </c>
      <c r="T214" s="23">
        <v>0</v>
      </c>
      <c r="U214" s="23">
        <v>26581.96</v>
      </c>
      <c r="V214" s="23">
        <v>0</v>
      </c>
      <c r="W214" s="23">
        <f t="shared" si="19"/>
        <v>26581.96</v>
      </c>
      <c r="X214" s="21">
        <v>32500</v>
      </c>
      <c r="Y214" s="21">
        <v>0</v>
      </c>
      <c r="Z214" s="21">
        <v>120</v>
      </c>
      <c r="AA214" s="21">
        <v>104</v>
      </c>
      <c r="AB214" s="23">
        <f>W214/(D214 +E214)</f>
        <v>2084.8596078431374</v>
      </c>
      <c r="AC214" s="23">
        <f>U214/Z214</f>
        <v>221.51633333333334</v>
      </c>
      <c r="AD214" s="23" t="s">
        <v>1666</v>
      </c>
      <c r="AE214" s="284">
        <v>1</v>
      </c>
    </row>
    <row r="215" spans="1:31" x14ac:dyDescent="0.25">
      <c r="A215" s="21" t="s">
        <v>50</v>
      </c>
      <c r="B215" s="32" t="s">
        <v>966</v>
      </c>
      <c r="C215" s="21" t="s">
        <v>1297</v>
      </c>
      <c r="D215" s="21">
        <v>0</v>
      </c>
      <c r="E215" s="21">
        <v>7.03</v>
      </c>
      <c r="F215" s="21" t="s">
        <v>544</v>
      </c>
      <c r="G215" s="21" t="s">
        <v>1296</v>
      </c>
      <c r="H215" s="21">
        <v>0</v>
      </c>
      <c r="I215" s="21">
        <v>5</v>
      </c>
      <c r="J215" s="33">
        <v>12</v>
      </c>
      <c r="K215" s="23">
        <v>4720</v>
      </c>
      <c r="L215" s="23">
        <v>75.599999999999994</v>
      </c>
      <c r="M215" s="23">
        <v>739.15</v>
      </c>
      <c r="N215" s="23">
        <v>0</v>
      </c>
      <c r="O215" s="23">
        <v>203.6</v>
      </c>
      <c r="P215" s="23">
        <v>503.36</v>
      </c>
      <c r="Q215" s="23">
        <v>1644.44</v>
      </c>
      <c r="R215" s="23">
        <v>228</v>
      </c>
      <c r="S215" s="23">
        <v>0</v>
      </c>
      <c r="T215" s="23">
        <v>0</v>
      </c>
      <c r="U215" s="23">
        <f>SUM(K215:T215)</f>
        <v>8114.15</v>
      </c>
      <c r="V215" s="23">
        <v>0</v>
      </c>
      <c r="W215" s="23">
        <f t="shared" si="19"/>
        <v>8114.15</v>
      </c>
      <c r="X215" s="21">
        <v>4375</v>
      </c>
      <c r="Y215" s="21">
        <v>0</v>
      </c>
      <c r="Z215" s="21">
        <v>60</v>
      </c>
      <c r="AA215" s="21">
        <v>52</v>
      </c>
      <c r="AB215" s="23">
        <f>W215/(D215 +E215)</f>
        <v>1154.2176386913229</v>
      </c>
      <c r="AC215" s="23">
        <f>U215/Z215</f>
        <v>135.23583333333332</v>
      </c>
      <c r="AD215" s="23" t="s">
        <v>1683</v>
      </c>
      <c r="AE215" s="284">
        <v>0.24</v>
      </c>
    </row>
    <row r="216" spans="1:31" x14ac:dyDescent="0.25">
      <c r="A216" s="21" t="s">
        <v>469</v>
      </c>
      <c r="B216" s="38" t="s">
        <v>630</v>
      </c>
      <c r="C216" s="21" t="s">
        <v>634</v>
      </c>
      <c r="D216" s="21">
        <v>7</v>
      </c>
      <c r="E216" s="21">
        <v>0</v>
      </c>
      <c r="F216" s="21" t="s">
        <v>177</v>
      </c>
      <c r="G216" s="21" t="s">
        <v>634</v>
      </c>
      <c r="H216" s="21">
        <v>0</v>
      </c>
      <c r="I216" s="21">
        <v>20</v>
      </c>
      <c r="J216" s="21">
        <v>12</v>
      </c>
      <c r="K216" s="23">
        <v>19528</v>
      </c>
      <c r="L216" s="23">
        <v>0</v>
      </c>
      <c r="M216" s="23">
        <v>3905.6</v>
      </c>
      <c r="N216" s="23">
        <v>0</v>
      </c>
      <c r="O216" s="23">
        <v>1013.4</v>
      </c>
      <c r="P216" s="23">
        <v>545.79999999999995</v>
      </c>
      <c r="Q216" s="23">
        <v>6700</v>
      </c>
      <c r="R216" s="23">
        <v>950.78</v>
      </c>
      <c r="S216" s="23">
        <v>0</v>
      </c>
      <c r="T216" s="23">
        <v>0</v>
      </c>
      <c r="U216" s="23">
        <v>32643.58</v>
      </c>
      <c r="V216" s="23">
        <v>0</v>
      </c>
      <c r="W216" s="23">
        <f t="shared" si="19"/>
        <v>32643.58</v>
      </c>
      <c r="X216" s="21">
        <v>17500</v>
      </c>
      <c r="Y216" s="21">
        <v>0</v>
      </c>
      <c r="Z216" s="21">
        <v>240</v>
      </c>
      <c r="AA216" s="21">
        <v>248</v>
      </c>
      <c r="AB216" s="23">
        <f t="shared" ref="AB216:AB229" si="20">W216/(D216+E216)</f>
        <v>4663.3685714285721</v>
      </c>
      <c r="AC216" s="23">
        <f>W216/Z216</f>
        <v>136.01491666666666</v>
      </c>
      <c r="AD216" s="23" t="s">
        <v>1683</v>
      </c>
      <c r="AE216" s="284"/>
    </row>
    <row r="217" spans="1:31" x14ac:dyDescent="0.25">
      <c r="A217" s="21" t="s">
        <v>473</v>
      </c>
      <c r="B217" s="38" t="s">
        <v>1045</v>
      </c>
      <c r="C217" s="21" t="s">
        <v>1054</v>
      </c>
      <c r="D217" s="21">
        <v>0</v>
      </c>
      <c r="E217" s="21">
        <v>7</v>
      </c>
      <c r="F217" s="21" t="s">
        <v>544</v>
      </c>
      <c r="G217" s="21" t="s">
        <v>1054</v>
      </c>
      <c r="H217" s="21">
        <v>0</v>
      </c>
      <c r="I217" s="21">
        <v>3</v>
      </c>
      <c r="J217" s="21">
        <v>11</v>
      </c>
      <c r="K217" s="23">
        <v>3310.5</v>
      </c>
      <c r="L217" s="23">
        <v>52.11</v>
      </c>
      <c r="M217" s="23">
        <v>0</v>
      </c>
      <c r="N217" s="23">
        <v>0</v>
      </c>
      <c r="O217" s="23">
        <v>140.58000000000001</v>
      </c>
      <c r="P217" s="23">
        <v>347.91</v>
      </c>
      <c r="Q217" s="23">
        <v>1233.33</v>
      </c>
      <c r="R217" s="23">
        <v>171</v>
      </c>
      <c r="S217" s="23">
        <v>0</v>
      </c>
      <c r="T217" s="23">
        <v>0</v>
      </c>
      <c r="U217" s="23">
        <v>5255.43</v>
      </c>
      <c r="V217" s="23">
        <v>0</v>
      </c>
      <c r="W217" s="23">
        <f t="shared" si="19"/>
        <v>5255.43</v>
      </c>
      <c r="X217" s="21">
        <v>2625</v>
      </c>
      <c r="Y217" s="21">
        <v>0</v>
      </c>
      <c r="Z217" s="21">
        <v>33</v>
      </c>
      <c r="AA217" s="21">
        <v>33</v>
      </c>
      <c r="AB217" s="23">
        <f t="shared" si="20"/>
        <v>750.77571428571434</v>
      </c>
      <c r="AC217" s="23">
        <f>W217/Z217</f>
        <v>159.25545454545454</v>
      </c>
      <c r="AD217" s="23" t="s">
        <v>1949</v>
      </c>
      <c r="AE217" s="284">
        <v>0.15</v>
      </c>
    </row>
    <row r="218" spans="1:31" x14ac:dyDescent="0.25">
      <c r="A218" s="21" t="s">
        <v>607</v>
      </c>
      <c r="B218" s="32" t="s">
        <v>797</v>
      </c>
      <c r="C218" s="21" t="s">
        <v>919</v>
      </c>
      <c r="D218" s="21">
        <v>0</v>
      </c>
      <c r="E218" s="21">
        <v>3.47</v>
      </c>
      <c r="F218" s="21" t="s">
        <v>544</v>
      </c>
      <c r="G218" s="21" t="s">
        <v>920</v>
      </c>
      <c r="H218" s="21">
        <v>0</v>
      </c>
      <c r="I218" s="33">
        <v>7</v>
      </c>
      <c r="J218" s="33">
        <v>11</v>
      </c>
      <c r="K218" s="34">
        <v>7724.5</v>
      </c>
      <c r="L218" s="34">
        <v>121.59</v>
      </c>
      <c r="M218" s="34">
        <v>0</v>
      </c>
      <c r="N218" s="23">
        <v>0</v>
      </c>
      <c r="O218" s="23">
        <v>328.02</v>
      </c>
      <c r="P218" s="34">
        <v>811.79</v>
      </c>
      <c r="Q218" s="23">
        <v>3111.59</v>
      </c>
      <c r="R218" s="34">
        <v>399</v>
      </c>
      <c r="S218" s="23">
        <v>0</v>
      </c>
      <c r="T218" s="23">
        <v>0</v>
      </c>
      <c r="U218" s="23">
        <v>12496.49</v>
      </c>
      <c r="V218" s="23">
        <v>0</v>
      </c>
      <c r="W218" s="23">
        <f t="shared" si="19"/>
        <v>12496.49</v>
      </c>
      <c r="X218" s="21">
        <v>8725</v>
      </c>
      <c r="Y218" s="21">
        <v>0</v>
      </c>
      <c r="Z218" s="21">
        <v>77</v>
      </c>
      <c r="AA218" s="21">
        <v>57</v>
      </c>
      <c r="AB218" s="23">
        <f t="shared" si="20"/>
        <v>3601.2939481268008</v>
      </c>
      <c r="AC218" s="23">
        <f>U218/Z218</f>
        <v>162.29207792207791</v>
      </c>
      <c r="AD218" s="23" t="s">
        <v>1933</v>
      </c>
      <c r="AE218" s="284">
        <v>1</v>
      </c>
    </row>
    <row r="219" spans="1:31" x14ac:dyDescent="0.25">
      <c r="A219" s="21" t="s">
        <v>473</v>
      </c>
      <c r="B219" s="38" t="s">
        <v>1211</v>
      </c>
      <c r="C219" s="21" t="s">
        <v>1215</v>
      </c>
      <c r="D219" s="21">
        <v>0</v>
      </c>
      <c r="E219" s="21">
        <v>8.9719999999999995</v>
      </c>
      <c r="F219" s="21" t="s">
        <v>544</v>
      </c>
      <c r="G219" s="21" t="s">
        <v>1215</v>
      </c>
      <c r="H219" s="21">
        <v>0</v>
      </c>
      <c r="I219" s="21">
        <v>3</v>
      </c>
      <c r="J219" s="21">
        <v>11</v>
      </c>
      <c r="K219" s="23">
        <v>3660.45</v>
      </c>
      <c r="L219" s="23">
        <v>57.62</v>
      </c>
      <c r="M219" s="23">
        <v>573.22</v>
      </c>
      <c r="N219" s="23">
        <v>0</v>
      </c>
      <c r="O219" s="23">
        <v>157.32</v>
      </c>
      <c r="P219" s="23">
        <v>364.11</v>
      </c>
      <c r="Q219" s="23">
        <v>934.8</v>
      </c>
      <c r="R219" s="23">
        <v>171</v>
      </c>
      <c r="S219" s="23">
        <v>0</v>
      </c>
      <c r="T219" s="23">
        <v>0</v>
      </c>
      <c r="U219" s="23">
        <v>5918.52</v>
      </c>
      <c r="V219" s="23">
        <v>0</v>
      </c>
      <c r="W219" s="23">
        <f t="shared" si="19"/>
        <v>5918.52</v>
      </c>
      <c r="X219" s="21">
        <v>3370</v>
      </c>
      <c r="Y219" s="21">
        <v>0</v>
      </c>
      <c r="Z219" s="21">
        <v>33</v>
      </c>
      <c r="AA219" s="21">
        <v>33</v>
      </c>
      <c r="AB219" s="23">
        <f t="shared" si="20"/>
        <v>659.66562639322342</v>
      </c>
      <c r="AC219" s="23">
        <f>W219/Z219</f>
        <v>179.34909090909093</v>
      </c>
      <c r="AD219" s="23" t="s">
        <v>1933</v>
      </c>
      <c r="AE219" s="284">
        <v>0.15</v>
      </c>
    </row>
    <row r="220" spans="1:31" x14ac:dyDescent="0.25">
      <c r="A220" s="21" t="s">
        <v>473</v>
      </c>
      <c r="B220" s="38" t="s">
        <v>797</v>
      </c>
      <c r="C220" s="21" t="s">
        <v>923</v>
      </c>
      <c r="D220" s="21">
        <v>0</v>
      </c>
      <c r="E220" s="21">
        <v>4.96</v>
      </c>
      <c r="F220" s="21" t="s">
        <v>544</v>
      </c>
      <c r="G220" s="21" t="s">
        <v>923</v>
      </c>
      <c r="H220" s="21">
        <v>0</v>
      </c>
      <c r="I220" s="21">
        <v>10</v>
      </c>
      <c r="J220" s="21">
        <v>12</v>
      </c>
      <c r="K220" s="23">
        <v>11035</v>
      </c>
      <c r="L220" s="23">
        <v>173.7</v>
      </c>
      <c r="M220" s="23">
        <v>0</v>
      </c>
      <c r="N220" s="23">
        <v>0</v>
      </c>
      <c r="O220" s="23">
        <v>468.6</v>
      </c>
      <c r="P220" s="23">
        <v>1159.7</v>
      </c>
      <c r="Q220" s="23">
        <v>4445.13</v>
      </c>
      <c r="R220" s="23">
        <v>570</v>
      </c>
      <c r="S220" s="23">
        <v>0</v>
      </c>
      <c r="T220" s="23">
        <v>0</v>
      </c>
      <c r="U220" s="23">
        <v>17852.13</v>
      </c>
      <c r="V220" s="23">
        <v>0</v>
      </c>
      <c r="W220" s="23">
        <f t="shared" si="19"/>
        <v>17852.13</v>
      </c>
      <c r="X220" s="21">
        <v>12400</v>
      </c>
      <c r="Y220" s="21">
        <v>0</v>
      </c>
      <c r="Z220" s="21">
        <v>110</v>
      </c>
      <c r="AA220" s="21">
        <v>48</v>
      </c>
      <c r="AB220" s="23">
        <f t="shared" si="20"/>
        <v>3599.2197580645166</v>
      </c>
      <c r="AC220" s="23">
        <f>W220/Z220</f>
        <v>162.29209090909092</v>
      </c>
      <c r="AD220" s="23" t="s">
        <v>1750</v>
      </c>
      <c r="AE220" s="284">
        <v>1</v>
      </c>
    </row>
    <row r="221" spans="1:31" x14ac:dyDescent="0.25">
      <c r="A221" s="21" t="s">
        <v>469</v>
      </c>
      <c r="B221" s="38" t="s">
        <v>653</v>
      </c>
      <c r="C221" s="21" t="s">
        <v>654</v>
      </c>
      <c r="D221" s="21">
        <v>9.83</v>
      </c>
      <c r="E221" s="21">
        <v>0</v>
      </c>
      <c r="F221" s="21" t="s">
        <v>177</v>
      </c>
      <c r="G221" s="21" t="s">
        <v>654</v>
      </c>
      <c r="H221" s="21">
        <v>0</v>
      </c>
      <c r="I221" s="21">
        <v>22</v>
      </c>
      <c r="J221" s="21">
        <v>12</v>
      </c>
      <c r="K221" s="23">
        <v>21709.599999999999</v>
      </c>
      <c r="L221" s="23">
        <v>0</v>
      </c>
      <c r="M221" s="23">
        <v>4341.92</v>
      </c>
      <c r="N221" s="23">
        <v>0</v>
      </c>
      <c r="O221" s="23">
        <v>905.96</v>
      </c>
      <c r="P221" s="23">
        <v>1260.5999999999999</v>
      </c>
      <c r="Q221" s="23">
        <v>7810</v>
      </c>
      <c r="R221" s="23">
        <v>1254</v>
      </c>
      <c r="S221" s="23">
        <v>0</v>
      </c>
      <c r="T221" s="23">
        <v>0</v>
      </c>
      <c r="U221" s="23">
        <v>37282.088000000003</v>
      </c>
      <c r="V221" s="23">
        <v>0</v>
      </c>
      <c r="W221" s="23">
        <f t="shared" si="19"/>
        <v>37282.088000000003</v>
      </c>
      <c r="X221" s="21">
        <v>24575</v>
      </c>
      <c r="Y221" s="21">
        <v>0</v>
      </c>
      <c r="Z221" s="21">
        <v>264</v>
      </c>
      <c r="AA221" s="21">
        <v>286</v>
      </c>
      <c r="AB221" s="23">
        <f t="shared" si="20"/>
        <v>3792.6844354018313</v>
      </c>
      <c r="AC221" s="23">
        <f>W221/Z221</f>
        <v>141.22003030303031</v>
      </c>
      <c r="AD221" s="23" t="s">
        <v>1750</v>
      </c>
      <c r="AE221" s="284"/>
    </row>
    <row r="222" spans="1:31" x14ac:dyDescent="0.25">
      <c r="A222" s="21" t="s">
        <v>469</v>
      </c>
      <c r="B222" s="38" t="s">
        <v>1222</v>
      </c>
      <c r="C222" s="21" t="s">
        <v>1231</v>
      </c>
      <c r="D222" s="21">
        <v>0</v>
      </c>
      <c r="E222" s="21">
        <v>9.85</v>
      </c>
      <c r="F222" s="21" t="s">
        <v>544</v>
      </c>
      <c r="G222" s="21" t="s">
        <v>1231</v>
      </c>
      <c r="H222" s="21">
        <v>0</v>
      </c>
      <c r="I222" s="21">
        <v>3</v>
      </c>
      <c r="J222" s="21">
        <v>11</v>
      </c>
      <c r="K222" s="23">
        <v>3660.45</v>
      </c>
      <c r="L222" s="23">
        <v>57.62</v>
      </c>
      <c r="M222" s="23">
        <v>573.22</v>
      </c>
      <c r="N222" s="23">
        <v>0</v>
      </c>
      <c r="O222" s="23">
        <v>157.32</v>
      </c>
      <c r="P222" s="23">
        <v>364.11</v>
      </c>
      <c r="Q222" s="23">
        <v>934.8</v>
      </c>
      <c r="R222" s="23">
        <v>171</v>
      </c>
      <c r="S222" s="23">
        <v>0</v>
      </c>
      <c r="T222" s="23">
        <v>0</v>
      </c>
      <c r="U222" s="23">
        <v>5918.52</v>
      </c>
      <c r="V222" s="23">
        <v>0</v>
      </c>
      <c r="W222" s="23">
        <f t="shared" si="19"/>
        <v>5918.52</v>
      </c>
      <c r="X222" s="21">
        <v>3694</v>
      </c>
      <c r="Y222" s="21">
        <v>0</v>
      </c>
      <c r="Z222" s="21">
        <v>33</v>
      </c>
      <c r="AA222" s="21">
        <v>33</v>
      </c>
      <c r="AB222" s="23">
        <f t="shared" si="20"/>
        <v>600.86497461928946</v>
      </c>
      <c r="AC222" s="23">
        <f>W222/Z222</f>
        <v>179.34909090909093</v>
      </c>
      <c r="AD222" s="23" t="s">
        <v>1750</v>
      </c>
      <c r="AE222" s="284">
        <v>0.15</v>
      </c>
    </row>
    <row r="223" spans="1:31" x14ac:dyDescent="0.25">
      <c r="A223" s="21" t="s">
        <v>607</v>
      </c>
      <c r="B223" s="32" t="s">
        <v>642</v>
      </c>
      <c r="C223" s="21" t="s">
        <v>643</v>
      </c>
      <c r="D223" s="21">
        <v>7</v>
      </c>
      <c r="E223" s="21">
        <v>0</v>
      </c>
      <c r="F223" s="21" t="s">
        <v>177</v>
      </c>
      <c r="G223" s="21" t="s">
        <v>643</v>
      </c>
      <c r="H223" s="21">
        <v>0</v>
      </c>
      <c r="I223" s="33">
        <v>20</v>
      </c>
      <c r="J223" s="33">
        <v>12</v>
      </c>
      <c r="K223" s="34">
        <v>19736</v>
      </c>
      <c r="L223" s="34">
        <v>0</v>
      </c>
      <c r="M223" s="34">
        <v>3947.2</v>
      </c>
      <c r="N223" s="23">
        <v>0</v>
      </c>
      <c r="O223" s="23">
        <v>823.6</v>
      </c>
      <c r="P223" s="34">
        <v>1146</v>
      </c>
      <c r="Q223" s="23">
        <v>7100</v>
      </c>
      <c r="R223" s="34">
        <v>1140</v>
      </c>
      <c r="S223" s="23">
        <v>0</v>
      </c>
      <c r="T223" s="23">
        <v>0</v>
      </c>
      <c r="U223" s="23">
        <v>33892.800000000003</v>
      </c>
      <c r="V223" s="23">
        <v>0</v>
      </c>
      <c r="W223" s="23">
        <f t="shared" si="19"/>
        <v>33892.800000000003</v>
      </c>
      <c r="X223" s="21">
        <v>17500</v>
      </c>
      <c r="Y223" s="21">
        <v>0</v>
      </c>
      <c r="Z223" s="21">
        <v>240</v>
      </c>
      <c r="AA223" s="21">
        <v>139</v>
      </c>
      <c r="AB223" s="23">
        <f t="shared" si="20"/>
        <v>4841.8285714285721</v>
      </c>
      <c r="AC223" s="23">
        <f t="shared" ref="AC223:AC233" si="21">U223/Z223</f>
        <v>141.22</v>
      </c>
      <c r="AD223" s="23" t="s">
        <v>1931</v>
      </c>
      <c r="AE223" s="284"/>
    </row>
    <row r="224" spans="1:31" x14ac:dyDescent="0.25">
      <c r="A224" s="21" t="s">
        <v>607</v>
      </c>
      <c r="B224" s="32" t="s">
        <v>927</v>
      </c>
      <c r="C224" s="21" t="s">
        <v>944</v>
      </c>
      <c r="D224" s="21">
        <v>0</v>
      </c>
      <c r="E224" s="21">
        <v>7</v>
      </c>
      <c r="F224" s="21" t="s">
        <v>544</v>
      </c>
      <c r="G224" s="21" t="s">
        <v>943</v>
      </c>
      <c r="H224" s="21">
        <v>0</v>
      </c>
      <c r="I224" s="33">
        <v>6</v>
      </c>
      <c r="J224" s="33">
        <v>11</v>
      </c>
      <c r="K224" s="34">
        <v>6621</v>
      </c>
      <c r="L224" s="34">
        <v>104.22</v>
      </c>
      <c r="M224" s="34">
        <v>0</v>
      </c>
      <c r="N224" s="23">
        <v>0</v>
      </c>
      <c r="O224" s="23">
        <v>281.16000000000003</v>
      </c>
      <c r="P224" s="34">
        <v>695.82</v>
      </c>
      <c r="Q224" s="23">
        <v>2466.66</v>
      </c>
      <c r="R224" s="34">
        <v>342</v>
      </c>
      <c r="S224" s="23">
        <v>0</v>
      </c>
      <c r="T224" s="23">
        <v>0</v>
      </c>
      <c r="U224" s="23">
        <v>10510.86</v>
      </c>
      <c r="V224" s="23">
        <v>0</v>
      </c>
      <c r="W224" s="23">
        <f t="shared" si="19"/>
        <v>10510.86</v>
      </c>
      <c r="X224" s="21">
        <v>5250</v>
      </c>
      <c r="Y224" s="21">
        <v>0</v>
      </c>
      <c r="Z224" s="21">
        <v>66</v>
      </c>
      <c r="AA224" s="21">
        <v>47</v>
      </c>
      <c r="AB224" s="23">
        <f t="shared" si="20"/>
        <v>1501.5514285714287</v>
      </c>
      <c r="AC224" s="23">
        <f t="shared" si="21"/>
        <v>159.25545454545454</v>
      </c>
      <c r="AD224" s="23" t="s">
        <v>1931</v>
      </c>
      <c r="AE224" s="284">
        <v>0.3</v>
      </c>
    </row>
    <row r="225" spans="1:31" x14ac:dyDescent="0.25">
      <c r="A225" s="21" t="s">
        <v>604</v>
      </c>
      <c r="B225" s="32" t="s">
        <v>985</v>
      </c>
      <c r="C225" s="21" t="s">
        <v>997</v>
      </c>
      <c r="D225" s="21">
        <v>8.5</v>
      </c>
      <c r="E225" s="21">
        <v>0</v>
      </c>
      <c r="F225" s="21" t="s">
        <v>177</v>
      </c>
      <c r="G225" s="21" t="s">
        <v>997</v>
      </c>
      <c r="H225" s="21">
        <v>0</v>
      </c>
      <c r="I225" s="33">
        <v>20</v>
      </c>
      <c r="J225" s="33">
        <v>12</v>
      </c>
      <c r="K225" s="34">
        <v>24851.200000000001</v>
      </c>
      <c r="L225" s="34">
        <v>398.04</v>
      </c>
      <c r="M225" s="34">
        <v>3891.7</v>
      </c>
      <c r="N225" s="23">
        <v>0</v>
      </c>
      <c r="O225" s="23">
        <v>1078.8</v>
      </c>
      <c r="P225" s="34">
        <v>2496</v>
      </c>
      <c r="Q225" s="23">
        <v>10740</v>
      </c>
      <c r="R225" s="34">
        <v>1140</v>
      </c>
      <c r="S225" s="23">
        <v>0</v>
      </c>
      <c r="T225" s="23">
        <v>0</v>
      </c>
      <c r="U225" s="23">
        <v>44595.74</v>
      </c>
      <c r="V225" s="23">
        <v>0</v>
      </c>
      <c r="W225" s="23">
        <f t="shared" si="19"/>
        <v>44595.74</v>
      </c>
      <c r="X225" s="21">
        <v>21250</v>
      </c>
      <c r="Y225" s="21">
        <v>0</v>
      </c>
      <c r="Z225" s="21">
        <v>240</v>
      </c>
      <c r="AA225" s="21">
        <v>175</v>
      </c>
      <c r="AB225" s="23">
        <f t="shared" si="20"/>
        <v>5246.557647058823</v>
      </c>
      <c r="AC225" s="23">
        <f t="shared" si="21"/>
        <v>185.81558333333334</v>
      </c>
      <c r="AD225" s="23" t="s">
        <v>1931</v>
      </c>
      <c r="AE225" s="284"/>
    </row>
    <row r="226" spans="1:31" x14ac:dyDescent="0.25">
      <c r="A226" s="21" t="s">
        <v>604</v>
      </c>
      <c r="B226" s="32" t="s">
        <v>653</v>
      </c>
      <c r="C226" s="21" t="s">
        <v>648</v>
      </c>
      <c r="D226" s="21">
        <v>26</v>
      </c>
      <c r="E226" s="21">
        <v>0</v>
      </c>
      <c r="F226" s="21" t="s">
        <v>177</v>
      </c>
      <c r="G226" s="21" t="s">
        <v>648</v>
      </c>
      <c r="H226" s="21">
        <v>0</v>
      </c>
      <c r="I226" s="33">
        <v>20</v>
      </c>
      <c r="J226" s="33">
        <v>12</v>
      </c>
      <c r="K226" s="34">
        <v>22234</v>
      </c>
      <c r="L226" s="34">
        <v>0</v>
      </c>
      <c r="M226" s="34">
        <v>4446.8</v>
      </c>
      <c r="N226" s="23">
        <v>0</v>
      </c>
      <c r="O226" s="23">
        <v>1371.4</v>
      </c>
      <c r="P226" s="34">
        <v>10378.6</v>
      </c>
      <c r="Q226" s="23">
        <v>7100</v>
      </c>
      <c r="R226" s="34">
        <v>1140</v>
      </c>
      <c r="S226" s="23">
        <v>0</v>
      </c>
      <c r="T226" s="23">
        <v>0</v>
      </c>
      <c r="U226" s="23">
        <v>46670.8</v>
      </c>
      <c r="V226" s="23">
        <v>0</v>
      </c>
      <c r="W226" s="23">
        <f t="shared" si="19"/>
        <v>46670.8</v>
      </c>
      <c r="X226" s="21">
        <v>65000</v>
      </c>
      <c r="Y226" s="21">
        <v>0</v>
      </c>
      <c r="Z226" s="21">
        <v>240</v>
      </c>
      <c r="AA226" s="21">
        <v>242</v>
      </c>
      <c r="AB226" s="23">
        <f t="shared" si="20"/>
        <v>1795.0307692307692</v>
      </c>
      <c r="AC226" s="23">
        <f t="shared" si="21"/>
        <v>194.46166666666667</v>
      </c>
      <c r="AD226" s="23" t="s">
        <v>1934</v>
      </c>
      <c r="AE226" s="284"/>
    </row>
    <row r="227" spans="1:31" x14ac:dyDescent="0.25">
      <c r="A227" s="21" t="s">
        <v>604</v>
      </c>
      <c r="B227" s="32" t="s">
        <v>797</v>
      </c>
      <c r="C227" s="21" t="s">
        <v>925</v>
      </c>
      <c r="D227" s="21">
        <v>0</v>
      </c>
      <c r="E227" s="21">
        <v>5.98</v>
      </c>
      <c r="F227" s="21" t="s">
        <v>544</v>
      </c>
      <c r="G227" s="21" t="s">
        <v>925</v>
      </c>
      <c r="H227" s="21">
        <v>0</v>
      </c>
      <c r="I227" s="33">
        <v>5</v>
      </c>
      <c r="J227" s="33">
        <v>12</v>
      </c>
      <c r="K227" s="34">
        <v>5900</v>
      </c>
      <c r="L227" s="34">
        <v>94.5</v>
      </c>
      <c r="M227" s="34">
        <v>0</v>
      </c>
      <c r="N227" s="23">
        <v>0</v>
      </c>
      <c r="O227" s="23">
        <v>254.5</v>
      </c>
      <c r="P227" s="34">
        <v>629.20000000000005</v>
      </c>
      <c r="Q227" s="23">
        <v>2222.56</v>
      </c>
      <c r="R227" s="34">
        <v>285</v>
      </c>
      <c r="S227" s="23">
        <v>0</v>
      </c>
      <c r="T227" s="23">
        <v>0</v>
      </c>
      <c r="U227" s="23">
        <v>9385.76</v>
      </c>
      <c r="V227" s="23">
        <v>0</v>
      </c>
      <c r="W227" s="23">
        <f t="shared" si="19"/>
        <v>9385.76</v>
      </c>
      <c r="X227" s="21">
        <v>4375</v>
      </c>
      <c r="Y227" s="21">
        <v>0</v>
      </c>
      <c r="Z227" s="21">
        <v>60</v>
      </c>
      <c r="AA227" s="21">
        <v>34</v>
      </c>
      <c r="AB227" s="23">
        <f t="shared" si="20"/>
        <v>1569.5250836120401</v>
      </c>
      <c r="AC227" s="23">
        <f t="shared" si="21"/>
        <v>156.42933333333335</v>
      </c>
      <c r="AD227" s="23" t="s">
        <v>1934</v>
      </c>
      <c r="AE227" s="284">
        <v>0.28999999999999998</v>
      </c>
    </row>
    <row r="228" spans="1:31" x14ac:dyDescent="0.25">
      <c r="A228" s="21" t="s">
        <v>604</v>
      </c>
      <c r="B228" s="32" t="s">
        <v>653</v>
      </c>
      <c r="C228" s="21" t="s">
        <v>671</v>
      </c>
      <c r="D228" s="21">
        <v>26</v>
      </c>
      <c r="E228" s="21">
        <v>0</v>
      </c>
      <c r="F228" s="21" t="s">
        <v>177</v>
      </c>
      <c r="G228" s="21" t="s">
        <v>671</v>
      </c>
      <c r="H228" s="21">
        <v>0</v>
      </c>
      <c r="I228" s="33">
        <v>25</v>
      </c>
      <c r="J228" s="33">
        <v>12</v>
      </c>
      <c r="K228" s="34">
        <v>27792.5</v>
      </c>
      <c r="L228" s="34">
        <v>0</v>
      </c>
      <c r="M228" s="34">
        <v>5558.5</v>
      </c>
      <c r="N228" s="23">
        <v>0</v>
      </c>
      <c r="O228" s="23">
        <v>1714.25</v>
      </c>
      <c r="P228" s="34">
        <v>12973.25</v>
      </c>
      <c r="Q228" s="23">
        <v>8875</v>
      </c>
      <c r="R228" s="34">
        <v>1425</v>
      </c>
      <c r="S228" s="23">
        <v>0</v>
      </c>
      <c r="T228" s="23">
        <v>0</v>
      </c>
      <c r="U228" s="23">
        <v>58338.5</v>
      </c>
      <c r="V228" s="23">
        <v>0</v>
      </c>
      <c r="W228" s="23">
        <f t="shared" si="19"/>
        <v>58338.5</v>
      </c>
      <c r="X228" s="21">
        <v>65000</v>
      </c>
      <c r="Y228" s="21">
        <v>0</v>
      </c>
      <c r="Z228" s="21">
        <v>300</v>
      </c>
      <c r="AA228" s="21">
        <v>242</v>
      </c>
      <c r="AB228" s="23">
        <f t="shared" si="20"/>
        <v>2243.7884615384614</v>
      </c>
      <c r="AC228" s="23">
        <f t="shared" si="21"/>
        <v>194.46166666666667</v>
      </c>
      <c r="AD228" s="23" t="s">
        <v>1703</v>
      </c>
      <c r="AE228" s="284"/>
    </row>
    <row r="229" spans="1:31" x14ac:dyDescent="0.25">
      <c r="A229" s="21" t="s">
        <v>604</v>
      </c>
      <c r="B229" s="32" t="s">
        <v>966</v>
      </c>
      <c r="C229" s="21" t="s">
        <v>976</v>
      </c>
      <c r="D229" s="21">
        <v>0</v>
      </c>
      <c r="E229" s="21">
        <v>26</v>
      </c>
      <c r="F229" s="21" t="s">
        <v>544</v>
      </c>
      <c r="G229" s="21" t="s">
        <v>976</v>
      </c>
      <c r="H229" s="21">
        <v>0</v>
      </c>
      <c r="I229" s="33">
        <v>4</v>
      </c>
      <c r="J229" s="33">
        <v>12</v>
      </c>
      <c r="K229" s="34">
        <v>4970.24</v>
      </c>
      <c r="L229" s="34">
        <v>79.61</v>
      </c>
      <c r="M229" s="34">
        <v>778.34</v>
      </c>
      <c r="N229" s="23">
        <v>0</v>
      </c>
      <c r="O229" s="23">
        <v>215.76</v>
      </c>
      <c r="P229" s="34">
        <v>499.2</v>
      </c>
      <c r="Q229" s="23">
        <v>2075.6</v>
      </c>
      <c r="R229" s="34">
        <v>228</v>
      </c>
      <c r="S229" s="23">
        <v>0</v>
      </c>
      <c r="T229" s="23">
        <v>0</v>
      </c>
      <c r="U229" s="23">
        <v>8846.75</v>
      </c>
      <c r="V229" s="23">
        <v>0</v>
      </c>
      <c r="W229" s="23">
        <f t="shared" si="19"/>
        <v>8846.75</v>
      </c>
      <c r="X229" s="21">
        <v>13000</v>
      </c>
      <c r="Y229" s="21">
        <v>0</v>
      </c>
      <c r="Z229" s="21">
        <v>48</v>
      </c>
      <c r="AA229" s="21">
        <v>52</v>
      </c>
      <c r="AB229" s="23">
        <f t="shared" si="20"/>
        <v>340.25961538461536</v>
      </c>
      <c r="AC229" s="23">
        <f t="shared" si="21"/>
        <v>184.30729166666666</v>
      </c>
      <c r="AD229" s="23" t="s">
        <v>1703</v>
      </c>
      <c r="AE229" s="284">
        <v>0.2</v>
      </c>
    </row>
    <row r="230" spans="1:31" x14ac:dyDescent="0.25">
      <c r="A230" s="21" t="s">
        <v>50</v>
      </c>
      <c r="B230" s="32" t="s">
        <v>745</v>
      </c>
      <c r="C230" s="21" t="s">
        <v>913</v>
      </c>
      <c r="D230" s="21">
        <v>26</v>
      </c>
      <c r="E230" s="21">
        <v>0</v>
      </c>
      <c r="F230" s="21" t="s">
        <v>177</v>
      </c>
      <c r="G230" s="21" t="s">
        <v>754</v>
      </c>
      <c r="H230" s="21">
        <v>0</v>
      </c>
      <c r="I230" s="21">
        <v>20</v>
      </c>
      <c r="J230" s="33">
        <v>12</v>
      </c>
      <c r="K230" s="23">
        <v>22608</v>
      </c>
      <c r="L230" s="23">
        <v>0</v>
      </c>
      <c r="M230" s="23">
        <v>4521.6000000000004</v>
      </c>
      <c r="N230" s="23">
        <v>0</v>
      </c>
      <c r="O230" s="23">
        <v>1530.4</v>
      </c>
      <c r="P230" s="23">
        <v>13012.6</v>
      </c>
      <c r="Q230" s="23">
        <v>7100</v>
      </c>
      <c r="R230" s="23">
        <v>1140</v>
      </c>
      <c r="S230" s="23">
        <v>0</v>
      </c>
      <c r="T230" s="23">
        <v>0</v>
      </c>
      <c r="U230" s="23">
        <v>49912.6</v>
      </c>
      <c r="V230" s="23">
        <v>0</v>
      </c>
      <c r="W230" s="23">
        <f t="shared" si="19"/>
        <v>49912.6</v>
      </c>
      <c r="X230" s="21">
        <v>65000</v>
      </c>
      <c r="Y230" s="21">
        <v>0</v>
      </c>
      <c r="Z230" s="21">
        <v>240</v>
      </c>
      <c r="AA230" s="21">
        <v>241</v>
      </c>
      <c r="AB230" s="23">
        <f>W230/(D230 +E230)</f>
        <v>1919.7153846153847</v>
      </c>
      <c r="AC230" s="23">
        <f t="shared" si="21"/>
        <v>207.96916666666667</v>
      </c>
      <c r="AD230" s="23" t="s">
        <v>1935</v>
      </c>
      <c r="AE230" s="284"/>
    </row>
    <row r="231" spans="1:31" x14ac:dyDescent="0.25">
      <c r="A231" s="21" t="s">
        <v>50</v>
      </c>
      <c r="B231" s="32" t="s">
        <v>899</v>
      </c>
      <c r="C231" s="21" t="s">
        <v>913</v>
      </c>
      <c r="D231" s="21">
        <v>0</v>
      </c>
      <c r="E231" s="21">
        <v>3.99</v>
      </c>
      <c r="F231" s="21" t="s">
        <v>544</v>
      </c>
      <c r="G231" s="21" t="s">
        <v>913</v>
      </c>
      <c r="H231" s="21">
        <v>0</v>
      </c>
      <c r="I231" s="21">
        <v>3</v>
      </c>
      <c r="J231" s="33">
        <v>12</v>
      </c>
      <c r="K231" s="23">
        <v>3774</v>
      </c>
      <c r="L231" s="23">
        <v>61.38</v>
      </c>
      <c r="M231" s="23">
        <v>591.01</v>
      </c>
      <c r="N231" s="23">
        <v>0</v>
      </c>
      <c r="O231" s="23">
        <v>263.58</v>
      </c>
      <c r="P231" s="23">
        <v>1780.08</v>
      </c>
      <c r="Q231" s="23">
        <v>1333.54</v>
      </c>
      <c r="R231" s="23">
        <v>171</v>
      </c>
      <c r="S231" s="23">
        <v>0</v>
      </c>
      <c r="T231" s="23">
        <v>0</v>
      </c>
      <c r="U231" s="23">
        <v>7974.59</v>
      </c>
      <c r="V231" s="23">
        <v>0</v>
      </c>
      <c r="W231" s="23">
        <f t="shared" si="19"/>
        <v>7974.59</v>
      </c>
      <c r="X231" s="21">
        <v>2625</v>
      </c>
      <c r="Y231" s="21">
        <v>0</v>
      </c>
      <c r="Z231" s="21">
        <v>36</v>
      </c>
      <c r="AA231" s="21">
        <v>50</v>
      </c>
      <c r="AB231" s="23">
        <f>W231/(D231 +E231)</f>
        <v>1998.6441102756892</v>
      </c>
      <c r="AC231" s="23">
        <f t="shared" si="21"/>
        <v>221.51638888888888</v>
      </c>
      <c r="AD231" s="23" t="s">
        <v>1935</v>
      </c>
      <c r="AE231" s="284">
        <v>0.26</v>
      </c>
    </row>
    <row r="232" spans="1:31" x14ac:dyDescent="0.25">
      <c r="A232" s="21" t="s">
        <v>607</v>
      </c>
      <c r="B232" s="32" t="s">
        <v>653</v>
      </c>
      <c r="C232" s="21" t="s">
        <v>664</v>
      </c>
      <c r="D232" s="21">
        <v>7</v>
      </c>
      <c r="E232" s="21">
        <v>0</v>
      </c>
      <c r="F232" s="21" t="s">
        <v>177</v>
      </c>
      <c r="G232" s="21" t="s">
        <v>643</v>
      </c>
      <c r="H232" s="21">
        <v>0</v>
      </c>
      <c r="I232" s="33">
        <v>20</v>
      </c>
      <c r="J232" s="33">
        <v>12</v>
      </c>
      <c r="K232" s="34">
        <v>19736</v>
      </c>
      <c r="L232" s="34">
        <v>0</v>
      </c>
      <c r="M232" s="34">
        <v>3947.2</v>
      </c>
      <c r="N232" s="23">
        <v>0</v>
      </c>
      <c r="O232" s="23">
        <v>823.6</v>
      </c>
      <c r="P232" s="34">
        <v>1146</v>
      </c>
      <c r="Q232" s="23">
        <v>7100</v>
      </c>
      <c r="R232" s="34">
        <v>1140</v>
      </c>
      <c r="S232" s="23">
        <v>0</v>
      </c>
      <c r="T232" s="23">
        <v>0</v>
      </c>
      <c r="U232" s="23">
        <v>33892.800000000003</v>
      </c>
      <c r="V232" s="23">
        <v>0</v>
      </c>
      <c r="W232" s="23">
        <f t="shared" si="19"/>
        <v>33892.800000000003</v>
      </c>
      <c r="X232" s="21">
        <v>17500</v>
      </c>
      <c r="Y232" s="21">
        <v>0</v>
      </c>
      <c r="Z232" s="21">
        <v>240</v>
      </c>
      <c r="AA232" s="21">
        <v>156</v>
      </c>
      <c r="AB232" s="23">
        <f t="shared" ref="AB232:AB239" si="22">W232/(D232+E232)</f>
        <v>4841.8285714285721</v>
      </c>
      <c r="AC232" s="23">
        <f t="shared" si="21"/>
        <v>141.22</v>
      </c>
      <c r="AD232" s="23" t="s">
        <v>1917</v>
      </c>
      <c r="AE232" s="284"/>
    </row>
    <row r="233" spans="1:31" x14ac:dyDescent="0.25">
      <c r="A233" s="21" t="s">
        <v>604</v>
      </c>
      <c r="B233" s="32" t="s">
        <v>998</v>
      </c>
      <c r="C233" s="21" t="s">
        <v>1000</v>
      </c>
      <c r="D233" s="21">
        <v>0</v>
      </c>
      <c r="E233" s="21">
        <v>7.03</v>
      </c>
      <c r="F233" s="21" t="s">
        <v>544</v>
      </c>
      <c r="G233" s="21" t="s">
        <v>1000</v>
      </c>
      <c r="H233" s="21">
        <v>0</v>
      </c>
      <c r="I233" s="33">
        <v>6</v>
      </c>
      <c r="J233" s="33">
        <v>12</v>
      </c>
      <c r="K233" s="34">
        <v>7080</v>
      </c>
      <c r="L233" s="34">
        <v>113.4</v>
      </c>
      <c r="M233" s="34">
        <v>1108.73</v>
      </c>
      <c r="N233" s="23">
        <v>0</v>
      </c>
      <c r="O233" s="23">
        <v>305.39999999999998</v>
      </c>
      <c r="P233" s="34">
        <v>755.04</v>
      </c>
      <c r="Q233" s="23">
        <v>2566.87</v>
      </c>
      <c r="R233" s="34">
        <v>342</v>
      </c>
      <c r="S233" s="23">
        <v>0</v>
      </c>
      <c r="T233" s="23">
        <v>0</v>
      </c>
      <c r="U233" s="23">
        <v>12271.44</v>
      </c>
      <c r="V233" s="23">
        <v>0</v>
      </c>
      <c r="W233" s="23">
        <f t="shared" si="19"/>
        <v>12271.44</v>
      </c>
      <c r="X233" s="21">
        <v>5250</v>
      </c>
      <c r="Y233" s="21">
        <v>0</v>
      </c>
      <c r="Z233" s="21">
        <v>72</v>
      </c>
      <c r="AA233" s="21">
        <v>35</v>
      </c>
      <c r="AB233" s="23">
        <f t="shared" si="22"/>
        <v>1745.5817923186344</v>
      </c>
      <c r="AC233" s="23">
        <f t="shared" si="21"/>
        <v>170.43666666666667</v>
      </c>
      <c r="AD233" s="23" t="s">
        <v>1917</v>
      </c>
      <c r="AE233" s="284">
        <v>0.28999999999999998</v>
      </c>
    </row>
    <row r="234" spans="1:31" x14ac:dyDescent="0.25">
      <c r="A234" s="21" t="s">
        <v>516</v>
      </c>
      <c r="B234" s="38" t="s">
        <v>653</v>
      </c>
      <c r="C234" s="21" t="s">
        <v>663</v>
      </c>
      <c r="D234" s="21">
        <v>7</v>
      </c>
      <c r="E234" s="21">
        <v>0</v>
      </c>
      <c r="F234" s="21" t="s">
        <v>191</v>
      </c>
      <c r="G234" s="21" t="s">
        <v>663</v>
      </c>
      <c r="H234" s="21">
        <v>0</v>
      </c>
      <c r="I234" s="21">
        <v>20</v>
      </c>
      <c r="J234" s="21">
        <v>11</v>
      </c>
      <c r="K234" s="23">
        <v>18360</v>
      </c>
      <c r="L234" s="23">
        <v>0</v>
      </c>
      <c r="M234" s="23">
        <v>3672</v>
      </c>
      <c r="N234" s="23">
        <v>0</v>
      </c>
      <c r="O234" s="23">
        <v>752.8</v>
      </c>
      <c r="P234" s="23">
        <v>1050</v>
      </c>
      <c r="Q234" s="23">
        <v>7100</v>
      </c>
      <c r="R234" s="23">
        <v>1140</v>
      </c>
      <c r="S234" s="23">
        <v>0</v>
      </c>
      <c r="T234" s="23">
        <v>0</v>
      </c>
      <c r="U234" s="23">
        <v>32074.799999999999</v>
      </c>
      <c r="V234" s="23">
        <v>0</v>
      </c>
      <c r="W234" s="23">
        <f t="shared" si="19"/>
        <v>32074.799999999999</v>
      </c>
      <c r="X234" s="21">
        <v>17500</v>
      </c>
      <c r="Y234" s="21">
        <v>0</v>
      </c>
      <c r="Z234" s="21">
        <v>220</v>
      </c>
      <c r="AA234" s="21">
        <v>144</v>
      </c>
      <c r="AB234" s="23">
        <f t="shared" si="22"/>
        <v>4582.1142857142859</v>
      </c>
      <c r="AC234" s="23">
        <f>W234/Z234</f>
        <v>145.79454545454544</v>
      </c>
      <c r="AD234" s="23" t="s">
        <v>1693</v>
      </c>
      <c r="AE234" s="284"/>
    </row>
    <row r="235" spans="1:31" x14ac:dyDescent="0.25">
      <c r="A235" s="21" t="s">
        <v>473</v>
      </c>
      <c r="B235" s="38" t="s">
        <v>954</v>
      </c>
      <c r="C235" s="21" t="s">
        <v>962</v>
      </c>
      <c r="D235" s="21">
        <v>0</v>
      </c>
      <c r="E235" s="21">
        <v>7.06</v>
      </c>
      <c r="F235" s="21" t="s">
        <v>544</v>
      </c>
      <c r="G235" s="21" t="s">
        <v>962</v>
      </c>
      <c r="H235" s="21">
        <v>0</v>
      </c>
      <c r="I235" s="21">
        <v>5</v>
      </c>
      <c r="J235" s="21">
        <v>10</v>
      </c>
      <c r="K235" s="23">
        <v>5517.5</v>
      </c>
      <c r="L235" s="23">
        <v>86.85</v>
      </c>
      <c r="M235" s="23">
        <v>0</v>
      </c>
      <c r="N235" s="23">
        <v>0</v>
      </c>
      <c r="O235" s="23">
        <v>234.3</v>
      </c>
      <c r="P235" s="23">
        <v>579.85</v>
      </c>
      <c r="Q235" s="23">
        <v>2055.5500000000002</v>
      </c>
      <c r="R235" s="23">
        <v>285</v>
      </c>
      <c r="S235" s="23">
        <v>0</v>
      </c>
      <c r="T235" s="23">
        <v>0</v>
      </c>
      <c r="U235" s="23">
        <v>8759.0499999999993</v>
      </c>
      <c r="V235" s="23">
        <v>0</v>
      </c>
      <c r="W235" s="23">
        <f t="shared" si="19"/>
        <v>8759.0499999999993</v>
      </c>
      <c r="X235" s="21">
        <v>4375</v>
      </c>
      <c r="Y235" s="21">
        <v>0</v>
      </c>
      <c r="Z235" s="21">
        <v>50</v>
      </c>
      <c r="AA235" s="21">
        <v>48</v>
      </c>
      <c r="AB235" s="23">
        <f t="shared" si="22"/>
        <v>1240.6586402266289</v>
      </c>
      <c r="AC235" s="23">
        <f>W235/Z235</f>
        <v>175.18099999999998</v>
      </c>
      <c r="AD235" s="23" t="s">
        <v>1693</v>
      </c>
      <c r="AE235" s="284">
        <v>0.24</v>
      </c>
    </row>
    <row r="236" spans="1:31" x14ac:dyDescent="0.25">
      <c r="A236" s="21" t="s">
        <v>604</v>
      </c>
      <c r="B236" s="32" t="s">
        <v>927</v>
      </c>
      <c r="C236" s="21" t="s">
        <v>941</v>
      </c>
      <c r="D236" s="21">
        <v>0</v>
      </c>
      <c r="E236" s="21">
        <v>7.01</v>
      </c>
      <c r="F236" s="21" t="s">
        <v>544</v>
      </c>
      <c r="G236" s="21" t="s">
        <v>942</v>
      </c>
      <c r="H236" s="21">
        <v>0</v>
      </c>
      <c r="I236" s="33">
        <v>6</v>
      </c>
      <c r="J236" s="33">
        <v>12</v>
      </c>
      <c r="K236" s="34">
        <v>7080</v>
      </c>
      <c r="L236" s="34">
        <v>113.4</v>
      </c>
      <c r="M236" s="34">
        <v>1108.73</v>
      </c>
      <c r="N236" s="23">
        <v>0</v>
      </c>
      <c r="O236" s="23">
        <v>305.39999999999998</v>
      </c>
      <c r="P236" s="34">
        <v>755.04</v>
      </c>
      <c r="Q236" s="23">
        <v>2566.87</v>
      </c>
      <c r="R236" s="34">
        <v>342</v>
      </c>
      <c r="S236" s="23">
        <v>0</v>
      </c>
      <c r="T236" s="23">
        <v>0</v>
      </c>
      <c r="U236" s="23">
        <v>12271.44</v>
      </c>
      <c r="V236" s="23">
        <v>0</v>
      </c>
      <c r="W236" s="23">
        <f t="shared" si="19"/>
        <v>12271.44</v>
      </c>
      <c r="X236" s="21">
        <v>5250</v>
      </c>
      <c r="Y236" s="21">
        <v>0</v>
      </c>
      <c r="Z236" s="21">
        <v>72</v>
      </c>
      <c r="AA236" s="21">
        <v>21</v>
      </c>
      <c r="AB236" s="23">
        <f t="shared" si="22"/>
        <v>1750.562054208274</v>
      </c>
      <c r="AC236" s="23">
        <f>U236/Z236</f>
        <v>170.43666666666667</v>
      </c>
      <c r="AD236" s="23" t="s">
        <v>1963</v>
      </c>
      <c r="AE236" s="284">
        <v>0.28999999999999998</v>
      </c>
    </row>
    <row r="237" spans="1:31" x14ac:dyDescent="0.25">
      <c r="A237" s="21" t="s">
        <v>604</v>
      </c>
      <c r="B237" s="32" t="s">
        <v>998</v>
      </c>
      <c r="C237" s="21" t="s">
        <v>1003</v>
      </c>
      <c r="D237" s="21">
        <v>26.55</v>
      </c>
      <c r="E237" s="21">
        <v>0</v>
      </c>
      <c r="F237" s="21" t="s">
        <v>177</v>
      </c>
      <c r="G237" s="21" t="s">
        <v>1003</v>
      </c>
      <c r="H237" s="21">
        <v>0</v>
      </c>
      <c r="I237" s="33">
        <v>20</v>
      </c>
      <c r="J237" s="33">
        <v>12</v>
      </c>
      <c r="K237" s="34">
        <v>26083</v>
      </c>
      <c r="L237" s="34">
        <v>422.68</v>
      </c>
      <c r="M237" s="34">
        <v>4084.6</v>
      </c>
      <c r="N237" s="23">
        <v>0</v>
      </c>
      <c r="O237" s="23">
        <v>1669.8</v>
      </c>
      <c r="P237" s="34">
        <v>9838.2000000000007</v>
      </c>
      <c r="Q237" s="23">
        <v>11464</v>
      </c>
      <c r="R237" s="34">
        <v>1140</v>
      </c>
      <c r="S237" s="23">
        <v>0</v>
      </c>
      <c r="T237" s="23">
        <v>0</v>
      </c>
      <c r="U237" s="23">
        <v>54702.27</v>
      </c>
      <c r="V237" s="23">
        <v>0</v>
      </c>
      <c r="W237" s="23">
        <f t="shared" si="19"/>
        <v>54702.27</v>
      </c>
      <c r="X237" s="21">
        <v>66375</v>
      </c>
      <c r="Y237" s="21">
        <v>0</v>
      </c>
      <c r="Z237" s="21">
        <v>240</v>
      </c>
      <c r="AA237" s="21">
        <v>180</v>
      </c>
      <c r="AB237" s="23">
        <f t="shared" si="22"/>
        <v>2060.3491525423728</v>
      </c>
      <c r="AC237" s="23">
        <f>U237/Z237</f>
        <v>227.92612499999998</v>
      </c>
      <c r="AD237" s="23" t="s">
        <v>1963</v>
      </c>
      <c r="AE237" s="284"/>
    </row>
    <row r="238" spans="1:31" x14ac:dyDescent="0.25">
      <c r="A238" s="21" t="s">
        <v>473</v>
      </c>
      <c r="B238" s="38" t="s">
        <v>653</v>
      </c>
      <c r="C238" s="21" t="s">
        <v>661</v>
      </c>
      <c r="D238" s="21">
        <v>7</v>
      </c>
      <c r="E238" s="21">
        <v>0</v>
      </c>
      <c r="F238" s="21" t="s">
        <v>177</v>
      </c>
      <c r="G238" s="21" t="s">
        <v>661</v>
      </c>
      <c r="H238" s="21">
        <v>0</v>
      </c>
      <c r="I238" s="21">
        <v>20</v>
      </c>
      <c r="J238" s="21">
        <v>12</v>
      </c>
      <c r="K238" s="23">
        <v>20722.8</v>
      </c>
      <c r="L238" s="23">
        <v>0</v>
      </c>
      <c r="M238" s="23">
        <v>4144.5600000000004</v>
      </c>
      <c r="N238" s="23">
        <v>0</v>
      </c>
      <c r="O238" s="23">
        <v>864.78</v>
      </c>
      <c r="P238" s="23">
        <v>1203.3</v>
      </c>
      <c r="Q238" s="23">
        <v>7455</v>
      </c>
      <c r="R238" s="23">
        <v>1197</v>
      </c>
      <c r="S238" s="23">
        <v>0</v>
      </c>
      <c r="T238" s="23">
        <v>0</v>
      </c>
      <c r="U238" s="23">
        <v>35587.440000000002</v>
      </c>
      <c r="V238" s="23">
        <v>0</v>
      </c>
      <c r="W238" s="23">
        <f t="shared" si="19"/>
        <v>35587.440000000002</v>
      </c>
      <c r="X238" s="21">
        <v>17500</v>
      </c>
      <c r="Y238" s="21">
        <v>0</v>
      </c>
      <c r="Z238" s="21">
        <v>240</v>
      </c>
      <c r="AA238" s="21">
        <v>248</v>
      </c>
      <c r="AB238" s="23">
        <f t="shared" si="22"/>
        <v>5083.92</v>
      </c>
      <c r="AC238" s="23">
        <f>W238/Z238</f>
        <v>148.28100000000001</v>
      </c>
      <c r="AD238" s="23" t="s">
        <v>1736</v>
      </c>
      <c r="AE238" s="284"/>
    </row>
    <row r="239" spans="1:31" x14ac:dyDescent="0.25">
      <c r="A239" s="21" t="s">
        <v>604</v>
      </c>
      <c r="B239" s="32" t="s">
        <v>1165</v>
      </c>
      <c r="C239" s="21" t="s">
        <v>1172</v>
      </c>
      <c r="D239" s="21">
        <v>0</v>
      </c>
      <c r="E239" s="21">
        <v>26.08</v>
      </c>
      <c r="F239" s="21" t="s">
        <v>544</v>
      </c>
      <c r="G239" s="21" t="s">
        <v>1172</v>
      </c>
      <c r="H239" s="21">
        <v>0</v>
      </c>
      <c r="I239" s="33">
        <v>8</v>
      </c>
      <c r="J239" s="33">
        <v>11</v>
      </c>
      <c r="K239" s="34">
        <v>9761.2000000000007</v>
      </c>
      <c r="L239" s="34">
        <v>153.65</v>
      </c>
      <c r="M239" s="34">
        <v>1528.6</v>
      </c>
      <c r="N239" s="23">
        <v>0</v>
      </c>
      <c r="O239" s="23">
        <v>419.52</v>
      </c>
      <c r="P239" s="34">
        <v>970.96</v>
      </c>
      <c r="Q239" s="23">
        <v>4051.2</v>
      </c>
      <c r="R239" s="34">
        <v>456</v>
      </c>
      <c r="S239" s="23">
        <v>0</v>
      </c>
      <c r="T239" s="23">
        <v>0</v>
      </c>
      <c r="U239" s="23">
        <v>17341.13</v>
      </c>
      <c r="V239" s="23">
        <v>0</v>
      </c>
      <c r="W239" s="23">
        <f t="shared" si="19"/>
        <v>17341.13</v>
      </c>
      <c r="X239" s="21">
        <v>7000</v>
      </c>
      <c r="Y239" s="21">
        <v>0</v>
      </c>
      <c r="Z239" s="21">
        <v>88</v>
      </c>
      <c r="AA239" s="21">
        <v>72</v>
      </c>
      <c r="AB239" s="23">
        <f t="shared" si="22"/>
        <v>664.92062883435597</v>
      </c>
      <c r="AC239" s="23">
        <f>U239/Z239</f>
        <v>197.05829545454546</v>
      </c>
      <c r="AD239" s="23" t="s">
        <v>1936</v>
      </c>
      <c r="AE239" s="284">
        <v>0.1</v>
      </c>
    </row>
    <row r="240" spans="1:31" x14ac:dyDescent="0.25">
      <c r="A240" s="21" t="s">
        <v>50</v>
      </c>
      <c r="B240" s="32" t="s">
        <v>653</v>
      </c>
      <c r="C240" s="21" t="s">
        <v>662</v>
      </c>
      <c r="D240" s="21">
        <v>0</v>
      </c>
      <c r="E240" s="21">
        <v>70</v>
      </c>
      <c r="F240" s="21" t="s">
        <v>544</v>
      </c>
      <c r="G240" s="21" t="s">
        <v>662</v>
      </c>
      <c r="H240" s="21">
        <v>0</v>
      </c>
      <c r="I240" s="21">
        <v>20</v>
      </c>
      <c r="J240" s="33">
        <v>12</v>
      </c>
      <c r="K240" s="23">
        <v>25999.200000000001</v>
      </c>
      <c r="L240" s="23">
        <v>0</v>
      </c>
      <c r="M240" s="23">
        <v>5199.84</v>
      </c>
      <c r="N240" s="23">
        <v>0</v>
      </c>
      <c r="O240" s="23">
        <v>1759.96</v>
      </c>
      <c r="P240" s="23">
        <v>13268.41</v>
      </c>
      <c r="Q240" s="23">
        <v>8165</v>
      </c>
      <c r="R240" s="23">
        <v>1311</v>
      </c>
      <c r="S240" s="23">
        <v>0</v>
      </c>
      <c r="T240" s="23">
        <v>0</v>
      </c>
      <c r="U240" s="23">
        <v>55703.41</v>
      </c>
      <c r="V240" s="23">
        <v>0</v>
      </c>
      <c r="W240" s="23">
        <f t="shared" si="19"/>
        <v>55703.41</v>
      </c>
      <c r="X240" s="21">
        <v>70000</v>
      </c>
      <c r="Y240" s="21">
        <v>0</v>
      </c>
      <c r="Z240" s="21">
        <v>240</v>
      </c>
      <c r="AA240" s="21">
        <v>284</v>
      </c>
      <c r="AB240" s="23">
        <f t="shared" ref="AB240:AB263" si="23">W240/(D240 +E240)</f>
        <v>795.76300000000003</v>
      </c>
      <c r="AC240" s="23">
        <f>U240/Z240</f>
        <v>232.09754166666667</v>
      </c>
      <c r="AD240" s="23" t="s">
        <v>1986</v>
      </c>
      <c r="AE240" s="284">
        <v>0.4</v>
      </c>
    </row>
    <row r="241" spans="1:31" x14ac:dyDescent="0.25">
      <c r="A241" s="21" t="s">
        <v>196</v>
      </c>
      <c r="B241" s="32" t="s">
        <v>130</v>
      </c>
      <c r="C241" s="21" t="s">
        <v>197</v>
      </c>
      <c r="D241" s="21">
        <v>1</v>
      </c>
      <c r="E241" s="21">
        <v>0</v>
      </c>
      <c r="F241" s="21" t="s">
        <v>99</v>
      </c>
      <c r="G241" s="21" t="s">
        <v>197</v>
      </c>
      <c r="H241" s="21">
        <v>0</v>
      </c>
      <c r="I241" s="33">
        <v>20</v>
      </c>
      <c r="J241" s="33">
        <v>14</v>
      </c>
      <c r="K241" s="34">
        <v>18847.8</v>
      </c>
      <c r="L241" s="34">
        <v>0</v>
      </c>
      <c r="M241" s="34">
        <v>3769.56</v>
      </c>
      <c r="N241" s="23">
        <v>0</v>
      </c>
      <c r="O241" s="23">
        <v>981.6</v>
      </c>
      <c r="P241" s="34">
        <v>673</v>
      </c>
      <c r="Q241" s="23">
        <v>6000</v>
      </c>
      <c r="R241" s="34">
        <v>855.8</v>
      </c>
      <c r="S241" s="23">
        <v>0</v>
      </c>
      <c r="T241" s="23">
        <v>3640</v>
      </c>
      <c r="U241" s="23">
        <v>34767.760000000002</v>
      </c>
      <c r="V241" s="23">
        <v>23012.52</v>
      </c>
      <c r="W241" s="23">
        <f t="shared" si="19"/>
        <v>57780.28</v>
      </c>
      <c r="X241" s="47">
        <v>2500</v>
      </c>
      <c r="Y241" s="47">
        <v>10</v>
      </c>
      <c r="Z241" s="47">
        <v>240</v>
      </c>
      <c r="AA241" s="47">
        <v>236</v>
      </c>
      <c r="AB241" s="13">
        <f t="shared" si="23"/>
        <v>57780.28</v>
      </c>
      <c r="AC241" s="23">
        <f t="shared" ref="AC241:AC249" si="24">W241/Z241</f>
        <v>240.75116666666665</v>
      </c>
      <c r="AD241" s="23" t="s">
        <v>35</v>
      </c>
      <c r="AE241" s="284"/>
    </row>
    <row r="242" spans="1:31" x14ac:dyDescent="0.25">
      <c r="A242" s="21" t="s">
        <v>196</v>
      </c>
      <c r="B242" s="32" t="s">
        <v>150</v>
      </c>
      <c r="C242" s="21" t="s">
        <v>198</v>
      </c>
      <c r="D242" s="33">
        <v>1</v>
      </c>
      <c r="E242" s="33">
        <v>0</v>
      </c>
      <c r="F242" s="21" t="s">
        <v>99</v>
      </c>
      <c r="G242" s="21" t="s">
        <v>198</v>
      </c>
      <c r="H242" s="21">
        <v>0</v>
      </c>
      <c r="I242" s="33">
        <v>20</v>
      </c>
      <c r="J242" s="33">
        <v>13</v>
      </c>
      <c r="K242" s="34">
        <v>18847.8</v>
      </c>
      <c r="L242" s="34">
        <v>0</v>
      </c>
      <c r="M242" s="34">
        <v>3769.56</v>
      </c>
      <c r="N242" s="23">
        <v>0</v>
      </c>
      <c r="O242" s="23">
        <v>981.6</v>
      </c>
      <c r="P242" s="34">
        <v>673</v>
      </c>
      <c r="Q242" s="23">
        <v>7484</v>
      </c>
      <c r="R242" s="34">
        <v>855</v>
      </c>
      <c r="S242" s="23">
        <v>0</v>
      </c>
      <c r="T242" s="23">
        <v>8400</v>
      </c>
      <c r="U242" s="23">
        <v>41101.96</v>
      </c>
      <c r="V242" s="23">
        <v>23012.52</v>
      </c>
      <c r="W242" s="23">
        <f t="shared" si="19"/>
        <v>64114.479999999996</v>
      </c>
      <c r="X242" s="47">
        <v>2500</v>
      </c>
      <c r="Y242" s="47">
        <v>15</v>
      </c>
      <c r="Z242" s="47">
        <v>240</v>
      </c>
      <c r="AA242" s="47">
        <v>232</v>
      </c>
      <c r="AB242" s="13">
        <f t="shared" si="23"/>
        <v>64114.479999999996</v>
      </c>
      <c r="AC242" s="23">
        <f t="shared" si="24"/>
        <v>267.14366666666666</v>
      </c>
      <c r="AD242" s="23" t="s">
        <v>35</v>
      </c>
      <c r="AE242" s="284"/>
    </row>
    <row r="243" spans="1:31" x14ac:dyDescent="0.25">
      <c r="A243" s="21" t="s">
        <v>54</v>
      </c>
      <c r="B243" s="32" t="s">
        <v>109</v>
      </c>
      <c r="C243" s="21" t="s">
        <v>111</v>
      </c>
      <c r="D243" s="21">
        <v>1</v>
      </c>
      <c r="E243" s="21">
        <v>0</v>
      </c>
      <c r="F243" s="21" t="s">
        <v>99</v>
      </c>
      <c r="G243" s="21" t="s">
        <v>111</v>
      </c>
      <c r="H243" s="21">
        <v>0</v>
      </c>
      <c r="I243" s="33">
        <v>20</v>
      </c>
      <c r="J243" s="33">
        <v>12</v>
      </c>
      <c r="K243" s="34">
        <v>16412.2</v>
      </c>
      <c r="L243" s="34">
        <v>0</v>
      </c>
      <c r="M243" s="34">
        <v>3282.44</v>
      </c>
      <c r="N243" s="23">
        <v>0</v>
      </c>
      <c r="O243" s="23">
        <v>974.4</v>
      </c>
      <c r="P243" s="34">
        <v>672.8</v>
      </c>
      <c r="Q243" s="23">
        <v>6000</v>
      </c>
      <c r="R243" s="34">
        <v>855</v>
      </c>
      <c r="S243" s="23">
        <v>0</v>
      </c>
      <c r="T243" s="23">
        <v>0</v>
      </c>
      <c r="U243" s="23">
        <v>28196.84</v>
      </c>
      <c r="V243" s="23">
        <v>17259.39</v>
      </c>
      <c r="W243" s="23">
        <f t="shared" si="19"/>
        <v>45456.229999999996</v>
      </c>
      <c r="X243" s="21">
        <v>2500</v>
      </c>
      <c r="Y243" s="21">
        <v>10</v>
      </c>
      <c r="Z243" s="21">
        <v>240</v>
      </c>
      <c r="AA243" s="21">
        <v>233</v>
      </c>
      <c r="AB243" s="23">
        <f t="shared" si="23"/>
        <v>45456.229999999996</v>
      </c>
      <c r="AC243" s="23">
        <f t="shared" si="24"/>
        <v>189.40095833333331</v>
      </c>
      <c r="AD243" s="23" t="s">
        <v>35</v>
      </c>
      <c r="AE243" s="284"/>
    </row>
    <row r="244" spans="1:31" x14ac:dyDescent="0.25">
      <c r="A244" s="21" t="s">
        <v>54</v>
      </c>
      <c r="B244" s="32" t="s">
        <v>116</v>
      </c>
      <c r="C244" s="21" t="s">
        <v>120</v>
      </c>
      <c r="D244" s="21">
        <v>1</v>
      </c>
      <c r="E244" s="21">
        <v>0</v>
      </c>
      <c r="F244" s="21" t="s">
        <v>99</v>
      </c>
      <c r="G244" s="21" t="s">
        <v>120</v>
      </c>
      <c r="H244" s="21">
        <v>0</v>
      </c>
      <c r="I244" s="33">
        <v>20</v>
      </c>
      <c r="J244" s="33">
        <v>12</v>
      </c>
      <c r="K244" s="34">
        <v>16412.2</v>
      </c>
      <c r="L244" s="34">
        <v>0</v>
      </c>
      <c r="M244" s="34">
        <v>3282.44</v>
      </c>
      <c r="N244" s="23">
        <v>0</v>
      </c>
      <c r="O244" s="23">
        <v>974.4</v>
      </c>
      <c r="P244" s="34">
        <v>672.8</v>
      </c>
      <c r="Q244" s="23">
        <v>6000</v>
      </c>
      <c r="R244" s="34">
        <v>855</v>
      </c>
      <c r="S244" s="23">
        <v>0</v>
      </c>
      <c r="T244" s="23">
        <v>6760</v>
      </c>
      <c r="U244" s="23">
        <v>34956.839999999997</v>
      </c>
      <c r="V244" s="23">
        <v>17259.39</v>
      </c>
      <c r="W244" s="23">
        <f t="shared" si="19"/>
        <v>52216.229999999996</v>
      </c>
      <c r="X244" s="21">
        <v>2500</v>
      </c>
      <c r="Y244" s="21">
        <v>15</v>
      </c>
      <c r="Z244" s="21">
        <v>240</v>
      </c>
      <c r="AA244" s="21">
        <v>234</v>
      </c>
      <c r="AB244" s="23">
        <f t="shared" si="23"/>
        <v>52216.229999999996</v>
      </c>
      <c r="AC244" s="23">
        <f t="shared" si="24"/>
        <v>217.56762499999999</v>
      </c>
      <c r="AD244" s="23" t="s">
        <v>35</v>
      </c>
      <c r="AE244" s="284"/>
    </row>
    <row r="245" spans="1:31" x14ac:dyDescent="0.25">
      <c r="A245" s="21" t="s">
        <v>54</v>
      </c>
      <c r="B245" s="32" t="s">
        <v>127</v>
      </c>
      <c r="C245" s="21" t="s">
        <v>128</v>
      </c>
      <c r="D245" s="21">
        <v>1</v>
      </c>
      <c r="E245" s="21">
        <v>0</v>
      </c>
      <c r="F245" s="21" t="s">
        <v>99</v>
      </c>
      <c r="G245" s="21" t="s">
        <v>128</v>
      </c>
      <c r="H245" s="21">
        <v>0</v>
      </c>
      <c r="I245" s="33">
        <v>20</v>
      </c>
      <c r="J245" s="33">
        <v>13</v>
      </c>
      <c r="K245" s="34">
        <v>17110.400000000001</v>
      </c>
      <c r="L245" s="34">
        <v>0</v>
      </c>
      <c r="M245" s="34">
        <v>3422.08</v>
      </c>
      <c r="N245" s="23">
        <v>0</v>
      </c>
      <c r="O245" s="23">
        <v>974.4</v>
      </c>
      <c r="P245" s="34">
        <v>673</v>
      </c>
      <c r="Q245" s="23">
        <v>6000</v>
      </c>
      <c r="R245" s="34">
        <v>855</v>
      </c>
      <c r="S245" s="23">
        <v>0</v>
      </c>
      <c r="T245" s="23">
        <v>6760</v>
      </c>
      <c r="U245" s="23">
        <v>35794.879999999997</v>
      </c>
      <c r="V245" s="23">
        <v>17259.39</v>
      </c>
      <c r="W245" s="23">
        <f t="shared" si="19"/>
        <v>53054.27</v>
      </c>
      <c r="X245" s="21">
        <v>2500</v>
      </c>
      <c r="Y245" s="21">
        <v>10</v>
      </c>
      <c r="Z245" s="21">
        <v>240</v>
      </c>
      <c r="AA245" s="21">
        <v>237</v>
      </c>
      <c r="AB245" s="23">
        <f t="shared" si="23"/>
        <v>53054.27</v>
      </c>
      <c r="AC245" s="23">
        <f t="shared" si="24"/>
        <v>221.05945833333331</v>
      </c>
      <c r="AD245" s="23" t="s">
        <v>35</v>
      </c>
      <c r="AE245" s="284"/>
    </row>
    <row r="246" spans="1:31" x14ac:dyDescent="0.25">
      <c r="A246" s="21" t="s">
        <v>54</v>
      </c>
      <c r="B246" s="32" t="s">
        <v>130</v>
      </c>
      <c r="C246" s="21" t="s">
        <v>128</v>
      </c>
      <c r="D246" s="21">
        <v>1</v>
      </c>
      <c r="E246" s="21">
        <v>0</v>
      </c>
      <c r="F246" s="21" t="s">
        <v>99</v>
      </c>
      <c r="G246" s="21" t="s">
        <v>128</v>
      </c>
      <c r="H246" s="21">
        <v>1</v>
      </c>
      <c r="I246" s="33">
        <v>20</v>
      </c>
      <c r="J246" s="33">
        <v>12</v>
      </c>
      <c r="K246" s="34">
        <v>17110.400000000001</v>
      </c>
      <c r="L246" s="34">
        <v>0</v>
      </c>
      <c r="M246" s="34">
        <v>3422.08</v>
      </c>
      <c r="N246" s="23">
        <v>0</v>
      </c>
      <c r="O246" s="23">
        <v>974.4</v>
      </c>
      <c r="P246" s="34">
        <v>673</v>
      </c>
      <c r="Q246" s="23">
        <v>6000</v>
      </c>
      <c r="R246" s="34">
        <v>855</v>
      </c>
      <c r="S246" s="23">
        <v>1532.5</v>
      </c>
      <c r="T246" s="23">
        <v>5070</v>
      </c>
      <c r="U246" s="23">
        <v>35637.379999999997</v>
      </c>
      <c r="V246" s="23">
        <v>23012.52</v>
      </c>
      <c r="W246" s="23">
        <f t="shared" si="19"/>
        <v>58649.899999999994</v>
      </c>
      <c r="X246" s="21">
        <v>2500</v>
      </c>
      <c r="Y246" s="21">
        <v>10</v>
      </c>
      <c r="Z246" s="21">
        <v>240</v>
      </c>
      <c r="AA246" s="21">
        <v>240</v>
      </c>
      <c r="AB246" s="23">
        <f t="shared" si="23"/>
        <v>58649.899999999994</v>
      </c>
      <c r="AC246" s="23">
        <f t="shared" si="24"/>
        <v>244.37458333333331</v>
      </c>
      <c r="AD246" s="23" t="s">
        <v>35</v>
      </c>
      <c r="AE246" s="284"/>
    </row>
    <row r="247" spans="1:31" x14ac:dyDescent="0.25">
      <c r="A247" s="21" t="s">
        <v>57</v>
      </c>
      <c r="B247" s="32" t="s">
        <v>95</v>
      </c>
      <c r="C247" s="21" t="s">
        <v>100</v>
      </c>
      <c r="D247" s="21">
        <v>1</v>
      </c>
      <c r="E247" s="21">
        <v>0</v>
      </c>
      <c r="F247" s="21" t="s">
        <v>99</v>
      </c>
      <c r="G247" s="21" t="s">
        <v>100</v>
      </c>
      <c r="H247" s="21">
        <v>0</v>
      </c>
      <c r="I247" s="33">
        <v>20</v>
      </c>
      <c r="J247" s="33">
        <v>10</v>
      </c>
      <c r="K247" s="34">
        <v>14278.6</v>
      </c>
      <c r="L247" s="34">
        <v>0</v>
      </c>
      <c r="M247" s="34">
        <v>2855.72</v>
      </c>
      <c r="N247" s="23">
        <v>0</v>
      </c>
      <c r="O247" s="23">
        <v>873.8</v>
      </c>
      <c r="P247" s="34">
        <v>563.20000000000005</v>
      </c>
      <c r="Q247" s="23">
        <v>5016</v>
      </c>
      <c r="R247" s="34">
        <v>855</v>
      </c>
      <c r="S247" s="23">
        <v>0</v>
      </c>
      <c r="T247" s="23">
        <v>0</v>
      </c>
      <c r="U247" s="23">
        <v>24442.32</v>
      </c>
      <c r="V247" s="23">
        <v>23012.52</v>
      </c>
      <c r="W247" s="23">
        <f t="shared" si="19"/>
        <v>47454.84</v>
      </c>
      <c r="X247" s="21">
        <v>2500</v>
      </c>
      <c r="Y247" s="21">
        <v>0</v>
      </c>
      <c r="Z247" s="21">
        <v>200</v>
      </c>
      <c r="AA247" s="21">
        <v>200</v>
      </c>
      <c r="AB247" s="23">
        <f t="shared" si="23"/>
        <v>47454.84</v>
      </c>
      <c r="AC247" s="23">
        <f t="shared" si="24"/>
        <v>237.27419999999998</v>
      </c>
      <c r="AD247" s="23" t="s">
        <v>35</v>
      </c>
      <c r="AE247" s="284"/>
    </row>
    <row r="248" spans="1:31" x14ac:dyDescent="0.25">
      <c r="A248" s="21" t="s">
        <v>57</v>
      </c>
      <c r="B248" s="32" t="s">
        <v>109</v>
      </c>
      <c r="C248" s="21" t="s">
        <v>110</v>
      </c>
      <c r="D248" s="21">
        <v>1</v>
      </c>
      <c r="E248" s="21">
        <v>0</v>
      </c>
      <c r="F248" s="21" t="s">
        <v>99</v>
      </c>
      <c r="G248" s="21" t="s">
        <v>110</v>
      </c>
      <c r="H248" s="21">
        <v>0</v>
      </c>
      <c r="I248" s="33">
        <v>20</v>
      </c>
      <c r="J248" s="33">
        <v>10</v>
      </c>
      <c r="K248" s="34">
        <v>14278.6</v>
      </c>
      <c r="L248" s="34">
        <v>0</v>
      </c>
      <c r="M248" s="34">
        <v>2855.72</v>
      </c>
      <c r="N248" s="23">
        <v>0</v>
      </c>
      <c r="O248" s="23">
        <v>873.8</v>
      </c>
      <c r="P248" s="34">
        <v>563.20000000000005</v>
      </c>
      <c r="Q248" s="23">
        <v>6000</v>
      </c>
      <c r="R248" s="34">
        <v>855</v>
      </c>
      <c r="S248" s="23">
        <v>0</v>
      </c>
      <c r="T248" s="23">
        <v>0</v>
      </c>
      <c r="U248" s="23">
        <v>25426.32</v>
      </c>
      <c r="V248" s="23">
        <v>23012.52</v>
      </c>
      <c r="W248" s="23">
        <f t="shared" si="19"/>
        <v>48438.84</v>
      </c>
      <c r="X248" s="21">
        <v>2500</v>
      </c>
      <c r="Y248" s="21">
        <v>10</v>
      </c>
      <c r="Z248" s="21">
        <v>220</v>
      </c>
      <c r="AA248" s="21">
        <v>200</v>
      </c>
      <c r="AB248" s="23">
        <f t="shared" si="23"/>
        <v>48438.84</v>
      </c>
      <c r="AC248" s="23">
        <f t="shared" si="24"/>
        <v>220.17654545454545</v>
      </c>
      <c r="AD248" s="23" t="s">
        <v>35</v>
      </c>
      <c r="AE248" s="284"/>
    </row>
    <row r="249" spans="1:31" x14ac:dyDescent="0.25">
      <c r="A249" s="21" t="s">
        <v>57</v>
      </c>
      <c r="B249" s="32" t="s">
        <v>116</v>
      </c>
      <c r="C249" s="21" t="s">
        <v>118</v>
      </c>
      <c r="D249" s="21">
        <v>1</v>
      </c>
      <c r="E249" s="21">
        <v>0</v>
      </c>
      <c r="F249" s="21" t="s">
        <v>99</v>
      </c>
      <c r="G249" s="21" t="s">
        <v>118</v>
      </c>
      <c r="H249" s="21">
        <v>0</v>
      </c>
      <c r="I249" s="33">
        <v>25</v>
      </c>
      <c r="J249" s="33">
        <v>10</v>
      </c>
      <c r="K249" s="34">
        <v>19181.75</v>
      </c>
      <c r="L249" s="34">
        <v>0</v>
      </c>
      <c r="M249" s="34">
        <v>3836.35</v>
      </c>
      <c r="N249" s="23">
        <v>0</v>
      </c>
      <c r="O249" s="23">
        <v>1115.75</v>
      </c>
      <c r="P249" s="34">
        <v>704</v>
      </c>
      <c r="Q249" s="23">
        <v>7500</v>
      </c>
      <c r="R249" s="34">
        <v>855</v>
      </c>
      <c r="S249" s="23">
        <v>0</v>
      </c>
      <c r="T249" s="23">
        <v>7800</v>
      </c>
      <c r="U249" s="23">
        <v>40992.85</v>
      </c>
      <c r="V249" s="23">
        <v>23012.52</v>
      </c>
      <c r="W249" s="23">
        <f t="shared" si="19"/>
        <v>64005.369999999995</v>
      </c>
      <c r="X249" s="21">
        <v>2500</v>
      </c>
      <c r="Y249" s="21">
        <v>20</v>
      </c>
      <c r="Z249" s="21">
        <v>275</v>
      </c>
      <c r="AA249" s="21">
        <v>270</v>
      </c>
      <c r="AB249" s="23">
        <f t="shared" si="23"/>
        <v>64005.369999999995</v>
      </c>
      <c r="AC249" s="23">
        <f t="shared" si="24"/>
        <v>232.74679999999998</v>
      </c>
      <c r="AD249" s="23" t="s">
        <v>35</v>
      </c>
      <c r="AE249" s="284"/>
    </row>
    <row r="250" spans="1:31" x14ac:dyDescent="0.25">
      <c r="A250" s="21" t="s">
        <v>50</v>
      </c>
      <c r="B250" s="32" t="s">
        <v>103</v>
      </c>
      <c r="C250" s="21" t="s">
        <v>106</v>
      </c>
      <c r="D250" s="21">
        <v>1</v>
      </c>
      <c r="E250" s="21">
        <v>0</v>
      </c>
      <c r="F250" s="21" t="s">
        <v>96</v>
      </c>
      <c r="G250" s="21" t="s">
        <v>106</v>
      </c>
      <c r="H250" s="21">
        <v>0</v>
      </c>
      <c r="I250" s="33">
        <v>20</v>
      </c>
      <c r="J250" s="33">
        <v>10</v>
      </c>
      <c r="K250" s="34">
        <v>14278.6</v>
      </c>
      <c r="L250" s="34">
        <v>0</v>
      </c>
      <c r="M250" s="34">
        <v>2855.72</v>
      </c>
      <c r="N250" s="23">
        <v>0</v>
      </c>
      <c r="O250" s="23">
        <v>853.2</v>
      </c>
      <c r="P250" s="34">
        <v>558.4</v>
      </c>
      <c r="Q250" s="23">
        <v>5016</v>
      </c>
      <c r="R250" s="34">
        <v>855</v>
      </c>
      <c r="S250" s="23">
        <v>0</v>
      </c>
      <c r="T250" s="23">
        <v>0</v>
      </c>
      <c r="U250" s="23">
        <v>24416.92</v>
      </c>
      <c r="V250" s="23">
        <v>0</v>
      </c>
      <c r="W250" s="23">
        <f t="shared" si="19"/>
        <v>24416.92</v>
      </c>
      <c r="X250" s="21">
        <v>2500</v>
      </c>
      <c r="Y250" s="21">
        <v>0</v>
      </c>
      <c r="Z250" s="21">
        <v>200</v>
      </c>
      <c r="AA250" s="21">
        <v>200</v>
      </c>
      <c r="AB250" s="23">
        <f t="shared" si="23"/>
        <v>24416.92</v>
      </c>
      <c r="AC250" s="23">
        <f t="shared" ref="AC250:AC260" si="25">U250/Z250</f>
        <v>122.08459999999999</v>
      </c>
      <c r="AD250" s="23" t="s">
        <v>35</v>
      </c>
      <c r="AE250" s="284"/>
    </row>
    <row r="251" spans="1:31" x14ac:dyDescent="0.25">
      <c r="A251" s="21" t="s">
        <v>50</v>
      </c>
      <c r="B251" s="32" t="s">
        <v>109</v>
      </c>
      <c r="C251" s="21" t="s">
        <v>1299</v>
      </c>
      <c r="D251" s="21">
        <v>1</v>
      </c>
      <c r="E251" s="21">
        <v>0</v>
      </c>
      <c r="F251" s="21" t="s">
        <v>96</v>
      </c>
      <c r="G251" s="21" t="s">
        <v>115</v>
      </c>
      <c r="H251" s="21">
        <v>0</v>
      </c>
      <c r="I251" s="33">
        <v>20</v>
      </c>
      <c r="J251" s="33">
        <v>10</v>
      </c>
      <c r="K251" s="34">
        <v>14278.6</v>
      </c>
      <c r="L251" s="34">
        <v>0</v>
      </c>
      <c r="M251" s="34">
        <v>2855.72</v>
      </c>
      <c r="N251" s="23">
        <v>0</v>
      </c>
      <c r="O251" s="23">
        <v>853.2</v>
      </c>
      <c r="P251" s="34">
        <v>558.4</v>
      </c>
      <c r="Q251" s="23">
        <v>6000</v>
      </c>
      <c r="R251" s="34">
        <v>855</v>
      </c>
      <c r="S251" s="23">
        <v>0</v>
      </c>
      <c r="T251" s="23">
        <v>0</v>
      </c>
      <c r="U251" s="23">
        <v>25400.92</v>
      </c>
      <c r="V251" s="23">
        <v>17259.39</v>
      </c>
      <c r="W251" s="23">
        <f t="shared" si="19"/>
        <v>42660.31</v>
      </c>
      <c r="X251" s="21">
        <v>2500</v>
      </c>
      <c r="Y251" s="21">
        <v>10</v>
      </c>
      <c r="Z251" s="21">
        <v>220</v>
      </c>
      <c r="AA251" s="21">
        <v>220</v>
      </c>
      <c r="AB251" s="23">
        <f t="shared" si="23"/>
        <v>42660.31</v>
      </c>
      <c r="AC251" s="23">
        <f t="shared" si="25"/>
        <v>115.45872727272726</v>
      </c>
      <c r="AD251" s="23" t="s">
        <v>35</v>
      </c>
      <c r="AE251" s="284"/>
    </row>
    <row r="252" spans="1:31" x14ac:dyDescent="0.25">
      <c r="A252" s="21" t="s">
        <v>50</v>
      </c>
      <c r="B252" s="32" t="s">
        <v>116</v>
      </c>
      <c r="C252" s="21" t="s">
        <v>119</v>
      </c>
      <c r="D252" s="21">
        <v>1</v>
      </c>
      <c r="E252" s="21">
        <v>0</v>
      </c>
      <c r="F252" s="21" t="s">
        <v>96</v>
      </c>
      <c r="G252" s="21" t="s">
        <v>119</v>
      </c>
      <c r="H252" s="21">
        <v>0</v>
      </c>
      <c r="I252" s="33">
        <v>20</v>
      </c>
      <c r="J252" s="33">
        <v>10</v>
      </c>
      <c r="K252" s="34">
        <v>15345.4</v>
      </c>
      <c r="L252" s="34">
        <v>0</v>
      </c>
      <c r="M252" s="34">
        <v>3069.08</v>
      </c>
      <c r="N252" s="23">
        <v>0</v>
      </c>
      <c r="O252" s="23">
        <v>974.4</v>
      </c>
      <c r="P252" s="34">
        <v>672.8</v>
      </c>
      <c r="Q252" s="23">
        <v>6000</v>
      </c>
      <c r="R252" s="34">
        <v>855</v>
      </c>
      <c r="S252" s="23">
        <v>0</v>
      </c>
      <c r="T252" s="23">
        <v>6240</v>
      </c>
      <c r="U252" s="23">
        <v>33156.68</v>
      </c>
      <c r="V252" s="23">
        <v>23012.52</v>
      </c>
      <c r="W252" s="23">
        <f t="shared" si="19"/>
        <v>56169.2</v>
      </c>
      <c r="X252" s="21">
        <v>2500</v>
      </c>
      <c r="Y252" s="21">
        <v>15</v>
      </c>
      <c r="Z252" s="21">
        <v>220</v>
      </c>
      <c r="AA252" s="21">
        <v>218</v>
      </c>
      <c r="AB252" s="23">
        <f t="shared" si="23"/>
        <v>56169.2</v>
      </c>
      <c r="AC252" s="23">
        <f t="shared" si="25"/>
        <v>150.71218181818182</v>
      </c>
      <c r="AD252" s="23" t="s">
        <v>35</v>
      </c>
      <c r="AE252" s="284"/>
    </row>
    <row r="253" spans="1:31" x14ac:dyDescent="0.25">
      <c r="A253" s="21" t="s">
        <v>50</v>
      </c>
      <c r="B253" s="32" t="s">
        <v>121</v>
      </c>
      <c r="C253" s="21" t="s">
        <v>126</v>
      </c>
      <c r="D253" s="21">
        <v>1</v>
      </c>
      <c r="E253" s="21">
        <v>0</v>
      </c>
      <c r="F253" s="21" t="s">
        <v>96</v>
      </c>
      <c r="G253" s="21" t="s">
        <v>126</v>
      </c>
      <c r="H253" s="21">
        <v>0</v>
      </c>
      <c r="I253" s="33">
        <v>20</v>
      </c>
      <c r="J253" s="33">
        <v>11</v>
      </c>
      <c r="K253" s="34">
        <v>15998.2</v>
      </c>
      <c r="L253" s="34">
        <v>0</v>
      </c>
      <c r="M253" s="34">
        <v>3199.64</v>
      </c>
      <c r="N253" s="23">
        <v>0</v>
      </c>
      <c r="O253" s="23">
        <v>978.8</v>
      </c>
      <c r="P253" s="34">
        <v>672.8</v>
      </c>
      <c r="Q253" s="23">
        <v>6000</v>
      </c>
      <c r="R253" s="34">
        <v>855</v>
      </c>
      <c r="S253" s="23">
        <v>0</v>
      </c>
      <c r="T253" s="23">
        <v>6240</v>
      </c>
      <c r="U253" s="23">
        <v>33944.44</v>
      </c>
      <c r="V253" s="23">
        <v>23012.52</v>
      </c>
      <c r="W253" s="23">
        <f t="shared" si="19"/>
        <v>56956.960000000006</v>
      </c>
      <c r="X253" s="21">
        <v>2500</v>
      </c>
      <c r="Y253" s="21">
        <v>10</v>
      </c>
      <c r="Z253" s="21">
        <v>220</v>
      </c>
      <c r="AA253" s="21">
        <v>220</v>
      </c>
      <c r="AB253" s="23">
        <f t="shared" si="23"/>
        <v>56956.960000000006</v>
      </c>
      <c r="AC253" s="23">
        <f t="shared" si="25"/>
        <v>154.29290909090909</v>
      </c>
      <c r="AD253" s="23" t="s">
        <v>35</v>
      </c>
      <c r="AE253" s="284"/>
    </row>
    <row r="254" spans="1:31" x14ac:dyDescent="0.25">
      <c r="A254" s="21" t="s">
        <v>50</v>
      </c>
      <c r="B254" s="32" t="s">
        <v>130</v>
      </c>
      <c r="C254" s="21" t="s">
        <v>131</v>
      </c>
      <c r="D254" s="21">
        <v>1</v>
      </c>
      <c r="E254" s="21">
        <v>0</v>
      </c>
      <c r="F254" s="21" t="s">
        <v>96</v>
      </c>
      <c r="G254" s="21" t="s">
        <v>131</v>
      </c>
      <c r="H254" s="21">
        <v>2</v>
      </c>
      <c r="I254" s="33">
        <v>20</v>
      </c>
      <c r="J254" s="33">
        <v>11</v>
      </c>
      <c r="K254" s="34">
        <v>15998.2</v>
      </c>
      <c r="L254" s="34">
        <v>0</v>
      </c>
      <c r="M254" s="34">
        <v>3199.64</v>
      </c>
      <c r="N254" s="23">
        <v>0</v>
      </c>
      <c r="O254" s="23">
        <v>978.8</v>
      </c>
      <c r="P254" s="34">
        <v>672.8</v>
      </c>
      <c r="Q254" s="23">
        <v>6000</v>
      </c>
      <c r="R254" s="34">
        <v>858.6</v>
      </c>
      <c r="S254" s="23">
        <v>1588.11</v>
      </c>
      <c r="T254" s="23">
        <v>4680</v>
      </c>
      <c r="U254" s="23">
        <v>33972.550000000003</v>
      </c>
      <c r="V254" s="23">
        <v>23012.52</v>
      </c>
      <c r="W254" s="23">
        <f t="shared" si="19"/>
        <v>56985.070000000007</v>
      </c>
      <c r="X254" s="21">
        <v>2500</v>
      </c>
      <c r="Y254" s="21">
        <v>10</v>
      </c>
      <c r="Z254" s="21">
        <v>220</v>
      </c>
      <c r="AA254" s="21">
        <v>220</v>
      </c>
      <c r="AB254" s="23">
        <f t="shared" si="23"/>
        <v>56985.070000000007</v>
      </c>
      <c r="AC254" s="23">
        <f t="shared" si="25"/>
        <v>154.42068181818183</v>
      </c>
      <c r="AD254" s="23" t="s">
        <v>35</v>
      </c>
      <c r="AE254" s="284"/>
    </row>
    <row r="255" spans="1:31" x14ac:dyDescent="0.25">
      <c r="A255" s="21" t="s">
        <v>50</v>
      </c>
      <c r="B255" s="32" t="s">
        <v>138</v>
      </c>
      <c r="C255" s="21" t="s">
        <v>139</v>
      </c>
      <c r="D255" s="21">
        <v>0.5</v>
      </c>
      <c r="E255" s="21">
        <v>0</v>
      </c>
      <c r="F255" s="21" t="s">
        <v>96</v>
      </c>
      <c r="G255" s="21" t="s">
        <v>139</v>
      </c>
      <c r="H255" s="21">
        <v>0</v>
      </c>
      <c r="I255" s="33">
        <v>12</v>
      </c>
      <c r="J255" s="33">
        <v>11</v>
      </c>
      <c r="K255" s="34">
        <v>9598.92</v>
      </c>
      <c r="L255" s="34">
        <v>0</v>
      </c>
      <c r="M255" s="34">
        <v>1919.78</v>
      </c>
      <c r="N255" s="23">
        <v>0</v>
      </c>
      <c r="O255" s="23">
        <v>587.28</v>
      </c>
      <c r="P255" s="34">
        <v>403.68</v>
      </c>
      <c r="Q255" s="23">
        <v>4490.3999999999996</v>
      </c>
      <c r="R255" s="34">
        <v>855</v>
      </c>
      <c r="S255" s="23">
        <v>0</v>
      </c>
      <c r="T255" s="23">
        <v>4800</v>
      </c>
      <c r="U255" s="23">
        <v>22655.06</v>
      </c>
      <c r="V255" s="23">
        <v>11506.26</v>
      </c>
      <c r="W255" s="23">
        <f t="shared" si="19"/>
        <v>34161.32</v>
      </c>
      <c r="X255" s="21">
        <v>1250</v>
      </c>
      <c r="Y255" s="21">
        <v>10</v>
      </c>
      <c r="Z255" s="21">
        <v>132</v>
      </c>
      <c r="AA255" s="21">
        <v>132</v>
      </c>
      <c r="AB255" s="23">
        <f t="shared" si="23"/>
        <v>68322.64</v>
      </c>
      <c r="AC255" s="23">
        <f t="shared" si="25"/>
        <v>171.62924242424242</v>
      </c>
      <c r="AD255" s="23" t="s">
        <v>35</v>
      </c>
      <c r="AE255" s="284"/>
    </row>
    <row r="256" spans="1:31" x14ac:dyDescent="0.25">
      <c r="A256" s="21" t="s">
        <v>50</v>
      </c>
      <c r="B256" s="32" t="s">
        <v>150</v>
      </c>
      <c r="C256" s="21" t="s">
        <v>151</v>
      </c>
      <c r="D256" s="21">
        <v>1</v>
      </c>
      <c r="E256" s="21">
        <v>0</v>
      </c>
      <c r="F256" s="21" t="s">
        <v>96</v>
      </c>
      <c r="G256" s="21" t="s">
        <v>151</v>
      </c>
      <c r="H256" s="21">
        <v>0</v>
      </c>
      <c r="I256" s="33">
        <v>20</v>
      </c>
      <c r="J256" s="33">
        <v>11</v>
      </c>
      <c r="K256" s="34">
        <v>17598.02</v>
      </c>
      <c r="L256" s="34">
        <v>0</v>
      </c>
      <c r="M256" s="34">
        <v>3519.6</v>
      </c>
      <c r="N256" s="23">
        <v>0</v>
      </c>
      <c r="O256" s="23">
        <v>1076.68</v>
      </c>
      <c r="P256" s="34">
        <v>740.08</v>
      </c>
      <c r="Q256" s="23">
        <v>8232.4</v>
      </c>
      <c r="R256" s="34">
        <v>935</v>
      </c>
      <c r="S256" s="23">
        <v>1623.09</v>
      </c>
      <c r="T256" s="23">
        <v>4800</v>
      </c>
      <c r="U256" s="23">
        <v>38524.870000000003</v>
      </c>
      <c r="V256" s="23">
        <v>23012.52</v>
      </c>
      <c r="W256" s="23">
        <f t="shared" si="19"/>
        <v>61537.39</v>
      </c>
      <c r="X256" s="21">
        <v>2500</v>
      </c>
      <c r="Y256" s="21">
        <v>5</v>
      </c>
      <c r="Z256" s="21">
        <v>220</v>
      </c>
      <c r="AA256" s="21">
        <v>218</v>
      </c>
      <c r="AB256" s="23">
        <f t="shared" si="23"/>
        <v>61537.39</v>
      </c>
      <c r="AC256" s="23">
        <f t="shared" si="25"/>
        <v>175.11304545454547</v>
      </c>
      <c r="AD256" s="23" t="s">
        <v>35</v>
      </c>
      <c r="AE256" s="284"/>
    </row>
    <row r="257" spans="1:31" x14ac:dyDescent="0.25">
      <c r="A257" s="21" t="s">
        <v>50</v>
      </c>
      <c r="B257" s="32" t="s">
        <v>161</v>
      </c>
      <c r="C257" s="21" t="s">
        <v>173</v>
      </c>
      <c r="D257" s="21">
        <v>0.75</v>
      </c>
      <c r="E257" s="21">
        <v>0</v>
      </c>
      <c r="F257" s="21" t="s">
        <v>96</v>
      </c>
      <c r="G257" s="21" t="s">
        <v>173</v>
      </c>
      <c r="H257" s="21">
        <v>5</v>
      </c>
      <c r="I257" s="33">
        <v>15</v>
      </c>
      <c r="J257" s="33">
        <v>11</v>
      </c>
      <c r="K257" s="34">
        <v>11998.65</v>
      </c>
      <c r="L257" s="34">
        <v>0</v>
      </c>
      <c r="M257" s="34">
        <v>2399.73</v>
      </c>
      <c r="N257" s="23">
        <v>0</v>
      </c>
      <c r="O257" s="23">
        <v>753.9</v>
      </c>
      <c r="P257" s="34">
        <v>499.05</v>
      </c>
      <c r="Q257" s="23">
        <v>5613</v>
      </c>
      <c r="R257" s="34">
        <v>637.92999999999995</v>
      </c>
      <c r="S257" s="23">
        <v>7493.64</v>
      </c>
      <c r="T257" s="23">
        <v>0</v>
      </c>
      <c r="U257" s="23">
        <v>29935.9</v>
      </c>
      <c r="V257" s="23">
        <v>17259.39</v>
      </c>
      <c r="W257" s="23">
        <f t="shared" si="19"/>
        <v>47195.29</v>
      </c>
      <c r="X257" s="21">
        <v>1875</v>
      </c>
      <c r="Y257" s="21">
        <v>10</v>
      </c>
      <c r="Z257" s="21">
        <v>180</v>
      </c>
      <c r="AA257" s="21">
        <v>180</v>
      </c>
      <c r="AB257" s="23">
        <f t="shared" si="23"/>
        <v>62927.053333333337</v>
      </c>
      <c r="AC257" s="23">
        <f t="shared" si="25"/>
        <v>166.31055555555557</v>
      </c>
      <c r="AD257" s="23" t="s">
        <v>35</v>
      </c>
      <c r="AE257" s="284"/>
    </row>
    <row r="258" spans="1:31" x14ac:dyDescent="0.25">
      <c r="A258" s="21" t="s">
        <v>50</v>
      </c>
      <c r="B258" s="32" t="s">
        <v>442</v>
      </c>
      <c r="C258" s="21" t="s">
        <v>490</v>
      </c>
      <c r="D258" s="21">
        <v>0</v>
      </c>
      <c r="E258" s="21">
        <v>0</v>
      </c>
      <c r="F258" s="21" t="s">
        <v>375</v>
      </c>
      <c r="G258" s="21" t="s">
        <v>490</v>
      </c>
      <c r="H258" s="21">
        <v>2</v>
      </c>
      <c r="I258" s="33">
        <v>20</v>
      </c>
      <c r="J258" s="33">
        <v>11</v>
      </c>
      <c r="K258" s="34">
        <v>20907</v>
      </c>
      <c r="L258" s="34">
        <v>0</v>
      </c>
      <c r="M258" s="34">
        <v>4181.3999999999996</v>
      </c>
      <c r="N258" s="23">
        <v>0</v>
      </c>
      <c r="O258" s="23">
        <v>1005.2</v>
      </c>
      <c r="P258" s="34">
        <v>672.8</v>
      </c>
      <c r="Q258" s="23">
        <v>7484</v>
      </c>
      <c r="R258" s="34">
        <v>1027.51</v>
      </c>
      <c r="S258" s="23">
        <v>2839.1</v>
      </c>
      <c r="T258" s="23">
        <v>4800</v>
      </c>
      <c r="U258" s="23">
        <v>42917.01</v>
      </c>
      <c r="V258" s="23">
        <v>0</v>
      </c>
      <c r="W258" s="23">
        <f t="shared" ref="W258:W321" si="26">U258+V258</f>
        <v>42917.01</v>
      </c>
      <c r="X258" s="21">
        <v>0</v>
      </c>
      <c r="Y258" s="21">
        <v>20</v>
      </c>
      <c r="Z258" s="21">
        <v>220</v>
      </c>
      <c r="AA258" s="21">
        <v>209</v>
      </c>
      <c r="AB258" s="23" t="e">
        <f t="shared" si="23"/>
        <v>#DIV/0!</v>
      </c>
      <c r="AC258" s="23">
        <f t="shared" si="25"/>
        <v>195.07731818181819</v>
      </c>
      <c r="AD258" s="23" t="s">
        <v>35</v>
      </c>
      <c r="AE258" s="284"/>
    </row>
    <row r="259" spans="1:31" x14ac:dyDescent="0.25">
      <c r="A259" s="21" t="s">
        <v>50</v>
      </c>
      <c r="B259" s="32" t="s">
        <v>509</v>
      </c>
      <c r="C259" s="21" t="s">
        <v>508</v>
      </c>
      <c r="D259" s="21">
        <v>0</v>
      </c>
      <c r="E259" s="21">
        <v>0</v>
      </c>
      <c r="F259" s="21" t="s">
        <v>375</v>
      </c>
      <c r="G259" s="21" t="s">
        <v>508</v>
      </c>
      <c r="H259" s="21">
        <v>0</v>
      </c>
      <c r="I259" s="33">
        <v>20</v>
      </c>
      <c r="J259" s="33">
        <v>11</v>
      </c>
      <c r="K259" s="34">
        <v>21557.75</v>
      </c>
      <c r="L259" s="34">
        <v>0</v>
      </c>
      <c r="M259" s="34">
        <v>4311.55</v>
      </c>
      <c r="N259" s="23">
        <v>0</v>
      </c>
      <c r="O259" s="23">
        <v>1256.5</v>
      </c>
      <c r="P259" s="34">
        <v>841</v>
      </c>
      <c r="Q259" s="23">
        <v>9355</v>
      </c>
      <c r="R259" s="34">
        <v>1119.6500000000001</v>
      </c>
      <c r="S259" s="23">
        <v>0</v>
      </c>
      <c r="T259" s="23">
        <v>2400</v>
      </c>
      <c r="U259" s="23">
        <v>40841.449999999997</v>
      </c>
      <c r="V259" s="23">
        <v>0</v>
      </c>
      <c r="W259" s="23">
        <f t="shared" si="26"/>
        <v>40841.449999999997</v>
      </c>
      <c r="X259" s="21">
        <v>0</v>
      </c>
      <c r="Y259" s="21">
        <v>20</v>
      </c>
      <c r="Z259" s="21">
        <v>200</v>
      </c>
      <c r="AA259" s="21">
        <v>256</v>
      </c>
      <c r="AB259" s="23" t="e">
        <f t="shared" si="23"/>
        <v>#DIV/0!</v>
      </c>
      <c r="AC259" s="23">
        <f t="shared" si="25"/>
        <v>204.20724999999999</v>
      </c>
      <c r="AD259" s="23" t="s">
        <v>35</v>
      </c>
      <c r="AE259" s="284"/>
    </row>
    <row r="260" spans="1:31" x14ac:dyDescent="0.25">
      <c r="A260" s="21" t="s">
        <v>50</v>
      </c>
      <c r="B260" s="32" t="s">
        <v>537</v>
      </c>
      <c r="C260" s="21" t="s">
        <v>538</v>
      </c>
      <c r="D260" s="21">
        <v>0</v>
      </c>
      <c r="E260" s="21">
        <v>0</v>
      </c>
      <c r="F260" s="21" t="s">
        <v>375</v>
      </c>
      <c r="G260" s="21" t="s">
        <v>538</v>
      </c>
      <c r="H260" s="21">
        <v>0</v>
      </c>
      <c r="I260" s="33">
        <v>20</v>
      </c>
      <c r="J260" s="33">
        <v>10</v>
      </c>
      <c r="K260" s="34">
        <v>18816.3</v>
      </c>
      <c r="L260" s="34">
        <v>0</v>
      </c>
      <c r="M260" s="34">
        <v>3763.26</v>
      </c>
      <c r="N260" s="23">
        <v>0</v>
      </c>
      <c r="O260" s="23">
        <v>904.68</v>
      </c>
      <c r="P260" s="34">
        <v>605.52</v>
      </c>
      <c r="Q260" s="23">
        <v>6735.6</v>
      </c>
      <c r="R260" s="34">
        <v>924.76</v>
      </c>
      <c r="S260" s="23">
        <v>0</v>
      </c>
      <c r="T260" s="23">
        <v>8640</v>
      </c>
      <c r="U260" s="23">
        <v>40390.120000000003</v>
      </c>
      <c r="V260" s="23">
        <v>0</v>
      </c>
      <c r="W260" s="23">
        <f t="shared" si="26"/>
        <v>40390.120000000003</v>
      </c>
      <c r="X260" s="21">
        <v>0</v>
      </c>
      <c r="Y260" s="21">
        <v>20</v>
      </c>
      <c r="Z260" s="21">
        <v>200</v>
      </c>
      <c r="AA260" s="21">
        <v>205</v>
      </c>
      <c r="AB260" s="23" t="e">
        <f t="shared" si="23"/>
        <v>#DIV/0!</v>
      </c>
      <c r="AC260" s="23">
        <f t="shared" si="25"/>
        <v>201.95060000000001</v>
      </c>
      <c r="AD260" s="23" t="s">
        <v>35</v>
      </c>
      <c r="AE260" s="284"/>
    </row>
    <row r="261" spans="1:31" x14ac:dyDescent="0.25">
      <c r="A261" s="21" t="s">
        <v>200</v>
      </c>
      <c r="B261" s="32" t="s">
        <v>130</v>
      </c>
      <c r="C261" s="21" t="s">
        <v>201</v>
      </c>
      <c r="D261" s="21">
        <v>1</v>
      </c>
      <c r="E261" s="21">
        <v>0</v>
      </c>
      <c r="F261" s="21" t="s">
        <v>99</v>
      </c>
      <c r="G261" s="21" t="s">
        <v>201</v>
      </c>
      <c r="H261" s="21">
        <v>0</v>
      </c>
      <c r="I261" s="33">
        <v>20</v>
      </c>
      <c r="J261" s="33">
        <v>12</v>
      </c>
      <c r="K261" s="34">
        <v>15998.2</v>
      </c>
      <c r="L261" s="34">
        <v>0</v>
      </c>
      <c r="M261" s="34">
        <v>3199.64</v>
      </c>
      <c r="N261" s="23">
        <v>0</v>
      </c>
      <c r="O261" s="23">
        <v>892.6</v>
      </c>
      <c r="P261" s="34">
        <v>577</v>
      </c>
      <c r="Q261" s="23">
        <v>6000</v>
      </c>
      <c r="R261" s="34">
        <v>855</v>
      </c>
      <c r="S261" s="23">
        <v>0</v>
      </c>
      <c r="T261" s="23">
        <v>3120</v>
      </c>
      <c r="U261" s="23">
        <v>30642.44</v>
      </c>
      <c r="V261" s="13">
        <v>23012.52</v>
      </c>
      <c r="W261" s="13">
        <f t="shared" si="26"/>
        <v>53654.96</v>
      </c>
      <c r="X261" s="86">
        <v>2500</v>
      </c>
      <c r="Y261" s="86">
        <v>10</v>
      </c>
      <c r="Z261" s="86">
        <v>200</v>
      </c>
      <c r="AA261" s="86">
        <v>200</v>
      </c>
      <c r="AB261" s="13">
        <f t="shared" si="23"/>
        <v>53654.96</v>
      </c>
      <c r="AC261" s="13">
        <f t="shared" ref="AC261:AC268" si="27">W261/Z261</f>
        <v>268.27479999999997</v>
      </c>
      <c r="AD261" s="13" t="s">
        <v>35</v>
      </c>
      <c r="AE261" s="285"/>
    </row>
    <row r="262" spans="1:31" x14ac:dyDescent="0.25">
      <c r="A262" s="21" t="s">
        <v>200</v>
      </c>
      <c r="B262" s="32" t="s">
        <v>138</v>
      </c>
      <c r="C262" s="21" t="s">
        <v>202</v>
      </c>
      <c r="D262" s="33">
        <v>0.5</v>
      </c>
      <c r="E262" s="33">
        <v>0</v>
      </c>
      <c r="F262" s="21" t="s">
        <v>99</v>
      </c>
      <c r="G262" s="21" t="s">
        <v>202</v>
      </c>
      <c r="H262" s="21">
        <v>0</v>
      </c>
      <c r="I262" s="33">
        <v>10</v>
      </c>
      <c r="J262" s="33">
        <v>11</v>
      </c>
      <c r="K262" s="34">
        <v>7999.1</v>
      </c>
      <c r="L262" s="34">
        <v>0</v>
      </c>
      <c r="M262" s="34">
        <v>1599.82</v>
      </c>
      <c r="N262" s="23">
        <v>0</v>
      </c>
      <c r="O262" s="23">
        <v>446.3</v>
      </c>
      <c r="P262" s="34">
        <v>288.5</v>
      </c>
      <c r="Q262" s="23">
        <v>3742</v>
      </c>
      <c r="R262" s="34">
        <v>281.51</v>
      </c>
      <c r="S262" s="23">
        <v>0</v>
      </c>
      <c r="T262" s="23">
        <v>4800</v>
      </c>
      <c r="U262" s="23">
        <v>19157.23</v>
      </c>
      <c r="V262" s="13">
        <v>11506.26</v>
      </c>
      <c r="W262" s="13">
        <f t="shared" si="26"/>
        <v>30663.489999999998</v>
      </c>
      <c r="X262" s="86">
        <v>1250</v>
      </c>
      <c r="Y262" s="86">
        <v>10</v>
      </c>
      <c r="Z262" s="86">
        <v>200</v>
      </c>
      <c r="AA262" s="86">
        <v>216</v>
      </c>
      <c r="AB262" s="13">
        <f t="shared" si="23"/>
        <v>61326.979999999996</v>
      </c>
      <c r="AC262" s="13">
        <f t="shared" si="27"/>
        <v>153.31744999999998</v>
      </c>
      <c r="AD262" s="13" t="s">
        <v>35</v>
      </c>
      <c r="AE262" s="285"/>
    </row>
    <row r="263" spans="1:31" x14ac:dyDescent="0.25">
      <c r="A263" s="21" t="s">
        <v>200</v>
      </c>
      <c r="B263" s="32" t="s">
        <v>159</v>
      </c>
      <c r="C263" s="21" t="s">
        <v>203</v>
      </c>
      <c r="D263" s="21">
        <v>0.5</v>
      </c>
      <c r="E263" s="21">
        <v>0</v>
      </c>
      <c r="F263" s="21" t="s">
        <v>99</v>
      </c>
      <c r="G263" s="21" t="s">
        <v>203</v>
      </c>
      <c r="H263" s="21">
        <v>0</v>
      </c>
      <c r="I263" s="33">
        <v>10</v>
      </c>
      <c r="J263" s="33">
        <v>12</v>
      </c>
      <c r="K263" s="34">
        <v>7999.1</v>
      </c>
      <c r="L263" s="34">
        <v>0</v>
      </c>
      <c r="M263" s="34">
        <v>1599.82</v>
      </c>
      <c r="N263" s="23">
        <v>0</v>
      </c>
      <c r="O263" s="23">
        <v>487.2</v>
      </c>
      <c r="P263" s="34">
        <v>326.3</v>
      </c>
      <c r="Q263" s="23">
        <v>3724</v>
      </c>
      <c r="R263" s="34">
        <v>433.88</v>
      </c>
      <c r="S263" s="23">
        <v>0</v>
      </c>
      <c r="T263" s="23">
        <v>4800</v>
      </c>
      <c r="U263" s="23">
        <v>19370.3</v>
      </c>
      <c r="V263" s="13">
        <v>11506.26</v>
      </c>
      <c r="W263" s="13">
        <f t="shared" si="26"/>
        <v>30876.559999999998</v>
      </c>
      <c r="X263" s="86">
        <v>1250</v>
      </c>
      <c r="Y263" s="86">
        <v>10</v>
      </c>
      <c r="Z263" s="86">
        <v>120</v>
      </c>
      <c r="AA263" s="86">
        <v>120</v>
      </c>
      <c r="AB263" s="13">
        <f t="shared" si="23"/>
        <v>61753.119999999995</v>
      </c>
      <c r="AC263" s="13">
        <f t="shared" si="27"/>
        <v>257.30466666666666</v>
      </c>
      <c r="AD263" s="13" t="s">
        <v>35</v>
      </c>
      <c r="AE263" s="285"/>
    </row>
    <row r="264" spans="1:31" x14ac:dyDescent="0.25">
      <c r="A264" s="21" t="s">
        <v>145</v>
      </c>
      <c r="B264" s="32" t="s">
        <v>150</v>
      </c>
      <c r="C264" s="21" t="s">
        <v>146</v>
      </c>
      <c r="D264" s="21">
        <v>1</v>
      </c>
      <c r="E264" s="21">
        <v>0</v>
      </c>
      <c r="F264" s="21" t="s">
        <v>99</v>
      </c>
      <c r="G264" s="21" t="s">
        <v>146</v>
      </c>
      <c r="H264" s="21">
        <v>0</v>
      </c>
      <c r="I264" s="33">
        <v>20</v>
      </c>
      <c r="J264" s="33">
        <v>12</v>
      </c>
      <c r="K264" s="34">
        <v>17110.400000000001</v>
      </c>
      <c r="L264" s="34">
        <v>0</v>
      </c>
      <c r="M264" s="34">
        <v>3422.08</v>
      </c>
      <c r="N264" s="23">
        <v>0</v>
      </c>
      <c r="O264" s="23">
        <v>981.6</v>
      </c>
      <c r="P264" s="34">
        <v>673</v>
      </c>
      <c r="Q264" s="23">
        <v>7484</v>
      </c>
      <c r="R264" s="34">
        <v>885.04</v>
      </c>
      <c r="S264" s="23">
        <v>0</v>
      </c>
      <c r="T264" s="23">
        <v>7800</v>
      </c>
      <c r="U264" s="23">
        <v>38356.120000000003</v>
      </c>
      <c r="V264" s="13">
        <v>23012.52</v>
      </c>
      <c r="W264" s="13">
        <f t="shared" si="26"/>
        <v>61368.639999999999</v>
      </c>
      <c r="X264" s="1">
        <v>2500</v>
      </c>
      <c r="Y264" s="1">
        <v>10</v>
      </c>
      <c r="Z264" s="1">
        <v>240</v>
      </c>
      <c r="AA264" s="1">
        <v>236</v>
      </c>
      <c r="AB264" s="13">
        <f>W264/(D264+E264)</f>
        <v>61368.639999999999</v>
      </c>
      <c r="AC264" s="13">
        <f t="shared" si="27"/>
        <v>255.70266666666666</v>
      </c>
      <c r="AD264" s="13" t="s">
        <v>35</v>
      </c>
      <c r="AE264" s="285"/>
    </row>
    <row r="265" spans="1:31" x14ac:dyDescent="0.25">
      <c r="A265" s="21" t="s">
        <v>145</v>
      </c>
      <c r="B265" s="32" t="s">
        <v>161</v>
      </c>
      <c r="C265" s="21" t="s">
        <v>176</v>
      </c>
      <c r="D265" s="21">
        <v>0.75</v>
      </c>
      <c r="E265" s="21">
        <v>0</v>
      </c>
      <c r="F265" s="21" t="s">
        <v>99</v>
      </c>
      <c r="G265" s="21" t="s">
        <v>176</v>
      </c>
      <c r="H265" s="21">
        <v>8</v>
      </c>
      <c r="I265" s="33">
        <v>15</v>
      </c>
      <c r="J265" s="33">
        <v>12</v>
      </c>
      <c r="K265" s="34">
        <v>12832.8</v>
      </c>
      <c r="L265" s="34">
        <v>0</v>
      </c>
      <c r="M265" s="34">
        <v>2566.56</v>
      </c>
      <c r="N265" s="23">
        <v>0</v>
      </c>
      <c r="O265" s="23">
        <v>761.4</v>
      </c>
      <c r="P265" s="34">
        <v>499.05</v>
      </c>
      <c r="Q265" s="23">
        <v>5613</v>
      </c>
      <c r="R265" s="34">
        <v>668.18</v>
      </c>
      <c r="S265" s="23">
        <v>8169.46</v>
      </c>
      <c r="T265" s="23">
        <v>0</v>
      </c>
      <c r="U265" s="23">
        <v>31110.45</v>
      </c>
      <c r="V265" s="13">
        <v>17259.39</v>
      </c>
      <c r="W265" s="13">
        <f t="shared" si="26"/>
        <v>48369.84</v>
      </c>
      <c r="X265" s="1">
        <v>1875</v>
      </c>
      <c r="Y265" s="1">
        <v>15</v>
      </c>
      <c r="Z265" s="1">
        <v>240</v>
      </c>
      <c r="AA265" s="1">
        <v>243</v>
      </c>
      <c r="AB265" s="13">
        <f>W265/(D265+E265)</f>
        <v>64493.119999999995</v>
      </c>
      <c r="AC265" s="13">
        <f t="shared" si="27"/>
        <v>201.541</v>
      </c>
      <c r="AD265" s="13" t="s">
        <v>35</v>
      </c>
      <c r="AE265" s="285"/>
    </row>
    <row r="266" spans="1:31" x14ac:dyDescent="0.25">
      <c r="A266" s="21" t="s">
        <v>153</v>
      </c>
      <c r="B266" s="42" t="s">
        <v>150</v>
      </c>
      <c r="C266" s="21" t="s">
        <v>154</v>
      </c>
      <c r="D266" s="21">
        <v>1</v>
      </c>
      <c r="E266" s="21">
        <v>0</v>
      </c>
      <c r="F266" s="21" t="s">
        <v>99</v>
      </c>
      <c r="G266" s="21" t="s">
        <v>154</v>
      </c>
      <c r="H266" s="21">
        <v>0</v>
      </c>
      <c r="I266" s="33">
        <v>20</v>
      </c>
      <c r="J266" s="33">
        <v>12</v>
      </c>
      <c r="K266" s="34">
        <v>17735.599999999999</v>
      </c>
      <c r="L266" s="34">
        <v>0</v>
      </c>
      <c r="M266" s="34">
        <v>3547.12</v>
      </c>
      <c r="N266" s="23">
        <v>0</v>
      </c>
      <c r="O266" s="23">
        <v>974.4</v>
      </c>
      <c r="P266" s="34">
        <v>641</v>
      </c>
      <c r="Q266" s="23">
        <v>7484</v>
      </c>
      <c r="R266" s="34">
        <v>855.2</v>
      </c>
      <c r="S266" s="23">
        <v>0</v>
      </c>
      <c r="T266" s="23">
        <v>7800</v>
      </c>
      <c r="U266" s="23">
        <v>39037.22</v>
      </c>
      <c r="V266" s="13">
        <v>23012.52</v>
      </c>
      <c r="W266" s="13">
        <f t="shared" si="26"/>
        <v>62049.740000000005</v>
      </c>
      <c r="X266" s="1">
        <v>2500</v>
      </c>
      <c r="Y266" s="1">
        <v>10</v>
      </c>
      <c r="Z266" s="1">
        <v>240</v>
      </c>
      <c r="AA266" s="1">
        <v>232</v>
      </c>
      <c r="AB266" s="13">
        <f>W266/(D266+E266)</f>
        <v>62049.740000000005</v>
      </c>
      <c r="AC266" s="13">
        <f t="shared" si="27"/>
        <v>258.54058333333336</v>
      </c>
      <c r="AD266" s="13" t="s">
        <v>35</v>
      </c>
      <c r="AE266" s="285"/>
    </row>
    <row r="267" spans="1:31" x14ac:dyDescent="0.25">
      <c r="A267" s="21" t="s">
        <v>153</v>
      </c>
      <c r="B267" s="42" t="s">
        <v>161</v>
      </c>
      <c r="C267" s="21" t="s">
        <v>174</v>
      </c>
      <c r="D267" s="21">
        <v>0.75</v>
      </c>
      <c r="E267" s="21">
        <v>0</v>
      </c>
      <c r="F267" s="21" t="s">
        <v>99</v>
      </c>
      <c r="G267" s="21" t="s">
        <v>174</v>
      </c>
      <c r="H267" s="21">
        <v>8</v>
      </c>
      <c r="I267" s="33">
        <v>15</v>
      </c>
      <c r="J267" s="33">
        <v>12</v>
      </c>
      <c r="K267" s="34">
        <v>12832.8</v>
      </c>
      <c r="L267" s="34">
        <v>0</v>
      </c>
      <c r="M267" s="34">
        <v>2566.56</v>
      </c>
      <c r="N267" s="23">
        <v>0</v>
      </c>
      <c r="O267" s="23">
        <v>761.4</v>
      </c>
      <c r="P267" s="34">
        <v>403.05</v>
      </c>
      <c r="Q267" s="23">
        <v>5613</v>
      </c>
      <c r="R267" s="34">
        <v>665.3</v>
      </c>
      <c r="S267" s="23">
        <v>8169.46</v>
      </c>
      <c r="T267" s="23">
        <v>0</v>
      </c>
      <c r="U267" s="23">
        <v>31011.57</v>
      </c>
      <c r="V267" s="13">
        <v>17259.39</v>
      </c>
      <c r="W267" s="13">
        <f t="shared" si="26"/>
        <v>48270.96</v>
      </c>
      <c r="X267" s="1">
        <v>1875</v>
      </c>
      <c r="Y267" s="1">
        <v>15</v>
      </c>
      <c r="Z267" s="1">
        <v>180</v>
      </c>
      <c r="AA267" s="1">
        <v>217</v>
      </c>
      <c r="AB267" s="13">
        <f>W267/(D267+E267)</f>
        <v>64361.279999999999</v>
      </c>
      <c r="AC267" s="13">
        <f t="shared" si="27"/>
        <v>268.17199999999997</v>
      </c>
      <c r="AD267" s="13" t="s">
        <v>35</v>
      </c>
      <c r="AE267" s="285"/>
    </row>
    <row r="268" spans="1:31" x14ac:dyDescent="0.25">
      <c r="A268" s="21" t="s">
        <v>469</v>
      </c>
      <c r="B268" s="38" t="s">
        <v>1165</v>
      </c>
      <c r="C268" s="21" t="s">
        <v>1197</v>
      </c>
      <c r="D268" s="21">
        <v>22.95</v>
      </c>
      <c r="E268" s="21">
        <v>0</v>
      </c>
      <c r="F268" s="21" t="s">
        <v>177</v>
      </c>
      <c r="G268" s="21" t="s">
        <v>1197</v>
      </c>
      <c r="H268" s="21">
        <v>0</v>
      </c>
      <c r="I268" s="21">
        <v>20</v>
      </c>
      <c r="J268" s="21">
        <v>11</v>
      </c>
      <c r="K268" s="23">
        <v>25672.400000000001</v>
      </c>
      <c r="L268" s="23">
        <v>414.46</v>
      </c>
      <c r="M268" s="23">
        <v>4020.3</v>
      </c>
      <c r="N268" s="23">
        <v>0</v>
      </c>
      <c r="O268" s="23">
        <v>1472.8</v>
      </c>
      <c r="P268" s="23">
        <v>7390.8</v>
      </c>
      <c r="Q268" s="23">
        <v>8260</v>
      </c>
      <c r="R268" s="23">
        <v>1140</v>
      </c>
      <c r="S268" s="23">
        <v>0</v>
      </c>
      <c r="T268" s="23">
        <v>0</v>
      </c>
      <c r="U268" s="23">
        <v>48370.76</v>
      </c>
      <c r="V268" s="23">
        <v>0</v>
      </c>
      <c r="W268" s="23">
        <f t="shared" si="26"/>
        <v>48370.76</v>
      </c>
      <c r="X268" s="21">
        <v>57375</v>
      </c>
      <c r="Y268" s="21">
        <v>0</v>
      </c>
      <c r="Z268" s="21">
        <v>220</v>
      </c>
      <c r="AA268" s="21">
        <v>220</v>
      </c>
      <c r="AB268" s="23">
        <f>W268/(D268+E268)</f>
        <v>2107.6583877995645</v>
      </c>
      <c r="AC268" s="23">
        <f t="shared" si="27"/>
        <v>219.8670909090909</v>
      </c>
      <c r="AD268" s="23" t="s">
        <v>1928</v>
      </c>
      <c r="AE268" s="284"/>
    </row>
    <row r="269" spans="1:31" x14ac:dyDescent="0.25">
      <c r="A269" s="21" t="s">
        <v>50</v>
      </c>
      <c r="B269" s="32" t="s">
        <v>766</v>
      </c>
      <c r="C269" s="21" t="s">
        <v>769</v>
      </c>
      <c r="D269" s="21">
        <v>7.5</v>
      </c>
      <c r="E269" s="21">
        <v>0</v>
      </c>
      <c r="F269" s="21" t="s">
        <v>177</v>
      </c>
      <c r="G269" s="21" t="s">
        <v>769</v>
      </c>
      <c r="H269" s="21">
        <v>0</v>
      </c>
      <c r="I269" s="21">
        <v>20</v>
      </c>
      <c r="J269" s="33">
        <v>12</v>
      </c>
      <c r="K269" s="23">
        <v>21112</v>
      </c>
      <c r="L269" s="23">
        <v>0</v>
      </c>
      <c r="M269" s="23">
        <v>4222.3999999999996</v>
      </c>
      <c r="N269" s="23">
        <v>0</v>
      </c>
      <c r="O269" s="23">
        <v>894.4</v>
      </c>
      <c r="P269" s="23">
        <v>2476.6</v>
      </c>
      <c r="Q269" s="23">
        <v>7100</v>
      </c>
      <c r="R269" s="23">
        <v>1140</v>
      </c>
      <c r="S269" s="23">
        <v>0</v>
      </c>
      <c r="T269" s="23">
        <v>0</v>
      </c>
      <c r="U269" s="23">
        <v>36945.4</v>
      </c>
      <c r="V269" s="23">
        <v>0</v>
      </c>
      <c r="W269" s="23">
        <f t="shared" si="26"/>
        <v>36945.4</v>
      </c>
      <c r="X269" s="21">
        <v>18750</v>
      </c>
      <c r="Y269" s="21">
        <v>0</v>
      </c>
      <c r="Z269" s="21">
        <v>240</v>
      </c>
      <c r="AA269" s="21">
        <v>101</v>
      </c>
      <c r="AB269" s="23">
        <f>W269/(D269 +E269)</f>
        <v>4926.0533333333333</v>
      </c>
      <c r="AC269" s="23">
        <f>U269/Z269</f>
        <v>153.93916666666667</v>
      </c>
      <c r="AD269" s="23" t="s">
        <v>1672</v>
      </c>
      <c r="AE269" s="284"/>
    </row>
    <row r="270" spans="1:31" x14ac:dyDescent="0.25">
      <c r="A270" s="21" t="s">
        <v>607</v>
      </c>
      <c r="B270" s="32" t="s">
        <v>1022</v>
      </c>
      <c r="C270" s="21" t="s">
        <v>1036</v>
      </c>
      <c r="D270" s="21">
        <v>0</v>
      </c>
      <c r="E270" s="21">
        <v>7.15</v>
      </c>
      <c r="F270" s="21" t="s">
        <v>544</v>
      </c>
      <c r="G270" s="21" t="s">
        <v>1036</v>
      </c>
      <c r="H270" s="21">
        <v>0</v>
      </c>
      <c r="I270" s="33">
        <v>5</v>
      </c>
      <c r="J270" s="33">
        <v>11</v>
      </c>
      <c r="K270" s="34">
        <v>5810</v>
      </c>
      <c r="L270" s="34">
        <v>91.45</v>
      </c>
      <c r="M270" s="34">
        <v>0</v>
      </c>
      <c r="N270" s="23">
        <v>0</v>
      </c>
      <c r="O270" s="23">
        <v>248.3</v>
      </c>
      <c r="P270" s="34">
        <v>575.1</v>
      </c>
      <c r="Q270" s="23">
        <v>2504</v>
      </c>
      <c r="R270" s="34">
        <v>285</v>
      </c>
      <c r="S270" s="23">
        <v>0</v>
      </c>
      <c r="T270" s="23">
        <v>0</v>
      </c>
      <c r="U270" s="23">
        <v>9513.85</v>
      </c>
      <c r="V270" s="23">
        <v>0</v>
      </c>
      <c r="W270" s="23">
        <f t="shared" si="26"/>
        <v>9513.85</v>
      </c>
      <c r="X270" s="21">
        <v>4375</v>
      </c>
      <c r="Y270" s="21">
        <v>0</v>
      </c>
      <c r="Z270" s="21">
        <v>55</v>
      </c>
      <c r="AA270" s="21">
        <v>55</v>
      </c>
      <c r="AB270" s="23">
        <f>W270/(D270+E270)</f>
        <v>1330.6083916083917</v>
      </c>
      <c r="AC270" s="23">
        <f>U270/Z270</f>
        <v>172.97909090909093</v>
      </c>
      <c r="AD270" s="23" t="s">
        <v>1672</v>
      </c>
      <c r="AE270" s="284">
        <v>0.24</v>
      </c>
    </row>
    <row r="271" spans="1:31" x14ac:dyDescent="0.25">
      <c r="A271" s="38" t="s">
        <v>1403</v>
      </c>
      <c r="B271" s="39" t="s">
        <v>2068</v>
      </c>
      <c r="C271" s="21" t="s">
        <v>2079</v>
      </c>
      <c r="D271" s="21">
        <v>0</v>
      </c>
      <c r="E271" s="21">
        <v>7.5</v>
      </c>
      <c r="F271" s="21" t="s">
        <v>544</v>
      </c>
      <c r="G271" s="21" t="s">
        <v>2079</v>
      </c>
      <c r="H271" s="21">
        <v>0</v>
      </c>
      <c r="I271" s="21">
        <v>5</v>
      </c>
      <c r="J271" s="21">
        <v>11</v>
      </c>
      <c r="K271" s="23">
        <v>6787.7</v>
      </c>
      <c r="L271" s="23">
        <v>106.61</v>
      </c>
      <c r="M271" s="23">
        <v>1062.95</v>
      </c>
      <c r="N271" s="23">
        <v>0</v>
      </c>
      <c r="O271" s="23">
        <v>295.75</v>
      </c>
      <c r="P271" s="23">
        <v>682</v>
      </c>
      <c r="Q271" s="23">
        <v>2992.5</v>
      </c>
      <c r="R271" s="23">
        <v>319.25</v>
      </c>
      <c r="S271" s="23">
        <v>0</v>
      </c>
      <c r="T271" s="23">
        <v>0</v>
      </c>
      <c r="U271" s="23">
        <v>12246.76</v>
      </c>
      <c r="V271" s="23">
        <v>0</v>
      </c>
      <c r="W271" s="23">
        <f t="shared" si="26"/>
        <v>12246.76</v>
      </c>
      <c r="X271" s="21">
        <v>11250</v>
      </c>
      <c r="Y271" s="21">
        <v>0</v>
      </c>
      <c r="Z271" s="21">
        <v>55</v>
      </c>
      <c r="AA271" s="21">
        <v>55</v>
      </c>
      <c r="AB271" s="23">
        <f>W271/(D271+E271)</f>
        <v>1632.9013333333335</v>
      </c>
      <c r="AC271" s="23">
        <f>W271/Z271</f>
        <v>222.66836363636364</v>
      </c>
      <c r="AD271" s="23" t="s">
        <v>1672</v>
      </c>
      <c r="AE271" s="284">
        <v>0.6</v>
      </c>
    </row>
    <row r="272" spans="1:31" x14ac:dyDescent="0.25">
      <c r="A272" s="21" t="s">
        <v>50</v>
      </c>
      <c r="B272" s="32" t="s">
        <v>1145</v>
      </c>
      <c r="C272" s="21" t="s">
        <v>1163</v>
      </c>
      <c r="D272" s="21">
        <v>0</v>
      </c>
      <c r="E272" s="21">
        <v>26.19</v>
      </c>
      <c r="F272" s="21" t="s">
        <v>544</v>
      </c>
      <c r="G272" s="21" t="s">
        <v>1163</v>
      </c>
      <c r="H272" s="21">
        <v>0</v>
      </c>
      <c r="I272" s="21">
        <v>8</v>
      </c>
      <c r="J272" s="33">
        <v>11</v>
      </c>
      <c r="K272" s="23">
        <v>9761.2000000000007</v>
      </c>
      <c r="L272" s="23">
        <v>153.65</v>
      </c>
      <c r="M272" s="23">
        <v>1528.6</v>
      </c>
      <c r="N272" s="23">
        <v>0</v>
      </c>
      <c r="O272" s="23">
        <v>419.52</v>
      </c>
      <c r="P272" s="23">
        <v>970.96</v>
      </c>
      <c r="Q272" s="23">
        <v>3889.6</v>
      </c>
      <c r="R272" s="23">
        <v>456</v>
      </c>
      <c r="S272" s="23">
        <v>0</v>
      </c>
      <c r="T272" s="23">
        <v>0</v>
      </c>
      <c r="U272" s="23">
        <v>17179.53</v>
      </c>
      <c r="V272" s="23">
        <v>0</v>
      </c>
      <c r="W272" s="23">
        <f t="shared" si="26"/>
        <v>17179.53</v>
      </c>
      <c r="X272" s="21">
        <v>26000</v>
      </c>
      <c r="Y272" s="21">
        <v>0</v>
      </c>
      <c r="Z272" s="21">
        <v>88</v>
      </c>
      <c r="AA272" s="21">
        <v>84</v>
      </c>
      <c r="AB272" s="23">
        <f>W272/(D272 +E272)</f>
        <v>655.95761741122556</v>
      </c>
      <c r="AC272" s="23">
        <f>U272/Z272</f>
        <v>195.22193181818182</v>
      </c>
      <c r="AD272" s="23" t="s">
        <v>1939</v>
      </c>
      <c r="AE272" s="284">
        <v>0.39</v>
      </c>
    </row>
    <row r="273" spans="1:31" x14ac:dyDescent="0.25">
      <c r="A273" s="21" t="s">
        <v>604</v>
      </c>
      <c r="B273" s="32" t="s">
        <v>828</v>
      </c>
      <c r="C273" s="21" t="s">
        <v>837</v>
      </c>
      <c r="D273" s="21">
        <v>7.18</v>
      </c>
      <c r="E273" s="21">
        <v>0</v>
      </c>
      <c r="F273" s="21" t="s">
        <v>177</v>
      </c>
      <c r="G273" s="21" t="s">
        <v>837</v>
      </c>
      <c r="H273" s="21">
        <v>0</v>
      </c>
      <c r="I273" s="33">
        <v>20</v>
      </c>
      <c r="J273" s="33">
        <v>12</v>
      </c>
      <c r="K273" s="34">
        <v>23600</v>
      </c>
      <c r="L273" s="34">
        <v>378</v>
      </c>
      <c r="M273" s="34">
        <v>3695.76</v>
      </c>
      <c r="N273" s="23">
        <v>0</v>
      </c>
      <c r="O273" s="23">
        <v>1018</v>
      </c>
      <c r="P273" s="34">
        <v>2516.8000000000002</v>
      </c>
      <c r="Q273" s="23">
        <v>9352.94</v>
      </c>
      <c r="R273" s="34">
        <v>1140</v>
      </c>
      <c r="S273" s="23">
        <v>0</v>
      </c>
      <c r="T273" s="23">
        <v>0</v>
      </c>
      <c r="U273" s="23">
        <v>41701.5</v>
      </c>
      <c r="V273" s="23">
        <v>0</v>
      </c>
      <c r="W273" s="23">
        <f t="shared" si="26"/>
        <v>41701.5</v>
      </c>
      <c r="X273" s="21">
        <v>17950</v>
      </c>
      <c r="Y273" s="21">
        <v>0</v>
      </c>
      <c r="Z273" s="21">
        <v>240</v>
      </c>
      <c r="AA273" s="21">
        <v>123</v>
      </c>
      <c r="AB273" s="23">
        <f>W273/(D273+E273)</f>
        <v>5808.0083565459609</v>
      </c>
      <c r="AC273" s="23">
        <f>U273/Z273</f>
        <v>173.75624999999999</v>
      </c>
      <c r="AD273" s="23" t="s">
        <v>1939</v>
      </c>
      <c r="AE273" s="284"/>
    </row>
    <row r="274" spans="1:31" x14ac:dyDescent="0.25">
      <c r="A274" s="21" t="s">
        <v>50</v>
      </c>
      <c r="B274" s="32" t="s">
        <v>771</v>
      </c>
      <c r="C274" s="21" t="s">
        <v>778</v>
      </c>
      <c r="D274" s="21">
        <v>26.19</v>
      </c>
      <c r="E274" s="21">
        <v>0</v>
      </c>
      <c r="F274" s="21" t="s">
        <v>177</v>
      </c>
      <c r="G274" s="21" t="s">
        <v>778</v>
      </c>
      <c r="H274" s="21">
        <v>0</v>
      </c>
      <c r="I274" s="21">
        <v>20</v>
      </c>
      <c r="J274" s="33">
        <v>12</v>
      </c>
      <c r="K274" s="23">
        <v>22608</v>
      </c>
      <c r="L274" s="23">
        <v>0</v>
      </c>
      <c r="M274" s="23">
        <v>4521.6000000000004</v>
      </c>
      <c r="N274" s="23">
        <v>0</v>
      </c>
      <c r="O274" s="23">
        <v>1530.4</v>
      </c>
      <c r="P274" s="23">
        <v>13391.8</v>
      </c>
      <c r="Q274" s="23">
        <v>7100</v>
      </c>
      <c r="R274" s="23">
        <v>1140</v>
      </c>
      <c r="S274" s="23">
        <v>0</v>
      </c>
      <c r="T274" s="23">
        <v>0</v>
      </c>
      <c r="U274" s="23">
        <v>50291.8</v>
      </c>
      <c r="V274" s="23">
        <v>0</v>
      </c>
      <c r="W274" s="23">
        <f t="shared" si="26"/>
        <v>50291.8</v>
      </c>
      <c r="X274" s="21">
        <v>65475</v>
      </c>
      <c r="Y274" s="21">
        <v>0</v>
      </c>
      <c r="Z274" s="21">
        <v>240</v>
      </c>
      <c r="AA274" s="21">
        <v>239</v>
      </c>
      <c r="AB274" s="23">
        <f>W274/(D274 +E274)</f>
        <v>1920.2672775868652</v>
      </c>
      <c r="AC274" s="23">
        <f>U274/Z274</f>
        <v>209.54916666666668</v>
      </c>
      <c r="AD274" s="23" t="s">
        <v>1673</v>
      </c>
      <c r="AE274" s="284"/>
    </row>
    <row r="275" spans="1:31" x14ac:dyDescent="0.25">
      <c r="A275" s="21" t="s">
        <v>516</v>
      </c>
      <c r="B275" s="38" t="s">
        <v>771</v>
      </c>
      <c r="C275" s="21" t="s">
        <v>775</v>
      </c>
      <c r="D275" s="21">
        <v>7</v>
      </c>
      <c r="E275" s="21">
        <v>0</v>
      </c>
      <c r="F275" s="21" t="s">
        <v>191</v>
      </c>
      <c r="G275" s="21" t="s">
        <v>775</v>
      </c>
      <c r="H275" s="21">
        <v>0</v>
      </c>
      <c r="I275" s="21">
        <v>20</v>
      </c>
      <c r="J275" s="21">
        <v>12</v>
      </c>
      <c r="K275" s="23">
        <v>19736</v>
      </c>
      <c r="L275" s="23">
        <v>0</v>
      </c>
      <c r="M275" s="23">
        <v>3947.2</v>
      </c>
      <c r="N275" s="23">
        <v>0</v>
      </c>
      <c r="O275" s="23">
        <v>823.6</v>
      </c>
      <c r="P275" s="23">
        <v>2283.8000000000002</v>
      </c>
      <c r="Q275" s="23">
        <v>7100</v>
      </c>
      <c r="R275" s="23">
        <v>1140</v>
      </c>
      <c r="S275" s="23">
        <v>0</v>
      </c>
      <c r="T275" s="23">
        <v>0</v>
      </c>
      <c r="U275" s="23">
        <v>35030.6</v>
      </c>
      <c r="V275" s="23">
        <v>0</v>
      </c>
      <c r="W275" s="23">
        <f t="shared" si="26"/>
        <v>35030.6</v>
      </c>
      <c r="X275" s="21">
        <v>17500</v>
      </c>
      <c r="Y275" s="21">
        <v>0</v>
      </c>
      <c r="Z275" s="21">
        <v>220</v>
      </c>
      <c r="AA275" s="21">
        <v>182</v>
      </c>
      <c r="AB275" s="23">
        <f>W275/(D275+E275)</f>
        <v>5004.3714285714286</v>
      </c>
      <c r="AC275" s="23">
        <f>W275/Z275</f>
        <v>159.22999999999999</v>
      </c>
      <c r="AD275" s="23" t="s">
        <v>1697</v>
      </c>
      <c r="AE275" s="284"/>
    </row>
    <row r="276" spans="1:31" x14ac:dyDescent="0.25">
      <c r="A276" s="21" t="s">
        <v>604</v>
      </c>
      <c r="B276" s="32" t="s">
        <v>785</v>
      </c>
      <c r="C276" s="21" t="s">
        <v>786</v>
      </c>
      <c r="D276" s="21">
        <v>7</v>
      </c>
      <c r="E276" s="21">
        <v>0</v>
      </c>
      <c r="F276" s="21" t="s">
        <v>177</v>
      </c>
      <c r="G276" s="21" t="s">
        <v>786</v>
      </c>
      <c r="H276" s="21">
        <v>0</v>
      </c>
      <c r="I276" s="33">
        <v>20</v>
      </c>
      <c r="J276" s="33">
        <v>12</v>
      </c>
      <c r="K276" s="34">
        <v>21112</v>
      </c>
      <c r="L276" s="34">
        <v>0</v>
      </c>
      <c r="M276" s="34">
        <v>4222.3999999999996</v>
      </c>
      <c r="N276" s="23">
        <v>0</v>
      </c>
      <c r="O276" s="23">
        <v>894.4</v>
      </c>
      <c r="P276" s="34">
        <v>2476.6</v>
      </c>
      <c r="Q276" s="23">
        <v>7100</v>
      </c>
      <c r="R276" s="34">
        <v>1140</v>
      </c>
      <c r="S276" s="23">
        <v>0</v>
      </c>
      <c r="T276" s="23">
        <v>0</v>
      </c>
      <c r="U276" s="23">
        <v>36945.4</v>
      </c>
      <c r="V276" s="23">
        <v>0</v>
      </c>
      <c r="W276" s="23">
        <f t="shared" si="26"/>
        <v>36945.4</v>
      </c>
      <c r="X276" s="21">
        <v>17500</v>
      </c>
      <c r="Y276" s="21">
        <v>0</v>
      </c>
      <c r="Z276" s="21">
        <v>220</v>
      </c>
      <c r="AA276" s="21">
        <v>84</v>
      </c>
      <c r="AB276" s="23">
        <f>W276/(D276+E276)</f>
        <v>5277.9142857142861</v>
      </c>
      <c r="AC276" s="23">
        <f>U276/Z276</f>
        <v>167.93363636363637</v>
      </c>
      <c r="AD276" s="23" t="s">
        <v>1712</v>
      </c>
      <c r="AE276" s="284"/>
    </row>
    <row r="277" spans="1:31" x14ac:dyDescent="0.25">
      <c r="A277" s="21" t="s">
        <v>473</v>
      </c>
      <c r="B277" s="38" t="s">
        <v>771</v>
      </c>
      <c r="C277" s="21" t="s">
        <v>776</v>
      </c>
      <c r="D277" s="21">
        <v>7</v>
      </c>
      <c r="E277" s="21">
        <v>0</v>
      </c>
      <c r="F277" s="21" t="s">
        <v>177</v>
      </c>
      <c r="G277" s="21" t="s">
        <v>776</v>
      </c>
      <c r="H277" s="21">
        <v>0</v>
      </c>
      <c r="I277" s="21">
        <v>20</v>
      </c>
      <c r="J277" s="21">
        <v>12</v>
      </c>
      <c r="K277" s="23">
        <v>19736</v>
      </c>
      <c r="L277" s="23">
        <v>0</v>
      </c>
      <c r="M277" s="23">
        <v>3947.2</v>
      </c>
      <c r="N277" s="23">
        <v>0</v>
      </c>
      <c r="O277" s="23">
        <v>823.6</v>
      </c>
      <c r="P277" s="23">
        <v>2283.8000000000002</v>
      </c>
      <c r="Q277" s="23">
        <v>7100</v>
      </c>
      <c r="R277" s="23">
        <v>1140</v>
      </c>
      <c r="S277" s="23">
        <v>0</v>
      </c>
      <c r="T277" s="23">
        <v>0</v>
      </c>
      <c r="U277" s="23">
        <v>35030.6</v>
      </c>
      <c r="V277" s="23">
        <v>0</v>
      </c>
      <c r="W277" s="23">
        <f t="shared" si="26"/>
        <v>35030.6</v>
      </c>
      <c r="X277" s="21">
        <v>17500</v>
      </c>
      <c r="Y277" s="21">
        <v>0</v>
      </c>
      <c r="Z277" s="21">
        <v>240</v>
      </c>
      <c r="AA277" s="21">
        <v>193</v>
      </c>
      <c r="AB277" s="23">
        <f>W277/(D277+E277)</f>
        <v>5004.3714285714286</v>
      </c>
      <c r="AC277" s="23">
        <f>W277/Z277</f>
        <v>145.96083333333334</v>
      </c>
      <c r="AD277" s="23" t="s">
        <v>1741</v>
      </c>
      <c r="AE277" s="284"/>
    </row>
    <row r="278" spans="1:31" x14ac:dyDescent="0.25">
      <c r="A278" s="21" t="s">
        <v>607</v>
      </c>
      <c r="B278" s="32" t="s">
        <v>766</v>
      </c>
      <c r="C278" s="21" t="s">
        <v>770</v>
      </c>
      <c r="D278" s="21">
        <v>7</v>
      </c>
      <c r="E278" s="21">
        <v>0</v>
      </c>
      <c r="F278" s="21" t="s">
        <v>177</v>
      </c>
      <c r="G278" s="21" t="s">
        <v>770</v>
      </c>
      <c r="H278" s="21">
        <v>0</v>
      </c>
      <c r="I278" s="33">
        <v>20</v>
      </c>
      <c r="J278" s="33">
        <v>14</v>
      </c>
      <c r="K278" s="34">
        <v>19736</v>
      </c>
      <c r="L278" s="34">
        <v>0</v>
      </c>
      <c r="M278" s="34">
        <v>3947.2</v>
      </c>
      <c r="N278" s="23">
        <v>0</v>
      </c>
      <c r="O278" s="23">
        <v>823.6</v>
      </c>
      <c r="P278" s="34">
        <v>2283.8000000000002</v>
      </c>
      <c r="Q278" s="23">
        <v>7100</v>
      </c>
      <c r="R278" s="34">
        <v>1140</v>
      </c>
      <c r="S278" s="23">
        <v>0</v>
      </c>
      <c r="T278" s="23">
        <v>0</v>
      </c>
      <c r="U278" s="23">
        <v>35030.6</v>
      </c>
      <c r="V278" s="23">
        <v>0</v>
      </c>
      <c r="W278" s="23">
        <f t="shared" si="26"/>
        <v>35030.6</v>
      </c>
      <c r="X278" s="21">
        <v>17500</v>
      </c>
      <c r="Y278" s="21">
        <v>0</v>
      </c>
      <c r="Z278" s="21">
        <v>260</v>
      </c>
      <c r="AA278" s="21">
        <v>175</v>
      </c>
      <c r="AB278" s="23">
        <f>W278/(D278+E278)</f>
        <v>5004.3714285714286</v>
      </c>
      <c r="AC278" s="23">
        <f>U278/Z278</f>
        <v>134.73307692307691</v>
      </c>
      <c r="AD278" s="23" t="s">
        <v>2032</v>
      </c>
      <c r="AE278" s="284"/>
    </row>
    <row r="279" spans="1:31" x14ac:dyDescent="0.25">
      <c r="A279" s="21" t="s">
        <v>50</v>
      </c>
      <c r="B279" s="32" t="s">
        <v>795</v>
      </c>
      <c r="C279" s="21" t="s">
        <v>799</v>
      </c>
      <c r="D279" s="21">
        <v>7</v>
      </c>
      <c r="E279" s="21">
        <v>0</v>
      </c>
      <c r="F279" s="21" t="s">
        <v>177</v>
      </c>
      <c r="G279" s="21" t="s">
        <v>799</v>
      </c>
      <c r="H279" s="21">
        <v>0</v>
      </c>
      <c r="I279" s="21">
        <v>20</v>
      </c>
      <c r="J279" s="33">
        <v>12</v>
      </c>
      <c r="K279" s="23">
        <v>23600</v>
      </c>
      <c r="L279" s="23">
        <v>378</v>
      </c>
      <c r="M279" s="23">
        <v>3695.76</v>
      </c>
      <c r="N279" s="23">
        <v>0</v>
      </c>
      <c r="O279" s="23">
        <v>1018</v>
      </c>
      <c r="P279" s="23">
        <v>2516.8000000000002</v>
      </c>
      <c r="Q279" s="23">
        <v>9558.31</v>
      </c>
      <c r="R279" s="23">
        <v>1140</v>
      </c>
      <c r="S279" s="23">
        <v>0</v>
      </c>
      <c r="T279" s="23">
        <v>0</v>
      </c>
      <c r="U279" s="23">
        <v>41906.870000000003</v>
      </c>
      <c r="V279" s="23">
        <v>0</v>
      </c>
      <c r="W279" s="23">
        <f t="shared" si="26"/>
        <v>41906.870000000003</v>
      </c>
      <c r="X279" s="21">
        <v>17500</v>
      </c>
      <c r="Y279" s="21">
        <v>0</v>
      </c>
      <c r="Z279" s="21">
        <v>240</v>
      </c>
      <c r="AA279" s="21">
        <v>75</v>
      </c>
      <c r="AB279" s="23">
        <f>W279/(D279 +E279)</f>
        <v>5986.6957142857145</v>
      </c>
      <c r="AC279" s="23">
        <f>U279/Z279</f>
        <v>174.61195833333335</v>
      </c>
      <c r="AD279" s="23" t="s">
        <v>1675</v>
      </c>
      <c r="AE279" s="284"/>
    </row>
    <row r="280" spans="1:31" x14ac:dyDescent="0.25">
      <c r="A280" s="21" t="s">
        <v>607</v>
      </c>
      <c r="B280" s="32" t="s">
        <v>1165</v>
      </c>
      <c r="C280" s="21" t="s">
        <v>1177</v>
      </c>
      <c r="D280" s="21">
        <v>0</v>
      </c>
      <c r="E280" s="21">
        <v>7</v>
      </c>
      <c r="F280" s="21" t="s">
        <v>544</v>
      </c>
      <c r="G280" s="21" t="s">
        <v>1177</v>
      </c>
      <c r="H280" s="21">
        <v>0</v>
      </c>
      <c r="I280" s="33">
        <v>8</v>
      </c>
      <c r="J280" s="33">
        <v>11</v>
      </c>
      <c r="K280" s="34">
        <v>9761.2000000000007</v>
      </c>
      <c r="L280" s="34">
        <v>153.65</v>
      </c>
      <c r="M280" s="34">
        <v>1528.6</v>
      </c>
      <c r="N280" s="23">
        <v>0</v>
      </c>
      <c r="O280" s="23">
        <v>419.52</v>
      </c>
      <c r="P280" s="34">
        <v>970.96</v>
      </c>
      <c r="Q280" s="23">
        <v>2803.2</v>
      </c>
      <c r="R280" s="34">
        <v>456</v>
      </c>
      <c r="S280" s="23">
        <v>0</v>
      </c>
      <c r="T280" s="23">
        <v>0</v>
      </c>
      <c r="U280" s="23">
        <v>16093.13</v>
      </c>
      <c r="V280" s="23">
        <v>0</v>
      </c>
      <c r="W280" s="23">
        <f t="shared" si="26"/>
        <v>16093.13</v>
      </c>
      <c r="X280" s="21">
        <v>7000</v>
      </c>
      <c r="Y280" s="21">
        <v>0</v>
      </c>
      <c r="Z280" s="21">
        <v>88</v>
      </c>
      <c r="AA280" s="21">
        <v>65</v>
      </c>
      <c r="AB280" s="23">
        <f>W280/(D280+E280)</f>
        <v>2299.0185714285712</v>
      </c>
      <c r="AC280" s="23">
        <f>U280/Z280</f>
        <v>182.87647727272727</v>
      </c>
      <c r="AD280" s="23" t="s">
        <v>1990</v>
      </c>
      <c r="AE280" s="284">
        <v>0.4</v>
      </c>
    </row>
    <row r="281" spans="1:31" x14ac:dyDescent="0.25">
      <c r="A281" s="21" t="s">
        <v>604</v>
      </c>
      <c r="B281" s="32" t="s">
        <v>966</v>
      </c>
      <c r="C281" s="21" t="s">
        <v>972</v>
      </c>
      <c r="D281" s="21">
        <v>0</v>
      </c>
      <c r="E281" s="21">
        <v>7.5</v>
      </c>
      <c r="F281" s="21" t="s">
        <v>544</v>
      </c>
      <c r="G281" s="21" t="s">
        <v>973</v>
      </c>
      <c r="H281" s="21">
        <v>0</v>
      </c>
      <c r="I281" s="33">
        <v>11</v>
      </c>
      <c r="J281" s="33">
        <v>12</v>
      </c>
      <c r="K281" s="34">
        <v>9940.48</v>
      </c>
      <c r="L281" s="34">
        <v>159.22</v>
      </c>
      <c r="M281" s="34">
        <v>1556.68</v>
      </c>
      <c r="N281" s="23">
        <v>0</v>
      </c>
      <c r="O281" s="23">
        <v>431.52</v>
      </c>
      <c r="P281" s="34">
        <v>998.4</v>
      </c>
      <c r="Q281" s="23">
        <v>4151.2</v>
      </c>
      <c r="R281" s="34">
        <v>456</v>
      </c>
      <c r="S281" s="23">
        <v>0</v>
      </c>
      <c r="T281" s="23">
        <v>0</v>
      </c>
      <c r="U281" s="23">
        <v>17693.5</v>
      </c>
      <c r="V281" s="23">
        <v>0</v>
      </c>
      <c r="W281" s="23">
        <f t="shared" si="26"/>
        <v>17693.5</v>
      </c>
      <c r="X281" s="21">
        <v>9625</v>
      </c>
      <c r="Y281" s="21">
        <v>0</v>
      </c>
      <c r="Z281" s="21">
        <v>121</v>
      </c>
      <c r="AA281" s="21">
        <v>93</v>
      </c>
      <c r="AB281" s="23">
        <f>W281/(D281+E281)</f>
        <v>2359.1333333333332</v>
      </c>
      <c r="AC281" s="23">
        <f>U281/Z281</f>
        <v>146.22727272727272</v>
      </c>
      <c r="AD281" s="23" t="s">
        <v>1754</v>
      </c>
      <c r="AE281" s="284">
        <v>0.51</v>
      </c>
    </row>
    <row r="282" spans="1:31" x14ac:dyDescent="0.25">
      <c r="A282" s="21" t="s">
        <v>469</v>
      </c>
      <c r="B282" s="38" t="s">
        <v>771</v>
      </c>
      <c r="C282" s="21" t="s">
        <v>777</v>
      </c>
      <c r="D282" s="21">
        <v>7.5</v>
      </c>
      <c r="E282" s="21">
        <v>0</v>
      </c>
      <c r="F282" s="21" t="s">
        <v>177</v>
      </c>
      <c r="G282" s="21" t="s">
        <v>777</v>
      </c>
      <c r="H282" s="21">
        <v>0</v>
      </c>
      <c r="I282" s="21">
        <v>20</v>
      </c>
      <c r="J282" s="21">
        <v>11</v>
      </c>
      <c r="K282" s="23">
        <v>19736</v>
      </c>
      <c r="L282" s="23">
        <v>0</v>
      </c>
      <c r="M282" s="23">
        <v>3947.2</v>
      </c>
      <c r="N282" s="23">
        <v>0</v>
      </c>
      <c r="O282" s="23">
        <v>823.6</v>
      </c>
      <c r="P282" s="23">
        <v>2283.8000000000002</v>
      </c>
      <c r="Q282" s="23">
        <v>7100</v>
      </c>
      <c r="R282" s="23">
        <v>1140</v>
      </c>
      <c r="S282" s="23">
        <v>0</v>
      </c>
      <c r="T282" s="23">
        <v>0</v>
      </c>
      <c r="U282" s="23">
        <v>35030.6</v>
      </c>
      <c r="V282" s="23">
        <v>0</v>
      </c>
      <c r="W282" s="23">
        <f t="shared" si="26"/>
        <v>35030.6</v>
      </c>
      <c r="X282" s="21">
        <v>18750</v>
      </c>
      <c r="Y282" s="21">
        <v>0</v>
      </c>
      <c r="Z282" s="21">
        <v>240</v>
      </c>
      <c r="AA282" s="21">
        <v>227</v>
      </c>
      <c r="AB282" s="23">
        <f>W282/(D282+E282)</f>
        <v>4670.7466666666669</v>
      </c>
      <c r="AC282" s="23">
        <f>W282/Z282</f>
        <v>145.96083333333334</v>
      </c>
      <c r="AD282" s="23" t="s">
        <v>1754</v>
      </c>
      <c r="AE282" s="284"/>
    </row>
    <row r="283" spans="1:31" x14ac:dyDescent="0.25">
      <c r="A283" s="21" t="s">
        <v>50</v>
      </c>
      <c r="B283" s="32" t="s">
        <v>1165</v>
      </c>
      <c r="C283" s="21" t="s">
        <v>1173</v>
      </c>
      <c r="D283" s="21">
        <v>0</v>
      </c>
      <c r="E283" s="21">
        <v>7.44</v>
      </c>
      <c r="F283" s="21" t="s">
        <v>544</v>
      </c>
      <c r="G283" s="21" t="s">
        <v>1173</v>
      </c>
      <c r="H283" s="21">
        <v>0</v>
      </c>
      <c r="I283" s="21">
        <v>8</v>
      </c>
      <c r="J283" s="33">
        <v>11</v>
      </c>
      <c r="K283" s="23">
        <v>9761.2000000000007</v>
      </c>
      <c r="L283" s="23">
        <v>153.65</v>
      </c>
      <c r="M283" s="23">
        <v>1528.6</v>
      </c>
      <c r="N283" s="23">
        <v>0</v>
      </c>
      <c r="O283" s="23">
        <v>419.52</v>
      </c>
      <c r="P283" s="23">
        <v>970.96</v>
      </c>
      <c r="Q283" s="23">
        <v>2803.2</v>
      </c>
      <c r="R283" s="23">
        <v>456</v>
      </c>
      <c r="S283" s="23">
        <v>0</v>
      </c>
      <c r="T283" s="23">
        <v>0</v>
      </c>
      <c r="U283" s="23">
        <v>16093.13</v>
      </c>
      <c r="V283" s="23">
        <v>0</v>
      </c>
      <c r="W283" s="23">
        <f t="shared" si="26"/>
        <v>16093.13</v>
      </c>
      <c r="X283" s="21">
        <v>7000</v>
      </c>
      <c r="Y283" s="21">
        <v>0</v>
      </c>
      <c r="Z283" s="21">
        <v>88</v>
      </c>
      <c r="AA283" s="21">
        <v>72</v>
      </c>
      <c r="AB283" s="23">
        <f>W283/(D283 +E283)</f>
        <v>2163.0551075268813</v>
      </c>
      <c r="AC283" s="23">
        <f>U283/Z283</f>
        <v>182.87647727272727</v>
      </c>
      <c r="AD283" s="23" t="s">
        <v>1691</v>
      </c>
      <c r="AE283" s="284">
        <v>0.37</v>
      </c>
    </row>
    <row r="284" spans="1:31" x14ac:dyDescent="0.25">
      <c r="A284" s="21" t="s">
        <v>604</v>
      </c>
      <c r="B284" s="32" t="s">
        <v>785</v>
      </c>
      <c r="C284" s="21" t="s">
        <v>792</v>
      </c>
      <c r="D284" s="21">
        <v>7.2</v>
      </c>
      <c r="E284" s="21">
        <v>0</v>
      </c>
      <c r="F284" s="21" t="s">
        <v>177</v>
      </c>
      <c r="G284" s="21" t="s">
        <v>792</v>
      </c>
      <c r="H284" s="21">
        <v>0</v>
      </c>
      <c r="I284" s="33">
        <v>20</v>
      </c>
      <c r="J284" s="33">
        <v>12</v>
      </c>
      <c r="K284" s="34">
        <v>23600</v>
      </c>
      <c r="L284" s="34">
        <v>378</v>
      </c>
      <c r="M284" s="34">
        <v>3695.76</v>
      </c>
      <c r="N284" s="23">
        <v>0</v>
      </c>
      <c r="O284" s="23">
        <v>1018</v>
      </c>
      <c r="P284" s="34">
        <v>2516.8000000000002</v>
      </c>
      <c r="Q284" s="23">
        <v>8350.25</v>
      </c>
      <c r="R284" s="34">
        <v>1140</v>
      </c>
      <c r="S284" s="23">
        <v>0</v>
      </c>
      <c r="T284" s="23">
        <v>0</v>
      </c>
      <c r="U284" s="23">
        <v>40698.81</v>
      </c>
      <c r="V284" s="23">
        <v>0</v>
      </c>
      <c r="W284" s="23">
        <f t="shared" si="26"/>
        <v>40698.81</v>
      </c>
      <c r="X284" s="21">
        <v>18000</v>
      </c>
      <c r="Y284" s="21">
        <v>0</v>
      </c>
      <c r="Z284" s="21">
        <v>220</v>
      </c>
      <c r="AA284" s="21">
        <v>114</v>
      </c>
      <c r="AB284" s="23">
        <f>W284/(D284+E284)</f>
        <v>5652.6124999999993</v>
      </c>
      <c r="AC284" s="23">
        <f>U284/Z284</f>
        <v>184.9945909090909</v>
      </c>
      <c r="AD284" s="23" t="s">
        <v>1691</v>
      </c>
      <c r="AE284" s="284"/>
    </row>
    <row r="285" spans="1:31" x14ac:dyDescent="0.25">
      <c r="A285" s="21" t="s">
        <v>473</v>
      </c>
      <c r="B285" s="38" t="s">
        <v>1165</v>
      </c>
      <c r="C285" s="21" t="s">
        <v>1175</v>
      </c>
      <c r="D285" s="21">
        <v>0</v>
      </c>
      <c r="E285" s="21">
        <v>7.02</v>
      </c>
      <c r="F285" s="21" t="s">
        <v>544</v>
      </c>
      <c r="G285" s="21" t="s">
        <v>1175</v>
      </c>
      <c r="H285" s="21">
        <v>0</v>
      </c>
      <c r="I285" s="21">
        <v>8</v>
      </c>
      <c r="J285" s="21">
        <v>11</v>
      </c>
      <c r="K285" s="23">
        <v>9761.2000000000007</v>
      </c>
      <c r="L285" s="23">
        <v>153.65</v>
      </c>
      <c r="M285" s="23">
        <v>1528.6</v>
      </c>
      <c r="N285" s="23">
        <v>0</v>
      </c>
      <c r="O285" s="23">
        <v>419.52</v>
      </c>
      <c r="P285" s="23">
        <v>970.96</v>
      </c>
      <c r="Q285" s="23">
        <v>2803.2</v>
      </c>
      <c r="R285" s="23">
        <v>456</v>
      </c>
      <c r="S285" s="23">
        <v>0</v>
      </c>
      <c r="T285" s="23">
        <v>0</v>
      </c>
      <c r="U285" s="23">
        <v>16093.13</v>
      </c>
      <c r="V285" s="23">
        <v>0</v>
      </c>
      <c r="W285" s="23">
        <f t="shared" si="26"/>
        <v>16093.13</v>
      </c>
      <c r="X285" s="21">
        <v>7000</v>
      </c>
      <c r="Y285" s="21">
        <v>0</v>
      </c>
      <c r="Z285" s="21">
        <v>88</v>
      </c>
      <c r="AA285" s="21">
        <v>81</v>
      </c>
      <c r="AB285" s="23">
        <f>W285/(D285+E285)</f>
        <v>2292.468660968661</v>
      </c>
      <c r="AC285" s="23">
        <f>W285/Z285</f>
        <v>182.87647727272727</v>
      </c>
      <c r="AD285" s="23" t="s">
        <v>1691</v>
      </c>
      <c r="AE285" s="284">
        <v>0.39</v>
      </c>
    </row>
    <row r="286" spans="1:31" x14ac:dyDescent="0.25">
      <c r="A286" s="21" t="s">
        <v>50</v>
      </c>
      <c r="B286" s="32" t="s">
        <v>785</v>
      </c>
      <c r="C286" s="21" t="s">
        <v>793</v>
      </c>
      <c r="D286" s="21">
        <v>7.4</v>
      </c>
      <c r="E286" s="21">
        <v>0</v>
      </c>
      <c r="F286" s="21" t="s">
        <v>177</v>
      </c>
      <c r="G286" s="21" t="s">
        <v>793</v>
      </c>
      <c r="H286" s="21">
        <v>0</v>
      </c>
      <c r="I286" s="21">
        <v>20</v>
      </c>
      <c r="J286" s="33">
        <v>12</v>
      </c>
      <c r="K286" s="23">
        <v>23600</v>
      </c>
      <c r="L286" s="23">
        <v>378</v>
      </c>
      <c r="M286" s="23">
        <v>3695.76</v>
      </c>
      <c r="N286" s="23">
        <v>0</v>
      </c>
      <c r="O286" s="23">
        <v>1018</v>
      </c>
      <c r="P286" s="23">
        <v>2516.8000000000002</v>
      </c>
      <c r="Q286" s="23">
        <v>9558.31</v>
      </c>
      <c r="R286" s="23">
        <v>1140</v>
      </c>
      <c r="S286" s="23">
        <v>0</v>
      </c>
      <c r="T286" s="23">
        <v>0</v>
      </c>
      <c r="U286" s="23">
        <v>41906.870000000003</v>
      </c>
      <c r="V286" s="23">
        <v>0</v>
      </c>
      <c r="W286" s="23">
        <f t="shared" si="26"/>
        <v>41906.870000000003</v>
      </c>
      <c r="X286" s="21">
        <v>18500</v>
      </c>
      <c r="Y286" s="21">
        <v>0</v>
      </c>
      <c r="Z286" s="21">
        <v>240</v>
      </c>
      <c r="AA286" s="21">
        <v>121</v>
      </c>
      <c r="AB286" s="23">
        <f>W286/(D286 +E286)</f>
        <v>5663.090540540541</v>
      </c>
      <c r="AC286" s="23">
        <f>U286/Z286</f>
        <v>174.61195833333335</v>
      </c>
      <c r="AD286" s="23" t="s">
        <v>1674</v>
      </c>
      <c r="AE286" s="284"/>
    </row>
    <row r="287" spans="1:31" x14ac:dyDescent="0.25">
      <c r="A287" s="21" t="s">
        <v>469</v>
      </c>
      <c r="B287" s="38" t="s">
        <v>1195</v>
      </c>
      <c r="C287" s="21" t="s">
        <v>1198</v>
      </c>
      <c r="D287" s="21">
        <v>0</v>
      </c>
      <c r="E287" s="21">
        <v>7.18</v>
      </c>
      <c r="F287" s="21" t="s">
        <v>544</v>
      </c>
      <c r="G287" s="21" t="s">
        <v>1198</v>
      </c>
      <c r="H287" s="21">
        <v>0</v>
      </c>
      <c r="I287" s="21">
        <v>8</v>
      </c>
      <c r="J287" s="21">
        <v>11</v>
      </c>
      <c r="K287" s="23">
        <v>9761.2000000000007</v>
      </c>
      <c r="L287" s="23">
        <v>153.65</v>
      </c>
      <c r="M287" s="23">
        <v>1528.6</v>
      </c>
      <c r="N287" s="23">
        <v>0</v>
      </c>
      <c r="O287" s="23">
        <v>419.52</v>
      </c>
      <c r="P287" s="23">
        <v>970.96</v>
      </c>
      <c r="Q287" s="23">
        <v>2803.2</v>
      </c>
      <c r="R287" s="23">
        <v>456</v>
      </c>
      <c r="S287" s="23">
        <v>0</v>
      </c>
      <c r="T287" s="23">
        <v>0</v>
      </c>
      <c r="U287" s="23">
        <v>16093.13</v>
      </c>
      <c r="V287" s="23">
        <v>0</v>
      </c>
      <c r="W287" s="23">
        <f t="shared" si="26"/>
        <v>16093.13</v>
      </c>
      <c r="X287" s="21">
        <v>7000</v>
      </c>
      <c r="Y287" s="21">
        <v>0</v>
      </c>
      <c r="Z287" s="21">
        <v>88</v>
      </c>
      <c r="AA287" s="21">
        <v>88</v>
      </c>
      <c r="AB287" s="23">
        <f>W287/(D287+E287)</f>
        <v>2241.3830083565458</v>
      </c>
      <c r="AC287" s="23">
        <f>W287/Z287</f>
        <v>182.87647727272727</v>
      </c>
      <c r="AD287" s="23" t="s">
        <v>1674</v>
      </c>
      <c r="AE287" s="284">
        <v>0.38</v>
      </c>
    </row>
    <row r="288" spans="1:31" x14ac:dyDescent="0.25">
      <c r="A288" s="21" t="s">
        <v>473</v>
      </c>
      <c r="B288" s="38" t="s">
        <v>795</v>
      </c>
      <c r="C288" s="21" t="s">
        <v>805</v>
      </c>
      <c r="D288" s="21">
        <v>7.5</v>
      </c>
      <c r="E288" s="21">
        <v>0</v>
      </c>
      <c r="F288" s="21" t="s">
        <v>177</v>
      </c>
      <c r="G288" s="21" t="s">
        <v>805</v>
      </c>
      <c r="H288" s="21">
        <v>0</v>
      </c>
      <c r="I288" s="21">
        <v>20</v>
      </c>
      <c r="J288" s="21">
        <v>12</v>
      </c>
      <c r="K288" s="23">
        <v>22070</v>
      </c>
      <c r="L288" s="23">
        <v>347.4</v>
      </c>
      <c r="M288" s="23">
        <v>0</v>
      </c>
      <c r="N288" s="23">
        <v>0</v>
      </c>
      <c r="O288" s="23">
        <v>937.2</v>
      </c>
      <c r="P288" s="23">
        <v>2319.4</v>
      </c>
      <c r="Q288" s="23">
        <v>8222.09</v>
      </c>
      <c r="R288" s="23">
        <v>1140</v>
      </c>
      <c r="S288" s="23">
        <v>0</v>
      </c>
      <c r="T288" s="23">
        <v>0</v>
      </c>
      <c r="U288" s="23">
        <v>35036.089999999997</v>
      </c>
      <c r="V288" s="23">
        <v>0</v>
      </c>
      <c r="W288" s="23">
        <f t="shared" si="26"/>
        <v>35036.089999999997</v>
      </c>
      <c r="X288" s="21">
        <v>18750</v>
      </c>
      <c r="Y288" s="21">
        <v>0</v>
      </c>
      <c r="Z288" s="21">
        <v>240</v>
      </c>
      <c r="AA288" s="21">
        <v>198</v>
      </c>
      <c r="AB288" s="23">
        <f>W288/(D288+E288)</f>
        <v>4671.478666666666</v>
      </c>
      <c r="AC288" s="23">
        <f>W288/Z288</f>
        <v>145.98370833333331</v>
      </c>
      <c r="AD288" s="23" t="s">
        <v>1938</v>
      </c>
      <c r="AE288" s="284"/>
    </row>
    <row r="289" spans="1:31" x14ac:dyDescent="0.25">
      <c r="A289" s="21" t="s">
        <v>50</v>
      </c>
      <c r="B289" s="32" t="s">
        <v>814</v>
      </c>
      <c r="C289" s="21" t="s">
        <v>794</v>
      </c>
      <c r="D289" s="21">
        <v>7.4</v>
      </c>
      <c r="E289" s="21">
        <v>0</v>
      </c>
      <c r="F289" s="21" t="s">
        <v>177</v>
      </c>
      <c r="G289" s="21" t="s">
        <v>794</v>
      </c>
      <c r="H289" s="21">
        <v>0</v>
      </c>
      <c r="I289" s="21">
        <v>20</v>
      </c>
      <c r="J289" s="33">
        <v>12</v>
      </c>
      <c r="K289" s="23">
        <v>23600</v>
      </c>
      <c r="L289" s="23">
        <v>378</v>
      </c>
      <c r="M289" s="23">
        <v>3695.76</v>
      </c>
      <c r="N289" s="23">
        <v>0</v>
      </c>
      <c r="O289" s="23">
        <v>1018</v>
      </c>
      <c r="P289" s="23">
        <v>2516.8000000000002</v>
      </c>
      <c r="Q289" s="23">
        <v>9558.31</v>
      </c>
      <c r="R289" s="23">
        <v>1140</v>
      </c>
      <c r="S289" s="23">
        <v>0</v>
      </c>
      <c r="T289" s="23">
        <v>0</v>
      </c>
      <c r="U289" s="23">
        <v>41906.870000000003</v>
      </c>
      <c r="V289" s="23">
        <v>0</v>
      </c>
      <c r="W289" s="23">
        <f t="shared" si="26"/>
        <v>41906.870000000003</v>
      </c>
      <c r="X289" s="21">
        <v>18500</v>
      </c>
      <c r="Y289" s="21">
        <v>0</v>
      </c>
      <c r="Z289" s="21">
        <v>240</v>
      </c>
      <c r="AA289" s="21">
        <v>120</v>
      </c>
      <c r="AB289" s="23">
        <f>W289/(D289 +E289)</f>
        <v>5663.090540540541</v>
      </c>
      <c r="AC289" s="23">
        <f>U289/Z289</f>
        <v>174.61195833333335</v>
      </c>
      <c r="AD289" s="23" t="s">
        <v>1677</v>
      </c>
      <c r="AE289" s="284"/>
    </row>
    <row r="290" spans="1:31" x14ac:dyDescent="0.25">
      <c r="A290" s="21" t="s">
        <v>607</v>
      </c>
      <c r="B290" s="32" t="s">
        <v>1165</v>
      </c>
      <c r="C290" s="21" t="s">
        <v>1166</v>
      </c>
      <c r="D290" s="21">
        <v>0</v>
      </c>
      <c r="E290" s="21">
        <v>7.18</v>
      </c>
      <c r="F290" s="21" t="s">
        <v>544</v>
      </c>
      <c r="G290" s="21" t="s">
        <v>1166</v>
      </c>
      <c r="H290" s="21">
        <v>0</v>
      </c>
      <c r="I290" s="33">
        <v>8</v>
      </c>
      <c r="J290" s="33">
        <v>11</v>
      </c>
      <c r="K290" s="34">
        <v>9761.2000000000007</v>
      </c>
      <c r="L290" s="34">
        <v>153.65</v>
      </c>
      <c r="M290" s="34">
        <v>1528.6</v>
      </c>
      <c r="N290" s="23">
        <v>0</v>
      </c>
      <c r="O290" s="23">
        <v>419.52</v>
      </c>
      <c r="P290" s="34">
        <v>970.96</v>
      </c>
      <c r="Q290" s="23">
        <v>2803.2</v>
      </c>
      <c r="R290" s="34">
        <v>456</v>
      </c>
      <c r="S290" s="23">
        <v>0</v>
      </c>
      <c r="T290" s="23">
        <v>0</v>
      </c>
      <c r="U290" s="23">
        <v>16093.13</v>
      </c>
      <c r="V290" s="23">
        <v>0</v>
      </c>
      <c r="W290" s="23">
        <f t="shared" si="26"/>
        <v>16093.13</v>
      </c>
      <c r="X290" s="21">
        <v>7000</v>
      </c>
      <c r="Y290" s="21">
        <v>0</v>
      </c>
      <c r="Z290" s="21">
        <v>88</v>
      </c>
      <c r="AA290" s="21">
        <v>62</v>
      </c>
      <c r="AB290" s="23">
        <f>W290/(D290+E290)</f>
        <v>2241.3830083565458</v>
      </c>
      <c r="AC290" s="23">
        <f>U290/Z290</f>
        <v>182.87647727272727</v>
      </c>
      <c r="AD290" s="23" t="s">
        <v>1677</v>
      </c>
      <c r="AE290" s="284">
        <v>0.38</v>
      </c>
    </row>
    <row r="291" spans="1:31" x14ac:dyDescent="0.25">
      <c r="A291" s="21" t="s">
        <v>516</v>
      </c>
      <c r="B291" s="38" t="s">
        <v>795</v>
      </c>
      <c r="C291" s="21" t="s">
        <v>809</v>
      </c>
      <c r="D291" s="21">
        <v>7.4</v>
      </c>
      <c r="E291" s="21">
        <v>0</v>
      </c>
      <c r="F291" s="21" t="s">
        <v>191</v>
      </c>
      <c r="G291" s="21" t="s">
        <v>809</v>
      </c>
      <c r="H291" s="21">
        <v>0</v>
      </c>
      <c r="I291" s="21">
        <v>20</v>
      </c>
      <c r="J291" s="21">
        <v>12</v>
      </c>
      <c r="K291" s="23">
        <v>22070</v>
      </c>
      <c r="L291" s="23">
        <v>347.4</v>
      </c>
      <c r="M291" s="23">
        <v>0</v>
      </c>
      <c r="N291" s="23">
        <v>0</v>
      </c>
      <c r="O291" s="23">
        <v>937.2</v>
      </c>
      <c r="P291" s="23">
        <v>2319.4</v>
      </c>
      <c r="Q291" s="23">
        <v>8222.09</v>
      </c>
      <c r="R291" s="23">
        <v>1140</v>
      </c>
      <c r="S291" s="23">
        <v>0</v>
      </c>
      <c r="T291" s="23">
        <v>0</v>
      </c>
      <c r="U291" s="23">
        <v>35036.089999999997</v>
      </c>
      <c r="V291" s="23">
        <v>0</v>
      </c>
      <c r="W291" s="23">
        <f t="shared" si="26"/>
        <v>35036.089999999997</v>
      </c>
      <c r="X291" s="21">
        <v>18500</v>
      </c>
      <c r="Y291" s="21">
        <v>0</v>
      </c>
      <c r="Z291" s="21">
        <v>240</v>
      </c>
      <c r="AA291" s="21">
        <v>175</v>
      </c>
      <c r="AB291" s="23">
        <f>W291/(D291+E291)</f>
        <v>4734.6067567567561</v>
      </c>
      <c r="AC291" s="23">
        <f>W291/Z291</f>
        <v>145.98370833333331</v>
      </c>
      <c r="AD291" s="23" t="s">
        <v>1716</v>
      </c>
      <c r="AE291" s="284"/>
    </row>
    <row r="292" spans="1:31" x14ac:dyDescent="0.25">
      <c r="A292" s="21" t="s">
        <v>604</v>
      </c>
      <c r="B292" s="32" t="s">
        <v>814</v>
      </c>
      <c r="C292" s="21" t="s">
        <v>823</v>
      </c>
      <c r="D292" s="21">
        <v>7.18</v>
      </c>
      <c r="E292" s="21">
        <v>0</v>
      </c>
      <c r="F292" s="21" t="s">
        <v>177</v>
      </c>
      <c r="G292" s="21" t="s">
        <v>823</v>
      </c>
      <c r="H292" s="21">
        <v>0</v>
      </c>
      <c r="I292" s="33">
        <v>20</v>
      </c>
      <c r="J292" s="33">
        <v>12</v>
      </c>
      <c r="K292" s="34">
        <v>23600</v>
      </c>
      <c r="L292" s="34">
        <v>378</v>
      </c>
      <c r="M292" s="34">
        <v>3695.76</v>
      </c>
      <c r="N292" s="23">
        <v>0</v>
      </c>
      <c r="O292" s="23">
        <v>1018</v>
      </c>
      <c r="P292" s="34">
        <v>2516.8000000000002</v>
      </c>
      <c r="Q292" s="23">
        <v>9352.94</v>
      </c>
      <c r="R292" s="34">
        <v>1140</v>
      </c>
      <c r="S292" s="23">
        <v>0</v>
      </c>
      <c r="T292" s="23">
        <v>0</v>
      </c>
      <c r="U292" s="23">
        <v>41701.5</v>
      </c>
      <c r="V292" s="23">
        <v>0</v>
      </c>
      <c r="W292" s="23">
        <f t="shared" si="26"/>
        <v>41701.5</v>
      </c>
      <c r="X292" s="21">
        <v>17950</v>
      </c>
      <c r="Y292" s="21">
        <v>0</v>
      </c>
      <c r="Z292" s="21">
        <v>240</v>
      </c>
      <c r="AA292" s="21">
        <v>105</v>
      </c>
      <c r="AB292" s="23">
        <f>W292/(D292+E292)</f>
        <v>5808.0083565459609</v>
      </c>
      <c r="AC292" s="23">
        <f>U292/Z292</f>
        <v>173.75624999999999</v>
      </c>
      <c r="AD292" s="23" t="s">
        <v>1716</v>
      </c>
      <c r="AE292" s="284"/>
    </row>
    <row r="293" spans="1:31" x14ac:dyDescent="0.25">
      <c r="A293" s="21" t="s">
        <v>50</v>
      </c>
      <c r="B293" s="32" t="s">
        <v>1165</v>
      </c>
      <c r="C293" s="21" t="s">
        <v>1174</v>
      </c>
      <c r="D293" s="21">
        <v>0</v>
      </c>
      <c r="E293" s="21">
        <v>7.02</v>
      </c>
      <c r="F293" s="21" t="s">
        <v>544</v>
      </c>
      <c r="G293" s="21" t="s">
        <v>1174</v>
      </c>
      <c r="H293" s="21">
        <v>0</v>
      </c>
      <c r="I293" s="21">
        <v>8</v>
      </c>
      <c r="J293" s="33">
        <v>11</v>
      </c>
      <c r="K293" s="23">
        <v>9761.2000000000007</v>
      </c>
      <c r="L293" s="23">
        <v>153.65</v>
      </c>
      <c r="M293" s="23">
        <v>1528.6</v>
      </c>
      <c r="N293" s="23">
        <v>0</v>
      </c>
      <c r="O293" s="23">
        <v>419.52</v>
      </c>
      <c r="P293" s="23">
        <v>970.96</v>
      </c>
      <c r="Q293" s="23">
        <v>2803.2</v>
      </c>
      <c r="R293" s="23">
        <v>456</v>
      </c>
      <c r="S293" s="23">
        <v>0</v>
      </c>
      <c r="T293" s="23">
        <v>0</v>
      </c>
      <c r="U293" s="23">
        <v>16093.13</v>
      </c>
      <c r="V293" s="23">
        <v>0</v>
      </c>
      <c r="W293" s="23">
        <f t="shared" si="26"/>
        <v>16093.13</v>
      </c>
      <c r="X293" s="21">
        <v>7000</v>
      </c>
      <c r="Y293" s="21">
        <v>0</v>
      </c>
      <c r="Z293" s="21">
        <v>88</v>
      </c>
      <c r="AA293" s="21">
        <v>70</v>
      </c>
      <c r="AB293" s="23">
        <f>W293/(D293 +E293)</f>
        <v>2292.468660968661</v>
      </c>
      <c r="AC293" s="23">
        <f>U293/Z293</f>
        <v>182.87647727272727</v>
      </c>
      <c r="AD293" s="23" t="s">
        <v>1940</v>
      </c>
      <c r="AE293" s="284">
        <v>0.39</v>
      </c>
    </row>
    <row r="294" spans="1:31" x14ac:dyDescent="0.25">
      <c r="A294" s="21" t="s">
        <v>469</v>
      </c>
      <c r="B294" s="38" t="s">
        <v>795</v>
      </c>
      <c r="C294" s="21" t="s">
        <v>796</v>
      </c>
      <c r="D294" s="21">
        <v>7.4</v>
      </c>
      <c r="E294" s="21">
        <v>0</v>
      </c>
      <c r="F294" s="21" t="s">
        <v>177</v>
      </c>
      <c r="G294" s="21" t="s">
        <v>796</v>
      </c>
      <c r="H294" s="21">
        <v>0</v>
      </c>
      <c r="I294" s="21">
        <v>20</v>
      </c>
      <c r="J294" s="21">
        <v>12</v>
      </c>
      <c r="K294" s="23">
        <v>22070</v>
      </c>
      <c r="L294" s="23">
        <v>347.4</v>
      </c>
      <c r="M294" s="23">
        <v>0</v>
      </c>
      <c r="N294" s="23">
        <v>0</v>
      </c>
      <c r="O294" s="23">
        <v>937.2</v>
      </c>
      <c r="P294" s="23">
        <v>2319.4</v>
      </c>
      <c r="Q294" s="23">
        <v>8222.09</v>
      </c>
      <c r="R294" s="23">
        <v>1140</v>
      </c>
      <c r="S294" s="23">
        <v>0</v>
      </c>
      <c r="T294" s="23">
        <v>0</v>
      </c>
      <c r="U294" s="23">
        <v>35036.089999999997</v>
      </c>
      <c r="V294" s="23">
        <v>0</v>
      </c>
      <c r="W294" s="23">
        <f t="shared" si="26"/>
        <v>35036.089999999997</v>
      </c>
      <c r="X294" s="21">
        <v>18500</v>
      </c>
      <c r="Y294" s="21">
        <v>0</v>
      </c>
      <c r="Z294" s="21">
        <v>240</v>
      </c>
      <c r="AA294" s="21">
        <v>233</v>
      </c>
      <c r="AB294" s="23">
        <f t="shared" ref="AB294:AB299" si="28">W294/(D294+E294)</f>
        <v>4734.6067567567561</v>
      </c>
      <c r="AC294" s="23">
        <f>W294/Z294</f>
        <v>145.98370833333331</v>
      </c>
      <c r="AD294" s="23" t="s">
        <v>1940</v>
      </c>
      <c r="AE294" s="284"/>
    </row>
    <row r="295" spans="1:31" x14ac:dyDescent="0.25">
      <c r="A295" s="21" t="s">
        <v>473</v>
      </c>
      <c r="B295" s="38" t="s">
        <v>814</v>
      </c>
      <c r="C295" s="21" t="s">
        <v>815</v>
      </c>
      <c r="D295" s="21">
        <v>7.5</v>
      </c>
      <c r="E295" s="21">
        <v>0</v>
      </c>
      <c r="F295" s="21" t="s">
        <v>177</v>
      </c>
      <c r="G295" s="21" t="s">
        <v>815</v>
      </c>
      <c r="H295" s="21">
        <v>0</v>
      </c>
      <c r="I295" s="21">
        <v>20</v>
      </c>
      <c r="J295" s="21">
        <v>12</v>
      </c>
      <c r="K295" s="23">
        <v>22070</v>
      </c>
      <c r="L295" s="23">
        <v>347.4</v>
      </c>
      <c r="M295" s="23">
        <v>0</v>
      </c>
      <c r="N295" s="23">
        <v>0</v>
      </c>
      <c r="O295" s="23">
        <v>937.2</v>
      </c>
      <c r="P295" s="23">
        <v>2319.4</v>
      </c>
      <c r="Q295" s="23">
        <v>8222.09</v>
      </c>
      <c r="R295" s="23">
        <v>1140</v>
      </c>
      <c r="S295" s="23">
        <v>0</v>
      </c>
      <c r="T295" s="23">
        <v>0</v>
      </c>
      <c r="U295" s="23">
        <v>35036.089999999997</v>
      </c>
      <c r="V295" s="23">
        <v>0</v>
      </c>
      <c r="W295" s="23">
        <f t="shared" si="26"/>
        <v>35036.089999999997</v>
      </c>
      <c r="X295" s="21">
        <v>18750</v>
      </c>
      <c r="Y295" s="21">
        <v>0</v>
      </c>
      <c r="Z295" s="21">
        <v>240</v>
      </c>
      <c r="AA295" s="21">
        <v>180</v>
      </c>
      <c r="AB295" s="23">
        <f t="shared" si="28"/>
        <v>4671.478666666666</v>
      </c>
      <c r="AC295" s="23">
        <f>W295/Z295</f>
        <v>145.98370833333331</v>
      </c>
      <c r="AD295" s="23" t="s">
        <v>1742</v>
      </c>
      <c r="AE295" s="284"/>
    </row>
    <row r="296" spans="1:31" x14ac:dyDescent="0.25">
      <c r="A296" s="21" t="s">
        <v>607</v>
      </c>
      <c r="B296" s="32" t="s">
        <v>814</v>
      </c>
      <c r="C296" s="21" t="s">
        <v>826</v>
      </c>
      <c r="D296" s="21">
        <v>7.4</v>
      </c>
      <c r="E296" s="21">
        <v>0</v>
      </c>
      <c r="F296" s="21" t="s">
        <v>177</v>
      </c>
      <c r="G296" s="21" t="s">
        <v>826</v>
      </c>
      <c r="H296" s="21">
        <v>0</v>
      </c>
      <c r="I296" s="33">
        <v>20</v>
      </c>
      <c r="J296" s="33">
        <v>12</v>
      </c>
      <c r="K296" s="34">
        <v>22070</v>
      </c>
      <c r="L296" s="34">
        <v>347.4</v>
      </c>
      <c r="M296" s="34">
        <v>0</v>
      </c>
      <c r="N296" s="23">
        <v>0</v>
      </c>
      <c r="O296" s="23">
        <v>937.2</v>
      </c>
      <c r="P296" s="34">
        <v>2319.4</v>
      </c>
      <c r="Q296" s="23">
        <v>8222.09</v>
      </c>
      <c r="R296" s="34">
        <v>1140</v>
      </c>
      <c r="S296" s="23">
        <v>0</v>
      </c>
      <c r="T296" s="23">
        <v>0</v>
      </c>
      <c r="U296" s="23">
        <v>35036.089999999997</v>
      </c>
      <c r="V296" s="23">
        <v>0</v>
      </c>
      <c r="W296" s="23">
        <f t="shared" si="26"/>
        <v>35036.089999999997</v>
      </c>
      <c r="X296" s="21">
        <v>18500</v>
      </c>
      <c r="Y296" s="21">
        <v>0</v>
      </c>
      <c r="Z296" s="21">
        <v>240</v>
      </c>
      <c r="AA296" s="21">
        <v>114</v>
      </c>
      <c r="AB296" s="23">
        <f t="shared" si="28"/>
        <v>4734.6067567567561</v>
      </c>
      <c r="AC296" s="23">
        <f>U296/Z296</f>
        <v>145.98370833333331</v>
      </c>
      <c r="AD296" s="23" t="s">
        <v>1921</v>
      </c>
      <c r="AE296" s="284"/>
    </row>
    <row r="297" spans="1:31" x14ac:dyDescent="0.25">
      <c r="A297" s="21" t="s">
        <v>604</v>
      </c>
      <c r="B297" s="32" t="s">
        <v>785</v>
      </c>
      <c r="C297" s="21" t="s">
        <v>794</v>
      </c>
      <c r="D297" s="21">
        <v>7.3</v>
      </c>
      <c r="E297" s="21">
        <v>0</v>
      </c>
      <c r="F297" s="21" t="s">
        <v>177</v>
      </c>
      <c r="G297" s="21" t="s">
        <v>794</v>
      </c>
      <c r="H297" s="21">
        <v>0</v>
      </c>
      <c r="I297" s="33">
        <v>20</v>
      </c>
      <c r="J297" s="33">
        <v>12</v>
      </c>
      <c r="K297" s="34">
        <v>23600</v>
      </c>
      <c r="L297" s="34">
        <v>378</v>
      </c>
      <c r="M297" s="34">
        <v>3695.76</v>
      </c>
      <c r="N297" s="23">
        <v>0</v>
      </c>
      <c r="O297" s="23">
        <v>1018</v>
      </c>
      <c r="P297" s="34">
        <v>2516.8000000000002</v>
      </c>
      <c r="Q297" s="23">
        <v>9224.2800000000007</v>
      </c>
      <c r="R297" s="34">
        <v>1140</v>
      </c>
      <c r="S297" s="23">
        <v>0</v>
      </c>
      <c r="T297" s="23">
        <v>0</v>
      </c>
      <c r="U297" s="23">
        <v>41572.839999999997</v>
      </c>
      <c r="V297" s="23">
        <v>0</v>
      </c>
      <c r="W297" s="23">
        <f t="shared" si="26"/>
        <v>41572.839999999997</v>
      </c>
      <c r="X297" s="21">
        <v>18250</v>
      </c>
      <c r="Y297" s="21">
        <v>0</v>
      </c>
      <c r="Z297" s="21">
        <v>240</v>
      </c>
      <c r="AA297" s="21">
        <v>66</v>
      </c>
      <c r="AB297" s="23">
        <f t="shared" si="28"/>
        <v>5694.9095890410954</v>
      </c>
      <c r="AC297" s="23">
        <f>U297/Z297</f>
        <v>173.22016666666664</v>
      </c>
      <c r="AD297" s="23" t="s">
        <v>1713</v>
      </c>
      <c r="AE297" s="284"/>
    </row>
    <row r="298" spans="1:31" x14ac:dyDescent="0.25">
      <c r="A298" s="21" t="s">
        <v>516</v>
      </c>
      <c r="B298" s="38" t="s">
        <v>814</v>
      </c>
      <c r="C298" s="21" t="s">
        <v>827</v>
      </c>
      <c r="D298" s="21">
        <v>7.4</v>
      </c>
      <c r="E298" s="21">
        <v>0</v>
      </c>
      <c r="F298" s="21" t="s">
        <v>191</v>
      </c>
      <c r="G298" s="21" t="s">
        <v>827</v>
      </c>
      <c r="H298" s="21">
        <v>0</v>
      </c>
      <c r="I298" s="21">
        <v>20</v>
      </c>
      <c r="J298" s="21">
        <v>12</v>
      </c>
      <c r="K298" s="23">
        <v>22070</v>
      </c>
      <c r="L298" s="23">
        <v>347.4</v>
      </c>
      <c r="M298" s="23">
        <v>0</v>
      </c>
      <c r="N298" s="23">
        <v>0</v>
      </c>
      <c r="O298" s="23">
        <v>937.2</v>
      </c>
      <c r="P298" s="23">
        <v>2319.4</v>
      </c>
      <c r="Q298" s="23">
        <v>8222.09</v>
      </c>
      <c r="R298" s="23">
        <v>1140</v>
      </c>
      <c r="S298" s="23">
        <v>0</v>
      </c>
      <c r="T298" s="23">
        <v>0</v>
      </c>
      <c r="U298" s="23">
        <v>35036.089999999997</v>
      </c>
      <c r="V298" s="23">
        <v>0</v>
      </c>
      <c r="W298" s="23">
        <f t="shared" si="26"/>
        <v>35036.089999999997</v>
      </c>
      <c r="X298" s="21">
        <v>18500</v>
      </c>
      <c r="Y298" s="21">
        <v>0</v>
      </c>
      <c r="Z298" s="21">
        <v>240</v>
      </c>
      <c r="AA298" s="21">
        <v>110</v>
      </c>
      <c r="AB298" s="23">
        <f t="shared" si="28"/>
        <v>4734.6067567567561</v>
      </c>
      <c r="AC298" s="23">
        <f>W298/Z298</f>
        <v>145.98370833333331</v>
      </c>
      <c r="AD298" s="23" t="s">
        <v>1927</v>
      </c>
      <c r="AE298" s="284"/>
    </row>
    <row r="299" spans="1:31" x14ac:dyDescent="0.25">
      <c r="A299" s="21" t="s">
        <v>469</v>
      </c>
      <c r="B299" s="38" t="s">
        <v>814</v>
      </c>
      <c r="C299" s="21" t="s">
        <v>816</v>
      </c>
      <c r="D299" s="21">
        <v>7.4</v>
      </c>
      <c r="E299" s="21">
        <v>0</v>
      </c>
      <c r="F299" s="21" t="s">
        <v>177</v>
      </c>
      <c r="G299" s="21" t="s">
        <v>816</v>
      </c>
      <c r="H299" s="21">
        <v>0</v>
      </c>
      <c r="I299" s="21">
        <v>20</v>
      </c>
      <c r="J299" s="21">
        <v>12</v>
      </c>
      <c r="K299" s="23">
        <v>22070</v>
      </c>
      <c r="L299" s="23">
        <v>347.4</v>
      </c>
      <c r="M299" s="23">
        <v>0</v>
      </c>
      <c r="N299" s="23">
        <v>0</v>
      </c>
      <c r="O299" s="23">
        <v>937.2</v>
      </c>
      <c r="P299" s="23">
        <v>2319.4</v>
      </c>
      <c r="Q299" s="23">
        <v>8222.09</v>
      </c>
      <c r="R299" s="23">
        <v>1140</v>
      </c>
      <c r="S299" s="23">
        <v>0</v>
      </c>
      <c r="T299" s="23">
        <v>0</v>
      </c>
      <c r="U299" s="23">
        <v>35036.089999999997</v>
      </c>
      <c r="V299" s="23">
        <v>0</v>
      </c>
      <c r="W299" s="23">
        <f t="shared" si="26"/>
        <v>35036.089999999997</v>
      </c>
      <c r="X299" s="21">
        <v>18500</v>
      </c>
      <c r="Y299" s="21">
        <v>0</v>
      </c>
      <c r="Z299" s="21">
        <v>240</v>
      </c>
      <c r="AA299" s="21">
        <v>169</v>
      </c>
      <c r="AB299" s="23">
        <f t="shared" si="28"/>
        <v>4734.6067567567561</v>
      </c>
      <c r="AC299" s="23">
        <f>W299/Z299</f>
        <v>145.98370833333331</v>
      </c>
      <c r="AD299" s="23" t="s">
        <v>1755</v>
      </c>
      <c r="AE299" s="284"/>
    </row>
    <row r="300" spans="1:31" x14ac:dyDescent="0.25">
      <c r="A300" s="21" t="s">
        <v>50</v>
      </c>
      <c r="B300" s="32" t="s">
        <v>795</v>
      </c>
      <c r="C300" s="21" t="s">
        <v>811</v>
      </c>
      <c r="D300" s="21">
        <v>7.7</v>
      </c>
      <c r="E300" s="21">
        <v>0</v>
      </c>
      <c r="F300" s="21" t="s">
        <v>177</v>
      </c>
      <c r="G300" s="21" t="s">
        <v>811</v>
      </c>
      <c r="H300" s="21">
        <v>0</v>
      </c>
      <c r="I300" s="21">
        <v>20</v>
      </c>
      <c r="J300" s="33">
        <v>12</v>
      </c>
      <c r="K300" s="23">
        <v>23600</v>
      </c>
      <c r="L300" s="23">
        <v>378</v>
      </c>
      <c r="M300" s="23">
        <v>0</v>
      </c>
      <c r="N300" s="23">
        <v>0</v>
      </c>
      <c r="O300" s="23">
        <v>1018</v>
      </c>
      <c r="P300" s="23">
        <v>2516.8000000000002</v>
      </c>
      <c r="Q300" s="23">
        <v>9558.31</v>
      </c>
      <c r="R300" s="23">
        <v>1140</v>
      </c>
      <c r="S300" s="23">
        <v>0</v>
      </c>
      <c r="T300" s="23">
        <v>0</v>
      </c>
      <c r="U300" s="23">
        <v>38211.11</v>
      </c>
      <c r="V300" s="23">
        <v>0</v>
      </c>
      <c r="W300" s="23">
        <f t="shared" si="26"/>
        <v>38211.11</v>
      </c>
      <c r="X300" s="21">
        <v>19250</v>
      </c>
      <c r="Y300" s="21">
        <v>0</v>
      </c>
      <c r="Z300" s="21">
        <v>240</v>
      </c>
      <c r="AA300" s="21">
        <v>132</v>
      </c>
      <c r="AB300" s="23">
        <f>W300/(D300 +E300)</f>
        <v>4962.4818181818182</v>
      </c>
      <c r="AC300" s="23">
        <f>U300/Z300</f>
        <v>159.21295833333335</v>
      </c>
      <c r="AD300" s="23" t="s">
        <v>1676</v>
      </c>
      <c r="AE300" s="284"/>
    </row>
    <row r="301" spans="1:31" x14ac:dyDescent="0.25">
      <c r="A301" s="21" t="s">
        <v>604</v>
      </c>
      <c r="B301" s="32" t="s">
        <v>1165</v>
      </c>
      <c r="C301" s="21" t="s">
        <v>1167</v>
      </c>
      <c r="D301" s="21">
        <v>0</v>
      </c>
      <c r="E301" s="21">
        <v>7.15</v>
      </c>
      <c r="F301" s="21" t="s">
        <v>544</v>
      </c>
      <c r="G301" s="21" t="s">
        <v>1167</v>
      </c>
      <c r="H301" s="21">
        <v>0</v>
      </c>
      <c r="I301" s="33">
        <v>8</v>
      </c>
      <c r="J301" s="33">
        <v>11</v>
      </c>
      <c r="K301" s="34">
        <v>9761.2000000000007</v>
      </c>
      <c r="L301" s="34">
        <v>153.65</v>
      </c>
      <c r="M301" s="34">
        <v>1528.6</v>
      </c>
      <c r="N301" s="23">
        <v>0</v>
      </c>
      <c r="O301" s="23">
        <v>419.52</v>
      </c>
      <c r="P301" s="34">
        <v>970.96</v>
      </c>
      <c r="Q301" s="23">
        <v>3033.6</v>
      </c>
      <c r="R301" s="34">
        <v>456</v>
      </c>
      <c r="S301" s="23">
        <v>0</v>
      </c>
      <c r="T301" s="23">
        <v>0</v>
      </c>
      <c r="U301" s="23">
        <v>16323.53</v>
      </c>
      <c r="V301" s="23">
        <v>0</v>
      </c>
      <c r="W301" s="23">
        <f t="shared" si="26"/>
        <v>16323.53</v>
      </c>
      <c r="X301" s="21">
        <v>7000</v>
      </c>
      <c r="Y301" s="21">
        <v>0</v>
      </c>
      <c r="Z301" s="21">
        <v>88</v>
      </c>
      <c r="AA301" s="21">
        <v>62</v>
      </c>
      <c r="AB301" s="23">
        <f t="shared" ref="AB301:AB314" si="29">W301/(D301+E301)</f>
        <v>2283.0111888111887</v>
      </c>
      <c r="AC301" s="23">
        <f>U301/Z301</f>
        <v>185.4946590909091</v>
      </c>
      <c r="AD301" s="23" t="s">
        <v>1676</v>
      </c>
      <c r="AE301" s="284">
        <v>0.39</v>
      </c>
    </row>
    <row r="302" spans="1:31" x14ac:dyDescent="0.25">
      <c r="A302" s="21" t="s">
        <v>473</v>
      </c>
      <c r="B302" s="38" t="s">
        <v>1211</v>
      </c>
      <c r="C302" s="21" t="s">
        <v>1214</v>
      </c>
      <c r="D302" s="21">
        <v>0</v>
      </c>
      <c r="E302" s="21">
        <v>20.709</v>
      </c>
      <c r="F302" s="21" t="s">
        <v>544</v>
      </c>
      <c r="G302" s="21" t="s">
        <v>1214</v>
      </c>
      <c r="H302" s="21">
        <v>0</v>
      </c>
      <c r="I302" s="21">
        <v>4</v>
      </c>
      <c r="J302" s="21">
        <v>11</v>
      </c>
      <c r="K302" s="23">
        <v>4880.6000000000004</v>
      </c>
      <c r="L302" s="23">
        <v>76.819999999999993</v>
      </c>
      <c r="M302" s="23">
        <v>764.3</v>
      </c>
      <c r="N302" s="23">
        <v>0</v>
      </c>
      <c r="O302" s="23">
        <v>209.76</v>
      </c>
      <c r="P302" s="23">
        <v>485.48</v>
      </c>
      <c r="Q302" s="23">
        <v>1246.4000000000001</v>
      </c>
      <c r="R302" s="23">
        <v>228</v>
      </c>
      <c r="S302" s="23">
        <v>0</v>
      </c>
      <c r="T302" s="23">
        <v>0</v>
      </c>
      <c r="U302" s="23">
        <v>7891.36</v>
      </c>
      <c r="V302" s="23">
        <v>0</v>
      </c>
      <c r="W302" s="23">
        <f t="shared" si="26"/>
        <v>7891.36</v>
      </c>
      <c r="X302" s="21">
        <v>10355</v>
      </c>
      <c r="Y302" s="21">
        <v>0</v>
      </c>
      <c r="Z302" s="21">
        <v>44</v>
      </c>
      <c r="AA302" s="21">
        <v>44</v>
      </c>
      <c r="AB302" s="23">
        <f t="shared" si="29"/>
        <v>381.05944275435797</v>
      </c>
      <c r="AC302" s="23">
        <f>W302/Z302</f>
        <v>179.3490909090909</v>
      </c>
      <c r="AD302" s="23" t="s">
        <v>1748</v>
      </c>
      <c r="AE302" s="284">
        <v>0.2</v>
      </c>
    </row>
    <row r="303" spans="1:31" x14ac:dyDescent="0.25">
      <c r="A303" s="21" t="s">
        <v>604</v>
      </c>
      <c r="B303" s="32" t="s">
        <v>795</v>
      </c>
      <c r="C303" s="21" t="s">
        <v>810</v>
      </c>
      <c r="D303" s="21">
        <v>7</v>
      </c>
      <c r="E303" s="21">
        <v>0</v>
      </c>
      <c r="F303" s="21" t="s">
        <v>177</v>
      </c>
      <c r="G303" s="21" t="s">
        <v>810</v>
      </c>
      <c r="H303" s="21">
        <v>0</v>
      </c>
      <c r="I303" s="33">
        <v>20</v>
      </c>
      <c r="J303" s="33">
        <v>12</v>
      </c>
      <c r="K303" s="34">
        <v>23600</v>
      </c>
      <c r="L303" s="34">
        <v>378</v>
      </c>
      <c r="M303" s="34">
        <v>3695.76</v>
      </c>
      <c r="N303" s="23">
        <v>0</v>
      </c>
      <c r="O303" s="23">
        <v>1018</v>
      </c>
      <c r="P303" s="34">
        <v>2516.8000000000002</v>
      </c>
      <c r="Q303" s="23">
        <v>9686.9699999999993</v>
      </c>
      <c r="R303" s="34">
        <v>1140</v>
      </c>
      <c r="S303" s="23">
        <v>0</v>
      </c>
      <c r="T303" s="23">
        <v>0</v>
      </c>
      <c r="U303" s="23">
        <v>42035.53</v>
      </c>
      <c r="V303" s="23">
        <v>0</v>
      </c>
      <c r="W303" s="23">
        <f t="shared" si="26"/>
        <v>42035.53</v>
      </c>
      <c r="X303" s="21">
        <v>17500</v>
      </c>
      <c r="Y303" s="21">
        <v>0</v>
      </c>
      <c r="Z303" s="21">
        <v>240</v>
      </c>
      <c r="AA303" s="21">
        <v>125</v>
      </c>
      <c r="AB303" s="23">
        <f t="shared" si="29"/>
        <v>6005.0757142857137</v>
      </c>
      <c r="AC303" s="23">
        <f>U303/Z303</f>
        <v>175.14804166666667</v>
      </c>
      <c r="AD303" s="23" t="s">
        <v>1714</v>
      </c>
      <c r="AE303" s="284"/>
    </row>
    <row r="304" spans="1:31" x14ac:dyDescent="0.25">
      <c r="A304" s="21" t="s">
        <v>604</v>
      </c>
      <c r="B304" s="32" t="s">
        <v>1165</v>
      </c>
      <c r="C304" s="21" t="s">
        <v>1171</v>
      </c>
      <c r="D304" s="21">
        <v>0</v>
      </c>
      <c r="E304" s="21">
        <v>7</v>
      </c>
      <c r="F304" s="21" t="s">
        <v>544</v>
      </c>
      <c r="G304" s="21" t="s">
        <v>1171</v>
      </c>
      <c r="H304" s="21">
        <v>0</v>
      </c>
      <c r="I304" s="33">
        <v>8</v>
      </c>
      <c r="J304" s="33">
        <v>11</v>
      </c>
      <c r="K304" s="34">
        <v>9761.2000000000007</v>
      </c>
      <c r="L304" s="34">
        <v>153.65</v>
      </c>
      <c r="M304" s="34">
        <v>1528.6</v>
      </c>
      <c r="N304" s="23">
        <v>0</v>
      </c>
      <c r="O304" s="23">
        <v>419.52</v>
      </c>
      <c r="P304" s="34">
        <v>970.96</v>
      </c>
      <c r="Q304" s="23">
        <v>3033.6</v>
      </c>
      <c r="R304" s="34">
        <v>456</v>
      </c>
      <c r="S304" s="23">
        <v>0</v>
      </c>
      <c r="T304" s="23">
        <v>0</v>
      </c>
      <c r="U304" s="23">
        <v>16323.53</v>
      </c>
      <c r="V304" s="23">
        <v>0</v>
      </c>
      <c r="W304" s="23">
        <f t="shared" si="26"/>
        <v>16323.53</v>
      </c>
      <c r="X304" s="21">
        <v>7000</v>
      </c>
      <c r="Y304" s="21">
        <v>0</v>
      </c>
      <c r="Z304" s="21">
        <v>88</v>
      </c>
      <c r="AA304" s="21">
        <v>77</v>
      </c>
      <c r="AB304" s="23">
        <f t="shared" si="29"/>
        <v>2331.9328571428573</v>
      </c>
      <c r="AC304" s="23">
        <f>U304/Z304</f>
        <v>185.4946590909091</v>
      </c>
      <c r="AD304" s="23" t="s">
        <v>1714</v>
      </c>
      <c r="AE304" s="284">
        <v>0.4</v>
      </c>
    </row>
    <row r="305" spans="1:31" x14ac:dyDescent="0.25">
      <c r="A305" s="21" t="s">
        <v>604</v>
      </c>
      <c r="B305" s="32" t="s">
        <v>795</v>
      </c>
      <c r="C305" s="21" t="s">
        <v>804</v>
      </c>
      <c r="D305" s="21">
        <v>7.5</v>
      </c>
      <c r="E305" s="21">
        <v>0</v>
      </c>
      <c r="F305" s="21" t="s">
        <v>177</v>
      </c>
      <c r="G305" s="21" t="s">
        <v>804</v>
      </c>
      <c r="H305" s="21">
        <v>0</v>
      </c>
      <c r="I305" s="33">
        <v>20</v>
      </c>
      <c r="J305" s="33">
        <v>12</v>
      </c>
      <c r="K305" s="34">
        <v>23600</v>
      </c>
      <c r="L305" s="34">
        <v>378</v>
      </c>
      <c r="M305" s="34">
        <v>3695.76</v>
      </c>
      <c r="N305" s="23">
        <v>0</v>
      </c>
      <c r="O305" s="23">
        <v>1018</v>
      </c>
      <c r="P305" s="34">
        <v>2516.8000000000002</v>
      </c>
      <c r="Q305" s="23">
        <v>9018.91</v>
      </c>
      <c r="R305" s="34">
        <v>1140</v>
      </c>
      <c r="S305" s="23">
        <v>0</v>
      </c>
      <c r="T305" s="23">
        <v>0</v>
      </c>
      <c r="U305" s="23">
        <v>41367.47</v>
      </c>
      <c r="V305" s="23">
        <v>0</v>
      </c>
      <c r="W305" s="23">
        <f t="shared" si="26"/>
        <v>41367.47</v>
      </c>
      <c r="X305" s="21">
        <v>18750</v>
      </c>
      <c r="Y305" s="21">
        <v>0</v>
      </c>
      <c r="Z305" s="21">
        <v>240</v>
      </c>
      <c r="AA305" s="21">
        <v>121</v>
      </c>
      <c r="AB305" s="23">
        <f t="shared" si="29"/>
        <v>5515.6626666666671</v>
      </c>
      <c r="AC305" s="23">
        <f>U305/Z305</f>
        <v>172.36445833333335</v>
      </c>
      <c r="AD305" s="23" t="s">
        <v>1941</v>
      </c>
      <c r="AE305" s="284"/>
    </row>
    <row r="306" spans="1:31" x14ac:dyDescent="0.25">
      <c r="A306" s="21" t="s">
        <v>604</v>
      </c>
      <c r="B306" s="32" t="s">
        <v>1222</v>
      </c>
      <c r="C306" s="21" t="s">
        <v>1230</v>
      </c>
      <c r="D306" s="21">
        <v>0</v>
      </c>
      <c r="E306" s="21">
        <v>26.454999999999998</v>
      </c>
      <c r="F306" s="21" t="s">
        <v>544</v>
      </c>
      <c r="G306" s="21" t="s">
        <v>1230</v>
      </c>
      <c r="H306" s="21">
        <v>0</v>
      </c>
      <c r="I306" s="33">
        <v>5</v>
      </c>
      <c r="J306" s="33">
        <v>11</v>
      </c>
      <c r="K306" s="34">
        <v>6100.75</v>
      </c>
      <c r="L306" s="34">
        <v>96.03</v>
      </c>
      <c r="M306" s="34">
        <v>955.38</v>
      </c>
      <c r="N306" s="23">
        <v>0</v>
      </c>
      <c r="O306" s="23">
        <v>262.2</v>
      </c>
      <c r="P306" s="34">
        <v>606.85</v>
      </c>
      <c r="Q306" s="23">
        <v>2002</v>
      </c>
      <c r="R306" s="34">
        <v>285</v>
      </c>
      <c r="S306" s="23">
        <v>0</v>
      </c>
      <c r="T306" s="23">
        <v>0</v>
      </c>
      <c r="U306" s="23">
        <v>10308.209999999999</v>
      </c>
      <c r="V306" s="23">
        <v>0</v>
      </c>
      <c r="W306" s="23">
        <f t="shared" si="26"/>
        <v>10308.209999999999</v>
      </c>
      <c r="X306" s="21">
        <v>16535</v>
      </c>
      <c r="Y306" s="21">
        <v>0</v>
      </c>
      <c r="Z306" s="21">
        <v>55</v>
      </c>
      <c r="AA306" s="21">
        <v>53</v>
      </c>
      <c r="AB306" s="23">
        <f t="shared" si="29"/>
        <v>389.65072765072762</v>
      </c>
      <c r="AC306" s="23">
        <f>U306/Z306</f>
        <v>187.422</v>
      </c>
      <c r="AD306" s="23" t="s">
        <v>1941</v>
      </c>
      <c r="AE306" s="284">
        <v>0.25</v>
      </c>
    </row>
    <row r="307" spans="1:31" x14ac:dyDescent="0.25">
      <c r="A307" s="21" t="s">
        <v>473</v>
      </c>
      <c r="B307" s="38" t="s">
        <v>828</v>
      </c>
      <c r="C307" s="21" t="s">
        <v>835</v>
      </c>
      <c r="D307" s="21">
        <v>7.15</v>
      </c>
      <c r="E307" s="21">
        <v>0</v>
      </c>
      <c r="F307" s="21" t="s">
        <v>177</v>
      </c>
      <c r="G307" s="21" t="s">
        <v>835</v>
      </c>
      <c r="H307" s="21">
        <v>0</v>
      </c>
      <c r="I307" s="21">
        <v>20</v>
      </c>
      <c r="J307" s="21">
        <v>12</v>
      </c>
      <c r="K307" s="23">
        <v>22070</v>
      </c>
      <c r="L307" s="23">
        <v>347.4</v>
      </c>
      <c r="M307" s="23">
        <v>0</v>
      </c>
      <c r="N307" s="23">
        <v>0</v>
      </c>
      <c r="O307" s="23">
        <v>937.2</v>
      </c>
      <c r="P307" s="23">
        <v>2319.4</v>
      </c>
      <c r="Q307" s="23">
        <v>8222.09</v>
      </c>
      <c r="R307" s="23">
        <v>1140</v>
      </c>
      <c r="S307" s="23">
        <v>0</v>
      </c>
      <c r="T307" s="23">
        <v>0</v>
      </c>
      <c r="U307" s="23">
        <v>35036.089999999997</v>
      </c>
      <c r="V307" s="23">
        <v>0</v>
      </c>
      <c r="W307" s="23">
        <f t="shared" si="26"/>
        <v>35036.089999999997</v>
      </c>
      <c r="X307" s="21">
        <v>17875</v>
      </c>
      <c r="Y307" s="21">
        <v>0</v>
      </c>
      <c r="Z307" s="21">
        <v>240</v>
      </c>
      <c r="AA307" s="21">
        <v>169</v>
      </c>
      <c r="AB307" s="23">
        <f t="shared" si="29"/>
        <v>4900.1524475524466</v>
      </c>
      <c r="AC307" s="23">
        <f>W307/Z307</f>
        <v>145.98370833333331</v>
      </c>
      <c r="AD307" s="23" t="s">
        <v>1941</v>
      </c>
      <c r="AE307" s="284"/>
    </row>
    <row r="308" spans="1:31" x14ac:dyDescent="0.25">
      <c r="A308" s="21" t="s">
        <v>604</v>
      </c>
      <c r="B308" s="32" t="s">
        <v>814</v>
      </c>
      <c r="C308" s="21" t="s">
        <v>817</v>
      </c>
      <c r="D308" s="21">
        <v>7.1</v>
      </c>
      <c r="E308" s="21">
        <v>0</v>
      </c>
      <c r="F308" s="21" t="s">
        <v>177</v>
      </c>
      <c r="G308" s="21" t="s">
        <v>817</v>
      </c>
      <c r="H308" s="21">
        <v>0</v>
      </c>
      <c r="I308" s="33">
        <v>20</v>
      </c>
      <c r="J308" s="33">
        <v>12</v>
      </c>
      <c r="K308" s="34">
        <v>23600</v>
      </c>
      <c r="L308" s="34">
        <v>378</v>
      </c>
      <c r="M308" s="34">
        <v>3695.76</v>
      </c>
      <c r="N308" s="23">
        <v>0</v>
      </c>
      <c r="O308" s="23">
        <v>1018</v>
      </c>
      <c r="P308" s="34">
        <v>2516.8000000000002</v>
      </c>
      <c r="Q308" s="23">
        <v>9352.94</v>
      </c>
      <c r="R308" s="34">
        <v>1140</v>
      </c>
      <c r="S308" s="23">
        <v>0</v>
      </c>
      <c r="T308" s="23">
        <v>0</v>
      </c>
      <c r="U308" s="23">
        <v>41701.5</v>
      </c>
      <c r="V308" s="23">
        <v>0</v>
      </c>
      <c r="W308" s="23">
        <f t="shared" si="26"/>
        <v>41701.5</v>
      </c>
      <c r="X308" s="21">
        <v>17750</v>
      </c>
      <c r="Y308" s="21">
        <v>0</v>
      </c>
      <c r="Z308" s="21">
        <v>240</v>
      </c>
      <c r="AA308" s="21">
        <v>126</v>
      </c>
      <c r="AB308" s="23">
        <f t="shared" si="29"/>
        <v>5873.4507042253526</v>
      </c>
      <c r="AC308" s="23">
        <f>U308/Z308</f>
        <v>173.75624999999999</v>
      </c>
      <c r="AD308" s="23" t="s">
        <v>1715</v>
      </c>
      <c r="AE308" s="284"/>
    </row>
    <row r="309" spans="1:31" x14ac:dyDescent="0.25">
      <c r="A309" s="21" t="s">
        <v>469</v>
      </c>
      <c r="B309" s="38" t="s">
        <v>1195</v>
      </c>
      <c r="C309" s="21" t="s">
        <v>1196</v>
      </c>
      <c r="D309" s="21">
        <v>0</v>
      </c>
      <c r="E309" s="21">
        <v>7</v>
      </c>
      <c r="F309" s="21" t="s">
        <v>544</v>
      </c>
      <c r="G309" s="21" t="s">
        <v>1196</v>
      </c>
      <c r="H309" s="21">
        <v>0</v>
      </c>
      <c r="I309" s="21">
        <v>8</v>
      </c>
      <c r="J309" s="21">
        <v>11</v>
      </c>
      <c r="K309" s="23">
        <v>9761.2000000000007</v>
      </c>
      <c r="L309" s="23">
        <v>153.65</v>
      </c>
      <c r="M309" s="23">
        <v>1528.6</v>
      </c>
      <c r="N309" s="23">
        <v>0</v>
      </c>
      <c r="O309" s="23">
        <v>419.52</v>
      </c>
      <c r="P309" s="23">
        <v>970.96</v>
      </c>
      <c r="Q309" s="23">
        <v>2803.2</v>
      </c>
      <c r="R309" s="23">
        <v>456</v>
      </c>
      <c r="S309" s="23">
        <v>0</v>
      </c>
      <c r="T309" s="23">
        <v>0</v>
      </c>
      <c r="U309" s="23">
        <v>16093.13</v>
      </c>
      <c r="V309" s="23">
        <v>0</v>
      </c>
      <c r="W309" s="23">
        <f t="shared" si="26"/>
        <v>16093.13</v>
      </c>
      <c r="X309" s="21">
        <v>7000</v>
      </c>
      <c r="Y309" s="21">
        <v>0</v>
      </c>
      <c r="Z309" s="21">
        <v>88</v>
      </c>
      <c r="AA309" s="21">
        <v>88</v>
      </c>
      <c r="AB309" s="23">
        <f t="shared" si="29"/>
        <v>2299.0185714285712</v>
      </c>
      <c r="AC309" s="23">
        <f>W309/Z309</f>
        <v>182.87647727272727</v>
      </c>
      <c r="AD309" s="23" t="s">
        <v>1715</v>
      </c>
      <c r="AE309" s="284">
        <v>0.4</v>
      </c>
    </row>
    <row r="310" spans="1:31" x14ac:dyDescent="0.25">
      <c r="A310" s="21" t="s">
        <v>473</v>
      </c>
      <c r="B310" s="38" t="s">
        <v>1165</v>
      </c>
      <c r="C310" s="21" t="s">
        <v>1176</v>
      </c>
      <c r="D310" s="21">
        <v>0</v>
      </c>
      <c r="E310" s="21">
        <v>7.11</v>
      </c>
      <c r="F310" s="21" t="s">
        <v>544</v>
      </c>
      <c r="G310" s="21" t="s">
        <v>1176</v>
      </c>
      <c r="H310" s="21">
        <v>0</v>
      </c>
      <c r="I310" s="21">
        <v>8</v>
      </c>
      <c r="J310" s="21">
        <v>11</v>
      </c>
      <c r="K310" s="23">
        <v>9761.2000000000007</v>
      </c>
      <c r="L310" s="23">
        <v>153.65</v>
      </c>
      <c r="M310" s="23">
        <v>1528.6</v>
      </c>
      <c r="N310" s="23">
        <v>0</v>
      </c>
      <c r="O310" s="23">
        <v>419.52</v>
      </c>
      <c r="P310" s="23">
        <v>970.96</v>
      </c>
      <c r="Q310" s="23">
        <v>2803.2</v>
      </c>
      <c r="R310" s="23">
        <v>456</v>
      </c>
      <c r="S310" s="23">
        <v>0</v>
      </c>
      <c r="T310" s="23">
        <v>0</v>
      </c>
      <c r="U310" s="23">
        <v>16093.13</v>
      </c>
      <c r="V310" s="23">
        <v>0</v>
      </c>
      <c r="W310" s="23">
        <f t="shared" si="26"/>
        <v>16093.13</v>
      </c>
      <c r="X310" s="21">
        <v>7000</v>
      </c>
      <c r="Y310" s="21">
        <v>0</v>
      </c>
      <c r="Z310" s="21">
        <v>88</v>
      </c>
      <c r="AA310" s="21">
        <v>79</v>
      </c>
      <c r="AB310" s="23">
        <f t="shared" si="29"/>
        <v>2263.450070323488</v>
      </c>
      <c r="AC310" s="23">
        <f>W310/Z310</f>
        <v>182.87647727272727</v>
      </c>
      <c r="AD310" s="23" t="s">
        <v>2000</v>
      </c>
      <c r="AE310" s="284">
        <v>0.39</v>
      </c>
    </row>
    <row r="311" spans="1:31" x14ac:dyDescent="0.25">
      <c r="A311" s="21" t="s">
        <v>516</v>
      </c>
      <c r="B311" s="38" t="s">
        <v>842</v>
      </c>
      <c r="C311" s="21" t="s">
        <v>853</v>
      </c>
      <c r="D311" s="21">
        <v>7.16</v>
      </c>
      <c r="E311" s="21">
        <v>0</v>
      </c>
      <c r="F311" s="21" t="s">
        <v>191</v>
      </c>
      <c r="G311" s="21" t="s">
        <v>853</v>
      </c>
      <c r="H311" s="21">
        <v>0</v>
      </c>
      <c r="I311" s="21">
        <v>20</v>
      </c>
      <c r="J311" s="21">
        <v>12</v>
      </c>
      <c r="K311" s="23">
        <v>22070</v>
      </c>
      <c r="L311" s="23">
        <v>347.4</v>
      </c>
      <c r="M311" s="23">
        <v>0</v>
      </c>
      <c r="N311" s="23">
        <v>0</v>
      </c>
      <c r="O311" s="23">
        <v>937.2</v>
      </c>
      <c r="P311" s="23">
        <v>2319.4</v>
      </c>
      <c r="Q311" s="23">
        <v>9892.34</v>
      </c>
      <c r="R311" s="23">
        <v>1140</v>
      </c>
      <c r="S311" s="23">
        <v>0</v>
      </c>
      <c r="T311" s="23">
        <v>0</v>
      </c>
      <c r="U311" s="23">
        <v>36706.339999999997</v>
      </c>
      <c r="V311" s="23">
        <v>0</v>
      </c>
      <c r="W311" s="23">
        <f t="shared" si="26"/>
        <v>36706.339999999997</v>
      </c>
      <c r="X311" s="21">
        <v>17900</v>
      </c>
      <c r="Y311" s="21">
        <v>0</v>
      </c>
      <c r="Z311" s="21">
        <v>240</v>
      </c>
      <c r="AA311" s="21">
        <v>156</v>
      </c>
      <c r="AB311" s="23">
        <f t="shared" si="29"/>
        <v>5126.5837988826806</v>
      </c>
      <c r="AC311" s="23">
        <f>W311/Z311</f>
        <v>152.94308333333331</v>
      </c>
      <c r="AD311" s="23" t="s">
        <v>1698</v>
      </c>
      <c r="AE311" s="284"/>
    </row>
    <row r="312" spans="1:31" x14ac:dyDescent="0.25">
      <c r="A312" s="21" t="s">
        <v>469</v>
      </c>
      <c r="B312" s="38" t="s">
        <v>1211</v>
      </c>
      <c r="C312" s="21" t="s">
        <v>1217</v>
      </c>
      <c r="D312" s="21">
        <v>0</v>
      </c>
      <c r="E312" s="21">
        <v>7.54</v>
      </c>
      <c r="F312" s="21" t="s">
        <v>544</v>
      </c>
      <c r="G312" s="21" t="s">
        <v>1217</v>
      </c>
      <c r="H312" s="21">
        <v>0</v>
      </c>
      <c r="I312" s="21">
        <v>8</v>
      </c>
      <c r="J312" s="21">
        <v>11</v>
      </c>
      <c r="K312" s="23">
        <v>9761.2000000000007</v>
      </c>
      <c r="L312" s="23">
        <v>153.65</v>
      </c>
      <c r="M312" s="23">
        <v>1528.6</v>
      </c>
      <c r="N312" s="23">
        <v>0</v>
      </c>
      <c r="O312" s="23">
        <v>419.52</v>
      </c>
      <c r="P312" s="23">
        <v>970.96</v>
      </c>
      <c r="Q312" s="23">
        <v>4510.3999999999996</v>
      </c>
      <c r="R312" s="23">
        <v>456</v>
      </c>
      <c r="S312" s="23">
        <v>0</v>
      </c>
      <c r="T312" s="23">
        <v>0</v>
      </c>
      <c r="U312" s="23">
        <v>17800.330000000002</v>
      </c>
      <c r="V312" s="23">
        <v>0</v>
      </c>
      <c r="W312" s="23">
        <f t="shared" si="26"/>
        <v>17800.330000000002</v>
      </c>
      <c r="X312" s="21">
        <v>7540</v>
      </c>
      <c r="Y312" s="21">
        <v>0</v>
      </c>
      <c r="Z312" s="21">
        <v>88</v>
      </c>
      <c r="AA312" s="21">
        <v>88</v>
      </c>
      <c r="AB312" s="23">
        <f t="shared" si="29"/>
        <v>2360.7864721485412</v>
      </c>
      <c r="AC312" s="23">
        <f>W312/Z312</f>
        <v>202.27647727272731</v>
      </c>
      <c r="AD312" s="23" t="s">
        <v>1763</v>
      </c>
      <c r="AE312" s="284">
        <v>0.4</v>
      </c>
    </row>
    <row r="313" spans="1:31" x14ac:dyDescent="0.25">
      <c r="A313" s="21" t="s">
        <v>604</v>
      </c>
      <c r="B313" s="32" t="s">
        <v>828</v>
      </c>
      <c r="C313" s="21" t="s">
        <v>839</v>
      </c>
      <c r="D313" s="21">
        <v>26.48</v>
      </c>
      <c r="E313" s="21">
        <v>0</v>
      </c>
      <c r="F313" s="21" t="s">
        <v>177</v>
      </c>
      <c r="G313" s="21" t="s">
        <v>839</v>
      </c>
      <c r="H313" s="21">
        <v>0</v>
      </c>
      <c r="I313" s="33">
        <v>20</v>
      </c>
      <c r="J313" s="33">
        <v>12</v>
      </c>
      <c r="K313" s="34">
        <v>24770</v>
      </c>
      <c r="L313" s="34">
        <v>401.4</v>
      </c>
      <c r="M313" s="34">
        <v>3878.98</v>
      </c>
      <c r="N313" s="23">
        <v>0</v>
      </c>
      <c r="O313" s="23">
        <v>1572.4</v>
      </c>
      <c r="P313" s="34">
        <v>9529.6</v>
      </c>
      <c r="Q313" s="23">
        <v>10560.4</v>
      </c>
      <c r="R313" s="34">
        <v>1140</v>
      </c>
      <c r="S313" s="23">
        <v>0</v>
      </c>
      <c r="T313" s="23">
        <v>0</v>
      </c>
      <c r="U313" s="23">
        <v>51852.78</v>
      </c>
      <c r="V313" s="23">
        <v>0</v>
      </c>
      <c r="W313" s="23">
        <f t="shared" si="26"/>
        <v>51852.78</v>
      </c>
      <c r="X313" s="21">
        <v>66200</v>
      </c>
      <c r="Y313" s="21">
        <v>0</v>
      </c>
      <c r="Z313" s="21">
        <v>240</v>
      </c>
      <c r="AA313" s="21">
        <v>214</v>
      </c>
      <c r="AB313" s="23">
        <f t="shared" si="29"/>
        <v>1958.1865558912386</v>
      </c>
      <c r="AC313" s="23">
        <f>U313/Z313</f>
        <v>216.05324999999999</v>
      </c>
      <c r="AD313" s="23" t="s">
        <v>1717</v>
      </c>
      <c r="AE313" s="284"/>
    </row>
    <row r="314" spans="1:31" x14ac:dyDescent="0.25">
      <c r="A314" s="21" t="s">
        <v>473</v>
      </c>
      <c r="B314" s="38" t="s">
        <v>1211</v>
      </c>
      <c r="C314" s="21" t="s">
        <v>1216</v>
      </c>
      <c r="D314" s="21">
        <v>0</v>
      </c>
      <c r="E314" s="21">
        <v>26.486999999999998</v>
      </c>
      <c r="F314" s="21" t="s">
        <v>544</v>
      </c>
      <c r="G314" s="21" t="s">
        <v>1216</v>
      </c>
      <c r="H314" s="21">
        <v>0</v>
      </c>
      <c r="I314" s="21">
        <v>4</v>
      </c>
      <c r="J314" s="21">
        <v>11</v>
      </c>
      <c r="K314" s="23">
        <v>4880.6000000000004</v>
      </c>
      <c r="L314" s="23">
        <v>76.819999999999993</v>
      </c>
      <c r="M314" s="23">
        <v>764.3</v>
      </c>
      <c r="N314" s="23">
        <v>0</v>
      </c>
      <c r="O314" s="23">
        <v>209.76</v>
      </c>
      <c r="P314" s="23">
        <v>485.48</v>
      </c>
      <c r="Q314" s="23">
        <v>1324</v>
      </c>
      <c r="R314" s="23">
        <v>228</v>
      </c>
      <c r="S314" s="23">
        <v>0</v>
      </c>
      <c r="T314" s="23">
        <v>0</v>
      </c>
      <c r="U314" s="23">
        <v>7968.96</v>
      </c>
      <c r="V314" s="23">
        <v>0</v>
      </c>
      <c r="W314" s="23">
        <f t="shared" si="26"/>
        <v>7968.96</v>
      </c>
      <c r="X314" s="21">
        <v>13250</v>
      </c>
      <c r="Y314" s="21">
        <v>0</v>
      </c>
      <c r="Z314" s="21">
        <v>44</v>
      </c>
      <c r="AA314" s="21">
        <v>44</v>
      </c>
      <c r="AB314" s="23">
        <f t="shared" si="29"/>
        <v>300.86306489976215</v>
      </c>
      <c r="AC314" s="23">
        <f>W314/Z314</f>
        <v>181.11272727272728</v>
      </c>
      <c r="AD314" s="23" t="s">
        <v>1717</v>
      </c>
      <c r="AE314" s="284">
        <v>0.19</v>
      </c>
    </row>
    <row r="315" spans="1:31" x14ac:dyDescent="0.25">
      <c r="A315" s="21" t="s">
        <v>50</v>
      </c>
      <c r="B315" s="32" t="s">
        <v>842</v>
      </c>
      <c r="C315" s="21" t="s">
        <v>843</v>
      </c>
      <c r="D315" s="21">
        <v>26.44</v>
      </c>
      <c r="E315" s="21">
        <v>0</v>
      </c>
      <c r="F315" s="21" t="s">
        <v>177</v>
      </c>
      <c r="G315" s="21" t="s">
        <v>843</v>
      </c>
      <c r="H315" s="21">
        <v>0</v>
      </c>
      <c r="I315" s="21">
        <v>20</v>
      </c>
      <c r="J315" s="33">
        <v>12</v>
      </c>
      <c r="K315" s="23">
        <v>25160</v>
      </c>
      <c r="L315" s="23">
        <v>409.2</v>
      </c>
      <c r="M315" s="23">
        <v>3940.06</v>
      </c>
      <c r="N315" s="23">
        <v>0</v>
      </c>
      <c r="O315" s="23">
        <v>1757.2</v>
      </c>
      <c r="P315" s="23">
        <v>11867.2</v>
      </c>
      <c r="Q315" s="23">
        <v>10560.4</v>
      </c>
      <c r="R315" s="23">
        <v>1140</v>
      </c>
      <c r="S315" s="23">
        <v>0</v>
      </c>
      <c r="T315" s="23">
        <v>0</v>
      </c>
      <c r="U315" s="23">
        <v>54834.06</v>
      </c>
      <c r="V315" s="23">
        <v>0</v>
      </c>
      <c r="W315" s="23">
        <f t="shared" si="26"/>
        <v>54834.06</v>
      </c>
      <c r="X315" s="21">
        <v>66100</v>
      </c>
      <c r="Y315" s="21">
        <v>0</v>
      </c>
      <c r="Z315" s="21">
        <v>240</v>
      </c>
      <c r="AA315" s="21">
        <v>242</v>
      </c>
      <c r="AB315" s="23">
        <f>W315/(D315 +E315)</f>
        <v>2073.9054462934946</v>
      </c>
      <c r="AC315" s="23">
        <f>U315/Z315</f>
        <v>228.47524999999999</v>
      </c>
      <c r="AD315" s="23" t="s">
        <v>1678</v>
      </c>
      <c r="AE315" s="284"/>
    </row>
    <row r="316" spans="1:31" x14ac:dyDescent="0.25">
      <c r="A316" s="21" t="s">
        <v>604</v>
      </c>
      <c r="B316" s="32" t="s">
        <v>842</v>
      </c>
      <c r="C316" s="21" t="s">
        <v>844</v>
      </c>
      <c r="D316" s="21">
        <v>7.99</v>
      </c>
      <c r="E316" s="21">
        <v>0</v>
      </c>
      <c r="F316" s="21" t="s">
        <v>177</v>
      </c>
      <c r="G316" s="21" t="s">
        <v>844</v>
      </c>
      <c r="H316" s="21">
        <v>0</v>
      </c>
      <c r="I316" s="33">
        <v>20</v>
      </c>
      <c r="J316" s="33">
        <v>12</v>
      </c>
      <c r="K316" s="34">
        <v>23600</v>
      </c>
      <c r="L316" s="34">
        <v>378</v>
      </c>
      <c r="M316" s="34">
        <v>3695.76</v>
      </c>
      <c r="N316" s="23">
        <v>0</v>
      </c>
      <c r="O316" s="23">
        <v>1018</v>
      </c>
      <c r="P316" s="34">
        <v>2516.8000000000002</v>
      </c>
      <c r="Q316" s="23">
        <v>8890.25</v>
      </c>
      <c r="R316" s="34">
        <v>1140</v>
      </c>
      <c r="S316" s="23">
        <v>0</v>
      </c>
      <c r="T316" s="23">
        <v>0</v>
      </c>
      <c r="U316" s="23">
        <v>41238.81</v>
      </c>
      <c r="V316" s="23">
        <v>0</v>
      </c>
      <c r="W316" s="23">
        <f t="shared" si="26"/>
        <v>41238.81</v>
      </c>
      <c r="X316" s="21">
        <v>19975</v>
      </c>
      <c r="Y316" s="21">
        <v>0</v>
      </c>
      <c r="Z316" s="21">
        <v>240</v>
      </c>
      <c r="AA316" s="21">
        <v>95</v>
      </c>
      <c r="AB316" s="23">
        <f>W316/(D316+E316)</f>
        <v>5161.3028785982469</v>
      </c>
      <c r="AC316" s="23">
        <f>U316/Z316</f>
        <v>171.82837499999999</v>
      </c>
      <c r="AD316" s="23" t="s">
        <v>1718</v>
      </c>
      <c r="AE316" s="284"/>
    </row>
    <row r="317" spans="1:31" x14ac:dyDescent="0.25">
      <c r="A317" s="38" t="s">
        <v>1403</v>
      </c>
      <c r="B317" s="39" t="s">
        <v>2039</v>
      </c>
      <c r="C317" s="21" t="s">
        <v>2047</v>
      </c>
      <c r="D317" s="21">
        <v>0</v>
      </c>
      <c r="E317" s="21">
        <v>8</v>
      </c>
      <c r="F317" s="21" t="s">
        <v>544</v>
      </c>
      <c r="G317" s="21" t="s">
        <v>2047</v>
      </c>
      <c r="H317" s="21">
        <v>0</v>
      </c>
      <c r="I317" s="21">
        <v>6</v>
      </c>
      <c r="J317" s="21">
        <v>11</v>
      </c>
      <c r="K317" s="23">
        <v>8290.14</v>
      </c>
      <c r="L317" s="23">
        <v>130.83000000000001</v>
      </c>
      <c r="M317" s="23">
        <v>1298.24</v>
      </c>
      <c r="N317" s="23">
        <v>0</v>
      </c>
      <c r="O317" s="23">
        <v>424.8</v>
      </c>
      <c r="P317" s="23">
        <v>1686.9</v>
      </c>
      <c r="Q317" s="23">
        <v>2850</v>
      </c>
      <c r="R317" s="23">
        <v>378</v>
      </c>
      <c r="S317" s="23">
        <v>0</v>
      </c>
      <c r="T317" s="23">
        <v>0</v>
      </c>
      <c r="U317" s="23">
        <v>15058.91</v>
      </c>
      <c r="V317" s="23">
        <v>0</v>
      </c>
      <c r="W317" s="23">
        <f t="shared" si="26"/>
        <v>15058.91</v>
      </c>
      <c r="X317" s="21">
        <v>12000</v>
      </c>
      <c r="Y317" s="21">
        <v>0</v>
      </c>
      <c r="Z317" s="21">
        <v>66</v>
      </c>
      <c r="AA317" s="21">
        <v>66</v>
      </c>
      <c r="AB317" s="23">
        <f>W317/(D317+E317)</f>
        <v>1882.36375</v>
      </c>
      <c r="AC317" s="23">
        <f>W317/Z317</f>
        <v>228.16530303030302</v>
      </c>
      <c r="AD317" s="23" t="s">
        <v>1718</v>
      </c>
      <c r="AE317" s="284">
        <v>0.6</v>
      </c>
    </row>
    <row r="318" spans="1:31" x14ac:dyDescent="0.25">
      <c r="A318" s="21" t="s">
        <v>50</v>
      </c>
      <c r="B318" s="32" t="s">
        <v>842</v>
      </c>
      <c r="C318" s="21" t="s">
        <v>841</v>
      </c>
      <c r="D318" s="21">
        <v>7.91</v>
      </c>
      <c r="E318" s="21">
        <v>0</v>
      </c>
      <c r="F318" s="21" t="s">
        <v>177</v>
      </c>
      <c r="G318" s="21" t="s">
        <v>841</v>
      </c>
      <c r="H318" s="21">
        <v>0</v>
      </c>
      <c r="I318" s="21">
        <v>20</v>
      </c>
      <c r="J318" s="33">
        <v>12</v>
      </c>
      <c r="K318" s="23">
        <v>23600</v>
      </c>
      <c r="L318" s="23">
        <v>378</v>
      </c>
      <c r="M318" s="23">
        <v>3695.76</v>
      </c>
      <c r="N318" s="23">
        <v>0</v>
      </c>
      <c r="O318" s="23">
        <v>1018</v>
      </c>
      <c r="P318" s="23">
        <v>2516.8000000000002</v>
      </c>
      <c r="Q318" s="23">
        <v>8890.25</v>
      </c>
      <c r="R318" s="23">
        <v>1140</v>
      </c>
      <c r="S318" s="23">
        <v>0</v>
      </c>
      <c r="T318" s="23">
        <v>0</v>
      </c>
      <c r="U318" s="23">
        <v>41238.81</v>
      </c>
      <c r="V318" s="23">
        <v>0</v>
      </c>
      <c r="W318" s="23">
        <f t="shared" si="26"/>
        <v>41238.81</v>
      </c>
      <c r="X318" s="21">
        <v>19775</v>
      </c>
      <c r="Y318" s="21">
        <v>0</v>
      </c>
      <c r="Z318" s="21">
        <v>240</v>
      </c>
      <c r="AA318" s="21">
        <v>118</v>
      </c>
      <c r="AB318" s="23">
        <f>W318/(D318 +E318)</f>
        <v>5213.5031605562572</v>
      </c>
      <c r="AC318" s="23">
        <f>U318/Z318</f>
        <v>171.82837499999999</v>
      </c>
      <c r="AD318" s="23" t="s">
        <v>1679</v>
      </c>
      <c r="AE318" s="284"/>
    </row>
    <row r="319" spans="1:31" x14ac:dyDescent="0.25">
      <c r="A319" s="21" t="s">
        <v>469</v>
      </c>
      <c r="B319" s="38" t="s">
        <v>828</v>
      </c>
      <c r="C319" s="21" t="s">
        <v>838</v>
      </c>
      <c r="D319" s="21">
        <v>7.92</v>
      </c>
      <c r="E319" s="21">
        <v>0</v>
      </c>
      <c r="F319" s="21" t="s">
        <v>177</v>
      </c>
      <c r="G319" s="21" t="s">
        <v>838</v>
      </c>
      <c r="H319" s="21">
        <v>0</v>
      </c>
      <c r="I319" s="21">
        <v>20</v>
      </c>
      <c r="J319" s="21">
        <v>12</v>
      </c>
      <c r="K319" s="23">
        <v>22070</v>
      </c>
      <c r="L319" s="23">
        <v>347.4</v>
      </c>
      <c r="M319" s="23">
        <v>0</v>
      </c>
      <c r="N319" s="23">
        <v>0</v>
      </c>
      <c r="O319" s="23">
        <v>937.2</v>
      </c>
      <c r="P319" s="23">
        <v>2319.4</v>
      </c>
      <c r="Q319" s="23">
        <v>8016.82</v>
      </c>
      <c r="R319" s="23">
        <v>1140</v>
      </c>
      <c r="S319" s="23">
        <v>0</v>
      </c>
      <c r="T319" s="23">
        <v>0</v>
      </c>
      <c r="U319" s="23">
        <v>34830.82</v>
      </c>
      <c r="V319" s="23">
        <v>0</v>
      </c>
      <c r="W319" s="23">
        <f t="shared" si="26"/>
        <v>34830.82</v>
      </c>
      <c r="X319" s="21">
        <v>19800</v>
      </c>
      <c r="Y319" s="21">
        <v>0</v>
      </c>
      <c r="Z319" s="21">
        <v>240</v>
      </c>
      <c r="AA319" s="21">
        <v>185</v>
      </c>
      <c r="AB319" s="23">
        <f t="shared" ref="AB319:AB327" si="30">W319/(D319+E319)</f>
        <v>4397.8308080808083</v>
      </c>
      <c r="AC319" s="23">
        <f>W319/Z319</f>
        <v>145.12841666666665</v>
      </c>
      <c r="AD319" s="23" t="s">
        <v>1756</v>
      </c>
      <c r="AE319" s="284"/>
    </row>
    <row r="320" spans="1:31" x14ac:dyDescent="0.25">
      <c r="A320" s="21" t="s">
        <v>607</v>
      </c>
      <c r="B320" s="32" t="s">
        <v>842</v>
      </c>
      <c r="C320" s="21" t="s">
        <v>852</v>
      </c>
      <c r="D320" s="21">
        <v>7.96</v>
      </c>
      <c r="E320" s="21">
        <v>0</v>
      </c>
      <c r="F320" s="21" t="s">
        <v>177</v>
      </c>
      <c r="G320" s="21" t="s">
        <v>852</v>
      </c>
      <c r="H320" s="21">
        <v>0</v>
      </c>
      <c r="I320" s="33">
        <v>20</v>
      </c>
      <c r="J320" s="33">
        <v>12</v>
      </c>
      <c r="K320" s="34">
        <v>22070</v>
      </c>
      <c r="L320" s="34">
        <v>347.4</v>
      </c>
      <c r="M320" s="34">
        <v>0</v>
      </c>
      <c r="N320" s="23">
        <v>0</v>
      </c>
      <c r="O320" s="23">
        <v>937.2</v>
      </c>
      <c r="P320" s="34">
        <v>2319.4</v>
      </c>
      <c r="Q320" s="23">
        <v>8016.82</v>
      </c>
      <c r="R320" s="34">
        <v>1140</v>
      </c>
      <c r="S320" s="23">
        <v>0</v>
      </c>
      <c r="T320" s="23">
        <v>0</v>
      </c>
      <c r="U320" s="23">
        <v>34830.82</v>
      </c>
      <c r="V320" s="23">
        <v>0</v>
      </c>
      <c r="W320" s="23">
        <f t="shared" si="26"/>
        <v>34830.82</v>
      </c>
      <c r="X320" s="21">
        <v>19900</v>
      </c>
      <c r="Y320" s="21">
        <v>0</v>
      </c>
      <c r="Z320" s="21">
        <v>240</v>
      </c>
      <c r="AA320" s="21">
        <v>128</v>
      </c>
      <c r="AB320" s="23">
        <f t="shared" si="30"/>
        <v>4375.7311557788944</v>
      </c>
      <c r="AC320" s="23">
        <f>U320/Z320</f>
        <v>145.12841666666665</v>
      </c>
      <c r="AD320" s="23" t="s">
        <v>1923</v>
      </c>
      <c r="AE320" s="284"/>
    </row>
    <row r="321" spans="1:31" x14ac:dyDescent="0.25">
      <c r="A321" s="38" t="s">
        <v>1403</v>
      </c>
      <c r="B321" s="39" t="s">
        <v>2068</v>
      </c>
      <c r="C321" s="21" t="s">
        <v>2069</v>
      </c>
      <c r="D321" s="21">
        <v>0</v>
      </c>
      <c r="E321" s="21">
        <v>7.98</v>
      </c>
      <c r="F321" s="21" t="s">
        <v>544</v>
      </c>
      <c r="G321" s="21" t="s">
        <v>2069</v>
      </c>
      <c r="H321" s="21">
        <v>0</v>
      </c>
      <c r="I321" s="21">
        <v>6</v>
      </c>
      <c r="J321" s="21">
        <v>11</v>
      </c>
      <c r="K321" s="23">
        <v>8290.14</v>
      </c>
      <c r="L321" s="23">
        <v>130.83000000000001</v>
      </c>
      <c r="M321" s="23">
        <v>1298.24</v>
      </c>
      <c r="N321" s="23">
        <v>0</v>
      </c>
      <c r="O321" s="23">
        <v>361.2</v>
      </c>
      <c r="P321" s="23">
        <v>1766.4</v>
      </c>
      <c r="Q321" s="23">
        <v>3081</v>
      </c>
      <c r="R321" s="23">
        <v>383.1</v>
      </c>
      <c r="S321" s="23">
        <v>0</v>
      </c>
      <c r="T321" s="23">
        <v>0</v>
      </c>
      <c r="U321" s="23">
        <v>15310.91</v>
      </c>
      <c r="V321" s="23">
        <v>0</v>
      </c>
      <c r="W321" s="23">
        <f t="shared" si="26"/>
        <v>15310.91</v>
      </c>
      <c r="X321" s="21">
        <v>11970</v>
      </c>
      <c r="Y321" s="21">
        <v>0</v>
      </c>
      <c r="Z321" s="21">
        <v>66</v>
      </c>
      <c r="AA321" s="21">
        <v>66</v>
      </c>
      <c r="AB321" s="23">
        <f t="shared" si="30"/>
        <v>1918.6604010025062</v>
      </c>
      <c r="AC321" s="23">
        <f>W321/Z321</f>
        <v>231.98348484848484</v>
      </c>
      <c r="AD321" s="23" t="s">
        <v>1923</v>
      </c>
      <c r="AE321" s="284">
        <v>0.6</v>
      </c>
    </row>
    <row r="322" spans="1:31" x14ac:dyDescent="0.25">
      <c r="A322" s="21" t="s">
        <v>473</v>
      </c>
      <c r="B322" s="38" t="s">
        <v>828</v>
      </c>
      <c r="C322" s="21" t="s">
        <v>840</v>
      </c>
      <c r="D322" s="21">
        <v>7.96</v>
      </c>
      <c r="E322" s="21">
        <v>0</v>
      </c>
      <c r="F322" s="21" t="s">
        <v>177</v>
      </c>
      <c r="G322" s="21" t="s">
        <v>840</v>
      </c>
      <c r="H322" s="21">
        <v>0</v>
      </c>
      <c r="I322" s="21">
        <v>20</v>
      </c>
      <c r="J322" s="21">
        <v>12</v>
      </c>
      <c r="K322" s="23">
        <v>22070</v>
      </c>
      <c r="L322" s="23">
        <v>347.4</v>
      </c>
      <c r="M322" s="23">
        <v>0</v>
      </c>
      <c r="N322" s="23">
        <v>0</v>
      </c>
      <c r="O322" s="23">
        <v>937.2</v>
      </c>
      <c r="P322" s="23">
        <v>2319.4</v>
      </c>
      <c r="Q322" s="23">
        <v>8016.82</v>
      </c>
      <c r="R322" s="23">
        <v>1140</v>
      </c>
      <c r="S322" s="23">
        <v>0</v>
      </c>
      <c r="T322" s="23">
        <v>0</v>
      </c>
      <c r="U322" s="23">
        <v>34830.82</v>
      </c>
      <c r="V322" s="23">
        <v>0</v>
      </c>
      <c r="W322" s="23">
        <f t="shared" ref="W322:W385" si="31">U322+V322</f>
        <v>34830.82</v>
      </c>
      <c r="X322" s="21">
        <v>19900</v>
      </c>
      <c r="Y322" s="21">
        <v>0</v>
      </c>
      <c r="Z322" s="21">
        <v>240</v>
      </c>
      <c r="AA322" s="21">
        <v>133</v>
      </c>
      <c r="AB322" s="23">
        <f t="shared" si="30"/>
        <v>4375.7311557788944</v>
      </c>
      <c r="AC322" s="23">
        <f>W322/Z322</f>
        <v>145.12841666666665</v>
      </c>
      <c r="AD322" s="23" t="s">
        <v>1743</v>
      </c>
      <c r="AE322" s="284"/>
    </row>
    <row r="323" spans="1:31" x14ac:dyDescent="0.25">
      <c r="A323" s="38" t="s">
        <v>1403</v>
      </c>
      <c r="B323" s="39" t="s">
        <v>2027</v>
      </c>
      <c r="C323" s="21" t="s">
        <v>2036</v>
      </c>
      <c r="D323" s="21">
        <v>0</v>
      </c>
      <c r="E323" s="21">
        <v>7.96</v>
      </c>
      <c r="F323" s="21" t="s">
        <v>544</v>
      </c>
      <c r="G323" s="21" t="s">
        <v>2036</v>
      </c>
      <c r="H323" s="21">
        <v>0</v>
      </c>
      <c r="I323" s="21">
        <v>6</v>
      </c>
      <c r="J323" s="21">
        <v>11</v>
      </c>
      <c r="K323" s="23">
        <v>8290.14</v>
      </c>
      <c r="L323" s="23">
        <v>130.83000000000001</v>
      </c>
      <c r="M323" s="23">
        <v>1298.24</v>
      </c>
      <c r="N323" s="23">
        <v>0</v>
      </c>
      <c r="O323" s="23">
        <v>424.8</v>
      </c>
      <c r="P323" s="23">
        <v>1686.9</v>
      </c>
      <c r="Q323" s="23">
        <v>2850</v>
      </c>
      <c r="R323" s="23">
        <v>270</v>
      </c>
      <c r="S323" s="23">
        <v>0</v>
      </c>
      <c r="T323" s="23">
        <v>0</v>
      </c>
      <c r="U323" s="23">
        <v>14950.91</v>
      </c>
      <c r="V323" s="23">
        <v>0</v>
      </c>
      <c r="W323" s="23">
        <f t="shared" si="31"/>
        <v>14950.91</v>
      </c>
      <c r="X323" s="21">
        <v>11940</v>
      </c>
      <c r="Y323" s="21">
        <v>0</v>
      </c>
      <c r="Z323" s="21">
        <v>66</v>
      </c>
      <c r="AA323" s="21">
        <v>55</v>
      </c>
      <c r="AB323" s="23">
        <f t="shared" si="30"/>
        <v>1878.2550251256282</v>
      </c>
      <c r="AC323" s="23">
        <f>W323/Z323</f>
        <v>226.5289393939394</v>
      </c>
      <c r="AD323" s="23" t="s">
        <v>1743</v>
      </c>
      <c r="AE323" s="284">
        <v>0.6</v>
      </c>
    </row>
    <row r="324" spans="1:31" x14ac:dyDescent="0.25">
      <c r="A324" s="21" t="s">
        <v>604</v>
      </c>
      <c r="B324" s="32" t="s">
        <v>899</v>
      </c>
      <c r="C324" s="21" t="s">
        <v>909</v>
      </c>
      <c r="D324" s="21">
        <v>7.93</v>
      </c>
      <c r="E324" s="21">
        <v>0</v>
      </c>
      <c r="F324" s="21" t="s">
        <v>177</v>
      </c>
      <c r="G324" s="21" t="s">
        <v>909</v>
      </c>
      <c r="H324" s="21">
        <v>0</v>
      </c>
      <c r="I324" s="33">
        <v>20</v>
      </c>
      <c r="J324" s="33">
        <v>12</v>
      </c>
      <c r="K324" s="34">
        <v>23600</v>
      </c>
      <c r="L324" s="34">
        <v>378</v>
      </c>
      <c r="M324" s="34">
        <v>3695.76</v>
      </c>
      <c r="N324" s="23">
        <v>0</v>
      </c>
      <c r="O324" s="23">
        <v>1018</v>
      </c>
      <c r="P324" s="34">
        <v>2516.8000000000002</v>
      </c>
      <c r="Q324" s="23">
        <v>9892.34</v>
      </c>
      <c r="R324" s="34">
        <v>1140</v>
      </c>
      <c r="S324" s="23">
        <v>0</v>
      </c>
      <c r="T324" s="23">
        <v>0</v>
      </c>
      <c r="U324" s="23">
        <v>42240.9</v>
      </c>
      <c r="V324" s="23">
        <v>0</v>
      </c>
      <c r="W324" s="23">
        <f t="shared" si="31"/>
        <v>42240.9</v>
      </c>
      <c r="X324" s="21">
        <v>19825</v>
      </c>
      <c r="Y324" s="21">
        <v>0</v>
      </c>
      <c r="Z324" s="21">
        <v>240</v>
      </c>
      <c r="AA324" s="21">
        <v>129</v>
      </c>
      <c r="AB324" s="23">
        <f t="shared" si="30"/>
        <v>5326.7213114754104</v>
      </c>
      <c r="AC324" s="23">
        <f>U324/Z324</f>
        <v>176.00375</v>
      </c>
      <c r="AD324" s="23" t="s">
        <v>1723</v>
      </c>
      <c r="AE324" s="284"/>
    </row>
    <row r="325" spans="1:31" x14ac:dyDescent="0.25">
      <c r="A325" s="21" t="s">
        <v>607</v>
      </c>
      <c r="B325" s="32" t="s">
        <v>859</v>
      </c>
      <c r="C325" s="21" t="s">
        <v>881</v>
      </c>
      <c r="D325" s="21">
        <v>7.56</v>
      </c>
      <c r="E325" s="21">
        <v>0</v>
      </c>
      <c r="F325" s="21" t="s">
        <v>177</v>
      </c>
      <c r="G325" s="21" t="s">
        <v>881</v>
      </c>
      <c r="H325" s="21">
        <v>0</v>
      </c>
      <c r="I325" s="33">
        <v>20</v>
      </c>
      <c r="J325" s="33">
        <v>12</v>
      </c>
      <c r="K325" s="34">
        <v>22070</v>
      </c>
      <c r="L325" s="34">
        <v>347.4</v>
      </c>
      <c r="M325" s="34">
        <v>0</v>
      </c>
      <c r="N325" s="23">
        <v>0</v>
      </c>
      <c r="O325" s="23">
        <v>937.2</v>
      </c>
      <c r="P325" s="34">
        <v>2319.4</v>
      </c>
      <c r="Q325" s="23">
        <v>9352.94</v>
      </c>
      <c r="R325" s="34">
        <v>1140</v>
      </c>
      <c r="S325" s="23">
        <v>0</v>
      </c>
      <c r="T325" s="23">
        <v>0</v>
      </c>
      <c r="U325" s="23">
        <v>36166.94</v>
      </c>
      <c r="V325" s="23">
        <v>0</v>
      </c>
      <c r="W325" s="23">
        <f t="shared" si="31"/>
        <v>36166.94</v>
      </c>
      <c r="X325" s="21">
        <v>18900</v>
      </c>
      <c r="Y325" s="21">
        <v>0</v>
      </c>
      <c r="Z325" s="21">
        <v>240</v>
      </c>
      <c r="AA325" s="21">
        <v>116</v>
      </c>
      <c r="AB325" s="23">
        <f t="shared" si="30"/>
        <v>4783.9867724867727</v>
      </c>
      <c r="AC325" s="23">
        <f>U325/Z325</f>
        <v>150.69558333333333</v>
      </c>
      <c r="AD325" s="23" t="s">
        <v>1924</v>
      </c>
      <c r="AE325" s="284"/>
    </row>
    <row r="326" spans="1:31" x14ac:dyDescent="0.25">
      <c r="A326" s="21" t="s">
        <v>604</v>
      </c>
      <c r="B326" s="32" t="s">
        <v>1211</v>
      </c>
      <c r="C326" s="21" t="s">
        <v>1219</v>
      </c>
      <c r="D326" s="21">
        <v>0</v>
      </c>
      <c r="E326" s="21">
        <v>26.08</v>
      </c>
      <c r="F326" s="21" t="s">
        <v>544</v>
      </c>
      <c r="G326" s="21" t="s">
        <v>1219</v>
      </c>
      <c r="H326" s="21">
        <v>0</v>
      </c>
      <c r="I326" s="33">
        <v>3</v>
      </c>
      <c r="J326" s="33">
        <v>11</v>
      </c>
      <c r="K326" s="34">
        <v>3660.45</v>
      </c>
      <c r="L326" s="34">
        <v>57.62</v>
      </c>
      <c r="M326" s="34">
        <v>573.23</v>
      </c>
      <c r="N326" s="23">
        <v>0</v>
      </c>
      <c r="O326" s="23">
        <v>157.32</v>
      </c>
      <c r="P326" s="34">
        <v>364.11</v>
      </c>
      <c r="Q326" s="23">
        <v>1074</v>
      </c>
      <c r="R326" s="34">
        <v>171</v>
      </c>
      <c r="S326" s="23">
        <v>0</v>
      </c>
      <c r="T326" s="23">
        <v>0</v>
      </c>
      <c r="U326" s="23">
        <v>6057.73</v>
      </c>
      <c r="V326" s="23">
        <v>0</v>
      </c>
      <c r="W326" s="23">
        <f t="shared" si="31"/>
        <v>6057.73</v>
      </c>
      <c r="X326" s="21">
        <v>9780</v>
      </c>
      <c r="Y326" s="21">
        <v>0</v>
      </c>
      <c r="Z326" s="21">
        <v>33</v>
      </c>
      <c r="AA326" s="21">
        <v>28</v>
      </c>
      <c r="AB326" s="23">
        <f t="shared" si="30"/>
        <v>232.27492331288343</v>
      </c>
      <c r="AC326" s="23">
        <f>U326/Z326</f>
        <v>183.56757575757575</v>
      </c>
      <c r="AD326" s="23" t="s">
        <v>1943</v>
      </c>
      <c r="AE326" s="284">
        <v>0.15</v>
      </c>
    </row>
    <row r="327" spans="1:31" x14ac:dyDescent="0.25">
      <c r="A327" s="21" t="s">
        <v>607</v>
      </c>
      <c r="B327" s="32" t="s">
        <v>859</v>
      </c>
      <c r="C327" s="21" t="s">
        <v>874</v>
      </c>
      <c r="D327" s="21">
        <v>7.54</v>
      </c>
      <c r="E327" s="21">
        <v>0</v>
      </c>
      <c r="F327" s="21" t="s">
        <v>177</v>
      </c>
      <c r="G327" s="21" t="s">
        <v>874</v>
      </c>
      <c r="H327" s="21">
        <v>0</v>
      </c>
      <c r="I327" s="33">
        <v>20</v>
      </c>
      <c r="J327" s="33">
        <v>12</v>
      </c>
      <c r="K327" s="34">
        <v>22070</v>
      </c>
      <c r="L327" s="34">
        <v>347.4</v>
      </c>
      <c r="M327" s="34">
        <v>0</v>
      </c>
      <c r="N327" s="23">
        <v>0</v>
      </c>
      <c r="O327" s="23">
        <v>937.2</v>
      </c>
      <c r="P327" s="34">
        <v>2319.4</v>
      </c>
      <c r="Q327" s="23">
        <v>9352.94</v>
      </c>
      <c r="R327" s="34">
        <v>1140</v>
      </c>
      <c r="S327" s="23">
        <v>0</v>
      </c>
      <c r="T327" s="23">
        <v>0</v>
      </c>
      <c r="U327" s="23">
        <v>36166.94</v>
      </c>
      <c r="V327" s="23">
        <v>0</v>
      </c>
      <c r="W327" s="23">
        <f t="shared" si="31"/>
        <v>36166.94</v>
      </c>
      <c r="X327" s="21">
        <v>18850</v>
      </c>
      <c r="Y327" s="21">
        <v>0</v>
      </c>
      <c r="Z327" s="21">
        <v>240</v>
      </c>
      <c r="AA327" s="21">
        <v>124</v>
      </c>
      <c r="AB327" s="23">
        <f t="shared" si="30"/>
        <v>4796.6763925729447</v>
      </c>
      <c r="AC327" s="23">
        <f>U327/Z327</f>
        <v>150.69558333333333</v>
      </c>
      <c r="AD327" s="23" t="s">
        <v>1987</v>
      </c>
      <c r="AE327" s="284"/>
    </row>
    <row r="328" spans="1:31" x14ac:dyDescent="0.25">
      <c r="A328" s="21" t="s">
        <v>50</v>
      </c>
      <c r="B328" s="32" t="s">
        <v>954</v>
      </c>
      <c r="C328" s="21" t="s">
        <v>952</v>
      </c>
      <c r="D328" s="21">
        <v>0</v>
      </c>
      <c r="E328" s="21">
        <v>11.09</v>
      </c>
      <c r="F328" s="21" t="s">
        <v>544</v>
      </c>
      <c r="G328" s="21" t="s">
        <v>952</v>
      </c>
      <c r="H328" s="21">
        <v>0</v>
      </c>
      <c r="I328" s="21">
        <v>10</v>
      </c>
      <c r="J328" s="33">
        <v>12</v>
      </c>
      <c r="K328" s="23">
        <v>11800</v>
      </c>
      <c r="L328" s="23">
        <v>189</v>
      </c>
      <c r="M328" s="23">
        <v>1847.88</v>
      </c>
      <c r="N328" s="23">
        <v>0</v>
      </c>
      <c r="O328" s="23">
        <v>509</v>
      </c>
      <c r="P328" s="23">
        <v>1258.4000000000001</v>
      </c>
      <c r="Q328" s="23">
        <v>4445.13</v>
      </c>
      <c r="R328" s="23">
        <v>570</v>
      </c>
      <c r="S328" s="23">
        <v>0</v>
      </c>
      <c r="T328" s="23">
        <v>0</v>
      </c>
      <c r="U328" s="23">
        <v>20619.41</v>
      </c>
      <c r="V328" s="23">
        <v>0</v>
      </c>
      <c r="W328" s="23">
        <f t="shared" si="31"/>
        <v>20619.41</v>
      </c>
      <c r="X328" s="21">
        <v>8750</v>
      </c>
      <c r="Y328" s="21">
        <v>0</v>
      </c>
      <c r="Z328" s="21">
        <v>120</v>
      </c>
      <c r="AA328" s="21">
        <v>60</v>
      </c>
      <c r="AB328" s="23">
        <f>W328/(D328 +E328)</f>
        <v>1859.2795311091072</v>
      </c>
      <c r="AC328" s="23">
        <f>U328/Z328</f>
        <v>171.82841666666667</v>
      </c>
      <c r="AD328" s="23" t="s">
        <v>1942</v>
      </c>
      <c r="AE328" s="284">
        <v>0.31</v>
      </c>
    </row>
    <row r="329" spans="1:31" x14ac:dyDescent="0.25">
      <c r="A329" s="21" t="s">
        <v>469</v>
      </c>
      <c r="B329" s="38" t="s">
        <v>859</v>
      </c>
      <c r="C329" s="21" t="s">
        <v>866</v>
      </c>
      <c r="D329" s="21">
        <v>7.51</v>
      </c>
      <c r="E329" s="21">
        <v>0</v>
      </c>
      <c r="F329" s="21" t="s">
        <v>177</v>
      </c>
      <c r="G329" s="21" t="s">
        <v>866</v>
      </c>
      <c r="H329" s="21">
        <v>0</v>
      </c>
      <c r="I329" s="21">
        <v>20</v>
      </c>
      <c r="J329" s="21">
        <v>12</v>
      </c>
      <c r="K329" s="23">
        <v>22070</v>
      </c>
      <c r="L329" s="23">
        <v>347.4</v>
      </c>
      <c r="M329" s="23">
        <v>0</v>
      </c>
      <c r="N329" s="23">
        <v>0</v>
      </c>
      <c r="O329" s="23">
        <v>937.2</v>
      </c>
      <c r="P329" s="23">
        <v>2319.4</v>
      </c>
      <c r="Q329" s="23">
        <v>9892.34</v>
      </c>
      <c r="R329" s="23">
        <v>1140</v>
      </c>
      <c r="S329" s="23">
        <v>0</v>
      </c>
      <c r="T329" s="23">
        <v>0</v>
      </c>
      <c r="U329" s="23">
        <v>36706.339999999997</v>
      </c>
      <c r="V329" s="23">
        <v>0</v>
      </c>
      <c r="W329" s="23">
        <f t="shared" si="31"/>
        <v>36706.339999999997</v>
      </c>
      <c r="X329" s="21">
        <v>18775</v>
      </c>
      <c r="Y329" s="21">
        <v>0</v>
      </c>
      <c r="Z329" s="21">
        <v>240</v>
      </c>
      <c r="AA329" s="21">
        <v>121</v>
      </c>
      <c r="AB329" s="23">
        <f>W329/(D329+E329)</f>
        <v>4887.6617842876158</v>
      </c>
      <c r="AC329" s="23">
        <f>W329/Z329</f>
        <v>152.94308333333331</v>
      </c>
      <c r="AD329" s="23" t="s">
        <v>1757</v>
      </c>
      <c r="AE329" s="284"/>
    </row>
    <row r="330" spans="1:31" x14ac:dyDescent="0.25">
      <c r="A330" s="21" t="s">
        <v>469</v>
      </c>
      <c r="B330" s="38" t="s">
        <v>1126</v>
      </c>
      <c r="C330" s="21" t="s">
        <v>1135</v>
      </c>
      <c r="D330" s="21">
        <v>0</v>
      </c>
      <c r="E330" s="21">
        <v>7.51</v>
      </c>
      <c r="F330" s="21" t="s">
        <v>544</v>
      </c>
      <c r="G330" s="21" t="s">
        <v>1135</v>
      </c>
      <c r="H330" s="21">
        <v>0</v>
      </c>
      <c r="I330" s="21">
        <v>8</v>
      </c>
      <c r="J330" s="21">
        <v>11</v>
      </c>
      <c r="K330" s="23">
        <v>9761.2000000000007</v>
      </c>
      <c r="L330" s="23">
        <v>153.65</v>
      </c>
      <c r="M330" s="23">
        <v>1528.6</v>
      </c>
      <c r="N330" s="23">
        <v>0</v>
      </c>
      <c r="O330" s="23">
        <v>419.52</v>
      </c>
      <c r="P330" s="23">
        <v>970.96</v>
      </c>
      <c r="Q330" s="23">
        <v>4510.3999999999996</v>
      </c>
      <c r="R330" s="23">
        <v>456</v>
      </c>
      <c r="S330" s="23">
        <v>0</v>
      </c>
      <c r="T330" s="23">
        <v>0</v>
      </c>
      <c r="U330" s="23">
        <v>17800.330000000002</v>
      </c>
      <c r="V330" s="23">
        <v>0</v>
      </c>
      <c r="W330" s="23">
        <f t="shared" si="31"/>
        <v>17800.330000000002</v>
      </c>
      <c r="X330" s="21">
        <v>7000</v>
      </c>
      <c r="Y330" s="21">
        <v>0</v>
      </c>
      <c r="Z330" s="21">
        <v>88</v>
      </c>
      <c r="AA330" s="21">
        <v>88</v>
      </c>
      <c r="AB330" s="23">
        <f>W330/(D330+E330)</f>
        <v>2370.2170439414117</v>
      </c>
      <c r="AC330" s="23">
        <f>W330/Z330</f>
        <v>202.27647727272731</v>
      </c>
      <c r="AD330" s="23" t="s">
        <v>1757</v>
      </c>
      <c r="AE330" s="284">
        <v>0.37</v>
      </c>
    </row>
    <row r="331" spans="1:31" x14ac:dyDescent="0.25">
      <c r="A331" s="21" t="s">
        <v>604</v>
      </c>
      <c r="B331" s="32" t="s">
        <v>842</v>
      </c>
      <c r="C331" s="21" t="s">
        <v>857</v>
      </c>
      <c r="D331" s="21">
        <v>26.06</v>
      </c>
      <c r="E331" s="21">
        <v>0</v>
      </c>
      <c r="F331" s="21" t="s">
        <v>177</v>
      </c>
      <c r="G331" s="21" t="s">
        <v>857</v>
      </c>
      <c r="H331" s="21">
        <v>0</v>
      </c>
      <c r="I331" s="33">
        <v>20</v>
      </c>
      <c r="J331" s="33">
        <v>12</v>
      </c>
      <c r="K331" s="34">
        <v>24770</v>
      </c>
      <c r="L331" s="34">
        <v>401.4</v>
      </c>
      <c r="M331" s="34">
        <v>3878.98</v>
      </c>
      <c r="N331" s="23">
        <v>0</v>
      </c>
      <c r="O331" s="23">
        <v>1572.4</v>
      </c>
      <c r="P331" s="34">
        <v>9529.6</v>
      </c>
      <c r="Q331" s="23">
        <v>10894.43</v>
      </c>
      <c r="R331" s="34">
        <v>1140</v>
      </c>
      <c r="S331" s="23">
        <v>0</v>
      </c>
      <c r="T331" s="23">
        <v>0</v>
      </c>
      <c r="U331" s="23">
        <v>52186.81</v>
      </c>
      <c r="V331" s="23">
        <v>0</v>
      </c>
      <c r="W331" s="23">
        <f t="shared" si="31"/>
        <v>52186.81</v>
      </c>
      <c r="X331" s="21">
        <v>65150</v>
      </c>
      <c r="Y331" s="21">
        <v>0</v>
      </c>
      <c r="Z331" s="21">
        <v>240</v>
      </c>
      <c r="AA331" s="21">
        <v>144</v>
      </c>
      <c r="AB331" s="23">
        <f>W331/(D331+E331)</f>
        <v>2002.5636991557944</v>
      </c>
      <c r="AC331" s="23">
        <f>U331/Z331</f>
        <v>217.44504166666667</v>
      </c>
      <c r="AD331" s="23" t="s">
        <v>1719</v>
      </c>
      <c r="AE331" s="284"/>
    </row>
    <row r="332" spans="1:31" x14ac:dyDescent="0.25">
      <c r="A332" s="21" t="s">
        <v>604</v>
      </c>
      <c r="B332" s="32" t="s">
        <v>1074</v>
      </c>
      <c r="C332" s="21" t="s">
        <v>1076</v>
      </c>
      <c r="D332" s="21">
        <v>0</v>
      </c>
      <c r="E332" s="21">
        <v>26.06</v>
      </c>
      <c r="F332" s="21" t="s">
        <v>544</v>
      </c>
      <c r="G332" s="21" t="s">
        <v>1076</v>
      </c>
      <c r="H332" s="21">
        <v>0</v>
      </c>
      <c r="I332" s="33">
        <v>10</v>
      </c>
      <c r="J332" s="33">
        <v>12</v>
      </c>
      <c r="K332" s="34">
        <v>13041.5</v>
      </c>
      <c r="L332" s="34">
        <v>211.34</v>
      </c>
      <c r="M332" s="34">
        <v>2042.3</v>
      </c>
      <c r="N332" s="23">
        <v>0</v>
      </c>
      <c r="O332" s="23">
        <v>834.9</v>
      </c>
      <c r="P332" s="34">
        <v>4919.1000000000004</v>
      </c>
      <c r="Q332" s="23">
        <v>6020</v>
      </c>
      <c r="R332" s="34">
        <v>570</v>
      </c>
      <c r="S332" s="23">
        <v>0</v>
      </c>
      <c r="T332" s="23">
        <v>0</v>
      </c>
      <c r="U332" s="23">
        <v>27639.14</v>
      </c>
      <c r="V332" s="23">
        <v>0</v>
      </c>
      <c r="W332" s="23">
        <f t="shared" si="31"/>
        <v>27639.14</v>
      </c>
      <c r="X332" s="21">
        <v>32575</v>
      </c>
      <c r="Y332" s="21">
        <v>0</v>
      </c>
      <c r="Z332" s="21">
        <v>120</v>
      </c>
      <c r="AA332" s="21">
        <v>95</v>
      </c>
      <c r="AB332" s="23">
        <f>W332/(D332+E332)</f>
        <v>1060.5963161933998</v>
      </c>
      <c r="AC332" s="23">
        <f>U332/Z332</f>
        <v>230.32616666666667</v>
      </c>
      <c r="AD332" s="23" t="s">
        <v>1719</v>
      </c>
      <c r="AE332" s="284">
        <v>0.5</v>
      </c>
    </row>
    <row r="333" spans="1:31" x14ac:dyDescent="0.25">
      <c r="A333" s="21" t="s">
        <v>50</v>
      </c>
      <c r="B333" s="32" t="s">
        <v>842</v>
      </c>
      <c r="C333" s="21" t="s">
        <v>856</v>
      </c>
      <c r="D333" s="21">
        <v>26.19</v>
      </c>
      <c r="E333" s="21">
        <v>0</v>
      </c>
      <c r="F333" s="21" t="s">
        <v>177</v>
      </c>
      <c r="G333" s="21" t="s">
        <v>856</v>
      </c>
      <c r="H333" s="21">
        <v>0</v>
      </c>
      <c r="I333" s="21">
        <v>20</v>
      </c>
      <c r="J333" s="33">
        <v>12</v>
      </c>
      <c r="K333" s="23">
        <v>25160</v>
      </c>
      <c r="L333" s="23">
        <v>409.2</v>
      </c>
      <c r="M333" s="23">
        <v>3940.06</v>
      </c>
      <c r="N333" s="23">
        <v>0</v>
      </c>
      <c r="O333" s="23">
        <v>1757.2</v>
      </c>
      <c r="P333" s="23">
        <v>11867.2</v>
      </c>
      <c r="Q333" s="23">
        <v>10560.4</v>
      </c>
      <c r="R333" s="23">
        <v>1140</v>
      </c>
      <c r="S333" s="23">
        <v>0</v>
      </c>
      <c r="T333" s="23">
        <v>0</v>
      </c>
      <c r="U333" s="23">
        <v>54834.06</v>
      </c>
      <c r="V333" s="23">
        <v>0</v>
      </c>
      <c r="W333" s="23">
        <f t="shared" si="31"/>
        <v>54834.06</v>
      </c>
      <c r="X333" s="21">
        <v>65475</v>
      </c>
      <c r="Y333" s="21">
        <v>0</v>
      </c>
      <c r="Z333" s="21">
        <v>240</v>
      </c>
      <c r="AA333" s="21">
        <v>119</v>
      </c>
      <c r="AB333" s="23">
        <f>W333/(D333 +E333)</f>
        <v>2093.702176403207</v>
      </c>
      <c r="AC333" s="23">
        <f>U333/Z333</f>
        <v>228.47524999999999</v>
      </c>
      <c r="AD333" s="23" t="s">
        <v>1680</v>
      </c>
      <c r="AE333" s="284"/>
    </row>
    <row r="334" spans="1:31" x14ac:dyDescent="0.25">
      <c r="A334" s="21" t="s">
        <v>50</v>
      </c>
      <c r="B334" s="32" t="s">
        <v>1111</v>
      </c>
      <c r="C334" s="21" t="s">
        <v>1113</v>
      </c>
      <c r="D334" s="21">
        <v>0</v>
      </c>
      <c r="E334" s="21">
        <v>26.19</v>
      </c>
      <c r="F334" s="21" t="s">
        <v>544</v>
      </c>
      <c r="G334" s="21" t="s">
        <v>1113</v>
      </c>
      <c r="H334" s="21">
        <v>0</v>
      </c>
      <c r="I334" s="21">
        <v>7</v>
      </c>
      <c r="J334" s="33">
        <v>12</v>
      </c>
      <c r="K334" s="23">
        <v>8697.92</v>
      </c>
      <c r="L334" s="23">
        <v>139.31</v>
      </c>
      <c r="M334" s="23">
        <v>1362.09</v>
      </c>
      <c r="N334" s="23">
        <v>0</v>
      </c>
      <c r="O334" s="23">
        <v>377.58</v>
      </c>
      <c r="P334" s="23">
        <v>873.6</v>
      </c>
      <c r="Q334" s="23">
        <v>3949.4</v>
      </c>
      <c r="R334" s="23">
        <v>399</v>
      </c>
      <c r="S334" s="23">
        <v>0</v>
      </c>
      <c r="T334" s="23">
        <v>0</v>
      </c>
      <c r="U334" s="23">
        <v>15789.91</v>
      </c>
      <c r="V334" s="23">
        <v>0</v>
      </c>
      <c r="W334" s="23">
        <f t="shared" si="31"/>
        <v>15789.91</v>
      </c>
      <c r="X334" s="21">
        <v>22750</v>
      </c>
      <c r="Y334" s="21">
        <v>0</v>
      </c>
      <c r="Z334" s="21">
        <v>84</v>
      </c>
      <c r="AA334" s="21">
        <v>54</v>
      </c>
      <c r="AB334" s="23">
        <f>W334/(D334 +E334)</f>
        <v>602.89843451699119</v>
      </c>
      <c r="AC334" s="23">
        <f>U334/Z334</f>
        <v>187.97511904761905</v>
      </c>
      <c r="AD334" s="23" t="s">
        <v>1680</v>
      </c>
      <c r="AE334" s="284">
        <v>0.34</v>
      </c>
    </row>
    <row r="335" spans="1:31" x14ac:dyDescent="0.25">
      <c r="A335" s="21" t="s">
        <v>469</v>
      </c>
      <c r="B335" s="38" t="s">
        <v>1126</v>
      </c>
      <c r="C335" s="21" t="s">
        <v>1136</v>
      </c>
      <c r="D335" s="21">
        <v>0</v>
      </c>
      <c r="E335" s="21">
        <v>7.53</v>
      </c>
      <c r="F335" s="21" t="s">
        <v>544</v>
      </c>
      <c r="G335" s="21" t="s">
        <v>1136</v>
      </c>
      <c r="H335" s="21">
        <v>0</v>
      </c>
      <c r="I335" s="21">
        <v>8</v>
      </c>
      <c r="J335" s="21">
        <v>11</v>
      </c>
      <c r="K335" s="23">
        <v>9761.2000000000007</v>
      </c>
      <c r="L335" s="23">
        <v>153.65</v>
      </c>
      <c r="M335" s="23">
        <v>1528.6</v>
      </c>
      <c r="N335" s="23">
        <v>0</v>
      </c>
      <c r="O335" s="23">
        <v>419.52</v>
      </c>
      <c r="P335" s="23">
        <v>970.96</v>
      </c>
      <c r="Q335" s="23">
        <v>4510.3999999999996</v>
      </c>
      <c r="R335" s="23">
        <v>456</v>
      </c>
      <c r="S335" s="23">
        <v>0</v>
      </c>
      <c r="T335" s="23">
        <v>0</v>
      </c>
      <c r="U335" s="23">
        <v>17800.330000000002</v>
      </c>
      <c r="V335" s="23">
        <v>0</v>
      </c>
      <c r="W335" s="23">
        <f t="shared" si="31"/>
        <v>17800.330000000002</v>
      </c>
      <c r="X335" s="21">
        <v>7000</v>
      </c>
      <c r="Y335" s="21">
        <v>0</v>
      </c>
      <c r="Z335" s="21">
        <v>88</v>
      </c>
      <c r="AA335" s="21">
        <v>88</v>
      </c>
      <c r="AB335" s="23">
        <f>W335/(D335+E335)</f>
        <v>2363.921646746348</v>
      </c>
      <c r="AC335" s="23">
        <f>W335/Z335</f>
        <v>202.27647727272731</v>
      </c>
      <c r="AD335" s="23" t="s">
        <v>1762</v>
      </c>
      <c r="AE335" s="284">
        <v>0.37</v>
      </c>
    </row>
    <row r="336" spans="1:31" x14ac:dyDescent="0.25">
      <c r="A336" s="21" t="s">
        <v>50</v>
      </c>
      <c r="B336" s="32" t="s">
        <v>1126</v>
      </c>
      <c r="C336" s="21" t="s">
        <v>1134</v>
      </c>
      <c r="D336" s="21">
        <v>0</v>
      </c>
      <c r="E336" s="21">
        <v>7.56</v>
      </c>
      <c r="F336" s="21" t="s">
        <v>544</v>
      </c>
      <c r="G336" s="21" t="s">
        <v>1134</v>
      </c>
      <c r="H336" s="21">
        <v>0</v>
      </c>
      <c r="I336" s="21">
        <v>8</v>
      </c>
      <c r="J336" s="33">
        <v>11</v>
      </c>
      <c r="K336" s="23">
        <v>9761.2000000000007</v>
      </c>
      <c r="L336" s="23">
        <v>153.65</v>
      </c>
      <c r="M336" s="23">
        <v>1528.6</v>
      </c>
      <c r="N336" s="23">
        <v>0</v>
      </c>
      <c r="O336" s="23">
        <v>419.52</v>
      </c>
      <c r="P336" s="23">
        <v>970.96</v>
      </c>
      <c r="Q336" s="23">
        <v>4510.3999999999996</v>
      </c>
      <c r="R336" s="23">
        <v>456</v>
      </c>
      <c r="S336" s="23">
        <v>0</v>
      </c>
      <c r="T336" s="23">
        <v>0</v>
      </c>
      <c r="U336" s="23">
        <v>17800.330000000002</v>
      </c>
      <c r="V336" s="23">
        <v>0</v>
      </c>
      <c r="W336" s="23">
        <f t="shared" si="31"/>
        <v>17800.330000000002</v>
      </c>
      <c r="X336" s="21">
        <v>7000</v>
      </c>
      <c r="Y336" s="21">
        <v>0</v>
      </c>
      <c r="Z336" s="21">
        <v>88</v>
      </c>
      <c r="AA336" s="21">
        <v>48</v>
      </c>
      <c r="AB336" s="23">
        <f>W336/(D336 +E336)</f>
        <v>2354.5410052910056</v>
      </c>
      <c r="AC336" s="23">
        <f>U336/Z336</f>
        <v>202.27647727272731</v>
      </c>
      <c r="AD336" s="23" t="s">
        <v>1689</v>
      </c>
      <c r="AE336" s="284">
        <v>0.37</v>
      </c>
    </row>
    <row r="337" spans="1:31" x14ac:dyDescent="0.25">
      <c r="A337" s="21" t="s">
        <v>469</v>
      </c>
      <c r="B337" s="38" t="s">
        <v>859</v>
      </c>
      <c r="C337" s="21" t="s">
        <v>864</v>
      </c>
      <c r="D337" s="21">
        <v>7.56</v>
      </c>
      <c r="E337" s="21">
        <v>0</v>
      </c>
      <c r="F337" s="21" t="s">
        <v>177</v>
      </c>
      <c r="G337" s="21" t="s">
        <v>864</v>
      </c>
      <c r="H337" s="21">
        <v>0</v>
      </c>
      <c r="I337" s="21">
        <v>20</v>
      </c>
      <c r="J337" s="21">
        <v>12</v>
      </c>
      <c r="K337" s="23">
        <v>22070</v>
      </c>
      <c r="L337" s="23">
        <v>347.4</v>
      </c>
      <c r="M337" s="23">
        <v>0</v>
      </c>
      <c r="N337" s="23">
        <v>0</v>
      </c>
      <c r="O337" s="23">
        <v>937.2</v>
      </c>
      <c r="P337" s="23">
        <v>2319.4</v>
      </c>
      <c r="Q337" s="23">
        <v>9892.34</v>
      </c>
      <c r="R337" s="23">
        <v>1140</v>
      </c>
      <c r="S337" s="23">
        <v>0</v>
      </c>
      <c r="T337" s="23">
        <v>0</v>
      </c>
      <c r="U337" s="23">
        <v>36706.339999999997</v>
      </c>
      <c r="V337" s="23">
        <v>0</v>
      </c>
      <c r="W337" s="23">
        <f t="shared" si="31"/>
        <v>36706.339999999997</v>
      </c>
      <c r="X337" s="21">
        <v>18900</v>
      </c>
      <c r="Y337" s="21">
        <v>0</v>
      </c>
      <c r="Z337" s="21">
        <v>240</v>
      </c>
      <c r="AA337" s="21">
        <v>119</v>
      </c>
      <c r="AB337" s="23">
        <f t="shared" ref="AB337:AB343" si="32">W337/(D337+E337)</f>
        <v>4855.3359788359785</v>
      </c>
      <c r="AC337" s="23">
        <f>W337/Z337</f>
        <v>152.94308333333331</v>
      </c>
      <c r="AD337" s="23" t="s">
        <v>1689</v>
      </c>
      <c r="AE337" s="284"/>
    </row>
    <row r="338" spans="1:31" x14ac:dyDescent="0.25">
      <c r="A338" s="21" t="s">
        <v>604</v>
      </c>
      <c r="B338" s="32" t="s">
        <v>859</v>
      </c>
      <c r="C338" s="21" t="s">
        <v>883</v>
      </c>
      <c r="D338" s="21">
        <v>7.53</v>
      </c>
      <c r="E338" s="21">
        <v>0</v>
      </c>
      <c r="F338" s="21" t="s">
        <v>177</v>
      </c>
      <c r="G338" s="21" t="s">
        <v>883</v>
      </c>
      <c r="H338" s="21">
        <v>0</v>
      </c>
      <c r="I338" s="33">
        <v>20</v>
      </c>
      <c r="J338" s="33">
        <v>12</v>
      </c>
      <c r="K338" s="34">
        <v>23600</v>
      </c>
      <c r="L338" s="34">
        <v>378</v>
      </c>
      <c r="M338" s="34">
        <v>3695.76</v>
      </c>
      <c r="N338" s="23">
        <v>0</v>
      </c>
      <c r="O338" s="23">
        <v>1018</v>
      </c>
      <c r="P338" s="34">
        <v>2516.8000000000002</v>
      </c>
      <c r="Q338" s="23">
        <v>10894.43</v>
      </c>
      <c r="R338" s="34">
        <v>1140</v>
      </c>
      <c r="S338" s="23">
        <v>0</v>
      </c>
      <c r="T338" s="23">
        <v>0</v>
      </c>
      <c r="U338" s="23">
        <v>43242.99</v>
      </c>
      <c r="V338" s="23">
        <v>0</v>
      </c>
      <c r="W338" s="23">
        <f t="shared" si="31"/>
        <v>43242.99</v>
      </c>
      <c r="X338" s="21">
        <v>18825</v>
      </c>
      <c r="Y338" s="21">
        <v>0</v>
      </c>
      <c r="Z338" s="21">
        <v>240</v>
      </c>
      <c r="AA338" s="21">
        <v>117</v>
      </c>
      <c r="AB338" s="23">
        <f t="shared" si="32"/>
        <v>5742.7609561752979</v>
      </c>
      <c r="AC338" s="23">
        <f>U338/Z338</f>
        <v>180.179125</v>
      </c>
      <c r="AD338" s="23" t="s">
        <v>1721</v>
      </c>
      <c r="AE338" s="284"/>
    </row>
    <row r="339" spans="1:31" x14ac:dyDescent="0.25">
      <c r="A339" s="21" t="s">
        <v>516</v>
      </c>
      <c r="B339" s="38" t="s">
        <v>859</v>
      </c>
      <c r="C339" s="21" t="s">
        <v>882</v>
      </c>
      <c r="D339" s="21">
        <v>7.59</v>
      </c>
      <c r="E339" s="21">
        <v>0</v>
      </c>
      <c r="F339" s="21" t="s">
        <v>191</v>
      </c>
      <c r="G339" s="21" t="s">
        <v>882</v>
      </c>
      <c r="H339" s="21">
        <v>0</v>
      </c>
      <c r="I339" s="21">
        <v>20</v>
      </c>
      <c r="J339" s="21">
        <v>12</v>
      </c>
      <c r="K339" s="23">
        <v>22070</v>
      </c>
      <c r="L339" s="23">
        <v>347.4</v>
      </c>
      <c r="M339" s="23">
        <v>0</v>
      </c>
      <c r="N339" s="23">
        <v>0</v>
      </c>
      <c r="O339" s="23">
        <v>937.2</v>
      </c>
      <c r="P339" s="23">
        <v>2319.4</v>
      </c>
      <c r="Q339" s="23">
        <v>9892.34</v>
      </c>
      <c r="R339" s="23">
        <v>1140</v>
      </c>
      <c r="S339" s="23">
        <v>0</v>
      </c>
      <c r="T339" s="23">
        <v>0</v>
      </c>
      <c r="U339" s="23">
        <v>36706.339999999997</v>
      </c>
      <c r="V339" s="23">
        <v>0</v>
      </c>
      <c r="W339" s="23">
        <f t="shared" si="31"/>
        <v>36706.339999999997</v>
      </c>
      <c r="X339" s="21">
        <v>18975</v>
      </c>
      <c r="Y339" s="21">
        <v>0</v>
      </c>
      <c r="Z339" s="21">
        <v>240</v>
      </c>
      <c r="AA339" s="21">
        <v>143</v>
      </c>
      <c r="AB339" s="23">
        <f t="shared" si="32"/>
        <v>4836.1449275362311</v>
      </c>
      <c r="AC339" s="23">
        <f>W339/Z339</f>
        <v>152.94308333333331</v>
      </c>
      <c r="AD339" s="23" t="s">
        <v>1700</v>
      </c>
      <c r="AE339" s="284"/>
    </row>
    <row r="340" spans="1:31" x14ac:dyDescent="0.25">
      <c r="A340" s="21" t="s">
        <v>607</v>
      </c>
      <c r="B340" s="32" t="s">
        <v>1145</v>
      </c>
      <c r="C340" s="21" t="s">
        <v>1150</v>
      </c>
      <c r="D340" s="21">
        <v>0</v>
      </c>
      <c r="E340" s="21">
        <v>7.59</v>
      </c>
      <c r="F340" s="21" t="s">
        <v>544</v>
      </c>
      <c r="G340" s="21" t="s">
        <v>1150</v>
      </c>
      <c r="H340" s="21">
        <v>0</v>
      </c>
      <c r="I340" s="33">
        <v>7</v>
      </c>
      <c r="J340" s="33">
        <v>11</v>
      </c>
      <c r="K340" s="34">
        <v>8134</v>
      </c>
      <c r="L340" s="34">
        <v>128.04</v>
      </c>
      <c r="M340" s="34">
        <v>1273.78</v>
      </c>
      <c r="N340" s="23">
        <v>0</v>
      </c>
      <c r="O340" s="23">
        <v>347.62</v>
      </c>
      <c r="P340" s="34">
        <v>805.14</v>
      </c>
      <c r="Q340" s="23">
        <v>3684.8</v>
      </c>
      <c r="R340" s="34">
        <v>399</v>
      </c>
      <c r="S340" s="23">
        <v>0</v>
      </c>
      <c r="T340" s="23">
        <v>0</v>
      </c>
      <c r="U340" s="23">
        <v>14772.38</v>
      </c>
      <c r="V340" s="23">
        <v>0</v>
      </c>
      <c r="W340" s="23">
        <f t="shared" si="31"/>
        <v>14772.38</v>
      </c>
      <c r="X340" s="21">
        <v>6125</v>
      </c>
      <c r="Y340" s="21">
        <v>0</v>
      </c>
      <c r="Z340" s="21">
        <v>77</v>
      </c>
      <c r="AA340" s="21">
        <v>44</v>
      </c>
      <c r="AB340" s="23">
        <f t="shared" si="32"/>
        <v>1946.2951251646903</v>
      </c>
      <c r="AC340" s="23">
        <f>U340/Z340</f>
        <v>191.8490909090909</v>
      </c>
      <c r="AD340" s="23" t="s">
        <v>1700</v>
      </c>
      <c r="AE340" s="284">
        <v>0.32</v>
      </c>
    </row>
    <row r="341" spans="1:31" x14ac:dyDescent="0.25">
      <c r="A341" s="21" t="s">
        <v>604</v>
      </c>
      <c r="B341" s="32" t="s">
        <v>1126</v>
      </c>
      <c r="C341" s="21" t="s">
        <v>1131</v>
      </c>
      <c r="D341" s="21">
        <v>0</v>
      </c>
      <c r="E341" s="21">
        <v>7.5</v>
      </c>
      <c r="F341" s="21" t="s">
        <v>544</v>
      </c>
      <c r="G341" s="21" t="s">
        <v>1131</v>
      </c>
      <c r="H341" s="21">
        <v>0</v>
      </c>
      <c r="I341" s="33">
        <v>8</v>
      </c>
      <c r="J341" s="33">
        <v>12</v>
      </c>
      <c r="K341" s="34">
        <v>10433.200000000001</v>
      </c>
      <c r="L341" s="34">
        <v>169.07</v>
      </c>
      <c r="M341" s="34">
        <v>1633.84</v>
      </c>
      <c r="N341" s="23">
        <v>0</v>
      </c>
      <c r="O341" s="23">
        <v>667.92</v>
      </c>
      <c r="P341" s="34">
        <v>3935.28</v>
      </c>
      <c r="Q341" s="23">
        <v>5082.3999999999996</v>
      </c>
      <c r="R341" s="34">
        <v>456</v>
      </c>
      <c r="S341" s="23">
        <v>0</v>
      </c>
      <c r="T341" s="23">
        <v>0</v>
      </c>
      <c r="U341" s="23">
        <v>22377.71</v>
      </c>
      <c r="V341" s="23">
        <v>0</v>
      </c>
      <c r="W341" s="23">
        <f t="shared" si="31"/>
        <v>22377.71</v>
      </c>
      <c r="X341" s="21">
        <v>7000</v>
      </c>
      <c r="Y341" s="21">
        <v>0</v>
      </c>
      <c r="Z341" s="21">
        <v>88</v>
      </c>
      <c r="AA341" s="21">
        <v>36</v>
      </c>
      <c r="AB341" s="23">
        <f t="shared" si="32"/>
        <v>2983.6946666666668</v>
      </c>
      <c r="AC341" s="23">
        <f>U341/Z341</f>
        <v>254.29215909090908</v>
      </c>
      <c r="AD341" s="23" t="s">
        <v>1730</v>
      </c>
      <c r="AE341" s="284">
        <v>0.37</v>
      </c>
    </row>
    <row r="342" spans="1:31" x14ac:dyDescent="0.25">
      <c r="A342" s="21" t="s">
        <v>473</v>
      </c>
      <c r="B342" s="38" t="s">
        <v>842</v>
      </c>
      <c r="C342" s="21" t="s">
        <v>858</v>
      </c>
      <c r="D342" s="21">
        <v>7.5</v>
      </c>
      <c r="E342" s="21">
        <v>0</v>
      </c>
      <c r="F342" s="21" t="s">
        <v>177</v>
      </c>
      <c r="G342" s="21" t="s">
        <v>858</v>
      </c>
      <c r="H342" s="21">
        <v>0</v>
      </c>
      <c r="I342" s="21">
        <v>20</v>
      </c>
      <c r="J342" s="21">
        <v>12</v>
      </c>
      <c r="K342" s="23">
        <v>22070</v>
      </c>
      <c r="L342" s="23">
        <v>347.4</v>
      </c>
      <c r="M342" s="23">
        <v>0</v>
      </c>
      <c r="N342" s="23">
        <v>0</v>
      </c>
      <c r="O342" s="23">
        <v>937.2</v>
      </c>
      <c r="P342" s="23">
        <v>2319.4</v>
      </c>
      <c r="Q342" s="23">
        <v>9892.34</v>
      </c>
      <c r="R342" s="23">
        <v>1140</v>
      </c>
      <c r="S342" s="23">
        <v>0</v>
      </c>
      <c r="T342" s="23">
        <v>0</v>
      </c>
      <c r="U342" s="23">
        <v>36706.339999999997</v>
      </c>
      <c r="V342" s="23">
        <v>0</v>
      </c>
      <c r="W342" s="23">
        <f t="shared" si="31"/>
        <v>36706.339999999997</v>
      </c>
      <c r="X342" s="21">
        <v>18750</v>
      </c>
      <c r="Y342" s="21">
        <v>0</v>
      </c>
      <c r="Z342" s="21">
        <v>240</v>
      </c>
      <c r="AA342" s="21">
        <v>258</v>
      </c>
      <c r="AB342" s="23">
        <f t="shared" si="32"/>
        <v>4894.1786666666658</v>
      </c>
      <c r="AC342" s="23">
        <f>W342/Z342</f>
        <v>152.94308333333331</v>
      </c>
      <c r="AD342" s="23" t="s">
        <v>1730</v>
      </c>
      <c r="AE342" s="284"/>
    </row>
    <row r="343" spans="1:31" x14ac:dyDescent="0.25">
      <c r="A343" s="21" t="s">
        <v>604</v>
      </c>
      <c r="B343" s="32" t="s">
        <v>859</v>
      </c>
      <c r="C343" s="21" t="s">
        <v>865</v>
      </c>
      <c r="D343" s="21">
        <v>7.53</v>
      </c>
      <c r="E343" s="21">
        <v>0</v>
      </c>
      <c r="F343" s="21" t="s">
        <v>177</v>
      </c>
      <c r="G343" s="21" t="s">
        <v>865</v>
      </c>
      <c r="H343" s="21">
        <v>0</v>
      </c>
      <c r="I343" s="33">
        <v>20</v>
      </c>
      <c r="J343" s="33">
        <v>12</v>
      </c>
      <c r="K343" s="34">
        <v>23600</v>
      </c>
      <c r="L343" s="34">
        <v>378</v>
      </c>
      <c r="M343" s="34">
        <v>3695.76</v>
      </c>
      <c r="N343" s="23">
        <v>0</v>
      </c>
      <c r="O343" s="23">
        <v>1018</v>
      </c>
      <c r="P343" s="34">
        <v>2516.8000000000002</v>
      </c>
      <c r="Q343" s="23">
        <v>10894.43</v>
      </c>
      <c r="R343" s="34">
        <v>1140</v>
      </c>
      <c r="S343" s="23">
        <v>0</v>
      </c>
      <c r="T343" s="23">
        <v>0</v>
      </c>
      <c r="U343" s="23">
        <v>43242.99</v>
      </c>
      <c r="V343" s="23">
        <v>0</v>
      </c>
      <c r="W343" s="23">
        <f t="shared" si="31"/>
        <v>43242.99</v>
      </c>
      <c r="X343" s="21">
        <v>18825</v>
      </c>
      <c r="Y343" s="21">
        <v>0</v>
      </c>
      <c r="Z343" s="21">
        <v>240</v>
      </c>
      <c r="AA343" s="21">
        <v>130</v>
      </c>
      <c r="AB343" s="23">
        <f t="shared" si="32"/>
        <v>5742.7609561752979</v>
      </c>
      <c r="AC343" s="23">
        <f>U343/Z343</f>
        <v>180.179125</v>
      </c>
      <c r="AD343" s="23" t="s">
        <v>1720</v>
      </c>
      <c r="AE343" s="284"/>
    </row>
    <row r="344" spans="1:31" x14ac:dyDescent="0.25">
      <c r="A344" s="21" t="s">
        <v>50</v>
      </c>
      <c r="B344" s="32" t="s">
        <v>859</v>
      </c>
      <c r="C344" s="21" t="s">
        <v>875</v>
      </c>
      <c r="D344" s="21">
        <v>7.59</v>
      </c>
      <c r="E344" s="21">
        <v>0</v>
      </c>
      <c r="F344" s="21" t="s">
        <v>177</v>
      </c>
      <c r="G344" s="21" t="s">
        <v>875</v>
      </c>
      <c r="H344" s="21">
        <v>0</v>
      </c>
      <c r="I344" s="21">
        <v>20</v>
      </c>
      <c r="J344" s="33">
        <v>12</v>
      </c>
      <c r="K344" s="23">
        <v>23600</v>
      </c>
      <c r="L344" s="23">
        <v>378</v>
      </c>
      <c r="M344" s="23">
        <v>3695.76</v>
      </c>
      <c r="N344" s="23">
        <v>0</v>
      </c>
      <c r="O344" s="23">
        <v>1018</v>
      </c>
      <c r="P344" s="23">
        <v>2516.8000000000002</v>
      </c>
      <c r="Q344" s="23">
        <v>10560.4</v>
      </c>
      <c r="R344" s="23">
        <v>1140</v>
      </c>
      <c r="S344" s="23">
        <v>0</v>
      </c>
      <c r="T344" s="23">
        <v>0</v>
      </c>
      <c r="U344" s="23">
        <v>42908.959999999999</v>
      </c>
      <c r="V344" s="23">
        <v>0</v>
      </c>
      <c r="W344" s="23">
        <f t="shared" si="31"/>
        <v>42908.959999999999</v>
      </c>
      <c r="X344" s="21">
        <v>18975</v>
      </c>
      <c r="Y344" s="21">
        <v>0</v>
      </c>
      <c r="Z344" s="21">
        <v>240</v>
      </c>
      <c r="AA344" s="21">
        <v>126</v>
      </c>
      <c r="AB344" s="23">
        <f>W344/(D344 +E344)</f>
        <v>5653.35441370224</v>
      </c>
      <c r="AC344" s="23">
        <f>U344/Z344</f>
        <v>178.78733333333332</v>
      </c>
      <c r="AD344" s="23" t="s">
        <v>1681</v>
      </c>
      <c r="AE344" s="284"/>
    </row>
    <row r="345" spans="1:31" x14ac:dyDescent="0.25">
      <c r="A345" s="21" t="s">
        <v>607</v>
      </c>
      <c r="B345" s="32" t="s">
        <v>1145</v>
      </c>
      <c r="C345" s="21" t="s">
        <v>1146</v>
      </c>
      <c r="D345" s="21">
        <v>0</v>
      </c>
      <c r="E345" s="21">
        <v>7.59</v>
      </c>
      <c r="F345" s="21" t="s">
        <v>544</v>
      </c>
      <c r="G345" s="21" t="s">
        <v>1146</v>
      </c>
      <c r="H345" s="21">
        <v>0</v>
      </c>
      <c r="I345" s="33">
        <v>8</v>
      </c>
      <c r="J345" s="33">
        <v>11</v>
      </c>
      <c r="K345" s="34">
        <v>9296</v>
      </c>
      <c r="L345" s="34">
        <v>146.33000000000001</v>
      </c>
      <c r="M345" s="34">
        <v>1455.75</v>
      </c>
      <c r="N345" s="23">
        <v>0</v>
      </c>
      <c r="O345" s="23">
        <v>397.28</v>
      </c>
      <c r="P345" s="34">
        <v>920.16</v>
      </c>
      <c r="Q345" s="23">
        <v>4513.6000000000004</v>
      </c>
      <c r="R345" s="34">
        <v>456</v>
      </c>
      <c r="S345" s="23">
        <v>0</v>
      </c>
      <c r="T345" s="23">
        <v>0</v>
      </c>
      <c r="U345" s="23">
        <v>17185.12</v>
      </c>
      <c r="V345" s="23">
        <v>0</v>
      </c>
      <c r="W345" s="23">
        <f t="shared" si="31"/>
        <v>17185.12</v>
      </c>
      <c r="X345" s="21">
        <v>7000</v>
      </c>
      <c r="Y345" s="21">
        <v>0</v>
      </c>
      <c r="Z345" s="21">
        <v>88</v>
      </c>
      <c r="AA345" s="21">
        <v>63</v>
      </c>
      <c r="AB345" s="23">
        <f t="shared" ref="AB345:AB354" si="33">W345/(D345+E345)</f>
        <v>2264.179183135705</v>
      </c>
      <c r="AC345" s="23">
        <f>U345/Z345</f>
        <v>195.28545454545454</v>
      </c>
      <c r="AD345" s="23" t="s">
        <v>1681</v>
      </c>
      <c r="AE345" s="284">
        <v>0.36</v>
      </c>
    </row>
    <row r="346" spans="1:31" x14ac:dyDescent="0.25">
      <c r="A346" s="21" t="s">
        <v>604</v>
      </c>
      <c r="B346" s="32" t="s">
        <v>1111</v>
      </c>
      <c r="C346" s="21" t="s">
        <v>1115</v>
      </c>
      <c r="D346" s="21">
        <v>0</v>
      </c>
      <c r="E346" s="21">
        <v>6.06</v>
      </c>
      <c r="F346" s="21" t="s">
        <v>544</v>
      </c>
      <c r="G346" s="21" t="s">
        <v>1115</v>
      </c>
      <c r="H346" s="21">
        <v>0</v>
      </c>
      <c r="I346" s="33">
        <v>7</v>
      </c>
      <c r="J346" s="33">
        <v>12</v>
      </c>
      <c r="K346" s="34">
        <v>10433.200000000001</v>
      </c>
      <c r="L346" s="34">
        <v>169.07</v>
      </c>
      <c r="M346" s="34">
        <v>1633.84</v>
      </c>
      <c r="N346" s="23">
        <v>0</v>
      </c>
      <c r="O346" s="23">
        <v>667.92</v>
      </c>
      <c r="P346" s="34">
        <v>3935.28</v>
      </c>
      <c r="Q346" s="23">
        <v>5831</v>
      </c>
      <c r="R346" s="34">
        <v>456</v>
      </c>
      <c r="S346" s="23">
        <v>0</v>
      </c>
      <c r="T346" s="23">
        <v>0</v>
      </c>
      <c r="U346" s="23">
        <v>23126.31</v>
      </c>
      <c r="V346" s="23">
        <v>0</v>
      </c>
      <c r="W346" s="23">
        <f t="shared" si="31"/>
        <v>23126.31</v>
      </c>
      <c r="X346" s="21">
        <v>6125</v>
      </c>
      <c r="Y346" s="21">
        <v>0</v>
      </c>
      <c r="Z346" s="21">
        <v>84</v>
      </c>
      <c r="AA346" s="21">
        <v>48</v>
      </c>
      <c r="AB346" s="23">
        <f t="shared" si="33"/>
        <v>3816.2227722772282</v>
      </c>
      <c r="AC346" s="23">
        <f>U346/Z346</f>
        <v>275.31321428571431</v>
      </c>
      <c r="AD346" s="23" t="s">
        <v>1728</v>
      </c>
      <c r="AE346" s="284">
        <v>0.4</v>
      </c>
    </row>
    <row r="347" spans="1:31" x14ac:dyDescent="0.25">
      <c r="A347" s="21" t="s">
        <v>516</v>
      </c>
      <c r="B347" s="38" t="s">
        <v>859</v>
      </c>
      <c r="C347" s="21" t="s">
        <v>867</v>
      </c>
      <c r="D347" s="21">
        <v>7.53</v>
      </c>
      <c r="E347" s="21">
        <v>0</v>
      </c>
      <c r="F347" s="21" t="s">
        <v>191</v>
      </c>
      <c r="G347" s="21" t="s">
        <v>867</v>
      </c>
      <c r="H347" s="21">
        <v>0</v>
      </c>
      <c r="I347" s="21">
        <v>20</v>
      </c>
      <c r="J347" s="21">
        <v>12</v>
      </c>
      <c r="K347" s="23">
        <v>22070</v>
      </c>
      <c r="L347" s="23">
        <v>347.4</v>
      </c>
      <c r="M347" s="23">
        <v>0</v>
      </c>
      <c r="N347" s="23">
        <v>0</v>
      </c>
      <c r="O347" s="23">
        <v>937.2</v>
      </c>
      <c r="P347" s="23">
        <v>2319.4</v>
      </c>
      <c r="Q347" s="23">
        <v>9892.34</v>
      </c>
      <c r="R347" s="23">
        <v>1140</v>
      </c>
      <c r="S347" s="23">
        <v>0</v>
      </c>
      <c r="T347" s="23">
        <v>0</v>
      </c>
      <c r="U347" s="23">
        <v>36706.339999999997</v>
      </c>
      <c r="V347" s="23">
        <v>0</v>
      </c>
      <c r="W347" s="23">
        <f t="shared" si="31"/>
        <v>36706.339999999997</v>
      </c>
      <c r="X347" s="21">
        <v>18825</v>
      </c>
      <c r="Y347" s="21">
        <v>0</v>
      </c>
      <c r="Z347" s="21">
        <v>240</v>
      </c>
      <c r="AA347" s="21">
        <v>122</v>
      </c>
      <c r="AB347" s="23">
        <f t="shared" si="33"/>
        <v>4874.6799468791496</v>
      </c>
      <c r="AC347" s="23">
        <f>W347/Z347</f>
        <v>152.94308333333331</v>
      </c>
      <c r="AD347" s="23" t="s">
        <v>1699</v>
      </c>
      <c r="AE347" s="284"/>
    </row>
    <row r="348" spans="1:31" x14ac:dyDescent="0.25">
      <c r="A348" s="21" t="s">
        <v>607</v>
      </c>
      <c r="B348" s="32" t="s">
        <v>1126</v>
      </c>
      <c r="C348" s="21" t="s">
        <v>1133</v>
      </c>
      <c r="D348" s="21">
        <v>0</v>
      </c>
      <c r="E348" s="21">
        <v>7.53</v>
      </c>
      <c r="F348" s="21" t="s">
        <v>544</v>
      </c>
      <c r="G348" s="21" t="s">
        <v>1133</v>
      </c>
      <c r="H348" s="21">
        <v>0</v>
      </c>
      <c r="I348" s="33">
        <v>8</v>
      </c>
      <c r="J348" s="33">
        <v>11</v>
      </c>
      <c r="K348" s="34">
        <v>9761.2000000000007</v>
      </c>
      <c r="L348" s="34">
        <v>153.65</v>
      </c>
      <c r="M348" s="34">
        <v>1528.6</v>
      </c>
      <c r="N348" s="23">
        <v>0</v>
      </c>
      <c r="O348" s="23">
        <v>419.52</v>
      </c>
      <c r="P348" s="34">
        <v>970.96</v>
      </c>
      <c r="Q348" s="23">
        <v>4510.3999999999996</v>
      </c>
      <c r="R348" s="34">
        <v>456</v>
      </c>
      <c r="S348" s="23">
        <v>0</v>
      </c>
      <c r="T348" s="23">
        <v>0</v>
      </c>
      <c r="U348" s="23">
        <v>17800.330000000002</v>
      </c>
      <c r="V348" s="23">
        <v>0</v>
      </c>
      <c r="W348" s="23">
        <f t="shared" si="31"/>
        <v>17800.330000000002</v>
      </c>
      <c r="X348" s="21">
        <v>7000</v>
      </c>
      <c r="Y348" s="21">
        <v>0</v>
      </c>
      <c r="Z348" s="21">
        <v>88</v>
      </c>
      <c r="AA348" s="21">
        <v>55</v>
      </c>
      <c r="AB348" s="23">
        <f t="shared" si="33"/>
        <v>2363.921646746348</v>
      </c>
      <c r="AC348" s="23">
        <f>U348/Z348</f>
        <v>202.27647727272731</v>
      </c>
      <c r="AD348" s="23" t="s">
        <v>1699</v>
      </c>
      <c r="AE348" s="284">
        <v>0.37</v>
      </c>
    </row>
    <row r="349" spans="1:31" x14ac:dyDescent="0.25">
      <c r="A349" s="21" t="s">
        <v>473</v>
      </c>
      <c r="B349" s="38" t="s">
        <v>1126</v>
      </c>
      <c r="C349" s="21" t="s">
        <v>1132</v>
      </c>
      <c r="D349" s="21">
        <v>0</v>
      </c>
      <c r="E349" s="21">
        <v>7.55</v>
      </c>
      <c r="F349" s="21" t="s">
        <v>544</v>
      </c>
      <c r="G349" s="21" t="s">
        <v>1132</v>
      </c>
      <c r="H349" s="21">
        <v>0</v>
      </c>
      <c r="I349" s="21">
        <v>8</v>
      </c>
      <c r="J349" s="21">
        <v>11</v>
      </c>
      <c r="K349" s="23">
        <v>9761.2000000000007</v>
      </c>
      <c r="L349" s="23">
        <v>153.65</v>
      </c>
      <c r="M349" s="23">
        <v>1528.6</v>
      </c>
      <c r="N349" s="23">
        <v>0</v>
      </c>
      <c r="O349" s="23">
        <v>419.52</v>
      </c>
      <c r="P349" s="23">
        <v>970.96</v>
      </c>
      <c r="Q349" s="23">
        <v>4510.3999999999996</v>
      </c>
      <c r="R349" s="23">
        <v>456</v>
      </c>
      <c r="S349" s="23">
        <v>0</v>
      </c>
      <c r="T349" s="23">
        <v>0</v>
      </c>
      <c r="U349" s="23">
        <v>17800.330000000002</v>
      </c>
      <c r="V349" s="23">
        <v>0</v>
      </c>
      <c r="W349" s="23">
        <f t="shared" si="31"/>
        <v>17800.330000000002</v>
      </c>
      <c r="X349" s="21">
        <v>7000</v>
      </c>
      <c r="Y349" s="21">
        <v>0</v>
      </c>
      <c r="Z349" s="21">
        <v>88</v>
      </c>
      <c r="AA349" s="21">
        <v>44</v>
      </c>
      <c r="AB349" s="23">
        <f t="shared" si="33"/>
        <v>2357.659602649007</v>
      </c>
      <c r="AC349" s="23">
        <f>W349/Z349</f>
        <v>202.27647727272731</v>
      </c>
      <c r="AD349" s="23" t="s">
        <v>1747</v>
      </c>
      <c r="AE349" s="284">
        <v>0.37</v>
      </c>
    </row>
    <row r="350" spans="1:31" x14ac:dyDescent="0.25">
      <c r="A350" s="21" t="s">
        <v>607</v>
      </c>
      <c r="B350" s="32" t="s">
        <v>842</v>
      </c>
      <c r="C350" s="21" t="s">
        <v>845</v>
      </c>
      <c r="D350" s="21">
        <v>7.52</v>
      </c>
      <c r="E350" s="21">
        <v>0</v>
      </c>
      <c r="F350" s="21" t="s">
        <v>177</v>
      </c>
      <c r="G350" s="21" t="s">
        <v>845</v>
      </c>
      <c r="H350" s="21">
        <v>0</v>
      </c>
      <c r="I350" s="33">
        <v>20</v>
      </c>
      <c r="J350" s="33">
        <v>12</v>
      </c>
      <c r="K350" s="34">
        <v>22070</v>
      </c>
      <c r="L350" s="34">
        <v>347.4</v>
      </c>
      <c r="M350" s="34">
        <v>0</v>
      </c>
      <c r="N350" s="23">
        <v>0</v>
      </c>
      <c r="O350" s="23">
        <v>937.2</v>
      </c>
      <c r="P350" s="34">
        <v>2319.4</v>
      </c>
      <c r="Q350" s="23">
        <v>9352.84</v>
      </c>
      <c r="R350" s="34">
        <v>1140</v>
      </c>
      <c r="S350" s="23">
        <v>0</v>
      </c>
      <c r="T350" s="23">
        <v>0</v>
      </c>
      <c r="U350" s="23">
        <v>36166.839999999997</v>
      </c>
      <c r="V350" s="23">
        <v>0</v>
      </c>
      <c r="W350" s="23">
        <f t="shared" si="31"/>
        <v>36166.839999999997</v>
      </c>
      <c r="X350" s="21">
        <v>18800</v>
      </c>
      <c r="Y350" s="21">
        <v>0</v>
      </c>
      <c r="Z350" s="21">
        <v>240</v>
      </c>
      <c r="AA350" s="21">
        <v>124</v>
      </c>
      <c r="AB350" s="23">
        <f t="shared" si="33"/>
        <v>4809.4202127659573</v>
      </c>
      <c r="AC350" s="23">
        <f>U350/Z350</f>
        <v>150.69516666666667</v>
      </c>
      <c r="AD350" s="23" t="s">
        <v>1922</v>
      </c>
      <c r="AE350" s="284"/>
    </row>
    <row r="351" spans="1:31" x14ac:dyDescent="0.25">
      <c r="A351" s="21" t="s">
        <v>607</v>
      </c>
      <c r="B351" s="32" t="s">
        <v>1145</v>
      </c>
      <c r="C351" s="21" t="s">
        <v>1151</v>
      </c>
      <c r="D351" s="21">
        <v>0</v>
      </c>
      <c r="E351" s="21">
        <v>7.52</v>
      </c>
      <c r="F351" s="21" t="s">
        <v>544</v>
      </c>
      <c r="G351" s="21" t="s">
        <v>1151</v>
      </c>
      <c r="H351" s="21">
        <v>0</v>
      </c>
      <c r="I351" s="33">
        <v>8</v>
      </c>
      <c r="J351" s="33">
        <v>11</v>
      </c>
      <c r="K351" s="34">
        <v>9296</v>
      </c>
      <c r="L351" s="34">
        <v>146.33000000000001</v>
      </c>
      <c r="M351" s="34">
        <v>1455.75</v>
      </c>
      <c r="N351" s="23">
        <v>0</v>
      </c>
      <c r="O351" s="23">
        <v>397.28</v>
      </c>
      <c r="P351" s="34">
        <v>920.16</v>
      </c>
      <c r="Q351" s="23">
        <v>4362.3999999999996</v>
      </c>
      <c r="R351" s="34">
        <v>456</v>
      </c>
      <c r="S351" s="23">
        <v>0</v>
      </c>
      <c r="T351" s="23">
        <v>0</v>
      </c>
      <c r="U351" s="23">
        <v>17033.919999999998</v>
      </c>
      <c r="V351" s="23">
        <v>0</v>
      </c>
      <c r="W351" s="23">
        <f t="shared" si="31"/>
        <v>17033.919999999998</v>
      </c>
      <c r="X351" s="21">
        <v>7000</v>
      </c>
      <c r="Y351" s="21">
        <v>0</v>
      </c>
      <c r="Z351" s="21">
        <v>88</v>
      </c>
      <c r="AA351" s="21">
        <v>66</v>
      </c>
      <c r="AB351" s="23">
        <f t="shared" si="33"/>
        <v>2265.1489361702124</v>
      </c>
      <c r="AC351" s="23">
        <f>U351/Z351</f>
        <v>193.56727272727269</v>
      </c>
      <c r="AD351" s="23" t="s">
        <v>1922</v>
      </c>
      <c r="AE351" s="284">
        <v>0.37</v>
      </c>
    </row>
    <row r="352" spans="1:31" x14ac:dyDescent="0.25">
      <c r="A352" s="21" t="s">
        <v>604</v>
      </c>
      <c r="B352" s="32" t="s">
        <v>1126</v>
      </c>
      <c r="C352" s="21" t="s">
        <v>1130</v>
      </c>
      <c r="D352" s="21">
        <v>0</v>
      </c>
      <c r="E352" s="21">
        <v>7.51</v>
      </c>
      <c r="F352" s="21" t="s">
        <v>544</v>
      </c>
      <c r="G352" s="21" t="s">
        <v>1130</v>
      </c>
      <c r="H352" s="21">
        <v>0</v>
      </c>
      <c r="I352" s="33">
        <v>8</v>
      </c>
      <c r="J352" s="33">
        <v>11</v>
      </c>
      <c r="K352" s="34">
        <v>9761.2000000000007</v>
      </c>
      <c r="L352" s="34">
        <v>153.65</v>
      </c>
      <c r="M352" s="34">
        <v>1528.6</v>
      </c>
      <c r="N352" s="23">
        <v>0</v>
      </c>
      <c r="O352" s="23">
        <v>419.52</v>
      </c>
      <c r="P352" s="34">
        <v>970.96</v>
      </c>
      <c r="Q352" s="23">
        <v>4510.3999999999996</v>
      </c>
      <c r="R352" s="34">
        <v>456</v>
      </c>
      <c r="S352" s="23">
        <v>0</v>
      </c>
      <c r="T352" s="23">
        <v>0</v>
      </c>
      <c r="U352" s="23">
        <v>17800.330000000002</v>
      </c>
      <c r="V352" s="23">
        <v>0</v>
      </c>
      <c r="W352" s="23">
        <f t="shared" si="31"/>
        <v>17800.330000000002</v>
      </c>
      <c r="X352" s="21">
        <v>7000</v>
      </c>
      <c r="Y352" s="21">
        <v>0</v>
      </c>
      <c r="Z352" s="21">
        <v>88</v>
      </c>
      <c r="AA352" s="21">
        <v>44</v>
      </c>
      <c r="AB352" s="23">
        <f t="shared" si="33"/>
        <v>2370.2170439414117</v>
      </c>
      <c r="AC352" s="23">
        <f>U352/Z352</f>
        <v>202.27647727272731</v>
      </c>
      <c r="AD352" s="23" t="s">
        <v>1729</v>
      </c>
      <c r="AE352" s="284">
        <v>0.37</v>
      </c>
    </row>
    <row r="353" spans="1:31" x14ac:dyDescent="0.25">
      <c r="A353" s="21" t="s">
        <v>473</v>
      </c>
      <c r="B353" s="38" t="s">
        <v>859</v>
      </c>
      <c r="C353" s="21" t="s">
        <v>876</v>
      </c>
      <c r="D353" s="21">
        <v>7.51</v>
      </c>
      <c r="E353" s="21">
        <v>0</v>
      </c>
      <c r="F353" s="21" t="s">
        <v>177</v>
      </c>
      <c r="G353" s="21" t="s">
        <v>876</v>
      </c>
      <c r="H353" s="21">
        <v>0</v>
      </c>
      <c r="I353" s="21">
        <v>20</v>
      </c>
      <c r="J353" s="21">
        <v>12</v>
      </c>
      <c r="K353" s="23">
        <v>22070</v>
      </c>
      <c r="L353" s="23">
        <v>347.4</v>
      </c>
      <c r="M353" s="23">
        <v>0</v>
      </c>
      <c r="N353" s="23">
        <v>0</v>
      </c>
      <c r="O353" s="23">
        <v>937.2</v>
      </c>
      <c r="P353" s="23">
        <v>2319.4</v>
      </c>
      <c r="Q353" s="23">
        <v>9892.34</v>
      </c>
      <c r="R353" s="23">
        <v>1140</v>
      </c>
      <c r="S353" s="23">
        <v>0</v>
      </c>
      <c r="T353" s="23">
        <v>0</v>
      </c>
      <c r="U353" s="23">
        <v>36706.339999999997</v>
      </c>
      <c r="V353" s="23">
        <v>0</v>
      </c>
      <c r="W353" s="23">
        <f t="shared" si="31"/>
        <v>36706.339999999997</v>
      </c>
      <c r="X353" s="21">
        <v>18775</v>
      </c>
      <c r="Y353" s="21">
        <v>0</v>
      </c>
      <c r="Z353" s="21">
        <v>240</v>
      </c>
      <c r="AA353" s="21">
        <v>119</v>
      </c>
      <c r="AB353" s="23">
        <f t="shared" si="33"/>
        <v>4887.6617842876158</v>
      </c>
      <c r="AC353" s="23">
        <f>W353/Z353</f>
        <v>152.94308333333331</v>
      </c>
      <c r="AD353" s="23" t="s">
        <v>1729</v>
      </c>
      <c r="AE353" s="284"/>
    </row>
    <row r="354" spans="1:31" x14ac:dyDescent="0.25">
      <c r="A354" s="21" t="s">
        <v>469</v>
      </c>
      <c r="B354" s="38" t="s">
        <v>859</v>
      </c>
      <c r="C354" s="21" t="s">
        <v>880</v>
      </c>
      <c r="D354" s="21">
        <v>7.57</v>
      </c>
      <c r="E354" s="21">
        <v>0</v>
      </c>
      <c r="F354" s="21" t="s">
        <v>177</v>
      </c>
      <c r="G354" s="21" t="s">
        <v>880</v>
      </c>
      <c r="H354" s="21">
        <v>0</v>
      </c>
      <c r="I354" s="21">
        <v>20</v>
      </c>
      <c r="J354" s="21">
        <v>12</v>
      </c>
      <c r="K354" s="23">
        <v>22070</v>
      </c>
      <c r="L354" s="23">
        <v>347.4</v>
      </c>
      <c r="M354" s="23">
        <v>0</v>
      </c>
      <c r="N354" s="23">
        <v>0</v>
      </c>
      <c r="O354" s="23">
        <v>937.2</v>
      </c>
      <c r="P354" s="23">
        <v>2319.4</v>
      </c>
      <c r="Q354" s="23">
        <v>9892.34</v>
      </c>
      <c r="R354" s="23">
        <v>1140</v>
      </c>
      <c r="S354" s="23">
        <v>0</v>
      </c>
      <c r="T354" s="23">
        <v>0</v>
      </c>
      <c r="U354" s="23">
        <v>36706.339999999997</v>
      </c>
      <c r="V354" s="23">
        <v>0</v>
      </c>
      <c r="W354" s="23">
        <f t="shared" si="31"/>
        <v>36706.339999999997</v>
      </c>
      <c r="X354" s="21">
        <v>18925</v>
      </c>
      <c r="Y354" s="21">
        <v>0</v>
      </c>
      <c r="Z354" s="21">
        <v>240</v>
      </c>
      <c r="AA354" s="21">
        <v>127</v>
      </c>
      <c r="AB354" s="23">
        <f t="shared" si="33"/>
        <v>4848.9220607661819</v>
      </c>
      <c r="AC354" s="23">
        <f>W354/Z354</f>
        <v>152.94308333333331</v>
      </c>
      <c r="AD354" s="23" t="s">
        <v>1758</v>
      </c>
      <c r="AE354" s="284"/>
    </row>
    <row r="355" spans="1:31" x14ac:dyDescent="0.25">
      <c r="A355" s="21" t="s">
        <v>50</v>
      </c>
      <c r="B355" s="32" t="s">
        <v>998</v>
      </c>
      <c r="C355" s="21" t="s">
        <v>1004</v>
      </c>
      <c r="D355" s="21">
        <v>26.67</v>
      </c>
      <c r="E355" s="21">
        <v>0</v>
      </c>
      <c r="F355" s="21" t="s">
        <v>177</v>
      </c>
      <c r="G355" s="21" t="s">
        <v>1004</v>
      </c>
      <c r="H355" s="21">
        <v>0</v>
      </c>
      <c r="I355" s="21">
        <v>20</v>
      </c>
      <c r="J355" s="33">
        <v>12</v>
      </c>
      <c r="K355" s="23">
        <v>26493.599999999999</v>
      </c>
      <c r="L355" s="23">
        <v>430.89</v>
      </c>
      <c r="M355" s="23">
        <v>4148.8999999999996</v>
      </c>
      <c r="N355" s="23">
        <v>0</v>
      </c>
      <c r="O355" s="23">
        <v>1150.8</v>
      </c>
      <c r="P355" s="23">
        <v>13180.8</v>
      </c>
      <c r="Q355" s="23">
        <v>10016</v>
      </c>
      <c r="R355" s="23">
        <v>1140</v>
      </c>
      <c r="S355" s="23">
        <v>0</v>
      </c>
      <c r="T355" s="23">
        <v>0</v>
      </c>
      <c r="U355" s="23">
        <v>56560.99</v>
      </c>
      <c r="V355" s="23">
        <v>0</v>
      </c>
      <c r="W355" s="23">
        <f t="shared" si="31"/>
        <v>56560.99</v>
      </c>
      <c r="X355" s="21">
        <v>66675</v>
      </c>
      <c r="Y355" s="21">
        <v>0</v>
      </c>
      <c r="Z355" s="21">
        <v>240</v>
      </c>
      <c r="AA355" s="21">
        <v>226</v>
      </c>
      <c r="AB355" s="23">
        <f>W355/(D355 +E355)</f>
        <v>2120.7720284964375</v>
      </c>
      <c r="AC355" s="23">
        <f>U355/Z355</f>
        <v>235.67079166666664</v>
      </c>
      <c r="AD355" s="23" t="s">
        <v>1991</v>
      </c>
      <c r="AE355" s="284"/>
    </row>
    <row r="356" spans="1:31" x14ac:dyDescent="0.25">
      <c r="A356" s="21" t="s">
        <v>473</v>
      </c>
      <c r="B356" s="38" t="s">
        <v>998</v>
      </c>
      <c r="C356" s="21" t="s">
        <v>1006</v>
      </c>
      <c r="D356" s="21">
        <v>8.6</v>
      </c>
      <c r="E356" s="21">
        <v>0</v>
      </c>
      <c r="F356" s="21" t="s">
        <v>177</v>
      </c>
      <c r="G356" s="21" t="s">
        <v>1006</v>
      </c>
      <c r="H356" s="21">
        <v>0</v>
      </c>
      <c r="I356" s="21">
        <v>20</v>
      </c>
      <c r="J356" s="21">
        <v>11</v>
      </c>
      <c r="K356" s="23">
        <v>23240</v>
      </c>
      <c r="L356" s="23">
        <v>365.82</v>
      </c>
      <c r="M356" s="23">
        <v>3639.38</v>
      </c>
      <c r="N356" s="23">
        <v>0</v>
      </c>
      <c r="O356" s="23">
        <v>993.2</v>
      </c>
      <c r="P356" s="23">
        <v>2300.4</v>
      </c>
      <c r="Q356" s="23">
        <v>10016</v>
      </c>
      <c r="R356" s="23">
        <v>1140</v>
      </c>
      <c r="S356" s="23">
        <v>0</v>
      </c>
      <c r="T356" s="23">
        <v>0</v>
      </c>
      <c r="U356" s="23">
        <v>41694.800000000003</v>
      </c>
      <c r="V356" s="23">
        <v>0</v>
      </c>
      <c r="W356" s="23">
        <f t="shared" si="31"/>
        <v>41694.800000000003</v>
      </c>
      <c r="X356" s="21">
        <v>21500</v>
      </c>
      <c r="Y356" s="21">
        <v>0</v>
      </c>
      <c r="Z356" s="21">
        <v>220</v>
      </c>
      <c r="AA356" s="21">
        <v>183</v>
      </c>
      <c r="AB356" s="23">
        <f>W356/(D356+E356)</f>
        <v>4848.2325581395353</v>
      </c>
      <c r="AC356" s="23">
        <f>W356/Z356</f>
        <v>189.52181818181819</v>
      </c>
      <c r="AD356" s="23" t="s">
        <v>1996</v>
      </c>
      <c r="AE356" s="284"/>
    </row>
    <row r="357" spans="1:31" x14ac:dyDescent="0.25">
      <c r="A357" s="21" t="s">
        <v>604</v>
      </c>
      <c r="B357" s="32" t="s">
        <v>1022</v>
      </c>
      <c r="C357" s="21" t="s">
        <v>1023</v>
      </c>
      <c r="D357" s="21">
        <v>8.43</v>
      </c>
      <c r="E357" s="21">
        <v>0</v>
      </c>
      <c r="F357" s="21" t="s">
        <v>177</v>
      </c>
      <c r="G357" s="21" t="s">
        <v>1023</v>
      </c>
      <c r="H357" s="21">
        <v>0</v>
      </c>
      <c r="I357" s="33">
        <v>20</v>
      </c>
      <c r="J357" s="33">
        <v>12</v>
      </c>
      <c r="K357" s="34">
        <v>24851.200000000001</v>
      </c>
      <c r="L357" s="34">
        <v>398.04</v>
      </c>
      <c r="M357" s="34">
        <v>3891.7</v>
      </c>
      <c r="N357" s="23">
        <v>0</v>
      </c>
      <c r="O357" s="23">
        <v>1078.8</v>
      </c>
      <c r="P357" s="34">
        <v>2496</v>
      </c>
      <c r="Q357" s="23">
        <v>11102</v>
      </c>
      <c r="R357" s="34">
        <v>1140</v>
      </c>
      <c r="S357" s="23">
        <v>0</v>
      </c>
      <c r="T357" s="23">
        <v>0</v>
      </c>
      <c r="U357" s="23">
        <v>44957.74</v>
      </c>
      <c r="V357" s="23">
        <v>0</v>
      </c>
      <c r="W357" s="23">
        <f t="shared" si="31"/>
        <v>44957.74</v>
      </c>
      <c r="X357" s="21">
        <v>21075</v>
      </c>
      <c r="Y357" s="21">
        <v>0</v>
      </c>
      <c r="Z357" s="21">
        <v>240</v>
      </c>
      <c r="AA357" s="21">
        <v>168</v>
      </c>
      <c r="AB357" s="23">
        <f>W357/(D357+E357)</f>
        <v>5333.0652431791223</v>
      </c>
      <c r="AC357" s="23">
        <f>U357/Z357</f>
        <v>187.32391666666666</v>
      </c>
      <c r="AD357" s="23" t="s">
        <v>1945</v>
      </c>
      <c r="AE357" s="284"/>
    </row>
    <row r="358" spans="1:31" x14ac:dyDescent="0.25">
      <c r="A358" s="21" t="s">
        <v>469</v>
      </c>
      <c r="B358" s="38" t="s">
        <v>1045</v>
      </c>
      <c r="C358" s="21" t="s">
        <v>1047</v>
      </c>
      <c r="D358" s="21">
        <v>8.1999999999999993</v>
      </c>
      <c r="E358" s="21">
        <v>0</v>
      </c>
      <c r="F358" s="21" t="s">
        <v>177</v>
      </c>
      <c r="G358" s="21" t="s">
        <v>1047</v>
      </c>
      <c r="H358" s="21">
        <v>0</v>
      </c>
      <c r="I358" s="21">
        <v>20</v>
      </c>
      <c r="J358" s="21">
        <v>11</v>
      </c>
      <c r="K358" s="23">
        <v>23240</v>
      </c>
      <c r="L358" s="23">
        <v>365.82</v>
      </c>
      <c r="M358" s="23">
        <v>3639.38</v>
      </c>
      <c r="N358" s="23">
        <v>0</v>
      </c>
      <c r="O358" s="23">
        <v>993.2</v>
      </c>
      <c r="P358" s="23">
        <v>2300.4</v>
      </c>
      <c r="Q358" s="23">
        <v>10016</v>
      </c>
      <c r="R358" s="23">
        <v>1140</v>
      </c>
      <c r="S358" s="23">
        <v>0</v>
      </c>
      <c r="T358" s="23">
        <v>0</v>
      </c>
      <c r="U358" s="23">
        <v>41694.800000000003</v>
      </c>
      <c r="V358" s="23">
        <v>0</v>
      </c>
      <c r="W358" s="23">
        <f t="shared" si="31"/>
        <v>41694.800000000003</v>
      </c>
      <c r="X358" s="21">
        <v>20500</v>
      </c>
      <c r="Y358" s="21">
        <v>0</v>
      </c>
      <c r="Z358" s="21">
        <v>220</v>
      </c>
      <c r="AA358" s="21">
        <v>120</v>
      </c>
      <c r="AB358" s="23">
        <f>W358/(D358+E358)</f>
        <v>5084.7317073170743</v>
      </c>
      <c r="AC358" s="23">
        <f>W358/Z358</f>
        <v>189.52181818181819</v>
      </c>
      <c r="AD358" s="23" t="s">
        <v>2004</v>
      </c>
      <c r="AE358" s="284"/>
    </row>
    <row r="359" spans="1:31" x14ac:dyDescent="0.25">
      <c r="A359" s="21" t="s">
        <v>50</v>
      </c>
      <c r="B359" s="32" t="s">
        <v>1010</v>
      </c>
      <c r="C359" s="21" t="s">
        <v>1015</v>
      </c>
      <c r="D359" s="21">
        <v>8.23</v>
      </c>
      <c r="E359" s="21">
        <v>0</v>
      </c>
      <c r="F359" s="21" t="s">
        <v>177</v>
      </c>
      <c r="G359" s="21" t="s">
        <v>1015</v>
      </c>
      <c r="H359" s="21">
        <v>0</v>
      </c>
      <c r="I359" s="21">
        <v>20</v>
      </c>
      <c r="J359" s="33">
        <v>10</v>
      </c>
      <c r="K359" s="23">
        <v>24851.200000000001</v>
      </c>
      <c r="L359" s="23">
        <v>398.04</v>
      </c>
      <c r="M359" s="23">
        <v>3891.7</v>
      </c>
      <c r="N359" s="23">
        <v>0</v>
      </c>
      <c r="O359" s="23">
        <v>1078.8</v>
      </c>
      <c r="P359" s="23">
        <v>2496</v>
      </c>
      <c r="Q359" s="23">
        <v>10378</v>
      </c>
      <c r="R359" s="23">
        <v>1140</v>
      </c>
      <c r="S359" s="23">
        <v>0</v>
      </c>
      <c r="T359" s="23">
        <v>0</v>
      </c>
      <c r="U359" s="23">
        <v>44233.74</v>
      </c>
      <c r="V359" s="23">
        <v>0</v>
      </c>
      <c r="W359" s="23">
        <f t="shared" si="31"/>
        <v>44233.74</v>
      </c>
      <c r="X359" s="21">
        <v>20575</v>
      </c>
      <c r="Y359" s="21">
        <v>0</v>
      </c>
      <c r="Z359" s="21">
        <v>200</v>
      </c>
      <c r="AA359" s="21">
        <v>161</v>
      </c>
      <c r="AB359" s="23">
        <f>W359/(D359 +E359)</f>
        <v>5374.6950182260016</v>
      </c>
      <c r="AC359" s="23">
        <f>U359/Z359</f>
        <v>221.1687</v>
      </c>
      <c r="AD359" s="23" t="s">
        <v>1992</v>
      </c>
      <c r="AE359" s="284"/>
    </row>
    <row r="360" spans="1:31" x14ac:dyDescent="0.25">
      <c r="A360" s="21" t="s">
        <v>469</v>
      </c>
      <c r="B360" s="38" t="s">
        <v>1010</v>
      </c>
      <c r="C360" s="21" t="s">
        <v>1019</v>
      </c>
      <c r="D360" s="21">
        <v>8.39</v>
      </c>
      <c r="E360" s="21">
        <v>0</v>
      </c>
      <c r="F360" s="21" t="s">
        <v>177</v>
      </c>
      <c r="G360" s="21" t="s">
        <v>1019</v>
      </c>
      <c r="H360" s="21">
        <v>0</v>
      </c>
      <c r="I360" s="21">
        <v>20</v>
      </c>
      <c r="J360" s="21">
        <v>11</v>
      </c>
      <c r="K360" s="23">
        <v>23240</v>
      </c>
      <c r="L360" s="23">
        <v>365.82</v>
      </c>
      <c r="M360" s="23">
        <v>3639.38</v>
      </c>
      <c r="N360" s="23">
        <v>0</v>
      </c>
      <c r="O360" s="23">
        <v>993.2</v>
      </c>
      <c r="P360" s="23">
        <v>2300.4</v>
      </c>
      <c r="Q360" s="23">
        <v>10740</v>
      </c>
      <c r="R360" s="23">
        <v>1140</v>
      </c>
      <c r="S360" s="23">
        <v>0</v>
      </c>
      <c r="T360" s="23">
        <v>0</v>
      </c>
      <c r="U360" s="23">
        <v>42418.8</v>
      </c>
      <c r="V360" s="23">
        <v>0</v>
      </c>
      <c r="W360" s="23">
        <f t="shared" si="31"/>
        <v>42418.8</v>
      </c>
      <c r="X360" s="21">
        <v>20975</v>
      </c>
      <c r="Y360" s="21">
        <v>0</v>
      </c>
      <c r="Z360" s="21">
        <v>220</v>
      </c>
      <c r="AA360" s="21">
        <v>143</v>
      </c>
      <c r="AB360" s="23">
        <f t="shared" ref="AB360:AB368" si="34">W360/(D360+E360)</f>
        <v>5055.876042908224</v>
      </c>
      <c r="AC360" s="23">
        <f>W360/Z360</f>
        <v>192.81272727272727</v>
      </c>
      <c r="AD360" s="23" t="s">
        <v>2002</v>
      </c>
      <c r="AE360" s="284"/>
    </row>
    <row r="361" spans="1:31" x14ac:dyDescent="0.25">
      <c r="A361" s="21" t="s">
        <v>473</v>
      </c>
      <c r="B361" s="38" t="s">
        <v>1045</v>
      </c>
      <c r="C361" s="21" t="s">
        <v>1053</v>
      </c>
      <c r="D361" s="21">
        <v>8.36</v>
      </c>
      <c r="E361" s="21">
        <v>0</v>
      </c>
      <c r="F361" s="21" t="s">
        <v>177</v>
      </c>
      <c r="G361" s="21" t="s">
        <v>1053</v>
      </c>
      <c r="H361" s="21">
        <v>0</v>
      </c>
      <c r="I361" s="21">
        <v>20</v>
      </c>
      <c r="J361" s="21">
        <v>11</v>
      </c>
      <c r="K361" s="23">
        <v>23240</v>
      </c>
      <c r="L361" s="23">
        <v>365.82</v>
      </c>
      <c r="M361" s="23">
        <v>3639.38</v>
      </c>
      <c r="N361" s="23">
        <v>0</v>
      </c>
      <c r="O361" s="23">
        <v>993.2</v>
      </c>
      <c r="P361" s="23">
        <v>2300.4</v>
      </c>
      <c r="Q361" s="23">
        <v>10740</v>
      </c>
      <c r="R361" s="23">
        <v>1140</v>
      </c>
      <c r="S361" s="23">
        <v>0</v>
      </c>
      <c r="T361" s="23">
        <v>0</v>
      </c>
      <c r="U361" s="23">
        <v>42418.8</v>
      </c>
      <c r="V361" s="23">
        <v>0</v>
      </c>
      <c r="W361" s="23">
        <f t="shared" si="31"/>
        <v>42418.8</v>
      </c>
      <c r="X361" s="21">
        <v>20900</v>
      </c>
      <c r="Y361" s="21">
        <v>0</v>
      </c>
      <c r="Z361" s="21">
        <v>220</v>
      </c>
      <c r="AA361" s="21">
        <v>199</v>
      </c>
      <c r="AB361" s="23">
        <f t="shared" si="34"/>
        <v>5074.0191387559817</v>
      </c>
      <c r="AC361" s="23">
        <f>W361/Z361</f>
        <v>192.81272727272727</v>
      </c>
      <c r="AD361" s="23" t="s">
        <v>1998</v>
      </c>
      <c r="AE361" s="284"/>
    </row>
    <row r="362" spans="1:31" x14ac:dyDescent="0.25">
      <c r="A362" s="21" t="s">
        <v>473</v>
      </c>
      <c r="B362" s="38" t="s">
        <v>1069</v>
      </c>
      <c r="C362" s="21" t="s">
        <v>1070</v>
      </c>
      <c r="D362" s="21">
        <v>8.36</v>
      </c>
      <c r="E362" s="21">
        <v>0</v>
      </c>
      <c r="F362" s="21" t="s">
        <v>177</v>
      </c>
      <c r="G362" s="21" t="s">
        <v>1070</v>
      </c>
      <c r="H362" s="21">
        <v>0</v>
      </c>
      <c r="I362" s="21">
        <v>20</v>
      </c>
      <c r="J362" s="21">
        <v>11</v>
      </c>
      <c r="K362" s="23">
        <v>23240</v>
      </c>
      <c r="L362" s="23">
        <v>365.82</v>
      </c>
      <c r="M362" s="23">
        <v>3639.38</v>
      </c>
      <c r="N362" s="23">
        <v>0</v>
      </c>
      <c r="O362" s="23">
        <v>993.2</v>
      </c>
      <c r="P362" s="23">
        <v>2300.4</v>
      </c>
      <c r="Q362" s="23">
        <v>10378</v>
      </c>
      <c r="R362" s="23">
        <v>1140</v>
      </c>
      <c r="S362" s="23">
        <v>0</v>
      </c>
      <c r="T362" s="23">
        <v>0</v>
      </c>
      <c r="U362" s="23">
        <v>42056.800000000003</v>
      </c>
      <c r="V362" s="23">
        <v>0</v>
      </c>
      <c r="W362" s="23">
        <f t="shared" si="31"/>
        <v>42056.800000000003</v>
      </c>
      <c r="X362" s="21">
        <v>20900</v>
      </c>
      <c r="Y362" s="21">
        <v>0</v>
      </c>
      <c r="Z362" s="21">
        <v>220</v>
      </c>
      <c r="AA362" s="21">
        <v>141</v>
      </c>
      <c r="AB362" s="23">
        <f t="shared" si="34"/>
        <v>5030.7177033492826</v>
      </c>
      <c r="AC362" s="23">
        <f>W362/Z362</f>
        <v>191.16727272727275</v>
      </c>
      <c r="AD362" s="23" t="s">
        <v>1745</v>
      </c>
      <c r="AE362" s="284"/>
    </row>
    <row r="363" spans="1:31" x14ac:dyDescent="0.25">
      <c r="A363" s="21" t="s">
        <v>607</v>
      </c>
      <c r="B363" s="32" t="s">
        <v>998</v>
      </c>
      <c r="C363" s="21" t="s">
        <v>1005</v>
      </c>
      <c r="D363" s="21">
        <v>8.2899999999999991</v>
      </c>
      <c r="E363" s="21">
        <v>0</v>
      </c>
      <c r="F363" s="21" t="s">
        <v>177</v>
      </c>
      <c r="G363" s="21" t="s">
        <v>1005</v>
      </c>
      <c r="H363" s="21">
        <v>0</v>
      </c>
      <c r="I363" s="33">
        <v>20</v>
      </c>
      <c r="J363" s="33">
        <v>10</v>
      </c>
      <c r="K363" s="34">
        <v>23240</v>
      </c>
      <c r="L363" s="34">
        <v>365.82</v>
      </c>
      <c r="M363" s="34">
        <v>3639.38</v>
      </c>
      <c r="N363" s="23">
        <v>0</v>
      </c>
      <c r="O363" s="23">
        <v>993.2</v>
      </c>
      <c r="P363" s="34">
        <v>2300.4</v>
      </c>
      <c r="Q363" s="23">
        <v>10378</v>
      </c>
      <c r="R363" s="34">
        <v>1140</v>
      </c>
      <c r="S363" s="23">
        <v>0</v>
      </c>
      <c r="T363" s="23">
        <v>0</v>
      </c>
      <c r="U363" s="23">
        <v>42056.800000000003</v>
      </c>
      <c r="V363" s="23">
        <v>0</v>
      </c>
      <c r="W363" s="23">
        <f t="shared" si="31"/>
        <v>42056.800000000003</v>
      </c>
      <c r="X363" s="21">
        <v>20725</v>
      </c>
      <c r="Y363" s="21">
        <v>0</v>
      </c>
      <c r="Z363" s="21">
        <v>200</v>
      </c>
      <c r="AA363" s="21">
        <v>148</v>
      </c>
      <c r="AB363" s="23">
        <f t="shared" si="34"/>
        <v>5073.1966224366715</v>
      </c>
      <c r="AC363" s="23">
        <f>U363/Z363</f>
        <v>210.28400000000002</v>
      </c>
      <c r="AD363" s="23" t="s">
        <v>1988</v>
      </c>
      <c r="AE363" s="284"/>
    </row>
    <row r="364" spans="1:31" x14ac:dyDescent="0.25">
      <c r="A364" s="21" t="s">
        <v>607</v>
      </c>
      <c r="B364" s="32" t="s">
        <v>1045</v>
      </c>
      <c r="C364" s="21" t="s">
        <v>1048</v>
      </c>
      <c r="D364" s="21">
        <v>8.2899999999999991</v>
      </c>
      <c r="E364" s="21">
        <v>0</v>
      </c>
      <c r="F364" s="21" t="s">
        <v>177</v>
      </c>
      <c r="G364" s="21" t="s">
        <v>1048</v>
      </c>
      <c r="H364" s="21">
        <v>0</v>
      </c>
      <c r="I364" s="33">
        <v>20</v>
      </c>
      <c r="J364" s="33">
        <v>11</v>
      </c>
      <c r="K364" s="34">
        <v>23240</v>
      </c>
      <c r="L364" s="34">
        <v>365.82</v>
      </c>
      <c r="M364" s="34">
        <v>3639.38</v>
      </c>
      <c r="N364" s="23">
        <v>0</v>
      </c>
      <c r="O364" s="23">
        <v>993.2</v>
      </c>
      <c r="P364" s="34">
        <v>2300.4</v>
      </c>
      <c r="Q364" s="23">
        <v>10378</v>
      </c>
      <c r="R364" s="34">
        <v>1140</v>
      </c>
      <c r="S364" s="23">
        <v>0</v>
      </c>
      <c r="T364" s="23">
        <v>0</v>
      </c>
      <c r="U364" s="23">
        <v>42056.800000000003</v>
      </c>
      <c r="V364" s="23">
        <v>0</v>
      </c>
      <c r="W364" s="23">
        <f t="shared" si="31"/>
        <v>42056.800000000003</v>
      </c>
      <c r="X364" s="21">
        <v>20725</v>
      </c>
      <c r="Y364" s="21">
        <v>0</v>
      </c>
      <c r="Z364" s="21">
        <v>220</v>
      </c>
      <c r="AA364" s="21">
        <v>153</v>
      </c>
      <c r="AB364" s="23">
        <f t="shared" si="34"/>
        <v>5073.1966224366715</v>
      </c>
      <c r="AC364" s="23">
        <f>U364/Z364</f>
        <v>191.16727272727275</v>
      </c>
      <c r="AD364" s="23" t="s">
        <v>1989</v>
      </c>
      <c r="AE364" s="284"/>
    </row>
    <row r="365" spans="1:31" x14ac:dyDescent="0.25">
      <c r="A365" s="21" t="s">
        <v>469</v>
      </c>
      <c r="B365" s="38" t="s">
        <v>1022</v>
      </c>
      <c r="C365" s="21" t="s">
        <v>1035</v>
      </c>
      <c r="D365" s="21">
        <v>8.15</v>
      </c>
      <c r="E365" s="21">
        <v>0</v>
      </c>
      <c r="F365" s="21" t="s">
        <v>177</v>
      </c>
      <c r="G365" s="21" t="s">
        <v>1035</v>
      </c>
      <c r="H365" s="21">
        <v>0</v>
      </c>
      <c r="I365" s="21">
        <v>20</v>
      </c>
      <c r="J365" s="21">
        <v>11</v>
      </c>
      <c r="K365" s="23">
        <v>23240</v>
      </c>
      <c r="L365" s="23">
        <v>365.82</v>
      </c>
      <c r="M365" s="23">
        <v>3639.38</v>
      </c>
      <c r="N365" s="23">
        <v>0</v>
      </c>
      <c r="O365" s="23">
        <v>993.2</v>
      </c>
      <c r="P365" s="23">
        <v>2300.4</v>
      </c>
      <c r="Q365" s="23">
        <v>10740</v>
      </c>
      <c r="R365" s="23">
        <v>1140</v>
      </c>
      <c r="S365" s="23">
        <v>0</v>
      </c>
      <c r="T365" s="23">
        <v>0</v>
      </c>
      <c r="U365" s="23">
        <v>42418.8</v>
      </c>
      <c r="V365" s="23">
        <v>0</v>
      </c>
      <c r="W365" s="23">
        <f t="shared" si="31"/>
        <v>42418.8</v>
      </c>
      <c r="X365" s="21">
        <v>20375</v>
      </c>
      <c r="Y365" s="21">
        <v>0</v>
      </c>
      <c r="Z365" s="21">
        <v>220</v>
      </c>
      <c r="AA365" s="21">
        <v>165</v>
      </c>
      <c r="AB365" s="23">
        <f t="shared" si="34"/>
        <v>5204.7607361963192</v>
      </c>
      <c r="AC365" s="23">
        <f>W365/Z365</f>
        <v>192.81272727272727</v>
      </c>
      <c r="AD365" s="23" t="s">
        <v>1944</v>
      </c>
      <c r="AE365" s="284"/>
    </row>
    <row r="366" spans="1:31" x14ac:dyDescent="0.25">
      <c r="A366" s="21" t="s">
        <v>469</v>
      </c>
      <c r="B366" s="38" t="s">
        <v>1085</v>
      </c>
      <c r="C366" s="21" t="s">
        <v>1100</v>
      </c>
      <c r="D366" s="21">
        <v>0</v>
      </c>
      <c r="E366" s="21">
        <v>7.02</v>
      </c>
      <c r="F366" s="21" t="s">
        <v>544</v>
      </c>
      <c r="G366" s="21" t="s">
        <v>1100</v>
      </c>
      <c r="H366" s="21">
        <v>0</v>
      </c>
      <c r="I366" s="21">
        <v>3</v>
      </c>
      <c r="J366" s="21">
        <v>11</v>
      </c>
      <c r="K366" s="23">
        <v>3310.5</v>
      </c>
      <c r="L366" s="23">
        <v>52.11</v>
      </c>
      <c r="M366" s="23">
        <v>0</v>
      </c>
      <c r="N366" s="23">
        <v>0</v>
      </c>
      <c r="O366" s="23">
        <v>140.58000000000001</v>
      </c>
      <c r="P366" s="23">
        <v>347.91</v>
      </c>
      <c r="Q366" s="23">
        <v>1233.33</v>
      </c>
      <c r="R366" s="23">
        <v>171</v>
      </c>
      <c r="S366" s="23">
        <v>0</v>
      </c>
      <c r="T366" s="23">
        <v>0</v>
      </c>
      <c r="U366" s="23">
        <v>5255.43</v>
      </c>
      <c r="V366" s="23">
        <v>0</v>
      </c>
      <c r="W366" s="23">
        <f t="shared" si="31"/>
        <v>5255.43</v>
      </c>
      <c r="X366" s="21">
        <v>2625</v>
      </c>
      <c r="Y366" s="21">
        <v>0</v>
      </c>
      <c r="Z366" s="21">
        <v>33</v>
      </c>
      <c r="AA366" s="21">
        <v>33</v>
      </c>
      <c r="AB366" s="23">
        <f t="shared" si="34"/>
        <v>748.63675213675219</v>
      </c>
      <c r="AC366" s="23">
        <f>W366/Z366</f>
        <v>159.25545454545454</v>
      </c>
      <c r="AD366" s="23" t="s">
        <v>1944</v>
      </c>
      <c r="AE366" s="284">
        <v>0.14000000000000001</v>
      </c>
    </row>
    <row r="367" spans="1:31" x14ac:dyDescent="0.25">
      <c r="A367" s="21" t="s">
        <v>604</v>
      </c>
      <c r="B367" s="32" t="s">
        <v>1055</v>
      </c>
      <c r="C367" s="21" t="s">
        <v>1056</v>
      </c>
      <c r="D367" s="21">
        <v>20.7</v>
      </c>
      <c r="E367" s="21">
        <v>0</v>
      </c>
      <c r="F367" s="21" t="s">
        <v>177</v>
      </c>
      <c r="G367" s="21" t="s">
        <v>1056</v>
      </c>
      <c r="H367" s="21">
        <v>0</v>
      </c>
      <c r="I367" s="33">
        <v>20</v>
      </c>
      <c r="J367" s="33">
        <v>12</v>
      </c>
      <c r="K367" s="34">
        <v>26083</v>
      </c>
      <c r="L367" s="34">
        <v>422.68</v>
      </c>
      <c r="M367" s="34">
        <v>4084.6</v>
      </c>
      <c r="N367" s="23">
        <v>0</v>
      </c>
      <c r="O367" s="23">
        <v>1669.8</v>
      </c>
      <c r="P367" s="34">
        <v>9838.2000000000007</v>
      </c>
      <c r="Q367" s="23">
        <v>10884.8</v>
      </c>
      <c r="R367" s="34">
        <v>1140</v>
      </c>
      <c r="S367" s="23">
        <v>0</v>
      </c>
      <c r="T367" s="23">
        <v>0</v>
      </c>
      <c r="U367" s="23">
        <v>54123.07</v>
      </c>
      <c r="V367" s="23">
        <v>0</v>
      </c>
      <c r="W367" s="23">
        <f t="shared" si="31"/>
        <v>54123.07</v>
      </c>
      <c r="X367" s="21">
        <v>51750</v>
      </c>
      <c r="Y367" s="21">
        <v>0</v>
      </c>
      <c r="Z367" s="21">
        <v>240</v>
      </c>
      <c r="AA367" s="21">
        <v>178</v>
      </c>
      <c r="AB367" s="23">
        <f t="shared" si="34"/>
        <v>2614.6410628019325</v>
      </c>
      <c r="AC367" s="23">
        <f>U367/Z367</f>
        <v>225.51279166666666</v>
      </c>
      <c r="AD367" s="23" t="s">
        <v>1725</v>
      </c>
      <c r="AE367" s="284"/>
    </row>
    <row r="368" spans="1:31" x14ac:dyDescent="0.25">
      <c r="A368" s="21" t="s">
        <v>469</v>
      </c>
      <c r="B368" s="38" t="s">
        <v>1211</v>
      </c>
      <c r="C368" s="21" t="s">
        <v>1218</v>
      </c>
      <c r="D368" s="21">
        <v>0</v>
      </c>
      <c r="E368" s="21">
        <v>20.762</v>
      </c>
      <c r="F368" s="21" t="s">
        <v>544</v>
      </c>
      <c r="G368" s="21" t="s">
        <v>1218</v>
      </c>
      <c r="H368" s="21">
        <v>0</v>
      </c>
      <c r="I368" s="21">
        <v>4</v>
      </c>
      <c r="J368" s="21">
        <v>11</v>
      </c>
      <c r="K368" s="23">
        <v>4880.6000000000004</v>
      </c>
      <c r="L368" s="23">
        <v>76.819999999999993</v>
      </c>
      <c r="M368" s="23">
        <v>764.3</v>
      </c>
      <c r="N368" s="23">
        <v>0</v>
      </c>
      <c r="O368" s="23">
        <v>209.76</v>
      </c>
      <c r="P368" s="23">
        <v>485.48</v>
      </c>
      <c r="Q368" s="23">
        <v>1246.4000000000001</v>
      </c>
      <c r="R368" s="23">
        <v>228</v>
      </c>
      <c r="S368" s="23">
        <v>0</v>
      </c>
      <c r="T368" s="23">
        <v>0</v>
      </c>
      <c r="U368" s="23">
        <v>7891.36</v>
      </c>
      <c r="V368" s="23">
        <v>0</v>
      </c>
      <c r="W368" s="23">
        <f t="shared" si="31"/>
        <v>7891.36</v>
      </c>
      <c r="X368" s="21">
        <v>10300</v>
      </c>
      <c r="Y368" s="21">
        <v>0</v>
      </c>
      <c r="Z368" s="21">
        <v>44</v>
      </c>
      <c r="AA368" s="21">
        <v>44</v>
      </c>
      <c r="AB368" s="23">
        <f t="shared" si="34"/>
        <v>380.08669685001445</v>
      </c>
      <c r="AC368" s="23">
        <f>W368/Z368</f>
        <v>179.3490909090909</v>
      </c>
      <c r="AD368" s="23" t="s">
        <v>1946</v>
      </c>
      <c r="AE368" s="284">
        <v>0.19</v>
      </c>
    </row>
    <row r="369" spans="1:31" x14ac:dyDescent="0.25">
      <c r="A369" s="21" t="s">
        <v>50</v>
      </c>
      <c r="B369" s="32" t="s">
        <v>1055</v>
      </c>
      <c r="C369" s="21" t="s">
        <v>1064</v>
      </c>
      <c r="D369" s="21">
        <v>20.76</v>
      </c>
      <c r="E369" s="21">
        <v>0</v>
      </c>
      <c r="F369" s="21" t="s">
        <v>177</v>
      </c>
      <c r="G369" s="21" t="s">
        <v>1064</v>
      </c>
      <c r="H369" s="21">
        <v>0</v>
      </c>
      <c r="I369" s="21">
        <v>20</v>
      </c>
      <c r="J369" s="33">
        <v>12</v>
      </c>
      <c r="K369" s="23">
        <v>26493.599999999999</v>
      </c>
      <c r="L369" s="23">
        <v>430.89</v>
      </c>
      <c r="M369" s="23">
        <v>4148.8999999999996</v>
      </c>
      <c r="N369" s="23">
        <v>0</v>
      </c>
      <c r="O369" s="23">
        <v>1866.8</v>
      </c>
      <c r="P369" s="23">
        <v>13180.8</v>
      </c>
      <c r="Q369" s="23">
        <v>7786</v>
      </c>
      <c r="R369" s="23">
        <v>1140</v>
      </c>
      <c r="S369" s="23">
        <v>0</v>
      </c>
      <c r="T369" s="23">
        <v>0</v>
      </c>
      <c r="U369" s="23">
        <v>55046.99</v>
      </c>
      <c r="V369" s="23">
        <v>0</v>
      </c>
      <c r="W369" s="23">
        <f t="shared" si="31"/>
        <v>55046.99</v>
      </c>
      <c r="X369" s="21">
        <v>51900</v>
      </c>
      <c r="Y369" s="21">
        <v>0</v>
      </c>
      <c r="Z369" s="21">
        <v>240</v>
      </c>
      <c r="AA369" s="21">
        <v>96</v>
      </c>
      <c r="AB369" s="23">
        <f>W369/(D369 +E369)</f>
        <v>2651.5891136801538</v>
      </c>
      <c r="AC369" s="23">
        <f>U369/Z369</f>
        <v>229.36245833333334</v>
      </c>
      <c r="AD369" s="23" t="s">
        <v>1685</v>
      </c>
      <c r="AE369" s="284"/>
    </row>
    <row r="370" spans="1:31" x14ac:dyDescent="0.25">
      <c r="A370" s="21" t="s">
        <v>607</v>
      </c>
      <c r="B370" s="32" t="s">
        <v>1211</v>
      </c>
      <c r="C370" s="21" t="s">
        <v>1220</v>
      </c>
      <c r="D370" s="21">
        <v>0</v>
      </c>
      <c r="E370" s="21">
        <v>20.765999999999998</v>
      </c>
      <c r="F370" s="21" t="s">
        <v>544</v>
      </c>
      <c r="G370" s="21" t="s">
        <v>1220</v>
      </c>
      <c r="H370" s="21">
        <v>0</v>
      </c>
      <c r="I370" s="33">
        <v>4</v>
      </c>
      <c r="J370" s="33">
        <v>11</v>
      </c>
      <c r="K370" s="34">
        <v>4880.6000000000004</v>
      </c>
      <c r="L370" s="34">
        <v>76.819999999999993</v>
      </c>
      <c r="M370" s="34">
        <v>764.3</v>
      </c>
      <c r="N370" s="23">
        <v>0</v>
      </c>
      <c r="O370" s="23">
        <v>209.76</v>
      </c>
      <c r="P370" s="34">
        <v>485.48</v>
      </c>
      <c r="Q370" s="23">
        <v>1246.4000000000001</v>
      </c>
      <c r="R370" s="34">
        <v>228</v>
      </c>
      <c r="S370" s="23">
        <v>0</v>
      </c>
      <c r="T370" s="23">
        <v>0</v>
      </c>
      <c r="U370" s="23">
        <v>7891.36</v>
      </c>
      <c r="V370" s="23">
        <v>0</v>
      </c>
      <c r="W370" s="23">
        <f t="shared" si="31"/>
        <v>7891.36</v>
      </c>
      <c r="X370" s="21">
        <f>4*20.766*2500/20</f>
        <v>10382.999999999998</v>
      </c>
      <c r="Y370" s="21">
        <v>0</v>
      </c>
      <c r="Z370" s="21">
        <v>44</v>
      </c>
      <c r="AA370" s="21">
        <v>44</v>
      </c>
      <c r="AB370" s="23">
        <f>W370/(D370+E370)</f>
        <v>380.01348357892709</v>
      </c>
      <c r="AC370" s="23">
        <f>U370/Z370</f>
        <v>179.3490909090909</v>
      </c>
      <c r="AD370" s="23" t="s">
        <v>1685</v>
      </c>
      <c r="AE370" s="284">
        <v>0.2</v>
      </c>
    </row>
    <row r="371" spans="1:31" x14ac:dyDescent="0.25">
      <c r="A371" s="21" t="s">
        <v>604</v>
      </c>
      <c r="B371" s="32" t="s">
        <v>1022</v>
      </c>
      <c r="C371" s="21" t="s">
        <v>1038</v>
      </c>
      <c r="D371" s="21">
        <v>20.74</v>
      </c>
      <c r="E371" s="21">
        <v>0</v>
      </c>
      <c r="F371" s="21" t="s">
        <v>177</v>
      </c>
      <c r="G371" s="21" t="s">
        <v>1038</v>
      </c>
      <c r="H371" s="21">
        <v>0</v>
      </c>
      <c r="I371" s="33">
        <v>20</v>
      </c>
      <c r="J371" s="33">
        <v>12</v>
      </c>
      <c r="K371" s="34">
        <v>26083</v>
      </c>
      <c r="L371" s="34">
        <v>422.68</v>
      </c>
      <c r="M371" s="34">
        <v>4084.6</v>
      </c>
      <c r="N371" s="23">
        <v>0</v>
      </c>
      <c r="O371" s="23">
        <v>1669.8</v>
      </c>
      <c r="P371" s="34">
        <v>9838.2000000000007</v>
      </c>
      <c r="Q371" s="23">
        <v>10740</v>
      </c>
      <c r="R371" s="34">
        <v>1140</v>
      </c>
      <c r="S371" s="23">
        <v>0</v>
      </c>
      <c r="T371" s="23">
        <v>0</v>
      </c>
      <c r="U371" s="23">
        <v>53978.27</v>
      </c>
      <c r="V371" s="23">
        <v>0</v>
      </c>
      <c r="W371" s="23">
        <f t="shared" si="31"/>
        <v>53978.27</v>
      </c>
      <c r="X371" s="21">
        <v>51850</v>
      </c>
      <c r="Y371" s="21">
        <v>0</v>
      </c>
      <c r="Z371" s="21">
        <v>240</v>
      </c>
      <c r="AA371" s="21">
        <v>197</v>
      </c>
      <c r="AB371" s="23">
        <f>W371/(D371+E371)</f>
        <v>2602.6166827386692</v>
      </c>
      <c r="AC371" s="23">
        <f>U371/Z371</f>
        <v>224.90945833333333</v>
      </c>
      <c r="AD371" s="23" t="s">
        <v>1724</v>
      </c>
      <c r="AE371" s="284"/>
    </row>
    <row r="372" spans="1:31" x14ac:dyDescent="0.25">
      <c r="A372" s="21" t="s">
        <v>604</v>
      </c>
      <c r="B372" s="32" t="s">
        <v>1222</v>
      </c>
      <c r="C372" s="21" t="s">
        <v>1229</v>
      </c>
      <c r="D372" s="21">
        <v>0</v>
      </c>
      <c r="E372" s="21">
        <v>20.748999999999999</v>
      </c>
      <c r="F372" s="21" t="s">
        <v>544</v>
      </c>
      <c r="G372" s="21" t="s">
        <v>1229</v>
      </c>
      <c r="H372" s="21">
        <v>0</v>
      </c>
      <c r="I372" s="33">
        <v>4</v>
      </c>
      <c r="J372" s="33">
        <v>11</v>
      </c>
      <c r="K372" s="34">
        <v>4880.6000000000004</v>
      </c>
      <c r="L372" s="34">
        <v>76.819999999999993</v>
      </c>
      <c r="M372" s="34">
        <v>764.3</v>
      </c>
      <c r="N372" s="23">
        <v>0</v>
      </c>
      <c r="O372" s="23">
        <v>209.76</v>
      </c>
      <c r="P372" s="34">
        <v>485.48</v>
      </c>
      <c r="Q372" s="23">
        <v>1516.8</v>
      </c>
      <c r="R372" s="34">
        <v>228</v>
      </c>
      <c r="S372" s="23">
        <v>0</v>
      </c>
      <c r="T372" s="23">
        <v>0</v>
      </c>
      <c r="U372" s="23">
        <v>8161.77</v>
      </c>
      <c r="V372" s="23">
        <v>0</v>
      </c>
      <c r="W372" s="23">
        <f t="shared" si="31"/>
        <v>8161.77</v>
      </c>
      <c r="X372" s="21">
        <v>10375</v>
      </c>
      <c r="Y372" s="21">
        <v>0</v>
      </c>
      <c r="Z372" s="21">
        <v>44</v>
      </c>
      <c r="AA372" s="21">
        <v>37</v>
      </c>
      <c r="AB372" s="23">
        <f>W372/(D372+E372)</f>
        <v>393.35727022989062</v>
      </c>
      <c r="AC372" s="23">
        <f>U372/Z372</f>
        <v>185.49477272727273</v>
      </c>
      <c r="AD372" s="23" t="s">
        <v>1724</v>
      </c>
      <c r="AE372" s="284">
        <v>0.2</v>
      </c>
    </row>
    <row r="373" spans="1:31" x14ac:dyDescent="0.25">
      <c r="A373" s="21" t="s">
        <v>604</v>
      </c>
      <c r="B373" s="32" t="s">
        <v>1085</v>
      </c>
      <c r="C373" s="21" t="s">
        <v>1097</v>
      </c>
      <c r="D373" s="21">
        <v>22.85</v>
      </c>
      <c r="E373" s="21">
        <v>0</v>
      </c>
      <c r="F373" s="21" t="s">
        <v>177</v>
      </c>
      <c r="G373" s="21" t="s">
        <v>1097</v>
      </c>
      <c r="H373" s="21">
        <v>0</v>
      </c>
      <c r="I373" s="33">
        <v>20</v>
      </c>
      <c r="J373" s="33">
        <v>12</v>
      </c>
      <c r="K373" s="34">
        <v>26083</v>
      </c>
      <c r="L373" s="34">
        <v>422.68</v>
      </c>
      <c r="M373" s="34">
        <v>4084.6</v>
      </c>
      <c r="N373" s="23">
        <v>0</v>
      </c>
      <c r="O373" s="23">
        <v>1669.8</v>
      </c>
      <c r="P373" s="34">
        <v>9838.2000000000007</v>
      </c>
      <c r="Q373" s="23">
        <v>9808</v>
      </c>
      <c r="R373" s="34">
        <v>1140</v>
      </c>
      <c r="S373" s="23">
        <v>0</v>
      </c>
      <c r="T373" s="23">
        <v>0</v>
      </c>
      <c r="U373" s="23">
        <v>53046.27</v>
      </c>
      <c r="V373" s="23">
        <v>0</v>
      </c>
      <c r="W373" s="23">
        <f t="shared" si="31"/>
        <v>53046.27</v>
      </c>
      <c r="X373" s="21">
        <v>57125</v>
      </c>
      <c r="Y373" s="21">
        <v>0</v>
      </c>
      <c r="Z373" s="21">
        <v>240</v>
      </c>
      <c r="AA373" s="21">
        <v>220</v>
      </c>
      <c r="AB373" s="23">
        <f>W373/(D373+E373)</f>
        <v>2321.4997811816188</v>
      </c>
      <c r="AC373" s="23">
        <f>U373/Z373</f>
        <v>221.02612499999998</v>
      </c>
      <c r="AD373" s="23" t="s">
        <v>1727</v>
      </c>
      <c r="AE373" s="284"/>
    </row>
    <row r="374" spans="1:31" x14ac:dyDescent="0.25">
      <c r="A374" s="38" t="s">
        <v>1403</v>
      </c>
      <c r="B374" s="39" t="s">
        <v>2229</v>
      </c>
      <c r="C374" s="21" t="s">
        <v>2230</v>
      </c>
      <c r="D374" s="21">
        <v>0</v>
      </c>
      <c r="E374" s="21">
        <v>22.87</v>
      </c>
      <c r="F374" s="21" t="s">
        <v>544</v>
      </c>
      <c r="G374" s="21" t="s">
        <v>2230</v>
      </c>
      <c r="H374" s="21">
        <v>0</v>
      </c>
      <c r="I374" s="21">
        <v>31</v>
      </c>
      <c r="J374" s="21">
        <v>11</v>
      </c>
      <c r="K374" s="23">
        <v>42083.74</v>
      </c>
      <c r="L374" s="23">
        <v>661.01</v>
      </c>
      <c r="M374" s="23">
        <v>6590.31</v>
      </c>
      <c r="N374" s="23">
        <v>0</v>
      </c>
      <c r="O374" s="23">
        <v>1833.65</v>
      </c>
      <c r="P374" s="23">
        <v>4228.3999999999996</v>
      </c>
      <c r="Q374" s="23">
        <v>15918.5</v>
      </c>
      <c r="R374" s="23">
        <v>1979.35</v>
      </c>
      <c r="S374" s="23">
        <v>0</v>
      </c>
      <c r="T374" s="23">
        <v>0</v>
      </c>
      <c r="U374" s="23">
        <v>73294.960000000006</v>
      </c>
      <c r="V374" s="23">
        <v>0</v>
      </c>
      <c r="W374" s="23">
        <f t="shared" si="31"/>
        <v>73294.960000000006</v>
      </c>
      <c r="X374" s="21">
        <v>26757</v>
      </c>
      <c r="Y374" s="21">
        <v>0</v>
      </c>
      <c r="Z374" s="21">
        <v>341</v>
      </c>
      <c r="AA374" s="21">
        <v>341</v>
      </c>
      <c r="AB374" s="23">
        <f>W374/(D374+E374)</f>
        <v>3204.8517708788809</v>
      </c>
      <c r="AC374" s="23">
        <f>W374/Z374</f>
        <v>214.94123167155428</v>
      </c>
      <c r="AD374" s="23" t="s">
        <v>1727</v>
      </c>
      <c r="AE374" s="284">
        <v>0.46</v>
      </c>
    </row>
    <row r="375" spans="1:31" x14ac:dyDescent="0.25">
      <c r="A375" s="21" t="s">
        <v>50</v>
      </c>
      <c r="B375" s="32" t="s">
        <v>1074</v>
      </c>
      <c r="C375" s="21" t="s">
        <v>1081</v>
      </c>
      <c r="D375" s="21">
        <v>22.83</v>
      </c>
      <c r="E375" s="21">
        <v>0</v>
      </c>
      <c r="F375" s="21" t="s">
        <v>177</v>
      </c>
      <c r="G375" s="21" t="s">
        <v>1081</v>
      </c>
      <c r="H375" s="21">
        <v>0</v>
      </c>
      <c r="I375" s="21">
        <v>20</v>
      </c>
      <c r="J375" s="33">
        <v>12</v>
      </c>
      <c r="K375" s="23">
        <v>26493.599999999999</v>
      </c>
      <c r="L375" s="23">
        <v>430.89</v>
      </c>
      <c r="M375" s="23">
        <v>4148.8999999999996</v>
      </c>
      <c r="N375" s="23">
        <v>0</v>
      </c>
      <c r="O375" s="23">
        <v>1866.8</v>
      </c>
      <c r="P375" s="23">
        <v>12285.6</v>
      </c>
      <c r="Q375" s="23">
        <v>8260</v>
      </c>
      <c r="R375" s="23">
        <v>1140</v>
      </c>
      <c r="S375" s="23">
        <v>0</v>
      </c>
      <c r="T375" s="23">
        <v>0</v>
      </c>
      <c r="U375" s="23">
        <v>54625.79</v>
      </c>
      <c r="V375" s="23">
        <v>0</v>
      </c>
      <c r="W375" s="23">
        <f t="shared" si="31"/>
        <v>54625.79</v>
      </c>
      <c r="X375" s="21">
        <v>57075</v>
      </c>
      <c r="Y375" s="21">
        <v>0</v>
      </c>
      <c r="Z375" s="21">
        <v>240</v>
      </c>
      <c r="AA375" s="21">
        <v>177</v>
      </c>
      <c r="AB375" s="23">
        <f>W375/(D375 +E375)</f>
        <v>2392.7196671046872</v>
      </c>
      <c r="AC375" s="23">
        <f>U375/Z375</f>
        <v>227.60745833333334</v>
      </c>
      <c r="AD375" s="23" t="s">
        <v>1686</v>
      </c>
      <c r="AE375" s="284"/>
    </row>
    <row r="376" spans="1:31" x14ac:dyDescent="0.25">
      <c r="A376" s="1" t="s">
        <v>516</v>
      </c>
      <c r="B376" s="31" t="s">
        <v>2201</v>
      </c>
      <c r="C376" s="1" t="s">
        <v>2216</v>
      </c>
      <c r="D376" s="1">
        <v>0</v>
      </c>
      <c r="E376" s="1">
        <v>11.42</v>
      </c>
      <c r="F376" s="1" t="s">
        <v>544</v>
      </c>
      <c r="G376" s="1" t="s">
        <v>2216</v>
      </c>
      <c r="H376" s="1">
        <v>0</v>
      </c>
      <c r="I376" s="1">
        <v>13</v>
      </c>
      <c r="J376" s="21">
        <v>11</v>
      </c>
      <c r="K376" s="13">
        <v>17648.02</v>
      </c>
      <c r="L376" s="13">
        <v>277.2</v>
      </c>
      <c r="M376" s="13">
        <v>2763.88</v>
      </c>
      <c r="N376" s="13">
        <v>0</v>
      </c>
      <c r="O376" s="13">
        <v>768.95</v>
      </c>
      <c r="P376" s="13">
        <v>1773.2</v>
      </c>
      <c r="Q376" s="13">
        <v>6175</v>
      </c>
      <c r="R376" s="13">
        <v>830.05</v>
      </c>
      <c r="S376" s="13">
        <v>0</v>
      </c>
      <c r="T376" s="13">
        <v>0</v>
      </c>
      <c r="U376" s="13">
        <v>30236.1</v>
      </c>
      <c r="V376" s="13">
        <v>0</v>
      </c>
      <c r="W376" s="13">
        <f t="shared" si="31"/>
        <v>30236.1</v>
      </c>
      <c r="X376" s="1">
        <v>10849</v>
      </c>
      <c r="Y376" s="1">
        <v>0</v>
      </c>
      <c r="Z376" s="1">
        <v>143</v>
      </c>
      <c r="AA376" s="1">
        <v>141</v>
      </c>
      <c r="AB376" s="13">
        <f t="shared" ref="AB376:AB381" si="35">W376/(D376+E376)</f>
        <v>2647.6444833625219</v>
      </c>
      <c r="AC376" s="13">
        <f>W376/Z376</f>
        <v>211.44125874125874</v>
      </c>
      <c r="AD376" s="13" t="s">
        <v>1686</v>
      </c>
      <c r="AE376" s="285">
        <v>0.38</v>
      </c>
    </row>
    <row r="377" spans="1:31" x14ac:dyDescent="0.25">
      <c r="A377" s="21" t="s">
        <v>604</v>
      </c>
      <c r="B377" s="32" t="s">
        <v>1085</v>
      </c>
      <c r="C377" s="21" t="s">
        <v>1091</v>
      </c>
      <c r="D377" s="21">
        <v>23.09</v>
      </c>
      <c r="E377" s="21">
        <v>0</v>
      </c>
      <c r="F377" s="21" t="s">
        <v>177</v>
      </c>
      <c r="G377" s="21" t="s">
        <v>1091</v>
      </c>
      <c r="H377" s="21">
        <v>0</v>
      </c>
      <c r="I377" s="33">
        <v>20</v>
      </c>
      <c r="J377" s="33">
        <v>12</v>
      </c>
      <c r="K377" s="34">
        <v>26083</v>
      </c>
      <c r="L377" s="34">
        <v>422.68</v>
      </c>
      <c r="M377" s="34">
        <v>4084.6</v>
      </c>
      <c r="N377" s="23">
        <v>0</v>
      </c>
      <c r="O377" s="23">
        <v>1669.8</v>
      </c>
      <c r="P377" s="34">
        <v>9838.2000000000007</v>
      </c>
      <c r="Q377" s="23">
        <v>9808</v>
      </c>
      <c r="R377" s="34">
        <v>1140</v>
      </c>
      <c r="S377" s="23">
        <v>0</v>
      </c>
      <c r="T377" s="23">
        <v>0</v>
      </c>
      <c r="U377" s="23">
        <v>53046.27</v>
      </c>
      <c r="V377" s="23">
        <v>0</v>
      </c>
      <c r="W377" s="23">
        <f t="shared" si="31"/>
        <v>53046.27</v>
      </c>
      <c r="X377" s="21">
        <v>57725</v>
      </c>
      <c r="Y377" s="21">
        <v>0</v>
      </c>
      <c r="Z377" s="21">
        <v>240</v>
      </c>
      <c r="AA377" s="21">
        <v>158</v>
      </c>
      <c r="AB377" s="23">
        <f t="shared" si="35"/>
        <v>2297.3698570809875</v>
      </c>
      <c r="AC377" s="23">
        <f>U377/Z377</f>
        <v>221.02612499999998</v>
      </c>
      <c r="AD377" s="23" t="s">
        <v>1726</v>
      </c>
      <c r="AE377" s="284"/>
    </row>
    <row r="378" spans="1:31" x14ac:dyDescent="0.25">
      <c r="A378" s="38" t="s">
        <v>1403</v>
      </c>
      <c r="B378" s="39" t="s">
        <v>2154</v>
      </c>
      <c r="C378" s="21" t="s">
        <v>2155</v>
      </c>
      <c r="D378" s="21">
        <v>0</v>
      </c>
      <c r="E378" s="21">
        <v>11.44</v>
      </c>
      <c r="F378" s="21" t="s">
        <v>544</v>
      </c>
      <c r="G378" s="21" t="s">
        <v>2155</v>
      </c>
      <c r="H378" s="21">
        <v>0</v>
      </c>
      <c r="I378" s="21">
        <v>22</v>
      </c>
      <c r="J378" s="21">
        <v>11</v>
      </c>
      <c r="K378" s="23">
        <v>29865.88</v>
      </c>
      <c r="L378" s="23">
        <v>469.1</v>
      </c>
      <c r="M378" s="23">
        <v>4677</v>
      </c>
      <c r="N378" s="23">
        <v>0</v>
      </c>
      <c r="O378" s="23">
        <v>1301.3</v>
      </c>
      <c r="P378" s="23">
        <v>3000.8</v>
      </c>
      <c r="Q378" s="23">
        <v>10450</v>
      </c>
      <c r="R378" s="23">
        <v>1404.7</v>
      </c>
      <c r="S378" s="23">
        <v>0</v>
      </c>
      <c r="T378" s="23">
        <v>0</v>
      </c>
      <c r="U378" s="23">
        <v>51168.78</v>
      </c>
      <c r="V378" s="23">
        <v>0</v>
      </c>
      <c r="W378" s="23">
        <f t="shared" si="31"/>
        <v>51168.78</v>
      </c>
      <c r="X378" s="21">
        <v>19145</v>
      </c>
      <c r="Y378" s="21">
        <v>0</v>
      </c>
      <c r="Z378" s="21">
        <v>242</v>
      </c>
      <c r="AA378" s="21">
        <v>242</v>
      </c>
      <c r="AB378" s="23">
        <f t="shared" si="35"/>
        <v>4472.795454545455</v>
      </c>
      <c r="AC378" s="23">
        <f>W378/Z378</f>
        <v>211.44123966942149</v>
      </c>
      <c r="AD378" s="23" t="s">
        <v>2156</v>
      </c>
      <c r="AE378" s="284">
        <v>0.67</v>
      </c>
    </row>
    <row r="379" spans="1:31" x14ac:dyDescent="0.25">
      <c r="A379" s="21" t="s">
        <v>607</v>
      </c>
      <c r="B379" s="32" t="s">
        <v>1085</v>
      </c>
      <c r="C379" s="21" t="s">
        <v>1099</v>
      </c>
      <c r="D379" s="21">
        <v>22.73</v>
      </c>
      <c r="E379" s="21">
        <v>0</v>
      </c>
      <c r="F379" s="21" t="s">
        <v>177</v>
      </c>
      <c r="G379" s="21" t="s">
        <v>1099</v>
      </c>
      <c r="H379" s="21">
        <v>0</v>
      </c>
      <c r="I379" s="33">
        <v>20</v>
      </c>
      <c r="J379" s="33">
        <v>11</v>
      </c>
      <c r="K379" s="34">
        <v>26083</v>
      </c>
      <c r="L379" s="34">
        <v>422.68</v>
      </c>
      <c r="M379" s="34">
        <v>4084.6</v>
      </c>
      <c r="N379" s="23">
        <v>0</v>
      </c>
      <c r="O379" s="23">
        <v>1669.8</v>
      </c>
      <c r="P379" s="34">
        <v>9838.2000000000007</v>
      </c>
      <c r="Q379" s="23">
        <v>8260</v>
      </c>
      <c r="R379" s="34">
        <v>1140</v>
      </c>
      <c r="S379" s="23">
        <v>0</v>
      </c>
      <c r="T379" s="23">
        <v>0</v>
      </c>
      <c r="U379" s="23">
        <v>51498.27</v>
      </c>
      <c r="V379" s="23">
        <v>0</v>
      </c>
      <c r="W379" s="23">
        <f t="shared" si="31"/>
        <v>51498.27</v>
      </c>
      <c r="X379" s="21">
        <v>56825</v>
      </c>
      <c r="Y379" s="21">
        <v>0</v>
      </c>
      <c r="Z379" s="21">
        <v>240</v>
      </c>
      <c r="AA379" s="21">
        <v>238</v>
      </c>
      <c r="AB379" s="23">
        <f t="shared" si="35"/>
        <v>2265.6520017597886</v>
      </c>
      <c r="AC379" s="23">
        <f>U379/Z379</f>
        <v>214.57612499999999</v>
      </c>
      <c r="AD379" s="23" t="s">
        <v>1926</v>
      </c>
      <c r="AE379" s="284"/>
    </row>
    <row r="380" spans="1:31" x14ac:dyDescent="0.25">
      <c r="A380" s="21" t="s">
        <v>469</v>
      </c>
      <c r="B380" s="38" t="s">
        <v>1085</v>
      </c>
      <c r="C380" s="21" t="s">
        <v>1092</v>
      </c>
      <c r="D380" s="21">
        <v>23.01</v>
      </c>
      <c r="E380" s="21">
        <v>0</v>
      </c>
      <c r="F380" s="21" t="s">
        <v>177</v>
      </c>
      <c r="G380" s="21" t="s">
        <v>1092</v>
      </c>
      <c r="H380" s="21">
        <v>0</v>
      </c>
      <c r="I380" s="21">
        <v>20</v>
      </c>
      <c r="J380" s="21">
        <v>11</v>
      </c>
      <c r="K380" s="23">
        <v>25672.400000000001</v>
      </c>
      <c r="L380" s="23">
        <v>414.46</v>
      </c>
      <c r="M380" s="23">
        <v>4020.3</v>
      </c>
      <c r="N380" s="23">
        <v>0</v>
      </c>
      <c r="O380" s="23">
        <v>1472.8</v>
      </c>
      <c r="P380" s="23">
        <v>7390.8</v>
      </c>
      <c r="Q380" s="23">
        <v>8269</v>
      </c>
      <c r="R380" s="23">
        <v>1140</v>
      </c>
      <c r="S380" s="23">
        <v>0</v>
      </c>
      <c r="T380" s="23">
        <v>0</v>
      </c>
      <c r="U380" s="23">
        <v>48370.76</v>
      </c>
      <c r="V380" s="23">
        <v>0</v>
      </c>
      <c r="W380" s="23">
        <f t="shared" si="31"/>
        <v>48370.76</v>
      </c>
      <c r="X380" s="21">
        <v>57525</v>
      </c>
      <c r="Y380" s="21">
        <v>0</v>
      </c>
      <c r="Z380" s="21">
        <v>240</v>
      </c>
      <c r="AA380" s="21">
        <v>225</v>
      </c>
      <c r="AB380" s="23">
        <f t="shared" si="35"/>
        <v>2102.1625380269447</v>
      </c>
      <c r="AC380" s="23">
        <f>W380/Z380</f>
        <v>201.54483333333334</v>
      </c>
      <c r="AD380" s="23" t="s">
        <v>1761</v>
      </c>
      <c r="AE380" s="284"/>
    </row>
    <row r="381" spans="1:31" x14ac:dyDescent="0.25">
      <c r="A381" s="21" t="s">
        <v>473</v>
      </c>
      <c r="B381" s="38" t="s">
        <v>1111</v>
      </c>
      <c r="C381" s="21" t="s">
        <v>1116</v>
      </c>
      <c r="D381" s="21">
        <v>23.17</v>
      </c>
      <c r="E381" s="21">
        <v>0</v>
      </c>
      <c r="F381" s="21" t="s">
        <v>177</v>
      </c>
      <c r="G381" s="21" t="s">
        <v>1116</v>
      </c>
      <c r="H381" s="21">
        <v>0</v>
      </c>
      <c r="I381" s="21">
        <v>20</v>
      </c>
      <c r="J381" s="21">
        <v>11</v>
      </c>
      <c r="K381" s="23">
        <v>24061.200000000001</v>
      </c>
      <c r="L381" s="23">
        <v>382.24</v>
      </c>
      <c r="M381" s="23">
        <v>3767.98</v>
      </c>
      <c r="N381" s="23">
        <v>0</v>
      </c>
      <c r="O381" s="23">
        <v>1387.2</v>
      </c>
      <c r="P381" s="23">
        <v>7195.2</v>
      </c>
      <c r="Q381" s="23">
        <v>8260</v>
      </c>
      <c r="R381" s="23">
        <v>1140</v>
      </c>
      <c r="S381" s="23">
        <v>0</v>
      </c>
      <c r="T381" s="23">
        <v>0</v>
      </c>
      <c r="U381" s="23">
        <v>46193.82</v>
      </c>
      <c r="V381" s="23">
        <v>0</v>
      </c>
      <c r="W381" s="23">
        <f t="shared" si="31"/>
        <v>46193.82</v>
      </c>
      <c r="X381" s="21">
        <v>57925</v>
      </c>
      <c r="Y381" s="21">
        <v>0</v>
      </c>
      <c r="Z381" s="21">
        <v>220</v>
      </c>
      <c r="AA381" s="21">
        <v>200</v>
      </c>
      <c r="AB381" s="23">
        <f t="shared" si="35"/>
        <v>1993.6909797151488</v>
      </c>
      <c r="AC381" s="23">
        <f>W381/Z381</f>
        <v>209.97190909090909</v>
      </c>
      <c r="AD381" s="23" t="s">
        <v>1746</v>
      </c>
      <c r="AE381" s="284"/>
    </row>
    <row r="382" spans="1:31" x14ac:dyDescent="0.25">
      <c r="A382" s="21" t="s">
        <v>50</v>
      </c>
      <c r="B382" s="32" t="s">
        <v>1126</v>
      </c>
      <c r="C382" s="21" t="s">
        <v>1140</v>
      </c>
      <c r="D382" s="21">
        <v>22.68</v>
      </c>
      <c r="E382" s="21">
        <v>0</v>
      </c>
      <c r="F382" s="21" t="s">
        <v>177</v>
      </c>
      <c r="G382" s="21" t="s">
        <v>1140</v>
      </c>
      <c r="H382" s="21">
        <v>0</v>
      </c>
      <c r="I382" s="21">
        <v>20</v>
      </c>
      <c r="J382" s="33">
        <v>11</v>
      </c>
      <c r="K382" s="23">
        <v>26493.599999999999</v>
      </c>
      <c r="L382" s="23">
        <v>430.89</v>
      </c>
      <c r="M382" s="23">
        <v>4148.8999999999996</v>
      </c>
      <c r="N382" s="23">
        <v>0</v>
      </c>
      <c r="O382" s="23">
        <v>1866.8</v>
      </c>
      <c r="P382" s="23">
        <v>12285.6</v>
      </c>
      <c r="Q382" s="23">
        <v>8260</v>
      </c>
      <c r="R382" s="23">
        <v>1140</v>
      </c>
      <c r="S382" s="23">
        <v>0</v>
      </c>
      <c r="T382" s="23">
        <v>0</v>
      </c>
      <c r="U382" s="23">
        <v>54625.79</v>
      </c>
      <c r="V382" s="23">
        <v>0</v>
      </c>
      <c r="W382" s="23">
        <f t="shared" si="31"/>
        <v>54625.79</v>
      </c>
      <c r="X382" s="21">
        <v>56700</v>
      </c>
      <c r="Y382" s="21">
        <v>0</v>
      </c>
      <c r="Z382" s="21">
        <v>240</v>
      </c>
      <c r="AA382" s="21">
        <v>212</v>
      </c>
      <c r="AB382" s="23">
        <f>W382/(D382 +E382)</f>
        <v>2408.5445326278659</v>
      </c>
      <c r="AC382" s="23">
        <f>U382/Z382</f>
        <v>227.60745833333334</v>
      </c>
      <c r="AD382" s="23" t="s">
        <v>1690</v>
      </c>
      <c r="AE382" s="284"/>
    </row>
    <row r="383" spans="1:31" x14ac:dyDescent="0.25">
      <c r="A383" s="21" t="s">
        <v>473</v>
      </c>
      <c r="B383" s="38" t="s">
        <v>1145</v>
      </c>
      <c r="C383" s="21" t="s">
        <v>1162</v>
      </c>
      <c r="D383" s="21">
        <v>23.02</v>
      </c>
      <c r="E383" s="21">
        <v>0</v>
      </c>
      <c r="F383" s="21" t="s">
        <v>177</v>
      </c>
      <c r="G383" s="21" t="s">
        <v>1162</v>
      </c>
      <c r="H383" s="21">
        <v>0</v>
      </c>
      <c r="I383" s="21">
        <v>20</v>
      </c>
      <c r="J383" s="21">
        <v>11</v>
      </c>
      <c r="K383" s="23">
        <v>24061.200000000001</v>
      </c>
      <c r="L383" s="23">
        <v>382.24</v>
      </c>
      <c r="M383" s="23">
        <v>3767.98</v>
      </c>
      <c r="N383" s="23">
        <v>0</v>
      </c>
      <c r="O383" s="23">
        <v>1387.2</v>
      </c>
      <c r="P383" s="23">
        <v>7195.2</v>
      </c>
      <c r="Q383" s="23">
        <v>8260</v>
      </c>
      <c r="R383" s="23">
        <v>1140</v>
      </c>
      <c r="S383" s="23">
        <v>0</v>
      </c>
      <c r="T383" s="23">
        <v>0</v>
      </c>
      <c r="U383" s="23">
        <v>46193.82</v>
      </c>
      <c r="V383" s="23">
        <v>0</v>
      </c>
      <c r="W383" s="23">
        <f t="shared" si="31"/>
        <v>46193.82</v>
      </c>
      <c r="X383" s="21">
        <v>57550</v>
      </c>
      <c r="Y383" s="21">
        <v>0</v>
      </c>
      <c r="Z383" s="21">
        <v>220</v>
      </c>
      <c r="AA383" s="21">
        <v>155</v>
      </c>
      <c r="AB383" s="23">
        <f>W383/(D383+E383)</f>
        <v>2006.6820156385752</v>
      </c>
      <c r="AC383" s="23">
        <f>W383/Z383</f>
        <v>209.97190909090909</v>
      </c>
      <c r="AD383" s="23" t="s">
        <v>1999</v>
      </c>
      <c r="AE383" s="284"/>
    </row>
    <row r="384" spans="1:31" x14ac:dyDescent="0.25">
      <c r="A384" s="21" t="s">
        <v>604</v>
      </c>
      <c r="B384" s="32" t="s">
        <v>1126</v>
      </c>
      <c r="C384" s="21" t="s">
        <v>1139</v>
      </c>
      <c r="D384" s="21">
        <v>23</v>
      </c>
      <c r="E384" s="21">
        <v>0</v>
      </c>
      <c r="F384" s="21" t="s">
        <v>177</v>
      </c>
      <c r="G384" s="21" t="s">
        <v>1139</v>
      </c>
      <c r="H384" s="21">
        <v>0</v>
      </c>
      <c r="I384" s="33">
        <v>20</v>
      </c>
      <c r="J384" s="33">
        <v>12</v>
      </c>
      <c r="K384" s="34">
        <v>26083</v>
      </c>
      <c r="L384" s="34">
        <v>422.68</v>
      </c>
      <c r="M384" s="34">
        <v>4084.6</v>
      </c>
      <c r="N384" s="23">
        <v>0</v>
      </c>
      <c r="O384" s="23">
        <v>1669.8</v>
      </c>
      <c r="P384" s="34">
        <v>9838.2000000000007</v>
      </c>
      <c r="Q384" s="23">
        <v>9808</v>
      </c>
      <c r="R384" s="34">
        <v>1140</v>
      </c>
      <c r="S384" s="23">
        <v>0</v>
      </c>
      <c r="T384" s="23">
        <v>0</v>
      </c>
      <c r="U384" s="23">
        <v>53046.27</v>
      </c>
      <c r="V384" s="23">
        <v>0</v>
      </c>
      <c r="W384" s="23">
        <f t="shared" si="31"/>
        <v>53046.27</v>
      </c>
      <c r="X384" s="21">
        <v>57500</v>
      </c>
      <c r="Y384" s="21">
        <v>0</v>
      </c>
      <c r="Z384" s="21">
        <v>240</v>
      </c>
      <c r="AA384" s="21">
        <v>218</v>
      </c>
      <c r="AB384" s="23">
        <f>W384/(D384+E384)</f>
        <v>2306.3595652173913</v>
      </c>
      <c r="AC384" s="23">
        <f t="shared" ref="AC384:AC389" si="36">U384/Z384</f>
        <v>221.02612499999998</v>
      </c>
      <c r="AD384" s="23" t="s">
        <v>1731</v>
      </c>
      <c r="AE384" s="284"/>
    </row>
    <row r="385" spans="1:31" x14ac:dyDescent="0.25">
      <c r="A385" s="21" t="s">
        <v>50</v>
      </c>
      <c r="B385" s="32" t="s">
        <v>1085</v>
      </c>
      <c r="C385" s="21" t="s">
        <v>1098</v>
      </c>
      <c r="D385" s="21">
        <v>23.09</v>
      </c>
      <c r="E385" s="21">
        <v>0</v>
      </c>
      <c r="F385" s="21" t="s">
        <v>177</v>
      </c>
      <c r="G385" s="21" t="s">
        <v>1098</v>
      </c>
      <c r="H385" s="21">
        <v>0</v>
      </c>
      <c r="I385" s="21">
        <v>20</v>
      </c>
      <c r="J385" s="33">
        <v>12</v>
      </c>
      <c r="K385" s="23">
        <v>26493.599999999999</v>
      </c>
      <c r="L385" s="23">
        <v>430.89</v>
      </c>
      <c r="M385" s="23">
        <v>4148.8999999999996</v>
      </c>
      <c r="N385" s="23">
        <v>0</v>
      </c>
      <c r="O385" s="23">
        <v>1866.8</v>
      </c>
      <c r="P385" s="23">
        <v>12285.6</v>
      </c>
      <c r="Q385" s="23">
        <v>8260</v>
      </c>
      <c r="R385" s="23">
        <v>1140</v>
      </c>
      <c r="S385" s="23">
        <v>0</v>
      </c>
      <c r="T385" s="23">
        <v>0</v>
      </c>
      <c r="U385" s="23">
        <v>54625.79</v>
      </c>
      <c r="V385" s="23">
        <v>0</v>
      </c>
      <c r="W385" s="23">
        <f t="shared" si="31"/>
        <v>54625.79</v>
      </c>
      <c r="X385" s="21">
        <v>57725</v>
      </c>
      <c r="Y385" s="21">
        <v>0</v>
      </c>
      <c r="Z385" s="21">
        <v>240</v>
      </c>
      <c r="AA385" s="21">
        <v>215</v>
      </c>
      <c r="AB385" s="23">
        <f>W385/(D385 +E385)</f>
        <v>2365.7769597228239</v>
      </c>
      <c r="AC385" s="23">
        <f t="shared" si="36"/>
        <v>227.60745833333334</v>
      </c>
      <c r="AD385" s="23" t="s">
        <v>1687</v>
      </c>
      <c r="AE385" s="284"/>
    </row>
    <row r="386" spans="1:31" x14ac:dyDescent="0.25">
      <c r="A386" s="21" t="s">
        <v>607</v>
      </c>
      <c r="B386" s="32" t="s">
        <v>1085</v>
      </c>
      <c r="C386" s="21" t="s">
        <v>1090</v>
      </c>
      <c r="D386" s="21">
        <v>22.98</v>
      </c>
      <c r="E386" s="21">
        <v>0</v>
      </c>
      <c r="F386" s="21" t="s">
        <v>177</v>
      </c>
      <c r="G386" s="21" t="s">
        <v>1090</v>
      </c>
      <c r="H386" s="21">
        <v>0</v>
      </c>
      <c r="I386" s="33">
        <v>20</v>
      </c>
      <c r="J386" s="33">
        <v>11</v>
      </c>
      <c r="K386" s="34">
        <v>26083</v>
      </c>
      <c r="L386" s="34">
        <v>422.68</v>
      </c>
      <c r="M386" s="34">
        <v>4084.6</v>
      </c>
      <c r="N386" s="23">
        <v>0</v>
      </c>
      <c r="O386" s="23">
        <v>1669.8</v>
      </c>
      <c r="P386" s="34">
        <v>9838.2000000000007</v>
      </c>
      <c r="Q386" s="23">
        <v>8260</v>
      </c>
      <c r="R386" s="34">
        <v>1140</v>
      </c>
      <c r="S386" s="23">
        <v>0</v>
      </c>
      <c r="T386" s="23">
        <v>0</v>
      </c>
      <c r="U386" s="23">
        <v>51498.27</v>
      </c>
      <c r="V386" s="23">
        <v>0</v>
      </c>
      <c r="W386" s="23">
        <f>U386+V386</f>
        <v>51498.27</v>
      </c>
      <c r="X386" s="21">
        <v>57450</v>
      </c>
      <c r="Y386" s="21">
        <v>0</v>
      </c>
      <c r="Z386" s="21">
        <v>240</v>
      </c>
      <c r="AA386" s="21">
        <v>234</v>
      </c>
      <c r="AB386" s="23">
        <f>W386/(D386+E386)</f>
        <v>2241.0039164490859</v>
      </c>
      <c r="AC386" s="23">
        <f t="shared" si="36"/>
        <v>214.57612499999999</v>
      </c>
      <c r="AD386" s="23" t="s">
        <v>1925</v>
      </c>
      <c r="AE386" s="284"/>
    </row>
    <row r="387" spans="1:31" x14ac:dyDescent="0.25">
      <c r="A387" s="21" t="s">
        <v>50</v>
      </c>
      <c r="B387" s="32" t="s">
        <v>1211</v>
      </c>
      <c r="C387" s="21" t="s">
        <v>1221</v>
      </c>
      <c r="D387" s="21">
        <v>23.106999999999999</v>
      </c>
      <c r="E387" s="21">
        <v>0</v>
      </c>
      <c r="F387" s="21" t="s">
        <v>177</v>
      </c>
      <c r="G387" s="21" t="s">
        <v>1221</v>
      </c>
      <c r="H387" s="21">
        <v>0</v>
      </c>
      <c r="I387" s="21">
        <v>18</v>
      </c>
      <c r="J387" s="33">
        <v>11</v>
      </c>
      <c r="K387" s="23">
        <v>22350.78</v>
      </c>
      <c r="L387" s="23">
        <v>353.47</v>
      </c>
      <c r="M387" s="23">
        <v>0</v>
      </c>
      <c r="N387" s="23">
        <v>0</v>
      </c>
      <c r="O387" s="23">
        <v>960.84</v>
      </c>
      <c r="P387" s="23">
        <v>0</v>
      </c>
      <c r="Q387" s="23">
        <v>0</v>
      </c>
      <c r="R387" s="23">
        <v>0</v>
      </c>
      <c r="S387" s="23">
        <v>0</v>
      </c>
      <c r="T387" s="23">
        <v>6048</v>
      </c>
      <c r="U387" s="23">
        <v>29713.09</v>
      </c>
      <c r="V387" s="23">
        <v>0</v>
      </c>
      <c r="W387" s="23">
        <f>U387+V387</f>
        <v>29713.09</v>
      </c>
      <c r="X387" s="21">
        <v>519901</v>
      </c>
      <c r="Y387" s="21">
        <v>18</v>
      </c>
      <c r="Z387" s="21">
        <v>198</v>
      </c>
      <c r="AA387" s="21">
        <v>187</v>
      </c>
      <c r="AB387" s="23">
        <f>W387/(D387 +E387)</f>
        <v>1285.8912883541784</v>
      </c>
      <c r="AC387" s="23">
        <f t="shared" si="36"/>
        <v>150.0661111111111</v>
      </c>
      <c r="AD387" s="23" t="s">
        <v>1993</v>
      </c>
      <c r="AE387" s="284"/>
    </row>
    <row r="388" spans="1:31" x14ac:dyDescent="0.25">
      <c r="A388" s="21" t="s">
        <v>50</v>
      </c>
      <c r="B388" s="32" t="s">
        <v>966</v>
      </c>
      <c r="C388" s="21" t="s">
        <v>978</v>
      </c>
      <c r="D388" s="21">
        <v>0</v>
      </c>
      <c r="E388" s="21">
        <v>7.03</v>
      </c>
      <c r="F388" s="21" t="s">
        <v>544</v>
      </c>
      <c r="G388" s="21" t="s">
        <v>978</v>
      </c>
      <c r="H388" s="21">
        <v>0</v>
      </c>
      <c r="I388" s="21">
        <v>5</v>
      </c>
      <c r="J388" s="33">
        <v>12</v>
      </c>
      <c r="K388" s="23">
        <v>5900</v>
      </c>
      <c r="L388" s="23">
        <v>94.5</v>
      </c>
      <c r="M388" s="23">
        <v>923.94</v>
      </c>
      <c r="N388" s="23">
        <v>0</v>
      </c>
      <c r="O388" s="23">
        <v>254.5</v>
      </c>
      <c r="P388" s="23">
        <v>629.20000000000005</v>
      </c>
      <c r="Q388" s="23">
        <v>2055.5500000000002</v>
      </c>
      <c r="R388" s="23">
        <v>285</v>
      </c>
      <c r="S388" s="23">
        <v>0</v>
      </c>
      <c r="T388" s="23">
        <v>0</v>
      </c>
      <c r="U388" s="23">
        <f>SUM(K388:T388)</f>
        <v>10142.69</v>
      </c>
      <c r="V388" s="23">
        <v>0</v>
      </c>
      <c r="W388" s="23">
        <f>U388+V388</f>
        <v>10142.69</v>
      </c>
      <c r="X388" s="21">
        <v>4375</v>
      </c>
      <c r="Y388" s="21">
        <v>0</v>
      </c>
      <c r="Z388" s="21">
        <v>60</v>
      </c>
      <c r="AA388" s="21">
        <v>60</v>
      </c>
      <c r="AB388" s="23">
        <f>W388/(D388 +E388)</f>
        <v>1442.7724039829304</v>
      </c>
      <c r="AC388" s="23">
        <f t="shared" si="36"/>
        <v>169.04483333333334</v>
      </c>
      <c r="AD388" s="23"/>
      <c r="AE388" s="284">
        <v>0.24</v>
      </c>
    </row>
    <row r="389" spans="1:31" x14ac:dyDescent="0.25">
      <c r="A389" s="21" t="s">
        <v>50</v>
      </c>
      <c r="B389" s="32" t="s">
        <v>1022</v>
      </c>
      <c r="C389" s="21" t="s">
        <v>1037</v>
      </c>
      <c r="D389" s="21">
        <v>8.5500000000000007</v>
      </c>
      <c r="E389" s="21">
        <v>0</v>
      </c>
      <c r="F389" s="21" t="s">
        <v>177</v>
      </c>
      <c r="G389" s="21" t="s">
        <v>1037</v>
      </c>
      <c r="H389" s="21">
        <v>0</v>
      </c>
      <c r="I389" s="21">
        <v>20</v>
      </c>
      <c r="J389" s="33">
        <v>12</v>
      </c>
      <c r="K389" s="23">
        <v>24871.200000000001</v>
      </c>
      <c r="L389" s="23">
        <v>398.04</v>
      </c>
      <c r="M389" s="23">
        <v>3891.7</v>
      </c>
      <c r="N389" s="23">
        <v>0</v>
      </c>
      <c r="O389" s="23">
        <v>1078.8</v>
      </c>
      <c r="P389" s="23">
        <v>2496</v>
      </c>
      <c r="Q389" s="23">
        <v>10740</v>
      </c>
      <c r="R389" s="23">
        <v>1140</v>
      </c>
      <c r="S389" s="23">
        <v>0</v>
      </c>
      <c r="T389" s="23">
        <v>0</v>
      </c>
      <c r="U389" s="23">
        <v>44595.74</v>
      </c>
      <c r="V389" s="23">
        <v>0</v>
      </c>
      <c r="W389" s="23">
        <f>U389+V389</f>
        <v>44595.74</v>
      </c>
      <c r="X389" s="21">
        <v>20550</v>
      </c>
      <c r="Y389" s="21">
        <v>0</v>
      </c>
      <c r="Z389" s="21">
        <v>240</v>
      </c>
      <c r="AA389" s="21">
        <v>132</v>
      </c>
      <c r="AB389" s="23">
        <f>W389/(D389 +E389)</f>
        <v>5215.8760233918119</v>
      </c>
      <c r="AC389" s="23">
        <f t="shared" si="36"/>
        <v>185.81558333333334</v>
      </c>
      <c r="AD389" s="23"/>
      <c r="AE389" s="284"/>
    </row>
  </sheetData>
  <pageMargins left="0.7" right="0.7" top="0.75" bottom="0.75" header="0.3" footer="0.3"/>
  <legacyDrawing r:id="rId1"/>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E427"/>
  <sheetViews>
    <sheetView tabSelected="1" topLeftCell="A220" workbookViewId="0">
      <selection activeCell="A218" sqref="A218:IV218"/>
    </sheetView>
  </sheetViews>
  <sheetFormatPr defaultRowHeight="13.2" x14ac:dyDescent="0.25"/>
  <cols>
    <col min="1" max="1" width="15.88671875" customWidth="1"/>
    <col min="2" max="2" width="16.33203125" customWidth="1"/>
    <col min="3" max="3" width="13.88671875" customWidth="1"/>
    <col min="4" max="4" width="15.109375" customWidth="1"/>
    <col min="6" max="6" width="22.5546875" customWidth="1"/>
    <col min="7" max="7" width="12.5546875" customWidth="1"/>
    <col min="8" max="8" width="0" hidden="1" customWidth="1"/>
    <col min="10" max="23" width="0" hidden="1" customWidth="1"/>
    <col min="25" max="29" width="0" hidden="1" customWidth="1"/>
    <col min="30" max="30" width="25.5546875" customWidth="1"/>
    <col min="31" max="31" width="21" customWidth="1"/>
  </cols>
  <sheetData>
    <row r="1" spans="1:31" ht="41.4" x14ac:dyDescent="0.25">
      <c r="A1" s="146" t="s">
        <v>0</v>
      </c>
      <c r="B1" s="146" t="s">
        <v>1</v>
      </c>
      <c r="C1" s="146" t="s">
        <v>16</v>
      </c>
      <c r="D1" s="43" t="s">
        <v>523</v>
      </c>
      <c r="E1" s="43" t="s">
        <v>524</v>
      </c>
      <c r="F1" s="43" t="s">
        <v>2</v>
      </c>
      <c r="G1" s="146" t="s">
        <v>3</v>
      </c>
      <c r="H1" s="43" t="s">
        <v>29</v>
      </c>
      <c r="I1" s="43" t="s">
        <v>25</v>
      </c>
      <c r="J1" s="43" t="s">
        <v>26</v>
      </c>
      <c r="K1" s="43" t="s">
        <v>20</v>
      </c>
      <c r="L1" s="43" t="s">
        <v>773</v>
      </c>
      <c r="M1" s="43" t="s">
        <v>13</v>
      </c>
      <c r="N1" s="43" t="s">
        <v>21</v>
      </c>
      <c r="O1" s="146" t="s">
        <v>7</v>
      </c>
      <c r="P1" s="43" t="s">
        <v>22</v>
      </c>
      <c r="Q1" s="146" t="s">
        <v>9</v>
      </c>
      <c r="R1" s="146" t="s">
        <v>23</v>
      </c>
      <c r="S1" s="146" t="s">
        <v>24</v>
      </c>
      <c r="T1" s="146" t="s">
        <v>12</v>
      </c>
      <c r="U1" s="146" t="s">
        <v>19</v>
      </c>
      <c r="V1" s="43" t="s">
        <v>170</v>
      </c>
      <c r="W1" s="43" t="s">
        <v>171</v>
      </c>
      <c r="X1" s="43" t="s">
        <v>163</v>
      </c>
      <c r="Y1" s="43" t="s">
        <v>164</v>
      </c>
      <c r="Z1" s="43" t="s">
        <v>165</v>
      </c>
      <c r="AA1" s="43" t="s">
        <v>166</v>
      </c>
      <c r="AB1" s="146" t="s">
        <v>167</v>
      </c>
      <c r="AC1" s="146" t="s">
        <v>168</v>
      </c>
      <c r="AD1" s="146" t="s">
        <v>1405</v>
      </c>
      <c r="AE1" s="146" t="s">
        <v>1406</v>
      </c>
    </row>
    <row r="2" spans="1:31" x14ac:dyDescent="0.25">
      <c r="A2" s="21" t="s">
        <v>650</v>
      </c>
      <c r="B2" s="39" t="s">
        <v>653</v>
      </c>
      <c r="C2" s="21" t="s">
        <v>666</v>
      </c>
      <c r="D2" s="21">
        <v>7</v>
      </c>
      <c r="E2" s="21">
        <v>0</v>
      </c>
      <c r="F2" s="21" t="s">
        <v>177</v>
      </c>
      <c r="G2" s="21" t="s">
        <v>666</v>
      </c>
      <c r="H2" s="21">
        <v>0</v>
      </c>
      <c r="I2" s="21">
        <v>20</v>
      </c>
      <c r="J2" s="21">
        <v>11</v>
      </c>
      <c r="K2" s="114">
        <v>19736</v>
      </c>
      <c r="L2" s="114">
        <v>0</v>
      </c>
      <c r="M2" s="114">
        <v>1973.6</v>
      </c>
      <c r="N2" s="114">
        <v>0</v>
      </c>
      <c r="O2" s="114">
        <v>823.6</v>
      </c>
      <c r="P2" s="114">
        <v>2283.8000000000002</v>
      </c>
      <c r="Q2" s="114">
        <v>7100</v>
      </c>
      <c r="R2" s="114">
        <v>1140</v>
      </c>
      <c r="S2" s="114">
        <v>0</v>
      </c>
      <c r="T2" s="23">
        <v>0</v>
      </c>
      <c r="U2" s="114">
        <v>33057</v>
      </c>
      <c r="V2" s="23">
        <v>0</v>
      </c>
      <c r="W2" s="23">
        <f>U2+V2</f>
        <v>33057</v>
      </c>
      <c r="X2" s="21">
        <v>17500</v>
      </c>
      <c r="Y2" s="21">
        <v>0</v>
      </c>
      <c r="Z2" s="21">
        <v>240</v>
      </c>
      <c r="AA2" s="21">
        <v>227</v>
      </c>
      <c r="AB2" s="23">
        <f>W2/(D2+E2)</f>
        <v>4722.4285714285716</v>
      </c>
      <c r="AC2" s="23">
        <f>W2/Z2</f>
        <v>137.73750000000001</v>
      </c>
      <c r="AD2" s="23" t="s">
        <v>1902</v>
      </c>
      <c r="AE2" s="284"/>
    </row>
    <row r="3" spans="1:31" x14ac:dyDescent="0.25">
      <c r="A3" s="21" t="s">
        <v>650</v>
      </c>
      <c r="B3" s="39" t="s">
        <v>689</v>
      </c>
      <c r="C3" s="21" t="s">
        <v>698</v>
      </c>
      <c r="D3" s="21">
        <v>7</v>
      </c>
      <c r="E3" s="21">
        <v>0</v>
      </c>
      <c r="F3" s="21" t="s">
        <v>177</v>
      </c>
      <c r="G3" s="21" t="s">
        <v>698</v>
      </c>
      <c r="H3" s="21">
        <v>0</v>
      </c>
      <c r="I3" s="21">
        <v>20</v>
      </c>
      <c r="J3" s="21">
        <v>11</v>
      </c>
      <c r="K3" s="114">
        <v>19736</v>
      </c>
      <c r="L3" s="114">
        <v>0</v>
      </c>
      <c r="M3" s="114">
        <v>1973.6</v>
      </c>
      <c r="N3" s="114">
        <v>0</v>
      </c>
      <c r="O3" s="114">
        <v>823.6</v>
      </c>
      <c r="P3" s="114">
        <v>2283.8000000000002</v>
      </c>
      <c r="Q3" s="114">
        <v>7100</v>
      </c>
      <c r="R3" s="114">
        <v>1140</v>
      </c>
      <c r="S3" s="114">
        <v>0</v>
      </c>
      <c r="T3" s="23">
        <v>0</v>
      </c>
      <c r="U3" s="114">
        <v>33057</v>
      </c>
      <c r="V3" s="23">
        <v>0</v>
      </c>
      <c r="W3" s="23">
        <f>U3+V3</f>
        <v>33057</v>
      </c>
      <c r="X3" s="21">
        <v>17500</v>
      </c>
      <c r="Y3" s="21">
        <v>0</v>
      </c>
      <c r="Z3" s="21">
        <v>240</v>
      </c>
      <c r="AA3" s="21">
        <v>237</v>
      </c>
      <c r="AB3" s="23">
        <f>W3/(D3+E3)</f>
        <v>4722.4285714285716</v>
      </c>
      <c r="AC3" s="23">
        <f>W3/Z3</f>
        <v>137.73750000000001</v>
      </c>
      <c r="AD3" s="23" t="s">
        <v>1901</v>
      </c>
      <c r="AE3" s="284"/>
    </row>
    <row r="4" spans="1:31" x14ac:dyDescent="0.25">
      <c r="A4" s="21" t="s">
        <v>464</v>
      </c>
      <c r="B4" s="38" t="s">
        <v>561</v>
      </c>
      <c r="C4" s="21" t="s">
        <v>575</v>
      </c>
      <c r="D4" s="21">
        <v>0</v>
      </c>
      <c r="E4" s="21">
        <v>0</v>
      </c>
      <c r="F4" s="21" t="s">
        <v>2023</v>
      </c>
      <c r="G4" s="21" t="s">
        <v>575</v>
      </c>
      <c r="H4" s="21">
        <v>0</v>
      </c>
      <c r="I4" s="21">
        <v>20</v>
      </c>
      <c r="J4" s="21">
        <v>11</v>
      </c>
      <c r="K4" s="23">
        <v>20278.8</v>
      </c>
      <c r="L4" s="23">
        <v>0</v>
      </c>
      <c r="M4" s="23">
        <v>4055.76</v>
      </c>
      <c r="N4" s="23">
        <v>0</v>
      </c>
      <c r="O4" s="23">
        <v>957</v>
      </c>
      <c r="P4" s="23">
        <v>403.8</v>
      </c>
      <c r="Q4" s="23">
        <v>10362</v>
      </c>
      <c r="R4" s="23">
        <v>1000</v>
      </c>
      <c r="S4" s="23">
        <v>0</v>
      </c>
      <c r="T4" s="23">
        <v>9600</v>
      </c>
      <c r="U4" s="23">
        <v>46657.36</v>
      </c>
      <c r="V4" s="23">
        <v>0</v>
      </c>
      <c r="W4" s="23">
        <f>U4+V4</f>
        <v>46657.36</v>
      </c>
      <c r="X4" s="21">
        <v>17500</v>
      </c>
      <c r="Y4" s="21">
        <v>20</v>
      </c>
      <c r="Z4" s="21">
        <v>220</v>
      </c>
      <c r="AA4" s="21">
        <v>215</v>
      </c>
      <c r="AB4" s="23" t="e">
        <f>W4/(D4+E4)</f>
        <v>#DIV/0!</v>
      </c>
      <c r="AC4" s="23">
        <f>W4/Z4</f>
        <v>212.07890909090909</v>
      </c>
      <c r="AD4" s="23" t="s">
        <v>637</v>
      </c>
      <c r="AE4" s="284"/>
    </row>
    <row r="5" spans="1:31" x14ac:dyDescent="0.25">
      <c r="A5" s="21" t="s">
        <v>268</v>
      </c>
      <c r="B5" s="39" t="s">
        <v>263</v>
      </c>
      <c r="C5" s="21" t="s">
        <v>275</v>
      </c>
      <c r="D5" s="21">
        <v>0</v>
      </c>
      <c r="E5" s="21">
        <v>0</v>
      </c>
      <c r="F5" s="21" t="s">
        <v>637</v>
      </c>
      <c r="G5" s="21" t="s">
        <v>275</v>
      </c>
      <c r="H5" s="21">
        <v>0</v>
      </c>
      <c r="I5" s="21">
        <v>20</v>
      </c>
      <c r="J5" s="21">
        <v>11</v>
      </c>
      <c r="K5" s="114">
        <v>14124</v>
      </c>
      <c r="L5" s="114">
        <v>0</v>
      </c>
      <c r="M5" s="114">
        <v>2824</v>
      </c>
      <c r="N5" s="114">
        <v>0</v>
      </c>
      <c r="O5" s="114">
        <v>911</v>
      </c>
      <c r="P5" s="114">
        <v>43</v>
      </c>
      <c r="Q5" s="114">
        <v>4800</v>
      </c>
      <c r="R5" s="114">
        <v>700</v>
      </c>
      <c r="S5" s="114">
        <v>0</v>
      </c>
      <c r="T5" s="114">
        <v>6240</v>
      </c>
      <c r="U5" s="114">
        <v>29642.799999999999</v>
      </c>
      <c r="V5" s="23">
        <v>0</v>
      </c>
      <c r="W5" s="23">
        <f>U5+V5</f>
        <v>29642.799999999999</v>
      </c>
      <c r="X5" s="21">
        <v>17250</v>
      </c>
      <c r="Y5" s="21">
        <v>20</v>
      </c>
      <c r="Z5" s="21">
        <v>220</v>
      </c>
      <c r="AA5" s="21">
        <v>220</v>
      </c>
      <c r="AB5" s="23" t="e">
        <f>W5/(D5+E5)</f>
        <v>#DIV/0!</v>
      </c>
      <c r="AC5" s="23">
        <f>W5/Z5</f>
        <v>134.74</v>
      </c>
      <c r="AD5" s="23" t="s">
        <v>637</v>
      </c>
      <c r="AE5" s="284"/>
    </row>
    <row r="6" spans="1:31" x14ac:dyDescent="0.25">
      <c r="A6" s="21" t="s">
        <v>287</v>
      </c>
      <c r="B6" s="39" t="s">
        <v>308</v>
      </c>
      <c r="C6" s="21" t="s">
        <v>295</v>
      </c>
      <c r="D6" s="21">
        <v>0</v>
      </c>
      <c r="E6" s="21">
        <v>0</v>
      </c>
      <c r="F6" s="21" t="s">
        <v>637</v>
      </c>
      <c r="G6" s="21" t="s">
        <v>295</v>
      </c>
      <c r="H6" s="21">
        <v>0</v>
      </c>
      <c r="I6" s="21">
        <v>20</v>
      </c>
      <c r="J6" s="21">
        <v>12</v>
      </c>
      <c r="K6" s="114">
        <v>16336.8</v>
      </c>
      <c r="L6" s="114">
        <v>0</v>
      </c>
      <c r="M6" s="114">
        <v>3267.36</v>
      </c>
      <c r="N6" s="114">
        <v>0</v>
      </c>
      <c r="O6" s="114">
        <v>1044</v>
      </c>
      <c r="P6" s="114">
        <v>57</v>
      </c>
      <c r="Q6" s="114">
        <v>6708</v>
      </c>
      <c r="R6" s="114">
        <v>700</v>
      </c>
      <c r="S6" s="114">
        <v>0</v>
      </c>
      <c r="T6" s="114">
        <v>6760</v>
      </c>
      <c r="U6" s="114">
        <v>34873.160000000003</v>
      </c>
      <c r="V6" s="23">
        <v>0</v>
      </c>
      <c r="W6" s="23">
        <f>U6+V6</f>
        <v>34873.160000000003</v>
      </c>
      <c r="X6" s="21">
        <v>12250</v>
      </c>
      <c r="Y6" s="21">
        <v>0</v>
      </c>
      <c r="Z6" s="21">
        <v>325</v>
      </c>
      <c r="AA6" s="21">
        <v>289</v>
      </c>
      <c r="AB6" s="23" t="e">
        <f>W6/(D6+E6)</f>
        <v>#DIV/0!</v>
      </c>
      <c r="AC6" s="23">
        <f>W6/Z6</f>
        <v>107.30203076923078</v>
      </c>
      <c r="AD6" s="23" t="s">
        <v>637</v>
      </c>
      <c r="AE6" s="284"/>
    </row>
    <row r="7" spans="1:31" x14ac:dyDescent="0.25">
      <c r="A7" s="21" t="s">
        <v>399</v>
      </c>
      <c r="B7" s="39" t="s">
        <v>257</v>
      </c>
      <c r="C7" s="21" t="s">
        <v>412</v>
      </c>
      <c r="D7" s="21">
        <v>5.4</v>
      </c>
      <c r="E7" s="21">
        <v>0</v>
      </c>
      <c r="F7" s="21" t="s">
        <v>177</v>
      </c>
      <c r="G7" s="21" t="s">
        <v>412</v>
      </c>
      <c r="H7" s="21">
        <v>0</v>
      </c>
      <c r="I7" s="21">
        <v>20</v>
      </c>
      <c r="J7" s="21">
        <v>11</v>
      </c>
      <c r="K7" s="114">
        <v>15268</v>
      </c>
      <c r="L7" s="114">
        <v>0</v>
      </c>
      <c r="M7" s="114">
        <v>3053.6</v>
      </c>
      <c r="N7" s="114">
        <v>0</v>
      </c>
      <c r="O7" s="114">
        <v>911</v>
      </c>
      <c r="P7" s="114">
        <v>43</v>
      </c>
      <c r="Q7" s="114">
        <v>4800</v>
      </c>
      <c r="R7" s="114">
        <v>700</v>
      </c>
      <c r="S7" s="114">
        <v>0</v>
      </c>
      <c r="T7" s="23">
        <v>0</v>
      </c>
      <c r="U7" s="114">
        <v>24775.599999999999</v>
      </c>
      <c r="V7" s="23">
        <v>0</v>
      </c>
      <c r="W7" s="23">
        <f>U7+V7</f>
        <v>24775.599999999999</v>
      </c>
      <c r="X7" s="21">
        <v>13500</v>
      </c>
      <c r="Y7" s="21">
        <v>0</v>
      </c>
      <c r="Z7" s="21">
        <v>220</v>
      </c>
      <c r="AA7" s="21">
        <v>216</v>
      </c>
      <c r="AB7" s="23">
        <f>W7/(D7+E7)</f>
        <v>4588.0740740740739</v>
      </c>
      <c r="AC7" s="23">
        <f>W7/Z7</f>
        <v>112.61636363636363</v>
      </c>
      <c r="AD7" s="23" t="s">
        <v>637</v>
      </c>
      <c r="AE7" s="284"/>
    </row>
    <row r="8" spans="1:31" x14ac:dyDescent="0.25">
      <c r="A8" s="21" t="s">
        <v>650</v>
      </c>
      <c r="B8" s="39" t="s">
        <v>566</v>
      </c>
      <c r="C8" s="21" t="s">
        <v>736</v>
      </c>
      <c r="D8" s="21">
        <v>3.5</v>
      </c>
      <c r="E8" s="21">
        <v>0</v>
      </c>
      <c r="F8" s="21" t="s">
        <v>177</v>
      </c>
      <c r="G8" s="21" t="s">
        <v>736</v>
      </c>
      <c r="H8" s="21">
        <v>0</v>
      </c>
      <c r="I8" s="21">
        <v>10</v>
      </c>
      <c r="J8" s="21">
        <v>11</v>
      </c>
      <c r="K8" s="114">
        <v>9868</v>
      </c>
      <c r="L8" s="114">
        <v>0</v>
      </c>
      <c r="M8" s="114">
        <v>986.8</v>
      </c>
      <c r="N8" s="114">
        <v>0</v>
      </c>
      <c r="O8" s="114">
        <v>411.8</v>
      </c>
      <c r="P8" s="114">
        <v>1141.9000000000001</v>
      </c>
      <c r="Q8" s="114">
        <v>3550</v>
      </c>
      <c r="R8" s="114">
        <v>570</v>
      </c>
      <c r="S8" s="114">
        <v>0</v>
      </c>
      <c r="T8" s="23">
        <v>0</v>
      </c>
      <c r="U8" s="114">
        <v>16528.5</v>
      </c>
      <c r="V8" s="23">
        <v>0</v>
      </c>
      <c r="W8" s="23">
        <f>U8+V8</f>
        <v>16528.5</v>
      </c>
      <c r="X8" s="21">
        <v>8750</v>
      </c>
      <c r="Y8" s="21">
        <v>0</v>
      </c>
      <c r="Z8" s="21">
        <v>110</v>
      </c>
      <c r="AA8" s="21">
        <v>83</v>
      </c>
      <c r="AB8" s="23">
        <f>W8/(D8+E8)</f>
        <v>4722.4285714285716</v>
      </c>
      <c r="AC8" s="23">
        <f>W8/Z8</f>
        <v>150.2590909090909</v>
      </c>
      <c r="AD8" s="23" t="s">
        <v>637</v>
      </c>
      <c r="AE8" s="284"/>
    </row>
    <row r="9" spans="1:31" x14ac:dyDescent="0.25">
      <c r="A9" s="21" t="s">
        <v>287</v>
      </c>
      <c r="B9" s="39" t="s">
        <v>266</v>
      </c>
      <c r="C9" s="21" t="s">
        <v>288</v>
      </c>
      <c r="D9" s="21">
        <v>0</v>
      </c>
      <c r="E9" s="21">
        <v>0</v>
      </c>
      <c r="F9" s="21" t="s">
        <v>438</v>
      </c>
      <c r="G9" s="21" t="s">
        <v>288</v>
      </c>
      <c r="H9" s="21">
        <v>0</v>
      </c>
      <c r="I9" s="21">
        <v>28</v>
      </c>
      <c r="J9" s="21">
        <v>12</v>
      </c>
      <c r="K9" s="114">
        <v>14338.4</v>
      </c>
      <c r="L9" s="114">
        <v>0</v>
      </c>
      <c r="M9" s="114">
        <v>2867.68</v>
      </c>
      <c r="N9" s="114">
        <v>0</v>
      </c>
      <c r="O9" s="114">
        <v>1015.4</v>
      </c>
      <c r="P9" s="114">
        <v>43</v>
      </c>
      <c r="Q9" s="114">
        <v>3648.4</v>
      </c>
      <c r="R9" s="114">
        <v>700</v>
      </c>
      <c r="S9" s="114">
        <v>0</v>
      </c>
      <c r="T9" s="23">
        <v>0</v>
      </c>
      <c r="U9" s="114">
        <v>22612.880000000001</v>
      </c>
      <c r="V9" s="23">
        <v>0</v>
      </c>
      <c r="W9" s="23">
        <f>U9+V9</f>
        <v>22612.880000000001</v>
      </c>
      <c r="X9" s="21">
        <v>0</v>
      </c>
      <c r="Y9" s="21">
        <v>0</v>
      </c>
      <c r="Z9" s="21">
        <v>363</v>
      </c>
      <c r="AA9" s="21">
        <v>279</v>
      </c>
      <c r="AB9" s="23" t="e">
        <f>W9/(D9+E9)</f>
        <v>#DIV/0!</v>
      </c>
      <c r="AC9" s="23">
        <f>W9/Z9</f>
        <v>62.294435261707989</v>
      </c>
      <c r="AD9" s="23" t="s">
        <v>35</v>
      </c>
      <c r="AE9" s="284"/>
    </row>
    <row r="10" spans="1:31" x14ac:dyDescent="0.25">
      <c r="A10" s="21" t="s">
        <v>287</v>
      </c>
      <c r="B10" s="39" t="s">
        <v>233</v>
      </c>
      <c r="C10" s="21" t="s">
        <v>289</v>
      </c>
      <c r="D10" s="21">
        <v>0</v>
      </c>
      <c r="E10" s="21">
        <v>0</v>
      </c>
      <c r="F10" s="21" t="s">
        <v>438</v>
      </c>
      <c r="G10" s="21" t="s">
        <v>289</v>
      </c>
      <c r="H10" s="21">
        <v>0</v>
      </c>
      <c r="I10" s="21">
        <v>24</v>
      </c>
      <c r="J10" s="21">
        <v>13</v>
      </c>
      <c r="K10" s="114">
        <v>14338.4</v>
      </c>
      <c r="L10" s="114">
        <v>0</v>
      </c>
      <c r="M10" s="114">
        <v>2867.68</v>
      </c>
      <c r="N10" s="114">
        <v>0</v>
      </c>
      <c r="O10" s="114">
        <v>1015.4</v>
      </c>
      <c r="P10" s="114">
        <v>43</v>
      </c>
      <c r="Q10" s="114">
        <v>4800</v>
      </c>
      <c r="R10" s="114">
        <v>700</v>
      </c>
      <c r="S10" s="23">
        <v>0</v>
      </c>
      <c r="T10" s="23">
        <v>0</v>
      </c>
      <c r="U10" s="114">
        <v>23764.48</v>
      </c>
      <c r="V10" s="23">
        <v>0</v>
      </c>
      <c r="W10" s="23">
        <f>U10+V10</f>
        <v>23764.48</v>
      </c>
      <c r="X10" s="21">
        <v>0</v>
      </c>
      <c r="Y10" s="21">
        <v>0</v>
      </c>
      <c r="Z10" s="21">
        <v>336</v>
      </c>
      <c r="AA10" s="21">
        <v>233</v>
      </c>
      <c r="AB10" s="23" t="e">
        <f>W10/(D10+E10)</f>
        <v>#DIV/0!</v>
      </c>
      <c r="AC10" s="23">
        <f>W10/Z10</f>
        <v>70.727619047619044</v>
      </c>
      <c r="AD10" s="23" t="s">
        <v>35</v>
      </c>
      <c r="AE10" s="284"/>
    </row>
    <row r="11" spans="1:31" x14ac:dyDescent="0.25">
      <c r="A11" s="21" t="s">
        <v>287</v>
      </c>
      <c r="B11" s="39" t="s">
        <v>234</v>
      </c>
      <c r="C11" s="21" t="s">
        <v>290</v>
      </c>
      <c r="D11" s="21">
        <v>0</v>
      </c>
      <c r="E11" s="21">
        <v>0</v>
      </c>
      <c r="F11" s="21" t="s">
        <v>438</v>
      </c>
      <c r="G11" s="21" t="s">
        <v>290</v>
      </c>
      <c r="H11" s="21">
        <v>0</v>
      </c>
      <c r="I11" s="21">
        <v>20</v>
      </c>
      <c r="J11" s="21">
        <v>11</v>
      </c>
      <c r="K11" s="114">
        <v>14338.4</v>
      </c>
      <c r="L11" s="114">
        <v>0</v>
      </c>
      <c r="M11" s="114">
        <v>2867.68</v>
      </c>
      <c r="N11" s="114">
        <v>0</v>
      </c>
      <c r="O11" s="114">
        <v>1015.4</v>
      </c>
      <c r="P11" s="114">
        <v>43</v>
      </c>
      <c r="Q11" s="114">
        <v>4800</v>
      </c>
      <c r="R11" s="114">
        <v>700</v>
      </c>
      <c r="S11" s="114">
        <v>0</v>
      </c>
      <c r="T11" s="23">
        <v>0</v>
      </c>
      <c r="U11" s="114">
        <v>23764.48</v>
      </c>
      <c r="V11" s="23">
        <v>0</v>
      </c>
      <c r="W11" s="23">
        <f>U11+V11</f>
        <v>23764.48</v>
      </c>
      <c r="X11" s="21">
        <v>0</v>
      </c>
      <c r="Y11" s="21">
        <v>0</v>
      </c>
      <c r="Z11" s="21">
        <v>222</v>
      </c>
      <c r="AA11" s="21">
        <v>189</v>
      </c>
      <c r="AB11" s="23" t="e">
        <f>W11/(D11+E11)</f>
        <v>#DIV/0!</v>
      </c>
      <c r="AC11" s="23">
        <f>W11/Z11</f>
        <v>107.04720720720721</v>
      </c>
      <c r="AD11" s="23" t="s">
        <v>35</v>
      </c>
      <c r="AE11" s="284"/>
    </row>
    <row r="12" spans="1:31" x14ac:dyDescent="0.25">
      <c r="A12" s="21" t="s">
        <v>287</v>
      </c>
      <c r="B12" s="39" t="s">
        <v>235</v>
      </c>
      <c r="C12" s="21" t="s">
        <v>291</v>
      </c>
      <c r="D12" s="21">
        <v>0</v>
      </c>
      <c r="E12" s="21">
        <v>0</v>
      </c>
      <c r="F12" s="21" t="s">
        <v>438</v>
      </c>
      <c r="G12" s="21" t="s">
        <v>291</v>
      </c>
      <c r="H12" s="21">
        <v>0</v>
      </c>
      <c r="I12" s="21">
        <v>20</v>
      </c>
      <c r="J12" s="21">
        <v>12</v>
      </c>
      <c r="K12" s="114">
        <v>14338.4</v>
      </c>
      <c r="L12" s="114">
        <v>0</v>
      </c>
      <c r="M12" s="114">
        <v>2867.68</v>
      </c>
      <c r="N12" s="114">
        <v>0</v>
      </c>
      <c r="O12" s="114">
        <v>1015.4</v>
      </c>
      <c r="P12" s="114">
        <v>43</v>
      </c>
      <c r="Q12" s="114">
        <v>4800</v>
      </c>
      <c r="R12" s="114">
        <v>700</v>
      </c>
      <c r="S12" s="114">
        <v>0</v>
      </c>
      <c r="T12" s="23">
        <v>0</v>
      </c>
      <c r="U12" s="114">
        <v>23764.48</v>
      </c>
      <c r="V12" s="23">
        <v>0</v>
      </c>
      <c r="W12" s="23">
        <f>U12+V12</f>
        <v>23764.48</v>
      </c>
      <c r="X12" s="21">
        <v>0</v>
      </c>
      <c r="Y12" s="21">
        <v>0</v>
      </c>
      <c r="Z12" s="21">
        <v>260</v>
      </c>
      <c r="AA12" s="21">
        <v>260</v>
      </c>
      <c r="AB12" s="23" t="e">
        <f>W12/(D12+E12)</f>
        <v>#DIV/0!</v>
      </c>
      <c r="AC12" s="23">
        <f>W12/Z12</f>
        <v>91.401846153846151</v>
      </c>
      <c r="AD12" s="23" t="s">
        <v>35</v>
      </c>
      <c r="AE12" s="284"/>
    </row>
    <row r="13" spans="1:31" x14ac:dyDescent="0.25">
      <c r="A13" s="21" t="s">
        <v>287</v>
      </c>
      <c r="B13" s="39" t="s">
        <v>305</v>
      </c>
      <c r="C13" s="21" t="s">
        <v>292</v>
      </c>
      <c r="D13" s="21">
        <v>0</v>
      </c>
      <c r="E13" s="21">
        <v>0</v>
      </c>
      <c r="F13" s="21" t="s">
        <v>438</v>
      </c>
      <c r="G13" s="21" t="s">
        <v>292</v>
      </c>
      <c r="H13" s="21">
        <v>0</v>
      </c>
      <c r="I13" s="21">
        <v>25</v>
      </c>
      <c r="J13" s="21">
        <v>12</v>
      </c>
      <c r="K13" s="114">
        <v>15287.8</v>
      </c>
      <c r="L13" s="114">
        <v>0</v>
      </c>
      <c r="M13" s="114">
        <v>3057.56</v>
      </c>
      <c r="N13" s="114">
        <v>0</v>
      </c>
      <c r="O13" s="114">
        <v>1102.4000000000001</v>
      </c>
      <c r="P13" s="114">
        <v>43</v>
      </c>
      <c r="Q13" s="114">
        <v>4800</v>
      </c>
      <c r="R13" s="114">
        <v>700</v>
      </c>
      <c r="S13" s="114">
        <v>0</v>
      </c>
      <c r="T13" s="23">
        <v>0</v>
      </c>
      <c r="U13" s="114">
        <v>24990.76</v>
      </c>
      <c r="V13" s="23">
        <v>0</v>
      </c>
      <c r="W13" s="23">
        <f>U13+V13</f>
        <v>24990.76</v>
      </c>
      <c r="X13" s="21">
        <v>0</v>
      </c>
      <c r="Y13" s="21">
        <v>0</v>
      </c>
      <c r="Z13" s="21">
        <v>325</v>
      </c>
      <c r="AA13" s="21">
        <v>280</v>
      </c>
      <c r="AB13" s="23" t="e">
        <f>W13/(D13+E13)</f>
        <v>#DIV/0!</v>
      </c>
      <c r="AC13" s="23">
        <f>W13/Z13</f>
        <v>76.894646153846153</v>
      </c>
      <c r="AD13" s="23" t="s">
        <v>35</v>
      </c>
      <c r="AE13" s="284"/>
    </row>
    <row r="14" spans="1:31" x14ac:dyDescent="0.25">
      <c r="A14" s="21" t="s">
        <v>287</v>
      </c>
      <c r="B14" s="39" t="s">
        <v>306</v>
      </c>
      <c r="C14" s="21" t="s">
        <v>293</v>
      </c>
      <c r="D14" s="21">
        <v>0</v>
      </c>
      <c r="E14" s="21">
        <v>0</v>
      </c>
      <c r="F14" s="21" t="s">
        <v>438</v>
      </c>
      <c r="G14" s="21" t="s">
        <v>293</v>
      </c>
      <c r="H14" s="21">
        <v>0</v>
      </c>
      <c r="I14" s="21">
        <v>25</v>
      </c>
      <c r="J14" s="21">
        <v>12</v>
      </c>
      <c r="K14" s="114">
        <v>15287.8</v>
      </c>
      <c r="L14" s="114">
        <v>0</v>
      </c>
      <c r="M14" s="114">
        <v>3057.56</v>
      </c>
      <c r="N14" s="114">
        <v>0</v>
      </c>
      <c r="O14" s="114">
        <v>1102.4000000000001</v>
      </c>
      <c r="P14" s="114">
        <v>57</v>
      </c>
      <c r="Q14" s="114">
        <v>4800</v>
      </c>
      <c r="R14" s="114">
        <v>700</v>
      </c>
      <c r="S14" s="114">
        <v>0</v>
      </c>
      <c r="T14" s="23">
        <v>0</v>
      </c>
      <c r="U14" s="114">
        <v>25004.76</v>
      </c>
      <c r="V14" s="23">
        <v>0</v>
      </c>
      <c r="W14" s="23">
        <f>U14+V14</f>
        <v>25004.76</v>
      </c>
      <c r="X14" s="21">
        <v>0</v>
      </c>
      <c r="Y14" s="21">
        <v>0</v>
      </c>
      <c r="Z14" s="21">
        <v>325</v>
      </c>
      <c r="AA14" s="21">
        <v>280</v>
      </c>
      <c r="AB14" s="23" t="e">
        <f>W14/(D14+E14)</f>
        <v>#DIV/0!</v>
      </c>
      <c r="AC14" s="23">
        <f>W14/Z14</f>
        <v>76.937723076923078</v>
      </c>
      <c r="AD14" s="23" t="s">
        <v>35</v>
      </c>
      <c r="AE14" s="284"/>
    </row>
    <row r="15" spans="1:31" x14ac:dyDescent="0.25">
      <c r="A15" s="21" t="s">
        <v>238</v>
      </c>
      <c r="B15" s="39" t="s">
        <v>257</v>
      </c>
      <c r="C15" s="21" t="s">
        <v>249</v>
      </c>
      <c r="D15" s="21">
        <v>0</v>
      </c>
      <c r="E15" s="21">
        <v>0</v>
      </c>
      <c r="F15" s="21" t="s">
        <v>432</v>
      </c>
      <c r="G15" s="21" t="s">
        <v>249</v>
      </c>
      <c r="H15" s="21">
        <v>0</v>
      </c>
      <c r="I15" s="21">
        <v>20</v>
      </c>
      <c r="J15" s="21">
        <v>12</v>
      </c>
      <c r="K15" s="23">
        <v>14124</v>
      </c>
      <c r="L15" s="23">
        <v>0</v>
      </c>
      <c r="M15" s="114">
        <v>2824.8</v>
      </c>
      <c r="N15" s="114">
        <v>0</v>
      </c>
      <c r="O15" s="114">
        <v>911</v>
      </c>
      <c r="P15" s="114">
        <v>43</v>
      </c>
      <c r="Q15" s="114">
        <v>3648.4</v>
      </c>
      <c r="R15" s="114">
        <v>700</v>
      </c>
      <c r="S15" s="114">
        <v>0</v>
      </c>
      <c r="T15" s="23">
        <v>0</v>
      </c>
      <c r="U15" s="114">
        <v>23541.200000000001</v>
      </c>
      <c r="V15" s="23">
        <v>0</v>
      </c>
      <c r="W15" s="23">
        <f>U15+V15</f>
        <v>23541.200000000001</v>
      </c>
      <c r="X15" s="21">
        <v>0</v>
      </c>
      <c r="Y15" s="21">
        <v>0</v>
      </c>
      <c r="Z15" s="21">
        <v>240</v>
      </c>
      <c r="AA15" s="21">
        <v>219</v>
      </c>
      <c r="AB15" s="23" t="e">
        <f>W15/(D15+E15)</f>
        <v>#DIV/0!</v>
      </c>
      <c r="AC15" s="23">
        <f>W15/Z15</f>
        <v>98.088333333333338</v>
      </c>
      <c r="AD15" s="23" t="s">
        <v>35</v>
      </c>
      <c r="AE15" s="284"/>
    </row>
    <row r="16" spans="1:31" x14ac:dyDescent="0.25">
      <c r="A16" s="21" t="s">
        <v>238</v>
      </c>
      <c r="B16" s="39" t="s">
        <v>258</v>
      </c>
      <c r="C16" s="21" t="s">
        <v>250</v>
      </c>
      <c r="D16" s="21">
        <v>0</v>
      </c>
      <c r="E16" s="21">
        <v>0</v>
      </c>
      <c r="F16" s="21" t="s">
        <v>432</v>
      </c>
      <c r="G16" s="21" t="s">
        <v>250</v>
      </c>
      <c r="H16" s="21">
        <v>0</v>
      </c>
      <c r="I16" s="21">
        <v>20</v>
      </c>
      <c r="J16" s="21">
        <v>12</v>
      </c>
      <c r="K16" s="23">
        <v>14124</v>
      </c>
      <c r="L16" s="23">
        <v>0</v>
      </c>
      <c r="M16" s="114">
        <v>2824.8</v>
      </c>
      <c r="N16" s="114">
        <v>0</v>
      </c>
      <c r="O16" s="114">
        <v>911</v>
      </c>
      <c r="P16" s="114">
        <v>43</v>
      </c>
      <c r="Q16" s="114">
        <v>3648.4</v>
      </c>
      <c r="R16" s="114">
        <v>700</v>
      </c>
      <c r="S16" s="114">
        <v>0</v>
      </c>
      <c r="T16" s="23">
        <v>0</v>
      </c>
      <c r="U16" s="114">
        <v>22251.200000000001</v>
      </c>
      <c r="V16" s="23">
        <v>0</v>
      </c>
      <c r="W16" s="23">
        <f>U16+V16</f>
        <v>22251.200000000001</v>
      </c>
      <c r="X16" s="21">
        <v>0</v>
      </c>
      <c r="Y16" s="21">
        <v>0</v>
      </c>
      <c r="Z16" s="21">
        <v>240</v>
      </c>
      <c r="AA16" s="21">
        <v>218</v>
      </c>
      <c r="AB16" s="23" t="e">
        <f>W16/(D16+E16)</f>
        <v>#DIV/0!</v>
      </c>
      <c r="AC16" s="23">
        <f>W16/Z16</f>
        <v>92.713333333333338</v>
      </c>
      <c r="AD16" s="23" t="s">
        <v>35</v>
      </c>
      <c r="AE16" s="284"/>
    </row>
    <row r="17" spans="1:31" x14ac:dyDescent="0.25">
      <c r="A17" s="21" t="s">
        <v>238</v>
      </c>
      <c r="B17" s="39" t="s">
        <v>454</v>
      </c>
      <c r="C17" s="21" t="s">
        <v>455</v>
      </c>
      <c r="D17" s="21">
        <v>0</v>
      </c>
      <c r="E17" s="21">
        <v>0</v>
      </c>
      <c r="F17" s="21" t="s">
        <v>432</v>
      </c>
      <c r="G17" s="21" t="s">
        <v>455</v>
      </c>
      <c r="H17" s="21">
        <v>0</v>
      </c>
      <c r="I17" s="21">
        <v>20</v>
      </c>
      <c r="J17" s="21">
        <v>11</v>
      </c>
      <c r="K17" s="23">
        <v>14124</v>
      </c>
      <c r="L17" s="23">
        <v>0</v>
      </c>
      <c r="M17" s="114">
        <v>2824.8</v>
      </c>
      <c r="N17" s="114">
        <v>0</v>
      </c>
      <c r="O17" s="114">
        <v>911</v>
      </c>
      <c r="P17" s="114">
        <v>43</v>
      </c>
      <c r="Q17" s="114">
        <v>3648.4</v>
      </c>
      <c r="R17" s="114">
        <v>700</v>
      </c>
      <c r="S17" s="114">
        <v>0</v>
      </c>
      <c r="T17" s="23">
        <v>0</v>
      </c>
      <c r="U17" s="114">
        <v>22251.200000000001</v>
      </c>
      <c r="V17" s="23">
        <v>0</v>
      </c>
      <c r="W17" s="23">
        <f>U17+V17</f>
        <v>22251.200000000001</v>
      </c>
      <c r="X17" s="21">
        <v>0</v>
      </c>
      <c r="Y17" s="21">
        <v>0</v>
      </c>
      <c r="Z17" s="21">
        <v>220</v>
      </c>
      <c r="AA17" s="21">
        <v>220</v>
      </c>
      <c r="AB17" s="23" t="e">
        <f>W17/(D17+E17)</f>
        <v>#DIV/0!</v>
      </c>
      <c r="AC17" s="23">
        <f>W17/Z17</f>
        <v>101.14181818181818</v>
      </c>
      <c r="AD17" s="23" t="s">
        <v>35</v>
      </c>
      <c r="AE17" s="284"/>
    </row>
    <row r="18" spans="1:31" x14ac:dyDescent="0.25">
      <c r="A18" s="21" t="s">
        <v>238</v>
      </c>
      <c r="B18" s="39" t="s">
        <v>259</v>
      </c>
      <c r="C18" s="21" t="s">
        <v>251</v>
      </c>
      <c r="D18" s="21">
        <v>0</v>
      </c>
      <c r="E18" s="21">
        <v>0</v>
      </c>
      <c r="F18" s="21" t="s">
        <v>432</v>
      </c>
      <c r="G18" s="21" t="s">
        <v>251</v>
      </c>
      <c r="H18" s="21">
        <v>0</v>
      </c>
      <c r="I18" s="21">
        <v>20</v>
      </c>
      <c r="J18" s="21">
        <v>12</v>
      </c>
      <c r="K18" s="23">
        <v>16016</v>
      </c>
      <c r="L18" s="23">
        <v>0</v>
      </c>
      <c r="M18" s="114">
        <v>3203.2</v>
      </c>
      <c r="N18" s="114">
        <v>0</v>
      </c>
      <c r="O18" s="114">
        <v>1061.8</v>
      </c>
      <c r="P18" s="114">
        <v>43</v>
      </c>
      <c r="Q18" s="114">
        <v>3648.4</v>
      </c>
      <c r="R18" s="114">
        <v>700</v>
      </c>
      <c r="S18" s="114">
        <v>0</v>
      </c>
      <c r="T18" s="114">
        <v>2080</v>
      </c>
      <c r="U18" s="114">
        <v>26752.400000000001</v>
      </c>
      <c r="V18" s="23">
        <v>0</v>
      </c>
      <c r="W18" s="23">
        <f>U18+V18</f>
        <v>26752.400000000001</v>
      </c>
      <c r="X18" s="21">
        <v>0</v>
      </c>
      <c r="Y18" s="21">
        <v>0</v>
      </c>
      <c r="Z18" s="21">
        <v>260</v>
      </c>
      <c r="AA18" s="21">
        <v>238</v>
      </c>
      <c r="AB18" s="23" t="e">
        <f>W18/(D18+E18)</f>
        <v>#DIV/0!</v>
      </c>
      <c r="AC18" s="23">
        <f>W18/Z18</f>
        <v>102.89384615384616</v>
      </c>
      <c r="AD18" s="23" t="s">
        <v>35</v>
      </c>
      <c r="AE18" s="284"/>
    </row>
    <row r="19" spans="1:31" x14ac:dyDescent="0.25">
      <c r="A19" s="21" t="s">
        <v>464</v>
      </c>
      <c r="B19" s="38" t="s">
        <v>537</v>
      </c>
      <c r="C19" s="21" t="s">
        <v>548</v>
      </c>
      <c r="D19" s="21">
        <v>0</v>
      </c>
      <c r="E19" s="21">
        <v>0</v>
      </c>
      <c r="F19" s="33" t="s">
        <v>547</v>
      </c>
      <c r="G19" s="21" t="s">
        <v>548</v>
      </c>
      <c r="H19" s="21">
        <v>0</v>
      </c>
      <c r="I19" s="21">
        <v>10</v>
      </c>
      <c r="J19" s="21">
        <v>9</v>
      </c>
      <c r="K19" s="23">
        <v>10669.3</v>
      </c>
      <c r="L19" s="23">
        <v>0</v>
      </c>
      <c r="M19" s="23">
        <v>2133.86</v>
      </c>
      <c r="N19" s="23">
        <v>0</v>
      </c>
      <c r="O19" s="23">
        <v>552.5</v>
      </c>
      <c r="P19" s="23">
        <v>201.9</v>
      </c>
      <c r="Q19" s="23">
        <v>5181</v>
      </c>
      <c r="R19" s="23">
        <v>1000</v>
      </c>
      <c r="S19" s="23">
        <v>0</v>
      </c>
      <c r="T19" s="23">
        <v>5600</v>
      </c>
      <c r="U19" s="23">
        <v>25338.560000000001</v>
      </c>
      <c r="V19" s="23">
        <v>0</v>
      </c>
      <c r="W19" s="23">
        <f>U19+V19</f>
        <v>25338.560000000001</v>
      </c>
      <c r="X19" s="21">
        <v>0</v>
      </c>
      <c r="Y19" s="21">
        <v>10</v>
      </c>
      <c r="Z19" s="21">
        <v>100</v>
      </c>
      <c r="AA19" s="21">
        <v>100</v>
      </c>
      <c r="AB19" s="23" t="e">
        <f>W19/(D19+E19)</f>
        <v>#DIV/0!</v>
      </c>
      <c r="AC19" s="23">
        <f>W19/Z19</f>
        <v>253.38560000000001</v>
      </c>
      <c r="AD19" s="23" t="s">
        <v>35</v>
      </c>
      <c r="AE19" s="284"/>
    </row>
    <row r="20" spans="1:31" x14ac:dyDescent="0.25">
      <c r="A20" s="21" t="s">
        <v>238</v>
      </c>
      <c r="B20" s="39" t="s">
        <v>261</v>
      </c>
      <c r="C20" s="21" t="s">
        <v>253</v>
      </c>
      <c r="D20" s="21">
        <v>0</v>
      </c>
      <c r="E20" s="21">
        <v>0</v>
      </c>
      <c r="F20" s="21" t="s">
        <v>433</v>
      </c>
      <c r="G20" s="21" t="s">
        <v>253</v>
      </c>
      <c r="H20" s="21">
        <v>0</v>
      </c>
      <c r="I20" s="21">
        <v>20</v>
      </c>
      <c r="J20" s="21">
        <v>12</v>
      </c>
      <c r="K20" s="23">
        <v>16148</v>
      </c>
      <c r="L20" s="23">
        <v>0</v>
      </c>
      <c r="M20" s="114">
        <v>3229.6</v>
      </c>
      <c r="N20" s="114">
        <v>0</v>
      </c>
      <c r="O20" s="114">
        <v>1061.8</v>
      </c>
      <c r="P20" s="114">
        <v>43</v>
      </c>
      <c r="Q20" s="114">
        <v>4800</v>
      </c>
      <c r="R20" s="114">
        <v>700</v>
      </c>
      <c r="S20" s="114">
        <v>0</v>
      </c>
      <c r="T20" s="114">
        <v>1040</v>
      </c>
      <c r="U20" s="114">
        <v>27022.400000000001</v>
      </c>
      <c r="V20" s="23">
        <v>0</v>
      </c>
      <c r="W20" s="23">
        <f>U20+V20</f>
        <v>27022.400000000001</v>
      </c>
      <c r="X20" s="21">
        <v>0</v>
      </c>
      <c r="Y20" s="21">
        <v>0</v>
      </c>
      <c r="Z20" s="21">
        <v>260</v>
      </c>
      <c r="AA20" s="21">
        <v>211</v>
      </c>
      <c r="AB20" s="23" t="e">
        <f>W20/(D20+E20)</f>
        <v>#DIV/0!</v>
      </c>
      <c r="AC20" s="23">
        <f>W20/Z20</f>
        <v>103.9323076923077</v>
      </c>
      <c r="AD20" s="23" t="s">
        <v>35</v>
      </c>
      <c r="AE20" s="284"/>
    </row>
    <row r="21" spans="1:31" x14ac:dyDescent="0.25">
      <c r="A21" s="21" t="s">
        <v>399</v>
      </c>
      <c r="B21" s="39" t="s">
        <v>255</v>
      </c>
      <c r="C21" s="21" t="s">
        <v>400</v>
      </c>
      <c r="D21" s="21">
        <v>0</v>
      </c>
      <c r="E21" s="21">
        <v>0</v>
      </c>
      <c r="F21" s="21" t="s">
        <v>424</v>
      </c>
      <c r="G21" s="21" t="s">
        <v>400</v>
      </c>
      <c r="H21" s="21">
        <v>0</v>
      </c>
      <c r="I21" s="21">
        <v>20</v>
      </c>
      <c r="J21" s="21">
        <v>11</v>
      </c>
      <c r="K21" s="114">
        <v>13309.8</v>
      </c>
      <c r="L21" s="114">
        <v>0</v>
      </c>
      <c r="M21" s="114">
        <v>2661.96</v>
      </c>
      <c r="N21" s="114">
        <v>0</v>
      </c>
      <c r="O21" s="114">
        <v>2934.8</v>
      </c>
      <c r="P21" s="23">
        <v>0</v>
      </c>
      <c r="Q21" s="114">
        <v>3644.8</v>
      </c>
      <c r="R21" s="23">
        <v>0</v>
      </c>
      <c r="S21" s="114">
        <v>0</v>
      </c>
      <c r="T21" s="23">
        <v>0</v>
      </c>
      <c r="U21" s="114">
        <v>22551.360000000001</v>
      </c>
      <c r="V21" s="23">
        <v>0</v>
      </c>
      <c r="W21" s="23">
        <f>U21+V21</f>
        <v>22551.360000000001</v>
      </c>
      <c r="X21" s="21">
        <v>0</v>
      </c>
      <c r="Y21" s="21">
        <v>0</v>
      </c>
      <c r="Z21" s="21">
        <v>240</v>
      </c>
      <c r="AA21" s="21">
        <v>240</v>
      </c>
      <c r="AB21" s="23" t="e">
        <f>W21/(D21+E21)</f>
        <v>#DIV/0!</v>
      </c>
      <c r="AC21" s="23">
        <f>W21/Z21</f>
        <v>93.963999999999999</v>
      </c>
      <c r="AD21" s="23" t="s">
        <v>35</v>
      </c>
      <c r="AE21" s="284"/>
    </row>
    <row r="22" spans="1:31" x14ac:dyDescent="0.25">
      <c r="A22" s="21" t="s">
        <v>389</v>
      </c>
      <c r="B22" s="39" t="s">
        <v>255</v>
      </c>
      <c r="C22" s="21" t="s">
        <v>210</v>
      </c>
      <c r="D22" s="21">
        <v>0</v>
      </c>
      <c r="E22" s="21">
        <v>0</v>
      </c>
      <c r="F22" s="21" t="s">
        <v>428</v>
      </c>
      <c r="G22" s="21" t="s">
        <v>210</v>
      </c>
      <c r="H22" s="21">
        <v>0</v>
      </c>
      <c r="I22" s="21">
        <v>20</v>
      </c>
      <c r="J22" s="21">
        <v>11</v>
      </c>
      <c r="K22" s="114">
        <v>13721.8</v>
      </c>
      <c r="L22" s="114">
        <v>0</v>
      </c>
      <c r="M22" s="114">
        <v>2754.36</v>
      </c>
      <c r="N22" s="114">
        <v>0</v>
      </c>
      <c r="O22" s="114">
        <v>923.8</v>
      </c>
      <c r="P22" s="114">
        <v>29</v>
      </c>
      <c r="Q22" s="114">
        <v>3644.8</v>
      </c>
      <c r="R22" s="114">
        <v>700</v>
      </c>
      <c r="S22" s="114">
        <v>0</v>
      </c>
      <c r="T22" s="23">
        <v>0</v>
      </c>
      <c r="U22" s="114">
        <v>21823.759999999998</v>
      </c>
      <c r="V22" s="23">
        <v>0</v>
      </c>
      <c r="W22" s="114">
        <f>U22+V22</f>
        <v>21823.759999999998</v>
      </c>
      <c r="X22" s="21">
        <v>0</v>
      </c>
      <c r="Y22" s="21">
        <v>0</v>
      </c>
      <c r="Z22" s="21">
        <v>240</v>
      </c>
      <c r="AA22" s="21">
        <v>240</v>
      </c>
      <c r="AB22" s="23" t="e">
        <f>W22/(D22+E22)</f>
        <v>#DIV/0!</v>
      </c>
      <c r="AC22" s="23">
        <f>W22/Z22</f>
        <v>90.932333333333332</v>
      </c>
      <c r="AD22" s="23" t="s">
        <v>35</v>
      </c>
      <c r="AE22" s="284"/>
    </row>
    <row r="23" spans="1:31" x14ac:dyDescent="0.25">
      <c r="A23" s="21" t="s">
        <v>399</v>
      </c>
      <c r="B23" s="39" t="s">
        <v>218</v>
      </c>
      <c r="C23" s="21" t="s">
        <v>401</v>
      </c>
      <c r="D23" s="21">
        <v>0</v>
      </c>
      <c r="E23" s="21">
        <v>0</v>
      </c>
      <c r="F23" s="21" t="s">
        <v>426</v>
      </c>
      <c r="G23" s="21" t="s">
        <v>401</v>
      </c>
      <c r="H23" s="21">
        <v>0</v>
      </c>
      <c r="I23" s="21">
        <v>18</v>
      </c>
      <c r="J23" s="21">
        <v>10</v>
      </c>
      <c r="K23" s="114">
        <v>12432</v>
      </c>
      <c r="L23" s="114">
        <v>0</v>
      </c>
      <c r="M23" s="114">
        <v>2486.4</v>
      </c>
      <c r="N23" s="114">
        <v>0</v>
      </c>
      <c r="O23" s="114">
        <v>858</v>
      </c>
      <c r="P23" s="114">
        <v>29</v>
      </c>
      <c r="Q23" s="114">
        <v>4700</v>
      </c>
      <c r="R23" s="114">
        <v>700</v>
      </c>
      <c r="S23" s="114">
        <v>0</v>
      </c>
      <c r="T23" s="23">
        <v>0</v>
      </c>
      <c r="U23" s="114">
        <v>21205.4</v>
      </c>
      <c r="V23" s="23">
        <v>0</v>
      </c>
      <c r="W23" s="23">
        <f>U23+V23</f>
        <v>21205.4</v>
      </c>
      <c r="X23" s="21">
        <v>0</v>
      </c>
      <c r="Y23" s="21">
        <v>0</v>
      </c>
      <c r="Z23" s="21">
        <v>198</v>
      </c>
      <c r="AA23" s="21">
        <v>190</v>
      </c>
      <c r="AB23" s="23" t="e">
        <f>W23/(D23+E23)</f>
        <v>#DIV/0!</v>
      </c>
      <c r="AC23" s="23">
        <f>W23/Z23</f>
        <v>107.0979797979798</v>
      </c>
      <c r="AD23" s="23" t="s">
        <v>35</v>
      </c>
      <c r="AE23" s="284"/>
    </row>
    <row r="24" spans="1:31" x14ac:dyDescent="0.25">
      <c r="A24" s="21" t="s">
        <v>399</v>
      </c>
      <c r="B24" s="38" t="s">
        <v>414</v>
      </c>
      <c r="C24" s="21" t="s">
        <v>403</v>
      </c>
      <c r="D24" s="21">
        <v>0</v>
      </c>
      <c r="E24" s="21">
        <v>0</v>
      </c>
      <c r="F24" s="21" t="s">
        <v>426</v>
      </c>
      <c r="G24" s="21" t="s">
        <v>403</v>
      </c>
      <c r="H24" s="21">
        <v>0</v>
      </c>
      <c r="I24" s="21">
        <v>20</v>
      </c>
      <c r="J24" s="21">
        <v>11</v>
      </c>
      <c r="K24" s="114">
        <v>13991.8</v>
      </c>
      <c r="L24" s="114">
        <v>0</v>
      </c>
      <c r="M24" s="114">
        <v>2798.36</v>
      </c>
      <c r="N24" s="114">
        <v>0</v>
      </c>
      <c r="O24" s="114">
        <v>943.8</v>
      </c>
      <c r="P24" s="114">
        <v>29</v>
      </c>
      <c r="Q24" s="114">
        <v>3644.8</v>
      </c>
      <c r="R24" s="114">
        <v>700</v>
      </c>
      <c r="S24" s="114">
        <v>0</v>
      </c>
      <c r="T24" s="23">
        <v>0</v>
      </c>
      <c r="U24" s="114">
        <v>22107.759999999998</v>
      </c>
      <c r="V24" s="23">
        <v>0</v>
      </c>
      <c r="W24" s="23">
        <f>U24+V24</f>
        <v>22107.759999999998</v>
      </c>
      <c r="X24" s="21">
        <v>0</v>
      </c>
      <c r="Y24" s="21">
        <v>0</v>
      </c>
      <c r="Z24" s="21">
        <v>240</v>
      </c>
      <c r="AA24" s="21">
        <v>229</v>
      </c>
      <c r="AB24" s="23" t="e">
        <f>W24/(D24+E24)</f>
        <v>#DIV/0!</v>
      </c>
      <c r="AC24" s="23">
        <f>W24/Z24</f>
        <v>92.115666666666655</v>
      </c>
      <c r="AD24" s="23" t="s">
        <v>35</v>
      </c>
      <c r="AE24" s="284"/>
    </row>
    <row r="25" spans="1:31" x14ac:dyDescent="0.25">
      <c r="A25" s="21" t="s">
        <v>238</v>
      </c>
      <c r="B25" s="39" t="s">
        <v>262</v>
      </c>
      <c r="C25" s="21" t="s">
        <v>254</v>
      </c>
      <c r="D25" s="21">
        <v>0</v>
      </c>
      <c r="E25" s="21">
        <v>0</v>
      </c>
      <c r="F25" s="21" t="s">
        <v>428</v>
      </c>
      <c r="G25" s="21" t="s">
        <v>254</v>
      </c>
      <c r="H25" s="21">
        <v>0</v>
      </c>
      <c r="I25" s="21">
        <v>20</v>
      </c>
      <c r="J25" s="21">
        <v>11</v>
      </c>
      <c r="K25" s="23">
        <v>14124</v>
      </c>
      <c r="L25" s="23">
        <v>0</v>
      </c>
      <c r="M25" s="114">
        <v>2824.8</v>
      </c>
      <c r="N25" s="114">
        <v>0</v>
      </c>
      <c r="O25" s="114">
        <v>911</v>
      </c>
      <c r="P25" s="114">
        <v>43</v>
      </c>
      <c r="Q25" s="114">
        <v>4800</v>
      </c>
      <c r="R25" s="114">
        <v>700</v>
      </c>
      <c r="S25" s="114">
        <v>0</v>
      </c>
      <c r="T25" s="114">
        <v>6240</v>
      </c>
      <c r="U25" s="114">
        <v>29642.799999999999</v>
      </c>
      <c r="V25" s="23">
        <v>0</v>
      </c>
      <c r="W25" s="23">
        <f>U25+V25</f>
        <v>29642.799999999999</v>
      </c>
      <c r="X25" s="21">
        <v>0</v>
      </c>
      <c r="Y25" s="21">
        <v>0</v>
      </c>
      <c r="Z25" s="21">
        <v>216</v>
      </c>
      <c r="AA25" s="21">
        <v>180</v>
      </c>
      <c r="AB25" s="23" t="e">
        <f>W25/(D25+E25)</f>
        <v>#DIV/0!</v>
      </c>
      <c r="AC25" s="23">
        <f>W25/Z25</f>
        <v>137.23518518518517</v>
      </c>
      <c r="AD25" s="23" t="s">
        <v>35</v>
      </c>
      <c r="AE25" s="284"/>
    </row>
    <row r="26" spans="1:31" x14ac:dyDescent="0.25">
      <c r="A26" s="21" t="s">
        <v>268</v>
      </c>
      <c r="B26" s="39" t="s">
        <v>219</v>
      </c>
      <c r="C26" s="21" t="s">
        <v>209</v>
      </c>
      <c r="D26" s="21">
        <v>0</v>
      </c>
      <c r="E26" s="21">
        <v>0</v>
      </c>
      <c r="F26" s="21" t="s">
        <v>428</v>
      </c>
      <c r="G26" s="21" t="s">
        <v>209</v>
      </c>
      <c r="H26" s="21">
        <v>0</v>
      </c>
      <c r="I26" s="21">
        <v>20</v>
      </c>
      <c r="J26" s="21">
        <v>11</v>
      </c>
      <c r="K26" s="114">
        <v>13771.8</v>
      </c>
      <c r="L26" s="114">
        <v>0</v>
      </c>
      <c r="M26" s="114">
        <v>2754.36</v>
      </c>
      <c r="N26" s="114">
        <v>0</v>
      </c>
      <c r="O26" s="114">
        <v>923.8</v>
      </c>
      <c r="P26" s="114">
        <v>29</v>
      </c>
      <c r="Q26" s="114">
        <v>3644.8</v>
      </c>
      <c r="R26" s="114">
        <v>700</v>
      </c>
      <c r="S26" s="114">
        <v>0</v>
      </c>
      <c r="T26" s="23">
        <v>0</v>
      </c>
      <c r="U26" s="114">
        <v>21823.759999999998</v>
      </c>
      <c r="V26" s="23">
        <v>0</v>
      </c>
      <c r="W26" s="23">
        <f>U26+V26</f>
        <v>21823.759999999998</v>
      </c>
      <c r="X26" s="21">
        <v>0</v>
      </c>
      <c r="Y26" s="21">
        <v>0</v>
      </c>
      <c r="Z26" s="21">
        <v>240</v>
      </c>
      <c r="AA26" s="21">
        <v>232</v>
      </c>
      <c r="AB26" s="23" t="e">
        <f>W26/(D26+E26)</f>
        <v>#DIV/0!</v>
      </c>
      <c r="AC26" s="23">
        <f>W26/Z26</f>
        <v>90.932333333333332</v>
      </c>
      <c r="AD26" s="23" t="s">
        <v>35</v>
      </c>
      <c r="AE26" s="284"/>
    </row>
    <row r="27" spans="1:31" x14ac:dyDescent="0.25">
      <c r="A27" s="21" t="s">
        <v>588</v>
      </c>
      <c r="B27" s="39" t="s">
        <v>127</v>
      </c>
      <c r="C27" s="21" t="s">
        <v>383</v>
      </c>
      <c r="D27" s="21">
        <v>0</v>
      </c>
      <c r="E27" s="21">
        <v>0</v>
      </c>
      <c r="F27" s="21" t="s">
        <v>426</v>
      </c>
      <c r="G27" s="21" t="s">
        <v>383</v>
      </c>
      <c r="H27" s="21">
        <v>0</v>
      </c>
      <c r="I27" s="21">
        <v>20</v>
      </c>
      <c r="J27" s="21">
        <v>10</v>
      </c>
      <c r="K27" s="114">
        <v>17737.599999999999</v>
      </c>
      <c r="L27" s="114">
        <v>0</v>
      </c>
      <c r="M27" s="114">
        <v>3547.52</v>
      </c>
      <c r="N27" s="114">
        <v>0</v>
      </c>
      <c r="O27" s="114">
        <v>935</v>
      </c>
      <c r="P27" s="114">
        <v>403.8</v>
      </c>
      <c r="Q27" s="114">
        <v>8112</v>
      </c>
      <c r="R27" s="114">
        <v>1000</v>
      </c>
      <c r="S27" s="114">
        <v>0</v>
      </c>
      <c r="T27" s="114">
        <v>6240</v>
      </c>
      <c r="U27" s="114">
        <v>37975.919999999998</v>
      </c>
      <c r="V27" s="23">
        <v>0</v>
      </c>
      <c r="W27" s="114">
        <f>U27+V27</f>
        <v>37975.919999999998</v>
      </c>
      <c r="X27" s="21">
        <v>0</v>
      </c>
      <c r="Y27" s="21">
        <v>20</v>
      </c>
      <c r="Z27" s="21">
        <v>220</v>
      </c>
      <c r="AA27" s="21">
        <v>220</v>
      </c>
      <c r="AB27" s="23" t="e">
        <f>W27/(D27+E27)</f>
        <v>#DIV/0!</v>
      </c>
      <c r="AC27" s="114">
        <f>U27/Z27</f>
        <v>172.61781818181817</v>
      </c>
      <c r="AD27" s="114" t="s">
        <v>35</v>
      </c>
      <c r="AE27" s="284"/>
    </row>
    <row r="28" spans="1:31" x14ac:dyDescent="0.25">
      <c r="A28" s="21" t="s">
        <v>588</v>
      </c>
      <c r="B28" s="39" t="s">
        <v>121</v>
      </c>
      <c r="C28" s="21" t="s">
        <v>385</v>
      </c>
      <c r="D28" s="21">
        <v>0</v>
      </c>
      <c r="E28" s="21">
        <v>0</v>
      </c>
      <c r="F28" s="21" t="s">
        <v>426</v>
      </c>
      <c r="G28" s="21" t="s">
        <v>385</v>
      </c>
      <c r="H28" s="21">
        <v>0</v>
      </c>
      <c r="I28" s="21">
        <v>20</v>
      </c>
      <c r="J28" s="21">
        <v>6</v>
      </c>
      <c r="K28" s="114">
        <v>17737.599999999999</v>
      </c>
      <c r="L28" s="114">
        <v>0</v>
      </c>
      <c r="M28" s="114">
        <v>3547.52</v>
      </c>
      <c r="N28" s="114">
        <v>0</v>
      </c>
      <c r="O28" s="114">
        <v>935</v>
      </c>
      <c r="P28" s="114">
        <v>403.8</v>
      </c>
      <c r="Q28" s="114">
        <v>8112</v>
      </c>
      <c r="R28" s="114">
        <v>1000</v>
      </c>
      <c r="S28" s="114">
        <v>0</v>
      </c>
      <c r="T28" s="114">
        <v>6240</v>
      </c>
      <c r="U28" s="114">
        <v>37975.919999999998</v>
      </c>
      <c r="V28" s="23">
        <v>0</v>
      </c>
      <c r="W28" s="114">
        <f>U28+V28</f>
        <v>37975.919999999998</v>
      </c>
      <c r="X28" s="21">
        <v>0</v>
      </c>
      <c r="Y28" s="21">
        <v>20</v>
      </c>
      <c r="Z28" s="21">
        <v>220</v>
      </c>
      <c r="AA28" s="21">
        <v>220</v>
      </c>
      <c r="AB28" s="23" t="e">
        <f>W28/(D28+E28)</f>
        <v>#DIV/0!</v>
      </c>
      <c r="AC28" s="114">
        <f>U28/Z28</f>
        <v>172.61781818181817</v>
      </c>
      <c r="AD28" s="114" t="s">
        <v>35</v>
      </c>
      <c r="AE28" s="284"/>
    </row>
    <row r="29" spans="1:31" x14ac:dyDescent="0.25">
      <c r="A29" s="21" t="s">
        <v>588</v>
      </c>
      <c r="B29" s="39" t="s">
        <v>138</v>
      </c>
      <c r="C29" s="21" t="s">
        <v>387</v>
      </c>
      <c r="D29" s="21">
        <v>0</v>
      </c>
      <c r="E29" s="21">
        <v>0</v>
      </c>
      <c r="F29" s="21" t="s">
        <v>449</v>
      </c>
      <c r="G29" s="21" t="s">
        <v>387</v>
      </c>
      <c r="H29" s="21">
        <v>0</v>
      </c>
      <c r="I29" s="21">
        <v>20</v>
      </c>
      <c r="J29" s="21">
        <v>9</v>
      </c>
      <c r="K29" s="114">
        <v>17737.599999999999</v>
      </c>
      <c r="L29" s="114">
        <v>0</v>
      </c>
      <c r="M29" s="114">
        <v>3547.52</v>
      </c>
      <c r="N29" s="114">
        <v>0</v>
      </c>
      <c r="O29" s="114">
        <v>935</v>
      </c>
      <c r="P29" s="114">
        <v>403.8</v>
      </c>
      <c r="Q29" s="114">
        <v>8112</v>
      </c>
      <c r="R29" s="114">
        <v>1000</v>
      </c>
      <c r="S29" s="114">
        <v>0</v>
      </c>
      <c r="T29" s="114">
        <v>6240</v>
      </c>
      <c r="U29" s="114">
        <v>37975.919999999998</v>
      </c>
      <c r="V29" s="23">
        <v>0</v>
      </c>
      <c r="W29" s="114">
        <f>U29+V29</f>
        <v>37975.919999999998</v>
      </c>
      <c r="X29" s="21">
        <v>0</v>
      </c>
      <c r="Y29" s="21">
        <v>20</v>
      </c>
      <c r="Z29" s="21">
        <v>220</v>
      </c>
      <c r="AA29" s="21">
        <v>220</v>
      </c>
      <c r="AB29" s="23" t="e">
        <f>W29/(D29+E29)</f>
        <v>#DIV/0!</v>
      </c>
      <c r="AC29" s="114">
        <f>U29/Z29</f>
        <v>172.61781818181817</v>
      </c>
      <c r="AD29" s="114" t="s">
        <v>35</v>
      </c>
      <c r="AE29" s="284"/>
    </row>
    <row r="30" spans="1:31" x14ac:dyDescent="0.25">
      <c r="A30" s="21" t="s">
        <v>268</v>
      </c>
      <c r="B30" s="39" t="s">
        <v>233</v>
      </c>
      <c r="C30" s="21" t="s">
        <v>278</v>
      </c>
      <c r="D30" s="21">
        <v>0</v>
      </c>
      <c r="E30" s="21">
        <v>0</v>
      </c>
      <c r="F30" s="21" t="s">
        <v>436</v>
      </c>
      <c r="G30" s="21" t="s">
        <v>278</v>
      </c>
      <c r="H30" s="21">
        <v>0</v>
      </c>
      <c r="I30" s="21">
        <v>20</v>
      </c>
      <c r="J30" s="21">
        <v>12</v>
      </c>
      <c r="K30" s="114">
        <v>14338.4</v>
      </c>
      <c r="L30" s="114">
        <v>0</v>
      </c>
      <c r="M30" s="114">
        <v>2867.68</v>
      </c>
      <c r="N30" s="114">
        <v>0</v>
      </c>
      <c r="O30" s="114">
        <v>1015.4</v>
      </c>
      <c r="P30" s="114">
        <v>43</v>
      </c>
      <c r="Q30" s="114">
        <v>4800</v>
      </c>
      <c r="R30" s="114">
        <v>700</v>
      </c>
      <c r="S30" s="114">
        <v>0</v>
      </c>
      <c r="T30" s="23">
        <v>0</v>
      </c>
      <c r="U30" s="114">
        <v>23764.48</v>
      </c>
      <c r="V30" s="23">
        <v>0</v>
      </c>
      <c r="W30" s="23">
        <f>U30+V30</f>
        <v>23764.48</v>
      </c>
      <c r="X30" s="21">
        <v>0</v>
      </c>
      <c r="Y30" s="21">
        <v>0</v>
      </c>
      <c r="Z30" s="21">
        <v>260</v>
      </c>
      <c r="AA30" s="21">
        <v>187</v>
      </c>
      <c r="AB30" s="23" t="e">
        <f>W30/(D30+E30)</f>
        <v>#DIV/0!</v>
      </c>
      <c r="AC30" s="23">
        <f>W30/Z30</f>
        <v>91.401846153846151</v>
      </c>
      <c r="AD30" s="23" t="s">
        <v>35</v>
      </c>
      <c r="AE30" s="284"/>
    </row>
    <row r="31" spans="1:31" x14ac:dyDescent="0.25">
      <c r="A31" s="21" t="s">
        <v>327</v>
      </c>
      <c r="B31" s="39" t="s">
        <v>266</v>
      </c>
      <c r="C31" s="21" t="s">
        <v>328</v>
      </c>
      <c r="D31" s="21">
        <v>0</v>
      </c>
      <c r="E31" s="21">
        <v>0</v>
      </c>
      <c r="F31" s="21" t="s">
        <v>436</v>
      </c>
      <c r="G31" s="21" t="s">
        <v>328</v>
      </c>
      <c r="H31" s="21">
        <v>0</v>
      </c>
      <c r="I31" s="21">
        <v>22</v>
      </c>
      <c r="J31" s="21">
        <v>11</v>
      </c>
      <c r="K31" s="114">
        <v>14338.4</v>
      </c>
      <c r="L31" s="114">
        <v>0</v>
      </c>
      <c r="M31" s="114">
        <v>2867.68</v>
      </c>
      <c r="N31" s="114">
        <v>0</v>
      </c>
      <c r="O31" s="114">
        <v>1015.4</v>
      </c>
      <c r="P31" s="114">
        <v>43</v>
      </c>
      <c r="Q31" s="114">
        <v>3648.4</v>
      </c>
      <c r="R31" s="114">
        <v>700</v>
      </c>
      <c r="S31" s="114">
        <v>0</v>
      </c>
      <c r="T31" s="23">
        <v>0</v>
      </c>
      <c r="U31" s="114">
        <v>22612.880000000001</v>
      </c>
      <c r="V31" s="23">
        <v>0</v>
      </c>
      <c r="W31" s="23">
        <f>U31+V31</f>
        <v>22612.880000000001</v>
      </c>
      <c r="X31" s="21">
        <v>0</v>
      </c>
      <c r="Y31" s="21">
        <v>0</v>
      </c>
      <c r="Z31" s="21">
        <v>264</v>
      </c>
      <c r="AA31" s="21">
        <v>232</v>
      </c>
      <c r="AB31" s="23" t="e">
        <f>W31/(D31+E31)</f>
        <v>#DIV/0!</v>
      </c>
      <c r="AC31" s="23">
        <f>W31/Z31</f>
        <v>85.654848484848486</v>
      </c>
      <c r="AD31" s="23" t="s">
        <v>35</v>
      </c>
      <c r="AE31" s="284"/>
    </row>
    <row r="32" spans="1:31" x14ac:dyDescent="0.25">
      <c r="A32" s="21" t="s">
        <v>327</v>
      </c>
      <c r="B32" s="39" t="s">
        <v>233</v>
      </c>
      <c r="C32" s="21" t="s">
        <v>329</v>
      </c>
      <c r="D32" s="21">
        <v>0</v>
      </c>
      <c r="E32" s="21">
        <v>0</v>
      </c>
      <c r="F32" s="21" t="s">
        <v>436</v>
      </c>
      <c r="G32" s="21" t="s">
        <v>329</v>
      </c>
      <c r="H32" s="21">
        <v>0</v>
      </c>
      <c r="I32" s="21">
        <v>22</v>
      </c>
      <c r="J32" s="21">
        <v>11</v>
      </c>
      <c r="K32" s="114">
        <v>14338.4</v>
      </c>
      <c r="L32" s="114">
        <v>0</v>
      </c>
      <c r="M32" s="114">
        <v>2867.68</v>
      </c>
      <c r="N32" s="114">
        <v>0</v>
      </c>
      <c r="O32" s="114">
        <v>997.4</v>
      </c>
      <c r="P32" s="114">
        <v>43</v>
      </c>
      <c r="Q32" s="114">
        <v>4800</v>
      </c>
      <c r="R32" s="114">
        <v>700</v>
      </c>
      <c r="S32" s="23">
        <v>0</v>
      </c>
      <c r="T32" s="23">
        <v>0</v>
      </c>
      <c r="U32" s="114">
        <v>23746.48</v>
      </c>
      <c r="V32" s="23">
        <v>0</v>
      </c>
      <c r="W32" s="23">
        <f>U32+V32</f>
        <v>23746.48</v>
      </c>
      <c r="X32" s="21">
        <v>0</v>
      </c>
      <c r="Y32" s="21">
        <v>0</v>
      </c>
      <c r="Z32" s="21">
        <v>264</v>
      </c>
      <c r="AA32" s="21">
        <v>209</v>
      </c>
      <c r="AB32" s="23" t="e">
        <f>W32/(D32+E32)</f>
        <v>#DIV/0!</v>
      </c>
      <c r="AC32" s="23">
        <f>W32/Z32</f>
        <v>89.948787878787883</v>
      </c>
      <c r="AD32" s="23" t="s">
        <v>35</v>
      </c>
      <c r="AE32" s="284"/>
    </row>
    <row r="33" spans="1:31" x14ac:dyDescent="0.25">
      <c r="A33" s="21" t="s">
        <v>327</v>
      </c>
      <c r="B33" s="39" t="s">
        <v>234</v>
      </c>
      <c r="C33" s="21" t="s">
        <v>330</v>
      </c>
      <c r="D33" s="21">
        <v>0</v>
      </c>
      <c r="E33" s="21">
        <v>0</v>
      </c>
      <c r="F33" s="21" t="s">
        <v>436</v>
      </c>
      <c r="G33" s="21" t="s">
        <v>330</v>
      </c>
      <c r="H33" s="21">
        <v>0</v>
      </c>
      <c r="I33" s="21">
        <v>23</v>
      </c>
      <c r="J33" s="21">
        <v>10</v>
      </c>
      <c r="K33" s="114">
        <v>14338.4</v>
      </c>
      <c r="L33" s="114">
        <v>0</v>
      </c>
      <c r="M33" s="114">
        <v>2867.68</v>
      </c>
      <c r="N33" s="114">
        <v>0</v>
      </c>
      <c r="O33" s="114">
        <v>1015.4</v>
      </c>
      <c r="P33" s="114">
        <v>43</v>
      </c>
      <c r="Q33" s="114">
        <v>4800</v>
      </c>
      <c r="R33" s="114">
        <v>700</v>
      </c>
      <c r="S33" s="114">
        <v>0</v>
      </c>
      <c r="T33" s="23">
        <v>0</v>
      </c>
      <c r="U33" s="114">
        <v>23764.48</v>
      </c>
      <c r="V33" s="23">
        <v>0</v>
      </c>
      <c r="W33" s="23">
        <f>U33+V33</f>
        <v>23764.48</v>
      </c>
      <c r="X33" s="21">
        <v>0</v>
      </c>
      <c r="Y33" s="21">
        <v>0</v>
      </c>
      <c r="Z33" s="21">
        <v>253</v>
      </c>
      <c r="AA33" s="21">
        <v>159</v>
      </c>
      <c r="AB33" s="23" t="e">
        <f>W33/(D33+E33)</f>
        <v>#DIV/0!</v>
      </c>
      <c r="AC33" s="23">
        <f>W33/Z33</f>
        <v>93.930750988142293</v>
      </c>
      <c r="AD33" s="23" t="s">
        <v>35</v>
      </c>
      <c r="AE33" s="284"/>
    </row>
    <row r="34" spans="1:31" x14ac:dyDescent="0.25">
      <c r="A34" s="21" t="s">
        <v>327</v>
      </c>
      <c r="B34" s="39" t="s">
        <v>235</v>
      </c>
      <c r="C34" s="21" t="s">
        <v>331</v>
      </c>
      <c r="D34" s="21">
        <v>0</v>
      </c>
      <c r="E34" s="21">
        <v>0</v>
      </c>
      <c r="F34" s="21" t="s">
        <v>436</v>
      </c>
      <c r="G34" s="21" t="s">
        <v>331</v>
      </c>
      <c r="H34" s="21">
        <v>0</v>
      </c>
      <c r="I34" s="21">
        <v>15</v>
      </c>
      <c r="J34" s="21">
        <v>11</v>
      </c>
      <c r="K34" s="114">
        <v>14338.4</v>
      </c>
      <c r="L34" s="114">
        <v>0</v>
      </c>
      <c r="M34" s="114">
        <v>2867.68</v>
      </c>
      <c r="N34" s="114">
        <v>0</v>
      </c>
      <c r="O34" s="114">
        <v>1015.4</v>
      </c>
      <c r="P34" s="114">
        <v>43</v>
      </c>
      <c r="Q34" s="114">
        <v>4800</v>
      </c>
      <c r="R34" s="114">
        <v>700</v>
      </c>
      <c r="S34" s="114">
        <v>0</v>
      </c>
      <c r="T34" s="23">
        <v>0</v>
      </c>
      <c r="U34" s="114">
        <v>23764.48</v>
      </c>
      <c r="V34" s="23">
        <v>0</v>
      </c>
      <c r="W34" s="23">
        <f>U34+V34</f>
        <v>23764.48</v>
      </c>
      <c r="X34" s="21">
        <v>0</v>
      </c>
      <c r="Y34" s="21">
        <v>0</v>
      </c>
      <c r="Z34" s="21">
        <v>180</v>
      </c>
      <c r="AA34" s="21">
        <v>162</v>
      </c>
      <c r="AB34" s="23" t="e">
        <f>W34/(D34+E34)</f>
        <v>#DIV/0!</v>
      </c>
      <c r="AC34" s="23">
        <f>W34/Z34</f>
        <v>132.02488888888888</v>
      </c>
      <c r="AD34" s="23" t="s">
        <v>35</v>
      </c>
      <c r="AE34" s="284"/>
    </row>
    <row r="35" spans="1:31" x14ac:dyDescent="0.25">
      <c r="A35" s="21" t="s">
        <v>399</v>
      </c>
      <c r="B35" s="39" t="s">
        <v>223</v>
      </c>
      <c r="C35" s="21" t="s">
        <v>457</v>
      </c>
      <c r="D35" s="21">
        <v>0</v>
      </c>
      <c r="E35" s="21">
        <v>0</v>
      </c>
      <c r="F35" s="21" t="s">
        <v>456</v>
      </c>
      <c r="G35" s="21" t="s">
        <v>457</v>
      </c>
      <c r="H35" s="21">
        <v>0</v>
      </c>
      <c r="I35" s="21">
        <v>20</v>
      </c>
      <c r="J35" s="21">
        <v>11</v>
      </c>
      <c r="K35" s="114">
        <v>14124</v>
      </c>
      <c r="L35" s="114">
        <v>0</v>
      </c>
      <c r="M35" s="114">
        <v>2824.8</v>
      </c>
      <c r="N35" s="114">
        <v>0</v>
      </c>
      <c r="O35" s="114">
        <v>1025.4000000000001</v>
      </c>
      <c r="P35" s="114">
        <v>43</v>
      </c>
      <c r="Q35" s="114">
        <v>3644.8</v>
      </c>
      <c r="R35" s="114">
        <v>700</v>
      </c>
      <c r="S35" s="114">
        <v>0</v>
      </c>
      <c r="T35" s="23">
        <v>0</v>
      </c>
      <c r="U35" s="114">
        <v>22362</v>
      </c>
      <c r="V35" s="23">
        <v>0</v>
      </c>
      <c r="W35" s="23">
        <f>U35+V35</f>
        <v>22362</v>
      </c>
      <c r="X35" s="21">
        <v>0</v>
      </c>
      <c r="Y35" s="21">
        <v>0</v>
      </c>
      <c r="Z35" s="21">
        <v>220</v>
      </c>
      <c r="AA35" s="21">
        <v>220</v>
      </c>
      <c r="AB35" s="23" t="e">
        <f>W35/(D35+E35)</f>
        <v>#DIV/0!</v>
      </c>
      <c r="AC35" s="23">
        <f>W35/Z35</f>
        <v>101.64545454545454</v>
      </c>
      <c r="AD35" s="23" t="s">
        <v>35</v>
      </c>
      <c r="AE35" s="284"/>
    </row>
    <row r="36" spans="1:31" x14ac:dyDescent="0.25">
      <c r="A36" s="21" t="s">
        <v>238</v>
      </c>
      <c r="B36" s="39" t="s">
        <v>257</v>
      </c>
      <c r="C36" s="21" t="s">
        <v>248</v>
      </c>
      <c r="D36" s="21">
        <v>4.5</v>
      </c>
      <c r="E36" s="21">
        <v>0</v>
      </c>
      <c r="F36" s="21" t="s">
        <v>456</v>
      </c>
      <c r="G36" s="21" t="s">
        <v>248</v>
      </c>
      <c r="H36" s="21">
        <v>0</v>
      </c>
      <c r="I36" s="21">
        <v>20</v>
      </c>
      <c r="J36" s="21">
        <v>12</v>
      </c>
      <c r="K36" s="23">
        <v>14124</v>
      </c>
      <c r="L36" s="23">
        <v>0</v>
      </c>
      <c r="M36" s="114">
        <v>2824.8</v>
      </c>
      <c r="N36" s="114">
        <v>0</v>
      </c>
      <c r="O36" s="114">
        <v>911</v>
      </c>
      <c r="P36" s="114">
        <v>43</v>
      </c>
      <c r="Q36" s="114">
        <v>3648.4</v>
      </c>
      <c r="R36" s="114">
        <v>700</v>
      </c>
      <c r="S36" s="114">
        <v>0</v>
      </c>
      <c r="T36" s="23">
        <v>0</v>
      </c>
      <c r="U36" s="114">
        <v>23541.200000000001</v>
      </c>
      <c r="V36" s="23">
        <v>0</v>
      </c>
      <c r="W36" s="23">
        <f>U36+V36</f>
        <v>23541.200000000001</v>
      </c>
      <c r="X36" s="21">
        <v>11250</v>
      </c>
      <c r="Y36" s="21">
        <v>0</v>
      </c>
      <c r="Z36" s="21">
        <v>288</v>
      </c>
      <c r="AA36" s="21">
        <v>266</v>
      </c>
      <c r="AB36" s="23">
        <f>W36/(D36+E36)</f>
        <v>5231.3777777777777</v>
      </c>
      <c r="AC36" s="23">
        <f>W36/Z36</f>
        <v>81.740277777777777</v>
      </c>
      <c r="AD36" s="23" t="s">
        <v>35</v>
      </c>
      <c r="AE36" s="284"/>
    </row>
    <row r="37" spans="1:31" x14ac:dyDescent="0.25">
      <c r="A37" s="21" t="s">
        <v>309</v>
      </c>
      <c r="B37" s="39" t="s">
        <v>307</v>
      </c>
      <c r="C37" s="21" t="s">
        <v>321</v>
      </c>
      <c r="D37" s="21">
        <v>0</v>
      </c>
      <c r="E37" s="21">
        <v>0</v>
      </c>
      <c r="F37" s="21" t="s">
        <v>1541</v>
      </c>
      <c r="G37" s="21" t="s">
        <v>321</v>
      </c>
      <c r="H37" s="21">
        <v>0</v>
      </c>
      <c r="I37" s="21">
        <v>20</v>
      </c>
      <c r="J37" s="21">
        <v>9</v>
      </c>
      <c r="K37" s="114">
        <v>13161.2</v>
      </c>
      <c r="L37" s="114">
        <v>0</v>
      </c>
      <c r="M37" s="114">
        <v>2632.24</v>
      </c>
      <c r="N37" s="23">
        <v>0</v>
      </c>
      <c r="O37" s="114">
        <v>870</v>
      </c>
      <c r="P37" s="114">
        <v>4680</v>
      </c>
      <c r="Q37" s="114">
        <v>4800</v>
      </c>
      <c r="R37" s="114">
        <v>200</v>
      </c>
      <c r="S37" s="23">
        <v>0</v>
      </c>
      <c r="T37" s="114">
        <v>2600</v>
      </c>
      <c r="U37" s="114">
        <v>28944.04</v>
      </c>
      <c r="V37" s="23">
        <v>0</v>
      </c>
      <c r="W37" s="23">
        <f>U37+V37</f>
        <v>28944.04</v>
      </c>
      <c r="X37" s="21">
        <v>0</v>
      </c>
      <c r="Y37" s="21">
        <v>0</v>
      </c>
      <c r="Z37" s="21">
        <v>200</v>
      </c>
      <c r="AA37" s="21">
        <v>152</v>
      </c>
      <c r="AB37" s="23" t="e">
        <f>W37/(D37+E37)</f>
        <v>#DIV/0!</v>
      </c>
      <c r="AC37" s="23">
        <f>W37/Z37</f>
        <v>144.72020000000001</v>
      </c>
      <c r="AD37" s="23" t="s">
        <v>35</v>
      </c>
      <c r="AE37" s="284"/>
    </row>
    <row r="38" spans="1:31" x14ac:dyDescent="0.25">
      <c r="A38" s="21" t="s">
        <v>399</v>
      </c>
      <c r="B38" s="39" t="s">
        <v>222</v>
      </c>
      <c r="C38" s="21" t="s">
        <v>406</v>
      </c>
      <c r="D38" s="21">
        <v>0</v>
      </c>
      <c r="E38" s="21">
        <v>0</v>
      </c>
      <c r="F38" s="21" t="s">
        <v>439</v>
      </c>
      <c r="G38" s="21" t="s">
        <v>406</v>
      </c>
      <c r="H38" s="21">
        <v>0</v>
      </c>
      <c r="I38" s="21">
        <v>20</v>
      </c>
      <c r="J38" s="21">
        <v>11</v>
      </c>
      <c r="K38" s="114">
        <v>14124</v>
      </c>
      <c r="L38" s="114">
        <v>0</v>
      </c>
      <c r="M38" s="114">
        <v>2824.8</v>
      </c>
      <c r="N38" s="114">
        <v>0</v>
      </c>
      <c r="O38" s="114">
        <v>1025.4000000000001</v>
      </c>
      <c r="P38" s="114">
        <v>43</v>
      </c>
      <c r="Q38" s="114">
        <v>3644.8</v>
      </c>
      <c r="R38" s="114">
        <v>700</v>
      </c>
      <c r="S38" s="114">
        <v>0</v>
      </c>
      <c r="T38" s="23">
        <v>0</v>
      </c>
      <c r="U38" s="114">
        <v>22362</v>
      </c>
      <c r="V38" s="23">
        <v>0</v>
      </c>
      <c r="W38" s="23">
        <f>U38+V38</f>
        <v>22362</v>
      </c>
      <c r="X38" s="21">
        <v>0</v>
      </c>
      <c r="Y38" s="21">
        <v>0</v>
      </c>
      <c r="Z38" s="21">
        <v>240</v>
      </c>
      <c r="AA38" s="21">
        <v>225</v>
      </c>
      <c r="AB38" s="23" t="e">
        <f>W38/(D38+E38)</f>
        <v>#DIV/0!</v>
      </c>
      <c r="AC38" s="23">
        <f>W38/Z38</f>
        <v>93.174999999999997</v>
      </c>
      <c r="AD38" s="23" t="s">
        <v>35</v>
      </c>
      <c r="AE38" s="284"/>
    </row>
    <row r="39" spans="1:31" x14ac:dyDescent="0.25">
      <c r="A39" s="21" t="s">
        <v>268</v>
      </c>
      <c r="B39" s="39" t="s">
        <v>234</v>
      </c>
      <c r="C39" s="21" t="s">
        <v>279</v>
      </c>
      <c r="D39" s="21">
        <v>0</v>
      </c>
      <c r="E39" s="21">
        <v>0</v>
      </c>
      <c r="F39" s="21" t="s">
        <v>439</v>
      </c>
      <c r="G39" s="21" t="s">
        <v>279</v>
      </c>
      <c r="H39" s="21">
        <v>0</v>
      </c>
      <c r="I39" s="21">
        <v>20</v>
      </c>
      <c r="J39" s="21">
        <v>11</v>
      </c>
      <c r="K39" s="114">
        <v>14338.4</v>
      </c>
      <c r="L39" s="114">
        <v>0</v>
      </c>
      <c r="M39" s="114">
        <v>2867.68</v>
      </c>
      <c r="N39" s="114">
        <v>0</v>
      </c>
      <c r="O39" s="114">
        <v>1015.4</v>
      </c>
      <c r="P39" s="114">
        <v>43</v>
      </c>
      <c r="Q39" s="114">
        <v>4800</v>
      </c>
      <c r="R39" s="114">
        <v>700</v>
      </c>
      <c r="S39" s="114">
        <v>0</v>
      </c>
      <c r="T39" s="23">
        <v>0</v>
      </c>
      <c r="U39" s="114">
        <v>23764.48</v>
      </c>
      <c r="V39" s="23">
        <v>0</v>
      </c>
      <c r="W39" s="23">
        <f>U39+V39</f>
        <v>23764.48</v>
      </c>
      <c r="X39" s="21">
        <v>0</v>
      </c>
      <c r="Y39" s="21">
        <v>0</v>
      </c>
      <c r="Z39" s="21">
        <v>240</v>
      </c>
      <c r="AA39" s="21">
        <v>213</v>
      </c>
      <c r="AB39" s="23" t="e">
        <f>W39/(D39+E39)</f>
        <v>#DIV/0!</v>
      </c>
      <c r="AC39" s="23">
        <f>W39/Z39</f>
        <v>99.018666666666661</v>
      </c>
      <c r="AD39" s="23" t="s">
        <v>35</v>
      </c>
      <c r="AE39" s="284"/>
    </row>
    <row r="40" spans="1:31" x14ac:dyDescent="0.25">
      <c r="A40" s="21" t="s">
        <v>268</v>
      </c>
      <c r="B40" s="39" t="s">
        <v>235</v>
      </c>
      <c r="C40" s="21" t="s">
        <v>280</v>
      </c>
      <c r="D40" s="21">
        <v>0</v>
      </c>
      <c r="E40" s="21">
        <v>0</v>
      </c>
      <c r="F40" s="21" t="s">
        <v>439</v>
      </c>
      <c r="G40" s="21" t="s">
        <v>280</v>
      </c>
      <c r="H40" s="21">
        <v>0</v>
      </c>
      <c r="I40" s="21">
        <v>20</v>
      </c>
      <c r="J40" s="21">
        <v>11</v>
      </c>
      <c r="K40" s="114">
        <v>14338.4</v>
      </c>
      <c r="L40" s="114">
        <v>0</v>
      </c>
      <c r="M40" s="114">
        <v>2867.68</v>
      </c>
      <c r="N40" s="114">
        <v>0</v>
      </c>
      <c r="O40" s="114">
        <v>1015.4</v>
      </c>
      <c r="P40" s="114">
        <v>43</v>
      </c>
      <c r="Q40" s="114">
        <v>4800</v>
      </c>
      <c r="R40" s="114">
        <v>700</v>
      </c>
      <c r="S40" s="114">
        <v>0</v>
      </c>
      <c r="T40" s="23">
        <v>0</v>
      </c>
      <c r="U40" s="114">
        <v>23764.48</v>
      </c>
      <c r="V40" s="23">
        <v>0</v>
      </c>
      <c r="W40" s="23">
        <f>U40+V40</f>
        <v>23764.48</v>
      </c>
      <c r="X40" s="21">
        <v>0</v>
      </c>
      <c r="Y40" s="21">
        <v>0</v>
      </c>
      <c r="Z40" s="21">
        <v>240</v>
      </c>
      <c r="AA40" s="21">
        <v>240</v>
      </c>
      <c r="AB40" s="23" t="e">
        <f>W40/(D40+E40)</f>
        <v>#DIV/0!</v>
      </c>
      <c r="AC40" s="23">
        <f>W40/Z40</f>
        <v>99.018666666666661</v>
      </c>
      <c r="AD40" s="23" t="s">
        <v>35</v>
      </c>
      <c r="AE40" s="284"/>
    </row>
    <row r="41" spans="1:31" x14ac:dyDescent="0.25">
      <c r="A41" s="21" t="s">
        <v>419</v>
      </c>
      <c r="B41" s="39" t="s">
        <v>34</v>
      </c>
      <c r="C41" s="21" t="s">
        <v>422</v>
      </c>
      <c r="D41" s="21">
        <v>0</v>
      </c>
      <c r="E41" s="21">
        <v>0</v>
      </c>
      <c r="F41" s="21" t="s">
        <v>439</v>
      </c>
      <c r="G41" s="21" t="s">
        <v>422</v>
      </c>
      <c r="H41" s="21">
        <v>0</v>
      </c>
      <c r="I41" s="21">
        <v>25</v>
      </c>
      <c r="J41" s="21">
        <v>11</v>
      </c>
      <c r="K41" s="114">
        <v>14338.4</v>
      </c>
      <c r="L41" s="114">
        <v>0</v>
      </c>
      <c r="M41" s="114">
        <v>2867.68</v>
      </c>
      <c r="N41" s="114">
        <v>0</v>
      </c>
      <c r="O41" s="114">
        <v>957</v>
      </c>
      <c r="P41" s="114">
        <v>29</v>
      </c>
      <c r="Q41" s="114">
        <v>4800</v>
      </c>
      <c r="R41" s="114">
        <v>700</v>
      </c>
      <c r="S41" s="114">
        <v>0</v>
      </c>
      <c r="T41" s="23">
        <v>0</v>
      </c>
      <c r="U41" s="114">
        <v>23692.080000000002</v>
      </c>
      <c r="V41" s="23">
        <v>0</v>
      </c>
      <c r="W41" s="23">
        <f>U41+V41</f>
        <v>23692.080000000002</v>
      </c>
      <c r="X41" s="21">
        <v>0</v>
      </c>
      <c r="Y41" s="21">
        <v>0</v>
      </c>
      <c r="Z41" s="21">
        <v>300</v>
      </c>
      <c r="AA41" s="21">
        <v>300</v>
      </c>
      <c r="AB41" s="13" t="e">
        <f>W41/(D41+E41)</f>
        <v>#DIV/0!</v>
      </c>
      <c r="AC41" s="23">
        <f>W41/Z41</f>
        <v>78.973600000000005</v>
      </c>
      <c r="AD41" s="23" t="s">
        <v>35</v>
      </c>
      <c r="AE41" s="284"/>
    </row>
    <row r="42" spans="1:31" x14ac:dyDescent="0.25">
      <c r="A42" s="21" t="s">
        <v>399</v>
      </c>
      <c r="B42" s="39" t="s">
        <v>226</v>
      </c>
      <c r="C42" s="21" t="s">
        <v>409</v>
      </c>
      <c r="D42" s="21">
        <v>0</v>
      </c>
      <c r="E42" s="21">
        <v>0</v>
      </c>
      <c r="F42" s="21" t="s">
        <v>363</v>
      </c>
      <c r="G42" s="21" t="s">
        <v>409</v>
      </c>
      <c r="H42" s="21">
        <v>0</v>
      </c>
      <c r="I42" s="21">
        <v>20</v>
      </c>
      <c r="J42" s="21">
        <v>11</v>
      </c>
      <c r="K42" s="114">
        <v>14124</v>
      </c>
      <c r="L42" s="114">
        <v>0</v>
      </c>
      <c r="M42" s="114">
        <v>2824.8</v>
      </c>
      <c r="N42" s="114">
        <v>0</v>
      </c>
      <c r="O42" s="114">
        <v>1025.4000000000001</v>
      </c>
      <c r="P42" s="114">
        <v>43</v>
      </c>
      <c r="Q42" s="114">
        <v>4800</v>
      </c>
      <c r="R42" s="114">
        <v>700</v>
      </c>
      <c r="S42" s="114">
        <v>0</v>
      </c>
      <c r="T42" s="23">
        <v>0</v>
      </c>
      <c r="U42" s="114">
        <v>23527.200000000001</v>
      </c>
      <c r="V42" s="23">
        <v>0</v>
      </c>
      <c r="W42" s="23">
        <f>U42+V42</f>
        <v>23527.200000000001</v>
      </c>
      <c r="X42" s="21">
        <v>0</v>
      </c>
      <c r="Y42" s="21">
        <v>0</v>
      </c>
      <c r="Z42" s="21">
        <v>240</v>
      </c>
      <c r="AA42" s="21">
        <v>227</v>
      </c>
      <c r="AB42" s="23" t="e">
        <f>W42/(D42+E42)</f>
        <v>#DIV/0!</v>
      </c>
      <c r="AC42" s="23">
        <f>W42/Z42</f>
        <v>98.03</v>
      </c>
      <c r="AD42" s="23" t="s">
        <v>35</v>
      </c>
      <c r="AE42" s="284"/>
    </row>
    <row r="43" spans="1:31" x14ac:dyDescent="0.25">
      <c r="A43" s="21" t="s">
        <v>399</v>
      </c>
      <c r="B43" s="38" t="s">
        <v>256</v>
      </c>
      <c r="C43" s="21" t="s">
        <v>410</v>
      </c>
      <c r="D43" s="21">
        <v>0</v>
      </c>
      <c r="E43" s="21">
        <v>0</v>
      </c>
      <c r="F43" s="21" t="s">
        <v>363</v>
      </c>
      <c r="G43" s="21" t="s">
        <v>410</v>
      </c>
      <c r="H43" s="21">
        <v>0</v>
      </c>
      <c r="I43" s="21">
        <v>20</v>
      </c>
      <c r="J43" s="21">
        <v>11</v>
      </c>
      <c r="K43" s="114">
        <v>20988</v>
      </c>
      <c r="L43" s="114">
        <v>0</v>
      </c>
      <c r="M43" s="114">
        <v>4197.6000000000004</v>
      </c>
      <c r="N43" s="114">
        <v>0</v>
      </c>
      <c r="O43" s="114">
        <v>1025.4000000000001</v>
      </c>
      <c r="P43" s="114">
        <v>1843</v>
      </c>
      <c r="Q43" s="114">
        <v>3648.4</v>
      </c>
      <c r="R43" s="114">
        <v>700</v>
      </c>
      <c r="S43" s="114">
        <v>0</v>
      </c>
      <c r="T43" s="23">
        <v>0</v>
      </c>
      <c r="U43" s="114">
        <v>32402.400000000001</v>
      </c>
      <c r="V43" s="23">
        <v>0</v>
      </c>
      <c r="W43" s="23">
        <f>U43+V43</f>
        <v>32402.400000000001</v>
      </c>
      <c r="X43" s="21">
        <v>0</v>
      </c>
      <c r="Y43" s="21">
        <v>0</v>
      </c>
      <c r="Z43" s="21">
        <v>252</v>
      </c>
      <c r="AA43" s="21">
        <v>240</v>
      </c>
      <c r="AB43" s="23" t="e">
        <f>W43/(D43+E43)</f>
        <v>#DIV/0!</v>
      </c>
      <c r="AC43" s="23">
        <f>W43/Z43</f>
        <v>128.5809523809524</v>
      </c>
      <c r="AD43" s="23" t="s">
        <v>35</v>
      </c>
      <c r="AE43" s="284"/>
    </row>
    <row r="44" spans="1:31" x14ac:dyDescent="0.25">
      <c r="A44" s="21" t="s">
        <v>399</v>
      </c>
      <c r="B44" s="39" t="s">
        <v>257</v>
      </c>
      <c r="C44" s="21" t="s">
        <v>411</v>
      </c>
      <c r="D44" s="21">
        <v>0</v>
      </c>
      <c r="E44" s="21">
        <v>0</v>
      </c>
      <c r="F44" s="21" t="s">
        <v>363</v>
      </c>
      <c r="G44" s="21" t="s">
        <v>411</v>
      </c>
      <c r="H44" s="21">
        <v>0</v>
      </c>
      <c r="I44" s="21">
        <v>20</v>
      </c>
      <c r="J44" s="21">
        <v>12</v>
      </c>
      <c r="K44" s="114">
        <v>14124</v>
      </c>
      <c r="L44" s="114">
        <v>0</v>
      </c>
      <c r="M44" s="114">
        <v>2824.8</v>
      </c>
      <c r="N44" s="114">
        <v>0</v>
      </c>
      <c r="O44" s="114">
        <v>911</v>
      </c>
      <c r="P44" s="114">
        <v>950.6</v>
      </c>
      <c r="Q44" s="114">
        <v>4800</v>
      </c>
      <c r="R44" s="114">
        <v>700</v>
      </c>
      <c r="S44" s="114">
        <v>0</v>
      </c>
      <c r="T44" s="23">
        <v>0</v>
      </c>
      <c r="U44" s="114">
        <v>24310.400000000001</v>
      </c>
      <c r="V44" s="23">
        <v>0</v>
      </c>
      <c r="W44" s="23">
        <f>U44+V44</f>
        <v>24310.400000000001</v>
      </c>
      <c r="X44" s="21">
        <v>0</v>
      </c>
      <c r="Y44" s="21">
        <v>0</v>
      </c>
      <c r="Z44" s="21">
        <v>252</v>
      </c>
      <c r="AA44" s="21">
        <v>221</v>
      </c>
      <c r="AB44" s="23" t="e">
        <f>W44/(D44+E44)</f>
        <v>#DIV/0!</v>
      </c>
      <c r="AC44" s="23">
        <f>W44/Z44</f>
        <v>96.469841269841282</v>
      </c>
      <c r="AD44" s="23" t="s">
        <v>35</v>
      </c>
      <c r="AE44" s="284"/>
    </row>
    <row r="45" spans="1:31" x14ac:dyDescent="0.25">
      <c r="A45" s="21" t="s">
        <v>399</v>
      </c>
      <c r="B45" s="39" t="s">
        <v>257</v>
      </c>
      <c r="C45" s="21" t="s">
        <v>412</v>
      </c>
      <c r="D45" s="21">
        <v>0</v>
      </c>
      <c r="E45" s="21">
        <v>0</v>
      </c>
      <c r="F45" s="21" t="s">
        <v>363</v>
      </c>
      <c r="G45" s="21" t="s">
        <v>412</v>
      </c>
      <c r="H45" s="21">
        <v>0</v>
      </c>
      <c r="I45" s="21">
        <v>20</v>
      </c>
      <c r="J45" s="21">
        <v>12</v>
      </c>
      <c r="K45" s="114">
        <v>14124</v>
      </c>
      <c r="L45" s="114">
        <v>0</v>
      </c>
      <c r="M45" s="114">
        <v>2824.8</v>
      </c>
      <c r="N45" s="114">
        <v>0</v>
      </c>
      <c r="O45" s="114">
        <v>911</v>
      </c>
      <c r="P45" s="114">
        <v>43</v>
      </c>
      <c r="Q45" s="114">
        <v>4800</v>
      </c>
      <c r="R45" s="114">
        <v>700</v>
      </c>
      <c r="S45" s="114">
        <v>0</v>
      </c>
      <c r="T45" s="23">
        <v>1040</v>
      </c>
      <c r="U45" s="114">
        <v>24442.799999999999</v>
      </c>
      <c r="V45" s="23">
        <v>0</v>
      </c>
      <c r="W45" s="23">
        <f>U45+V45</f>
        <v>24442.799999999999</v>
      </c>
      <c r="X45" s="21">
        <v>0</v>
      </c>
      <c r="Y45" s="21">
        <v>0</v>
      </c>
      <c r="Z45" s="21">
        <v>240</v>
      </c>
      <c r="AA45" s="21">
        <v>223</v>
      </c>
      <c r="AB45" s="23" t="e">
        <f>W45/(D45+E45)</f>
        <v>#DIV/0!</v>
      </c>
      <c r="AC45" s="23">
        <f>W45/Z45</f>
        <v>101.845</v>
      </c>
      <c r="AD45" s="23" t="s">
        <v>35</v>
      </c>
      <c r="AE45" s="284"/>
    </row>
    <row r="46" spans="1:31" x14ac:dyDescent="0.25">
      <c r="A46" s="21" t="s">
        <v>399</v>
      </c>
      <c r="B46" s="39" t="s">
        <v>258</v>
      </c>
      <c r="C46" s="21" t="s">
        <v>413</v>
      </c>
      <c r="D46" s="21">
        <v>0</v>
      </c>
      <c r="E46" s="21">
        <v>0</v>
      </c>
      <c r="F46" s="21" t="s">
        <v>363</v>
      </c>
      <c r="G46" s="21" t="s">
        <v>413</v>
      </c>
      <c r="H46" s="21">
        <v>0</v>
      </c>
      <c r="I46" s="21">
        <v>33</v>
      </c>
      <c r="J46" s="21">
        <v>12</v>
      </c>
      <c r="K46" s="114">
        <v>14124</v>
      </c>
      <c r="L46" s="114">
        <v>0</v>
      </c>
      <c r="M46" s="114">
        <v>2824.8</v>
      </c>
      <c r="N46" s="114">
        <v>0</v>
      </c>
      <c r="O46" s="114">
        <v>911</v>
      </c>
      <c r="P46" s="114">
        <v>57</v>
      </c>
      <c r="Q46" s="114">
        <v>4800</v>
      </c>
      <c r="R46" s="114">
        <v>700</v>
      </c>
      <c r="S46" s="114">
        <v>0</v>
      </c>
      <c r="T46" s="23">
        <v>0</v>
      </c>
      <c r="U46" s="114">
        <v>23416.799999999999</v>
      </c>
      <c r="V46" s="23">
        <v>0</v>
      </c>
      <c r="W46" s="23">
        <f>U46+V46</f>
        <v>23416.799999999999</v>
      </c>
      <c r="X46" s="21">
        <v>0</v>
      </c>
      <c r="Y46" s="21">
        <v>0</v>
      </c>
      <c r="Z46" s="21">
        <v>396</v>
      </c>
      <c r="AA46" s="21">
        <v>311</v>
      </c>
      <c r="AB46" s="23" t="e">
        <f>W46/(D46+E46)</f>
        <v>#DIV/0!</v>
      </c>
      <c r="AC46" s="23">
        <f>W46/Z46</f>
        <v>59.133333333333333</v>
      </c>
      <c r="AD46" s="23" t="s">
        <v>35</v>
      </c>
      <c r="AE46" s="284"/>
    </row>
    <row r="47" spans="1:31" x14ac:dyDescent="0.25">
      <c r="A47" s="21" t="s">
        <v>208</v>
      </c>
      <c r="B47" s="32" t="s">
        <v>218</v>
      </c>
      <c r="C47" s="21" t="s">
        <v>427</v>
      </c>
      <c r="D47" s="21">
        <v>0</v>
      </c>
      <c r="E47" s="21">
        <v>0</v>
      </c>
      <c r="F47" s="21" t="s">
        <v>363</v>
      </c>
      <c r="G47" s="21" t="s">
        <v>427</v>
      </c>
      <c r="H47" s="21">
        <v>0</v>
      </c>
      <c r="I47" s="33">
        <v>15</v>
      </c>
      <c r="J47" s="33">
        <v>10</v>
      </c>
      <c r="K47" s="34">
        <v>9322.5</v>
      </c>
      <c r="L47" s="34">
        <v>0</v>
      </c>
      <c r="M47" s="34">
        <v>1864.5</v>
      </c>
      <c r="N47" s="23">
        <v>0</v>
      </c>
      <c r="O47" s="23">
        <v>707.85</v>
      </c>
      <c r="P47" s="34">
        <v>21.75</v>
      </c>
      <c r="Q47" s="23">
        <v>3648.6</v>
      </c>
      <c r="R47" s="34">
        <v>700</v>
      </c>
      <c r="S47" s="23">
        <v>0</v>
      </c>
      <c r="T47" s="23">
        <v>0</v>
      </c>
      <c r="U47" s="23">
        <v>16265.2</v>
      </c>
      <c r="V47" s="23">
        <v>0</v>
      </c>
      <c r="W47" s="23">
        <f>U47+V47</f>
        <v>16265.2</v>
      </c>
      <c r="X47" s="52">
        <v>0</v>
      </c>
      <c r="Y47" s="52">
        <v>0</v>
      </c>
      <c r="Z47" s="52">
        <v>165</v>
      </c>
      <c r="AA47" s="52">
        <v>157</v>
      </c>
      <c r="AB47" s="23" t="e">
        <f>W47/(D47+E47)</f>
        <v>#DIV/0!</v>
      </c>
      <c r="AC47" s="23">
        <f>W47/Z47</f>
        <v>98.576969696969698</v>
      </c>
      <c r="AD47" s="23" t="s">
        <v>35</v>
      </c>
      <c r="AE47" s="284"/>
    </row>
    <row r="48" spans="1:31" x14ac:dyDescent="0.25">
      <c r="A48" s="21" t="s">
        <v>208</v>
      </c>
      <c r="B48" s="32" t="s">
        <v>219</v>
      </c>
      <c r="C48" s="21" t="s">
        <v>209</v>
      </c>
      <c r="D48" s="33">
        <v>0</v>
      </c>
      <c r="E48" s="33">
        <v>0</v>
      </c>
      <c r="F48" s="21" t="s">
        <v>363</v>
      </c>
      <c r="G48" s="21" t="s">
        <v>209</v>
      </c>
      <c r="H48" s="21">
        <v>0</v>
      </c>
      <c r="I48" s="33">
        <v>20</v>
      </c>
      <c r="J48" s="33">
        <v>11</v>
      </c>
      <c r="K48" s="34">
        <v>12430</v>
      </c>
      <c r="L48" s="34">
        <v>0</v>
      </c>
      <c r="M48" s="34">
        <v>2486</v>
      </c>
      <c r="N48" s="23">
        <v>0</v>
      </c>
      <c r="O48" s="23">
        <v>943.8</v>
      </c>
      <c r="P48" s="34">
        <v>29</v>
      </c>
      <c r="Q48" s="23">
        <v>4864.8</v>
      </c>
      <c r="R48" s="34">
        <v>700</v>
      </c>
      <c r="S48" s="23">
        <v>0</v>
      </c>
      <c r="T48" s="23">
        <v>0</v>
      </c>
      <c r="U48" s="23">
        <v>21453.599999999999</v>
      </c>
      <c r="V48" s="23">
        <v>0</v>
      </c>
      <c r="W48" s="23">
        <f>U48+V48</f>
        <v>21453.599999999999</v>
      </c>
      <c r="X48" s="52">
        <v>0</v>
      </c>
      <c r="Y48" s="52">
        <v>0</v>
      </c>
      <c r="Z48" s="52">
        <v>250</v>
      </c>
      <c r="AA48" s="52">
        <v>250</v>
      </c>
      <c r="AB48" s="23" t="e">
        <f>W48/(D48+E48)</f>
        <v>#DIV/0!</v>
      </c>
      <c r="AC48" s="23">
        <f>W48/Z48</f>
        <v>85.814399999999992</v>
      </c>
      <c r="AD48" s="23" t="s">
        <v>35</v>
      </c>
      <c r="AE48" s="284"/>
    </row>
    <row r="49" spans="1:31" x14ac:dyDescent="0.25">
      <c r="A49" s="21" t="s">
        <v>208</v>
      </c>
      <c r="B49" s="32" t="s">
        <v>219</v>
      </c>
      <c r="C49" s="21" t="s">
        <v>441</v>
      </c>
      <c r="D49" s="21">
        <v>0</v>
      </c>
      <c r="E49" s="21">
        <v>0</v>
      </c>
      <c r="F49" s="21" t="s">
        <v>363</v>
      </c>
      <c r="G49" s="21" t="s">
        <v>441</v>
      </c>
      <c r="H49" s="21">
        <v>0</v>
      </c>
      <c r="I49" s="33">
        <v>20</v>
      </c>
      <c r="J49" s="33">
        <v>10</v>
      </c>
      <c r="K49" s="34">
        <v>12430</v>
      </c>
      <c r="L49" s="34">
        <v>0</v>
      </c>
      <c r="M49" s="34">
        <v>2486</v>
      </c>
      <c r="N49" s="23">
        <v>0</v>
      </c>
      <c r="O49" s="23">
        <v>943.8</v>
      </c>
      <c r="P49" s="34">
        <v>29</v>
      </c>
      <c r="Q49" s="23">
        <v>4864.8</v>
      </c>
      <c r="R49" s="34">
        <v>700</v>
      </c>
      <c r="S49" s="23">
        <v>0</v>
      </c>
      <c r="T49" s="23">
        <v>0</v>
      </c>
      <c r="U49" s="23">
        <v>21453.599999999999</v>
      </c>
      <c r="V49" s="23">
        <v>0</v>
      </c>
      <c r="W49" s="23">
        <f>U49+V49</f>
        <v>21453.599999999999</v>
      </c>
      <c r="X49" s="52">
        <v>0</v>
      </c>
      <c r="Y49" s="52">
        <v>0</v>
      </c>
      <c r="Z49" s="52">
        <v>220</v>
      </c>
      <c r="AA49" s="52">
        <v>208</v>
      </c>
      <c r="AB49" s="23" t="e">
        <f>W49/(D49+E49)</f>
        <v>#DIV/0!</v>
      </c>
      <c r="AC49" s="23">
        <f>W49/Z49</f>
        <v>97.516363636363636</v>
      </c>
      <c r="AD49" s="23" t="s">
        <v>35</v>
      </c>
      <c r="AE49" s="284"/>
    </row>
    <row r="50" spans="1:31" x14ac:dyDescent="0.25">
      <c r="A50" s="21" t="s">
        <v>208</v>
      </c>
      <c r="B50" s="32" t="s">
        <v>220</v>
      </c>
      <c r="C50" s="21" t="s">
        <v>211</v>
      </c>
      <c r="D50" s="21">
        <v>0</v>
      </c>
      <c r="E50" s="21">
        <v>0</v>
      </c>
      <c r="F50" s="21" t="s">
        <v>363</v>
      </c>
      <c r="G50" s="21" t="s">
        <v>211</v>
      </c>
      <c r="H50" s="21">
        <v>0</v>
      </c>
      <c r="I50" s="33">
        <v>20</v>
      </c>
      <c r="J50" s="33">
        <v>11</v>
      </c>
      <c r="K50" s="34">
        <v>12430</v>
      </c>
      <c r="L50" s="34">
        <v>0</v>
      </c>
      <c r="M50" s="34">
        <v>2486</v>
      </c>
      <c r="N50" s="23">
        <v>0</v>
      </c>
      <c r="O50" s="23">
        <v>943.8</v>
      </c>
      <c r="P50" s="34">
        <v>29</v>
      </c>
      <c r="Q50" s="23">
        <v>4864.8</v>
      </c>
      <c r="R50" s="34">
        <v>700</v>
      </c>
      <c r="S50" s="23">
        <v>0</v>
      </c>
      <c r="T50" s="23">
        <v>0</v>
      </c>
      <c r="U50" s="23">
        <v>21453.599999999999</v>
      </c>
      <c r="V50" s="23">
        <v>0</v>
      </c>
      <c r="W50" s="23">
        <f>U50+V50</f>
        <v>21453.599999999999</v>
      </c>
      <c r="X50" s="52">
        <v>0</v>
      </c>
      <c r="Y50" s="52">
        <v>9</v>
      </c>
      <c r="Z50" s="52">
        <v>240</v>
      </c>
      <c r="AA50" s="52">
        <v>210</v>
      </c>
      <c r="AB50" s="23" t="e">
        <f>W50/(D50+E50)</f>
        <v>#DIV/0!</v>
      </c>
      <c r="AC50" s="23">
        <f>W50/Z50</f>
        <v>89.39</v>
      </c>
      <c r="AD50" s="23" t="s">
        <v>35</v>
      </c>
      <c r="AE50" s="284"/>
    </row>
    <row r="51" spans="1:31" x14ac:dyDescent="0.25">
      <c r="A51" s="21" t="s">
        <v>208</v>
      </c>
      <c r="B51" s="32" t="s">
        <v>221</v>
      </c>
      <c r="C51" s="21" t="s">
        <v>451</v>
      </c>
      <c r="D51" s="21">
        <v>0</v>
      </c>
      <c r="E51" s="21">
        <v>0</v>
      </c>
      <c r="F51" s="21" t="s">
        <v>363</v>
      </c>
      <c r="G51" s="21" t="s">
        <v>451</v>
      </c>
      <c r="H51" s="21">
        <v>0</v>
      </c>
      <c r="I51" s="33">
        <v>20</v>
      </c>
      <c r="J51" s="33">
        <v>11</v>
      </c>
      <c r="K51" s="34">
        <v>12430</v>
      </c>
      <c r="L51" s="34">
        <v>0</v>
      </c>
      <c r="M51" s="34">
        <v>2486</v>
      </c>
      <c r="N51" s="23">
        <v>0</v>
      </c>
      <c r="O51" s="23">
        <v>943.8</v>
      </c>
      <c r="P51" s="34">
        <v>29</v>
      </c>
      <c r="Q51" s="23">
        <v>4864.8</v>
      </c>
      <c r="R51" s="34">
        <v>700</v>
      </c>
      <c r="S51" s="23">
        <v>0</v>
      </c>
      <c r="T51" s="23">
        <v>0</v>
      </c>
      <c r="U51" s="23">
        <v>21453.599999999999</v>
      </c>
      <c r="V51" s="23">
        <v>0</v>
      </c>
      <c r="W51" s="23">
        <f>U51+V51</f>
        <v>21453.599999999999</v>
      </c>
      <c r="X51" s="52">
        <v>0</v>
      </c>
      <c r="Y51" s="52">
        <v>0</v>
      </c>
      <c r="Z51" s="52">
        <v>220</v>
      </c>
      <c r="AA51" s="52">
        <v>220</v>
      </c>
      <c r="AB51" s="23" t="e">
        <f>W51/(D51+E51)</f>
        <v>#DIV/0!</v>
      </c>
      <c r="AC51" s="23">
        <f>W51/Z51</f>
        <v>97.516363636363636</v>
      </c>
      <c r="AD51" s="23" t="s">
        <v>35</v>
      </c>
      <c r="AE51" s="284"/>
    </row>
    <row r="52" spans="1:31" x14ac:dyDescent="0.25">
      <c r="A52" s="21" t="s">
        <v>208</v>
      </c>
      <c r="B52" s="32" t="s">
        <v>222</v>
      </c>
      <c r="C52" s="21" t="s">
        <v>213</v>
      </c>
      <c r="D52" s="21">
        <v>0</v>
      </c>
      <c r="E52" s="21">
        <v>0</v>
      </c>
      <c r="F52" s="21" t="s">
        <v>363</v>
      </c>
      <c r="G52" s="21" t="s">
        <v>213</v>
      </c>
      <c r="H52" s="21">
        <v>0</v>
      </c>
      <c r="I52" s="33">
        <v>20</v>
      </c>
      <c r="J52" s="33">
        <v>11</v>
      </c>
      <c r="K52" s="34">
        <v>7920</v>
      </c>
      <c r="L52" s="34">
        <v>0</v>
      </c>
      <c r="M52" s="34">
        <v>1584</v>
      </c>
      <c r="N52" s="23">
        <v>0</v>
      </c>
      <c r="O52" s="23">
        <v>514.79999999999995</v>
      </c>
      <c r="P52" s="34">
        <v>29</v>
      </c>
      <c r="Q52" s="23">
        <v>4864.8</v>
      </c>
      <c r="R52" s="34">
        <v>700</v>
      </c>
      <c r="S52" s="23">
        <v>0</v>
      </c>
      <c r="T52" s="23">
        <v>0</v>
      </c>
      <c r="U52" s="23">
        <v>15612.6</v>
      </c>
      <c r="V52" s="23">
        <v>0</v>
      </c>
      <c r="W52" s="23">
        <f>U52+V52</f>
        <v>15612.6</v>
      </c>
      <c r="X52" s="52">
        <v>0</v>
      </c>
      <c r="Y52" s="52">
        <v>0</v>
      </c>
      <c r="Z52" s="52">
        <v>220</v>
      </c>
      <c r="AA52" s="52">
        <v>220</v>
      </c>
      <c r="AB52" s="23" t="e">
        <f>W52/(D52+E52)</f>
        <v>#DIV/0!</v>
      </c>
      <c r="AC52" s="23">
        <f>W52/Z52</f>
        <v>70.966363636363639</v>
      </c>
      <c r="AD52" s="23" t="s">
        <v>35</v>
      </c>
      <c r="AE52" s="284"/>
    </row>
    <row r="53" spans="1:31" x14ac:dyDescent="0.25">
      <c r="A53" s="21" t="s">
        <v>208</v>
      </c>
      <c r="B53" s="32" t="s">
        <v>223</v>
      </c>
      <c r="C53" s="21" t="s">
        <v>214</v>
      </c>
      <c r="D53" s="21">
        <v>0</v>
      </c>
      <c r="E53" s="21">
        <v>0</v>
      </c>
      <c r="F53" s="21" t="s">
        <v>363</v>
      </c>
      <c r="G53" s="21" t="s">
        <v>214</v>
      </c>
      <c r="H53" s="21">
        <v>0</v>
      </c>
      <c r="I53" s="33">
        <v>20</v>
      </c>
      <c r="J53" s="33">
        <v>11</v>
      </c>
      <c r="K53" s="34">
        <v>7986</v>
      </c>
      <c r="L53" s="34">
        <v>0</v>
      </c>
      <c r="M53" s="34">
        <v>1597.2</v>
      </c>
      <c r="N53" s="23">
        <v>0</v>
      </c>
      <c r="O53" s="23">
        <v>555.6</v>
      </c>
      <c r="P53" s="34">
        <v>43</v>
      </c>
      <c r="Q53" s="23">
        <v>4864.8</v>
      </c>
      <c r="R53" s="34">
        <v>700</v>
      </c>
      <c r="S53" s="23">
        <v>0</v>
      </c>
      <c r="T53" s="23">
        <v>0</v>
      </c>
      <c r="U53" s="23">
        <v>15746.6</v>
      </c>
      <c r="V53" s="23">
        <v>0</v>
      </c>
      <c r="W53" s="23">
        <f>U53+V53</f>
        <v>15746.6</v>
      </c>
      <c r="X53" s="52">
        <v>0</v>
      </c>
      <c r="Y53" s="52">
        <v>0</v>
      </c>
      <c r="Z53" s="52">
        <v>220</v>
      </c>
      <c r="AA53" s="52">
        <v>220</v>
      </c>
      <c r="AB53" s="23" t="e">
        <f>W53/(D53+E53)</f>
        <v>#DIV/0!</v>
      </c>
      <c r="AC53" s="23">
        <f>W53/Z53</f>
        <v>71.575454545454548</v>
      </c>
      <c r="AD53" s="23" t="s">
        <v>35</v>
      </c>
      <c r="AE53" s="284"/>
    </row>
    <row r="54" spans="1:31" x14ac:dyDescent="0.25">
      <c r="A54" s="21" t="s">
        <v>208</v>
      </c>
      <c r="B54" s="32" t="s">
        <v>224</v>
      </c>
      <c r="C54" s="21" t="s">
        <v>215</v>
      </c>
      <c r="D54" s="21">
        <v>0</v>
      </c>
      <c r="E54" s="21">
        <v>0</v>
      </c>
      <c r="F54" s="21" t="s">
        <v>363</v>
      </c>
      <c r="G54" s="21" t="s">
        <v>215</v>
      </c>
      <c r="H54" s="21">
        <v>0</v>
      </c>
      <c r="I54" s="33">
        <v>20</v>
      </c>
      <c r="J54" s="33">
        <v>11</v>
      </c>
      <c r="K54" s="34">
        <v>7986</v>
      </c>
      <c r="L54" s="34">
        <v>0</v>
      </c>
      <c r="M54" s="34">
        <v>1597.2</v>
      </c>
      <c r="N54" s="23">
        <v>0</v>
      </c>
      <c r="O54" s="23">
        <v>555.6</v>
      </c>
      <c r="P54" s="34">
        <v>43</v>
      </c>
      <c r="Q54" s="23">
        <v>4864.8</v>
      </c>
      <c r="R54" s="34">
        <v>700</v>
      </c>
      <c r="S54" s="23">
        <v>0</v>
      </c>
      <c r="T54" s="23">
        <v>0</v>
      </c>
      <c r="U54" s="23">
        <v>15746.6</v>
      </c>
      <c r="V54" s="23">
        <v>0</v>
      </c>
      <c r="W54" s="23">
        <f>U54+V54</f>
        <v>15746.6</v>
      </c>
      <c r="X54" s="52">
        <v>0</v>
      </c>
      <c r="Y54" s="52">
        <v>0</v>
      </c>
      <c r="Z54" s="52">
        <v>220</v>
      </c>
      <c r="AA54" s="52">
        <v>220</v>
      </c>
      <c r="AB54" s="23" t="e">
        <f>W54/(D54+E54)</f>
        <v>#DIV/0!</v>
      </c>
      <c r="AC54" s="23">
        <f>W54/Z54</f>
        <v>71.575454545454548</v>
      </c>
      <c r="AD54" s="23" t="s">
        <v>35</v>
      </c>
      <c r="AE54" s="284"/>
    </row>
    <row r="55" spans="1:31" x14ac:dyDescent="0.25">
      <c r="A55" s="21" t="s">
        <v>208</v>
      </c>
      <c r="B55" s="32" t="s">
        <v>225</v>
      </c>
      <c r="C55" s="21" t="s">
        <v>216</v>
      </c>
      <c r="D55" s="21">
        <v>0</v>
      </c>
      <c r="E55" s="21">
        <v>0</v>
      </c>
      <c r="F55" s="21" t="s">
        <v>363</v>
      </c>
      <c r="G55" s="21" t="s">
        <v>216</v>
      </c>
      <c r="H55" s="21">
        <v>0</v>
      </c>
      <c r="I55" s="33">
        <v>20</v>
      </c>
      <c r="J55" s="33">
        <v>11</v>
      </c>
      <c r="K55" s="34">
        <v>7986</v>
      </c>
      <c r="L55" s="34">
        <v>0</v>
      </c>
      <c r="M55" s="34">
        <v>1597.2</v>
      </c>
      <c r="N55" s="23">
        <v>0</v>
      </c>
      <c r="O55" s="23">
        <v>555.6</v>
      </c>
      <c r="P55" s="34">
        <v>43</v>
      </c>
      <c r="Q55" s="23">
        <v>4864.8</v>
      </c>
      <c r="R55" s="34">
        <v>700</v>
      </c>
      <c r="S55" s="23">
        <v>0</v>
      </c>
      <c r="T55" s="23">
        <v>0</v>
      </c>
      <c r="U55" s="23">
        <v>15746.6</v>
      </c>
      <c r="V55" s="23">
        <v>0</v>
      </c>
      <c r="W55" s="23">
        <f>U55+V55</f>
        <v>15746.6</v>
      </c>
      <c r="X55" s="52">
        <v>0</v>
      </c>
      <c r="Y55" s="52">
        <v>0</v>
      </c>
      <c r="Z55" s="52">
        <v>220</v>
      </c>
      <c r="AA55" s="52">
        <v>220</v>
      </c>
      <c r="AB55" s="23" t="e">
        <f>W55/(D55+E55)</f>
        <v>#DIV/0!</v>
      </c>
      <c r="AC55" s="23">
        <f>W55/Z55</f>
        <v>71.575454545454548</v>
      </c>
      <c r="AD55" s="23" t="s">
        <v>35</v>
      </c>
      <c r="AE55" s="284"/>
    </row>
    <row r="56" spans="1:31" x14ac:dyDescent="0.25">
      <c r="A56" s="21" t="s">
        <v>208</v>
      </c>
      <c r="B56" s="32" t="s">
        <v>226</v>
      </c>
      <c r="C56" s="21" t="s">
        <v>217</v>
      </c>
      <c r="D56" s="21">
        <v>0</v>
      </c>
      <c r="E56" s="21">
        <v>0</v>
      </c>
      <c r="F56" s="21" t="s">
        <v>363</v>
      </c>
      <c r="G56" s="21" t="s">
        <v>217</v>
      </c>
      <c r="H56" s="21">
        <v>0</v>
      </c>
      <c r="I56" s="33">
        <v>5</v>
      </c>
      <c r="J56" s="33">
        <v>5</v>
      </c>
      <c r="K56" s="34">
        <v>1006.5</v>
      </c>
      <c r="L56" s="34">
        <v>0</v>
      </c>
      <c r="M56" s="34">
        <v>399.3</v>
      </c>
      <c r="N56" s="23">
        <v>0</v>
      </c>
      <c r="O56" s="23">
        <v>138.9</v>
      </c>
      <c r="P56" s="34">
        <v>10.75</v>
      </c>
      <c r="Q56" s="23">
        <v>912.1</v>
      </c>
      <c r="R56" s="34">
        <v>700</v>
      </c>
      <c r="S56" s="23">
        <v>0</v>
      </c>
      <c r="T56" s="23">
        <v>0</v>
      </c>
      <c r="U56" s="23">
        <v>4147.55</v>
      </c>
      <c r="V56" s="23">
        <v>0</v>
      </c>
      <c r="W56" s="23">
        <f>U56+V56</f>
        <v>4147.55</v>
      </c>
      <c r="X56" s="52">
        <v>0</v>
      </c>
      <c r="Y56" s="52">
        <v>0</v>
      </c>
      <c r="Z56" s="52">
        <v>30</v>
      </c>
      <c r="AA56" s="52">
        <v>30</v>
      </c>
      <c r="AB56" s="23" t="e">
        <f>W56/(D56+E56)</f>
        <v>#DIV/0!</v>
      </c>
      <c r="AC56" s="23">
        <f>W56/Z56</f>
        <v>138.25166666666667</v>
      </c>
      <c r="AD56" s="23" t="s">
        <v>35</v>
      </c>
      <c r="AE56" s="284"/>
    </row>
    <row r="57" spans="1:31" x14ac:dyDescent="0.25">
      <c r="A57" s="21" t="s">
        <v>228</v>
      </c>
      <c r="B57" s="32" t="s">
        <v>233</v>
      </c>
      <c r="C57" s="21" t="s">
        <v>229</v>
      </c>
      <c r="D57" s="21">
        <v>0</v>
      </c>
      <c r="E57" s="21">
        <v>0</v>
      </c>
      <c r="F57" s="21" t="s">
        <v>363</v>
      </c>
      <c r="G57" s="21" t="s">
        <v>229</v>
      </c>
      <c r="H57" s="21">
        <v>0</v>
      </c>
      <c r="I57" s="33">
        <v>15</v>
      </c>
      <c r="J57" s="33">
        <v>10</v>
      </c>
      <c r="K57" s="34">
        <v>10753.8</v>
      </c>
      <c r="L57" s="34">
        <v>0</v>
      </c>
      <c r="M57" s="34">
        <v>2150.7600000000002</v>
      </c>
      <c r="N57" s="23">
        <v>0</v>
      </c>
      <c r="O57" s="23">
        <v>717.75</v>
      </c>
      <c r="P57" s="34">
        <v>21.75</v>
      </c>
      <c r="Q57" s="23">
        <v>3600</v>
      </c>
      <c r="R57" s="34">
        <v>700</v>
      </c>
      <c r="S57" s="23">
        <v>0</v>
      </c>
      <c r="T57" s="23">
        <v>0</v>
      </c>
      <c r="U57" s="23">
        <v>17944.060000000001</v>
      </c>
      <c r="V57" s="23">
        <v>0</v>
      </c>
      <c r="W57" s="23">
        <f>U57+V57</f>
        <v>17944.060000000001</v>
      </c>
      <c r="X57" s="52">
        <v>0</v>
      </c>
      <c r="Y57" s="52">
        <v>0</v>
      </c>
      <c r="Z57" s="52">
        <v>165</v>
      </c>
      <c r="AA57" s="52">
        <v>158</v>
      </c>
      <c r="AB57" s="13" t="e">
        <f>W57/(D57+E57)</f>
        <v>#DIV/0!</v>
      </c>
      <c r="AC57" s="23">
        <f>W57/Z57</f>
        <v>108.75187878787879</v>
      </c>
      <c r="AD57" s="23" t="s">
        <v>35</v>
      </c>
      <c r="AE57" s="284"/>
    </row>
    <row r="58" spans="1:31" x14ac:dyDescent="0.25">
      <c r="A58" s="21" t="s">
        <v>228</v>
      </c>
      <c r="B58" s="32" t="s">
        <v>234</v>
      </c>
      <c r="C58" s="21" t="s">
        <v>230</v>
      </c>
      <c r="D58" s="33">
        <v>0</v>
      </c>
      <c r="E58" s="33">
        <v>0</v>
      </c>
      <c r="F58" s="21" t="s">
        <v>363</v>
      </c>
      <c r="G58" s="21" t="s">
        <v>230</v>
      </c>
      <c r="H58" s="21">
        <v>0</v>
      </c>
      <c r="I58" s="33">
        <v>21</v>
      </c>
      <c r="J58" s="33">
        <v>11</v>
      </c>
      <c r="K58" s="34">
        <v>14338.4</v>
      </c>
      <c r="L58" s="34">
        <v>0</v>
      </c>
      <c r="M58" s="34">
        <v>2867.68</v>
      </c>
      <c r="N58" s="23">
        <v>0</v>
      </c>
      <c r="O58" s="23">
        <v>957</v>
      </c>
      <c r="P58" s="34">
        <v>29</v>
      </c>
      <c r="Q58" s="23">
        <v>4800</v>
      </c>
      <c r="R58" s="34">
        <v>700</v>
      </c>
      <c r="S58" s="23">
        <v>0</v>
      </c>
      <c r="T58" s="23">
        <v>0</v>
      </c>
      <c r="U58" s="23">
        <v>23692.080000000002</v>
      </c>
      <c r="V58" s="23">
        <v>0</v>
      </c>
      <c r="W58" s="23">
        <f>U58+V58</f>
        <v>23692.080000000002</v>
      </c>
      <c r="X58" s="52">
        <v>0</v>
      </c>
      <c r="Y58" s="52">
        <v>0</v>
      </c>
      <c r="Z58" s="52">
        <v>252</v>
      </c>
      <c r="AA58" s="52">
        <v>229</v>
      </c>
      <c r="AB58" s="13" t="e">
        <f>W58/(D58+E58)</f>
        <v>#DIV/0!</v>
      </c>
      <c r="AC58" s="23">
        <f>W58/Z58</f>
        <v>94.016190476190488</v>
      </c>
      <c r="AD58" s="23" t="s">
        <v>35</v>
      </c>
      <c r="AE58" s="284"/>
    </row>
    <row r="59" spans="1:31" x14ac:dyDescent="0.25">
      <c r="A59" s="21" t="s">
        <v>228</v>
      </c>
      <c r="B59" s="32" t="s">
        <v>235</v>
      </c>
      <c r="C59" s="21" t="s">
        <v>231</v>
      </c>
      <c r="D59" s="21">
        <v>0</v>
      </c>
      <c r="E59" s="21">
        <v>0</v>
      </c>
      <c r="F59" s="21" t="s">
        <v>363</v>
      </c>
      <c r="G59" s="21" t="s">
        <v>231</v>
      </c>
      <c r="H59" s="21">
        <v>0</v>
      </c>
      <c r="I59" s="33">
        <v>21</v>
      </c>
      <c r="J59" s="33">
        <v>11</v>
      </c>
      <c r="K59" s="34">
        <v>20986</v>
      </c>
      <c r="L59" s="34">
        <v>0</v>
      </c>
      <c r="M59" s="34">
        <v>4197.2</v>
      </c>
      <c r="N59" s="23">
        <v>0</v>
      </c>
      <c r="O59" s="23">
        <v>1624.4</v>
      </c>
      <c r="P59" s="34">
        <v>57</v>
      </c>
      <c r="Q59" s="23">
        <v>7000</v>
      </c>
      <c r="R59" s="34">
        <v>700</v>
      </c>
      <c r="S59" s="23">
        <v>0</v>
      </c>
      <c r="T59" s="23">
        <v>0</v>
      </c>
      <c r="U59" s="23">
        <v>34564.6</v>
      </c>
      <c r="V59" s="23">
        <v>0</v>
      </c>
      <c r="W59" s="23">
        <f>U59+V59</f>
        <v>34564.6</v>
      </c>
      <c r="X59" s="52">
        <v>0</v>
      </c>
      <c r="Y59" s="52">
        <v>0</v>
      </c>
      <c r="Z59" s="52">
        <v>252</v>
      </c>
      <c r="AA59" s="52">
        <v>252</v>
      </c>
      <c r="AB59" s="13" t="e">
        <f>W59/(D59+E59)</f>
        <v>#DIV/0!</v>
      </c>
      <c r="AC59" s="23">
        <f>W59/Z59</f>
        <v>137.1611111111111</v>
      </c>
      <c r="AD59" s="23" t="s">
        <v>35</v>
      </c>
      <c r="AE59" s="284"/>
    </row>
    <row r="60" spans="1:31" x14ac:dyDescent="0.25">
      <c r="A60" s="21" t="s">
        <v>228</v>
      </c>
      <c r="B60" s="32" t="s">
        <v>235</v>
      </c>
      <c r="C60" s="21" t="s">
        <v>232</v>
      </c>
      <c r="D60" s="21">
        <v>0</v>
      </c>
      <c r="E60" s="21">
        <v>0</v>
      </c>
      <c r="F60" s="21" t="s">
        <v>363</v>
      </c>
      <c r="G60" s="21" t="s">
        <v>232</v>
      </c>
      <c r="H60" s="21">
        <v>0</v>
      </c>
      <c r="I60" s="33">
        <v>21</v>
      </c>
      <c r="J60" s="33">
        <v>11</v>
      </c>
      <c r="K60" s="34">
        <v>14338.4</v>
      </c>
      <c r="L60" s="34">
        <v>0</v>
      </c>
      <c r="M60" s="34">
        <v>2867.68</v>
      </c>
      <c r="N60" s="23">
        <v>0</v>
      </c>
      <c r="O60" s="23">
        <v>957</v>
      </c>
      <c r="P60" s="34">
        <v>29</v>
      </c>
      <c r="Q60" s="23">
        <v>4800</v>
      </c>
      <c r="R60" s="34">
        <v>700</v>
      </c>
      <c r="S60" s="23">
        <v>0</v>
      </c>
      <c r="T60" s="23">
        <v>0</v>
      </c>
      <c r="U60" s="23">
        <v>23692.080000000002</v>
      </c>
      <c r="V60" s="23">
        <v>0</v>
      </c>
      <c r="W60" s="23">
        <f>U60+V60</f>
        <v>23692.080000000002</v>
      </c>
      <c r="X60" s="52">
        <v>0</v>
      </c>
      <c r="Y60" s="52">
        <v>0</v>
      </c>
      <c r="Z60" s="52">
        <v>252</v>
      </c>
      <c r="AA60" s="52">
        <v>252</v>
      </c>
      <c r="AB60" s="13" t="e">
        <f>W60/(D60+E60)</f>
        <v>#DIV/0!</v>
      </c>
      <c r="AC60" s="23">
        <f>W60/Z60</f>
        <v>94.016190476190488</v>
      </c>
      <c r="AD60" s="23" t="s">
        <v>35</v>
      </c>
      <c r="AE60" s="284"/>
    </row>
    <row r="61" spans="1:31" x14ac:dyDescent="0.25">
      <c r="A61" s="21" t="s">
        <v>228</v>
      </c>
      <c r="B61" s="32" t="s">
        <v>236</v>
      </c>
      <c r="C61" s="21" t="s">
        <v>212</v>
      </c>
      <c r="D61" s="21">
        <v>0</v>
      </c>
      <c r="E61" s="21">
        <v>0</v>
      </c>
      <c r="F61" s="21" t="s">
        <v>363</v>
      </c>
      <c r="G61" s="21" t="s">
        <v>212</v>
      </c>
      <c r="H61" s="21">
        <v>0</v>
      </c>
      <c r="I61" s="33">
        <v>20</v>
      </c>
      <c r="J61" s="33">
        <v>10</v>
      </c>
      <c r="K61" s="34">
        <v>14338.4</v>
      </c>
      <c r="L61" s="34">
        <v>0</v>
      </c>
      <c r="M61" s="34">
        <v>2867.68</v>
      </c>
      <c r="N61" s="23">
        <v>0</v>
      </c>
      <c r="O61" s="23">
        <v>957</v>
      </c>
      <c r="P61" s="34">
        <v>29</v>
      </c>
      <c r="Q61" s="23">
        <v>4800</v>
      </c>
      <c r="R61" s="34">
        <v>700</v>
      </c>
      <c r="S61" s="23">
        <v>0</v>
      </c>
      <c r="T61" s="23">
        <v>0</v>
      </c>
      <c r="U61" s="23">
        <v>23692.080000000002</v>
      </c>
      <c r="V61" s="23">
        <v>0</v>
      </c>
      <c r="W61" s="23">
        <f>U61+V61</f>
        <v>23692.080000000002</v>
      </c>
      <c r="X61" s="52">
        <v>0</v>
      </c>
      <c r="Y61" s="52">
        <v>0</v>
      </c>
      <c r="Z61" s="52">
        <v>220</v>
      </c>
      <c r="AA61" s="52">
        <v>172</v>
      </c>
      <c r="AB61" s="13" t="e">
        <f>W61/(D61+E61)</f>
        <v>#DIV/0!</v>
      </c>
      <c r="AC61" s="23">
        <f>W61/Z61</f>
        <v>107.69127272727273</v>
      </c>
      <c r="AD61" s="23" t="s">
        <v>35</v>
      </c>
      <c r="AE61" s="284"/>
    </row>
    <row r="62" spans="1:31" x14ac:dyDescent="0.25">
      <c r="A62" s="21" t="s">
        <v>309</v>
      </c>
      <c r="B62" s="39" t="s">
        <v>264</v>
      </c>
      <c r="C62" s="21" t="s">
        <v>312</v>
      </c>
      <c r="D62" s="21">
        <v>0</v>
      </c>
      <c r="E62" s="21">
        <v>0</v>
      </c>
      <c r="F62" s="21" t="s">
        <v>434</v>
      </c>
      <c r="G62" s="21" t="s">
        <v>312</v>
      </c>
      <c r="H62" s="21">
        <v>0</v>
      </c>
      <c r="I62" s="21">
        <v>20</v>
      </c>
      <c r="J62" s="21">
        <v>5</v>
      </c>
      <c r="K62" s="114">
        <v>7260</v>
      </c>
      <c r="L62" s="114">
        <v>0</v>
      </c>
      <c r="M62" s="114">
        <v>1452</v>
      </c>
      <c r="N62" s="23">
        <v>0</v>
      </c>
      <c r="O62" s="114">
        <v>522</v>
      </c>
      <c r="P62" s="114">
        <v>2210</v>
      </c>
      <c r="Q62" s="23">
        <v>0</v>
      </c>
      <c r="R62" s="114">
        <v>200</v>
      </c>
      <c r="S62" s="23">
        <v>0</v>
      </c>
      <c r="T62" s="114">
        <v>1560</v>
      </c>
      <c r="U62" s="114">
        <v>13204.6</v>
      </c>
      <c r="V62" s="23">
        <v>0</v>
      </c>
      <c r="W62" s="23">
        <f>U62+V62</f>
        <v>13204.6</v>
      </c>
      <c r="X62" s="21">
        <v>0</v>
      </c>
      <c r="Y62" s="21">
        <v>0</v>
      </c>
      <c r="Z62" s="21">
        <v>120</v>
      </c>
      <c r="AA62" s="21">
        <v>120</v>
      </c>
      <c r="AB62" s="23" t="e">
        <f>W62/(D62+E62)</f>
        <v>#DIV/0!</v>
      </c>
      <c r="AC62" s="23">
        <f>W62/Z62</f>
        <v>110.03833333333334</v>
      </c>
      <c r="AD62" s="23" t="s">
        <v>35</v>
      </c>
      <c r="AE62" s="284"/>
    </row>
    <row r="63" spans="1:31" x14ac:dyDescent="0.25">
      <c r="A63" s="1" t="s">
        <v>368</v>
      </c>
      <c r="B63" s="8" t="s">
        <v>234</v>
      </c>
      <c r="C63" s="1" t="s">
        <v>369</v>
      </c>
      <c r="D63" s="1">
        <v>0</v>
      </c>
      <c r="E63" s="1">
        <v>0</v>
      </c>
      <c r="F63" s="1" t="s">
        <v>363</v>
      </c>
      <c r="G63" s="1" t="s">
        <v>369</v>
      </c>
      <c r="H63" s="1">
        <v>0</v>
      </c>
      <c r="I63" s="1">
        <v>23</v>
      </c>
      <c r="J63" s="1">
        <v>11</v>
      </c>
      <c r="K63" s="96">
        <v>14338.4</v>
      </c>
      <c r="L63" s="96">
        <v>0</v>
      </c>
      <c r="M63" s="96">
        <v>2867.68</v>
      </c>
      <c r="N63" s="96">
        <v>0</v>
      </c>
      <c r="O63" s="96">
        <v>957</v>
      </c>
      <c r="P63" s="96">
        <v>29</v>
      </c>
      <c r="Q63" s="96">
        <v>4800</v>
      </c>
      <c r="R63" s="96">
        <v>700</v>
      </c>
      <c r="S63" s="96">
        <v>0</v>
      </c>
      <c r="T63" s="6">
        <v>0</v>
      </c>
      <c r="U63" s="96">
        <v>23692.080000000002</v>
      </c>
      <c r="V63" s="6">
        <v>0</v>
      </c>
      <c r="W63" s="96">
        <f>U63+V63</f>
        <v>23692.080000000002</v>
      </c>
      <c r="X63" s="1">
        <v>0</v>
      </c>
      <c r="Y63" s="1">
        <v>0</v>
      </c>
      <c r="Z63" s="1">
        <v>276</v>
      </c>
      <c r="AA63" s="1">
        <v>266</v>
      </c>
      <c r="AB63" s="13" t="e">
        <f>W63/(D63+E63)</f>
        <v>#DIV/0!</v>
      </c>
      <c r="AC63" s="96">
        <f>W63/Z63</f>
        <v>85.840869565217403</v>
      </c>
      <c r="AD63" s="96" t="s">
        <v>35</v>
      </c>
      <c r="AE63" s="285"/>
    </row>
    <row r="64" spans="1:31" x14ac:dyDescent="0.25">
      <c r="A64" s="1" t="s">
        <v>368</v>
      </c>
      <c r="B64" s="8" t="s">
        <v>233</v>
      </c>
      <c r="C64" s="1" t="s">
        <v>370</v>
      </c>
      <c r="D64" s="1">
        <v>0</v>
      </c>
      <c r="E64" s="1">
        <v>0</v>
      </c>
      <c r="F64" s="1" t="s">
        <v>363</v>
      </c>
      <c r="G64" s="1" t="s">
        <v>370</v>
      </c>
      <c r="H64" s="1">
        <v>0</v>
      </c>
      <c r="I64" s="1">
        <v>20</v>
      </c>
      <c r="J64" s="1">
        <v>11</v>
      </c>
      <c r="K64" s="96">
        <v>10753.8</v>
      </c>
      <c r="L64" s="96">
        <v>0</v>
      </c>
      <c r="M64" s="96">
        <v>2150.7600000000002</v>
      </c>
      <c r="N64" s="96">
        <v>0</v>
      </c>
      <c r="O64" s="96">
        <v>717.75</v>
      </c>
      <c r="P64" s="96">
        <v>21.75</v>
      </c>
      <c r="Q64" s="96">
        <v>3600</v>
      </c>
      <c r="R64" s="96">
        <v>700</v>
      </c>
      <c r="S64" s="96">
        <v>0</v>
      </c>
      <c r="T64" s="6">
        <v>0</v>
      </c>
      <c r="U64" s="96">
        <v>17944.060000000001</v>
      </c>
      <c r="V64" s="6">
        <v>0</v>
      </c>
      <c r="W64" s="96">
        <f>U64+V64</f>
        <v>17944.060000000001</v>
      </c>
      <c r="X64" s="1">
        <v>0</v>
      </c>
      <c r="Y64" s="1">
        <v>0</v>
      </c>
      <c r="Z64" s="1">
        <v>240</v>
      </c>
      <c r="AA64" s="1">
        <v>188</v>
      </c>
      <c r="AB64" s="13" t="e">
        <f>W64/(D64+E64)</f>
        <v>#DIV/0!</v>
      </c>
      <c r="AC64" s="96">
        <f>W64/Z64</f>
        <v>74.766916666666674</v>
      </c>
      <c r="AD64" s="96" t="s">
        <v>35</v>
      </c>
      <c r="AE64" s="285"/>
    </row>
    <row r="65" spans="1:31" x14ac:dyDescent="0.25">
      <c r="A65" s="1" t="s">
        <v>368</v>
      </c>
      <c r="B65" s="8" t="s">
        <v>235</v>
      </c>
      <c r="C65" s="1" t="s">
        <v>371</v>
      </c>
      <c r="D65" s="1">
        <v>0</v>
      </c>
      <c r="E65" s="1">
        <v>0</v>
      </c>
      <c r="F65" s="1" t="s">
        <v>363</v>
      </c>
      <c r="G65" s="1" t="s">
        <v>371</v>
      </c>
      <c r="H65" s="1">
        <v>0</v>
      </c>
      <c r="I65" s="1">
        <v>20</v>
      </c>
      <c r="J65" s="1">
        <v>11</v>
      </c>
      <c r="K65" s="96">
        <v>14338.4</v>
      </c>
      <c r="L65" s="96">
        <v>0</v>
      </c>
      <c r="M65" s="96">
        <v>2867.68</v>
      </c>
      <c r="N65" s="96">
        <v>0</v>
      </c>
      <c r="O65" s="96">
        <v>957</v>
      </c>
      <c r="P65" s="96">
        <v>29</v>
      </c>
      <c r="Q65" s="96">
        <v>4800</v>
      </c>
      <c r="R65" s="96">
        <v>700</v>
      </c>
      <c r="S65" s="96">
        <v>0</v>
      </c>
      <c r="T65" s="6">
        <v>0</v>
      </c>
      <c r="U65" s="96">
        <v>23692.080000000002</v>
      </c>
      <c r="V65" s="6">
        <v>0</v>
      </c>
      <c r="W65" s="96">
        <f>U65+V65</f>
        <v>23692.080000000002</v>
      </c>
      <c r="X65" s="1">
        <v>0</v>
      </c>
      <c r="Y65" s="1">
        <v>0</v>
      </c>
      <c r="Z65" s="1">
        <v>220</v>
      </c>
      <c r="AA65" s="1">
        <v>195</v>
      </c>
      <c r="AB65" s="13" t="e">
        <f>W65/(D65+E65)</f>
        <v>#DIV/0!</v>
      </c>
      <c r="AC65" s="96">
        <f>W65/Z65</f>
        <v>107.69127272727273</v>
      </c>
      <c r="AD65" s="96" t="s">
        <v>35</v>
      </c>
      <c r="AE65" s="285"/>
    </row>
    <row r="66" spans="1:31" x14ac:dyDescent="0.25">
      <c r="A66" s="1" t="s">
        <v>368</v>
      </c>
      <c r="B66" s="39" t="s">
        <v>236</v>
      </c>
      <c r="C66" s="1" t="s">
        <v>372</v>
      </c>
      <c r="D66" s="1">
        <v>0</v>
      </c>
      <c r="E66" s="1">
        <v>0</v>
      </c>
      <c r="F66" s="1" t="s">
        <v>363</v>
      </c>
      <c r="G66" s="1" t="s">
        <v>372</v>
      </c>
      <c r="H66" s="1">
        <v>0</v>
      </c>
      <c r="I66" s="1">
        <v>20</v>
      </c>
      <c r="J66" s="1">
        <v>11</v>
      </c>
      <c r="K66" s="96">
        <v>14338.4</v>
      </c>
      <c r="L66" s="96">
        <v>0</v>
      </c>
      <c r="M66" s="96">
        <v>2867.68</v>
      </c>
      <c r="N66" s="96">
        <v>0</v>
      </c>
      <c r="O66" s="96">
        <v>957</v>
      </c>
      <c r="P66" s="96">
        <v>29</v>
      </c>
      <c r="Q66" s="96">
        <v>4800</v>
      </c>
      <c r="R66" s="96">
        <v>700</v>
      </c>
      <c r="S66" s="96">
        <v>0</v>
      </c>
      <c r="T66" s="6">
        <v>0</v>
      </c>
      <c r="U66" s="96">
        <v>23692.080000000002</v>
      </c>
      <c r="V66" s="6">
        <v>0</v>
      </c>
      <c r="W66" s="96">
        <f>U66+V66</f>
        <v>23692.080000000002</v>
      </c>
      <c r="X66" s="1">
        <v>0</v>
      </c>
      <c r="Y66" s="1">
        <v>0</v>
      </c>
      <c r="Z66" s="1">
        <v>240</v>
      </c>
      <c r="AA66" s="1">
        <v>184</v>
      </c>
      <c r="AB66" s="13" t="e">
        <f>W66/(D66+E66)</f>
        <v>#DIV/0!</v>
      </c>
      <c r="AC66" s="96">
        <f>W66/Z66</f>
        <v>98.717000000000013</v>
      </c>
      <c r="AD66" s="96" t="s">
        <v>35</v>
      </c>
      <c r="AE66" s="285"/>
    </row>
    <row r="67" spans="1:31" x14ac:dyDescent="0.25">
      <c r="A67" s="1" t="s">
        <v>419</v>
      </c>
      <c r="B67" s="8" t="s">
        <v>234</v>
      </c>
      <c r="C67" s="1" t="s">
        <v>421</v>
      </c>
      <c r="D67" s="1">
        <v>0</v>
      </c>
      <c r="E67" s="1">
        <v>0</v>
      </c>
      <c r="F67" s="1" t="s">
        <v>363</v>
      </c>
      <c r="G67" s="1" t="s">
        <v>421</v>
      </c>
      <c r="H67" s="1">
        <v>0</v>
      </c>
      <c r="I67" s="1">
        <v>25</v>
      </c>
      <c r="J67" s="1">
        <v>11</v>
      </c>
      <c r="K67" s="96">
        <v>14338.4</v>
      </c>
      <c r="L67" s="96">
        <v>0</v>
      </c>
      <c r="M67" s="96">
        <v>2867.68</v>
      </c>
      <c r="N67" s="96">
        <v>0</v>
      </c>
      <c r="O67" s="96">
        <v>957</v>
      </c>
      <c r="P67" s="96">
        <v>29</v>
      </c>
      <c r="Q67" s="96">
        <v>4800</v>
      </c>
      <c r="R67" s="96">
        <v>700</v>
      </c>
      <c r="S67" s="96">
        <v>0</v>
      </c>
      <c r="T67" s="13">
        <v>0</v>
      </c>
      <c r="U67" s="96">
        <v>23692.080000000002</v>
      </c>
      <c r="V67" s="13">
        <v>0</v>
      </c>
      <c r="W67" s="13">
        <f>U67+V67</f>
        <v>23692.080000000002</v>
      </c>
      <c r="X67" s="1">
        <v>0</v>
      </c>
      <c r="Y67" s="1">
        <v>0</v>
      </c>
      <c r="Z67" s="1">
        <v>300</v>
      </c>
      <c r="AA67" s="1">
        <v>271</v>
      </c>
      <c r="AB67" s="13" t="e">
        <f>W67/(D67+E67)</f>
        <v>#DIV/0!</v>
      </c>
      <c r="AC67" s="13">
        <f>W67/Z67</f>
        <v>78.973600000000005</v>
      </c>
      <c r="AD67" s="13" t="s">
        <v>35</v>
      </c>
      <c r="AE67" s="285"/>
    </row>
    <row r="68" spans="1:31" x14ac:dyDescent="0.25">
      <c r="A68" s="21" t="s">
        <v>389</v>
      </c>
      <c r="B68" s="39" t="s">
        <v>257</v>
      </c>
      <c r="C68" s="21" t="s">
        <v>393</v>
      </c>
      <c r="D68" s="21">
        <v>0</v>
      </c>
      <c r="E68" s="21">
        <v>0</v>
      </c>
      <c r="F68" s="21" t="s">
        <v>431</v>
      </c>
      <c r="G68" s="21" t="s">
        <v>393</v>
      </c>
      <c r="H68" s="21">
        <v>0</v>
      </c>
      <c r="I68" s="21">
        <v>20</v>
      </c>
      <c r="J68" s="21">
        <v>12</v>
      </c>
      <c r="K68" s="114">
        <v>14124</v>
      </c>
      <c r="L68" s="114">
        <v>0</v>
      </c>
      <c r="M68" s="114">
        <v>2824.8</v>
      </c>
      <c r="N68" s="114">
        <v>0</v>
      </c>
      <c r="O68" s="114">
        <v>911</v>
      </c>
      <c r="P68" s="114">
        <v>1843</v>
      </c>
      <c r="Q68" s="114">
        <v>3644.8</v>
      </c>
      <c r="R68" s="114">
        <v>700</v>
      </c>
      <c r="S68" s="114">
        <v>0</v>
      </c>
      <c r="T68" s="23">
        <v>0</v>
      </c>
      <c r="U68" s="114">
        <v>24047.599999999999</v>
      </c>
      <c r="V68" s="23">
        <v>0</v>
      </c>
      <c r="W68" s="114">
        <f>U68+V68</f>
        <v>24047.599999999999</v>
      </c>
      <c r="X68" s="21">
        <v>0</v>
      </c>
      <c r="Y68" s="21">
        <v>0</v>
      </c>
      <c r="Z68" s="21">
        <v>276</v>
      </c>
      <c r="AA68" s="21">
        <v>201</v>
      </c>
      <c r="AB68" s="23" t="e">
        <f>W68/(D68+E68)</f>
        <v>#DIV/0!</v>
      </c>
      <c r="AC68" s="23">
        <f>W68/Z68</f>
        <v>87.128985507246369</v>
      </c>
      <c r="AD68" s="23" t="s">
        <v>35</v>
      </c>
      <c r="AE68" s="284"/>
    </row>
    <row r="69" spans="1:31" x14ac:dyDescent="0.25">
      <c r="A69" s="21" t="s">
        <v>389</v>
      </c>
      <c r="B69" s="39" t="s">
        <v>258</v>
      </c>
      <c r="C69" s="21" t="s">
        <v>394</v>
      </c>
      <c r="D69" s="21">
        <v>0</v>
      </c>
      <c r="E69" s="21">
        <v>0</v>
      </c>
      <c r="F69" s="21" t="s">
        <v>431</v>
      </c>
      <c r="G69" s="21" t="s">
        <v>394</v>
      </c>
      <c r="H69" s="21">
        <v>0</v>
      </c>
      <c r="I69" s="21">
        <v>20</v>
      </c>
      <c r="J69" s="21">
        <v>12</v>
      </c>
      <c r="K69" s="114">
        <v>14124</v>
      </c>
      <c r="L69" s="114">
        <v>0</v>
      </c>
      <c r="M69" s="114">
        <v>2824.8</v>
      </c>
      <c r="N69" s="114">
        <v>0</v>
      </c>
      <c r="O69" s="114">
        <v>911</v>
      </c>
      <c r="P69" s="114">
        <v>1843</v>
      </c>
      <c r="Q69" s="114">
        <v>3648.4</v>
      </c>
      <c r="R69" s="114">
        <v>700</v>
      </c>
      <c r="S69" s="114">
        <v>0</v>
      </c>
      <c r="T69" s="23">
        <v>0</v>
      </c>
      <c r="U69" s="114">
        <v>24051.200000000001</v>
      </c>
      <c r="V69" s="23">
        <v>0</v>
      </c>
      <c r="W69" s="114">
        <f>U69+V69</f>
        <v>24051.200000000001</v>
      </c>
      <c r="X69" s="21">
        <v>0</v>
      </c>
      <c r="Y69" s="21">
        <v>0</v>
      </c>
      <c r="Z69" s="21">
        <v>240</v>
      </c>
      <c r="AA69" s="21">
        <v>195</v>
      </c>
      <c r="AB69" s="23" t="e">
        <f>W69/(D69+E69)</f>
        <v>#DIV/0!</v>
      </c>
      <c r="AC69" s="23">
        <f>W69/Z69</f>
        <v>100.21333333333334</v>
      </c>
      <c r="AD69" s="23" t="s">
        <v>35</v>
      </c>
      <c r="AE69" s="284"/>
    </row>
    <row r="70" spans="1:31" x14ac:dyDescent="0.25">
      <c r="A70" s="21" t="s">
        <v>389</v>
      </c>
      <c r="B70" s="39" t="s">
        <v>397</v>
      </c>
      <c r="C70" s="21" t="s">
        <v>395</v>
      </c>
      <c r="D70" s="21">
        <v>0</v>
      </c>
      <c r="E70" s="21">
        <v>0</v>
      </c>
      <c r="F70" s="21" t="s">
        <v>431</v>
      </c>
      <c r="G70" s="21" t="s">
        <v>395</v>
      </c>
      <c r="H70" s="21">
        <v>0</v>
      </c>
      <c r="I70" s="21">
        <v>20</v>
      </c>
      <c r="J70" s="21">
        <v>12</v>
      </c>
      <c r="K70" s="114">
        <v>14124</v>
      </c>
      <c r="L70" s="114">
        <v>0</v>
      </c>
      <c r="M70" s="114">
        <v>2824.8</v>
      </c>
      <c r="N70" s="114">
        <v>0</v>
      </c>
      <c r="O70" s="114">
        <v>911</v>
      </c>
      <c r="P70" s="114">
        <v>43</v>
      </c>
      <c r="Q70" s="114">
        <v>3648.4</v>
      </c>
      <c r="R70" s="114">
        <v>700</v>
      </c>
      <c r="S70" s="114">
        <v>0</v>
      </c>
      <c r="T70" s="23">
        <v>0</v>
      </c>
      <c r="U70" s="114">
        <v>22251.200000000001</v>
      </c>
      <c r="V70" s="23">
        <v>0</v>
      </c>
      <c r="W70" s="114">
        <f>U70+V70</f>
        <v>22251.200000000001</v>
      </c>
      <c r="X70" s="21">
        <v>0</v>
      </c>
      <c r="Y70" s="21">
        <v>0</v>
      </c>
      <c r="Z70" s="21">
        <v>240</v>
      </c>
      <c r="AA70" s="21">
        <v>240</v>
      </c>
      <c r="AB70" s="23" t="e">
        <f>W70/(D70+E70)</f>
        <v>#DIV/0!</v>
      </c>
      <c r="AC70" s="23">
        <f>W70/Z70</f>
        <v>92.713333333333338</v>
      </c>
      <c r="AD70" s="23" t="s">
        <v>35</v>
      </c>
      <c r="AE70" s="284"/>
    </row>
    <row r="71" spans="1:31" x14ac:dyDescent="0.25">
      <c r="A71" s="21" t="s">
        <v>268</v>
      </c>
      <c r="B71" s="39" t="s">
        <v>283</v>
      </c>
      <c r="C71" s="21" t="s">
        <v>281</v>
      </c>
      <c r="D71" s="21">
        <v>0</v>
      </c>
      <c r="E71" s="21">
        <v>0</v>
      </c>
      <c r="F71" s="21" t="s">
        <v>375</v>
      </c>
      <c r="G71" s="21" t="s">
        <v>281</v>
      </c>
      <c r="H71" s="21">
        <v>0</v>
      </c>
      <c r="I71" s="21">
        <v>20</v>
      </c>
      <c r="J71" s="21">
        <v>11</v>
      </c>
      <c r="K71" s="114">
        <v>15046.6</v>
      </c>
      <c r="L71" s="114">
        <v>0</v>
      </c>
      <c r="M71" s="114">
        <v>3009.32</v>
      </c>
      <c r="N71" s="114">
        <v>0</v>
      </c>
      <c r="O71" s="114">
        <v>957</v>
      </c>
      <c r="P71" s="114">
        <v>499.8</v>
      </c>
      <c r="Q71" s="114">
        <v>6708</v>
      </c>
      <c r="R71" s="114">
        <v>700</v>
      </c>
      <c r="S71" s="114">
        <v>0</v>
      </c>
      <c r="T71" s="114">
        <v>6240</v>
      </c>
      <c r="U71" s="114">
        <v>33160.720000000001</v>
      </c>
      <c r="V71" s="23">
        <v>0</v>
      </c>
      <c r="W71" s="23">
        <f>U71+V71</f>
        <v>33160.720000000001</v>
      </c>
      <c r="X71" s="21">
        <v>0</v>
      </c>
      <c r="Y71" s="21">
        <v>0</v>
      </c>
      <c r="Z71" s="21">
        <v>240</v>
      </c>
      <c r="AA71" s="21">
        <v>223</v>
      </c>
      <c r="AB71" s="23" t="e">
        <f>W71/(D71+E71)</f>
        <v>#DIV/0!</v>
      </c>
      <c r="AC71" s="23">
        <f>W71/Z71</f>
        <v>138.16966666666667</v>
      </c>
      <c r="AD71" s="23" t="s">
        <v>35</v>
      </c>
      <c r="AE71" s="284"/>
    </row>
    <row r="72" spans="1:31" x14ac:dyDescent="0.25">
      <c r="A72" s="21" t="s">
        <v>268</v>
      </c>
      <c r="B72" s="39" t="s">
        <v>284</v>
      </c>
      <c r="C72" s="21" t="s">
        <v>282</v>
      </c>
      <c r="D72" s="21">
        <v>0</v>
      </c>
      <c r="E72" s="21">
        <v>0</v>
      </c>
      <c r="F72" s="21" t="s">
        <v>375</v>
      </c>
      <c r="G72" s="21" t="s">
        <v>282</v>
      </c>
      <c r="H72" s="21">
        <v>0</v>
      </c>
      <c r="I72" s="21">
        <v>20</v>
      </c>
      <c r="J72" s="21">
        <v>11</v>
      </c>
      <c r="K72" s="114">
        <v>15046.6</v>
      </c>
      <c r="L72" s="114">
        <v>0</v>
      </c>
      <c r="M72" s="114">
        <v>3009.32</v>
      </c>
      <c r="N72" s="114">
        <v>0</v>
      </c>
      <c r="O72" s="114">
        <v>957</v>
      </c>
      <c r="P72" s="114">
        <v>499.8</v>
      </c>
      <c r="Q72" s="114">
        <v>6708</v>
      </c>
      <c r="R72" s="114">
        <v>700</v>
      </c>
      <c r="S72" s="114">
        <v>0</v>
      </c>
      <c r="T72" s="114">
        <v>6240</v>
      </c>
      <c r="U72" s="114">
        <v>33160.720000000001</v>
      </c>
      <c r="V72" s="23">
        <v>0</v>
      </c>
      <c r="W72" s="23">
        <f>U72+V72</f>
        <v>33160.720000000001</v>
      </c>
      <c r="X72" s="21">
        <v>0</v>
      </c>
      <c r="Y72" s="21">
        <v>0</v>
      </c>
      <c r="Z72" s="21">
        <v>220</v>
      </c>
      <c r="AA72" s="21">
        <v>220</v>
      </c>
      <c r="AB72" s="23" t="e">
        <f>W72/(D72+E72)</f>
        <v>#DIV/0!</v>
      </c>
      <c r="AC72" s="23">
        <f>W72/Z72</f>
        <v>150.73054545454545</v>
      </c>
      <c r="AD72" s="23" t="s">
        <v>35</v>
      </c>
      <c r="AE72" s="284"/>
    </row>
    <row r="73" spans="1:31" x14ac:dyDescent="0.25">
      <c r="A73" s="21" t="s">
        <v>374</v>
      </c>
      <c r="B73" s="39" t="s">
        <v>34</v>
      </c>
      <c r="C73" s="21" t="s">
        <v>282</v>
      </c>
      <c r="D73" s="21">
        <v>0</v>
      </c>
      <c r="E73" s="21">
        <v>0</v>
      </c>
      <c r="F73" s="21" t="s">
        <v>446</v>
      </c>
      <c r="G73" s="21" t="s">
        <v>282</v>
      </c>
      <c r="H73" s="21">
        <v>0</v>
      </c>
      <c r="I73" s="21">
        <v>20</v>
      </c>
      <c r="J73" s="21">
        <v>11</v>
      </c>
      <c r="K73" s="114">
        <v>16464.599999999999</v>
      </c>
      <c r="L73" s="114">
        <v>0</v>
      </c>
      <c r="M73" s="114">
        <v>3292.92</v>
      </c>
      <c r="N73" s="114">
        <v>0</v>
      </c>
      <c r="O73" s="114">
        <v>957</v>
      </c>
      <c r="P73" s="114">
        <v>4210.6000000000004</v>
      </c>
      <c r="Q73" s="114">
        <v>6708</v>
      </c>
      <c r="R73" s="114">
        <v>700</v>
      </c>
      <c r="S73" s="114">
        <v>0</v>
      </c>
      <c r="T73" s="114">
        <v>1170</v>
      </c>
      <c r="U73" s="114">
        <v>33503.120000000003</v>
      </c>
      <c r="V73" s="23">
        <v>0</v>
      </c>
      <c r="W73" s="23">
        <f>U73+V73</f>
        <v>33503.120000000003</v>
      </c>
      <c r="X73" s="21">
        <v>0</v>
      </c>
      <c r="Y73" s="21">
        <v>20</v>
      </c>
      <c r="Z73" s="21">
        <v>240</v>
      </c>
      <c r="AA73" s="21">
        <v>240</v>
      </c>
      <c r="AB73" s="23" t="e">
        <f>W73/(D73+E73)</f>
        <v>#DIV/0!</v>
      </c>
      <c r="AC73" s="23">
        <f>W73/Z73</f>
        <v>139.59633333333335</v>
      </c>
      <c r="AD73" s="23" t="s">
        <v>35</v>
      </c>
      <c r="AE73" s="284"/>
    </row>
    <row r="74" spans="1:31" x14ac:dyDescent="0.25">
      <c r="A74" s="21" t="s">
        <v>374</v>
      </c>
      <c r="B74" s="39" t="s">
        <v>51</v>
      </c>
      <c r="C74" s="21" t="s">
        <v>346</v>
      </c>
      <c r="D74" s="21">
        <v>0</v>
      </c>
      <c r="E74" s="21">
        <v>0</v>
      </c>
      <c r="F74" s="21" t="s">
        <v>446</v>
      </c>
      <c r="G74" s="21" t="s">
        <v>346</v>
      </c>
      <c r="H74" s="21">
        <v>0</v>
      </c>
      <c r="I74" s="21">
        <v>20</v>
      </c>
      <c r="J74" s="21">
        <v>11</v>
      </c>
      <c r="K74" s="114">
        <v>16464.599999999999</v>
      </c>
      <c r="L74" s="114">
        <v>0</v>
      </c>
      <c r="M74" s="114">
        <v>3292.92</v>
      </c>
      <c r="N74" s="114">
        <v>0</v>
      </c>
      <c r="O74" s="114">
        <v>957</v>
      </c>
      <c r="P74" s="114">
        <v>4210.6000000000004</v>
      </c>
      <c r="Q74" s="114">
        <v>6708</v>
      </c>
      <c r="R74" s="114">
        <v>700</v>
      </c>
      <c r="S74" s="114">
        <v>0</v>
      </c>
      <c r="T74" s="114">
        <v>3120</v>
      </c>
      <c r="U74" s="114">
        <v>35453.120000000003</v>
      </c>
      <c r="V74" s="23">
        <v>0</v>
      </c>
      <c r="W74" s="23">
        <f>U74+V74</f>
        <v>35453.120000000003</v>
      </c>
      <c r="X74" s="21">
        <v>0</v>
      </c>
      <c r="Y74" s="21">
        <v>20</v>
      </c>
      <c r="Z74" s="21">
        <v>220</v>
      </c>
      <c r="AA74" s="21">
        <v>227</v>
      </c>
      <c r="AB74" s="23" t="e">
        <f>W74/(D74+E74)</f>
        <v>#DIV/0!</v>
      </c>
      <c r="AC74" s="23">
        <f>W74/Z74</f>
        <v>161.15054545454547</v>
      </c>
      <c r="AD74" s="23" t="s">
        <v>35</v>
      </c>
      <c r="AE74" s="284"/>
    </row>
    <row r="75" spans="1:31" x14ac:dyDescent="0.25">
      <c r="A75" s="21" t="s">
        <v>374</v>
      </c>
      <c r="B75" s="39" t="s">
        <v>67</v>
      </c>
      <c r="C75" s="21" t="s">
        <v>347</v>
      </c>
      <c r="D75" s="21">
        <v>0</v>
      </c>
      <c r="E75" s="21">
        <v>0</v>
      </c>
      <c r="F75" s="21" t="s">
        <v>446</v>
      </c>
      <c r="G75" s="21" t="s">
        <v>347</v>
      </c>
      <c r="H75" s="21">
        <v>0</v>
      </c>
      <c r="I75" s="21">
        <v>20</v>
      </c>
      <c r="J75" s="21">
        <v>11</v>
      </c>
      <c r="K75" s="114">
        <v>1646.6</v>
      </c>
      <c r="L75" s="114">
        <v>0</v>
      </c>
      <c r="M75" s="114">
        <v>3292.92</v>
      </c>
      <c r="N75" s="114">
        <v>0</v>
      </c>
      <c r="O75" s="114">
        <v>957</v>
      </c>
      <c r="P75" s="114">
        <v>4210.6000000000004</v>
      </c>
      <c r="Q75" s="114">
        <v>6708</v>
      </c>
      <c r="R75" s="114">
        <v>700</v>
      </c>
      <c r="S75" s="114">
        <v>0</v>
      </c>
      <c r="T75" s="114">
        <v>3120</v>
      </c>
      <c r="U75" s="114">
        <v>3520</v>
      </c>
      <c r="V75" s="23">
        <v>0</v>
      </c>
      <c r="W75" s="23">
        <f>U75+V75</f>
        <v>3520</v>
      </c>
      <c r="X75" s="21">
        <v>0</v>
      </c>
      <c r="Y75" s="21">
        <v>20</v>
      </c>
      <c r="Z75" s="21">
        <v>240</v>
      </c>
      <c r="AA75" s="21">
        <v>221</v>
      </c>
      <c r="AB75" s="23" t="e">
        <f>W75/(D75+E75)</f>
        <v>#DIV/0!</v>
      </c>
      <c r="AC75" s="23">
        <f>W75/Z75</f>
        <v>14.666666666666666</v>
      </c>
      <c r="AD75" s="23" t="s">
        <v>35</v>
      </c>
      <c r="AE75" s="284"/>
    </row>
    <row r="76" spans="1:31" x14ac:dyDescent="0.25">
      <c r="A76" s="21" t="s">
        <v>374</v>
      </c>
      <c r="B76" s="39" t="s">
        <v>356</v>
      </c>
      <c r="C76" s="21" t="s">
        <v>348</v>
      </c>
      <c r="D76" s="21">
        <v>0</v>
      </c>
      <c r="E76" s="21">
        <v>0</v>
      </c>
      <c r="F76" s="21" t="s">
        <v>446</v>
      </c>
      <c r="G76" s="21" t="s">
        <v>348</v>
      </c>
      <c r="H76" s="21">
        <v>0</v>
      </c>
      <c r="I76" s="21">
        <v>20</v>
      </c>
      <c r="J76" s="21">
        <v>11</v>
      </c>
      <c r="K76" s="114">
        <v>16464.599999999999</v>
      </c>
      <c r="L76" s="114">
        <v>0</v>
      </c>
      <c r="M76" s="114">
        <v>3292.92</v>
      </c>
      <c r="N76" s="114">
        <v>0</v>
      </c>
      <c r="O76" s="114">
        <v>957</v>
      </c>
      <c r="P76" s="114">
        <v>6708</v>
      </c>
      <c r="Q76" s="114">
        <v>1847</v>
      </c>
      <c r="R76" s="114">
        <v>900</v>
      </c>
      <c r="S76" s="114">
        <v>0</v>
      </c>
      <c r="T76" s="114">
        <v>3120</v>
      </c>
      <c r="U76" s="114">
        <v>33289.519999999997</v>
      </c>
      <c r="V76" s="23">
        <v>0</v>
      </c>
      <c r="W76" s="23">
        <f>U76+V76</f>
        <v>33289.519999999997</v>
      </c>
      <c r="X76" s="21">
        <v>0</v>
      </c>
      <c r="Y76" s="21">
        <v>20</v>
      </c>
      <c r="Z76" s="21">
        <v>240</v>
      </c>
      <c r="AA76" s="21">
        <v>225</v>
      </c>
      <c r="AB76" s="23" t="e">
        <f>W76/(D76+E76)</f>
        <v>#DIV/0!</v>
      </c>
      <c r="AC76" s="23">
        <f>W76/Z76</f>
        <v>138.70633333333333</v>
      </c>
      <c r="AD76" s="23" t="s">
        <v>35</v>
      </c>
      <c r="AE76" s="284"/>
    </row>
    <row r="77" spans="1:31" x14ac:dyDescent="0.25">
      <c r="A77" s="21" t="s">
        <v>374</v>
      </c>
      <c r="B77" s="39" t="s">
        <v>84</v>
      </c>
      <c r="C77" s="21" t="s">
        <v>349</v>
      </c>
      <c r="D77" s="21">
        <v>0</v>
      </c>
      <c r="E77" s="21">
        <v>0</v>
      </c>
      <c r="F77" s="21" t="s">
        <v>446</v>
      </c>
      <c r="G77" s="21" t="s">
        <v>349</v>
      </c>
      <c r="H77" s="21">
        <v>0</v>
      </c>
      <c r="I77" s="21">
        <v>20</v>
      </c>
      <c r="J77" s="21">
        <v>11</v>
      </c>
      <c r="K77" s="114">
        <v>17452.2</v>
      </c>
      <c r="L77" s="114">
        <v>0</v>
      </c>
      <c r="M77" s="114">
        <v>3490.44</v>
      </c>
      <c r="N77" s="114">
        <v>0</v>
      </c>
      <c r="O77" s="114">
        <v>957</v>
      </c>
      <c r="P77" s="114">
        <v>1119.8</v>
      </c>
      <c r="Q77" s="114">
        <v>6708</v>
      </c>
      <c r="R77" s="114">
        <v>1000</v>
      </c>
      <c r="S77" s="114">
        <v>0</v>
      </c>
      <c r="T77" s="114">
        <v>5200</v>
      </c>
      <c r="U77" s="114">
        <v>35927.440000000002</v>
      </c>
      <c r="V77" s="23">
        <v>0</v>
      </c>
      <c r="W77" s="23">
        <f>U77+V77</f>
        <v>35927.440000000002</v>
      </c>
      <c r="X77" s="21">
        <v>0</v>
      </c>
      <c r="Y77" s="21">
        <v>20</v>
      </c>
      <c r="Z77" s="21">
        <v>240</v>
      </c>
      <c r="AA77" s="21">
        <v>207</v>
      </c>
      <c r="AB77" s="23" t="e">
        <f>W77/(D77+E77)</f>
        <v>#DIV/0!</v>
      </c>
      <c r="AC77" s="23">
        <f>W77/Z77</f>
        <v>149.69766666666666</v>
      </c>
      <c r="AD77" s="23" t="s">
        <v>35</v>
      </c>
      <c r="AE77" s="284"/>
    </row>
    <row r="78" spans="1:31" x14ac:dyDescent="0.25">
      <c r="A78" s="21" t="s">
        <v>374</v>
      </c>
      <c r="B78" s="39" t="s">
        <v>89</v>
      </c>
      <c r="C78" s="21" t="s">
        <v>350</v>
      </c>
      <c r="D78" s="21">
        <v>0</v>
      </c>
      <c r="E78" s="21">
        <v>0</v>
      </c>
      <c r="F78" s="21" t="s">
        <v>446</v>
      </c>
      <c r="G78" s="21" t="s">
        <v>350</v>
      </c>
      <c r="H78" s="21">
        <v>0</v>
      </c>
      <c r="I78" s="21">
        <v>20</v>
      </c>
      <c r="J78" s="21">
        <v>11</v>
      </c>
      <c r="K78" s="114">
        <v>17452.2</v>
      </c>
      <c r="L78" s="114">
        <v>0</v>
      </c>
      <c r="M78" s="114">
        <v>3490.44</v>
      </c>
      <c r="N78" s="114">
        <v>0</v>
      </c>
      <c r="O78" s="114">
        <v>957</v>
      </c>
      <c r="P78" s="114">
        <v>1119.8</v>
      </c>
      <c r="Q78" s="114">
        <v>6708</v>
      </c>
      <c r="R78" s="114">
        <v>1000</v>
      </c>
      <c r="S78" s="114">
        <v>0</v>
      </c>
      <c r="T78" s="114">
        <v>5200</v>
      </c>
      <c r="U78" s="114">
        <v>35927.440000000002</v>
      </c>
      <c r="V78" s="23">
        <v>0</v>
      </c>
      <c r="W78" s="23">
        <f>U78+V78</f>
        <v>35927.440000000002</v>
      </c>
      <c r="X78" s="21">
        <v>0</v>
      </c>
      <c r="Y78" s="21">
        <v>20</v>
      </c>
      <c r="Z78" s="21">
        <v>220</v>
      </c>
      <c r="AA78" s="21">
        <v>214</v>
      </c>
      <c r="AB78" s="23" t="e">
        <f>W78/(D78+E78)</f>
        <v>#DIV/0!</v>
      </c>
      <c r="AC78" s="23">
        <f>W78/Z78</f>
        <v>163.30654545454547</v>
      </c>
      <c r="AD78" s="23" t="s">
        <v>35</v>
      </c>
      <c r="AE78" s="284"/>
    </row>
    <row r="79" spans="1:31" x14ac:dyDescent="0.25">
      <c r="A79" s="21" t="s">
        <v>374</v>
      </c>
      <c r="B79" s="38" t="s">
        <v>109</v>
      </c>
      <c r="C79" s="21" t="s">
        <v>351</v>
      </c>
      <c r="D79" s="21">
        <v>0</v>
      </c>
      <c r="E79" s="21">
        <v>0</v>
      </c>
      <c r="F79" s="21" t="s">
        <v>446</v>
      </c>
      <c r="G79" s="21" t="s">
        <v>351</v>
      </c>
      <c r="H79" s="21">
        <v>0</v>
      </c>
      <c r="I79" s="21">
        <v>20</v>
      </c>
      <c r="J79" s="21">
        <v>11</v>
      </c>
      <c r="K79" s="114">
        <v>18193.400000000001</v>
      </c>
      <c r="L79" s="114">
        <v>0</v>
      </c>
      <c r="M79" s="114">
        <v>3638.4</v>
      </c>
      <c r="N79" s="114">
        <v>0</v>
      </c>
      <c r="O79" s="114">
        <v>957</v>
      </c>
      <c r="P79" s="114">
        <v>1119.8</v>
      </c>
      <c r="Q79" s="114">
        <v>8112</v>
      </c>
      <c r="R79" s="114">
        <v>1000</v>
      </c>
      <c r="S79" s="114">
        <v>0</v>
      </c>
      <c r="T79" s="114">
        <v>5200</v>
      </c>
      <c r="U79" s="114">
        <v>38220.879999999997</v>
      </c>
      <c r="V79" s="23">
        <v>0</v>
      </c>
      <c r="W79" s="23">
        <f>U79+V79</f>
        <v>38220.879999999997</v>
      </c>
      <c r="X79" s="21">
        <v>0</v>
      </c>
      <c r="Y79" s="21">
        <v>20</v>
      </c>
      <c r="Z79" s="21">
        <v>220</v>
      </c>
      <c r="AA79" s="21">
        <v>210</v>
      </c>
      <c r="AB79" s="23" t="e">
        <f>W79/(D79+E79)</f>
        <v>#DIV/0!</v>
      </c>
      <c r="AC79" s="23">
        <f>W79/Z79</f>
        <v>173.73127272727271</v>
      </c>
      <c r="AD79" s="23" t="s">
        <v>35</v>
      </c>
      <c r="AE79" s="284"/>
    </row>
    <row r="80" spans="1:31" x14ac:dyDescent="0.25">
      <c r="A80" s="21" t="s">
        <v>374</v>
      </c>
      <c r="B80" s="39" t="s">
        <v>121</v>
      </c>
      <c r="C80" s="21" t="s">
        <v>352</v>
      </c>
      <c r="D80" s="21">
        <v>0</v>
      </c>
      <c r="E80" s="21">
        <v>0</v>
      </c>
      <c r="F80" s="21" t="s">
        <v>446</v>
      </c>
      <c r="G80" s="21" t="s">
        <v>352</v>
      </c>
      <c r="H80" s="21">
        <v>0</v>
      </c>
      <c r="I80" s="21">
        <v>20</v>
      </c>
      <c r="J80" s="21">
        <v>11</v>
      </c>
      <c r="K80" s="114">
        <v>18193.400000000001</v>
      </c>
      <c r="L80" s="114">
        <v>0</v>
      </c>
      <c r="M80" s="114">
        <v>3638.68</v>
      </c>
      <c r="N80" s="114">
        <v>0</v>
      </c>
      <c r="O80" s="114">
        <v>957</v>
      </c>
      <c r="P80" s="114">
        <v>1119.8</v>
      </c>
      <c r="Q80" s="23">
        <v>0</v>
      </c>
      <c r="R80" s="114">
        <v>1000</v>
      </c>
      <c r="S80" s="114">
        <v>0</v>
      </c>
      <c r="T80" s="114">
        <v>5200</v>
      </c>
      <c r="U80" s="114">
        <v>38220.879999999997</v>
      </c>
      <c r="V80" s="23">
        <v>0</v>
      </c>
      <c r="W80" s="23">
        <f>U80+V80</f>
        <v>38220.879999999997</v>
      </c>
      <c r="X80" s="21">
        <v>0</v>
      </c>
      <c r="Y80" s="21">
        <v>20</v>
      </c>
      <c r="Z80" s="21">
        <v>220</v>
      </c>
      <c r="AA80" s="21">
        <v>191</v>
      </c>
      <c r="AB80" s="23" t="e">
        <f>W80/(D80+E80)</f>
        <v>#DIV/0!</v>
      </c>
      <c r="AC80" s="23">
        <f>W80/Z80</f>
        <v>173.73127272727271</v>
      </c>
      <c r="AD80" s="23" t="s">
        <v>35</v>
      </c>
      <c r="AE80" s="284"/>
    </row>
    <row r="81" spans="1:31" x14ac:dyDescent="0.25">
      <c r="A81" s="21" t="s">
        <v>374</v>
      </c>
      <c r="B81" s="39" t="s">
        <v>121</v>
      </c>
      <c r="C81" s="21" t="s">
        <v>353</v>
      </c>
      <c r="D81" s="21">
        <v>0</v>
      </c>
      <c r="E81" s="21">
        <v>0</v>
      </c>
      <c r="F81" s="21" t="s">
        <v>446</v>
      </c>
      <c r="G81" s="21" t="s">
        <v>353</v>
      </c>
      <c r="H81" s="21">
        <v>0</v>
      </c>
      <c r="I81" s="21">
        <v>20</v>
      </c>
      <c r="J81" s="21">
        <v>12</v>
      </c>
      <c r="K81" s="114">
        <v>18193.400000000001</v>
      </c>
      <c r="L81" s="114">
        <v>0</v>
      </c>
      <c r="M81" s="114">
        <v>3638.68</v>
      </c>
      <c r="N81" s="114">
        <v>0</v>
      </c>
      <c r="O81" s="114">
        <v>957</v>
      </c>
      <c r="P81" s="114">
        <v>1119.8</v>
      </c>
      <c r="Q81" s="114">
        <v>8112</v>
      </c>
      <c r="R81" s="114">
        <v>1000</v>
      </c>
      <c r="S81" s="114">
        <v>0</v>
      </c>
      <c r="T81" s="114">
        <v>5200</v>
      </c>
      <c r="U81" s="114">
        <v>38220.879999999997</v>
      </c>
      <c r="V81" s="23">
        <v>0</v>
      </c>
      <c r="W81" s="23">
        <f>U81+V81</f>
        <v>38220.879999999997</v>
      </c>
      <c r="X81" s="21">
        <v>0</v>
      </c>
      <c r="Y81" s="21">
        <v>20</v>
      </c>
      <c r="Z81" s="21">
        <v>240</v>
      </c>
      <c r="AA81" s="21">
        <v>211</v>
      </c>
      <c r="AB81" s="23" t="e">
        <f>W81/(D81+E81)</f>
        <v>#DIV/0!</v>
      </c>
      <c r="AC81" s="23">
        <f>W81/Z81</f>
        <v>159.25366666666665</v>
      </c>
      <c r="AD81" s="23" t="s">
        <v>35</v>
      </c>
      <c r="AE81" s="284"/>
    </row>
    <row r="82" spans="1:31" x14ac:dyDescent="0.25">
      <c r="A82" s="21" t="s">
        <v>374</v>
      </c>
      <c r="B82" s="38" t="s">
        <v>442</v>
      </c>
      <c r="C82" s="21" t="s">
        <v>376</v>
      </c>
      <c r="D82" s="21">
        <v>0</v>
      </c>
      <c r="E82" s="21">
        <v>0</v>
      </c>
      <c r="F82" s="21" t="s">
        <v>446</v>
      </c>
      <c r="G82" s="21" t="s">
        <v>376</v>
      </c>
      <c r="H82" s="21">
        <v>0</v>
      </c>
      <c r="I82" s="21">
        <v>20</v>
      </c>
      <c r="J82" s="21">
        <v>11</v>
      </c>
      <c r="K82" s="23">
        <v>19580</v>
      </c>
      <c r="L82" s="23">
        <v>0</v>
      </c>
      <c r="M82" s="23">
        <v>3916</v>
      </c>
      <c r="N82" s="23">
        <v>0</v>
      </c>
      <c r="O82" s="23">
        <v>957</v>
      </c>
      <c r="P82" s="23">
        <v>4419.8</v>
      </c>
      <c r="Q82" s="23">
        <v>10074</v>
      </c>
      <c r="R82" s="23">
        <v>1000</v>
      </c>
      <c r="S82" s="23">
        <v>0</v>
      </c>
      <c r="T82" s="23">
        <v>8000</v>
      </c>
      <c r="U82" s="23">
        <v>47946.8</v>
      </c>
      <c r="V82" s="23">
        <v>0</v>
      </c>
      <c r="W82" s="23">
        <f>U82+V82</f>
        <v>47946.8</v>
      </c>
      <c r="X82" s="21">
        <v>0</v>
      </c>
      <c r="Y82" s="21">
        <v>20</v>
      </c>
      <c r="Z82" s="21">
        <v>220</v>
      </c>
      <c r="AA82" s="21">
        <v>234</v>
      </c>
      <c r="AB82" s="23" t="e">
        <f>W82/(D82+E82)</f>
        <v>#DIV/0!</v>
      </c>
      <c r="AC82" s="23">
        <f>W82/Z82</f>
        <v>217.94000000000003</v>
      </c>
      <c r="AD82" s="23" t="s">
        <v>35</v>
      </c>
      <c r="AE82" s="284"/>
    </row>
    <row r="83" spans="1:31" x14ac:dyDescent="0.25">
      <c r="A83" s="21" t="s">
        <v>374</v>
      </c>
      <c r="B83" s="38" t="s">
        <v>531</v>
      </c>
      <c r="C83" s="21" t="s">
        <v>534</v>
      </c>
      <c r="D83" s="21">
        <v>0</v>
      </c>
      <c r="E83" s="21">
        <v>0</v>
      </c>
      <c r="F83" s="21" t="s">
        <v>446</v>
      </c>
      <c r="G83" s="21" t="s">
        <v>534</v>
      </c>
      <c r="H83" s="21">
        <v>0</v>
      </c>
      <c r="I83" s="21">
        <v>20</v>
      </c>
      <c r="J83" s="21">
        <v>11</v>
      </c>
      <c r="K83" s="23">
        <v>19580</v>
      </c>
      <c r="L83" s="23">
        <v>0</v>
      </c>
      <c r="M83" s="23">
        <v>3916</v>
      </c>
      <c r="N83" s="23">
        <v>0</v>
      </c>
      <c r="O83" s="23">
        <v>957</v>
      </c>
      <c r="P83" s="23">
        <v>1669.8</v>
      </c>
      <c r="Q83" s="23">
        <v>10074</v>
      </c>
      <c r="R83" s="23">
        <v>1000</v>
      </c>
      <c r="S83" s="23">
        <v>0</v>
      </c>
      <c r="T83" s="23">
        <v>8000</v>
      </c>
      <c r="U83" s="23">
        <v>45196.800000000003</v>
      </c>
      <c r="V83" s="23">
        <v>0</v>
      </c>
      <c r="W83" s="23">
        <f>U83+V83</f>
        <v>45196.800000000003</v>
      </c>
      <c r="X83" s="21">
        <v>0</v>
      </c>
      <c r="Y83" s="21">
        <v>20</v>
      </c>
      <c r="Z83" s="21">
        <v>220</v>
      </c>
      <c r="AA83" s="21">
        <v>231</v>
      </c>
      <c r="AB83" s="23" t="e">
        <f>W83/(D83+E83)</f>
        <v>#DIV/0!</v>
      </c>
      <c r="AC83" s="23">
        <f>W83/Z83</f>
        <v>205.44000000000003</v>
      </c>
      <c r="AD83" s="23" t="s">
        <v>35</v>
      </c>
      <c r="AE83" s="284"/>
    </row>
    <row r="84" spans="1:31" x14ac:dyDescent="0.25">
      <c r="A84" s="21" t="s">
        <v>374</v>
      </c>
      <c r="B84" s="38" t="s">
        <v>537</v>
      </c>
      <c r="C84" s="21" t="s">
        <v>539</v>
      </c>
      <c r="D84" s="21">
        <v>0</v>
      </c>
      <c r="E84" s="21">
        <v>0</v>
      </c>
      <c r="F84" s="21" t="s">
        <v>446</v>
      </c>
      <c r="G84" s="21" t="s">
        <v>539</v>
      </c>
      <c r="H84" s="21">
        <v>0</v>
      </c>
      <c r="I84" s="21">
        <v>20</v>
      </c>
      <c r="J84" s="21">
        <v>11</v>
      </c>
      <c r="K84" s="23">
        <v>20574.599999999999</v>
      </c>
      <c r="L84" s="23">
        <v>0</v>
      </c>
      <c r="M84" s="23">
        <v>4114.92</v>
      </c>
      <c r="N84" s="23">
        <v>0</v>
      </c>
      <c r="O84" s="23">
        <v>957</v>
      </c>
      <c r="P84" s="23">
        <v>1669.8</v>
      </c>
      <c r="Q84" s="23">
        <v>10362</v>
      </c>
      <c r="R84" s="23">
        <v>1000</v>
      </c>
      <c r="S84" s="23">
        <v>0</v>
      </c>
      <c r="T84" s="23">
        <v>8000</v>
      </c>
      <c r="U84" s="23">
        <v>46678.32</v>
      </c>
      <c r="V84" s="23">
        <v>0</v>
      </c>
      <c r="W84" s="23">
        <f>U84+V84</f>
        <v>46678.32</v>
      </c>
      <c r="X84" s="21">
        <v>0</v>
      </c>
      <c r="Y84" s="21">
        <v>20</v>
      </c>
      <c r="Z84" s="21">
        <v>220</v>
      </c>
      <c r="AA84" s="21">
        <v>233</v>
      </c>
      <c r="AB84" s="23" t="e">
        <f>W84/(D84+E84)</f>
        <v>#DIV/0!</v>
      </c>
      <c r="AC84" s="23">
        <f>W84/Z84</f>
        <v>212.17418181818181</v>
      </c>
      <c r="AD84" s="23" t="s">
        <v>35</v>
      </c>
      <c r="AE84" s="284"/>
    </row>
    <row r="85" spans="1:31" x14ac:dyDescent="0.25">
      <c r="A85" s="21" t="s">
        <v>374</v>
      </c>
      <c r="B85" s="38" t="s">
        <v>537</v>
      </c>
      <c r="C85" s="21" t="s">
        <v>546</v>
      </c>
      <c r="D85" s="21">
        <v>0</v>
      </c>
      <c r="E85" s="21">
        <v>0</v>
      </c>
      <c r="F85" s="21" t="s">
        <v>446</v>
      </c>
      <c r="G85" s="21" t="s">
        <v>546</v>
      </c>
      <c r="H85" s="21">
        <v>0</v>
      </c>
      <c r="I85" s="21">
        <v>10</v>
      </c>
      <c r="J85" s="21">
        <v>11</v>
      </c>
      <c r="K85" s="23">
        <v>10287.299999999999</v>
      </c>
      <c r="L85" s="23">
        <v>0</v>
      </c>
      <c r="M85" s="23">
        <v>2057.46</v>
      </c>
      <c r="N85" s="23">
        <v>0</v>
      </c>
      <c r="O85" s="23">
        <v>478.5</v>
      </c>
      <c r="P85" s="23">
        <v>834.9</v>
      </c>
      <c r="Q85" s="23">
        <v>5181</v>
      </c>
      <c r="R85" s="23">
        <v>1000</v>
      </c>
      <c r="S85" s="23">
        <v>0</v>
      </c>
      <c r="T85" s="23">
        <v>4000</v>
      </c>
      <c r="U85" s="23">
        <v>23839.16</v>
      </c>
      <c r="V85" s="23">
        <v>0</v>
      </c>
      <c r="W85" s="23">
        <f>U85+V85</f>
        <v>23839.16</v>
      </c>
      <c r="X85" s="21">
        <v>0</v>
      </c>
      <c r="Y85" s="21">
        <v>10</v>
      </c>
      <c r="Z85" s="21">
        <v>120</v>
      </c>
      <c r="AA85" s="21">
        <v>117</v>
      </c>
      <c r="AB85" s="23" t="e">
        <f>W85/(D85+E85)</f>
        <v>#DIV/0!</v>
      </c>
      <c r="AC85" s="23">
        <f>W85/Z85</f>
        <v>198.65966666666665</v>
      </c>
      <c r="AD85" s="23" t="s">
        <v>35</v>
      </c>
      <c r="AE85" s="284"/>
    </row>
    <row r="86" spans="1:31" x14ac:dyDescent="0.25">
      <c r="A86" s="21" t="s">
        <v>374</v>
      </c>
      <c r="B86" s="38" t="s">
        <v>563</v>
      </c>
      <c r="C86" s="21" t="s">
        <v>603</v>
      </c>
      <c r="D86" s="21">
        <v>0</v>
      </c>
      <c r="E86" s="21">
        <v>0</v>
      </c>
      <c r="F86" s="21" t="s">
        <v>446</v>
      </c>
      <c r="G86" s="21" t="s">
        <v>603</v>
      </c>
      <c r="H86" s="21">
        <v>0</v>
      </c>
      <c r="I86" s="21">
        <v>20</v>
      </c>
      <c r="J86" s="21">
        <v>11</v>
      </c>
      <c r="K86" s="23">
        <v>20278.8</v>
      </c>
      <c r="L86" s="23">
        <v>0</v>
      </c>
      <c r="M86" s="23">
        <v>4055.26</v>
      </c>
      <c r="N86" s="23">
        <v>0</v>
      </c>
      <c r="O86" s="23">
        <v>957</v>
      </c>
      <c r="P86" s="23">
        <v>405</v>
      </c>
      <c r="Q86" s="23">
        <v>10362</v>
      </c>
      <c r="R86" s="23">
        <v>998.8</v>
      </c>
      <c r="S86" s="23">
        <v>0</v>
      </c>
      <c r="T86" s="23">
        <v>9600</v>
      </c>
      <c r="U86" s="23">
        <v>46657.36</v>
      </c>
      <c r="V86" s="23">
        <v>0</v>
      </c>
      <c r="W86" s="23">
        <f>U86+V86</f>
        <v>46657.36</v>
      </c>
      <c r="X86" s="21">
        <v>0</v>
      </c>
      <c r="Y86" s="21">
        <v>20</v>
      </c>
      <c r="Z86" s="21">
        <v>240</v>
      </c>
      <c r="AA86" s="21">
        <v>224</v>
      </c>
      <c r="AB86" s="23" t="e">
        <f>W86/(D86+E86)</f>
        <v>#DIV/0!</v>
      </c>
      <c r="AC86" s="23">
        <f>W86/Z86</f>
        <v>194.40566666666666</v>
      </c>
      <c r="AD86" s="23" t="s">
        <v>35</v>
      </c>
      <c r="AE86" s="284"/>
    </row>
    <row r="87" spans="1:31" x14ac:dyDescent="0.25">
      <c r="A87" s="21" t="s">
        <v>374</v>
      </c>
      <c r="B87" s="38" t="s">
        <v>618</v>
      </c>
      <c r="C87" s="21" t="s">
        <v>624</v>
      </c>
      <c r="D87" s="21">
        <v>0</v>
      </c>
      <c r="E87" s="21">
        <v>0</v>
      </c>
      <c r="F87" s="21" t="s">
        <v>446</v>
      </c>
      <c r="G87" s="21" t="s">
        <v>624</v>
      </c>
      <c r="H87" s="21">
        <v>0</v>
      </c>
      <c r="I87" s="21">
        <v>10</v>
      </c>
      <c r="J87" s="21">
        <v>11</v>
      </c>
      <c r="K87" s="23">
        <v>10139.4</v>
      </c>
      <c r="L87" s="23">
        <v>0</v>
      </c>
      <c r="M87" s="23">
        <v>2027.88</v>
      </c>
      <c r="N87" s="23">
        <v>0</v>
      </c>
      <c r="O87" s="23">
        <v>478.5</v>
      </c>
      <c r="P87" s="23">
        <v>202.5</v>
      </c>
      <c r="Q87" s="23">
        <v>5181</v>
      </c>
      <c r="R87" s="23">
        <v>1000</v>
      </c>
      <c r="S87" s="23">
        <v>0</v>
      </c>
      <c r="T87" s="23">
        <v>4800</v>
      </c>
      <c r="U87" s="23">
        <v>23829.279999999999</v>
      </c>
      <c r="V87" s="23">
        <v>0</v>
      </c>
      <c r="W87" s="23">
        <f>U87+V87</f>
        <v>23829.279999999999</v>
      </c>
      <c r="X87" s="21">
        <v>0</v>
      </c>
      <c r="Y87" s="21">
        <v>10</v>
      </c>
      <c r="Z87" s="21">
        <v>120</v>
      </c>
      <c r="AA87" s="21">
        <v>120</v>
      </c>
      <c r="AB87" s="23" t="e">
        <f>W87/(D87+E87)</f>
        <v>#DIV/0!</v>
      </c>
      <c r="AC87" s="23">
        <f>W87/Z87</f>
        <v>198.57733333333331</v>
      </c>
      <c r="AD87" s="23" t="s">
        <v>35</v>
      </c>
      <c r="AE87" s="284"/>
    </row>
    <row r="88" spans="1:31" x14ac:dyDescent="0.25">
      <c r="A88" s="21" t="s">
        <v>268</v>
      </c>
      <c r="B88" s="39" t="s">
        <v>265</v>
      </c>
      <c r="C88" s="21" t="s">
        <v>276</v>
      </c>
      <c r="D88" s="21">
        <v>0</v>
      </c>
      <c r="E88" s="21">
        <v>0</v>
      </c>
      <c r="F88" s="21" t="s">
        <v>435</v>
      </c>
      <c r="G88" s="21" t="s">
        <v>276</v>
      </c>
      <c r="H88" s="21">
        <v>0</v>
      </c>
      <c r="I88" s="21">
        <v>20</v>
      </c>
      <c r="J88" s="21">
        <v>12</v>
      </c>
      <c r="K88" s="114">
        <v>14338.4</v>
      </c>
      <c r="L88" s="114">
        <v>0</v>
      </c>
      <c r="M88" s="114">
        <v>2867.68</v>
      </c>
      <c r="N88" s="114">
        <v>0</v>
      </c>
      <c r="O88" s="114">
        <v>911</v>
      </c>
      <c r="P88" s="114">
        <v>1438.4</v>
      </c>
      <c r="Q88" s="114">
        <v>3648.4</v>
      </c>
      <c r="R88" s="114">
        <v>700</v>
      </c>
      <c r="S88" s="114">
        <v>0</v>
      </c>
      <c r="T88" s="114">
        <v>6240</v>
      </c>
      <c r="U88" s="114">
        <v>30143.88</v>
      </c>
      <c r="V88" s="23">
        <v>0</v>
      </c>
      <c r="W88" s="23">
        <f>U88+V88</f>
        <v>30143.88</v>
      </c>
      <c r="X88" s="21">
        <v>0</v>
      </c>
      <c r="Y88" s="21">
        <v>0</v>
      </c>
      <c r="Z88" s="21">
        <v>240</v>
      </c>
      <c r="AA88" s="21">
        <v>220</v>
      </c>
      <c r="AB88" s="23" t="e">
        <f>W88/(D88+E88)</f>
        <v>#DIV/0!</v>
      </c>
      <c r="AC88" s="23">
        <f>W88/Z88</f>
        <v>125.59950000000001</v>
      </c>
      <c r="AD88" s="23" t="s">
        <v>35</v>
      </c>
      <c r="AE88" s="284"/>
    </row>
    <row r="89" spans="1:31" x14ac:dyDescent="0.25">
      <c r="A89" s="21" t="s">
        <v>309</v>
      </c>
      <c r="B89" s="39" t="s">
        <v>460</v>
      </c>
      <c r="C89" s="21" t="s">
        <v>462</v>
      </c>
      <c r="D89" s="21">
        <v>0</v>
      </c>
      <c r="E89" s="21">
        <v>0</v>
      </c>
      <c r="F89" s="21" t="s">
        <v>379</v>
      </c>
      <c r="G89" s="21" t="s">
        <v>462</v>
      </c>
      <c r="H89" s="21">
        <v>0</v>
      </c>
      <c r="I89" s="21">
        <v>20</v>
      </c>
      <c r="J89" s="21">
        <v>5</v>
      </c>
      <c r="K89" s="114">
        <v>7260</v>
      </c>
      <c r="L89" s="114">
        <v>0</v>
      </c>
      <c r="M89" s="114">
        <v>1452</v>
      </c>
      <c r="N89" s="23">
        <v>0</v>
      </c>
      <c r="O89" s="114">
        <v>697.2</v>
      </c>
      <c r="P89" s="114">
        <v>2210.6</v>
      </c>
      <c r="Q89" s="23">
        <v>0</v>
      </c>
      <c r="R89" s="114">
        <v>200</v>
      </c>
      <c r="S89" s="23">
        <v>0</v>
      </c>
      <c r="T89" s="114">
        <v>0</v>
      </c>
      <c r="U89" s="114">
        <v>11819.8</v>
      </c>
      <c r="V89" s="23">
        <v>0</v>
      </c>
      <c r="W89" s="114">
        <f>U89+V89</f>
        <v>11819.8</v>
      </c>
      <c r="X89" s="21">
        <v>0</v>
      </c>
      <c r="Y89" s="21">
        <v>0</v>
      </c>
      <c r="Z89" s="21">
        <v>120</v>
      </c>
      <c r="AA89" s="21">
        <v>93</v>
      </c>
      <c r="AB89" s="23" t="e">
        <f>W89/(D89+E89)</f>
        <v>#DIV/0!</v>
      </c>
      <c r="AC89" s="23">
        <f>W89/Z89</f>
        <v>98.498333333333321</v>
      </c>
      <c r="AD89" s="23" t="s">
        <v>35</v>
      </c>
      <c r="AE89" s="284"/>
    </row>
    <row r="90" spans="1:31" x14ac:dyDescent="0.25">
      <c r="A90" s="21" t="s">
        <v>309</v>
      </c>
      <c r="B90" s="39" t="s">
        <v>262</v>
      </c>
      <c r="C90" s="21" t="s">
        <v>310</v>
      </c>
      <c r="D90" s="21">
        <v>0</v>
      </c>
      <c r="E90" s="21">
        <v>0</v>
      </c>
      <c r="F90" s="21" t="s">
        <v>379</v>
      </c>
      <c r="G90" s="21" t="s">
        <v>310</v>
      </c>
      <c r="H90" s="21">
        <v>0</v>
      </c>
      <c r="I90" s="21">
        <v>20</v>
      </c>
      <c r="J90" s="21">
        <v>5</v>
      </c>
      <c r="K90" s="114">
        <v>7260</v>
      </c>
      <c r="L90" s="114">
        <v>0</v>
      </c>
      <c r="M90" s="114">
        <v>1452</v>
      </c>
      <c r="N90" s="23">
        <v>0</v>
      </c>
      <c r="O90" s="114">
        <v>522</v>
      </c>
      <c r="P90" s="114">
        <v>2210.6</v>
      </c>
      <c r="Q90" s="23">
        <v>0</v>
      </c>
      <c r="R90" s="114">
        <v>200</v>
      </c>
      <c r="S90" s="23">
        <v>0</v>
      </c>
      <c r="T90" s="114">
        <v>1560</v>
      </c>
      <c r="U90" s="114">
        <v>13204.6</v>
      </c>
      <c r="V90" s="23">
        <v>0</v>
      </c>
      <c r="W90" s="114">
        <f>U90+V90</f>
        <v>13204.6</v>
      </c>
      <c r="X90" s="21">
        <v>0</v>
      </c>
      <c r="Y90" s="21">
        <v>20</v>
      </c>
      <c r="Z90" s="21">
        <v>120</v>
      </c>
      <c r="AA90" s="21">
        <v>120</v>
      </c>
      <c r="AB90" s="23" t="e">
        <f>W90/(D90+E90)</f>
        <v>#DIV/0!</v>
      </c>
      <c r="AC90" s="23">
        <f>W90/Z90</f>
        <v>110.03833333333334</v>
      </c>
      <c r="AD90" s="23" t="s">
        <v>35</v>
      </c>
      <c r="AE90" s="284"/>
    </row>
    <row r="91" spans="1:31" x14ac:dyDescent="0.25">
      <c r="A91" s="21" t="s">
        <v>309</v>
      </c>
      <c r="B91" s="39" t="s">
        <v>263</v>
      </c>
      <c r="C91" s="21" t="s">
        <v>311</v>
      </c>
      <c r="D91" s="21">
        <v>0</v>
      </c>
      <c r="E91" s="21">
        <v>0</v>
      </c>
      <c r="F91" s="21" t="s">
        <v>379</v>
      </c>
      <c r="G91" s="21" t="s">
        <v>311</v>
      </c>
      <c r="H91" s="21">
        <v>0</v>
      </c>
      <c r="I91" s="21">
        <v>20</v>
      </c>
      <c r="J91" s="21">
        <v>5</v>
      </c>
      <c r="K91" s="114">
        <v>7260</v>
      </c>
      <c r="L91" s="114">
        <v>0</v>
      </c>
      <c r="M91" s="114">
        <v>1452</v>
      </c>
      <c r="N91" s="23">
        <v>0</v>
      </c>
      <c r="O91" s="114">
        <v>522</v>
      </c>
      <c r="P91" s="114">
        <v>2210.6</v>
      </c>
      <c r="Q91" s="23">
        <v>4800</v>
      </c>
      <c r="R91" s="114">
        <v>200</v>
      </c>
      <c r="S91" s="23">
        <v>0</v>
      </c>
      <c r="T91" s="114">
        <v>1560</v>
      </c>
      <c r="U91" s="114">
        <v>13204.6</v>
      </c>
      <c r="V91" s="23">
        <v>0</v>
      </c>
      <c r="W91" s="23">
        <f>U91+V91</f>
        <v>13204.6</v>
      </c>
      <c r="X91" s="21">
        <v>0</v>
      </c>
      <c r="Y91" s="21">
        <v>20</v>
      </c>
      <c r="Z91" s="21">
        <v>120</v>
      </c>
      <c r="AA91" s="21">
        <v>120</v>
      </c>
      <c r="AB91" s="23" t="e">
        <f>W91/(D91+E91)</f>
        <v>#DIV/0!</v>
      </c>
      <c r="AC91" s="23">
        <f>W91/Z91</f>
        <v>110.03833333333334</v>
      </c>
      <c r="AD91" s="23" t="s">
        <v>35</v>
      </c>
      <c r="AE91" s="284"/>
    </row>
    <row r="92" spans="1:31" x14ac:dyDescent="0.25">
      <c r="A92" s="21" t="s">
        <v>309</v>
      </c>
      <c r="B92" s="39" t="s">
        <v>265</v>
      </c>
      <c r="C92" s="21" t="s">
        <v>313</v>
      </c>
      <c r="D92" s="21">
        <v>0</v>
      </c>
      <c r="E92" s="21">
        <v>0</v>
      </c>
      <c r="F92" s="21" t="s">
        <v>379</v>
      </c>
      <c r="G92" s="21" t="s">
        <v>313</v>
      </c>
      <c r="H92" s="21">
        <v>0</v>
      </c>
      <c r="I92" s="21">
        <v>20</v>
      </c>
      <c r="J92" s="21">
        <v>5</v>
      </c>
      <c r="K92" s="114">
        <v>7260</v>
      </c>
      <c r="L92" s="114">
        <v>0</v>
      </c>
      <c r="M92" s="114">
        <v>1452</v>
      </c>
      <c r="N92" s="23">
        <v>0</v>
      </c>
      <c r="O92" s="114">
        <v>522</v>
      </c>
      <c r="P92" s="114">
        <v>2210</v>
      </c>
      <c r="Q92" s="23">
        <v>0</v>
      </c>
      <c r="R92" s="114">
        <v>200</v>
      </c>
      <c r="S92" s="23">
        <v>0</v>
      </c>
      <c r="T92" s="114">
        <v>1560</v>
      </c>
      <c r="U92" s="114">
        <v>13204.6</v>
      </c>
      <c r="V92" s="23">
        <v>0</v>
      </c>
      <c r="W92" s="23">
        <f>U92+V92</f>
        <v>13204.6</v>
      </c>
      <c r="X92" s="21">
        <v>0</v>
      </c>
      <c r="Y92" s="21">
        <v>0</v>
      </c>
      <c r="Z92" s="21">
        <v>120</v>
      </c>
      <c r="AA92" s="21">
        <v>114</v>
      </c>
      <c r="AB92" s="23" t="e">
        <f>W92/(D92+E92)</f>
        <v>#DIV/0!</v>
      </c>
      <c r="AC92" s="23">
        <f>W92/Z92</f>
        <v>110.03833333333334</v>
      </c>
      <c r="AD92" s="23" t="s">
        <v>35</v>
      </c>
      <c r="AE92" s="284"/>
    </row>
    <row r="93" spans="1:31" x14ac:dyDescent="0.25">
      <c r="A93" s="21" t="s">
        <v>309</v>
      </c>
      <c r="B93" s="39" t="s">
        <v>265</v>
      </c>
      <c r="C93" s="21" t="s">
        <v>314</v>
      </c>
      <c r="D93" s="21">
        <v>0</v>
      </c>
      <c r="E93" s="21">
        <v>0</v>
      </c>
      <c r="F93" s="21" t="s">
        <v>379</v>
      </c>
      <c r="G93" s="21" t="s">
        <v>314</v>
      </c>
      <c r="H93" s="21">
        <v>0</v>
      </c>
      <c r="I93" s="21">
        <v>20</v>
      </c>
      <c r="J93" s="21">
        <v>5</v>
      </c>
      <c r="K93" s="114">
        <v>7303.4</v>
      </c>
      <c r="L93" s="114">
        <v>0</v>
      </c>
      <c r="M93" s="114">
        <v>1460.68</v>
      </c>
      <c r="N93" s="23">
        <v>0</v>
      </c>
      <c r="O93" s="114">
        <v>522</v>
      </c>
      <c r="P93" s="114">
        <v>4210</v>
      </c>
      <c r="Q93" s="23">
        <v>0</v>
      </c>
      <c r="R93" s="114">
        <v>200</v>
      </c>
      <c r="S93" s="23">
        <v>0</v>
      </c>
      <c r="T93" s="114">
        <v>1560</v>
      </c>
      <c r="U93" s="114">
        <v>15256.68</v>
      </c>
      <c r="V93" s="23">
        <v>0</v>
      </c>
      <c r="W93" s="23">
        <f>U93+V93</f>
        <v>15256.68</v>
      </c>
      <c r="X93" s="21">
        <v>0</v>
      </c>
      <c r="Y93" s="21">
        <v>0</v>
      </c>
      <c r="Z93" s="21">
        <v>120</v>
      </c>
      <c r="AA93" s="21">
        <v>116</v>
      </c>
      <c r="AB93" s="23" t="e">
        <f>W93/(D93+E93)</f>
        <v>#DIV/0!</v>
      </c>
      <c r="AC93" s="23">
        <f>W93/Z93</f>
        <v>127.139</v>
      </c>
      <c r="AD93" s="23" t="s">
        <v>35</v>
      </c>
      <c r="AE93" s="284"/>
    </row>
    <row r="94" spans="1:31" x14ac:dyDescent="0.25">
      <c r="A94" s="21" t="s">
        <v>309</v>
      </c>
      <c r="B94" s="39" t="s">
        <v>266</v>
      </c>
      <c r="C94" s="21" t="s">
        <v>315</v>
      </c>
      <c r="D94" s="21">
        <v>0</v>
      </c>
      <c r="E94" s="21">
        <v>0</v>
      </c>
      <c r="F94" s="21" t="s">
        <v>379</v>
      </c>
      <c r="G94" s="21" t="s">
        <v>315</v>
      </c>
      <c r="H94" s="21">
        <v>0</v>
      </c>
      <c r="I94" s="21">
        <v>20</v>
      </c>
      <c r="J94" s="21">
        <v>5</v>
      </c>
      <c r="K94" s="114">
        <v>7303.4</v>
      </c>
      <c r="L94" s="114">
        <v>0</v>
      </c>
      <c r="M94" s="114">
        <v>1560.68</v>
      </c>
      <c r="N94" s="23">
        <v>0</v>
      </c>
      <c r="O94" s="114">
        <v>522</v>
      </c>
      <c r="P94" s="114">
        <v>4210.6000000000004</v>
      </c>
      <c r="Q94" s="23">
        <v>0</v>
      </c>
      <c r="R94" s="114">
        <v>200</v>
      </c>
      <c r="S94" s="23">
        <v>0</v>
      </c>
      <c r="T94" s="114">
        <v>1560</v>
      </c>
      <c r="U94" s="114">
        <v>15256.68</v>
      </c>
      <c r="V94" s="23">
        <v>0</v>
      </c>
      <c r="W94" s="23">
        <f>U94+V94</f>
        <v>15256.68</v>
      </c>
      <c r="X94" s="21">
        <v>0</v>
      </c>
      <c r="Y94" s="21">
        <v>0</v>
      </c>
      <c r="Z94" s="21">
        <v>120</v>
      </c>
      <c r="AA94" s="21">
        <v>120</v>
      </c>
      <c r="AB94" s="23" t="e">
        <f>W94/(D94+E94)</f>
        <v>#DIV/0!</v>
      </c>
      <c r="AC94" s="23">
        <f>W94/Z94</f>
        <v>127.139</v>
      </c>
      <c r="AD94" s="23" t="s">
        <v>35</v>
      </c>
      <c r="AE94" s="284"/>
    </row>
    <row r="95" spans="1:31" x14ac:dyDescent="0.25">
      <c r="A95" s="21" t="s">
        <v>309</v>
      </c>
      <c r="B95" s="39" t="s">
        <v>266</v>
      </c>
      <c r="C95" s="21" t="s">
        <v>316</v>
      </c>
      <c r="D95" s="21">
        <v>0</v>
      </c>
      <c r="E95" s="21">
        <v>0</v>
      </c>
      <c r="F95" s="21" t="s">
        <v>379</v>
      </c>
      <c r="G95" s="21" t="s">
        <v>316</v>
      </c>
      <c r="H95" s="21">
        <v>0</v>
      </c>
      <c r="I95" s="21">
        <v>20</v>
      </c>
      <c r="J95" s="21">
        <v>5</v>
      </c>
      <c r="K95" s="114">
        <v>7303.4</v>
      </c>
      <c r="L95" s="114">
        <v>0</v>
      </c>
      <c r="M95" s="114">
        <v>1460.68</v>
      </c>
      <c r="N95" s="23">
        <v>0</v>
      </c>
      <c r="O95" s="114">
        <v>522</v>
      </c>
      <c r="P95" s="114">
        <v>4210</v>
      </c>
      <c r="Q95" s="23">
        <v>0</v>
      </c>
      <c r="R95" s="114">
        <v>200</v>
      </c>
      <c r="S95" s="23">
        <v>0</v>
      </c>
      <c r="T95" s="114">
        <v>1560</v>
      </c>
      <c r="U95" s="114">
        <v>15256.68</v>
      </c>
      <c r="V95" s="23">
        <v>0</v>
      </c>
      <c r="W95" s="23">
        <f>U95+V95</f>
        <v>15256.68</v>
      </c>
      <c r="X95" s="21">
        <v>0</v>
      </c>
      <c r="Y95" s="21">
        <v>0</v>
      </c>
      <c r="Z95" s="21">
        <v>120</v>
      </c>
      <c r="AA95" s="21">
        <v>116</v>
      </c>
      <c r="AB95" s="23" t="e">
        <f>W95/(D95+E95)</f>
        <v>#DIV/0!</v>
      </c>
      <c r="AC95" s="23">
        <f>W95/Z95</f>
        <v>127.139</v>
      </c>
      <c r="AD95" s="23" t="s">
        <v>35</v>
      </c>
      <c r="AE95" s="284"/>
    </row>
    <row r="96" spans="1:31" x14ac:dyDescent="0.25">
      <c r="A96" s="21" t="s">
        <v>309</v>
      </c>
      <c r="B96" s="39" t="s">
        <v>233</v>
      </c>
      <c r="C96" s="21" t="s">
        <v>317</v>
      </c>
      <c r="D96" s="21">
        <v>0</v>
      </c>
      <c r="E96" s="21">
        <v>0</v>
      </c>
      <c r="F96" s="21" t="s">
        <v>379</v>
      </c>
      <c r="G96" s="21" t="s">
        <v>317</v>
      </c>
      <c r="H96" s="21">
        <v>0</v>
      </c>
      <c r="I96" s="21">
        <v>15</v>
      </c>
      <c r="J96" s="21">
        <v>5</v>
      </c>
      <c r="K96" s="114">
        <v>7303.4</v>
      </c>
      <c r="L96" s="114">
        <v>0</v>
      </c>
      <c r="M96" s="114">
        <v>1460.68</v>
      </c>
      <c r="N96" s="23">
        <v>0</v>
      </c>
      <c r="O96" s="114">
        <v>522</v>
      </c>
      <c r="P96" s="114">
        <v>4210.6000000000004</v>
      </c>
      <c r="Q96" s="23">
        <v>0</v>
      </c>
      <c r="R96" s="114">
        <v>200</v>
      </c>
      <c r="S96" s="23">
        <v>0</v>
      </c>
      <c r="T96" s="114">
        <v>1560</v>
      </c>
      <c r="U96" s="114">
        <v>15256.68</v>
      </c>
      <c r="V96" s="23">
        <v>0</v>
      </c>
      <c r="W96" s="23">
        <f>U96+V96</f>
        <v>15256.68</v>
      </c>
      <c r="X96" s="21">
        <v>0</v>
      </c>
      <c r="Y96" s="21">
        <v>0</v>
      </c>
      <c r="Z96" s="21">
        <v>90</v>
      </c>
      <c r="AA96" s="21">
        <v>84</v>
      </c>
      <c r="AB96" s="23" t="e">
        <f>W96/(D96+E96)</f>
        <v>#DIV/0!</v>
      </c>
      <c r="AC96" s="23">
        <f>W96/Z96</f>
        <v>169.51866666666666</v>
      </c>
      <c r="AD96" s="23" t="s">
        <v>35</v>
      </c>
      <c r="AE96" s="284"/>
    </row>
    <row r="97" spans="1:31" x14ac:dyDescent="0.25">
      <c r="A97" s="21" t="s">
        <v>309</v>
      </c>
      <c r="B97" s="39" t="s">
        <v>234</v>
      </c>
      <c r="C97" s="21" t="s">
        <v>318</v>
      </c>
      <c r="D97" s="21">
        <v>0</v>
      </c>
      <c r="E97" s="21">
        <v>0</v>
      </c>
      <c r="F97" s="21" t="s">
        <v>379</v>
      </c>
      <c r="G97" s="21" t="s">
        <v>318</v>
      </c>
      <c r="H97" s="21">
        <v>0</v>
      </c>
      <c r="I97" s="21">
        <v>20</v>
      </c>
      <c r="J97" s="21">
        <v>5</v>
      </c>
      <c r="K97" s="114">
        <v>8788.2000000000007</v>
      </c>
      <c r="L97" s="114">
        <v>0</v>
      </c>
      <c r="M97" s="114">
        <v>1757.64</v>
      </c>
      <c r="N97" s="23">
        <v>0</v>
      </c>
      <c r="O97" s="114">
        <v>609</v>
      </c>
      <c r="P97" s="114">
        <v>4210.6000000000004</v>
      </c>
      <c r="Q97" s="23">
        <v>0</v>
      </c>
      <c r="R97" s="114">
        <v>200</v>
      </c>
      <c r="S97" s="23">
        <v>0</v>
      </c>
      <c r="T97" s="23">
        <v>0</v>
      </c>
      <c r="U97" s="114">
        <v>19213.84</v>
      </c>
      <c r="V97" s="23">
        <v>0</v>
      </c>
      <c r="W97" s="23">
        <f>U97+V97</f>
        <v>19213.84</v>
      </c>
      <c r="X97" s="21">
        <v>0</v>
      </c>
      <c r="Y97" s="21">
        <v>0</v>
      </c>
      <c r="Z97" s="21">
        <v>140</v>
      </c>
      <c r="AA97" s="21">
        <v>140</v>
      </c>
      <c r="AB97" s="23" t="e">
        <f>W97/(D97+E97)</f>
        <v>#DIV/0!</v>
      </c>
      <c r="AC97" s="23">
        <f>W97/Z97</f>
        <v>137.24171428571429</v>
      </c>
      <c r="AD97" s="23" t="s">
        <v>35</v>
      </c>
      <c r="AE97" s="284"/>
    </row>
    <row r="98" spans="1:31" x14ac:dyDescent="0.25">
      <c r="A98" s="21" t="s">
        <v>309</v>
      </c>
      <c r="B98" s="39" t="s">
        <v>235</v>
      </c>
      <c r="C98" s="21" t="s">
        <v>319</v>
      </c>
      <c r="D98" s="21">
        <v>0</v>
      </c>
      <c r="E98" s="21">
        <v>0</v>
      </c>
      <c r="F98" s="21" t="s">
        <v>379</v>
      </c>
      <c r="G98" s="21" t="s">
        <v>319</v>
      </c>
      <c r="H98" s="21">
        <v>0</v>
      </c>
      <c r="I98" s="21">
        <v>20</v>
      </c>
      <c r="J98" s="21">
        <v>5</v>
      </c>
      <c r="K98" s="114">
        <v>8788.2000000000007</v>
      </c>
      <c r="L98" s="114">
        <v>0</v>
      </c>
      <c r="M98" s="114">
        <v>1767.64</v>
      </c>
      <c r="N98" s="23">
        <v>0</v>
      </c>
      <c r="O98" s="114">
        <v>609</v>
      </c>
      <c r="P98" s="114">
        <v>4210.6000000000004</v>
      </c>
      <c r="Q98" s="23">
        <v>0</v>
      </c>
      <c r="R98" s="114">
        <v>200</v>
      </c>
      <c r="S98" s="23">
        <v>0</v>
      </c>
      <c r="T98" s="114">
        <v>1820</v>
      </c>
      <c r="U98" s="114">
        <v>21033.84</v>
      </c>
      <c r="V98" s="23">
        <v>0</v>
      </c>
      <c r="W98" s="23">
        <f>U98+V98</f>
        <v>21033.84</v>
      </c>
      <c r="X98" s="21">
        <v>0</v>
      </c>
      <c r="Y98" s="21">
        <v>0</v>
      </c>
      <c r="Z98" s="21">
        <v>120</v>
      </c>
      <c r="AA98" s="21">
        <v>120</v>
      </c>
      <c r="AB98" s="23" t="e">
        <f>W98/(D98+E98)</f>
        <v>#DIV/0!</v>
      </c>
      <c r="AC98" s="23">
        <f>W98/Z98</f>
        <v>175.28200000000001</v>
      </c>
      <c r="AD98" s="23" t="s">
        <v>35</v>
      </c>
      <c r="AE98" s="284"/>
    </row>
    <row r="99" spans="1:31" x14ac:dyDescent="0.25">
      <c r="A99" s="21" t="s">
        <v>309</v>
      </c>
      <c r="B99" s="39" t="s">
        <v>306</v>
      </c>
      <c r="C99" s="21" t="s">
        <v>320</v>
      </c>
      <c r="D99" s="21">
        <v>0</v>
      </c>
      <c r="E99" s="21">
        <v>0</v>
      </c>
      <c r="F99" s="21" t="s">
        <v>379</v>
      </c>
      <c r="G99" s="21" t="s">
        <v>320</v>
      </c>
      <c r="H99" s="21">
        <v>0</v>
      </c>
      <c r="I99" s="21">
        <v>20</v>
      </c>
      <c r="J99" s="21">
        <v>9</v>
      </c>
      <c r="K99" s="114">
        <v>11636.8</v>
      </c>
      <c r="L99" s="114">
        <v>0</v>
      </c>
      <c r="M99" s="114">
        <v>2327.36</v>
      </c>
      <c r="N99" s="23">
        <v>0</v>
      </c>
      <c r="O99" s="114">
        <v>870</v>
      </c>
      <c r="P99" s="114">
        <v>5150.6000000000004</v>
      </c>
      <c r="Q99" s="114">
        <v>4800</v>
      </c>
      <c r="R99" s="114">
        <v>200</v>
      </c>
      <c r="S99" s="23">
        <v>0</v>
      </c>
      <c r="T99" s="114">
        <v>3900</v>
      </c>
      <c r="U99" s="114">
        <v>28884.76</v>
      </c>
      <c r="V99" s="23">
        <v>0</v>
      </c>
      <c r="W99" s="23">
        <f>U99+V99</f>
        <v>28884.76</v>
      </c>
      <c r="X99" s="21">
        <v>0</v>
      </c>
      <c r="Y99" s="21">
        <v>0</v>
      </c>
      <c r="Z99" s="21">
        <v>200</v>
      </c>
      <c r="AA99" s="21">
        <v>190</v>
      </c>
      <c r="AB99" s="23" t="e">
        <f>W99/(D99+E99)</f>
        <v>#DIV/0!</v>
      </c>
      <c r="AC99" s="23">
        <f>W99/Z99</f>
        <v>144.4238</v>
      </c>
      <c r="AD99" s="23" t="s">
        <v>35</v>
      </c>
      <c r="AE99" s="284"/>
    </row>
    <row r="100" spans="1:31" x14ac:dyDescent="0.25">
      <c r="A100" s="21" t="s">
        <v>309</v>
      </c>
      <c r="B100" s="39" t="s">
        <v>325</v>
      </c>
      <c r="C100" s="21" t="s">
        <v>322</v>
      </c>
      <c r="D100" s="21">
        <v>0</v>
      </c>
      <c r="E100" s="21">
        <v>0</v>
      </c>
      <c r="F100" s="21" t="s">
        <v>379</v>
      </c>
      <c r="G100" s="21" t="s">
        <v>322</v>
      </c>
      <c r="H100" s="21">
        <v>0</v>
      </c>
      <c r="I100" s="21">
        <v>20</v>
      </c>
      <c r="J100" s="21">
        <v>9</v>
      </c>
      <c r="K100" s="114">
        <v>13161.2</v>
      </c>
      <c r="L100" s="114">
        <v>0</v>
      </c>
      <c r="M100" s="114">
        <v>2632.24</v>
      </c>
      <c r="N100" s="23">
        <v>0</v>
      </c>
      <c r="O100" s="114">
        <v>870</v>
      </c>
      <c r="P100" s="114">
        <v>4681.5</v>
      </c>
      <c r="Q100" s="114">
        <v>6708</v>
      </c>
      <c r="R100" s="114">
        <v>200</v>
      </c>
      <c r="S100" s="23">
        <v>0</v>
      </c>
      <c r="T100" s="23">
        <v>0</v>
      </c>
      <c r="U100" s="114">
        <v>28252.94</v>
      </c>
      <c r="V100" s="23">
        <v>0</v>
      </c>
      <c r="W100" s="23">
        <f>U100+V100</f>
        <v>28252.94</v>
      </c>
      <c r="X100" s="21">
        <v>0</v>
      </c>
      <c r="Y100" s="21">
        <v>0</v>
      </c>
      <c r="Z100" s="21">
        <v>200</v>
      </c>
      <c r="AA100" s="21">
        <v>159</v>
      </c>
      <c r="AB100" s="23" t="e">
        <f>W100/(D100+E100)</f>
        <v>#DIV/0!</v>
      </c>
      <c r="AC100" s="23">
        <f>W100/Z100</f>
        <v>141.2647</v>
      </c>
      <c r="AD100" s="23" t="s">
        <v>35</v>
      </c>
      <c r="AE100" s="284"/>
    </row>
    <row r="101" spans="1:31" x14ac:dyDescent="0.25">
      <c r="A101" s="21" t="s">
        <v>309</v>
      </c>
      <c r="B101" s="39" t="s">
        <v>308</v>
      </c>
      <c r="C101" s="21" t="s">
        <v>323</v>
      </c>
      <c r="D101" s="21">
        <v>0</v>
      </c>
      <c r="E101" s="21">
        <v>0</v>
      </c>
      <c r="F101" s="21" t="s">
        <v>379</v>
      </c>
      <c r="G101" s="21" t="s">
        <v>323</v>
      </c>
      <c r="H101" s="21">
        <v>0</v>
      </c>
      <c r="I101" s="21">
        <v>20</v>
      </c>
      <c r="J101" s="21">
        <v>9</v>
      </c>
      <c r="K101" s="114">
        <v>13161.2</v>
      </c>
      <c r="L101" s="114">
        <v>0</v>
      </c>
      <c r="M101" s="114">
        <v>2632.24</v>
      </c>
      <c r="N101" s="23">
        <v>0</v>
      </c>
      <c r="O101" s="114">
        <v>870</v>
      </c>
      <c r="P101" s="114">
        <v>4681.5</v>
      </c>
      <c r="Q101" s="114">
        <v>678</v>
      </c>
      <c r="R101" s="114">
        <v>200</v>
      </c>
      <c r="S101" s="23">
        <v>0</v>
      </c>
      <c r="T101" s="23">
        <v>0</v>
      </c>
      <c r="U101" s="114">
        <v>28252.94</v>
      </c>
      <c r="V101" s="23">
        <v>0</v>
      </c>
      <c r="W101" s="23">
        <f>U101+V101</f>
        <v>28252.94</v>
      </c>
      <c r="X101" s="21">
        <v>0</v>
      </c>
      <c r="Y101" s="21">
        <v>0</v>
      </c>
      <c r="Z101" s="21">
        <v>200</v>
      </c>
      <c r="AA101" s="21">
        <v>159</v>
      </c>
      <c r="AB101" s="23" t="e">
        <f>W101/(D101+E101)</f>
        <v>#DIV/0!</v>
      </c>
      <c r="AC101" s="23">
        <f>W101/Z101</f>
        <v>141.2647</v>
      </c>
      <c r="AD101" s="23" t="s">
        <v>35</v>
      </c>
      <c r="AE101" s="284"/>
    </row>
    <row r="102" spans="1:31" x14ac:dyDescent="0.25">
      <c r="A102" s="21" t="s">
        <v>374</v>
      </c>
      <c r="B102" s="39" t="s">
        <v>283</v>
      </c>
      <c r="C102" s="21" t="s">
        <v>342</v>
      </c>
      <c r="D102" s="21">
        <v>0</v>
      </c>
      <c r="E102" s="21">
        <v>0</v>
      </c>
      <c r="F102" s="21" t="s">
        <v>379</v>
      </c>
      <c r="G102" s="21" t="s">
        <v>342</v>
      </c>
      <c r="H102" s="21">
        <v>0</v>
      </c>
      <c r="I102" s="21">
        <v>20</v>
      </c>
      <c r="J102" s="21">
        <v>11</v>
      </c>
      <c r="K102" s="114">
        <v>13161.2</v>
      </c>
      <c r="L102" s="114">
        <v>0</v>
      </c>
      <c r="M102" s="114">
        <v>2632.24</v>
      </c>
      <c r="N102" s="114">
        <v>0</v>
      </c>
      <c r="O102" s="114">
        <v>870</v>
      </c>
      <c r="P102" s="114">
        <v>4681.5</v>
      </c>
      <c r="Q102" s="114">
        <v>6708</v>
      </c>
      <c r="R102" s="114">
        <v>200</v>
      </c>
      <c r="S102" s="114">
        <v>0</v>
      </c>
      <c r="T102" s="23">
        <v>0</v>
      </c>
      <c r="U102" s="114">
        <v>28252.94</v>
      </c>
      <c r="V102" s="23">
        <v>0</v>
      </c>
      <c r="W102" s="23">
        <f>U102+V102</f>
        <v>28252.94</v>
      </c>
      <c r="X102" s="21">
        <v>0</v>
      </c>
      <c r="Y102" s="21">
        <v>0</v>
      </c>
      <c r="Z102" s="21">
        <v>200</v>
      </c>
      <c r="AA102" s="21">
        <v>156</v>
      </c>
      <c r="AB102" s="23" t="e">
        <f>W102/(D102+E102)</f>
        <v>#DIV/0!</v>
      </c>
      <c r="AC102" s="23">
        <f>W102/Z102</f>
        <v>141.2647</v>
      </c>
      <c r="AD102" s="23" t="s">
        <v>35</v>
      </c>
      <c r="AE102" s="284"/>
    </row>
    <row r="103" spans="1:31" x14ac:dyDescent="0.25">
      <c r="A103" s="21" t="s">
        <v>374</v>
      </c>
      <c r="B103" s="39" t="s">
        <v>284</v>
      </c>
      <c r="C103" s="21" t="s">
        <v>343</v>
      </c>
      <c r="D103" s="21">
        <v>0</v>
      </c>
      <c r="E103" s="21">
        <v>0</v>
      </c>
      <c r="F103" s="21" t="s">
        <v>379</v>
      </c>
      <c r="G103" s="21" t="s">
        <v>343</v>
      </c>
      <c r="H103" s="21">
        <v>0</v>
      </c>
      <c r="I103" s="21">
        <v>20</v>
      </c>
      <c r="J103" s="21">
        <v>11</v>
      </c>
      <c r="K103" s="114">
        <v>15174.4</v>
      </c>
      <c r="L103" s="114">
        <v>0</v>
      </c>
      <c r="M103" s="114">
        <v>3034.88</v>
      </c>
      <c r="N103" s="114">
        <v>0</v>
      </c>
      <c r="O103" s="114">
        <v>1044</v>
      </c>
      <c r="P103" s="114">
        <v>4210.6000000000004</v>
      </c>
      <c r="Q103" s="114">
        <v>6708</v>
      </c>
      <c r="R103" s="114">
        <v>200</v>
      </c>
      <c r="S103" s="114">
        <v>0</v>
      </c>
      <c r="T103" s="114">
        <v>3120</v>
      </c>
      <c r="U103" s="114">
        <v>33491.879999999997</v>
      </c>
      <c r="V103" s="23">
        <v>0</v>
      </c>
      <c r="W103" s="23">
        <f>U103+V103</f>
        <v>33491.879999999997</v>
      </c>
      <c r="X103" s="21">
        <v>0</v>
      </c>
      <c r="Y103" s="21">
        <v>0</v>
      </c>
      <c r="Z103" s="21">
        <v>240</v>
      </c>
      <c r="AA103" s="21">
        <v>198</v>
      </c>
      <c r="AB103" s="23" t="e">
        <f>W103/(D103+E103)</f>
        <v>#DIV/0!</v>
      </c>
      <c r="AC103" s="23">
        <f>W103/Z103</f>
        <v>139.54949999999999</v>
      </c>
      <c r="AD103" s="23" t="s">
        <v>35</v>
      </c>
      <c r="AE103" s="284"/>
    </row>
    <row r="104" spans="1:31" x14ac:dyDescent="0.25">
      <c r="A104" s="21" t="s">
        <v>374</v>
      </c>
      <c r="B104" s="39" t="s">
        <v>284</v>
      </c>
      <c r="C104" s="21" t="s">
        <v>344</v>
      </c>
      <c r="D104" s="21">
        <v>0</v>
      </c>
      <c r="E104" s="21">
        <v>0</v>
      </c>
      <c r="F104" s="21" t="s">
        <v>379</v>
      </c>
      <c r="G104" s="21" t="s">
        <v>344</v>
      </c>
      <c r="H104" s="21">
        <v>0</v>
      </c>
      <c r="I104" s="21">
        <v>20</v>
      </c>
      <c r="J104" s="21">
        <v>11</v>
      </c>
      <c r="K104" s="114">
        <v>16464.599999999999</v>
      </c>
      <c r="L104" s="114">
        <v>0</v>
      </c>
      <c r="M104" s="114">
        <v>3292.92</v>
      </c>
      <c r="N104" s="114">
        <v>0</v>
      </c>
      <c r="O104" s="114">
        <v>957</v>
      </c>
      <c r="P104" s="114">
        <v>4210.6000000000004</v>
      </c>
      <c r="Q104" s="114">
        <v>6708</v>
      </c>
      <c r="R104" s="114">
        <v>700</v>
      </c>
      <c r="S104" s="114">
        <v>0</v>
      </c>
      <c r="T104" s="114">
        <v>2340</v>
      </c>
      <c r="U104" s="114">
        <v>34673.120000000003</v>
      </c>
      <c r="V104" s="23">
        <v>0</v>
      </c>
      <c r="W104" s="23">
        <f>U104+V104</f>
        <v>34673.120000000003</v>
      </c>
      <c r="X104" s="21">
        <v>0</v>
      </c>
      <c r="Y104" s="21">
        <v>0</v>
      </c>
      <c r="Z104" s="21">
        <v>220</v>
      </c>
      <c r="AA104" s="21">
        <v>167</v>
      </c>
      <c r="AB104" s="23" t="e">
        <f>W104/(D104+E104)</f>
        <v>#DIV/0!</v>
      </c>
      <c r="AC104" s="23">
        <f>W104/Z104</f>
        <v>157.60509090909093</v>
      </c>
      <c r="AD104" s="23" t="s">
        <v>35</v>
      </c>
      <c r="AE104" s="284"/>
    </row>
    <row r="105" spans="1:31" x14ac:dyDescent="0.25">
      <c r="A105" s="21" t="s">
        <v>374</v>
      </c>
      <c r="B105" s="39" t="s">
        <v>34</v>
      </c>
      <c r="C105" s="21" t="s">
        <v>345</v>
      </c>
      <c r="D105" s="21">
        <v>0</v>
      </c>
      <c r="E105" s="21">
        <v>0</v>
      </c>
      <c r="F105" s="21" t="s">
        <v>379</v>
      </c>
      <c r="G105" s="21" t="s">
        <v>345</v>
      </c>
      <c r="H105" s="21">
        <v>0</v>
      </c>
      <c r="I105" s="21">
        <v>20</v>
      </c>
      <c r="J105" s="21">
        <v>11</v>
      </c>
      <c r="K105" s="114">
        <v>16464.599999999999</v>
      </c>
      <c r="L105" s="114">
        <v>0</v>
      </c>
      <c r="M105" s="114">
        <v>3292.92</v>
      </c>
      <c r="N105" s="114">
        <v>0</v>
      </c>
      <c r="O105" s="114">
        <v>957</v>
      </c>
      <c r="P105" s="114">
        <v>4210.6000000000004</v>
      </c>
      <c r="Q105" s="114">
        <v>6708</v>
      </c>
      <c r="R105" s="114">
        <v>700</v>
      </c>
      <c r="S105" s="114">
        <v>0</v>
      </c>
      <c r="T105" s="114">
        <v>1560</v>
      </c>
      <c r="U105" s="114">
        <v>33893.18</v>
      </c>
      <c r="V105" s="23">
        <v>0</v>
      </c>
      <c r="W105" s="23">
        <f>U105+V105</f>
        <v>33893.18</v>
      </c>
      <c r="X105" s="21">
        <v>0</v>
      </c>
      <c r="Y105" s="21">
        <v>0</v>
      </c>
      <c r="Z105" s="21">
        <v>220</v>
      </c>
      <c r="AA105" s="21">
        <v>220</v>
      </c>
      <c r="AB105" s="23" t="e">
        <f>W105/(D105+E105)</f>
        <v>#DIV/0!</v>
      </c>
      <c r="AC105" s="23">
        <f>W105/Z105</f>
        <v>154.05990909090909</v>
      </c>
      <c r="AD105" s="23" t="s">
        <v>35</v>
      </c>
      <c r="AE105" s="284"/>
    </row>
    <row r="106" spans="1:31" x14ac:dyDescent="0.25">
      <c r="A106" s="21" t="s">
        <v>309</v>
      </c>
      <c r="B106" s="244" t="s">
        <v>262</v>
      </c>
      <c r="C106" s="21" t="s">
        <v>310</v>
      </c>
      <c r="D106" s="21">
        <v>0</v>
      </c>
      <c r="E106" s="21">
        <v>0</v>
      </c>
      <c r="F106" s="21" t="s">
        <v>1540</v>
      </c>
      <c r="G106" s="21" t="s">
        <v>310</v>
      </c>
      <c r="H106" s="21">
        <v>0</v>
      </c>
      <c r="I106" s="21">
        <v>20</v>
      </c>
      <c r="J106" s="21">
        <v>5</v>
      </c>
      <c r="K106" s="114">
        <v>7260</v>
      </c>
      <c r="L106" s="114">
        <v>0</v>
      </c>
      <c r="M106" s="114">
        <v>1452</v>
      </c>
      <c r="N106" s="23">
        <v>0</v>
      </c>
      <c r="O106" s="114">
        <v>522</v>
      </c>
      <c r="P106" s="114">
        <v>2210.6</v>
      </c>
      <c r="Q106" s="23">
        <v>0</v>
      </c>
      <c r="R106" s="114">
        <v>200</v>
      </c>
      <c r="S106" s="23">
        <v>0</v>
      </c>
      <c r="T106" s="114">
        <v>1560</v>
      </c>
      <c r="U106" s="114">
        <v>13204.6</v>
      </c>
      <c r="V106" s="23">
        <v>0</v>
      </c>
      <c r="W106" s="114">
        <f>U106+V106</f>
        <v>13204.6</v>
      </c>
      <c r="X106" s="21">
        <v>0</v>
      </c>
      <c r="Y106" s="21">
        <v>0</v>
      </c>
      <c r="Z106" s="21">
        <v>120</v>
      </c>
      <c r="AA106" s="21">
        <v>120</v>
      </c>
      <c r="AB106" s="23" t="e">
        <f>W106/(D106+E106)</f>
        <v>#DIV/0!</v>
      </c>
      <c r="AC106" s="23">
        <f>W106/Z106</f>
        <v>110.03833333333334</v>
      </c>
      <c r="AD106" s="23" t="s">
        <v>35</v>
      </c>
      <c r="AE106" s="284"/>
    </row>
    <row r="107" spans="1:31" x14ac:dyDescent="0.25">
      <c r="A107" s="21" t="s">
        <v>588</v>
      </c>
      <c r="B107" s="39" t="s">
        <v>366</v>
      </c>
      <c r="C107" s="21" t="s">
        <v>386</v>
      </c>
      <c r="D107" s="21">
        <v>0</v>
      </c>
      <c r="E107" s="21">
        <v>0</v>
      </c>
      <c r="F107" s="33" t="s">
        <v>448</v>
      </c>
      <c r="G107" s="21" t="s">
        <v>386</v>
      </c>
      <c r="H107" s="21">
        <v>0</v>
      </c>
      <c r="I107" s="21">
        <v>20</v>
      </c>
      <c r="J107" s="21">
        <v>9</v>
      </c>
      <c r="K107" s="114">
        <v>17737.599999999999</v>
      </c>
      <c r="L107" s="114">
        <v>0</v>
      </c>
      <c r="M107" s="114">
        <v>3547.52</v>
      </c>
      <c r="N107" s="114">
        <v>0</v>
      </c>
      <c r="O107" s="114">
        <v>935</v>
      </c>
      <c r="P107" s="114">
        <v>403.8</v>
      </c>
      <c r="Q107" s="114">
        <v>8112</v>
      </c>
      <c r="R107" s="114">
        <v>1000</v>
      </c>
      <c r="S107" s="114">
        <v>0</v>
      </c>
      <c r="T107" s="114">
        <v>6240</v>
      </c>
      <c r="U107" s="114">
        <v>37975.919999999998</v>
      </c>
      <c r="V107" s="23">
        <v>0</v>
      </c>
      <c r="W107" s="114">
        <f>U107+V107</f>
        <v>37975.919999999998</v>
      </c>
      <c r="X107" s="21">
        <v>0</v>
      </c>
      <c r="Y107" s="21">
        <v>20</v>
      </c>
      <c r="Z107" s="21">
        <v>220</v>
      </c>
      <c r="AA107" s="21">
        <v>220</v>
      </c>
      <c r="AB107" s="23" t="e">
        <f>W107/(D107+E107)</f>
        <v>#DIV/0!</v>
      </c>
      <c r="AC107" s="114">
        <f>U107/Z107</f>
        <v>172.61781818181817</v>
      </c>
      <c r="AD107" s="114" t="s">
        <v>35</v>
      </c>
      <c r="AE107" s="284"/>
    </row>
    <row r="108" spans="1:31" x14ac:dyDescent="0.25">
      <c r="A108" s="21" t="s">
        <v>374</v>
      </c>
      <c r="B108" s="39" t="s">
        <v>138</v>
      </c>
      <c r="C108" s="21" t="s">
        <v>354</v>
      </c>
      <c r="D108" s="21">
        <v>0</v>
      </c>
      <c r="E108" s="21">
        <v>0</v>
      </c>
      <c r="F108" s="21" t="s">
        <v>447</v>
      </c>
      <c r="G108" s="21" t="s">
        <v>354</v>
      </c>
      <c r="H108" s="21">
        <v>0</v>
      </c>
      <c r="I108" s="21">
        <v>20</v>
      </c>
      <c r="J108" s="21">
        <v>11</v>
      </c>
      <c r="K108" s="114">
        <v>18193.400000000001</v>
      </c>
      <c r="L108" s="114">
        <v>0</v>
      </c>
      <c r="M108" s="114">
        <v>3638.68</v>
      </c>
      <c r="N108" s="114">
        <v>0</v>
      </c>
      <c r="O108" s="114">
        <v>957</v>
      </c>
      <c r="P108" s="114">
        <v>1119.8</v>
      </c>
      <c r="Q108" s="114">
        <v>8112</v>
      </c>
      <c r="R108" s="114">
        <v>1000</v>
      </c>
      <c r="S108" s="114">
        <v>0</v>
      </c>
      <c r="T108" s="114">
        <v>5200</v>
      </c>
      <c r="U108" s="114">
        <v>38220.879999999997</v>
      </c>
      <c r="V108" s="23">
        <v>0</v>
      </c>
      <c r="W108" s="23">
        <f>U108+V108</f>
        <v>38220.879999999997</v>
      </c>
      <c r="X108" s="21">
        <v>0</v>
      </c>
      <c r="Y108" s="21">
        <v>20</v>
      </c>
      <c r="Z108" s="21">
        <v>220</v>
      </c>
      <c r="AA108" s="21">
        <v>191</v>
      </c>
      <c r="AB108" s="23" t="e">
        <f>W108/(D108+E108)</f>
        <v>#DIV/0!</v>
      </c>
      <c r="AC108" s="23">
        <f>W108/Z108</f>
        <v>173.73127272727271</v>
      </c>
      <c r="AD108" s="23" t="s">
        <v>35</v>
      </c>
      <c r="AE108" s="284"/>
    </row>
    <row r="109" spans="1:31" x14ac:dyDescent="0.25">
      <c r="A109" s="21" t="s">
        <v>374</v>
      </c>
      <c r="B109" s="38" t="s">
        <v>138</v>
      </c>
      <c r="C109" s="21" t="s">
        <v>355</v>
      </c>
      <c r="D109" s="21">
        <v>0</v>
      </c>
      <c r="E109" s="21">
        <v>0</v>
      </c>
      <c r="F109" s="21" t="s">
        <v>447</v>
      </c>
      <c r="G109" s="21" t="s">
        <v>355</v>
      </c>
      <c r="H109" s="21">
        <v>0</v>
      </c>
      <c r="I109" s="21">
        <v>20</v>
      </c>
      <c r="J109" s="21">
        <v>11</v>
      </c>
      <c r="K109" s="114">
        <v>18193.400000000001</v>
      </c>
      <c r="L109" s="114">
        <v>0</v>
      </c>
      <c r="M109" s="114">
        <v>3638.68</v>
      </c>
      <c r="N109" s="114">
        <v>0</v>
      </c>
      <c r="O109" s="114">
        <v>957</v>
      </c>
      <c r="P109" s="114">
        <v>1119.8</v>
      </c>
      <c r="Q109" s="114">
        <v>8112</v>
      </c>
      <c r="R109" s="114">
        <v>1000</v>
      </c>
      <c r="S109" s="114">
        <v>0</v>
      </c>
      <c r="T109" s="114">
        <v>5200</v>
      </c>
      <c r="U109" s="114">
        <v>38220.879999999997</v>
      </c>
      <c r="V109" s="23">
        <v>0</v>
      </c>
      <c r="W109" s="23">
        <f>U109+V109</f>
        <v>38220.879999999997</v>
      </c>
      <c r="X109" s="21">
        <v>0</v>
      </c>
      <c r="Y109" s="21">
        <v>20</v>
      </c>
      <c r="Z109" s="21">
        <v>240</v>
      </c>
      <c r="AA109" s="21">
        <v>219</v>
      </c>
      <c r="AB109" s="23" t="e">
        <f>W109/(D109+E109)</f>
        <v>#DIV/0!</v>
      </c>
      <c r="AC109" s="23">
        <f>W109/Z109</f>
        <v>159.25366666666665</v>
      </c>
      <c r="AD109" s="23" t="s">
        <v>35</v>
      </c>
      <c r="AE109" s="284"/>
    </row>
    <row r="110" spans="1:31" x14ac:dyDescent="0.25">
      <c r="A110" s="21" t="s">
        <v>378</v>
      </c>
      <c r="B110" s="39" t="s">
        <v>366</v>
      </c>
      <c r="C110" s="21" t="s">
        <v>365</v>
      </c>
      <c r="D110" s="21">
        <v>1</v>
      </c>
      <c r="E110" s="21">
        <v>0</v>
      </c>
      <c r="F110" s="21" t="s">
        <v>99</v>
      </c>
      <c r="G110" s="21" t="s">
        <v>365</v>
      </c>
      <c r="H110" s="21">
        <v>0</v>
      </c>
      <c r="I110" s="21">
        <v>20</v>
      </c>
      <c r="J110" s="21">
        <v>10</v>
      </c>
      <c r="K110" s="114">
        <v>16625.400000000001</v>
      </c>
      <c r="L110" s="114">
        <v>0</v>
      </c>
      <c r="M110" s="114">
        <v>3325.08</v>
      </c>
      <c r="N110" s="114">
        <v>0</v>
      </c>
      <c r="O110" s="114">
        <v>935</v>
      </c>
      <c r="P110" s="114">
        <v>403.8</v>
      </c>
      <c r="Q110" s="114">
        <v>8112</v>
      </c>
      <c r="R110" s="120">
        <v>0</v>
      </c>
      <c r="S110" s="23">
        <v>0</v>
      </c>
      <c r="T110" s="114">
        <v>6240</v>
      </c>
      <c r="U110" s="114">
        <v>36641.279999999999</v>
      </c>
      <c r="V110" s="120">
        <v>23012.52</v>
      </c>
      <c r="W110" s="114">
        <f>U110+V110</f>
        <v>59653.8</v>
      </c>
      <c r="X110" s="21">
        <v>2500</v>
      </c>
      <c r="Y110" s="21">
        <v>20</v>
      </c>
      <c r="Z110" s="21">
        <v>220</v>
      </c>
      <c r="AA110" s="21">
        <v>220</v>
      </c>
      <c r="AB110" s="23">
        <f>W110/(D110+E110)</f>
        <v>59653.8</v>
      </c>
      <c r="AC110" s="114">
        <f>W110/Z110</f>
        <v>271.15363636363639</v>
      </c>
      <c r="AD110" s="114" t="s">
        <v>35</v>
      </c>
      <c r="AE110" s="284"/>
    </row>
    <row r="111" spans="1:31" x14ac:dyDescent="0.25">
      <c r="A111" s="21" t="s">
        <v>378</v>
      </c>
      <c r="B111" s="39" t="s">
        <v>138</v>
      </c>
      <c r="C111" s="21" t="s">
        <v>364</v>
      </c>
      <c r="D111" s="21">
        <v>1</v>
      </c>
      <c r="E111" s="21">
        <v>0</v>
      </c>
      <c r="F111" s="21" t="s">
        <v>99</v>
      </c>
      <c r="G111" s="21" t="s">
        <v>364</v>
      </c>
      <c r="H111" s="21">
        <v>0</v>
      </c>
      <c r="I111" s="21">
        <v>20</v>
      </c>
      <c r="J111" s="21">
        <v>11</v>
      </c>
      <c r="K111" s="114">
        <v>16625.400000000001</v>
      </c>
      <c r="L111" s="114">
        <v>0</v>
      </c>
      <c r="M111" s="114">
        <v>3325.08</v>
      </c>
      <c r="N111" s="114">
        <v>0</v>
      </c>
      <c r="O111" s="114">
        <v>935</v>
      </c>
      <c r="P111" s="114">
        <v>403.8</v>
      </c>
      <c r="Q111" s="114">
        <v>8112</v>
      </c>
      <c r="R111" s="120">
        <v>0</v>
      </c>
      <c r="S111" s="114">
        <v>0</v>
      </c>
      <c r="T111" s="114">
        <v>6240</v>
      </c>
      <c r="U111" s="114">
        <v>36641.279999999999</v>
      </c>
      <c r="V111" s="120">
        <v>0</v>
      </c>
      <c r="W111" s="114">
        <f>U111+V111</f>
        <v>36641.279999999999</v>
      </c>
      <c r="X111" s="21">
        <v>2500</v>
      </c>
      <c r="Y111" s="21">
        <v>20</v>
      </c>
      <c r="Z111" s="21">
        <v>220</v>
      </c>
      <c r="AA111" s="21">
        <v>220</v>
      </c>
      <c r="AB111" s="23">
        <f>W111/(D111+E111)</f>
        <v>36641.279999999999</v>
      </c>
      <c r="AC111" s="114">
        <f>W111/Z111</f>
        <v>166.55127272727273</v>
      </c>
      <c r="AD111" s="114" t="s">
        <v>35</v>
      </c>
      <c r="AE111" s="284"/>
    </row>
    <row r="112" spans="1:31" x14ac:dyDescent="0.25">
      <c r="A112" s="21" t="s">
        <v>378</v>
      </c>
      <c r="B112" s="39" t="s">
        <v>442</v>
      </c>
      <c r="C112" s="21" t="s">
        <v>278</v>
      </c>
      <c r="D112" s="21">
        <v>1</v>
      </c>
      <c r="E112" s="21">
        <v>0</v>
      </c>
      <c r="F112" s="21" t="s">
        <v>99</v>
      </c>
      <c r="G112" s="21" t="s">
        <v>278</v>
      </c>
      <c r="H112" s="21">
        <v>0</v>
      </c>
      <c r="I112" s="21">
        <v>20</v>
      </c>
      <c r="J112" s="21">
        <v>12</v>
      </c>
      <c r="K112" s="114">
        <v>19116</v>
      </c>
      <c r="L112" s="114">
        <v>0</v>
      </c>
      <c r="M112" s="114">
        <v>3823.2</v>
      </c>
      <c r="N112" s="114">
        <v>0</v>
      </c>
      <c r="O112" s="114">
        <v>1020</v>
      </c>
      <c r="P112" s="114">
        <v>403.8</v>
      </c>
      <c r="Q112" s="114">
        <v>10074</v>
      </c>
      <c r="R112" s="120">
        <v>1000</v>
      </c>
      <c r="S112" s="114">
        <v>0</v>
      </c>
      <c r="T112" s="114">
        <v>10400</v>
      </c>
      <c r="U112" s="114">
        <v>45837</v>
      </c>
      <c r="V112" s="23">
        <v>23012.52</v>
      </c>
      <c r="W112" s="114">
        <f>U112+V112</f>
        <v>68849.52</v>
      </c>
      <c r="X112" s="21">
        <v>2500</v>
      </c>
      <c r="Y112" s="21">
        <v>20</v>
      </c>
      <c r="Z112" s="21">
        <v>260</v>
      </c>
      <c r="AA112" s="21">
        <v>260</v>
      </c>
      <c r="AB112" s="23">
        <f>W112/(D112+E112)</f>
        <v>68849.52</v>
      </c>
      <c r="AC112" s="114">
        <f>W112/Z112</f>
        <v>264.80584615384618</v>
      </c>
      <c r="AD112" s="114" t="s">
        <v>35</v>
      </c>
      <c r="AE112" s="284"/>
    </row>
    <row r="113" spans="1:31" x14ac:dyDescent="0.25">
      <c r="A113" s="21" t="s">
        <v>378</v>
      </c>
      <c r="B113" s="38" t="s">
        <v>488</v>
      </c>
      <c r="C113" s="21" t="s">
        <v>491</v>
      </c>
      <c r="D113" s="21">
        <v>1</v>
      </c>
      <c r="E113" s="21">
        <v>0</v>
      </c>
      <c r="F113" s="21" t="s">
        <v>99</v>
      </c>
      <c r="G113" s="21" t="s">
        <v>491</v>
      </c>
      <c r="H113" s="21">
        <v>0</v>
      </c>
      <c r="I113" s="21">
        <v>20</v>
      </c>
      <c r="J113" s="21">
        <v>12</v>
      </c>
      <c r="K113" s="23">
        <v>19116</v>
      </c>
      <c r="L113" s="23">
        <v>0</v>
      </c>
      <c r="M113" s="23">
        <v>3823.2</v>
      </c>
      <c r="N113" s="23">
        <v>0</v>
      </c>
      <c r="O113" s="23">
        <v>1020</v>
      </c>
      <c r="P113" s="23">
        <v>403.8</v>
      </c>
      <c r="Q113" s="23">
        <v>10074</v>
      </c>
      <c r="R113" s="23">
        <v>1000</v>
      </c>
      <c r="S113" s="23">
        <v>0</v>
      </c>
      <c r="T113" s="23">
        <v>10400</v>
      </c>
      <c r="U113" s="23">
        <v>45837</v>
      </c>
      <c r="V113" s="23">
        <v>23012.52</v>
      </c>
      <c r="W113" s="114">
        <f>U113+V113</f>
        <v>68849.52</v>
      </c>
      <c r="X113" s="21">
        <v>2500</v>
      </c>
      <c r="Y113" s="21">
        <v>20</v>
      </c>
      <c r="Z113" s="21">
        <v>280</v>
      </c>
      <c r="AA113" s="21">
        <v>280</v>
      </c>
      <c r="AB113" s="23">
        <f>W113/(D113+E113)</f>
        <v>68849.52</v>
      </c>
      <c r="AC113" s="114">
        <f>W113/Z113</f>
        <v>245.89114285714288</v>
      </c>
      <c r="AD113" s="114" t="s">
        <v>35</v>
      </c>
      <c r="AE113" s="284"/>
    </row>
    <row r="114" spans="1:31" x14ac:dyDescent="0.25">
      <c r="A114" s="21" t="s">
        <v>378</v>
      </c>
      <c r="B114" s="38" t="s">
        <v>496</v>
      </c>
      <c r="C114" s="21" t="s">
        <v>498</v>
      </c>
      <c r="D114" s="21">
        <v>1</v>
      </c>
      <c r="E114" s="21">
        <v>0</v>
      </c>
      <c r="F114" s="21" t="s">
        <v>99</v>
      </c>
      <c r="G114" s="21" t="s">
        <v>498</v>
      </c>
      <c r="H114" s="21">
        <v>0</v>
      </c>
      <c r="I114" s="21">
        <v>20</v>
      </c>
      <c r="J114" s="21">
        <v>12</v>
      </c>
      <c r="K114" s="23">
        <v>20316</v>
      </c>
      <c r="L114" s="23">
        <v>0</v>
      </c>
      <c r="M114" s="23">
        <v>4063.2</v>
      </c>
      <c r="N114" s="23">
        <v>0</v>
      </c>
      <c r="O114" s="23">
        <v>1105</v>
      </c>
      <c r="P114" s="23">
        <v>403.8</v>
      </c>
      <c r="Q114" s="23">
        <v>10502.4</v>
      </c>
      <c r="R114" s="23">
        <v>1000</v>
      </c>
      <c r="S114" s="23">
        <v>0</v>
      </c>
      <c r="T114" s="23">
        <v>11200</v>
      </c>
      <c r="U114" s="23">
        <v>48590.400000000001</v>
      </c>
      <c r="V114" s="23">
        <v>23012.52</v>
      </c>
      <c r="W114" s="114">
        <f>U114+V114</f>
        <v>71602.92</v>
      </c>
      <c r="X114" s="21">
        <v>2500</v>
      </c>
      <c r="Y114" s="21">
        <v>20</v>
      </c>
      <c r="Z114" s="21">
        <v>280</v>
      </c>
      <c r="AA114" s="21">
        <v>280</v>
      </c>
      <c r="AB114" s="23">
        <f>W114/(D114+E114)</f>
        <v>71602.92</v>
      </c>
      <c r="AC114" s="114">
        <f>W114/Z114</f>
        <v>255.72471428571427</v>
      </c>
      <c r="AD114" s="114" t="s">
        <v>35</v>
      </c>
      <c r="AE114" s="284"/>
    </row>
    <row r="115" spans="1:31" x14ac:dyDescent="0.25">
      <c r="A115" s="21" t="s">
        <v>378</v>
      </c>
      <c r="B115" s="38" t="s">
        <v>509</v>
      </c>
      <c r="C115" s="21" t="s">
        <v>511</v>
      </c>
      <c r="D115" s="21">
        <v>1</v>
      </c>
      <c r="E115" s="21">
        <v>0</v>
      </c>
      <c r="F115" s="21" t="s">
        <v>99</v>
      </c>
      <c r="G115" s="21" t="s">
        <v>511</v>
      </c>
      <c r="H115" s="21">
        <v>0</v>
      </c>
      <c r="I115" s="21">
        <v>20</v>
      </c>
      <c r="J115" s="21">
        <v>12</v>
      </c>
      <c r="K115" s="23">
        <v>20316</v>
      </c>
      <c r="L115" s="23">
        <v>0</v>
      </c>
      <c r="M115" s="23">
        <v>4063.2</v>
      </c>
      <c r="N115" s="23">
        <v>0</v>
      </c>
      <c r="O115" s="23">
        <v>1105</v>
      </c>
      <c r="P115" s="23">
        <v>403.8</v>
      </c>
      <c r="Q115" s="23">
        <v>10288.200000000001</v>
      </c>
      <c r="R115" s="23">
        <v>1000</v>
      </c>
      <c r="S115" s="23">
        <v>0</v>
      </c>
      <c r="T115" s="23">
        <v>11200</v>
      </c>
      <c r="U115" s="23">
        <v>48376.2</v>
      </c>
      <c r="V115" s="23">
        <v>23012.52</v>
      </c>
      <c r="W115" s="114">
        <f>U115+V115</f>
        <v>71388.72</v>
      </c>
      <c r="X115" s="21">
        <v>2500</v>
      </c>
      <c r="Y115" s="21">
        <v>20</v>
      </c>
      <c r="Z115" s="21">
        <v>280</v>
      </c>
      <c r="AA115" s="21">
        <v>280</v>
      </c>
      <c r="AB115" s="23">
        <f>W115/(D115+E115)</f>
        <v>71388.72</v>
      </c>
      <c r="AC115" s="114">
        <f>W115/Z115</f>
        <v>254.95971428571428</v>
      </c>
      <c r="AD115" s="114" t="s">
        <v>35</v>
      </c>
      <c r="AE115" s="284"/>
    </row>
    <row r="116" spans="1:31" x14ac:dyDescent="0.25">
      <c r="A116" s="21" t="s">
        <v>378</v>
      </c>
      <c r="B116" s="38" t="s">
        <v>531</v>
      </c>
      <c r="C116" s="21" t="s">
        <v>532</v>
      </c>
      <c r="D116" s="21">
        <v>1</v>
      </c>
      <c r="E116" s="21">
        <v>0</v>
      </c>
      <c r="F116" s="21" t="s">
        <v>99</v>
      </c>
      <c r="G116" s="21" t="s">
        <v>532</v>
      </c>
      <c r="H116" s="21">
        <v>0</v>
      </c>
      <c r="I116" s="21">
        <v>20</v>
      </c>
      <c r="J116" s="21">
        <v>12</v>
      </c>
      <c r="K116" s="23">
        <v>20316</v>
      </c>
      <c r="L116" s="23">
        <v>0</v>
      </c>
      <c r="M116" s="23">
        <v>4063.2</v>
      </c>
      <c r="N116" s="23">
        <v>0</v>
      </c>
      <c r="O116" s="23">
        <v>1105</v>
      </c>
      <c r="P116" s="23">
        <v>403.8</v>
      </c>
      <c r="Q116" s="23">
        <v>10502.4</v>
      </c>
      <c r="R116" s="23">
        <v>1000</v>
      </c>
      <c r="S116" s="23">
        <v>0</v>
      </c>
      <c r="T116" s="23">
        <v>11200</v>
      </c>
      <c r="U116" s="23">
        <v>48590.400000000001</v>
      </c>
      <c r="V116" s="23">
        <v>23012.52</v>
      </c>
      <c r="W116" s="114">
        <f>U116+V116</f>
        <v>71602.92</v>
      </c>
      <c r="X116" s="21">
        <v>2500</v>
      </c>
      <c r="Y116" s="21">
        <v>20</v>
      </c>
      <c r="Z116" s="21">
        <v>280</v>
      </c>
      <c r="AA116" s="21">
        <v>280</v>
      </c>
      <c r="AB116" s="23">
        <f>W116/(D116+E116)</f>
        <v>71602.92</v>
      </c>
      <c r="AC116" s="114">
        <f>W116/Z116</f>
        <v>255.72471428571427</v>
      </c>
      <c r="AD116" s="114" t="s">
        <v>35</v>
      </c>
      <c r="AE116" s="284"/>
    </row>
    <row r="117" spans="1:31" x14ac:dyDescent="0.25">
      <c r="A117" s="21" t="s">
        <v>588</v>
      </c>
      <c r="B117" s="39" t="s">
        <v>84</v>
      </c>
      <c r="C117" s="21" t="s">
        <v>381</v>
      </c>
      <c r="D117" s="21">
        <v>0.25</v>
      </c>
      <c r="E117" s="21">
        <v>0</v>
      </c>
      <c r="F117" s="21" t="s">
        <v>99</v>
      </c>
      <c r="G117" s="21" t="s">
        <v>381</v>
      </c>
      <c r="H117" s="21">
        <v>0</v>
      </c>
      <c r="I117" s="21">
        <v>20</v>
      </c>
      <c r="J117" s="21">
        <v>12</v>
      </c>
      <c r="K117" s="114">
        <v>15046.6</v>
      </c>
      <c r="L117" s="114">
        <v>0</v>
      </c>
      <c r="M117" s="114">
        <v>3009.32</v>
      </c>
      <c r="N117" s="114">
        <v>0</v>
      </c>
      <c r="O117" s="114">
        <v>935</v>
      </c>
      <c r="P117" s="114">
        <v>403.8</v>
      </c>
      <c r="Q117" s="114">
        <v>6708</v>
      </c>
      <c r="R117" s="114">
        <v>1000</v>
      </c>
      <c r="S117" s="114">
        <v>0</v>
      </c>
      <c r="T117" s="114">
        <v>6240</v>
      </c>
      <c r="U117" s="114">
        <v>33342.720000000001</v>
      </c>
      <c r="V117" s="23">
        <v>0</v>
      </c>
      <c r="W117" s="114">
        <f>U117+V117</f>
        <v>33342.720000000001</v>
      </c>
      <c r="X117" s="21">
        <v>625</v>
      </c>
      <c r="Y117" s="21">
        <v>20</v>
      </c>
      <c r="Z117" s="21">
        <v>273</v>
      </c>
      <c r="AA117" s="21">
        <v>232</v>
      </c>
      <c r="AB117" s="23">
        <f>W117/(D117+E117)</f>
        <v>133370.88</v>
      </c>
      <c r="AC117" s="114">
        <f>U117/Z117</f>
        <v>122.1345054945055</v>
      </c>
      <c r="AD117" s="114" t="s">
        <v>35</v>
      </c>
      <c r="AE117" s="284"/>
    </row>
    <row r="118" spans="1:31" x14ac:dyDescent="0.25">
      <c r="A118" s="21" t="s">
        <v>588</v>
      </c>
      <c r="B118" s="39" t="s">
        <v>103</v>
      </c>
      <c r="C118" s="21" t="s">
        <v>384</v>
      </c>
      <c r="D118" s="21">
        <v>1</v>
      </c>
      <c r="E118" s="21">
        <v>0</v>
      </c>
      <c r="F118" s="21" t="s">
        <v>99</v>
      </c>
      <c r="G118" s="21" t="s">
        <v>384</v>
      </c>
      <c r="H118" s="21">
        <v>0</v>
      </c>
      <c r="I118" s="21">
        <v>20</v>
      </c>
      <c r="J118" s="21">
        <v>11</v>
      </c>
      <c r="K118" s="114">
        <v>15947.2</v>
      </c>
      <c r="L118" s="114">
        <v>0</v>
      </c>
      <c r="M118" s="114">
        <v>3189.44</v>
      </c>
      <c r="N118" s="114">
        <v>0</v>
      </c>
      <c r="O118" s="114">
        <v>935</v>
      </c>
      <c r="P118" s="114">
        <v>403.8</v>
      </c>
      <c r="Q118" s="114">
        <v>8112</v>
      </c>
      <c r="R118" s="114">
        <v>1000</v>
      </c>
      <c r="S118" s="114">
        <v>0</v>
      </c>
      <c r="T118" s="114">
        <v>6240</v>
      </c>
      <c r="U118" s="114">
        <v>35827.440000000002</v>
      </c>
      <c r="V118" s="23">
        <v>23012.52</v>
      </c>
      <c r="W118" s="114">
        <f>U118+V118</f>
        <v>58839.960000000006</v>
      </c>
      <c r="X118" s="21">
        <v>2500</v>
      </c>
      <c r="Y118" s="21">
        <v>20</v>
      </c>
      <c r="Z118" s="21">
        <v>220</v>
      </c>
      <c r="AA118" s="21">
        <v>207</v>
      </c>
      <c r="AB118" s="23">
        <f>W118/(D118+E118)</f>
        <v>58839.960000000006</v>
      </c>
      <c r="AC118" s="114">
        <f>U118/Z118</f>
        <v>162.852</v>
      </c>
      <c r="AD118" s="114" t="s">
        <v>35</v>
      </c>
      <c r="AE118" s="284"/>
    </row>
    <row r="119" spans="1:31" x14ac:dyDescent="0.25">
      <c r="A119" s="21" t="s">
        <v>287</v>
      </c>
      <c r="B119" s="39" t="s">
        <v>284</v>
      </c>
      <c r="C119" s="21" t="s">
        <v>297</v>
      </c>
      <c r="D119" s="21">
        <v>1</v>
      </c>
      <c r="E119" s="21">
        <v>0</v>
      </c>
      <c r="F119" s="21" t="s">
        <v>96</v>
      </c>
      <c r="G119" s="21" t="s">
        <v>297</v>
      </c>
      <c r="H119" s="21">
        <v>0</v>
      </c>
      <c r="I119" s="21">
        <v>20</v>
      </c>
      <c r="J119" s="21">
        <v>12</v>
      </c>
      <c r="K119" s="114">
        <v>16336.8</v>
      </c>
      <c r="L119" s="114">
        <v>0</v>
      </c>
      <c r="M119" s="114">
        <v>3267.36</v>
      </c>
      <c r="N119" s="114">
        <v>0</v>
      </c>
      <c r="O119" s="114">
        <v>1044</v>
      </c>
      <c r="P119" s="114">
        <v>57</v>
      </c>
      <c r="Q119" s="114">
        <v>6708</v>
      </c>
      <c r="R119" s="114">
        <v>700</v>
      </c>
      <c r="S119" s="114">
        <v>0</v>
      </c>
      <c r="T119" s="114">
        <v>3120</v>
      </c>
      <c r="U119" s="114">
        <v>31233.16</v>
      </c>
      <c r="V119" s="23">
        <v>0</v>
      </c>
      <c r="W119" s="23">
        <f>U119+V119</f>
        <v>31233.16</v>
      </c>
      <c r="X119" s="21">
        <v>2500</v>
      </c>
      <c r="Y119" s="21">
        <v>20</v>
      </c>
      <c r="Z119" s="21">
        <v>240</v>
      </c>
      <c r="AA119" s="21">
        <v>190</v>
      </c>
      <c r="AB119" s="23">
        <f>W119/(D119+E119)</f>
        <v>31233.16</v>
      </c>
      <c r="AC119" s="23">
        <f>W119/Z119</f>
        <v>130.13816666666668</v>
      </c>
      <c r="AD119" s="23" t="s">
        <v>35</v>
      </c>
      <c r="AE119" s="284"/>
    </row>
    <row r="120" spans="1:31" x14ac:dyDescent="0.25">
      <c r="A120" s="21" t="s">
        <v>287</v>
      </c>
      <c r="B120" s="39" t="s">
        <v>34</v>
      </c>
      <c r="C120" s="21" t="s">
        <v>298</v>
      </c>
      <c r="D120" s="21">
        <v>1</v>
      </c>
      <c r="E120" s="21">
        <v>0</v>
      </c>
      <c r="F120" s="21" t="s">
        <v>96</v>
      </c>
      <c r="G120" s="21" t="s">
        <v>298</v>
      </c>
      <c r="H120" s="21">
        <v>0</v>
      </c>
      <c r="I120" s="21">
        <v>20</v>
      </c>
      <c r="J120" s="21">
        <v>12</v>
      </c>
      <c r="K120" s="114">
        <v>16336.8</v>
      </c>
      <c r="L120" s="114">
        <v>0</v>
      </c>
      <c r="M120" s="114">
        <v>3267.36</v>
      </c>
      <c r="N120" s="114">
        <v>0</v>
      </c>
      <c r="O120" s="114">
        <v>1044</v>
      </c>
      <c r="P120" s="114">
        <v>57</v>
      </c>
      <c r="Q120" s="114">
        <v>6708</v>
      </c>
      <c r="R120" s="114">
        <v>700</v>
      </c>
      <c r="S120" s="114">
        <v>0</v>
      </c>
      <c r="T120" s="114">
        <v>8840</v>
      </c>
      <c r="U120" s="114">
        <v>36953.160000000003</v>
      </c>
      <c r="V120" s="23">
        <v>0</v>
      </c>
      <c r="W120" s="23">
        <f>U120+V120</f>
        <v>36953.160000000003</v>
      </c>
      <c r="X120" s="21">
        <v>2500</v>
      </c>
      <c r="Y120" s="21">
        <v>20</v>
      </c>
      <c r="Z120" s="21">
        <v>240</v>
      </c>
      <c r="AA120" s="21">
        <v>240</v>
      </c>
      <c r="AB120" s="23">
        <f>W120/(D120+E120)</f>
        <v>36953.160000000003</v>
      </c>
      <c r="AC120" s="23">
        <f>W120/Z120</f>
        <v>153.97150000000002</v>
      </c>
      <c r="AD120" s="23" t="s">
        <v>35</v>
      </c>
      <c r="AE120" s="284"/>
    </row>
    <row r="121" spans="1:31" x14ac:dyDescent="0.25">
      <c r="A121" s="21" t="s">
        <v>287</v>
      </c>
      <c r="B121" s="39" t="s">
        <v>67</v>
      </c>
      <c r="C121" s="21" t="s">
        <v>300</v>
      </c>
      <c r="D121" s="21">
        <v>1</v>
      </c>
      <c r="E121" s="21">
        <v>0</v>
      </c>
      <c r="F121" s="21" t="s">
        <v>96</v>
      </c>
      <c r="G121" s="21" t="s">
        <v>300</v>
      </c>
      <c r="H121" s="21">
        <v>0</v>
      </c>
      <c r="I121" s="21">
        <v>20</v>
      </c>
      <c r="J121" s="21">
        <v>13</v>
      </c>
      <c r="K121" s="114">
        <v>16053.2</v>
      </c>
      <c r="L121" s="114">
        <v>0</v>
      </c>
      <c r="M121" s="114">
        <v>3210.64</v>
      </c>
      <c r="N121" s="114">
        <v>0</v>
      </c>
      <c r="O121" s="114">
        <v>1044</v>
      </c>
      <c r="P121" s="114">
        <v>527.79999999999995</v>
      </c>
      <c r="Q121" s="114">
        <v>6708</v>
      </c>
      <c r="R121" s="114">
        <v>700</v>
      </c>
      <c r="S121" s="114">
        <v>0</v>
      </c>
      <c r="T121" s="114">
        <v>6760</v>
      </c>
      <c r="U121" s="114">
        <v>35003.64</v>
      </c>
      <c r="V121" s="23">
        <v>0</v>
      </c>
      <c r="W121" s="23">
        <f>U121+V121</f>
        <v>35003.64</v>
      </c>
      <c r="X121" s="21">
        <v>2500</v>
      </c>
      <c r="Y121" s="21">
        <v>20</v>
      </c>
      <c r="Z121" s="21">
        <v>260</v>
      </c>
      <c r="AA121" s="21">
        <v>227</v>
      </c>
      <c r="AB121" s="23">
        <f>W121/(D121+E121)</f>
        <v>35003.64</v>
      </c>
      <c r="AC121" s="23">
        <f>W121/Z121</f>
        <v>134.62938461538462</v>
      </c>
      <c r="AD121" s="23" t="s">
        <v>35</v>
      </c>
      <c r="AE121" s="284"/>
    </row>
    <row r="122" spans="1:31" x14ac:dyDescent="0.25">
      <c r="A122" s="21" t="s">
        <v>287</v>
      </c>
      <c r="B122" s="39" t="s">
        <v>84</v>
      </c>
      <c r="C122" s="21" t="s">
        <v>301</v>
      </c>
      <c r="D122" s="21">
        <v>1</v>
      </c>
      <c r="E122" s="21">
        <v>0</v>
      </c>
      <c r="F122" s="21" t="s">
        <v>96</v>
      </c>
      <c r="G122" s="21" t="s">
        <v>301</v>
      </c>
      <c r="H122" s="21">
        <v>0</v>
      </c>
      <c r="I122" s="21">
        <v>22</v>
      </c>
      <c r="J122" s="21">
        <v>12</v>
      </c>
      <c r="K122" s="114">
        <v>17014</v>
      </c>
      <c r="L122" s="114">
        <v>0</v>
      </c>
      <c r="M122" s="114">
        <v>3402.8</v>
      </c>
      <c r="N122" s="114">
        <v>0</v>
      </c>
      <c r="O122" s="114">
        <v>1044</v>
      </c>
      <c r="P122" s="114">
        <v>527.79999999999995</v>
      </c>
      <c r="Q122" s="114">
        <v>6708</v>
      </c>
      <c r="R122" s="114">
        <v>1000</v>
      </c>
      <c r="S122" s="114">
        <v>0</v>
      </c>
      <c r="T122" s="114">
        <v>6760</v>
      </c>
      <c r="U122" s="114">
        <v>36456.6</v>
      </c>
      <c r="V122" s="23">
        <v>0</v>
      </c>
      <c r="W122" s="23">
        <f>U122+V122</f>
        <v>36456.6</v>
      </c>
      <c r="X122" s="21">
        <v>2500</v>
      </c>
      <c r="Y122" s="21">
        <v>20</v>
      </c>
      <c r="Z122" s="21">
        <v>286</v>
      </c>
      <c r="AA122" s="21">
        <v>225</v>
      </c>
      <c r="AB122" s="23">
        <f>W122/(D122+E122)</f>
        <v>36456.6</v>
      </c>
      <c r="AC122" s="23">
        <f>W122/Z122</f>
        <v>127.47062937062937</v>
      </c>
      <c r="AD122" s="23" t="s">
        <v>35</v>
      </c>
      <c r="AE122" s="284"/>
    </row>
    <row r="123" spans="1:31" x14ac:dyDescent="0.25">
      <c r="A123" s="21" t="s">
        <v>287</v>
      </c>
      <c r="B123" s="39" t="s">
        <v>103</v>
      </c>
      <c r="C123" s="21" t="s">
        <v>303</v>
      </c>
      <c r="D123" s="21">
        <v>1</v>
      </c>
      <c r="E123" s="21">
        <v>0</v>
      </c>
      <c r="F123" s="21" t="s">
        <v>96</v>
      </c>
      <c r="G123" s="21" t="s">
        <v>303</v>
      </c>
      <c r="H123" s="21">
        <v>0</v>
      </c>
      <c r="I123" s="21">
        <v>20</v>
      </c>
      <c r="J123" s="21">
        <v>12</v>
      </c>
      <c r="K123" s="114">
        <v>17014</v>
      </c>
      <c r="L123" s="114">
        <v>0</v>
      </c>
      <c r="M123" s="114">
        <v>3402.8</v>
      </c>
      <c r="N123" s="114">
        <v>0</v>
      </c>
      <c r="O123" s="114">
        <v>1044</v>
      </c>
      <c r="P123" s="114">
        <v>527.79999999999995</v>
      </c>
      <c r="Q123" s="114">
        <v>8112</v>
      </c>
      <c r="R123" s="114">
        <v>1000</v>
      </c>
      <c r="S123" s="114">
        <v>0</v>
      </c>
      <c r="T123" s="114">
        <v>6240</v>
      </c>
      <c r="U123" s="114">
        <v>37340.6</v>
      </c>
      <c r="V123" s="23">
        <v>0</v>
      </c>
      <c r="W123" s="23">
        <f>U123+V123</f>
        <v>37340.6</v>
      </c>
      <c r="X123" s="21">
        <v>2500</v>
      </c>
      <c r="Y123" s="21">
        <v>20</v>
      </c>
      <c r="Z123" s="21">
        <v>240</v>
      </c>
      <c r="AA123" s="21">
        <v>240</v>
      </c>
      <c r="AB123" s="23">
        <f>W123/(D123+E123)</f>
        <v>37340.6</v>
      </c>
      <c r="AC123" s="23">
        <f>W123/Z123</f>
        <v>155.58583333333334</v>
      </c>
      <c r="AD123" s="23" t="s">
        <v>35</v>
      </c>
      <c r="AE123" s="284"/>
    </row>
    <row r="124" spans="1:31" x14ac:dyDescent="0.25">
      <c r="A124" s="21" t="s">
        <v>287</v>
      </c>
      <c r="B124" s="39" t="s">
        <v>121</v>
      </c>
      <c r="C124" s="21" t="s">
        <v>304</v>
      </c>
      <c r="D124" s="21">
        <v>0.5</v>
      </c>
      <c r="E124" s="21">
        <v>0</v>
      </c>
      <c r="F124" s="21" t="s">
        <v>96</v>
      </c>
      <c r="G124" s="21" t="s">
        <v>304</v>
      </c>
      <c r="H124" s="21">
        <v>0</v>
      </c>
      <c r="I124" s="21">
        <v>20</v>
      </c>
      <c r="J124" s="21">
        <v>11</v>
      </c>
      <c r="K124" s="114">
        <v>17737.599999999999</v>
      </c>
      <c r="L124" s="114">
        <v>0</v>
      </c>
      <c r="M124" s="114">
        <v>3547.52</v>
      </c>
      <c r="N124" s="114">
        <v>0</v>
      </c>
      <c r="O124" s="114">
        <v>1044</v>
      </c>
      <c r="P124" s="114">
        <v>527.79999999999995</v>
      </c>
      <c r="Q124" s="114">
        <v>8112</v>
      </c>
      <c r="R124" s="114">
        <v>1000</v>
      </c>
      <c r="S124" s="114">
        <v>0</v>
      </c>
      <c r="T124" s="114">
        <v>6760</v>
      </c>
      <c r="U124" s="114">
        <v>38728.92</v>
      </c>
      <c r="V124" s="23">
        <v>0</v>
      </c>
      <c r="W124" s="23">
        <f>U124+V124</f>
        <v>38728.92</v>
      </c>
      <c r="X124" s="21">
        <v>1250</v>
      </c>
      <c r="Y124" s="21">
        <v>20</v>
      </c>
      <c r="Z124" s="21">
        <v>220</v>
      </c>
      <c r="AA124" s="21">
        <v>220</v>
      </c>
      <c r="AB124" s="23">
        <f>W124/(D124+E124)</f>
        <v>77457.84</v>
      </c>
      <c r="AC124" s="23">
        <f>W124/Z124</f>
        <v>176.04054545454545</v>
      </c>
      <c r="AD124" s="23" t="s">
        <v>35</v>
      </c>
      <c r="AE124" s="284"/>
    </row>
    <row r="125" spans="1:31" x14ac:dyDescent="0.25">
      <c r="A125" s="21" t="s">
        <v>327</v>
      </c>
      <c r="B125" s="39" t="s">
        <v>283</v>
      </c>
      <c r="C125" s="21" t="s">
        <v>296</v>
      </c>
      <c r="D125" s="21">
        <v>1</v>
      </c>
      <c r="E125" s="21">
        <v>0</v>
      </c>
      <c r="F125" s="21" t="s">
        <v>96</v>
      </c>
      <c r="G125" s="21" t="s">
        <v>296</v>
      </c>
      <c r="H125" s="21">
        <v>0</v>
      </c>
      <c r="I125" s="21">
        <v>20</v>
      </c>
      <c r="J125" s="21">
        <v>12</v>
      </c>
      <c r="K125" s="114">
        <v>16208</v>
      </c>
      <c r="L125" s="114">
        <v>0</v>
      </c>
      <c r="M125" s="114">
        <v>3241.6</v>
      </c>
      <c r="N125" s="114">
        <v>0</v>
      </c>
      <c r="O125" s="114">
        <v>1044</v>
      </c>
      <c r="P125" s="114">
        <v>29</v>
      </c>
      <c r="Q125" s="114">
        <v>4800</v>
      </c>
      <c r="R125" s="114">
        <v>700</v>
      </c>
      <c r="S125" s="114">
        <v>0</v>
      </c>
      <c r="T125" s="23">
        <v>6760</v>
      </c>
      <c r="U125" s="114">
        <v>32782.6</v>
      </c>
      <c r="V125" s="23">
        <v>0</v>
      </c>
      <c r="W125" s="23">
        <f>U125+V125</f>
        <v>32782.6</v>
      </c>
      <c r="X125" s="21">
        <v>2500</v>
      </c>
      <c r="Y125" s="21">
        <v>20</v>
      </c>
      <c r="Z125" s="21">
        <v>240</v>
      </c>
      <c r="AA125" s="21">
        <v>240</v>
      </c>
      <c r="AB125" s="23">
        <f>W125/(D125+E125)</f>
        <v>32782.6</v>
      </c>
      <c r="AC125" s="23">
        <f>W125/Z125</f>
        <v>136.59416666666667</v>
      </c>
      <c r="AD125" s="23" t="s">
        <v>35</v>
      </c>
      <c r="AE125" s="284"/>
    </row>
    <row r="126" spans="1:31" x14ac:dyDescent="0.25">
      <c r="A126" s="21" t="s">
        <v>327</v>
      </c>
      <c r="B126" s="39" t="s">
        <v>284</v>
      </c>
      <c r="C126" s="21" t="s">
        <v>335</v>
      </c>
      <c r="D126" s="21">
        <v>1</v>
      </c>
      <c r="E126" s="21">
        <v>0</v>
      </c>
      <c r="F126" s="21" t="s">
        <v>96</v>
      </c>
      <c r="G126" s="21" t="s">
        <v>335</v>
      </c>
      <c r="H126" s="21">
        <v>0</v>
      </c>
      <c r="I126" s="21">
        <v>20</v>
      </c>
      <c r="J126" s="21">
        <v>10</v>
      </c>
      <c r="K126" s="114">
        <v>16208</v>
      </c>
      <c r="L126" s="114">
        <v>0</v>
      </c>
      <c r="M126" s="114">
        <v>3241.6</v>
      </c>
      <c r="N126" s="114">
        <v>0</v>
      </c>
      <c r="O126" s="114">
        <v>1044</v>
      </c>
      <c r="P126" s="114">
        <v>29</v>
      </c>
      <c r="Q126" s="114">
        <v>4800</v>
      </c>
      <c r="R126" s="114">
        <v>700</v>
      </c>
      <c r="S126" s="114">
        <v>0</v>
      </c>
      <c r="T126" s="23">
        <v>0</v>
      </c>
      <c r="U126" s="114">
        <v>26022.6</v>
      </c>
      <c r="V126" s="23">
        <v>0</v>
      </c>
      <c r="W126" s="23">
        <f>U126+V126</f>
        <v>26022.6</v>
      </c>
      <c r="X126" s="21">
        <v>2500</v>
      </c>
      <c r="Y126" s="21">
        <v>20</v>
      </c>
      <c r="Z126" s="21">
        <v>240</v>
      </c>
      <c r="AA126" s="21">
        <v>169</v>
      </c>
      <c r="AB126" s="23">
        <f>W126/(D126+E126)</f>
        <v>26022.6</v>
      </c>
      <c r="AC126" s="23">
        <f>W126/Z126</f>
        <v>108.42749999999999</v>
      </c>
      <c r="AD126" s="23" t="s">
        <v>35</v>
      </c>
      <c r="AE126" s="284"/>
    </row>
    <row r="127" spans="1:31" x14ac:dyDescent="0.25">
      <c r="A127" s="21" t="s">
        <v>327</v>
      </c>
      <c r="B127" s="39" t="s">
        <v>34</v>
      </c>
      <c r="C127" s="21" t="s">
        <v>336</v>
      </c>
      <c r="D127" s="21">
        <v>1</v>
      </c>
      <c r="E127" s="21">
        <v>0</v>
      </c>
      <c r="F127" s="21" t="s">
        <v>96</v>
      </c>
      <c r="G127" s="21" t="s">
        <v>336</v>
      </c>
      <c r="H127" s="21">
        <v>0</v>
      </c>
      <c r="I127" s="21">
        <v>20</v>
      </c>
      <c r="J127" s="21">
        <v>12</v>
      </c>
      <c r="K127" s="114">
        <v>16208</v>
      </c>
      <c r="L127" s="114">
        <v>0</v>
      </c>
      <c r="M127" s="114">
        <v>3241.6</v>
      </c>
      <c r="N127" s="114">
        <v>0</v>
      </c>
      <c r="O127" s="114">
        <v>1044</v>
      </c>
      <c r="P127" s="114">
        <v>499.8</v>
      </c>
      <c r="Q127" s="114">
        <v>6708</v>
      </c>
      <c r="R127" s="114">
        <v>700</v>
      </c>
      <c r="S127" s="114">
        <v>0</v>
      </c>
      <c r="T127" s="114">
        <v>6760</v>
      </c>
      <c r="U127" s="114">
        <v>35161.4</v>
      </c>
      <c r="V127" s="23">
        <v>0</v>
      </c>
      <c r="W127" s="23">
        <f>U127+V127</f>
        <v>35161.4</v>
      </c>
      <c r="X127" s="21">
        <v>2500</v>
      </c>
      <c r="Y127" s="21">
        <v>20</v>
      </c>
      <c r="Z127" s="21">
        <v>240</v>
      </c>
      <c r="AA127" s="21">
        <v>204</v>
      </c>
      <c r="AB127" s="23">
        <f>W127/(D127+E127)</f>
        <v>35161.4</v>
      </c>
      <c r="AC127" s="23">
        <f>W127/Z127</f>
        <v>146.50583333333333</v>
      </c>
      <c r="AD127" s="23" t="s">
        <v>35</v>
      </c>
      <c r="AE127" s="284"/>
    </row>
    <row r="128" spans="1:31" x14ac:dyDescent="0.25">
      <c r="A128" s="21" t="s">
        <v>327</v>
      </c>
      <c r="B128" s="39" t="s">
        <v>67</v>
      </c>
      <c r="C128" s="21" t="s">
        <v>337</v>
      </c>
      <c r="D128" s="21">
        <v>0.5</v>
      </c>
      <c r="E128" s="21">
        <v>0</v>
      </c>
      <c r="F128" s="21" t="s">
        <v>96</v>
      </c>
      <c r="G128" s="21" t="s">
        <v>337</v>
      </c>
      <c r="H128" s="21">
        <v>0</v>
      </c>
      <c r="I128" s="21">
        <v>22</v>
      </c>
      <c r="J128" s="21">
        <v>12</v>
      </c>
      <c r="K128" s="114">
        <v>16053.2</v>
      </c>
      <c r="L128" s="114">
        <v>0</v>
      </c>
      <c r="M128" s="114">
        <v>3210.64</v>
      </c>
      <c r="N128" s="114">
        <v>0</v>
      </c>
      <c r="O128" s="114">
        <v>1044</v>
      </c>
      <c r="P128" s="114">
        <v>29</v>
      </c>
      <c r="Q128" s="114">
        <v>6708</v>
      </c>
      <c r="R128" s="114">
        <v>700</v>
      </c>
      <c r="S128" s="114">
        <v>0</v>
      </c>
      <c r="T128" s="114">
        <v>3380</v>
      </c>
      <c r="U128" s="114">
        <v>31124.84</v>
      </c>
      <c r="V128" s="23">
        <v>0</v>
      </c>
      <c r="W128" s="23">
        <f>U128+V128</f>
        <v>31124.84</v>
      </c>
      <c r="X128" s="21">
        <v>1250</v>
      </c>
      <c r="Y128" s="21">
        <v>20</v>
      </c>
      <c r="Z128" s="21">
        <v>299</v>
      </c>
      <c r="AA128" s="21">
        <v>260</v>
      </c>
      <c r="AB128" s="23">
        <f>W128/(D128+E128)</f>
        <v>62249.68</v>
      </c>
      <c r="AC128" s="23">
        <f>W128/Z128</f>
        <v>104.09645484949833</v>
      </c>
      <c r="AD128" s="23" t="s">
        <v>35</v>
      </c>
      <c r="AE128" s="284"/>
    </row>
    <row r="129" spans="1:31" x14ac:dyDescent="0.25">
      <c r="A129" s="21" t="s">
        <v>327</v>
      </c>
      <c r="B129" s="39" t="s">
        <v>84</v>
      </c>
      <c r="C129" s="21" t="s">
        <v>338</v>
      </c>
      <c r="D129" s="21">
        <v>1</v>
      </c>
      <c r="E129" s="21">
        <v>0</v>
      </c>
      <c r="F129" s="21" t="s">
        <v>96</v>
      </c>
      <c r="G129" s="21" t="s">
        <v>338</v>
      </c>
      <c r="H129" s="21">
        <v>0</v>
      </c>
      <c r="I129" s="21">
        <v>20</v>
      </c>
      <c r="J129" s="21">
        <v>11</v>
      </c>
      <c r="K129" s="114">
        <v>17014</v>
      </c>
      <c r="L129" s="114">
        <v>0</v>
      </c>
      <c r="M129" s="114">
        <v>3402.8</v>
      </c>
      <c r="N129" s="114">
        <v>0</v>
      </c>
      <c r="O129" s="114">
        <v>1044</v>
      </c>
      <c r="P129" s="114">
        <v>29</v>
      </c>
      <c r="Q129" s="114">
        <v>6708</v>
      </c>
      <c r="R129" s="114">
        <v>1000</v>
      </c>
      <c r="S129" s="114">
        <v>0</v>
      </c>
      <c r="T129" s="114">
        <v>760</v>
      </c>
      <c r="U129" s="114">
        <v>35957.800000000003</v>
      </c>
      <c r="V129" s="23">
        <v>0</v>
      </c>
      <c r="W129" s="23">
        <f>U129+V129</f>
        <v>35957.800000000003</v>
      </c>
      <c r="X129" s="21">
        <v>2500</v>
      </c>
      <c r="Y129" s="21">
        <v>20</v>
      </c>
      <c r="Z129" s="21">
        <v>240</v>
      </c>
      <c r="AA129" s="21">
        <v>240</v>
      </c>
      <c r="AB129" s="23">
        <f>W129/(D129+E129)</f>
        <v>35957.800000000003</v>
      </c>
      <c r="AC129" s="23">
        <f>W129/Z129</f>
        <v>149.82416666666668</v>
      </c>
      <c r="AD129" s="23" t="s">
        <v>35</v>
      </c>
      <c r="AE129" s="284"/>
    </row>
    <row r="130" spans="1:31" x14ac:dyDescent="0.25">
      <c r="A130" s="21" t="s">
        <v>327</v>
      </c>
      <c r="B130" s="39" t="s">
        <v>121</v>
      </c>
      <c r="C130" s="21" t="s">
        <v>341</v>
      </c>
      <c r="D130" s="21">
        <v>0.5</v>
      </c>
      <c r="E130" s="21">
        <v>0</v>
      </c>
      <c r="F130" s="21" t="s">
        <v>96</v>
      </c>
      <c r="G130" s="21" t="s">
        <v>341</v>
      </c>
      <c r="H130" s="21">
        <v>0</v>
      </c>
      <c r="I130" s="21">
        <v>20</v>
      </c>
      <c r="J130" s="21">
        <v>11</v>
      </c>
      <c r="K130" s="114">
        <v>17737.599999999999</v>
      </c>
      <c r="L130" s="114">
        <v>0</v>
      </c>
      <c r="M130" s="114">
        <v>3547.52</v>
      </c>
      <c r="N130" s="114">
        <v>0</v>
      </c>
      <c r="O130" s="114">
        <v>1044</v>
      </c>
      <c r="P130" s="114">
        <v>29</v>
      </c>
      <c r="Q130" s="114">
        <v>8112</v>
      </c>
      <c r="R130" s="114">
        <v>1000</v>
      </c>
      <c r="S130" s="114">
        <v>0</v>
      </c>
      <c r="T130" s="114">
        <v>6760</v>
      </c>
      <c r="U130" s="114">
        <v>38230</v>
      </c>
      <c r="V130" s="23">
        <v>23012.52</v>
      </c>
      <c r="W130" s="23">
        <f>U130+V130</f>
        <v>61242.520000000004</v>
      </c>
      <c r="X130" s="21">
        <v>1250</v>
      </c>
      <c r="Y130" s="21">
        <v>20</v>
      </c>
      <c r="Z130" s="21">
        <v>240</v>
      </c>
      <c r="AA130" s="21">
        <v>237</v>
      </c>
      <c r="AB130" s="23">
        <f>W130/(D130+E130)</f>
        <v>122485.04000000001</v>
      </c>
      <c r="AC130" s="23">
        <f>W130/Z130</f>
        <v>255.17716666666669</v>
      </c>
      <c r="AD130" s="23" t="s">
        <v>35</v>
      </c>
      <c r="AE130" s="284"/>
    </row>
    <row r="131" spans="1:31" x14ac:dyDescent="0.25">
      <c r="A131" s="21" t="s">
        <v>374</v>
      </c>
      <c r="B131" s="38" t="s">
        <v>488</v>
      </c>
      <c r="C131" s="21" t="s">
        <v>493</v>
      </c>
      <c r="D131" s="21">
        <v>1</v>
      </c>
      <c r="E131" s="21">
        <v>0</v>
      </c>
      <c r="F131" s="21" t="s">
        <v>96</v>
      </c>
      <c r="G131" s="21" t="s">
        <v>493</v>
      </c>
      <c r="H131" s="21">
        <v>0</v>
      </c>
      <c r="I131" s="21">
        <v>20</v>
      </c>
      <c r="J131" s="21">
        <v>11</v>
      </c>
      <c r="K131" s="23">
        <v>19580</v>
      </c>
      <c r="L131" s="23">
        <v>0</v>
      </c>
      <c r="M131" s="23">
        <v>3916</v>
      </c>
      <c r="N131" s="23">
        <v>0</v>
      </c>
      <c r="O131" s="23">
        <v>957</v>
      </c>
      <c r="P131" s="23">
        <v>1669.8</v>
      </c>
      <c r="Q131" s="23">
        <v>10074</v>
      </c>
      <c r="R131" s="23">
        <v>1000</v>
      </c>
      <c r="S131" s="23">
        <v>0</v>
      </c>
      <c r="T131" s="23">
        <v>8000</v>
      </c>
      <c r="U131" s="23">
        <v>45196.800000000003</v>
      </c>
      <c r="V131" s="23">
        <v>23012.52</v>
      </c>
      <c r="W131" s="23">
        <f>U131+V131</f>
        <v>68209.320000000007</v>
      </c>
      <c r="X131" s="21">
        <v>2500</v>
      </c>
      <c r="Y131" s="21">
        <v>20</v>
      </c>
      <c r="Z131" s="21">
        <v>240</v>
      </c>
      <c r="AA131" s="21">
        <v>240</v>
      </c>
      <c r="AB131" s="23">
        <f>W131/(D131+E131)</f>
        <v>68209.320000000007</v>
      </c>
      <c r="AC131" s="23">
        <f>W131/Z131</f>
        <v>284.20550000000003</v>
      </c>
      <c r="AD131" s="23" t="s">
        <v>35</v>
      </c>
      <c r="AE131" s="284"/>
    </row>
    <row r="132" spans="1:31" x14ac:dyDescent="0.25">
      <c r="A132" s="21" t="s">
        <v>374</v>
      </c>
      <c r="B132" s="38" t="s">
        <v>509</v>
      </c>
      <c r="C132" s="21" t="s">
        <v>510</v>
      </c>
      <c r="D132" s="21">
        <v>1</v>
      </c>
      <c r="E132" s="21">
        <v>0</v>
      </c>
      <c r="F132" s="21" t="s">
        <v>96</v>
      </c>
      <c r="G132" s="21" t="s">
        <v>510</v>
      </c>
      <c r="H132" s="21">
        <v>0</v>
      </c>
      <c r="I132" s="21">
        <v>20</v>
      </c>
      <c r="J132" s="21">
        <v>11</v>
      </c>
      <c r="K132" s="23">
        <v>19580</v>
      </c>
      <c r="L132" s="23">
        <v>0</v>
      </c>
      <c r="M132" s="23">
        <v>3916</v>
      </c>
      <c r="N132" s="23">
        <v>0</v>
      </c>
      <c r="O132" s="23">
        <v>957</v>
      </c>
      <c r="P132" s="23">
        <v>1669.8</v>
      </c>
      <c r="Q132" s="23">
        <v>10074</v>
      </c>
      <c r="R132" s="23">
        <v>1000</v>
      </c>
      <c r="S132" s="23">
        <v>0</v>
      </c>
      <c r="T132" s="23">
        <v>8000</v>
      </c>
      <c r="U132" s="23">
        <v>45196.800000000003</v>
      </c>
      <c r="V132" s="23">
        <v>23012.52</v>
      </c>
      <c r="W132" s="23">
        <f>U132+V132</f>
        <v>68209.320000000007</v>
      </c>
      <c r="X132" s="21">
        <v>2500</v>
      </c>
      <c r="Y132" s="21">
        <v>20</v>
      </c>
      <c r="Z132" s="21">
        <v>240</v>
      </c>
      <c r="AA132" s="21">
        <v>236</v>
      </c>
      <c r="AB132" s="23">
        <f>W132/(D132+E132)</f>
        <v>68209.320000000007</v>
      </c>
      <c r="AC132" s="23">
        <f>W132/Z132</f>
        <v>284.20550000000003</v>
      </c>
      <c r="AD132" s="23" t="s">
        <v>35</v>
      </c>
      <c r="AE132" s="284"/>
    </row>
    <row r="133" spans="1:31" x14ac:dyDescent="0.25">
      <c r="A133" s="21" t="s">
        <v>464</v>
      </c>
      <c r="B133" s="39" t="s">
        <v>442</v>
      </c>
      <c r="C133" s="21" t="s">
        <v>465</v>
      </c>
      <c r="D133" s="21">
        <v>1</v>
      </c>
      <c r="E133" s="21">
        <v>0</v>
      </c>
      <c r="F133" s="21" t="s">
        <v>96</v>
      </c>
      <c r="G133" s="21" t="s">
        <v>465</v>
      </c>
      <c r="H133" s="21">
        <v>0</v>
      </c>
      <c r="I133" s="21">
        <v>20</v>
      </c>
      <c r="J133" s="21">
        <v>12</v>
      </c>
      <c r="K133" s="114">
        <v>19116</v>
      </c>
      <c r="L133" s="114">
        <v>0</v>
      </c>
      <c r="M133" s="114">
        <v>3823.2</v>
      </c>
      <c r="N133" s="114">
        <v>0</v>
      </c>
      <c r="O133" s="114">
        <v>1020</v>
      </c>
      <c r="P133" s="114">
        <v>403.8</v>
      </c>
      <c r="Q133" s="114">
        <v>10074</v>
      </c>
      <c r="R133" s="114">
        <v>1000</v>
      </c>
      <c r="S133" s="114">
        <v>0</v>
      </c>
      <c r="T133" s="23">
        <v>10400</v>
      </c>
      <c r="U133" s="114">
        <v>45837</v>
      </c>
      <c r="V133" s="23">
        <v>23012.52</v>
      </c>
      <c r="W133" s="23">
        <f>U133+V133</f>
        <v>68849.52</v>
      </c>
      <c r="X133" s="21">
        <v>2500</v>
      </c>
      <c r="Y133" s="21">
        <v>20</v>
      </c>
      <c r="Z133" s="21">
        <v>240</v>
      </c>
      <c r="AA133" s="21">
        <v>210</v>
      </c>
      <c r="AB133" s="23">
        <f>W133/(D133+E133)</f>
        <v>68849.52</v>
      </c>
      <c r="AC133" s="23">
        <f>W133/Z133</f>
        <v>286.87299999999999</v>
      </c>
      <c r="AD133" s="23" t="s">
        <v>35</v>
      </c>
      <c r="AE133" s="284"/>
    </row>
    <row r="134" spans="1:31" x14ac:dyDescent="0.25">
      <c r="A134" s="21" t="s">
        <v>464</v>
      </c>
      <c r="B134" s="39" t="s">
        <v>496</v>
      </c>
      <c r="C134" s="21" t="s">
        <v>499</v>
      </c>
      <c r="D134" s="21">
        <v>1</v>
      </c>
      <c r="E134" s="21">
        <v>0</v>
      </c>
      <c r="F134" s="21" t="s">
        <v>96</v>
      </c>
      <c r="G134" s="21" t="s">
        <v>499</v>
      </c>
      <c r="H134" s="21">
        <v>0</v>
      </c>
      <c r="I134" s="21">
        <v>20</v>
      </c>
      <c r="J134" s="21">
        <v>9</v>
      </c>
      <c r="K134" s="114">
        <v>19116</v>
      </c>
      <c r="L134" s="114">
        <v>0</v>
      </c>
      <c r="M134" s="114">
        <v>3823.2</v>
      </c>
      <c r="N134" s="114">
        <v>0</v>
      </c>
      <c r="O134" s="114">
        <v>1020</v>
      </c>
      <c r="P134" s="114">
        <v>403.8</v>
      </c>
      <c r="Q134" s="114">
        <v>10074</v>
      </c>
      <c r="R134" s="114">
        <v>1000</v>
      </c>
      <c r="S134" s="114">
        <v>0</v>
      </c>
      <c r="T134" s="23">
        <v>10400</v>
      </c>
      <c r="U134" s="114">
        <v>45837</v>
      </c>
      <c r="V134" s="23">
        <v>23012.52</v>
      </c>
      <c r="W134" s="23">
        <f>U134+V134</f>
        <v>68849.52</v>
      </c>
      <c r="X134" s="21">
        <v>2500</v>
      </c>
      <c r="Y134" s="21">
        <v>20</v>
      </c>
      <c r="Z134" s="21">
        <v>240</v>
      </c>
      <c r="AA134" s="21">
        <v>192</v>
      </c>
      <c r="AB134" s="23">
        <f>W134/(D134+E134)</f>
        <v>68849.52</v>
      </c>
      <c r="AC134" s="23">
        <f>W134/Z134</f>
        <v>286.87299999999999</v>
      </c>
      <c r="AD134" s="23" t="s">
        <v>35</v>
      </c>
      <c r="AE134" s="284"/>
    </row>
    <row r="135" spans="1:31" x14ac:dyDescent="0.25">
      <c r="A135" s="21" t="s">
        <v>464</v>
      </c>
      <c r="B135" s="39" t="s">
        <v>509</v>
      </c>
      <c r="C135" s="21" t="s">
        <v>514</v>
      </c>
      <c r="D135" s="21">
        <v>1</v>
      </c>
      <c r="E135" s="21">
        <v>0</v>
      </c>
      <c r="F135" s="21" t="s">
        <v>96</v>
      </c>
      <c r="G135" s="21" t="s">
        <v>514</v>
      </c>
      <c r="H135" s="21">
        <v>0</v>
      </c>
      <c r="I135" s="21">
        <v>20</v>
      </c>
      <c r="J135" s="21">
        <v>9</v>
      </c>
      <c r="K135" s="114">
        <v>20316</v>
      </c>
      <c r="L135" s="114">
        <v>0</v>
      </c>
      <c r="M135" s="114">
        <v>4063.2</v>
      </c>
      <c r="N135" s="114">
        <v>0</v>
      </c>
      <c r="O135" s="114">
        <v>1105</v>
      </c>
      <c r="P135" s="114">
        <v>403.8</v>
      </c>
      <c r="Q135" s="114">
        <v>10074</v>
      </c>
      <c r="R135" s="114">
        <v>1000</v>
      </c>
      <c r="S135" s="114">
        <v>0</v>
      </c>
      <c r="T135" s="23">
        <v>11200</v>
      </c>
      <c r="U135" s="114">
        <v>48162</v>
      </c>
      <c r="V135" s="23">
        <v>23012.52</v>
      </c>
      <c r="W135" s="23">
        <f>U135+V135</f>
        <v>71174.52</v>
      </c>
      <c r="X135" s="21">
        <v>2500</v>
      </c>
      <c r="Y135" s="21">
        <v>20</v>
      </c>
      <c r="Z135" s="21">
        <v>200</v>
      </c>
      <c r="AA135" s="21">
        <v>196</v>
      </c>
      <c r="AB135" s="23">
        <f>W135/(D135+E135)</f>
        <v>71174.52</v>
      </c>
      <c r="AC135" s="23">
        <f>W135/Z135</f>
        <v>355.87260000000003</v>
      </c>
      <c r="AD135" s="23" t="s">
        <v>35</v>
      </c>
      <c r="AE135" s="284"/>
    </row>
    <row r="136" spans="1:31" x14ac:dyDescent="0.25">
      <c r="A136" s="21" t="s">
        <v>464</v>
      </c>
      <c r="B136" s="38" t="s">
        <v>531</v>
      </c>
      <c r="C136" s="21" t="s">
        <v>533</v>
      </c>
      <c r="D136" s="21">
        <v>1</v>
      </c>
      <c r="E136" s="21">
        <v>0</v>
      </c>
      <c r="F136" s="21" t="s">
        <v>96</v>
      </c>
      <c r="G136" s="21" t="s">
        <v>533</v>
      </c>
      <c r="H136" s="21">
        <v>0</v>
      </c>
      <c r="I136" s="21">
        <v>20</v>
      </c>
      <c r="J136" s="21">
        <v>9</v>
      </c>
      <c r="K136" s="23">
        <v>20316</v>
      </c>
      <c r="L136" s="23">
        <v>0</v>
      </c>
      <c r="M136" s="23">
        <v>4063.2</v>
      </c>
      <c r="N136" s="23">
        <v>0</v>
      </c>
      <c r="O136" s="23">
        <v>1105</v>
      </c>
      <c r="P136" s="23">
        <v>403.8</v>
      </c>
      <c r="Q136" s="23">
        <v>10502.4</v>
      </c>
      <c r="R136" s="23">
        <v>1000</v>
      </c>
      <c r="S136" s="23">
        <v>0</v>
      </c>
      <c r="T136" s="23">
        <v>11200</v>
      </c>
      <c r="U136" s="23">
        <v>48590.400000000001</v>
      </c>
      <c r="V136" s="23">
        <v>23012.52</v>
      </c>
      <c r="W136" s="23">
        <f>U136+V136</f>
        <v>71602.92</v>
      </c>
      <c r="X136" s="21">
        <v>2500</v>
      </c>
      <c r="Y136" s="21">
        <v>20</v>
      </c>
      <c r="Z136" s="21">
        <v>200</v>
      </c>
      <c r="AA136" s="21">
        <v>210</v>
      </c>
      <c r="AB136" s="23">
        <f>W136/(D136+E136)</f>
        <v>71602.92</v>
      </c>
      <c r="AC136" s="23">
        <f>W136/Z136</f>
        <v>358.01459999999997</v>
      </c>
      <c r="AD136" s="23" t="s">
        <v>35</v>
      </c>
      <c r="AE136" s="284"/>
    </row>
    <row r="137" spans="1:31" x14ac:dyDescent="0.25">
      <c r="A137" s="21" t="s">
        <v>399</v>
      </c>
      <c r="B137" s="39" t="s">
        <v>219</v>
      </c>
      <c r="C137" s="21" t="s">
        <v>402</v>
      </c>
      <c r="D137" s="21">
        <v>5.7</v>
      </c>
      <c r="E137" s="21">
        <v>0</v>
      </c>
      <c r="F137" s="21" t="s">
        <v>425</v>
      </c>
      <c r="G137" s="21" t="s">
        <v>402</v>
      </c>
      <c r="H137" s="21">
        <v>0</v>
      </c>
      <c r="I137" s="21">
        <v>30</v>
      </c>
      <c r="J137" s="21">
        <v>11</v>
      </c>
      <c r="K137" s="114">
        <v>20657.7</v>
      </c>
      <c r="L137" s="114">
        <v>0</v>
      </c>
      <c r="M137" s="114">
        <v>4131.54</v>
      </c>
      <c r="N137" s="114">
        <v>0</v>
      </c>
      <c r="O137" s="114">
        <v>1415.7</v>
      </c>
      <c r="P137" s="114">
        <v>43.5</v>
      </c>
      <c r="Q137" s="114">
        <v>5467.2</v>
      </c>
      <c r="R137" s="114">
        <v>700</v>
      </c>
      <c r="S137" s="114">
        <v>0</v>
      </c>
      <c r="T137" s="23">
        <v>0</v>
      </c>
      <c r="U137" s="114">
        <v>32415.64</v>
      </c>
      <c r="V137" s="23">
        <v>0</v>
      </c>
      <c r="W137" s="23">
        <f>U137+V137</f>
        <v>32415.64</v>
      </c>
      <c r="X137" s="21">
        <v>14750</v>
      </c>
      <c r="Y137" s="21">
        <v>0</v>
      </c>
      <c r="Z137" s="21">
        <v>360</v>
      </c>
      <c r="AA137" s="21">
        <v>334</v>
      </c>
      <c r="AB137" s="23">
        <f>W137/(D137+E137)</f>
        <v>5686.954385964912</v>
      </c>
      <c r="AC137" s="23">
        <f>W137/Z137</f>
        <v>90.043444444444447</v>
      </c>
      <c r="AD137" s="23" t="s">
        <v>35</v>
      </c>
      <c r="AE137" s="284"/>
    </row>
    <row r="138" spans="1:31" x14ac:dyDescent="0.25">
      <c r="A138" s="21" t="s">
        <v>416</v>
      </c>
      <c r="B138" s="39" t="s">
        <v>255</v>
      </c>
      <c r="C138" s="21" t="s">
        <v>417</v>
      </c>
      <c r="D138" s="21">
        <v>0</v>
      </c>
      <c r="E138" s="21">
        <v>0</v>
      </c>
      <c r="F138" s="21" t="s">
        <v>425</v>
      </c>
      <c r="G138" s="21" t="s">
        <v>417</v>
      </c>
      <c r="H138" s="21">
        <v>0</v>
      </c>
      <c r="I138" s="21">
        <v>20</v>
      </c>
      <c r="J138" s="21">
        <v>9</v>
      </c>
      <c r="K138" s="114">
        <v>13309.8</v>
      </c>
      <c r="L138" s="114">
        <v>0</v>
      </c>
      <c r="M138" s="114">
        <v>2661.96</v>
      </c>
      <c r="N138" s="114">
        <v>0</v>
      </c>
      <c r="O138" s="114">
        <v>2934.8</v>
      </c>
      <c r="P138" s="23">
        <v>0</v>
      </c>
      <c r="Q138" s="114">
        <v>3644.8</v>
      </c>
      <c r="R138" s="23">
        <v>0</v>
      </c>
      <c r="S138" s="114">
        <v>0</v>
      </c>
      <c r="T138" s="23">
        <v>0</v>
      </c>
      <c r="U138" s="114">
        <v>22551.360000000001</v>
      </c>
      <c r="V138" s="23">
        <v>0</v>
      </c>
      <c r="W138" s="114">
        <f>U138+V138</f>
        <v>22551.360000000001</v>
      </c>
      <c r="X138" s="21">
        <v>0</v>
      </c>
      <c r="Y138" s="21">
        <v>0</v>
      </c>
      <c r="Z138" s="21">
        <v>200</v>
      </c>
      <c r="AA138" s="21">
        <v>200</v>
      </c>
      <c r="AB138" s="23" t="e">
        <f>W138/(D138+E138)</f>
        <v>#DIV/0!</v>
      </c>
      <c r="AC138" s="114">
        <f>W138/Z138</f>
        <v>112.7568</v>
      </c>
      <c r="AD138" s="114" t="s">
        <v>35</v>
      </c>
      <c r="AE138" s="284"/>
    </row>
    <row r="139" spans="1:31" x14ac:dyDescent="0.25">
      <c r="A139" s="21" t="s">
        <v>238</v>
      </c>
      <c r="B139" s="39" t="s">
        <v>255</v>
      </c>
      <c r="C139" s="21" t="s">
        <v>239</v>
      </c>
      <c r="D139" s="21">
        <v>0</v>
      </c>
      <c r="E139" s="21">
        <v>0</v>
      </c>
      <c r="F139" s="21" t="s">
        <v>425</v>
      </c>
      <c r="G139" s="21" t="s">
        <v>239</v>
      </c>
      <c r="H139" s="21">
        <v>0</v>
      </c>
      <c r="I139" s="21">
        <v>20</v>
      </c>
      <c r="J139" s="21">
        <v>12</v>
      </c>
      <c r="K139" s="23">
        <v>13309.8</v>
      </c>
      <c r="L139" s="23">
        <v>0</v>
      </c>
      <c r="M139" s="114">
        <v>2661.96</v>
      </c>
      <c r="N139" s="114">
        <v>0</v>
      </c>
      <c r="O139" s="114">
        <v>2934.8</v>
      </c>
      <c r="P139" s="23">
        <v>0</v>
      </c>
      <c r="Q139" s="114">
        <v>3644.8</v>
      </c>
      <c r="R139" s="23">
        <v>0</v>
      </c>
      <c r="S139" s="114">
        <v>0</v>
      </c>
      <c r="T139" s="23">
        <v>0</v>
      </c>
      <c r="U139" s="114">
        <v>22551.360000000001</v>
      </c>
      <c r="V139" s="23">
        <v>0</v>
      </c>
      <c r="W139" s="23">
        <f>U139+V139</f>
        <v>22551.360000000001</v>
      </c>
      <c r="X139" s="21">
        <v>0</v>
      </c>
      <c r="Y139" s="21">
        <v>0</v>
      </c>
      <c r="Z139" s="21">
        <v>240</v>
      </c>
      <c r="AA139" s="21">
        <v>240</v>
      </c>
      <c r="AB139" s="23" t="e">
        <f>W139/(D139+E139)</f>
        <v>#DIV/0!</v>
      </c>
      <c r="AC139" s="23">
        <f>W139/Z139</f>
        <v>93.963999999999999</v>
      </c>
      <c r="AD139" s="23" t="s">
        <v>35</v>
      </c>
      <c r="AE139" s="284"/>
    </row>
    <row r="140" spans="1:31" x14ac:dyDescent="0.25">
      <c r="A140" s="21" t="s">
        <v>238</v>
      </c>
      <c r="B140" s="39" t="s">
        <v>220</v>
      </c>
      <c r="C140" s="21" t="s">
        <v>240</v>
      </c>
      <c r="D140" s="21">
        <v>0</v>
      </c>
      <c r="E140" s="21">
        <v>0</v>
      </c>
      <c r="F140" s="21" t="s">
        <v>425</v>
      </c>
      <c r="G140" s="21" t="s">
        <v>240</v>
      </c>
      <c r="H140" s="21">
        <v>0</v>
      </c>
      <c r="I140" s="21">
        <v>20</v>
      </c>
      <c r="J140" s="21">
        <v>10</v>
      </c>
      <c r="K140" s="23">
        <v>13771.8</v>
      </c>
      <c r="L140" s="23">
        <v>0</v>
      </c>
      <c r="M140" s="114">
        <v>2754.36</v>
      </c>
      <c r="N140" s="114">
        <v>0</v>
      </c>
      <c r="O140" s="114">
        <v>923.8</v>
      </c>
      <c r="P140" s="114">
        <v>29</v>
      </c>
      <c r="Q140" s="114">
        <v>3644.8</v>
      </c>
      <c r="R140" s="23">
        <v>0</v>
      </c>
      <c r="S140" s="114">
        <v>0</v>
      </c>
      <c r="T140" s="23">
        <v>0</v>
      </c>
      <c r="U140" s="114">
        <v>21823.759999999998</v>
      </c>
      <c r="V140" s="23">
        <v>0</v>
      </c>
      <c r="W140" s="23">
        <f>U140+V140</f>
        <v>21823.759999999998</v>
      </c>
      <c r="X140" s="21">
        <v>0</v>
      </c>
      <c r="Y140" s="21">
        <v>0</v>
      </c>
      <c r="Z140" s="21">
        <v>220</v>
      </c>
      <c r="AA140" s="21">
        <v>220</v>
      </c>
      <c r="AB140" s="23" t="e">
        <f>W140/(D140+E140)</f>
        <v>#DIV/0!</v>
      </c>
      <c r="AC140" s="23">
        <f>W140/Z140</f>
        <v>99.198909090909083</v>
      </c>
      <c r="AD140" s="23" t="s">
        <v>35</v>
      </c>
      <c r="AE140" s="284"/>
    </row>
    <row r="141" spans="1:31" x14ac:dyDescent="0.25">
      <c r="A141" s="21" t="s">
        <v>238</v>
      </c>
      <c r="B141" s="39" t="s">
        <v>221</v>
      </c>
      <c r="C141" s="21" t="s">
        <v>241</v>
      </c>
      <c r="D141" s="21">
        <v>0</v>
      </c>
      <c r="E141" s="21">
        <v>0</v>
      </c>
      <c r="F141" s="21" t="s">
        <v>425</v>
      </c>
      <c r="G141" s="21" t="s">
        <v>241</v>
      </c>
      <c r="H141" s="21">
        <v>0</v>
      </c>
      <c r="I141" s="21">
        <v>20</v>
      </c>
      <c r="J141" s="21">
        <v>12</v>
      </c>
      <c r="K141" s="23">
        <v>13771.8</v>
      </c>
      <c r="L141" s="23">
        <v>0</v>
      </c>
      <c r="M141" s="114">
        <v>2754.36</v>
      </c>
      <c r="N141" s="114">
        <v>0</v>
      </c>
      <c r="O141" s="114">
        <v>943.8</v>
      </c>
      <c r="P141" s="114">
        <v>29</v>
      </c>
      <c r="Q141" s="114">
        <v>3644.8</v>
      </c>
      <c r="R141" s="114">
        <v>700</v>
      </c>
      <c r="S141" s="114">
        <v>0</v>
      </c>
      <c r="T141" s="23">
        <v>0</v>
      </c>
      <c r="U141" s="114">
        <v>21843.759999999998</v>
      </c>
      <c r="V141" s="23">
        <v>0</v>
      </c>
      <c r="W141" s="23">
        <f>U141+V141</f>
        <v>21843.759999999998</v>
      </c>
      <c r="X141" s="21">
        <v>0</v>
      </c>
      <c r="Y141" s="21">
        <v>0</v>
      </c>
      <c r="Z141" s="21">
        <v>240</v>
      </c>
      <c r="AA141" s="21">
        <v>240</v>
      </c>
      <c r="AB141" s="23" t="e">
        <f>W141/(D141+E141)</f>
        <v>#DIV/0!</v>
      </c>
      <c r="AC141" s="23">
        <f>W141/Z141</f>
        <v>91.015666666666661</v>
      </c>
      <c r="AD141" s="23" t="s">
        <v>35</v>
      </c>
      <c r="AE141" s="284"/>
    </row>
    <row r="142" spans="1:31" x14ac:dyDescent="0.25">
      <c r="A142" s="21" t="s">
        <v>238</v>
      </c>
      <c r="B142" s="39" t="s">
        <v>222</v>
      </c>
      <c r="C142" s="21" t="s">
        <v>242</v>
      </c>
      <c r="D142" s="21">
        <v>0</v>
      </c>
      <c r="E142" s="21">
        <v>0</v>
      </c>
      <c r="F142" s="21" t="s">
        <v>425</v>
      </c>
      <c r="G142" s="21" t="s">
        <v>242</v>
      </c>
      <c r="H142" s="21">
        <v>0</v>
      </c>
      <c r="I142" s="21">
        <v>20</v>
      </c>
      <c r="J142" s="21">
        <v>12</v>
      </c>
      <c r="K142" s="23">
        <v>13771.8</v>
      </c>
      <c r="L142" s="23">
        <v>0</v>
      </c>
      <c r="M142" s="114">
        <v>2754.36</v>
      </c>
      <c r="N142" s="114">
        <v>0</v>
      </c>
      <c r="O142" s="114">
        <v>943.8</v>
      </c>
      <c r="P142" s="114">
        <v>29</v>
      </c>
      <c r="Q142" s="114">
        <v>3644.8</v>
      </c>
      <c r="R142" s="114">
        <v>700</v>
      </c>
      <c r="S142" s="114">
        <v>0</v>
      </c>
      <c r="T142" s="23">
        <v>0</v>
      </c>
      <c r="U142" s="114">
        <v>21843.759999999998</v>
      </c>
      <c r="V142" s="23">
        <v>0</v>
      </c>
      <c r="W142" s="23">
        <f>U142+V142</f>
        <v>21843.759999999998</v>
      </c>
      <c r="X142" s="21">
        <v>0</v>
      </c>
      <c r="Y142" s="21">
        <v>0</v>
      </c>
      <c r="Z142" s="21">
        <v>240</v>
      </c>
      <c r="AA142" s="21">
        <v>240</v>
      </c>
      <c r="AB142" s="23" t="e">
        <f>W142/(D142+E142)</f>
        <v>#DIV/0!</v>
      </c>
      <c r="AC142" s="23">
        <f>W142/Z142</f>
        <v>91.015666666666661</v>
      </c>
      <c r="AD142" s="23" t="s">
        <v>35</v>
      </c>
      <c r="AE142" s="284"/>
    </row>
    <row r="143" spans="1:31" x14ac:dyDescent="0.25">
      <c r="A143" s="21" t="s">
        <v>238</v>
      </c>
      <c r="B143" s="39" t="s">
        <v>222</v>
      </c>
      <c r="C143" s="21" t="s">
        <v>243</v>
      </c>
      <c r="D143" s="21">
        <v>0</v>
      </c>
      <c r="E143" s="21">
        <v>0</v>
      </c>
      <c r="F143" s="21" t="s">
        <v>425</v>
      </c>
      <c r="G143" s="21" t="s">
        <v>243</v>
      </c>
      <c r="H143" s="21">
        <v>0</v>
      </c>
      <c r="I143" s="21">
        <v>20</v>
      </c>
      <c r="J143" s="21">
        <v>12</v>
      </c>
      <c r="K143" s="23">
        <v>17489.75</v>
      </c>
      <c r="L143" s="23">
        <v>0</v>
      </c>
      <c r="M143" s="114">
        <v>3497.95</v>
      </c>
      <c r="N143" s="114">
        <v>0</v>
      </c>
      <c r="O143" s="114">
        <v>1036.75</v>
      </c>
      <c r="P143" s="114">
        <v>36.25</v>
      </c>
      <c r="Q143" s="114">
        <v>4556</v>
      </c>
      <c r="R143" s="114">
        <v>700</v>
      </c>
      <c r="S143" s="114">
        <v>0</v>
      </c>
      <c r="T143" s="23">
        <v>0</v>
      </c>
      <c r="U143" s="114">
        <v>27316.7</v>
      </c>
      <c r="V143" s="23">
        <v>0</v>
      </c>
      <c r="W143" s="23">
        <f>U143+V143</f>
        <v>27316.7</v>
      </c>
      <c r="X143" s="21">
        <v>0</v>
      </c>
      <c r="Y143" s="21">
        <v>0</v>
      </c>
      <c r="Z143" s="21">
        <v>300</v>
      </c>
      <c r="AA143" s="21">
        <v>300</v>
      </c>
      <c r="AB143" s="23" t="e">
        <f>W143/(D143+E143)</f>
        <v>#DIV/0!</v>
      </c>
      <c r="AC143" s="23">
        <f>W143/Z143</f>
        <v>91.055666666666667</v>
      </c>
      <c r="AD143" s="23" t="s">
        <v>35</v>
      </c>
      <c r="AE143" s="284"/>
    </row>
    <row r="144" spans="1:31" x14ac:dyDescent="0.25">
      <c r="A144" s="21" t="s">
        <v>238</v>
      </c>
      <c r="B144" s="39" t="s">
        <v>224</v>
      </c>
      <c r="C144" s="21" t="s">
        <v>244</v>
      </c>
      <c r="D144" s="21">
        <v>0</v>
      </c>
      <c r="E144" s="21">
        <v>0</v>
      </c>
      <c r="F144" s="21" t="s">
        <v>425</v>
      </c>
      <c r="G144" s="21" t="s">
        <v>244</v>
      </c>
      <c r="H144" s="21">
        <v>0</v>
      </c>
      <c r="I144" s="21">
        <v>20</v>
      </c>
      <c r="J144" s="21">
        <v>12</v>
      </c>
      <c r="K144" s="23">
        <v>14124</v>
      </c>
      <c r="L144" s="23">
        <v>0</v>
      </c>
      <c r="M144" s="114">
        <v>2824.8</v>
      </c>
      <c r="N144" s="114">
        <v>0</v>
      </c>
      <c r="O144" s="114">
        <v>1025.4000000000001</v>
      </c>
      <c r="P144" s="114">
        <v>43</v>
      </c>
      <c r="Q144" s="114">
        <v>3644.8</v>
      </c>
      <c r="R144" s="114">
        <v>700</v>
      </c>
      <c r="S144" s="114">
        <v>0</v>
      </c>
      <c r="T144" s="23">
        <v>0</v>
      </c>
      <c r="U144" s="114">
        <v>22362</v>
      </c>
      <c r="V144" s="23">
        <v>0</v>
      </c>
      <c r="W144" s="23">
        <f>U144+V144</f>
        <v>22362</v>
      </c>
      <c r="X144" s="21">
        <v>0</v>
      </c>
      <c r="Y144" s="21">
        <v>0</v>
      </c>
      <c r="Z144" s="21">
        <v>240</v>
      </c>
      <c r="AA144" s="21">
        <v>240</v>
      </c>
      <c r="AB144" s="23" t="e">
        <f>W144/(D144+E144)</f>
        <v>#DIV/0!</v>
      </c>
      <c r="AC144" s="23">
        <f>W144/Z144</f>
        <v>93.174999999999997</v>
      </c>
      <c r="AD144" s="23" t="s">
        <v>35</v>
      </c>
      <c r="AE144" s="284"/>
    </row>
    <row r="145" spans="1:31" x14ac:dyDescent="0.25">
      <c r="A145" s="21" t="s">
        <v>238</v>
      </c>
      <c r="B145" s="39" t="s">
        <v>225</v>
      </c>
      <c r="C145" s="21" t="s">
        <v>245</v>
      </c>
      <c r="D145" s="21">
        <v>0</v>
      </c>
      <c r="E145" s="21">
        <v>0</v>
      </c>
      <c r="F145" s="21" t="s">
        <v>425</v>
      </c>
      <c r="G145" s="21" t="s">
        <v>245</v>
      </c>
      <c r="H145" s="21">
        <v>0</v>
      </c>
      <c r="I145" s="21">
        <v>20</v>
      </c>
      <c r="J145" s="21">
        <v>12</v>
      </c>
      <c r="K145" s="23">
        <v>14124</v>
      </c>
      <c r="L145" s="23">
        <v>0</v>
      </c>
      <c r="M145" s="114">
        <v>2824.8</v>
      </c>
      <c r="N145" s="114">
        <v>0</v>
      </c>
      <c r="O145" s="114">
        <v>1025.4000000000001</v>
      </c>
      <c r="P145" s="114">
        <v>43</v>
      </c>
      <c r="Q145" s="114">
        <v>4800</v>
      </c>
      <c r="R145" s="114">
        <v>700</v>
      </c>
      <c r="S145" s="114">
        <v>0</v>
      </c>
      <c r="T145" s="23">
        <v>0</v>
      </c>
      <c r="U145" s="114">
        <v>23517.200000000001</v>
      </c>
      <c r="V145" s="23">
        <v>0</v>
      </c>
      <c r="W145" s="23">
        <f>U145+V145</f>
        <v>23517.200000000001</v>
      </c>
      <c r="X145" s="21">
        <v>0</v>
      </c>
      <c r="Y145" s="21">
        <v>0</v>
      </c>
      <c r="Z145" s="21">
        <v>240</v>
      </c>
      <c r="AA145" s="21">
        <v>240</v>
      </c>
      <c r="AB145" s="23" t="e">
        <f>W145/(D145+E145)</f>
        <v>#DIV/0!</v>
      </c>
      <c r="AC145" s="23">
        <f>W145/Z145</f>
        <v>97.98833333333333</v>
      </c>
      <c r="AD145" s="23" t="s">
        <v>35</v>
      </c>
      <c r="AE145" s="284"/>
    </row>
    <row r="146" spans="1:31" x14ac:dyDescent="0.25">
      <c r="A146" s="21" t="s">
        <v>238</v>
      </c>
      <c r="B146" s="39" t="s">
        <v>226</v>
      </c>
      <c r="C146" s="21" t="s">
        <v>246</v>
      </c>
      <c r="D146" s="21">
        <v>0</v>
      </c>
      <c r="E146" s="21">
        <v>0</v>
      </c>
      <c r="F146" s="21" t="s">
        <v>425</v>
      </c>
      <c r="G146" s="21" t="s">
        <v>246</v>
      </c>
      <c r="H146" s="21">
        <v>0</v>
      </c>
      <c r="I146" s="21">
        <v>20</v>
      </c>
      <c r="J146" s="21">
        <v>12</v>
      </c>
      <c r="K146" s="23">
        <v>14124</v>
      </c>
      <c r="L146" s="23">
        <v>0</v>
      </c>
      <c r="M146" s="114">
        <v>2824.8</v>
      </c>
      <c r="N146" s="114">
        <v>0</v>
      </c>
      <c r="O146" s="114">
        <v>922.6</v>
      </c>
      <c r="P146" s="114">
        <v>43</v>
      </c>
      <c r="Q146" s="114">
        <v>4648.3999999999996</v>
      </c>
      <c r="R146" s="114">
        <v>700</v>
      </c>
      <c r="S146" s="114">
        <v>0</v>
      </c>
      <c r="T146" s="23">
        <v>0</v>
      </c>
      <c r="U146" s="114">
        <v>24552.799999999999</v>
      </c>
      <c r="V146" s="23">
        <v>0</v>
      </c>
      <c r="W146" s="23">
        <f>U146+V146</f>
        <v>24552.799999999999</v>
      </c>
      <c r="X146" s="21">
        <v>0</v>
      </c>
      <c r="Y146" s="21">
        <v>0</v>
      </c>
      <c r="Z146" s="21">
        <v>240</v>
      </c>
      <c r="AA146" s="21">
        <v>240</v>
      </c>
      <c r="AB146" s="23" t="e">
        <f>W146/(D146+E146)</f>
        <v>#DIV/0!</v>
      </c>
      <c r="AC146" s="23">
        <f>W146/Z146</f>
        <v>102.30333333333333</v>
      </c>
      <c r="AD146" s="23" t="s">
        <v>35</v>
      </c>
      <c r="AE146" s="284"/>
    </row>
    <row r="147" spans="1:31" ht="21" x14ac:dyDescent="0.25">
      <c r="A147" s="21" t="s">
        <v>399</v>
      </c>
      <c r="B147" s="39" t="s">
        <v>224</v>
      </c>
      <c r="C147" s="21" t="s">
        <v>408</v>
      </c>
      <c r="D147" s="21">
        <v>0</v>
      </c>
      <c r="E147" s="21">
        <v>0</v>
      </c>
      <c r="F147" s="21" t="s">
        <v>423</v>
      </c>
      <c r="G147" s="21" t="s">
        <v>408</v>
      </c>
      <c r="H147" s="21">
        <v>0</v>
      </c>
      <c r="I147" s="21">
        <v>20</v>
      </c>
      <c r="J147" s="21">
        <v>11</v>
      </c>
      <c r="K147" s="114">
        <v>14124</v>
      </c>
      <c r="L147" s="114">
        <v>0</v>
      </c>
      <c r="M147" s="114">
        <v>2824.8</v>
      </c>
      <c r="N147" s="114">
        <v>0</v>
      </c>
      <c r="O147" s="114">
        <v>1025.4000000000001</v>
      </c>
      <c r="P147" s="114">
        <v>43</v>
      </c>
      <c r="Q147" s="114">
        <v>3644.8</v>
      </c>
      <c r="R147" s="114">
        <v>700</v>
      </c>
      <c r="S147" s="114">
        <v>0</v>
      </c>
      <c r="T147" s="23">
        <v>0</v>
      </c>
      <c r="U147" s="114">
        <v>22362</v>
      </c>
      <c r="V147" s="23">
        <v>0</v>
      </c>
      <c r="W147" s="23">
        <f>U147+V147</f>
        <v>22362</v>
      </c>
      <c r="X147" s="21">
        <v>0</v>
      </c>
      <c r="Y147" s="21">
        <v>0</v>
      </c>
      <c r="Z147" s="21">
        <v>240</v>
      </c>
      <c r="AA147" s="21">
        <v>236</v>
      </c>
      <c r="AB147" s="23" t="e">
        <f>W147/(D147+E147)</f>
        <v>#DIV/0!</v>
      </c>
      <c r="AC147" s="23">
        <f>W147/Z147</f>
        <v>93.174999999999997</v>
      </c>
      <c r="AD147" s="23" t="s">
        <v>35</v>
      </c>
      <c r="AE147" s="284"/>
    </row>
    <row r="148" spans="1:31" x14ac:dyDescent="0.25">
      <c r="A148" s="21" t="s">
        <v>374</v>
      </c>
      <c r="B148" s="38" t="s">
        <v>550</v>
      </c>
      <c r="C148" s="21" t="s">
        <v>558</v>
      </c>
      <c r="D148" s="21">
        <v>7</v>
      </c>
      <c r="E148" s="21">
        <v>0</v>
      </c>
      <c r="F148" s="21" t="s">
        <v>177</v>
      </c>
      <c r="G148" s="21" t="s">
        <v>558</v>
      </c>
      <c r="H148" s="21">
        <v>0</v>
      </c>
      <c r="I148" s="21">
        <v>20</v>
      </c>
      <c r="J148" s="21">
        <v>11</v>
      </c>
      <c r="K148" s="23">
        <v>20574.599999999999</v>
      </c>
      <c r="L148" s="23">
        <v>0</v>
      </c>
      <c r="M148" s="23">
        <v>4114.92</v>
      </c>
      <c r="N148" s="23">
        <v>0</v>
      </c>
      <c r="O148" s="23">
        <v>957</v>
      </c>
      <c r="P148" s="23">
        <v>1669.8</v>
      </c>
      <c r="Q148" s="23">
        <v>10362</v>
      </c>
      <c r="R148" s="23">
        <v>1000</v>
      </c>
      <c r="S148" s="23">
        <v>0</v>
      </c>
      <c r="T148" s="23">
        <v>8000</v>
      </c>
      <c r="U148" s="23">
        <v>46678.32</v>
      </c>
      <c r="V148" s="23">
        <v>0</v>
      </c>
      <c r="W148" s="23">
        <f>U148+V148</f>
        <v>46678.32</v>
      </c>
      <c r="X148" s="21">
        <v>17500</v>
      </c>
      <c r="Y148" s="21">
        <v>20</v>
      </c>
      <c r="Z148" s="21">
        <v>220</v>
      </c>
      <c r="AA148" s="21">
        <v>229</v>
      </c>
      <c r="AB148" s="23">
        <f>W148/(D148+E148)</f>
        <v>6668.3314285714287</v>
      </c>
      <c r="AC148" s="23">
        <f>W148/Z148</f>
        <v>212.17418181818181</v>
      </c>
      <c r="AD148" s="23" t="s">
        <v>2018</v>
      </c>
      <c r="AE148" s="284"/>
    </row>
    <row r="149" spans="1:31" x14ac:dyDescent="0.25">
      <c r="A149" s="21" t="s">
        <v>588</v>
      </c>
      <c r="B149" s="38" t="s">
        <v>550</v>
      </c>
      <c r="C149" s="21" t="s">
        <v>557</v>
      </c>
      <c r="D149" s="21">
        <v>7</v>
      </c>
      <c r="E149" s="21">
        <v>0</v>
      </c>
      <c r="F149" s="21" t="s">
        <v>177</v>
      </c>
      <c r="G149" s="21" t="s">
        <v>557</v>
      </c>
      <c r="H149" s="21">
        <v>0</v>
      </c>
      <c r="I149" s="21">
        <v>20</v>
      </c>
      <c r="J149" s="21">
        <v>10</v>
      </c>
      <c r="K149" s="23">
        <v>21338.6</v>
      </c>
      <c r="L149" s="23">
        <v>0</v>
      </c>
      <c r="M149" s="23">
        <v>4267.72</v>
      </c>
      <c r="N149" s="23">
        <v>0</v>
      </c>
      <c r="O149" s="23">
        <v>1020</v>
      </c>
      <c r="P149" s="23">
        <v>403.8</v>
      </c>
      <c r="Q149" s="23">
        <v>10362</v>
      </c>
      <c r="R149" s="23">
        <v>1000</v>
      </c>
      <c r="S149" s="23">
        <v>0</v>
      </c>
      <c r="T149" s="23">
        <v>9600</v>
      </c>
      <c r="U149" s="23">
        <v>47992.12</v>
      </c>
      <c r="V149" s="23">
        <v>0</v>
      </c>
      <c r="W149" s="114">
        <f>U149+V149</f>
        <v>47992.12</v>
      </c>
      <c r="X149" s="21">
        <v>17500</v>
      </c>
      <c r="Y149" s="21">
        <v>20</v>
      </c>
      <c r="Z149" s="21">
        <v>220</v>
      </c>
      <c r="AA149" s="21">
        <v>220</v>
      </c>
      <c r="AB149" s="23">
        <f>W149/(D149+E149)</f>
        <v>6856.017142857143</v>
      </c>
      <c r="AC149" s="114">
        <f>U149/Z149</f>
        <v>218.14600000000002</v>
      </c>
      <c r="AD149" s="114" t="s">
        <v>2021</v>
      </c>
      <c r="AE149" s="284"/>
    </row>
    <row r="150" spans="1:31" x14ac:dyDescent="0.25">
      <c r="A150" s="21" t="s">
        <v>378</v>
      </c>
      <c r="B150" s="38" t="s">
        <v>550</v>
      </c>
      <c r="C150" s="21" t="s">
        <v>556</v>
      </c>
      <c r="D150" s="21">
        <v>7</v>
      </c>
      <c r="E150" s="21">
        <v>0</v>
      </c>
      <c r="F150" s="21" t="s">
        <v>177</v>
      </c>
      <c r="G150" s="21" t="s">
        <v>556</v>
      </c>
      <c r="H150" s="21">
        <v>0</v>
      </c>
      <c r="I150" s="21">
        <v>20</v>
      </c>
      <c r="J150" s="21">
        <v>12</v>
      </c>
      <c r="K150" s="23">
        <v>21338.6</v>
      </c>
      <c r="L150" s="23">
        <v>0</v>
      </c>
      <c r="M150" s="23">
        <v>4267.72</v>
      </c>
      <c r="N150" s="23">
        <v>0</v>
      </c>
      <c r="O150" s="23">
        <v>1105</v>
      </c>
      <c r="P150" s="23">
        <v>403.8</v>
      </c>
      <c r="Q150" s="23">
        <v>10362</v>
      </c>
      <c r="R150" s="23">
        <v>1000</v>
      </c>
      <c r="S150" s="23">
        <v>0</v>
      </c>
      <c r="T150" s="23">
        <v>11200</v>
      </c>
      <c r="U150" s="23">
        <v>49677.120000000003</v>
      </c>
      <c r="V150" s="23">
        <v>0</v>
      </c>
      <c r="W150" s="23">
        <f>U150+V150</f>
        <v>49677.120000000003</v>
      </c>
      <c r="X150" s="21">
        <v>17500</v>
      </c>
      <c r="Y150" s="21">
        <v>20</v>
      </c>
      <c r="Z150" s="21">
        <v>280</v>
      </c>
      <c r="AA150" s="21">
        <v>266</v>
      </c>
      <c r="AB150" s="23">
        <f>W150/(D150+E150)</f>
        <v>7096.7314285714292</v>
      </c>
      <c r="AC150" s="114">
        <f>W150/Z150</f>
        <v>177.41828571428573</v>
      </c>
      <c r="AD150" s="114" t="s">
        <v>2019</v>
      </c>
      <c r="AE150" s="284"/>
    </row>
    <row r="151" spans="1:31" x14ac:dyDescent="0.25">
      <c r="A151" s="21" t="s">
        <v>464</v>
      </c>
      <c r="B151" s="38" t="s">
        <v>550</v>
      </c>
      <c r="C151" s="21" t="s">
        <v>555</v>
      </c>
      <c r="D151" s="21">
        <v>7</v>
      </c>
      <c r="E151" s="21">
        <v>0</v>
      </c>
      <c r="F151" s="21" t="s">
        <v>191</v>
      </c>
      <c r="G151" s="21" t="s">
        <v>555</v>
      </c>
      <c r="H151" s="21">
        <v>0</v>
      </c>
      <c r="I151" s="21">
        <v>20</v>
      </c>
      <c r="J151" s="21">
        <v>11</v>
      </c>
      <c r="K151" s="23">
        <v>21338.6</v>
      </c>
      <c r="L151" s="23">
        <v>0</v>
      </c>
      <c r="M151" s="23">
        <v>4267.72</v>
      </c>
      <c r="N151" s="23">
        <v>0</v>
      </c>
      <c r="O151" s="23">
        <v>1105</v>
      </c>
      <c r="P151" s="23">
        <v>403.8</v>
      </c>
      <c r="Q151" s="23">
        <v>10362</v>
      </c>
      <c r="R151" s="23">
        <v>1000</v>
      </c>
      <c r="S151" s="23">
        <v>0</v>
      </c>
      <c r="T151" s="23">
        <v>11200</v>
      </c>
      <c r="U151" s="23">
        <v>49677.120000000003</v>
      </c>
      <c r="V151" s="23">
        <v>0</v>
      </c>
      <c r="W151" s="23">
        <f>U151+V151</f>
        <v>49677.120000000003</v>
      </c>
      <c r="X151" s="21">
        <v>17500</v>
      </c>
      <c r="Y151" s="21">
        <v>20</v>
      </c>
      <c r="Z151" s="21">
        <v>220</v>
      </c>
      <c r="AA151" s="21">
        <v>240</v>
      </c>
      <c r="AB151" s="23">
        <f>W151/(D151+E151)</f>
        <v>7096.7314285714292</v>
      </c>
      <c r="AC151" s="23">
        <f>W151/Z151</f>
        <v>225.80509090909092</v>
      </c>
      <c r="AD151" s="23" t="s">
        <v>2022</v>
      </c>
      <c r="AE151" s="284"/>
    </row>
    <row r="152" spans="1:31" x14ac:dyDescent="0.25">
      <c r="A152" s="21" t="s">
        <v>287</v>
      </c>
      <c r="B152" s="39" t="s">
        <v>51</v>
      </c>
      <c r="C152" s="21" t="s">
        <v>299</v>
      </c>
      <c r="D152" s="21">
        <v>1</v>
      </c>
      <c r="E152" s="21">
        <v>0</v>
      </c>
      <c r="F152" s="21" t="s">
        <v>177</v>
      </c>
      <c r="G152" s="21" t="s">
        <v>299</v>
      </c>
      <c r="H152" s="21">
        <v>0</v>
      </c>
      <c r="I152" s="21">
        <v>20</v>
      </c>
      <c r="J152" s="21">
        <v>12</v>
      </c>
      <c r="K152" s="114">
        <v>16336.8</v>
      </c>
      <c r="L152" s="114">
        <v>0</v>
      </c>
      <c r="M152" s="114">
        <v>3267.36</v>
      </c>
      <c r="N152" s="114">
        <v>0</v>
      </c>
      <c r="O152" s="114">
        <v>1044</v>
      </c>
      <c r="P152" s="114">
        <v>57</v>
      </c>
      <c r="Q152" s="114">
        <v>6708</v>
      </c>
      <c r="R152" s="114">
        <v>700</v>
      </c>
      <c r="S152" s="23">
        <v>0</v>
      </c>
      <c r="T152" s="114">
        <v>6240</v>
      </c>
      <c r="U152" s="114">
        <v>34353.160000000003</v>
      </c>
      <c r="V152" s="23">
        <v>0</v>
      </c>
      <c r="W152" s="23">
        <f>U152+V152</f>
        <v>34353.160000000003</v>
      </c>
      <c r="X152" s="21">
        <v>2500</v>
      </c>
      <c r="Y152" s="21">
        <v>20</v>
      </c>
      <c r="Z152" s="21">
        <v>240</v>
      </c>
      <c r="AA152" s="21">
        <v>255</v>
      </c>
      <c r="AB152" s="23">
        <f>W152/(D152+E152)</f>
        <v>34353.160000000003</v>
      </c>
      <c r="AC152" s="23">
        <f>W152/Z152</f>
        <v>143.13816666666668</v>
      </c>
      <c r="AD152" s="23" t="s">
        <v>2017</v>
      </c>
      <c r="AE152" s="284"/>
    </row>
    <row r="153" spans="1:31" x14ac:dyDescent="0.25">
      <c r="A153" s="21" t="s">
        <v>588</v>
      </c>
      <c r="B153" s="39" t="s">
        <v>121</v>
      </c>
      <c r="C153" s="21" t="s">
        <v>382</v>
      </c>
      <c r="D153" s="21">
        <v>0.5</v>
      </c>
      <c r="E153" s="21">
        <v>0</v>
      </c>
      <c r="F153" s="21" t="s">
        <v>177</v>
      </c>
      <c r="G153" s="21" t="s">
        <v>382</v>
      </c>
      <c r="H153" s="21">
        <v>0</v>
      </c>
      <c r="I153" s="21">
        <v>20</v>
      </c>
      <c r="J153" s="21">
        <v>11</v>
      </c>
      <c r="K153" s="114">
        <v>17737.599999999999</v>
      </c>
      <c r="L153" s="114">
        <v>0</v>
      </c>
      <c r="M153" s="114">
        <v>3547.52</v>
      </c>
      <c r="N153" s="114">
        <v>0</v>
      </c>
      <c r="O153" s="114">
        <v>935</v>
      </c>
      <c r="P153" s="114">
        <v>403.8</v>
      </c>
      <c r="Q153" s="114">
        <v>8112</v>
      </c>
      <c r="R153" s="114">
        <v>1000</v>
      </c>
      <c r="S153" s="114">
        <v>0</v>
      </c>
      <c r="T153" s="114">
        <v>6240</v>
      </c>
      <c r="U153" s="114">
        <v>37975.919999999998</v>
      </c>
      <c r="V153" s="23">
        <v>0</v>
      </c>
      <c r="W153" s="114">
        <f>U153+V153</f>
        <v>37975.919999999998</v>
      </c>
      <c r="X153" s="21">
        <v>1250</v>
      </c>
      <c r="Y153" s="21">
        <v>20</v>
      </c>
      <c r="Z153" s="21">
        <v>220</v>
      </c>
      <c r="AA153" s="21">
        <v>220</v>
      </c>
      <c r="AB153" s="23">
        <f>W153/(D153+E153)</f>
        <v>75951.839999999997</v>
      </c>
      <c r="AC153" s="114">
        <f>U153/Z153</f>
        <v>172.61781818181817</v>
      </c>
      <c r="AD153" s="114" t="s">
        <v>2017</v>
      </c>
      <c r="AE153" s="284"/>
    </row>
    <row r="154" spans="1:31" x14ac:dyDescent="0.25">
      <c r="A154" s="21" t="s">
        <v>374</v>
      </c>
      <c r="B154" s="38" t="s">
        <v>561</v>
      </c>
      <c r="C154" s="21" t="s">
        <v>574</v>
      </c>
      <c r="D154" s="21">
        <v>7</v>
      </c>
      <c r="E154" s="21">
        <v>0</v>
      </c>
      <c r="F154" s="21" t="s">
        <v>177</v>
      </c>
      <c r="G154" s="21" t="s">
        <v>574</v>
      </c>
      <c r="H154" s="21">
        <v>0</v>
      </c>
      <c r="I154" s="21">
        <v>20</v>
      </c>
      <c r="J154" s="21">
        <v>11</v>
      </c>
      <c r="K154" s="23">
        <v>20278.8</v>
      </c>
      <c r="L154" s="23">
        <v>0</v>
      </c>
      <c r="M154" s="23">
        <v>4055.76</v>
      </c>
      <c r="N154" s="23">
        <v>0</v>
      </c>
      <c r="O154" s="23">
        <v>957</v>
      </c>
      <c r="P154" s="23">
        <v>405</v>
      </c>
      <c r="Q154" s="23">
        <v>10362</v>
      </c>
      <c r="R154" s="23">
        <v>998.8</v>
      </c>
      <c r="S154" s="23">
        <v>0</v>
      </c>
      <c r="T154" s="23">
        <v>9600</v>
      </c>
      <c r="U154" s="23">
        <v>46657.36</v>
      </c>
      <c r="V154" s="23">
        <v>0</v>
      </c>
      <c r="W154" s="23">
        <f>U154+V154</f>
        <v>46657.36</v>
      </c>
      <c r="X154" s="21">
        <v>17500</v>
      </c>
      <c r="Y154" s="21">
        <v>20</v>
      </c>
      <c r="Z154" s="21">
        <v>220</v>
      </c>
      <c r="AA154" s="21">
        <v>235</v>
      </c>
      <c r="AB154" s="23">
        <f>W154/(D154+E154)</f>
        <v>6665.3371428571427</v>
      </c>
      <c r="AC154" s="23">
        <f>W154/Z154</f>
        <v>212.07890909090909</v>
      </c>
      <c r="AD154" s="23" t="s">
        <v>1548</v>
      </c>
      <c r="AE154" s="284"/>
    </row>
    <row r="155" spans="1:31" x14ac:dyDescent="0.25">
      <c r="A155" s="21" t="s">
        <v>588</v>
      </c>
      <c r="B155" s="38" t="s">
        <v>561</v>
      </c>
      <c r="C155" s="21" t="s">
        <v>573</v>
      </c>
      <c r="D155" s="21">
        <v>7</v>
      </c>
      <c r="E155" s="21">
        <v>0</v>
      </c>
      <c r="F155" s="21" t="s">
        <v>177</v>
      </c>
      <c r="G155" s="21" t="s">
        <v>573</v>
      </c>
      <c r="H155" s="21">
        <v>0</v>
      </c>
      <c r="I155" s="21">
        <v>20</v>
      </c>
      <c r="J155" s="21">
        <v>10</v>
      </c>
      <c r="K155" s="23">
        <v>20278.8</v>
      </c>
      <c r="L155" s="23">
        <v>0</v>
      </c>
      <c r="M155" s="23">
        <v>4055.76</v>
      </c>
      <c r="N155" s="23">
        <v>0</v>
      </c>
      <c r="O155" s="23">
        <v>1020</v>
      </c>
      <c r="P155" s="23">
        <v>403.8</v>
      </c>
      <c r="Q155" s="23">
        <v>10362</v>
      </c>
      <c r="R155" s="23">
        <v>1000</v>
      </c>
      <c r="S155" s="23">
        <v>0</v>
      </c>
      <c r="T155" s="23">
        <v>9600</v>
      </c>
      <c r="U155" s="23">
        <v>46720.36</v>
      </c>
      <c r="V155" s="23">
        <v>0</v>
      </c>
      <c r="W155" s="114">
        <f>U155+V155</f>
        <v>46720.36</v>
      </c>
      <c r="X155" s="21">
        <v>17500</v>
      </c>
      <c r="Y155" s="21">
        <v>20</v>
      </c>
      <c r="Z155" s="21">
        <v>220</v>
      </c>
      <c r="AA155" s="21">
        <v>220</v>
      </c>
      <c r="AB155" s="23">
        <f>W155/(D155+E155)</f>
        <v>6674.3371428571427</v>
      </c>
      <c r="AC155" s="114">
        <f>U155/Z155</f>
        <v>212.36527272727272</v>
      </c>
      <c r="AD155" s="114" t="s">
        <v>1568</v>
      </c>
      <c r="AE155" s="284"/>
    </row>
    <row r="156" spans="1:31" x14ac:dyDescent="0.25">
      <c r="A156" s="21" t="s">
        <v>378</v>
      </c>
      <c r="B156" s="38" t="s">
        <v>561</v>
      </c>
      <c r="C156" s="21" t="s">
        <v>572</v>
      </c>
      <c r="D156" s="21">
        <v>7</v>
      </c>
      <c r="E156" s="21">
        <v>0</v>
      </c>
      <c r="F156" s="21" t="s">
        <v>177</v>
      </c>
      <c r="G156" s="21" t="s">
        <v>572</v>
      </c>
      <c r="H156" s="21">
        <v>0</v>
      </c>
      <c r="I156" s="21">
        <v>20</v>
      </c>
      <c r="J156" s="21">
        <v>13</v>
      </c>
      <c r="K156" s="23">
        <v>22998.799999999999</v>
      </c>
      <c r="L156" s="23">
        <v>0</v>
      </c>
      <c r="M156" s="23">
        <v>4599.76</v>
      </c>
      <c r="N156" s="23">
        <v>0</v>
      </c>
      <c r="O156" s="23">
        <v>1105</v>
      </c>
      <c r="P156" s="23">
        <v>403.8</v>
      </c>
      <c r="Q156" s="23">
        <v>10362</v>
      </c>
      <c r="R156" s="23">
        <v>1000</v>
      </c>
      <c r="S156" s="23">
        <v>0</v>
      </c>
      <c r="T156" s="23">
        <v>11200</v>
      </c>
      <c r="U156" s="23">
        <v>51669.36</v>
      </c>
      <c r="V156" s="23">
        <v>0</v>
      </c>
      <c r="W156" s="23">
        <f>U156+V156</f>
        <v>51669.36</v>
      </c>
      <c r="X156" s="21">
        <v>17500</v>
      </c>
      <c r="Y156" s="21">
        <v>20</v>
      </c>
      <c r="Z156" s="21">
        <v>260</v>
      </c>
      <c r="AA156" s="21">
        <v>260</v>
      </c>
      <c r="AB156" s="23">
        <f>W156/(D156+E156)</f>
        <v>7381.3371428571427</v>
      </c>
      <c r="AC156" s="114">
        <f>W156/Z156</f>
        <v>198.72830769230768</v>
      </c>
      <c r="AD156" s="114" t="s">
        <v>1563</v>
      </c>
      <c r="AE156" s="284"/>
    </row>
    <row r="157" spans="1:31" x14ac:dyDescent="0.25">
      <c r="A157" s="21" t="s">
        <v>389</v>
      </c>
      <c r="B157" s="39" t="s">
        <v>222</v>
      </c>
      <c r="C157" s="21" t="s">
        <v>391</v>
      </c>
      <c r="D157" s="21">
        <v>4.9000000000000004</v>
      </c>
      <c r="E157" s="21">
        <v>0</v>
      </c>
      <c r="F157" s="21" t="s">
        <v>191</v>
      </c>
      <c r="G157" s="21" t="s">
        <v>391</v>
      </c>
      <c r="H157" s="21">
        <v>0</v>
      </c>
      <c r="I157" s="21">
        <v>20</v>
      </c>
      <c r="J157" s="21">
        <v>11</v>
      </c>
      <c r="K157" s="114">
        <v>14124</v>
      </c>
      <c r="L157" s="114">
        <v>0</v>
      </c>
      <c r="M157" s="114">
        <v>2824.8</v>
      </c>
      <c r="N157" s="114">
        <v>0</v>
      </c>
      <c r="O157" s="114">
        <v>1025.4000000000001</v>
      </c>
      <c r="P157" s="114">
        <v>43</v>
      </c>
      <c r="Q157" s="114">
        <v>3644.8</v>
      </c>
      <c r="R157" s="114">
        <v>700</v>
      </c>
      <c r="S157" s="114">
        <v>0</v>
      </c>
      <c r="T157" s="23">
        <v>0</v>
      </c>
      <c r="U157" s="114">
        <v>22362</v>
      </c>
      <c r="V157" s="23">
        <v>0</v>
      </c>
      <c r="W157" s="114">
        <f>U157+V157</f>
        <v>22362</v>
      </c>
      <c r="X157" s="21">
        <v>12250</v>
      </c>
      <c r="Y157" s="21">
        <v>0</v>
      </c>
      <c r="Z157" s="21">
        <v>220</v>
      </c>
      <c r="AA157" s="21">
        <v>208</v>
      </c>
      <c r="AB157" s="23">
        <f>W157/(D157+E157)</f>
        <v>4563.6734693877552</v>
      </c>
      <c r="AC157" s="23">
        <f>W157/Z157</f>
        <v>101.64545454545454</v>
      </c>
      <c r="AD157" s="23" t="s">
        <v>1519</v>
      </c>
      <c r="AE157" s="284"/>
    </row>
    <row r="158" spans="1:31" x14ac:dyDescent="0.25">
      <c r="A158" s="21" t="s">
        <v>588</v>
      </c>
      <c r="B158" s="38" t="s">
        <v>563</v>
      </c>
      <c r="C158" s="21" t="s">
        <v>598</v>
      </c>
      <c r="D158" s="21">
        <v>7</v>
      </c>
      <c r="E158" s="21">
        <v>0</v>
      </c>
      <c r="F158" s="21" t="s">
        <v>177</v>
      </c>
      <c r="G158" s="21" t="s">
        <v>598</v>
      </c>
      <c r="H158" s="21">
        <v>0</v>
      </c>
      <c r="I158" s="21">
        <v>20</v>
      </c>
      <c r="J158" s="21">
        <v>13</v>
      </c>
      <c r="K158" s="23">
        <v>21338.6</v>
      </c>
      <c r="L158" s="23">
        <v>0</v>
      </c>
      <c r="M158" s="23">
        <v>4267.72</v>
      </c>
      <c r="N158" s="23">
        <v>0</v>
      </c>
      <c r="O158" s="23">
        <v>1020</v>
      </c>
      <c r="P158" s="23">
        <v>403.8</v>
      </c>
      <c r="Q158" s="23">
        <v>10362</v>
      </c>
      <c r="R158" s="23">
        <v>1000</v>
      </c>
      <c r="S158" s="23">
        <v>0</v>
      </c>
      <c r="T158" s="23">
        <v>9600</v>
      </c>
      <c r="U158" s="23">
        <v>47992.12</v>
      </c>
      <c r="V158" s="23">
        <v>0</v>
      </c>
      <c r="W158" s="114">
        <f>U158+V158</f>
        <v>47992.12</v>
      </c>
      <c r="X158" s="21">
        <v>17500</v>
      </c>
      <c r="Y158" s="21">
        <v>20</v>
      </c>
      <c r="Z158" s="21">
        <v>260</v>
      </c>
      <c r="AA158" s="21">
        <v>280</v>
      </c>
      <c r="AB158" s="23">
        <f>W158/(D158+E158)</f>
        <v>6856.017142857143</v>
      </c>
      <c r="AC158" s="114">
        <f>U158/Z158</f>
        <v>184.58507692307694</v>
      </c>
      <c r="AD158" s="114" t="s">
        <v>1570</v>
      </c>
      <c r="AE158" s="284"/>
    </row>
    <row r="159" spans="1:31" x14ac:dyDescent="0.25">
      <c r="A159" s="1" t="s">
        <v>1159</v>
      </c>
      <c r="B159" s="31" t="s">
        <v>1244</v>
      </c>
      <c r="C159" s="1" t="s">
        <v>1246</v>
      </c>
      <c r="D159" s="1">
        <v>0</v>
      </c>
      <c r="E159" s="1">
        <v>6.8949999999999996</v>
      </c>
      <c r="F159" s="1" t="s">
        <v>544</v>
      </c>
      <c r="G159" s="1" t="s">
        <v>1246</v>
      </c>
      <c r="H159" s="1">
        <v>0</v>
      </c>
      <c r="I159" s="1">
        <v>8</v>
      </c>
      <c r="J159" s="1">
        <v>11</v>
      </c>
      <c r="K159" s="13">
        <v>9761.2000000000007</v>
      </c>
      <c r="L159" s="13">
        <v>153.65</v>
      </c>
      <c r="M159" s="13">
        <v>1528.6</v>
      </c>
      <c r="N159" s="13">
        <v>0</v>
      </c>
      <c r="O159" s="13">
        <v>419.52</v>
      </c>
      <c r="P159" s="13">
        <v>970.96</v>
      </c>
      <c r="Q159" s="13">
        <v>3734.4</v>
      </c>
      <c r="R159" s="13">
        <v>456</v>
      </c>
      <c r="S159" s="13">
        <v>0</v>
      </c>
      <c r="T159" s="13">
        <v>0</v>
      </c>
      <c r="U159" s="13">
        <v>17024.330000000002</v>
      </c>
      <c r="V159" s="13">
        <v>0</v>
      </c>
      <c r="W159" s="13">
        <f>U159+V159</f>
        <v>17024.330000000002</v>
      </c>
      <c r="X159" s="1">
        <v>9481</v>
      </c>
      <c r="Y159" s="1">
        <v>0</v>
      </c>
      <c r="Z159" s="1">
        <v>88</v>
      </c>
      <c r="AA159" s="1">
        <v>84</v>
      </c>
      <c r="AB159" s="13">
        <f>W159/(D159+E159)</f>
        <v>2469.0833937635971</v>
      </c>
      <c r="AC159" s="13">
        <f>W159/Z159</f>
        <v>193.45829545454546</v>
      </c>
      <c r="AD159" s="13" t="s">
        <v>1584</v>
      </c>
      <c r="AE159" s="285">
        <v>0.55000000000000004</v>
      </c>
    </row>
    <row r="160" spans="1:31" x14ac:dyDescent="0.25">
      <c r="A160" s="21" t="s">
        <v>464</v>
      </c>
      <c r="B160" s="39" t="s">
        <v>563</v>
      </c>
      <c r="C160" s="21" t="s">
        <v>600</v>
      </c>
      <c r="D160" s="21">
        <v>7</v>
      </c>
      <c r="E160" s="21">
        <v>0</v>
      </c>
      <c r="F160" s="21" t="s">
        <v>191</v>
      </c>
      <c r="G160" s="21" t="s">
        <v>600</v>
      </c>
      <c r="H160" s="21">
        <v>0</v>
      </c>
      <c r="I160" s="21">
        <v>20</v>
      </c>
      <c r="J160" s="21">
        <v>11</v>
      </c>
      <c r="K160" s="23">
        <v>21338.6</v>
      </c>
      <c r="L160" s="23">
        <v>0</v>
      </c>
      <c r="M160" s="23">
        <v>4267.72</v>
      </c>
      <c r="N160" s="23">
        <v>0</v>
      </c>
      <c r="O160" s="23">
        <v>1105</v>
      </c>
      <c r="P160" s="23">
        <v>403.8</v>
      </c>
      <c r="Q160" s="23">
        <v>10362</v>
      </c>
      <c r="R160" s="23">
        <v>1000</v>
      </c>
      <c r="S160" s="23">
        <v>0</v>
      </c>
      <c r="T160" s="23">
        <v>11200</v>
      </c>
      <c r="U160" s="23">
        <v>49677.120000000003</v>
      </c>
      <c r="V160" s="23">
        <v>0</v>
      </c>
      <c r="W160" s="23">
        <f>U160+V160</f>
        <v>49677.120000000003</v>
      </c>
      <c r="X160" s="21">
        <v>17500</v>
      </c>
      <c r="Y160" s="21">
        <v>20</v>
      </c>
      <c r="Z160" s="21">
        <v>260</v>
      </c>
      <c r="AA160" s="21">
        <v>260</v>
      </c>
      <c r="AB160" s="23">
        <f>W160/(D160+E160)</f>
        <v>7096.7314285714292</v>
      </c>
      <c r="AC160" s="23">
        <f>W160/Z160</f>
        <v>191.06584615384617</v>
      </c>
      <c r="AD160" s="23" t="s">
        <v>1584</v>
      </c>
      <c r="AE160" s="284"/>
    </row>
    <row r="161" spans="1:31" x14ac:dyDescent="0.25">
      <c r="A161" s="1" t="s">
        <v>1159</v>
      </c>
      <c r="B161" s="31" t="s">
        <v>1244</v>
      </c>
      <c r="C161" s="1" t="s">
        <v>1245</v>
      </c>
      <c r="D161" s="1">
        <v>0</v>
      </c>
      <c r="E161" s="1">
        <v>6.8109999999999999</v>
      </c>
      <c r="F161" s="1" t="s">
        <v>544</v>
      </c>
      <c r="G161" s="1" t="s">
        <v>1245</v>
      </c>
      <c r="H161" s="1">
        <v>0</v>
      </c>
      <c r="I161" s="1">
        <v>8</v>
      </c>
      <c r="J161" s="1">
        <v>11</v>
      </c>
      <c r="K161" s="13">
        <v>9761.2000000000007</v>
      </c>
      <c r="L161" s="13">
        <v>153.65</v>
      </c>
      <c r="M161" s="13">
        <v>1528.6</v>
      </c>
      <c r="N161" s="13">
        <v>0</v>
      </c>
      <c r="O161" s="13">
        <v>419.52</v>
      </c>
      <c r="P161" s="13">
        <v>970.96</v>
      </c>
      <c r="Q161" s="13">
        <v>3734.4</v>
      </c>
      <c r="R161" s="13">
        <v>456</v>
      </c>
      <c r="S161" s="13">
        <v>0</v>
      </c>
      <c r="T161" s="13">
        <v>0</v>
      </c>
      <c r="U161" s="13">
        <v>17024.330000000002</v>
      </c>
      <c r="V161" s="13">
        <v>0</v>
      </c>
      <c r="W161" s="13">
        <f>U161+V161</f>
        <v>17024.330000000002</v>
      </c>
      <c r="X161" s="1">
        <v>9366</v>
      </c>
      <c r="Y161" s="1">
        <v>0</v>
      </c>
      <c r="Z161" s="1">
        <v>88</v>
      </c>
      <c r="AA161" s="1">
        <v>81</v>
      </c>
      <c r="AB161" s="13">
        <f>W161/(D161+E161)</f>
        <v>2499.5345764204967</v>
      </c>
      <c r="AC161" s="13">
        <f>W161/Z161</f>
        <v>193.45829545454546</v>
      </c>
      <c r="AD161" s="13" t="s">
        <v>1565</v>
      </c>
      <c r="AE161" s="285">
        <v>0.55000000000000004</v>
      </c>
    </row>
    <row r="162" spans="1:31" x14ac:dyDescent="0.25">
      <c r="A162" s="21" t="s">
        <v>378</v>
      </c>
      <c r="B162" s="38" t="s">
        <v>563</v>
      </c>
      <c r="C162" s="21" t="s">
        <v>599</v>
      </c>
      <c r="D162" s="21">
        <v>7</v>
      </c>
      <c r="E162" s="21">
        <v>0</v>
      </c>
      <c r="F162" s="21" t="s">
        <v>177</v>
      </c>
      <c r="G162" s="21" t="s">
        <v>599</v>
      </c>
      <c r="H162" s="21">
        <v>0</v>
      </c>
      <c r="I162" s="21">
        <v>20</v>
      </c>
      <c r="J162" s="21">
        <v>13</v>
      </c>
      <c r="K162" s="23">
        <v>21338.6</v>
      </c>
      <c r="L162" s="23">
        <v>0</v>
      </c>
      <c r="M162" s="23">
        <v>4267.72</v>
      </c>
      <c r="N162" s="23">
        <v>0</v>
      </c>
      <c r="O162" s="23">
        <v>1105</v>
      </c>
      <c r="P162" s="23">
        <v>403.8</v>
      </c>
      <c r="Q162" s="23">
        <v>10362</v>
      </c>
      <c r="R162" s="23">
        <v>1000</v>
      </c>
      <c r="S162" s="23">
        <v>0</v>
      </c>
      <c r="T162" s="23">
        <v>11200</v>
      </c>
      <c r="U162" s="23">
        <v>49677.120000000003</v>
      </c>
      <c r="V162" s="23">
        <v>0</v>
      </c>
      <c r="W162" s="23">
        <f>U162+V162</f>
        <v>49677.120000000003</v>
      </c>
      <c r="X162" s="21">
        <v>17500</v>
      </c>
      <c r="Y162" s="21">
        <v>20</v>
      </c>
      <c r="Z162" s="21">
        <v>260</v>
      </c>
      <c r="AA162" s="21">
        <v>260</v>
      </c>
      <c r="AB162" s="23">
        <f>W162/(D162+E162)</f>
        <v>7096.7314285714292</v>
      </c>
      <c r="AC162" s="114">
        <f>W162/Z162</f>
        <v>191.06584615384617</v>
      </c>
      <c r="AD162" s="114" t="s">
        <v>1565</v>
      </c>
      <c r="AE162" s="284"/>
    </row>
    <row r="163" spans="1:31" x14ac:dyDescent="0.25">
      <c r="A163" s="21" t="s">
        <v>268</v>
      </c>
      <c r="B163" s="39" t="s">
        <v>266</v>
      </c>
      <c r="C163" s="21" t="s">
        <v>277</v>
      </c>
      <c r="D163" s="21">
        <v>6.2</v>
      </c>
      <c r="E163" s="21">
        <v>0</v>
      </c>
      <c r="F163" s="21" t="s">
        <v>177</v>
      </c>
      <c r="G163" s="21" t="s">
        <v>277</v>
      </c>
      <c r="H163" s="21">
        <v>0</v>
      </c>
      <c r="I163" s="21">
        <v>20</v>
      </c>
      <c r="J163" s="21">
        <v>12</v>
      </c>
      <c r="K163" s="114">
        <v>15288</v>
      </c>
      <c r="L163" s="114">
        <v>0</v>
      </c>
      <c r="M163" s="114">
        <v>3057.6</v>
      </c>
      <c r="N163" s="114">
        <v>0</v>
      </c>
      <c r="O163" s="114">
        <v>986.4</v>
      </c>
      <c r="P163" s="114">
        <v>508.2</v>
      </c>
      <c r="Q163" s="114">
        <v>3648.4</v>
      </c>
      <c r="R163" s="114">
        <v>700</v>
      </c>
      <c r="S163" s="114">
        <v>0</v>
      </c>
      <c r="T163" s="114">
        <v>6760</v>
      </c>
      <c r="U163" s="114">
        <v>30948.6</v>
      </c>
      <c r="V163" s="23">
        <v>0</v>
      </c>
      <c r="W163" s="23">
        <f>U163+V163</f>
        <v>30948.6</v>
      </c>
      <c r="X163" s="21">
        <v>15500</v>
      </c>
      <c r="Y163" s="21">
        <v>0</v>
      </c>
      <c r="Z163" s="21">
        <v>240</v>
      </c>
      <c r="AA163" s="21">
        <v>220</v>
      </c>
      <c r="AB163" s="23">
        <f>W163/(D163+E163)</f>
        <v>4991.7096774193542</v>
      </c>
      <c r="AC163" s="23">
        <f>W163/Z163</f>
        <v>128.95249999999999</v>
      </c>
      <c r="AD163" s="23" t="s">
        <v>1537</v>
      </c>
      <c r="AE163" s="284"/>
    </row>
    <row r="164" spans="1:31" x14ac:dyDescent="0.25">
      <c r="A164" s="21" t="s">
        <v>894</v>
      </c>
      <c r="B164" s="38" t="s">
        <v>859</v>
      </c>
      <c r="C164" s="21" t="s">
        <v>895</v>
      </c>
      <c r="D164" s="21">
        <v>13.49</v>
      </c>
      <c r="E164" s="21">
        <v>0</v>
      </c>
      <c r="F164" s="21" t="s">
        <v>177</v>
      </c>
      <c r="G164" s="21" t="s">
        <v>895</v>
      </c>
      <c r="H164" s="21">
        <v>0</v>
      </c>
      <c r="I164" s="21">
        <v>20</v>
      </c>
      <c r="J164" s="21">
        <v>11</v>
      </c>
      <c r="K164" s="23">
        <v>21530</v>
      </c>
      <c r="L164" s="23">
        <v>336.6</v>
      </c>
      <c r="M164" s="23">
        <v>3371.6</v>
      </c>
      <c r="N164" s="23">
        <v>0</v>
      </c>
      <c r="O164" s="23">
        <v>937.2</v>
      </c>
      <c r="P164" s="23">
        <v>2319.4</v>
      </c>
      <c r="Q164" s="23">
        <v>12698.19</v>
      </c>
      <c r="R164" s="23">
        <v>1140</v>
      </c>
      <c r="S164" s="23">
        <v>0</v>
      </c>
      <c r="T164" s="23">
        <v>0</v>
      </c>
      <c r="U164" s="23">
        <v>42332.99</v>
      </c>
      <c r="V164" s="23">
        <v>0</v>
      </c>
      <c r="W164" s="23">
        <f>U164+V164</f>
        <v>42332.99</v>
      </c>
      <c r="X164" s="21">
        <v>33725</v>
      </c>
      <c r="Y164" s="21">
        <v>0</v>
      </c>
      <c r="Z164" s="21">
        <v>220</v>
      </c>
      <c r="AA164" s="21">
        <v>180</v>
      </c>
      <c r="AB164" s="23">
        <f>W164/(D164+E164)</f>
        <v>3138.1015567086729</v>
      </c>
      <c r="AC164" s="23">
        <f>W164/Z164</f>
        <v>192.42268181818181</v>
      </c>
      <c r="AD164" s="23" t="s">
        <v>2025</v>
      </c>
      <c r="AE164" s="284"/>
    </row>
    <row r="165" spans="1:31" x14ac:dyDescent="0.25">
      <c r="A165" s="21" t="s">
        <v>894</v>
      </c>
      <c r="B165" s="38" t="s">
        <v>1085</v>
      </c>
      <c r="C165" s="21" t="s">
        <v>1095</v>
      </c>
      <c r="D165" s="21">
        <v>0</v>
      </c>
      <c r="E165" s="21">
        <v>11.04</v>
      </c>
      <c r="F165" s="21" t="s">
        <v>544</v>
      </c>
      <c r="G165" s="21" t="s">
        <v>1095</v>
      </c>
      <c r="H165" s="21">
        <v>0</v>
      </c>
      <c r="I165" s="21">
        <v>12</v>
      </c>
      <c r="J165" s="21">
        <v>11</v>
      </c>
      <c r="K165" s="23">
        <v>13830.48</v>
      </c>
      <c r="L165" s="23">
        <v>217.22</v>
      </c>
      <c r="M165" s="23">
        <v>2165.85</v>
      </c>
      <c r="N165" s="23">
        <v>0</v>
      </c>
      <c r="O165" s="23">
        <v>595.91999999999996</v>
      </c>
      <c r="P165" s="23">
        <v>1380.24</v>
      </c>
      <c r="Q165" s="23">
        <v>4048.8</v>
      </c>
      <c r="R165" s="23">
        <v>684</v>
      </c>
      <c r="S165" s="23">
        <v>0</v>
      </c>
      <c r="T165" s="23">
        <v>5760</v>
      </c>
      <c r="U165" s="23">
        <v>28682.51</v>
      </c>
      <c r="V165" s="23">
        <v>0</v>
      </c>
      <c r="W165" s="23">
        <f>U165+V165</f>
        <v>28682.51</v>
      </c>
      <c r="X165" s="21">
        <v>10500</v>
      </c>
      <c r="Y165" s="21">
        <v>12</v>
      </c>
      <c r="Z165" s="21">
        <v>132</v>
      </c>
      <c r="AA165" s="21">
        <v>121</v>
      </c>
      <c r="AB165" s="23">
        <f>W165/(D165+E165)</f>
        <v>2598.0534420289855</v>
      </c>
      <c r="AC165" s="23">
        <f>W165/Z165</f>
        <v>217.29174242424241</v>
      </c>
      <c r="AD165" s="23" t="s">
        <v>1641</v>
      </c>
      <c r="AE165" s="284">
        <v>0.38</v>
      </c>
    </row>
    <row r="166" spans="1:31" x14ac:dyDescent="0.25">
      <c r="A166" s="21" t="s">
        <v>238</v>
      </c>
      <c r="B166" s="39" t="s">
        <v>260</v>
      </c>
      <c r="C166" s="21" t="s">
        <v>252</v>
      </c>
      <c r="D166" s="21">
        <v>4.4000000000000004</v>
      </c>
      <c r="E166" s="21">
        <v>0</v>
      </c>
      <c r="F166" s="21" t="s">
        <v>177</v>
      </c>
      <c r="G166" s="21" t="s">
        <v>252</v>
      </c>
      <c r="H166" s="21">
        <v>0</v>
      </c>
      <c r="I166" s="21">
        <v>20</v>
      </c>
      <c r="J166" s="21">
        <v>12</v>
      </c>
      <c r="K166" s="23">
        <v>16016</v>
      </c>
      <c r="L166" s="23">
        <v>0</v>
      </c>
      <c r="M166" s="114">
        <v>3203.2</v>
      </c>
      <c r="N166" s="114">
        <v>0</v>
      </c>
      <c r="O166" s="114">
        <v>1061.8</v>
      </c>
      <c r="P166" s="114">
        <v>43</v>
      </c>
      <c r="Q166" s="114">
        <v>3648.4</v>
      </c>
      <c r="R166" s="114">
        <v>700</v>
      </c>
      <c r="S166" s="114">
        <v>0</v>
      </c>
      <c r="T166" s="114">
        <v>1040</v>
      </c>
      <c r="U166" s="114">
        <v>25712</v>
      </c>
      <c r="V166" s="23">
        <v>0</v>
      </c>
      <c r="W166" s="23">
        <f>U166+V166</f>
        <v>25712</v>
      </c>
      <c r="X166" s="21">
        <v>11000</v>
      </c>
      <c r="Y166" s="21">
        <v>0</v>
      </c>
      <c r="Z166" s="21">
        <v>260</v>
      </c>
      <c r="AA166" s="21">
        <v>241</v>
      </c>
      <c r="AB166" s="23">
        <f>W166/(D166+E166)</f>
        <v>5843.6363636363631</v>
      </c>
      <c r="AC166" s="23">
        <f>W166/Z166</f>
        <v>98.892307692307696</v>
      </c>
      <c r="AD166" s="23" t="s">
        <v>1525</v>
      </c>
      <c r="AE166" s="284"/>
    </row>
    <row r="167" spans="1:31" x14ac:dyDescent="0.25">
      <c r="A167" s="21" t="s">
        <v>894</v>
      </c>
      <c r="B167" s="38" t="s">
        <v>1101</v>
      </c>
      <c r="C167" s="21" t="s">
        <v>1110</v>
      </c>
      <c r="D167" s="21">
        <v>0</v>
      </c>
      <c r="E167" s="21">
        <v>4.43</v>
      </c>
      <c r="F167" s="21" t="s">
        <v>544</v>
      </c>
      <c r="G167" s="21" t="s">
        <v>1110</v>
      </c>
      <c r="H167" s="21">
        <v>0</v>
      </c>
      <c r="I167" s="21">
        <v>5</v>
      </c>
      <c r="J167" s="21">
        <v>11</v>
      </c>
      <c r="K167" s="23">
        <v>5762.7</v>
      </c>
      <c r="L167" s="23">
        <v>90.51</v>
      </c>
      <c r="M167" s="23">
        <v>902.44</v>
      </c>
      <c r="N167" s="23">
        <v>0</v>
      </c>
      <c r="O167" s="23">
        <v>248.3</v>
      </c>
      <c r="P167" s="23">
        <v>575.1</v>
      </c>
      <c r="Q167" s="23">
        <v>1687</v>
      </c>
      <c r="R167" s="23">
        <v>285</v>
      </c>
      <c r="S167" s="23">
        <v>0</v>
      </c>
      <c r="T167" s="23">
        <v>2304</v>
      </c>
      <c r="U167" s="23">
        <v>11855.05</v>
      </c>
      <c r="V167" s="23">
        <v>0</v>
      </c>
      <c r="W167" s="23">
        <f>U167+V167</f>
        <v>11855.05</v>
      </c>
      <c r="X167" s="21">
        <v>4375</v>
      </c>
      <c r="Y167" s="21">
        <v>5</v>
      </c>
      <c r="Z167" s="21">
        <v>55</v>
      </c>
      <c r="AA167" s="21">
        <v>55</v>
      </c>
      <c r="AB167" s="23">
        <f>W167/(D167+E167)</f>
        <v>2676.0835214446952</v>
      </c>
      <c r="AC167" s="23">
        <f>W167/Z167</f>
        <v>215.54636363636362</v>
      </c>
      <c r="AD167" s="23" t="s">
        <v>1546</v>
      </c>
      <c r="AE167" s="284">
        <v>0.39</v>
      </c>
    </row>
    <row r="168" spans="1:31" x14ac:dyDescent="0.25">
      <c r="A168" s="1" t="s">
        <v>419</v>
      </c>
      <c r="B168" s="8" t="s">
        <v>233</v>
      </c>
      <c r="C168" s="1" t="s">
        <v>420</v>
      </c>
      <c r="D168" s="1">
        <v>0</v>
      </c>
      <c r="E168" s="1">
        <v>0</v>
      </c>
      <c r="F168" s="1" t="s">
        <v>437</v>
      </c>
      <c r="G168" s="1" t="s">
        <v>420</v>
      </c>
      <c r="H168" s="1">
        <v>0</v>
      </c>
      <c r="I168" s="1">
        <v>15</v>
      </c>
      <c r="J168" s="1">
        <v>11</v>
      </c>
      <c r="K168" s="96">
        <v>10753.8</v>
      </c>
      <c r="L168" s="96">
        <v>0</v>
      </c>
      <c r="M168" s="96">
        <v>2150.7600000000002</v>
      </c>
      <c r="N168" s="96">
        <v>0</v>
      </c>
      <c r="O168" s="96">
        <v>717.75</v>
      </c>
      <c r="P168" s="96">
        <v>21.75</v>
      </c>
      <c r="Q168" s="96">
        <v>3600</v>
      </c>
      <c r="R168" s="96">
        <v>700</v>
      </c>
      <c r="S168" s="96">
        <v>0</v>
      </c>
      <c r="T168" s="13">
        <v>0</v>
      </c>
      <c r="U168" s="96">
        <v>17944.060000000001</v>
      </c>
      <c r="V168" s="13">
        <v>0</v>
      </c>
      <c r="W168" s="13">
        <f>U168+V168</f>
        <v>17944.060000000001</v>
      </c>
      <c r="X168" s="1">
        <v>0</v>
      </c>
      <c r="Y168" s="1">
        <v>0</v>
      </c>
      <c r="Z168" s="1">
        <v>180</v>
      </c>
      <c r="AA168" s="1">
        <v>166</v>
      </c>
      <c r="AB168" s="13" t="e">
        <f>W168/(D168+E168)</f>
        <v>#DIV/0!</v>
      </c>
      <c r="AC168" s="13">
        <f>W168/Z168</f>
        <v>99.689222222222227</v>
      </c>
      <c r="AD168" s="13" t="s">
        <v>1546</v>
      </c>
      <c r="AE168" s="285"/>
    </row>
    <row r="169" spans="1:31" x14ac:dyDescent="0.25">
      <c r="A169" s="21" t="s">
        <v>268</v>
      </c>
      <c r="B169" s="39" t="s">
        <v>220</v>
      </c>
      <c r="C169" s="21" t="s">
        <v>430</v>
      </c>
      <c r="D169" s="21">
        <v>2.8</v>
      </c>
      <c r="E169" s="21">
        <v>0</v>
      </c>
      <c r="F169" s="21" t="s">
        <v>177</v>
      </c>
      <c r="G169" s="21" t="s">
        <v>430</v>
      </c>
      <c r="H169" s="21">
        <v>0</v>
      </c>
      <c r="I169" s="21">
        <v>20</v>
      </c>
      <c r="J169" s="21">
        <v>11</v>
      </c>
      <c r="K169" s="114">
        <v>13771.8</v>
      </c>
      <c r="L169" s="114">
        <v>0</v>
      </c>
      <c r="M169" s="114">
        <v>2754.36</v>
      </c>
      <c r="N169" s="114">
        <v>0</v>
      </c>
      <c r="O169" s="114">
        <v>943.8</v>
      </c>
      <c r="P169" s="114">
        <v>29</v>
      </c>
      <c r="Q169" s="114">
        <v>3644.8</v>
      </c>
      <c r="R169" s="114">
        <v>700</v>
      </c>
      <c r="S169" s="114">
        <v>0</v>
      </c>
      <c r="T169" s="23">
        <v>0</v>
      </c>
      <c r="U169" s="114">
        <v>21843.7</v>
      </c>
      <c r="V169" s="23">
        <v>0</v>
      </c>
      <c r="W169" s="23">
        <f>U169+V169</f>
        <v>21843.7</v>
      </c>
      <c r="X169" s="21">
        <v>7000</v>
      </c>
      <c r="Y169" s="21">
        <v>0</v>
      </c>
      <c r="Z169" s="21">
        <v>240</v>
      </c>
      <c r="AA169" s="21">
        <v>240</v>
      </c>
      <c r="AB169" s="23">
        <f>W169/(D169+E169)</f>
        <v>7801.3214285714294</v>
      </c>
      <c r="AC169" s="23">
        <f>W169/Z169</f>
        <v>91.015416666666667</v>
      </c>
      <c r="AD169" s="23" t="s">
        <v>1526</v>
      </c>
      <c r="AE169" s="284"/>
    </row>
    <row r="170" spans="1:31" x14ac:dyDescent="0.25">
      <c r="A170" s="21" t="s">
        <v>268</v>
      </c>
      <c r="B170" s="39" t="s">
        <v>260</v>
      </c>
      <c r="C170" s="21" t="s">
        <v>459</v>
      </c>
      <c r="D170" s="21">
        <v>4.4000000000000004</v>
      </c>
      <c r="E170" s="21">
        <v>0</v>
      </c>
      <c r="F170" s="21" t="s">
        <v>177</v>
      </c>
      <c r="G170" s="21" t="s">
        <v>459</v>
      </c>
      <c r="H170" s="21">
        <v>0</v>
      </c>
      <c r="I170" s="21">
        <v>20</v>
      </c>
      <c r="J170" s="21">
        <v>11</v>
      </c>
      <c r="K170" s="114">
        <v>14124</v>
      </c>
      <c r="L170" s="114">
        <v>0</v>
      </c>
      <c r="M170" s="114">
        <v>2824.8</v>
      </c>
      <c r="N170" s="114">
        <v>0</v>
      </c>
      <c r="O170" s="114">
        <v>911</v>
      </c>
      <c r="P170" s="114">
        <v>43</v>
      </c>
      <c r="Q170" s="114">
        <v>3648.4</v>
      </c>
      <c r="R170" s="114">
        <v>700</v>
      </c>
      <c r="S170" s="114">
        <v>0</v>
      </c>
      <c r="T170" s="23">
        <v>0</v>
      </c>
      <c r="U170" s="114">
        <v>22251.200000000001</v>
      </c>
      <c r="V170" s="23">
        <v>0</v>
      </c>
      <c r="W170" s="23">
        <f>U170+V170</f>
        <v>22251.200000000001</v>
      </c>
      <c r="X170" s="21">
        <v>11000</v>
      </c>
      <c r="Y170" s="21">
        <v>0</v>
      </c>
      <c r="Z170" s="21">
        <v>220</v>
      </c>
      <c r="AA170" s="21">
        <v>220</v>
      </c>
      <c r="AB170" s="23">
        <f>W170/(D170+E170)</f>
        <v>5057.090909090909</v>
      </c>
      <c r="AC170" s="23">
        <f>W170/Z170</f>
        <v>101.14181818181818</v>
      </c>
      <c r="AD170" s="23" t="s">
        <v>1526</v>
      </c>
      <c r="AE170" s="284"/>
    </row>
    <row r="171" spans="1:31" x14ac:dyDescent="0.25">
      <c r="A171" s="1" t="s">
        <v>1161</v>
      </c>
      <c r="B171" s="31" t="s">
        <v>1165</v>
      </c>
      <c r="C171" s="1" t="s">
        <v>1183</v>
      </c>
      <c r="D171" s="1">
        <v>0</v>
      </c>
      <c r="E171" s="1">
        <v>2.81</v>
      </c>
      <c r="F171" s="1" t="s">
        <v>544</v>
      </c>
      <c r="G171" s="1" t="s">
        <v>1183</v>
      </c>
      <c r="H171" s="1">
        <v>0</v>
      </c>
      <c r="I171" s="1">
        <v>4</v>
      </c>
      <c r="J171" s="1">
        <v>11</v>
      </c>
      <c r="K171" s="13">
        <v>4880.6000000000004</v>
      </c>
      <c r="L171" s="13">
        <v>76.819999999999993</v>
      </c>
      <c r="M171" s="13">
        <v>764.3</v>
      </c>
      <c r="N171" s="13">
        <v>0</v>
      </c>
      <c r="O171" s="13">
        <v>209.76</v>
      </c>
      <c r="P171" s="13">
        <v>485.48</v>
      </c>
      <c r="Q171" s="13">
        <v>1867.2</v>
      </c>
      <c r="R171" s="13">
        <v>228</v>
      </c>
      <c r="S171" s="13">
        <v>0</v>
      </c>
      <c r="T171" s="13">
        <v>0</v>
      </c>
      <c r="U171" s="13">
        <v>8512.17</v>
      </c>
      <c r="V171" s="13">
        <v>0</v>
      </c>
      <c r="W171" s="13">
        <f>U171+V171</f>
        <v>8512.17</v>
      </c>
      <c r="X171" s="1">
        <v>3500</v>
      </c>
      <c r="Y171" s="1">
        <v>0</v>
      </c>
      <c r="Z171" s="1">
        <v>44</v>
      </c>
      <c r="AA171" s="1">
        <v>38</v>
      </c>
      <c r="AB171" s="13">
        <f>W171/(D171+E171)</f>
        <v>3029.241992882562</v>
      </c>
      <c r="AC171" s="13">
        <f>W171/Z171</f>
        <v>193.4584090909091</v>
      </c>
      <c r="AD171" s="13" t="s">
        <v>1888</v>
      </c>
      <c r="AE171" s="285">
        <v>0.49</v>
      </c>
    </row>
    <row r="172" spans="1:31" x14ac:dyDescent="0.25">
      <c r="A172" s="1" t="s">
        <v>1161</v>
      </c>
      <c r="B172" s="31" t="s">
        <v>1222</v>
      </c>
      <c r="C172" s="1" t="s">
        <v>1226</v>
      </c>
      <c r="D172" s="1">
        <v>0</v>
      </c>
      <c r="E172" s="1">
        <v>7.0140000000000002</v>
      </c>
      <c r="F172" s="1" t="s">
        <v>544</v>
      </c>
      <c r="G172" s="1" t="s">
        <v>1226</v>
      </c>
      <c r="H172" s="1">
        <v>0</v>
      </c>
      <c r="I172" s="1">
        <v>15</v>
      </c>
      <c r="J172" s="1">
        <v>11</v>
      </c>
      <c r="K172" s="13">
        <v>18302.25</v>
      </c>
      <c r="L172" s="13">
        <v>288.08999999999997</v>
      </c>
      <c r="M172" s="13">
        <v>2866.13</v>
      </c>
      <c r="N172" s="13">
        <v>0</v>
      </c>
      <c r="O172" s="13">
        <v>786.6</v>
      </c>
      <c r="P172" s="13">
        <v>1820.55</v>
      </c>
      <c r="Q172" s="13">
        <v>4674</v>
      </c>
      <c r="R172" s="13">
        <v>855</v>
      </c>
      <c r="S172" s="13">
        <v>0</v>
      </c>
      <c r="T172" s="13">
        <v>0</v>
      </c>
      <c r="U172" s="13">
        <v>29592.63</v>
      </c>
      <c r="V172" s="13">
        <v>0</v>
      </c>
      <c r="W172" s="13">
        <f>U172+V172</f>
        <v>29592.63</v>
      </c>
      <c r="X172" s="1">
        <v>9645</v>
      </c>
      <c r="Y172" s="1">
        <v>0</v>
      </c>
      <c r="Z172" s="1">
        <v>165</v>
      </c>
      <c r="AA172" s="1">
        <v>145</v>
      </c>
      <c r="AB172" s="13">
        <f>W172/(D172+E172)</f>
        <v>4219.0804106073565</v>
      </c>
      <c r="AC172" s="13">
        <f>W172/Z172</f>
        <v>179.34927272727273</v>
      </c>
      <c r="AD172" s="13" t="s">
        <v>1888</v>
      </c>
      <c r="AE172" s="285">
        <v>0.55000000000000004</v>
      </c>
    </row>
    <row r="173" spans="1:31" x14ac:dyDescent="0.25">
      <c r="A173" s="21" t="s">
        <v>268</v>
      </c>
      <c r="B173" s="39" t="s">
        <v>460</v>
      </c>
      <c r="C173" s="21" t="s">
        <v>461</v>
      </c>
      <c r="D173" s="21">
        <v>5</v>
      </c>
      <c r="E173" s="21">
        <v>0</v>
      </c>
      <c r="F173" s="21" t="s">
        <v>177</v>
      </c>
      <c r="G173" s="21" t="s">
        <v>461</v>
      </c>
      <c r="H173" s="21">
        <v>0</v>
      </c>
      <c r="I173" s="21">
        <v>20</v>
      </c>
      <c r="J173" s="21">
        <v>11</v>
      </c>
      <c r="K173" s="114">
        <v>14124</v>
      </c>
      <c r="L173" s="114">
        <v>0</v>
      </c>
      <c r="M173" s="114">
        <v>2824.8</v>
      </c>
      <c r="N173" s="114">
        <v>0</v>
      </c>
      <c r="O173" s="114">
        <v>911</v>
      </c>
      <c r="P173" s="114">
        <v>43</v>
      </c>
      <c r="Q173" s="114">
        <v>4800</v>
      </c>
      <c r="R173" s="114">
        <v>700</v>
      </c>
      <c r="S173" s="114">
        <v>0</v>
      </c>
      <c r="T173" s="23">
        <v>0</v>
      </c>
      <c r="U173" s="114">
        <v>23402.799999999999</v>
      </c>
      <c r="V173" s="23">
        <v>0</v>
      </c>
      <c r="W173" s="23">
        <f>U173+V173</f>
        <v>23402.799999999999</v>
      </c>
      <c r="X173" s="21">
        <v>12500</v>
      </c>
      <c r="Y173" s="21">
        <v>0</v>
      </c>
      <c r="Z173" s="21">
        <v>220</v>
      </c>
      <c r="AA173" s="21">
        <v>220</v>
      </c>
      <c r="AB173" s="23">
        <f>W173/(D173+E173)</f>
        <v>4680.5599999999995</v>
      </c>
      <c r="AC173" s="23">
        <f>W173/Z173</f>
        <v>106.37636363636364</v>
      </c>
      <c r="AD173" s="23" t="s">
        <v>1536</v>
      </c>
      <c r="AE173" s="284"/>
    </row>
    <row r="174" spans="1:31" x14ac:dyDescent="0.25">
      <c r="A174" s="21" t="s">
        <v>268</v>
      </c>
      <c r="B174" s="39" t="s">
        <v>397</v>
      </c>
      <c r="C174" s="21" t="s">
        <v>458</v>
      </c>
      <c r="D174" s="21">
        <v>5.4</v>
      </c>
      <c r="E174" s="21">
        <v>0</v>
      </c>
      <c r="F174" s="21" t="s">
        <v>177</v>
      </c>
      <c r="G174" s="21" t="s">
        <v>458</v>
      </c>
      <c r="H174" s="21">
        <v>0</v>
      </c>
      <c r="I174" s="21">
        <v>20</v>
      </c>
      <c r="J174" s="21">
        <v>11</v>
      </c>
      <c r="K174" s="114">
        <v>14124</v>
      </c>
      <c r="L174" s="114">
        <v>0</v>
      </c>
      <c r="M174" s="114">
        <v>2824.8</v>
      </c>
      <c r="N174" s="114">
        <v>0</v>
      </c>
      <c r="O174" s="114">
        <v>911</v>
      </c>
      <c r="P174" s="114">
        <v>43</v>
      </c>
      <c r="Q174" s="114">
        <v>3648.4</v>
      </c>
      <c r="R174" s="114">
        <v>700</v>
      </c>
      <c r="S174" s="114">
        <v>0</v>
      </c>
      <c r="T174" s="23">
        <v>0</v>
      </c>
      <c r="U174" s="114">
        <v>22251.200000000001</v>
      </c>
      <c r="V174" s="23">
        <v>0</v>
      </c>
      <c r="W174" s="23">
        <f>U174+V174</f>
        <v>22251.200000000001</v>
      </c>
      <c r="X174" s="21">
        <v>13500</v>
      </c>
      <c r="Y174" s="21">
        <v>0</v>
      </c>
      <c r="Z174" s="21">
        <v>220</v>
      </c>
      <c r="AA174" s="21">
        <v>220</v>
      </c>
      <c r="AB174" s="23">
        <f>W174/(D174+E174)</f>
        <v>4120.5925925925922</v>
      </c>
      <c r="AC174" s="23">
        <f>W174/Z174</f>
        <v>101.14181818181818</v>
      </c>
      <c r="AD174" s="23" t="s">
        <v>1534</v>
      </c>
      <c r="AE174" s="284"/>
    </row>
    <row r="175" spans="1:31" x14ac:dyDescent="0.25">
      <c r="A175" s="1" t="s">
        <v>1161</v>
      </c>
      <c r="B175" s="31" t="s">
        <v>1184</v>
      </c>
      <c r="C175" s="1" t="s">
        <v>1193</v>
      </c>
      <c r="D175" s="1">
        <v>0</v>
      </c>
      <c r="E175" s="1">
        <v>5.52</v>
      </c>
      <c r="F175" s="1" t="s">
        <v>544</v>
      </c>
      <c r="G175" s="1" t="s">
        <v>1194</v>
      </c>
      <c r="H175" s="1">
        <v>0</v>
      </c>
      <c r="I175" s="1">
        <v>6</v>
      </c>
      <c r="J175" s="1">
        <v>11</v>
      </c>
      <c r="K175" s="13">
        <v>7320.9</v>
      </c>
      <c r="L175" s="13">
        <v>115.24</v>
      </c>
      <c r="M175" s="13">
        <v>1146.45</v>
      </c>
      <c r="N175" s="13">
        <v>0</v>
      </c>
      <c r="O175" s="13">
        <v>314.64</v>
      </c>
      <c r="P175" s="13">
        <v>728.22</v>
      </c>
      <c r="Q175" s="13">
        <v>2800.8</v>
      </c>
      <c r="R175" s="13">
        <v>342</v>
      </c>
      <c r="S175" s="13">
        <v>0</v>
      </c>
      <c r="T175" s="13">
        <v>0</v>
      </c>
      <c r="U175" s="13">
        <v>12768.25</v>
      </c>
      <c r="V175" s="13">
        <v>0</v>
      </c>
      <c r="W175" s="13">
        <f>U175+V175</f>
        <v>12768.25</v>
      </c>
      <c r="X175" s="1">
        <v>5250</v>
      </c>
      <c r="Y175" s="1">
        <v>0</v>
      </c>
      <c r="Z175" s="1">
        <v>66</v>
      </c>
      <c r="AA175" s="1">
        <v>60</v>
      </c>
      <c r="AB175" s="13">
        <f>W175/(D175+E175)</f>
        <v>2313.088768115942</v>
      </c>
      <c r="AC175" s="13">
        <f>W175/Z175</f>
        <v>193.45833333333334</v>
      </c>
      <c r="AD175" s="13" t="s">
        <v>1535</v>
      </c>
      <c r="AE175" s="285">
        <v>0.38</v>
      </c>
    </row>
    <row r="176" spans="1:31" x14ac:dyDescent="0.25">
      <c r="A176" s="21" t="s">
        <v>268</v>
      </c>
      <c r="B176" s="39" t="s">
        <v>261</v>
      </c>
      <c r="C176" s="21" t="s">
        <v>274</v>
      </c>
      <c r="D176" s="21">
        <v>5.5</v>
      </c>
      <c r="E176" s="21">
        <v>0</v>
      </c>
      <c r="F176" s="21" t="s">
        <v>177</v>
      </c>
      <c r="G176" s="21" t="s">
        <v>274</v>
      </c>
      <c r="H176" s="21">
        <v>0</v>
      </c>
      <c r="I176" s="21">
        <v>20</v>
      </c>
      <c r="J176" s="21">
        <v>11</v>
      </c>
      <c r="K176" s="114">
        <v>14124</v>
      </c>
      <c r="L176" s="114">
        <v>0</v>
      </c>
      <c r="M176" s="114">
        <v>2824.8</v>
      </c>
      <c r="N176" s="114">
        <v>0</v>
      </c>
      <c r="O176" s="114">
        <v>911</v>
      </c>
      <c r="P176" s="114">
        <v>43</v>
      </c>
      <c r="Q176" s="114">
        <v>3648.4</v>
      </c>
      <c r="R176" s="114">
        <v>700</v>
      </c>
      <c r="S176" s="114">
        <v>0</v>
      </c>
      <c r="T176" s="23">
        <v>0</v>
      </c>
      <c r="U176" s="114">
        <v>22251.200000000001</v>
      </c>
      <c r="V176" s="23">
        <v>0</v>
      </c>
      <c r="W176" s="23">
        <f>U176+V176</f>
        <v>22251.200000000001</v>
      </c>
      <c r="X176" s="21">
        <v>13750</v>
      </c>
      <c r="Y176" s="21">
        <v>0</v>
      </c>
      <c r="Z176" s="21">
        <v>234</v>
      </c>
      <c r="AA176" s="21">
        <v>224</v>
      </c>
      <c r="AB176" s="23">
        <f>W176/(D176+E176)</f>
        <v>4045.6727272727276</v>
      </c>
      <c r="AC176" s="23">
        <f>W176/Z176</f>
        <v>95.090598290598294</v>
      </c>
      <c r="AD176" s="23" t="s">
        <v>1535</v>
      </c>
      <c r="AE176" s="284"/>
    </row>
    <row r="177" spans="1:31" x14ac:dyDescent="0.25">
      <c r="A177" s="21" t="s">
        <v>327</v>
      </c>
      <c r="B177" s="39" t="s">
        <v>306</v>
      </c>
      <c r="C177" s="21" t="s">
        <v>333</v>
      </c>
      <c r="D177" s="21">
        <v>0</v>
      </c>
      <c r="E177" s="21">
        <v>0</v>
      </c>
      <c r="F177" s="21" t="s">
        <v>440</v>
      </c>
      <c r="G177" s="21" t="s">
        <v>333</v>
      </c>
      <c r="H177" s="21">
        <v>0</v>
      </c>
      <c r="I177" s="21">
        <v>20</v>
      </c>
      <c r="J177" s="21">
        <v>12</v>
      </c>
      <c r="K177" s="114">
        <v>15287.8</v>
      </c>
      <c r="L177" s="114">
        <v>0</v>
      </c>
      <c r="M177" s="114">
        <v>3057.56</v>
      </c>
      <c r="N177" s="114">
        <v>0</v>
      </c>
      <c r="O177" s="114">
        <v>1044</v>
      </c>
      <c r="P177" s="114">
        <v>29</v>
      </c>
      <c r="Q177" s="114">
        <v>4800</v>
      </c>
      <c r="R177" s="114">
        <v>700</v>
      </c>
      <c r="S177" s="114">
        <v>0</v>
      </c>
      <c r="T177" s="23">
        <v>0</v>
      </c>
      <c r="U177" s="114">
        <v>24918.36</v>
      </c>
      <c r="V177" s="23">
        <v>0</v>
      </c>
      <c r="W177" s="23">
        <f>U177+V177</f>
        <v>24918.36</v>
      </c>
      <c r="X177" s="21">
        <v>0</v>
      </c>
      <c r="Y177" s="21">
        <v>0</v>
      </c>
      <c r="Z177" s="21">
        <v>260</v>
      </c>
      <c r="AA177" s="21">
        <v>231</v>
      </c>
      <c r="AB177" s="23" t="e">
        <f>W177/(D177+E177)</f>
        <v>#DIV/0!</v>
      </c>
      <c r="AC177" s="23">
        <f>W177/Z177</f>
        <v>95.839846153846153</v>
      </c>
      <c r="AD177" s="23" t="s">
        <v>1543</v>
      </c>
      <c r="AE177" s="284"/>
    </row>
    <row r="178" spans="1:31" x14ac:dyDescent="0.25">
      <c r="A178" s="1" t="s">
        <v>1159</v>
      </c>
      <c r="B178" s="31" t="s">
        <v>1165</v>
      </c>
      <c r="C178" s="1" t="s">
        <v>1181</v>
      </c>
      <c r="D178" s="1">
        <v>0</v>
      </c>
      <c r="E178" s="1">
        <v>2.81</v>
      </c>
      <c r="F178" s="1" t="s">
        <v>544</v>
      </c>
      <c r="G178" s="1" t="s">
        <v>1181</v>
      </c>
      <c r="H178" s="1">
        <v>0</v>
      </c>
      <c r="I178" s="1">
        <v>4</v>
      </c>
      <c r="J178" s="1">
        <v>11</v>
      </c>
      <c r="K178" s="13">
        <v>4880.6000000000004</v>
      </c>
      <c r="L178" s="13">
        <v>76.819999999999993</v>
      </c>
      <c r="M178" s="13">
        <v>764.3</v>
      </c>
      <c r="N178" s="13">
        <v>0</v>
      </c>
      <c r="O178" s="13">
        <v>209.76</v>
      </c>
      <c r="P178" s="13">
        <v>485.48</v>
      </c>
      <c r="Q178" s="13">
        <v>1867.2</v>
      </c>
      <c r="R178" s="13">
        <v>228</v>
      </c>
      <c r="S178" s="13">
        <v>0</v>
      </c>
      <c r="T178" s="13">
        <v>0</v>
      </c>
      <c r="U178" s="13">
        <v>8512.17</v>
      </c>
      <c r="V178" s="13">
        <v>0</v>
      </c>
      <c r="W178" s="13">
        <f>U178+V178</f>
        <v>8512.17</v>
      </c>
      <c r="X178" s="1">
        <v>3500</v>
      </c>
      <c r="Y178" s="1">
        <v>0</v>
      </c>
      <c r="Z178" s="1">
        <v>44</v>
      </c>
      <c r="AA178" s="1">
        <v>42</v>
      </c>
      <c r="AB178" s="13">
        <f>W178/(D178+E178)</f>
        <v>3029.241992882562</v>
      </c>
      <c r="AC178" s="13">
        <f>W178/Z178</f>
        <v>193.4584090909091</v>
      </c>
      <c r="AD178" s="13" t="s">
        <v>1528</v>
      </c>
      <c r="AE178" s="285">
        <v>0.49</v>
      </c>
    </row>
    <row r="179" spans="1:31" x14ac:dyDescent="0.25">
      <c r="A179" s="21" t="s">
        <v>268</v>
      </c>
      <c r="B179" s="39" t="s">
        <v>224</v>
      </c>
      <c r="C179" s="21" t="s">
        <v>270</v>
      </c>
      <c r="D179" s="21">
        <v>2.8</v>
      </c>
      <c r="E179" s="21">
        <v>0</v>
      </c>
      <c r="F179" s="21" t="s">
        <v>177</v>
      </c>
      <c r="G179" s="21" t="s">
        <v>270</v>
      </c>
      <c r="H179" s="21">
        <v>0</v>
      </c>
      <c r="I179" s="21">
        <v>20</v>
      </c>
      <c r="J179" s="21">
        <v>11</v>
      </c>
      <c r="K179" s="114">
        <v>14124</v>
      </c>
      <c r="L179" s="114">
        <v>0</v>
      </c>
      <c r="M179" s="114">
        <v>2824.8</v>
      </c>
      <c r="N179" s="114">
        <v>0</v>
      </c>
      <c r="O179" s="114">
        <v>1025.4000000000001</v>
      </c>
      <c r="P179" s="114">
        <v>43</v>
      </c>
      <c r="Q179" s="114">
        <v>3644.8</v>
      </c>
      <c r="R179" s="114">
        <v>700</v>
      </c>
      <c r="S179" s="114">
        <v>0</v>
      </c>
      <c r="T179" s="23">
        <v>0</v>
      </c>
      <c r="U179" s="114">
        <v>22362</v>
      </c>
      <c r="V179" s="23">
        <v>0</v>
      </c>
      <c r="W179" s="23">
        <f>U179+V179</f>
        <v>22362</v>
      </c>
      <c r="X179" s="21">
        <v>7000</v>
      </c>
      <c r="Y179" s="21">
        <v>0</v>
      </c>
      <c r="Z179" s="21">
        <v>240</v>
      </c>
      <c r="AA179" s="21">
        <v>240</v>
      </c>
      <c r="AB179" s="23">
        <f>W179/(D179+E179)</f>
        <v>7986.4285714285716</v>
      </c>
      <c r="AC179" s="23">
        <f>W179/Z179</f>
        <v>93.174999999999997</v>
      </c>
      <c r="AD179" s="23" t="s">
        <v>1528</v>
      </c>
      <c r="AE179" s="284"/>
    </row>
    <row r="180" spans="1:31" x14ac:dyDescent="0.25">
      <c r="A180" s="21" t="s">
        <v>327</v>
      </c>
      <c r="B180" s="39" t="s">
        <v>307</v>
      </c>
      <c r="C180" s="21" t="s">
        <v>334</v>
      </c>
      <c r="D180" s="21">
        <v>0</v>
      </c>
      <c r="E180" s="21">
        <v>0</v>
      </c>
      <c r="F180" s="21" t="s">
        <v>440</v>
      </c>
      <c r="G180" s="21" t="s">
        <v>334</v>
      </c>
      <c r="H180" s="21">
        <v>0</v>
      </c>
      <c r="I180" s="21">
        <v>20</v>
      </c>
      <c r="J180" s="21">
        <v>12</v>
      </c>
      <c r="K180" s="114">
        <v>16208</v>
      </c>
      <c r="L180" s="114">
        <v>0</v>
      </c>
      <c r="M180" s="114">
        <v>3241.6</v>
      </c>
      <c r="N180" s="114">
        <v>0</v>
      </c>
      <c r="O180" s="114">
        <v>1044</v>
      </c>
      <c r="P180" s="114">
        <v>29</v>
      </c>
      <c r="Q180" s="114">
        <v>4800</v>
      </c>
      <c r="R180" s="114">
        <v>700</v>
      </c>
      <c r="S180" s="114">
        <v>0</v>
      </c>
      <c r="T180" s="23">
        <v>0</v>
      </c>
      <c r="U180" s="114">
        <v>26022.6</v>
      </c>
      <c r="V180" s="23">
        <v>0</v>
      </c>
      <c r="W180" s="23">
        <f>U180+V180</f>
        <v>26022.6</v>
      </c>
      <c r="X180" s="21">
        <v>0</v>
      </c>
      <c r="Y180" s="21">
        <v>0</v>
      </c>
      <c r="Z180" s="21">
        <v>260</v>
      </c>
      <c r="AA180" s="21">
        <v>248</v>
      </c>
      <c r="AB180" s="23" t="e">
        <f>W180/(D180+E180)</f>
        <v>#DIV/0!</v>
      </c>
      <c r="AC180" s="23">
        <f>W180/Z180</f>
        <v>100.08692307692307</v>
      </c>
      <c r="AD180" s="23" t="s">
        <v>1528</v>
      </c>
      <c r="AE180" s="284"/>
    </row>
    <row r="181" spans="1:31" x14ac:dyDescent="0.25">
      <c r="A181" s="1" t="s">
        <v>1161</v>
      </c>
      <c r="B181" s="31" t="s">
        <v>1165</v>
      </c>
      <c r="C181" s="1" t="s">
        <v>1182</v>
      </c>
      <c r="D181" s="1">
        <v>0</v>
      </c>
      <c r="E181" s="1">
        <v>2.92</v>
      </c>
      <c r="F181" s="1" t="s">
        <v>544</v>
      </c>
      <c r="G181" s="1" t="s">
        <v>1182</v>
      </c>
      <c r="H181" s="1">
        <v>0</v>
      </c>
      <c r="I181" s="1">
        <v>4</v>
      </c>
      <c r="J181" s="1">
        <v>11</v>
      </c>
      <c r="K181" s="13">
        <v>4880.6000000000004</v>
      </c>
      <c r="L181" s="13">
        <v>76.819999999999993</v>
      </c>
      <c r="M181" s="13">
        <v>764.3</v>
      </c>
      <c r="N181" s="13">
        <v>0</v>
      </c>
      <c r="O181" s="13">
        <v>209.76</v>
      </c>
      <c r="P181" s="13">
        <v>485.48</v>
      </c>
      <c r="Q181" s="13">
        <v>1867.2</v>
      </c>
      <c r="R181" s="13">
        <v>228</v>
      </c>
      <c r="S181" s="13">
        <v>0</v>
      </c>
      <c r="T181" s="13">
        <v>0</v>
      </c>
      <c r="U181" s="13">
        <v>8512.17</v>
      </c>
      <c r="V181" s="13">
        <v>0</v>
      </c>
      <c r="W181" s="13">
        <f>U181+V181</f>
        <v>8512.17</v>
      </c>
      <c r="X181" s="1">
        <v>3500</v>
      </c>
      <c r="Y181" s="1">
        <v>0</v>
      </c>
      <c r="Z181" s="1">
        <v>44</v>
      </c>
      <c r="AA181" s="1">
        <v>38</v>
      </c>
      <c r="AB181" s="13">
        <f>W181/(D181+E181)</f>
        <v>2915.1267123287671</v>
      </c>
      <c r="AC181" s="13">
        <f>W181/Z181</f>
        <v>193.4584090909091</v>
      </c>
      <c r="AD181" s="13" t="s">
        <v>1518</v>
      </c>
      <c r="AE181" s="285">
        <v>0.47</v>
      </c>
    </row>
    <row r="182" spans="1:31" x14ac:dyDescent="0.25">
      <c r="A182" s="21" t="s">
        <v>389</v>
      </c>
      <c r="B182" s="39" t="s">
        <v>220</v>
      </c>
      <c r="C182" s="21" t="s">
        <v>429</v>
      </c>
      <c r="D182" s="21">
        <v>2.9</v>
      </c>
      <c r="E182" s="21">
        <v>0</v>
      </c>
      <c r="F182" s="21" t="s">
        <v>191</v>
      </c>
      <c r="G182" s="21" t="s">
        <v>429</v>
      </c>
      <c r="H182" s="21">
        <v>0</v>
      </c>
      <c r="I182" s="21">
        <v>20</v>
      </c>
      <c r="J182" s="21">
        <v>11</v>
      </c>
      <c r="K182" s="114">
        <v>13771.8</v>
      </c>
      <c r="L182" s="114">
        <v>0</v>
      </c>
      <c r="M182" s="114">
        <v>2754.36</v>
      </c>
      <c r="N182" s="114">
        <v>0</v>
      </c>
      <c r="O182" s="114">
        <v>943.8</v>
      </c>
      <c r="P182" s="114">
        <v>29</v>
      </c>
      <c r="Q182" s="114">
        <v>3644.8</v>
      </c>
      <c r="R182" s="114">
        <v>700</v>
      </c>
      <c r="S182" s="114">
        <v>0</v>
      </c>
      <c r="T182" s="23">
        <v>0</v>
      </c>
      <c r="U182" s="114">
        <v>21843.759999999998</v>
      </c>
      <c r="V182" s="23">
        <v>0</v>
      </c>
      <c r="W182" s="114">
        <f>U182+V182</f>
        <v>21843.759999999998</v>
      </c>
      <c r="X182" s="21">
        <v>7250</v>
      </c>
      <c r="Y182" s="21">
        <v>0</v>
      </c>
      <c r="Z182" s="21">
        <v>264</v>
      </c>
      <c r="AA182" s="21">
        <v>264</v>
      </c>
      <c r="AB182" s="23">
        <f>W182/(D182+E182)</f>
        <v>7532.3310344827587</v>
      </c>
      <c r="AC182" s="23">
        <f>W182/Z182</f>
        <v>82.741515151515145</v>
      </c>
      <c r="AD182" s="23" t="s">
        <v>1518</v>
      </c>
      <c r="AE182" s="284"/>
    </row>
    <row r="183" spans="1:31" x14ac:dyDescent="0.25">
      <c r="A183" s="21" t="s">
        <v>327</v>
      </c>
      <c r="B183" s="39" t="s">
        <v>305</v>
      </c>
      <c r="C183" s="21" t="s">
        <v>332</v>
      </c>
      <c r="D183" s="21">
        <v>0</v>
      </c>
      <c r="E183" s="21">
        <v>0</v>
      </c>
      <c r="F183" s="21" t="s">
        <v>440</v>
      </c>
      <c r="G183" s="21" t="s">
        <v>332</v>
      </c>
      <c r="H183" s="21">
        <v>0</v>
      </c>
      <c r="I183" s="21">
        <v>20</v>
      </c>
      <c r="J183" s="21">
        <v>11</v>
      </c>
      <c r="K183" s="114">
        <v>16237.2</v>
      </c>
      <c r="L183" s="114">
        <v>0</v>
      </c>
      <c r="M183" s="114">
        <v>3247.44</v>
      </c>
      <c r="N183" s="114">
        <v>0</v>
      </c>
      <c r="O183" s="114">
        <v>1189.4000000000001</v>
      </c>
      <c r="P183" s="114">
        <v>43</v>
      </c>
      <c r="Q183" s="114">
        <v>4800</v>
      </c>
      <c r="R183" s="114">
        <v>700</v>
      </c>
      <c r="S183" s="114">
        <v>0</v>
      </c>
      <c r="T183" s="23">
        <v>0</v>
      </c>
      <c r="U183" s="114">
        <v>26217.040000000001</v>
      </c>
      <c r="V183" s="23">
        <v>0</v>
      </c>
      <c r="W183" s="23">
        <f>U183+V183</f>
        <v>26217.040000000001</v>
      </c>
      <c r="X183" s="21">
        <v>0</v>
      </c>
      <c r="Y183" s="21">
        <v>0</v>
      </c>
      <c r="Z183" s="21">
        <v>240</v>
      </c>
      <c r="AA183" s="21">
        <v>205</v>
      </c>
      <c r="AB183" s="23" t="e">
        <f>W183/(D183+E183)</f>
        <v>#DIV/0!</v>
      </c>
      <c r="AC183" s="23">
        <f>W183/Z183</f>
        <v>109.23766666666667</v>
      </c>
      <c r="AD183" s="23" t="s">
        <v>1542</v>
      </c>
      <c r="AE183" s="284"/>
    </row>
    <row r="184" spans="1:31" x14ac:dyDescent="0.25">
      <c r="A184" s="21" t="s">
        <v>652</v>
      </c>
      <c r="B184" s="39" t="s">
        <v>1101</v>
      </c>
      <c r="C184" s="21" t="s">
        <v>1103</v>
      </c>
      <c r="D184" s="21">
        <v>0</v>
      </c>
      <c r="E184" s="21">
        <v>5.3</v>
      </c>
      <c r="F184" s="21" t="s">
        <v>544</v>
      </c>
      <c r="G184" s="21" t="s">
        <v>1103</v>
      </c>
      <c r="H184" s="21">
        <v>0</v>
      </c>
      <c r="I184" s="21">
        <v>6</v>
      </c>
      <c r="J184" s="21">
        <v>11</v>
      </c>
      <c r="K184" s="114">
        <v>7218.36</v>
      </c>
      <c r="L184" s="114">
        <v>114.67</v>
      </c>
      <c r="M184" s="114">
        <v>1130.4000000000001</v>
      </c>
      <c r="N184" s="114">
        <v>0</v>
      </c>
      <c r="O184" s="114">
        <v>308.76</v>
      </c>
      <c r="P184" s="114">
        <v>2292.84</v>
      </c>
      <c r="Q184" s="114">
        <v>2364.6</v>
      </c>
      <c r="R184" s="114">
        <v>342</v>
      </c>
      <c r="S184" s="114">
        <v>0</v>
      </c>
      <c r="T184" s="23">
        <v>0</v>
      </c>
      <c r="U184" s="114">
        <v>13771.63</v>
      </c>
      <c r="V184" s="23">
        <v>0</v>
      </c>
      <c r="W184" s="23">
        <f>V184+U184</f>
        <v>13771.63</v>
      </c>
      <c r="X184" s="26">
        <v>5250</v>
      </c>
      <c r="Y184" s="21">
        <v>0</v>
      </c>
      <c r="Z184" s="21">
        <v>66</v>
      </c>
      <c r="AA184" s="21">
        <v>63</v>
      </c>
      <c r="AB184" s="23">
        <f>W184/(D184+E184)</f>
        <v>2598.4207547169813</v>
      </c>
      <c r="AC184" s="23">
        <f>W184/Z184</f>
        <v>208.6610606060606</v>
      </c>
      <c r="AD184" s="23" t="s">
        <v>1622</v>
      </c>
      <c r="AE184" s="284">
        <v>0.39</v>
      </c>
    </row>
    <row r="185" spans="1:31" x14ac:dyDescent="0.25">
      <c r="A185" s="21" t="s">
        <v>894</v>
      </c>
      <c r="B185" s="38" t="s">
        <v>1145</v>
      </c>
      <c r="C185" s="21" t="s">
        <v>1154</v>
      </c>
      <c r="D185" s="21">
        <v>0</v>
      </c>
      <c r="E185" s="21">
        <v>2.68</v>
      </c>
      <c r="F185" s="21" t="s">
        <v>544</v>
      </c>
      <c r="G185" s="21" t="s">
        <v>1154</v>
      </c>
      <c r="H185" s="21">
        <v>0</v>
      </c>
      <c r="I185" s="21">
        <v>3</v>
      </c>
      <c r="J185" s="21">
        <v>11</v>
      </c>
      <c r="K185" s="23">
        <v>3457.62</v>
      </c>
      <c r="L185" s="23">
        <v>54.3</v>
      </c>
      <c r="M185" s="23">
        <v>541.46</v>
      </c>
      <c r="N185" s="23">
        <v>0</v>
      </c>
      <c r="O185" s="23">
        <v>148.97999999999999</v>
      </c>
      <c r="P185" s="23">
        <v>345.06</v>
      </c>
      <c r="Q185" s="23">
        <v>1068.9000000000001</v>
      </c>
      <c r="R185" s="23">
        <v>171</v>
      </c>
      <c r="S185" s="23">
        <v>0</v>
      </c>
      <c r="T185" s="23">
        <v>1728</v>
      </c>
      <c r="U185" s="23">
        <v>7515.33</v>
      </c>
      <c r="V185" s="23">
        <v>0</v>
      </c>
      <c r="W185" s="23">
        <f>U185+V185</f>
        <v>7515.33</v>
      </c>
      <c r="X185" s="21">
        <v>2625</v>
      </c>
      <c r="Y185" s="21">
        <v>3</v>
      </c>
      <c r="Z185" s="21">
        <v>33</v>
      </c>
      <c r="AA185" s="21">
        <v>33</v>
      </c>
      <c r="AB185" s="23">
        <f>W185/(D185+E185)</f>
        <v>2804.2276119402982</v>
      </c>
      <c r="AC185" s="23">
        <f>W185/Z185</f>
        <v>227.73727272727274</v>
      </c>
      <c r="AD185" s="23" t="s">
        <v>1899</v>
      </c>
      <c r="AE185" s="284">
        <v>0.39</v>
      </c>
    </row>
    <row r="186" spans="1:31" x14ac:dyDescent="0.25">
      <c r="A186" s="21" t="s">
        <v>894</v>
      </c>
      <c r="B186" s="38" t="s">
        <v>1145</v>
      </c>
      <c r="C186" s="21" t="s">
        <v>1153</v>
      </c>
      <c r="D186" s="21">
        <v>0</v>
      </c>
      <c r="E186" s="21">
        <v>7.53</v>
      </c>
      <c r="F186" s="21" t="s">
        <v>544</v>
      </c>
      <c r="G186" s="21" t="s">
        <v>1153</v>
      </c>
      <c r="H186" s="21">
        <v>0</v>
      </c>
      <c r="I186" s="21">
        <v>7</v>
      </c>
      <c r="J186" s="21">
        <v>11</v>
      </c>
      <c r="K186" s="23">
        <v>8067.78</v>
      </c>
      <c r="L186" s="23">
        <v>126.71</v>
      </c>
      <c r="M186" s="23">
        <v>1263.4100000000001</v>
      </c>
      <c r="N186" s="23">
        <v>0</v>
      </c>
      <c r="O186" s="23">
        <v>347.62</v>
      </c>
      <c r="P186" s="23">
        <v>805.14</v>
      </c>
      <c r="Q186" s="23">
        <v>2361.8000000000002</v>
      </c>
      <c r="R186" s="23">
        <v>399</v>
      </c>
      <c r="S186" s="23">
        <v>0</v>
      </c>
      <c r="T186" s="23">
        <v>2880</v>
      </c>
      <c r="U186" s="23">
        <v>16251.46</v>
      </c>
      <c r="V186" s="23">
        <v>0</v>
      </c>
      <c r="W186" s="23">
        <f>U186+V186</f>
        <v>16251.46</v>
      </c>
      <c r="X186" s="21">
        <v>6125</v>
      </c>
      <c r="Y186" s="21">
        <v>7</v>
      </c>
      <c r="Z186" s="21">
        <v>77</v>
      </c>
      <c r="AA186" s="21">
        <v>77</v>
      </c>
      <c r="AB186" s="23">
        <f>W186/(D186+E186)</f>
        <v>2158.2284196547143</v>
      </c>
      <c r="AC186" s="23">
        <f>W186/Z186</f>
        <v>211.05792207792206</v>
      </c>
      <c r="AD186" s="23" t="s">
        <v>1898</v>
      </c>
      <c r="AE186" s="284">
        <v>0.32</v>
      </c>
    </row>
    <row r="187" spans="1:31" x14ac:dyDescent="0.25">
      <c r="A187" s="21" t="s">
        <v>399</v>
      </c>
      <c r="B187" s="39" t="s">
        <v>221</v>
      </c>
      <c r="C187" s="21" t="s">
        <v>405</v>
      </c>
      <c r="D187" s="21">
        <v>4.8</v>
      </c>
      <c r="E187" s="21">
        <v>0</v>
      </c>
      <c r="F187" s="21" t="s">
        <v>177</v>
      </c>
      <c r="G187" s="21" t="s">
        <v>405</v>
      </c>
      <c r="H187" s="21">
        <v>0</v>
      </c>
      <c r="I187" s="21">
        <v>20</v>
      </c>
      <c r="J187" s="21">
        <v>11</v>
      </c>
      <c r="K187" s="114">
        <v>13771.8</v>
      </c>
      <c r="L187" s="114">
        <v>0</v>
      </c>
      <c r="M187" s="114">
        <v>2754.36</v>
      </c>
      <c r="N187" s="114">
        <v>0</v>
      </c>
      <c r="O187" s="114">
        <v>923.8</v>
      </c>
      <c r="P187" s="114">
        <v>29</v>
      </c>
      <c r="Q187" s="114">
        <v>3644.8</v>
      </c>
      <c r="R187" s="114">
        <v>700</v>
      </c>
      <c r="S187" s="114">
        <v>0</v>
      </c>
      <c r="T187" s="23">
        <v>0</v>
      </c>
      <c r="U187" s="114">
        <v>21823.759999999998</v>
      </c>
      <c r="V187" s="23">
        <v>0</v>
      </c>
      <c r="W187" s="23">
        <f>U187+V187</f>
        <v>21823.759999999998</v>
      </c>
      <c r="X187" s="21">
        <v>12000</v>
      </c>
      <c r="Y187" s="21">
        <v>0</v>
      </c>
      <c r="Z187" s="21">
        <v>252</v>
      </c>
      <c r="AA187" s="21">
        <v>203</v>
      </c>
      <c r="AB187" s="23">
        <f>W187/(D187+E187)</f>
        <v>4546.6166666666668</v>
      </c>
      <c r="AC187" s="23">
        <f>W187/Z187</f>
        <v>86.60222222222221</v>
      </c>
      <c r="AD187" s="23" t="s">
        <v>1522</v>
      </c>
      <c r="AE187" s="284"/>
    </row>
    <row r="188" spans="1:31" x14ac:dyDescent="0.25">
      <c r="A188" s="21" t="s">
        <v>399</v>
      </c>
      <c r="B188" s="39" t="s">
        <v>220</v>
      </c>
      <c r="C188" s="21" t="s">
        <v>404</v>
      </c>
      <c r="D188" s="21">
        <v>4.5</v>
      </c>
      <c r="E188" s="21">
        <v>0</v>
      </c>
      <c r="F188" s="21" t="s">
        <v>177</v>
      </c>
      <c r="G188" s="21" t="s">
        <v>404</v>
      </c>
      <c r="H188" s="21">
        <v>0</v>
      </c>
      <c r="I188" s="21">
        <v>20</v>
      </c>
      <c r="J188" s="21">
        <v>11</v>
      </c>
      <c r="K188" s="114">
        <v>13771.8</v>
      </c>
      <c r="L188" s="114">
        <v>0</v>
      </c>
      <c r="M188" s="114">
        <v>2754.36</v>
      </c>
      <c r="N188" s="114">
        <v>0</v>
      </c>
      <c r="O188" s="114">
        <v>923.8</v>
      </c>
      <c r="P188" s="114">
        <v>29</v>
      </c>
      <c r="Q188" s="114">
        <v>3655.8</v>
      </c>
      <c r="R188" s="114">
        <v>700</v>
      </c>
      <c r="S188" s="114">
        <v>0</v>
      </c>
      <c r="T188" s="23">
        <v>0</v>
      </c>
      <c r="U188" s="114">
        <v>21843.759999999998</v>
      </c>
      <c r="V188" s="23">
        <v>0</v>
      </c>
      <c r="W188" s="23">
        <f>U188+V188</f>
        <v>21843.759999999998</v>
      </c>
      <c r="X188" s="21">
        <v>11250</v>
      </c>
      <c r="Y188" s="21">
        <v>0</v>
      </c>
      <c r="Z188" s="21">
        <v>240</v>
      </c>
      <c r="AA188" s="21">
        <v>233</v>
      </c>
      <c r="AB188" s="23">
        <f>W188/(D188+E188)</f>
        <v>4854.1688888888884</v>
      </c>
      <c r="AC188" s="23">
        <f>W188/Z188</f>
        <v>91.015666666666661</v>
      </c>
      <c r="AD188" s="23" t="s">
        <v>1521</v>
      </c>
      <c r="AE188" s="284"/>
    </row>
    <row r="189" spans="1:31" x14ac:dyDescent="0.25">
      <c r="A189" s="21" t="s">
        <v>399</v>
      </c>
      <c r="B189" s="39" t="s">
        <v>223</v>
      </c>
      <c r="C189" s="21" t="s">
        <v>407</v>
      </c>
      <c r="D189" s="21">
        <v>3.78</v>
      </c>
      <c r="E189" s="21">
        <v>0</v>
      </c>
      <c r="F189" s="21" t="s">
        <v>177</v>
      </c>
      <c r="G189" s="21" t="s">
        <v>407</v>
      </c>
      <c r="H189" s="21">
        <v>0</v>
      </c>
      <c r="I189" s="21">
        <v>5</v>
      </c>
      <c r="J189" s="21">
        <v>11</v>
      </c>
      <c r="K189" s="114">
        <v>3530.95</v>
      </c>
      <c r="L189" s="114">
        <v>0</v>
      </c>
      <c r="M189" s="114">
        <v>706.19</v>
      </c>
      <c r="N189" s="114">
        <v>0</v>
      </c>
      <c r="O189" s="114">
        <v>256.35000000000002</v>
      </c>
      <c r="P189" s="114">
        <v>14.25</v>
      </c>
      <c r="Q189" s="114">
        <v>911.2</v>
      </c>
      <c r="R189" s="114">
        <v>175</v>
      </c>
      <c r="S189" s="114">
        <v>0</v>
      </c>
      <c r="T189" s="23">
        <v>0</v>
      </c>
      <c r="U189" s="114">
        <v>5593.94</v>
      </c>
      <c r="V189" s="23">
        <v>0</v>
      </c>
      <c r="W189" s="23">
        <f>U189+V189</f>
        <v>5593.94</v>
      </c>
      <c r="X189" s="21">
        <v>9450</v>
      </c>
      <c r="Y189" s="21">
        <v>0</v>
      </c>
      <c r="Z189" s="21">
        <v>60</v>
      </c>
      <c r="AA189" s="21">
        <v>45</v>
      </c>
      <c r="AB189" s="23">
        <f>W189/(D189+E189)</f>
        <v>1479.8783068783068</v>
      </c>
      <c r="AC189" s="23">
        <f>W189/Z189</f>
        <v>93.23233333333333</v>
      </c>
      <c r="AD189" s="23" t="s">
        <v>1523</v>
      </c>
      <c r="AE189" s="284"/>
    </row>
    <row r="190" spans="1:31" x14ac:dyDescent="0.25">
      <c r="A190" s="21" t="s">
        <v>378</v>
      </c>
      <c r="B190" s="38" t="s">
        <v>653</v>
      </c>
      <c r="C190" s="21" t="s">
        <v>678</v>
      </c>
      <c r="D190" s="21">
        <v>0</v>
      </c>
      <c r="E190" s="21">
        <v>47</v>
      </c>
      <c r="F190" s="21" t="s">
        <v>544</v>
      </c>
      <c r="G190" s="21" t="s">
        <v>678</v>
      </c>
      <c r="H190" s="21">
        <v>0</v>
      </c>
      <c r="I190" s="21">
        <v>20</v>
      </c>
      <c r="J190" s="21">
        <v>11</v>
      </c>
      <c r="K190" s="23">
        <v>20484</v>
      </c>
      <c r="L190" s="23">
        <v>0</v>
      </c>
      <c r="M190" s="23">
        <v>4096.8</v>
      </c>
      <c r="N190" s="23">
        <v>0</v>
      </c>
      <c r="O190" s="23">
        <v>1141.5999999999999</v>
      </c>
      <c r="P190" s="23">
        <v>7741.4</v>
      </c>
      <c r="Q190" s="23">
        <v>7100</v>
      </c>
      <c r="R190" s="23">
        <v>1140</v>
      </c>
      <c r="S190" s="23">
        <v>0</v>
      </c>
      <c r="T190" s="23">
        <v>8640</v>
      </c>
      <c r="U190" s="23">
        <v>50343.8</v>
      </c>
      <c r="V190" s="23">
        <v>0</v>
      </c>
      <c r="W190" s="23">
        <f>U190+V190</f>
        <v>50343.8</v>
      </c>
      <c r="X190" s="21">
        <v>58750</v>
      </c>
      <c r="Y190" s="21">
        <v>20</v>
      </c>
      <c r="Z190" s="21">
        <v>240</v>
      </c>
      <c r="AA190" s="21">
        <v>258</v>
      </c>
      <c r="AB190" s="23">
        <f>W190/(D190+E190)</f>
        <v>1071.1446808510639</v>
      </c>
      <c r="AC190" s="114">
        <f>W190/Z190</f>
        <v>209.76583333333335</v>
      </c>
      <c r="AD190" s="114" t="s">
        <v>1539</v>
      </c>
      <c r="AE190" s="284">
        <v>0.5</v>
      </c>
    </row>
    <row r="191" spans="1:31" x14ac:dyDescent="0.25">
      <c r="A191" s="21" t="s">
        <v>287</v>
      </c>
      <c r="B191" s="39" t="s">
        <v>95</v>
      </c>
      <c r="C191" s="21" t="s">
        <v>302</v>
      </c>
      <c r="D191" s="21">
        <v>10</v>
      </c>
      <c r="E191" s="21">
        <v>0</v>
      </c>
      <c r="F191" s="21" t="s">
        <v>177</v>
      </c>
      <c r="G191" s="21" t="s">
        <v>302</v>
      </c>
      <c r="H191" s="21">
        <v>0</v>
      </c>
      <c r="I191" s="21">
        <v>20</v>
      </c>
      <c r="J191" s="21">
        <v>11</v>
      </c>
      <c r="K191" s="114">
        <v>17014</v>
      </c>
      <c r="L191" s="114">
        <v>0</v>
      </c>
      <c r="M191" s="114">
        <v>3402.8</v>
      </c>
      <c r="N191" s="114">
        <v>0</v>
      </c>
      <c r="O191" s="114">
        <v>1044</v>
      </c>
      <c r="P191" s="114">
        <v>527.79999999999995</v>
      </c>
      <c r="Q191" s="114">
        <v>6708</v>
      </c>
      <c r="R191" s="114">
        <v>1000</v>
      </c>
      <c r="S191" s="114">
        <v>0</v>
      </c>
      <c r="T191" s="114">
        <v>6760</v>
      </c>
      <c r="U191" s="114">
        <v>36456.6</v>
      </c>
      <c r="V191" s="23">
        <v>0</v>
      </c>
      <c r="W191" s="23">
        <f>U191+V191</f>
        <v>36456.6</v>
      </c>
      <c r="X191" s="21">
        <v>25000</v>
      </c>
      <c r="Y191" s="21">
        <v>20</v>
      </c>
      <c r="Z191" s="21">
        <v>240</v>
      </c>
      <c r="AA191" s="21">
        <v>196</v>
      </c>
      <c r="AB191" s="23">
        <f>W191/(D191+E191)</f>
        <v>3645.66</v>
      </c>
      <c r="AC191" s="23">
        <f>W191/Z191</f>
        <v>151.9025</v>
      </c>
      <c r="AD191" s="23" t="s">
        <v>1539</v>
      </c>
      <c r="AE191" s="284"/>
    </row>
    <row r="192" spans="1:31" x14ac:dyDescent="0.25">
      <c r="A192" s="21" t="s">
        <v>374</v>
      </c>
      <c r="B192" s="39" t="s">
        <v>95</v>
      </c>
      <c r="C192" s="21" t="s">
        <v>339</v>
      </c>
      <c r="D192" s="21">
        <v>10</v>
      </c>
      <c r="E192" s="21">
        <v>0</v>
      </c>
      <c r="F192" s="21" t="s">
        <v>177</v>
      </c>
      <c r="G192" s="21" t="s">
        <v>339</v>
      </c>
      <c r="H192" s="21">
        <v>0</v>
      </c>
      <c r="I192" s="21">
        <v>20</v>
      </c>
      <c r="J192" s="21">
        <v>11</v>
      </c>
      <c r="K192" s="114">
        <v>17452.2</v>
      </c>
      <c r="L192" s="114">
        <v>0</v>
      </c>
      <c r="M192" s="114">
        <v>3490.44</v>
      </c>
      <c r="N192" s="114">
        <v>0</v>
      </c>
      <c r="O192" s="114">
        <v>957</v>
      </c>
      <c r="P192" s="114">
        <v>1119.8</v>
      </c>
      <c r="Q192" s="114">
        <v>6708</v>
      </c>
      <c r="R192" s="114">
        <v>1000</v>
      </c>
      <c r="S192" s="114">
        <v>0</v>
      </c>
      <c r="T192" s="23">
        <v>5200</v>
      </c>
      <c r="U192" s="114">
        <v>35927.440000000002</v>
      </c>
      <c r="V192" s="23">
        <v>0</v>
      </c>
      <c r="W192" s="23">
        <f>U192+V192</f>
        <v>35927.440000000002</v>
      </c>
      <c r="X192" s="21">
        <v>25000</v>
      </c>
      <c r="Y192" s="21">
        <v>20</v>
      </c>
      <c r="Z192" s="21">
        <v>240</v>
      </c>
      <c r="AA192" s="21">
        <v>232</v>
      </c>
      <c r="AB192" s="23">
        <f>W192/(D192+E192)</f>
        <v>3592.7440000000001</v>
      </c>
      <c r="AC192" s="23">
        <f>W192/Z192</f>
        <v>149.69766666666666</v>
      </c>
      <c r="AD192" s="23" t="s">
        <v>1547</v>
      </c>
      <c r="AE192" s="284"/>
    </row>
    <row r="193" spans="1:31" ht="21" x14ac:dyDescent="0.25">
      <c r="A193" s="21" t="s">
        <v>327</v>
      </c>
      <c r="B193" s="39" t="s">
        <v>95</v>
      </c>
      <c r="C193" s="21" t="s">
        <v>340</v>
      </c>
      <c r="D193" s="21">
        <v>5.5</v>
      </c>
      <c r="E193" s="21">
        <v>0</v>
      </c>
      <c r="F193" s="33" t="s">
        <v>450</v>
      </c>
      <c r="G193" s="21" t="s">
        <v>340</v>
      </c>
      <c r="H193" s="21">
        <v>0</v>
      </c>
      <c r="I193" s="21">
        <v>20</v>
      </c>
      <c r="J193" s="21">
        <v>11</v>
      </c>
      <c r="K193" s="114">
        <v>17014</v>
      </c>
      <c r="L193" s="114">
        <v>0</v>
      </c>
      <c r="M193" s="114">
        <v>3402.8</v>
      </c>
      <c r="N193" s="114">
        <v>0</v>
      </c>
      <c r="O193" s="114">
        <v>1044</v>
      </c>
      <c r="P193" s="114">
        <v>29</v>
      </c>
      <c r="Q193" s="114">
        <v>6708</v>
      </c>
      <c r="R193" s="114">
        <v>1000</v>
      </c>
      <c r="S193" s="23">
        <v>0</v>
      </c>
      <c r="T193" s="114">
        <v>6760</v>
      </c>
      <c r="U193" s="114">
        <v>35957.800000000003</v>
      </c>
      <c r="V193" s="23">
        <v>0</v>
      </c>
      <c r="W193" s="23">
        <f>U193+V193</f>
        <v>35957.800000000003</v>
      </c>
      <c r="X193" s="21">
        <v>13750</v>
      </c>
      <c r="Y193" s="21">
        <v>20</v>
      </c>
      <c r="Z193" s="21">
        <v>240</v>
      </c>
      <c r="AA193" s="21">
        <v>240</v>
      </c>
      <c r="AB193" s="23">
        <f>W193/(D193+E193)</f>
        <v>6537.7818181818184</v>
      </c>
      <c r="AC193" s="23">
        <f>W193/Z193</f>
        <v>149.82416666666668</v>
      </c>
      <c r="AD193" s="23" t="s">
        <v>1545</v>
      </c>
      <c r="AE193" s="284"/>
    </row>
    <row r="194" spans="1:31" x14ac:dyDescent="0.25">
      <c r="A194" s="21" t="s">
        <v>287</v>
      </c>
      <c r="B194" s="39" t="s">
        <v>307</v>
      </c>
      <c r="C194" s="21" t="s">
        <v>294</v>
      </c>
      <c r="D194" s="21">
        <v>3.4</v>
      </c>
      <c r="E194" s="21">
        <v>0</v>
      </c>
      <c r="F194" s="21" t="s">
        <v>177</v>
      </c>
      <c r="G194" s="21" t="s">
        <v>294</v>
      </c>
      <c r="H194" s="21">
        <v>0</v>
      </c>
      <c r="I194" s="21">
        <v>20</v>
      </c>
      <c r="J194" s="21">
        <v>12</v>
      </c>
      <c r="K194" s="114">
        <v>16208</v>
      </c>
      <c r="L194" s="114">
        <v>0</v>
      </c>
      <c r="M194" s="114">
        <v>3241.6</v>
      </c>
      <c r="N194" s="114">
        <v>0</v>
      </c>
      <c r="O194" s="114">
        <v>1102.4000000000001</v>
      </c>
      <c r="P194" s="114">
        <v>57</v>
      </c>
      <c r="Q194" s="114">
        <v>4800</v>
      </c>
      <c r="R194" s="114">
        <v>700</v>
      </c>
      <c r="S194" s="114">
        <v>0</v>
      </c>
      <c r="T194" s="23">
        <v>0</v>
      </c>
      <c r="U194" s="114">
        <v>26109</v>
      </c>
      <c r="V194" s="23">
        <v>0</v>
      </c>
      <c r="W194" s="23">
        <f>U194+V194</f>
        <v>26109</v>
      </c>
      <c r="X194" s="21">
        <v>8500</v>
      </c>
      <c r="Y194" s="21">
        <v>0</v>
      </c>
      <c r="Z194" s="21">
        <v>260</v>
      </c>
      <c r="AA194" s="21">
        <v>226</v>
      </c>
      <c r="AB194" s="23">
        <f>W194/(D194+E194)</f>
        <v>7679.1176470588234</v>
      </c>
      <c r="AC194" s="23">
        <f>W194/Z194</f>
        <v>100.41923076923077</v>
      </c>
      <c r="AD194" s="23" t="s">
        <v>1538</v>
      </c>
      <c r="AE194" s="284"/>
    </row>
    <row r="195" spans="1:31" x14ac:dyDescent="0.25">
      <c r="A195" s="21" t="s">
        <v>327</v>
      </c>
      <c r="B195" s="39" t="s">
        <v>325</v>
      </c>
      <c r="C195" s="21" t="s">
        <v>323</v>
      </c>
      <c r="D195" s="21">
        <v>0</v>
      </c>
      <c r="E195" s="21">
        <v>0</v>
      </c>
      <c r="F195" s="21" t="s">
        <v>440</v>
      </c>
      <c r="G195" s="21" t="s">
        <v>323</v>
      </c>
      <c r="H195" s="21">
        <v>0</v>
      </c>
      <c r="I195" s="21">
        <v>15</v>
      </c>
      <c r="J195" s="21">
        <v>12</v>
      </c>
      <c r="K195" s="114">
        <v>16208</v>
      </c>
      <c r="L195" s="114">
        <v>0</v>
      </c>
      <c r="M195" s="114">
        <v>3241.6</v>
      </c>
      <c r="N195" s="114">
        <v>0</v>
      </c>
      <c r="O195" s="114">
        <v>1044</v>
      </c>
      <c r="P195" s="114">
        <v>29</v>
      </c>
      <c r="Q195" s="114">
        <v>4800</v>
      </c>
      <c r="R195" s="114">
        <v>700</v>
      </c>
      <c r="S195" s="114">
        <v>0</v>
      </c>
      <c r="T195" s="23">
        <v>0</v>
      </c>
      <c r="U195" s="114">
        <v>26022.6</v>
      </c>
      <c r="V195" s="23">
        <v>0</v>
      </c>
      <c r="W195" s="23">
        <f>U195+V195</f>
        <v>26022.6</v>
      </c>
      <c r="X195" s="21">
        <v>0</v>
      </c>
      <c r="Y195" s="21">
        <v>0</v>
      </c>
      <c r="Z195" s="21">
        <v>195</v>
      </c>
      <c r="AA195" s="21">
        <v>183</v>
      </c>
      <c r="AB195" s="23" t="e">
        <f>W195/(D195+E195)</f>
        <v>#DIV/0!</v>
      </c>
      <c r="AC195" s="23">
        <f>W195/Z195</f>
        <v>133.44923076923075</v>
      </c>
      <c r="AD195" s="23" t="s">
        <v>1544</v>
      </c>
      <c r="AE195" s="284"/>
    </row>
    <row r="196" spans="1:31" x14ac:dyDescent="0.25">
      <c r="A196" s="21" t="s">
        <v>588</v>
      </c>
      <c r="B196" s="38" t="s">
        <v>509</v>
      </c>
      <c r="C196" s="21" t="s">
        <v>513</v>
      </c>
      <c r="D196" s="21">
        <v>0</v>
      </c>
      <c r="E196" s="21">
        <v>7</v>
      </c>
      <c r="F196" s="21" t="s">
        <v>528</v>
      </c>
      <c r="G196" s="21" t="s">
        <v>513</v>
      </c>
      <c r="H196" s="21">
        <v>0</v>
      </c>
      <c r="I196" s="21">
        <v>20</v>
      </c>
      <c r="J196" s="21">
        <v>9</v>
      </c>
      <c r="K196" s="23">
        <v>19116</v>
      </c>
      <c r="L196" s="23">
        <v>0</v>
      </c>
      <c r="M196" s="23">
        <v>3823.2</v>
      </c>
      <c r="N196" s="23">
        <v>0</v>
      </c>
      <c r="O196" s="23">
        <v>935</v>
      </c>
      <c r="P196" s="23">
        <v>403.8</v>
      </c>
      <c r="Q196" s="23">
        <v>10074</v>
      </c>
      <c r="R196" s="23">
        <v>1000</v>
      </c>
      <c r="S196" s="23">
        <v>0</v>
      </c>
      <c r="T196" s="23">
        <v>8800</v>
      </c>
      <c r="U196" s="23">
        <v>44152</v>
      </c>
      <c r="V196" s="23">
        <v>0</v>
      </c>
      <c r="W196" s="114">
        <f>U196+V196</f>
        <v>44152</v>
      </c>
      <c r="X196" s="21">
        <v>18000</v>
      </c>
      <c r="Y196" s="21">
        <v>20</v>
      </c>
      <c r="Z196" s="21">
        <v>220</v>
      </c>
      <c r="AA196" s="21">
        <v>220</v>
      </c>
      <c r="AB196" s="23">
        <f>W196/(D196+E196)</f>
        <v>6307.4285714285716</v>
      </c>
      <c r="AC196" s="114">
        <f>U196/Z196</f>
        <v>200.69090909090909</v>
      </c>
      <c r="AD196" s="114" t="s">
        <v>1567</v>
      </c>
      <c r="AE196" s="284">
        <v>1</v>
      </c>
    </row>
    <row r="197" spans="1:31" x14ac:dyDescent="0.25">
      <c r="A197" s="21" t="s">
        <v>588</v>
      </c>
      <c r="B197" s="38" t="s">
        <v>531</v>
      </c>
      <c r="C197" s="21" t="s">
        <v>535</v>
      </c>
      <c r="D197" s="21">
        <v>0</v>
      </c>
      <c r="E197" s="21">
        <v>7</v>
      </c>
      <c r="F197" s="21" t="s">
        <v>528</v>
      </c>
      <c r="G197" s="21" t="s">
        <v>535</v>
      </c>
      <c r="H197" s="21">
        <v>0</v>
      </c>
      <c r="I197" s="21">
        <v>20</v>
      </c>
      <c r="J197" s="21">
        <v>10</v>
      </c>
      <c r="K197" s="23">
        <v>20316</v>
      </c>
      <c r="L197" s="23">
        <v>0</v>
      </c>
      <c r="M197" s="23">
        <v>4063.2</v>
      </c>
      <c r="N197" s="23">
        <v>0</v>
      </c>
      <c r="O197" s="23">
        <v>1020</v>
      </c>
      <c r="P197" s="23">
        <v>403.8</v>
      </c>
      <c r="Q197" s="23">
        <v>10074</v>
      </c>
      <c r="R197" s="23">
        <v>1000</v>
      </c>
      <c r="S197" s="23">
        <v>0</v>
      </c>
      <c r="T197" s="23">
        <v>9600</v>
      </c>
      <c r="U197" s="23">
        <v>46477</v>
      </c>
      <c r="V197" s="23">
        <v>0</v>
      </c>
      <c r="W197" s="114">
        <f>U197+V197</f>
        <v>46477</v>
      </c>
      <c r="X197" s="21">
        <v>17500</v>
      </c>
      <c r="Y197" s="21">
        <v>20</v>
      </c>
      <c r="Z197" s="21">
        <v>220</v>
      </c>
      <c r="AA197" s="21">
        <v>240</v>
      </c>
      <c r="AB197" s="23">
        <f>W197/(D197+E197)</f>
        <v>6639.5714285714284</v>
      </c>
      <c r="AC197" s="114">
        <f>U197/Z197</f>
        <v>211.2590909090909</v>
      </c>
      <c r="AD197" s="114" t="s">
        <v>1567</v>
      </c>
      <c r="AE197" s="284">
        <v>1</v>
      </c>
    </row>
    <row r="198" spans="1:31" x14ac:dyDescent="0.25">
      <c r="A198" s="21" t="s">
        <v>588</v>
      </c>
      <c r="B198" s="38" t="s">
        <v>537</v>
      </c>
      <c r="C198" s="21" t="s">
        <v>549</v>
      </c>
      <c r="D198" s="21">
        <v>0</v>
      </c>
      <c r="E198" s="21">
        <v>7</v>
      </c>
      <c r="F198" s="21" t="s">
        <v>528</v>
      </c>
      <c r="G198" s="21" t="s">
        <v>549</v>
      </c>
      <c r="H198" s="21">
        <v>0</v>
      </c>
      <c r="I198" s="21">
        <v>20</v>
      </c>
      <c r="J198" s="21">
        <v>10</v>
      </c>
      <c r="K198" s="23">
        <v>20078.599999999999</v>
      </c>
      <c r="L198" s="23">
        <v>0</v>
      </c>
      <c r="M198" s="23">
        <v>4015.72</v>
      </c>
      <c r="N198" s="23">
        <v>0</v>
      </c>
      <c r="O198" s="23">
        <v>935</v>
      </c>
      <c r="P198" s="23">
        <v>403.8</v>
      </c>
      <c r="Q198" s="23">
        <v>10362</v>
      </c>
      <c r="R198" s="23">
        <v>1000</v>
      </c>
      <c r="S198" s="23">
        <v>0</v>
      </c>
      <c r="T198" s="23">
        <v>8800</v>
      </c>
      <c r="U198" s="23">
        <v>45595.12</v>
      </c>
      <c r="V198" s="23">
        <v>0</v>
      </c>
      <c r="W198" s="114">
        <f>U198+V198</f>
        <v>45595.12</v>
      </c>
      <c r="X198" s="21">
        <v>17500</v>
      </c>
      <c r="Y198" s="21">
        <v>20</v>
      </c>
      <c r="Z198" s="21">
        <v>220</v>
      </c>
      <c r="AA198" s="21">
        <v>220</v>
      </c>
      <c r="AB198" s="23">
        <f>W198/(D198+E198)</f>
        <v>6513.5885714285714</v>
      </c>
      <c r="AC198" s="114">
        <f>U198/Z198</f>
        <v>207.25054545454546</v>
      </c>
      <c r="AD198" s="114" t="s">
        <v>1567</v>
      </c>
      <c r="AE198" s="284">
        <v>1</v>
      </c>
    </row>
    <row r="199" spans="1:31" x14ac:dyDescent="0.25">
      <c r="A199" s="21" t="s">
        <v>588</v>
      </c>
      <c r="B199" s="38" t="s">
        <v>442</v>
      </c>
      <c r="C199" s="21" t="s">
        <v>466</v>
      </c>
      <c r="D199" s="21">
        <v>7.2</v>
      </c>
      <c r="E199" s="21">
        <v>0</v>
      </c>
      <c r="F199" s="21" t="s">
        <v>177</v>
      </c>
      <c r="G199" s="21" t="s">
        <v>466</v>
      </c>
      <c r="H199" s="21">
        <v>0</v>
      </c>
      <c r="I199" s="21">
        <v>20</v>
      </c>
      <c r="J199" s="21">
        <v>9</v>
      </c>
      <c r="K199" s="23">
        <v>19116</v>
      </c>
      <c r="L199" s="23">
        <v>0</v>
      </c>
      <c r="M199" s="23">
        <v>3823.2</v>
      </c>
      <c r="N199" s="23">
        <v>0</v>
      </c>
      <c r="O199" s="23">
        <v>935</v>
      </c>
      <c r="P199" s="23">
        <v>403.8</v>
      </c>
      <c r="Q199" s="23">
        <v>10074</v>
      </c>
      <c r="R199" s="23">
        <v>1000</v>
      </c>
      <c r="S199" s="23">
        <v>0</v>
      </c>
      <c r="T199" s="23">
        <v>8800</v>
      </c>
      <c r="U199" s="23">
        <v>44152</v>
      </c>
      <c r="V199" s="23">
        <v>0</v>
      </c>
      <c r="W199" s="114">
        <f>U199+V199</f>
        <v>44152</v>
      </c>
      <c r="X199" s="21">
        <v>18000</v>
      </c>
      <c r="Y199" s="21">
        <v>20</v>
      </c>
      <c r="Z199" s="21">
        <v>220</v>
      </c>
      <c r="AA199" s="21">
        <v>200</v>
      </c>
      <c r="AB199" s="23">
        <f>W199/(D199+E199)</f>
        <v>6132.2222222222217</v>
      </c>
      <c r="AC199" s="114">
        <f>U199/Z199</f>
        <v>200.69090909090909</v>
      </c>
      <c r="AD199" s="114" t="s">
        <v>1567</v>
      </c>
      <c r="AE199" s="284"/>
    </row>
    <row r="200" spans="1:31" x14ac:dyDescent="0.25">
      <c r="A200" s="21" t="s">
        <v>588</v>
      </c>
      <c r="B200" s="38" t="s">
        <v>488</v>
      </c>
      <c r="C200" s="21" t="s">
        <v>494</v>
      </c>
      <c r="D200" s="21">
        <v>7.5</v>
      </c>
      <c r="E200" s="21">
        <v>0</v>
      </c>
      <c r="F200" s="21" t="s">
        <v>177</v>
      </c>
      <c r="G200" s="21" t="s">
        <v>494</v>
      </c>
      <c r="H200" s="21">
        <v>0</v>
      </c>
      <c r="I200" s="21">
        <v>20</v>
      </c>
      <c r="J200" s="21">
        <v>9</v>
      </c>
      <c r="K200" s="23">
        <v>19116</v>
      </c>
      <c r="L200" s="23">
        <v>0</v>
      </c>
      <c r="M200" s="23">
        <v>3823.2</v>
      </c>
      <c r="N200" s="23">
        <v>0</v>
      </c>
      <c r="O200" s="23">
        <v>935</v>
      </c>
      <c r="P200" s="23">
        <v>403.8</v>
      </c>
      <c r="Q200" s="23">
        <v>10074</v>
      </c>
      <c r="R200" s="23">
        <v>1000</v>
      </c>
      <c r="S200" s="23">
        <v>0</v>
      </c>
      <c r="T200" s="23">
        <v>8800</v>
      </c>
      <c r="U200" s="23">
        <v>44152</v>
      </c>
      <c r="V200" s="23">
        <v>0</v>
      </c>
      <c r="W200" s="114">
        <f>U200+V200</f>
        <v>44152</v>
      </c>
      <c r="X200" s="21">
        <v>18000</v>
      </c>
      <c r="Y200" s="21">
        <v>20</v>
      </c>
      <c r="Z200" s="21">
        <v>200</v>
      </c>
      <c r="AA200" s="21">
        <v>200</v>
      </c>
      <c r="AB200" s="23">
        <f>W200/(D200+E200)</f>
        <v>5886.9333333333334</v>
      </c>
      <c r="AC200" s="114">
        <f>U200/Z200</f>
        <v>220.76</v>
      </c>
      <c r="AD200" s="114" t="s">
        <v>1567</v>
      </c>
      <c r="AE200" s="284"/>
    </row>
    <row r="201" spans="1:31" x14ac:dyDescent="0.25">
      <c r="A201" s="21" t="s">
        <v>894</v>
      </c>
      <c r="B201" s="38" t="s">
        <v>1165</v>
      </c>
      <c r="C201" s="21" t="s">
        <v>1179</v>
      </c>
      <c r="D201" s="21">
        <v>0</v>
      </c>
      <c r="E201" s="21">
        <v>6.81</v>
      </c>
      <c r="F201" s="21" t="s">
        <v>544</v>
      </c>
      <c r="G201" s="21" t="s">
        <v>1179</v>
      </c>
      <c r="H201" s="21">
        <v>0</v>
      </c>
      <c r="I201" s="21">
        <v>10</v>
      </c>
      <c r="J201" s="21">
        <v>11</v>
      </c>
      <c r="K201" s="23">
        <v>11525.4</v>
      </c>
      <c r="L201" s="23">
        <v>181.02</v>
      </c>
      <c r="M201" s="23">
        <v>1804.87</v>
      </c>
      <c r="N201" s="23">
        <v>0</v>
      </c>
      <c r="O201" s="23">
        <v>496.6</v>
      </c>
      <c r="P201" s="23">
        <v>1150.2</v>
      </c>
      <c r="Q201" s="23">
        <v>3374</v>
      </c>
      <c r="R201" s="23">
        <v>570</v>
      </c>
      <c r="S201" s="23">
        <v>0</v>
      </c>
      <c r="T201" s="23">
        <v>4608</v>
      </c>
      <c r="U201" s="23">
        <v>23710.09</v>
      </c>
      <c r="V201" s="23">
        <v>0</v>
      </c>
      <c r="W201" s="23">
        <f>U201+V201</f>
        <v>23710.09</v>
      </c>
      <c r="X201" s="21">
        <v>8750</v>
      </c>
      <c r="Y201" s="21">
        <v>10</v>
      </c>
      <c r="Z201" s="21">
        <v>110</v>
      </c>
      <c r="AA201" s="21">
        <v>110</v>
      </c>
      <c r="AB201" s="23">
        <f>W201/(D201+E201)</f>
        <v>3481.6578560939797</v>
      </c>
      <c r="AC201" s="23">
        <f>W201/Z201</f>
        <v>215.54627272727274</v>
      </c>
      <c r="AD201" s="23" t="s">
        <v>1900</v>
      </c>
      <c r="AE201" s="284">
        <v>0.51</v>
      </c>
    </row>
    <row r="202" spans="1:31" x14ac:dyDescent="0.25">
      <c r="A202" s="21" t="s">
        <v>650</v>
      </c>
      <c r="B202" s="38" t="s">
        <v>2027</v>
      </c>
      <c r="C202" s="21" t="s">
        <v>2033</v>
      </c>
      <c r="D202" s="1">
        <v>0</v>
      </c>
      <c r="E202" s="1">
        <v>27.74</v>
      </c>
      <c r="F202" s="1" t="s">
        <v>544</v>
      </c>
      <c r="G202" s="1" t="s">
        <v>2033</v>
      </c>
      <c r="H202" s="1">
        <v>0</v>
      </c>
      <c r="I202" s="1">
        <v>22</v>
      </c>
      <c r="J202" s="21">
        <v>11</v>
      </c>
      <c r="K202" s="13">
        <v>30397.18</v>
      </c>
      <c r="L202" s="13">
        <v>479.73</v>
      </c>
      <c r="M202" s="13">
        <v>4760.2</v>
      </c>
      <c r="N202" s="13">
        <v>0</v>
      </c>
      <c r="O202" s="13">
        <v>1324.4</v>
      </c>
      <c r="P202" s="13">
        <v>6476.8</v>
      </c>
      <c r="Q202" s="13">
        <v>3757.6</v>
      </c>
      <c r="R202" s="13">
        <v>1404.7</v>
      </c>
      <c r="S202" s="13">
        <v>0</v>
      </c>
      <c r="T202" s="13">
        <v>0</v>
      </c>
      <c r="U202" s="13">
        <v>48600.61</v>
      </c>
      <c r="V202" s="13">
        <v>0</v>
      </c>
      <c r="W202" s="13">
        <f>U202+V202</f>
        <v>48600.61</v>
      </c>
      <c r="X202" s="1">
        <v>33288</v>
      </c>
      <c r="Y202" s="1">
        <v>0</v>
      </c>
      <c r="Z202" s="1">
        <v>242</v>
      </c>
      <c r="AA202" s="1">
        <v>223</v>
      </c>
      <c r="AB202" s="13">
        <f>W202/(D202+E202)</f>
        <v>1752.0046863734681</v>
      </c>
      <c r="AC202" s="13">
        <f>W202/Z202</f>
        <v>200.82896694214875</v>
      </c>
      <c r="AD202" s="13" t="s">
        <v>1531</v>
      </c>
      <c r="AE202" s="285">
        <v>0.48</v>
      </c>
    </row>
    <row r="203" spans="1:31" x14ac:dyDescent="0.25">
      <c r="A203" s="21" t="s">
        <v>1106</v>
      </c>
      <c r="B203" s="39" t="s">
        <v>1101</v>
      </c>
      <c r="C203" s="21" t="s">
        <v>1105</v>
      </c>
      <c r="D203" s="21">
        <v>0</v>
      </c>
      <c r="E203" s="21">
        <v>27.74</v>
      </c>
      <c r="F203" s="21" t="s">
        <v>544</v>
      </c>
      <c r="G203" s="21" t="s">
        <v>1105</v>
      </c>
      <c r="H203" s="21">
        <v>0</v>
      </c>
      <c r="I203" s="21">
        <v>20</v>
      </c>
      <c r="J203" s="21">
        <v>11</v>
      </c>
      <c r="K203" s="114">
        <v>24061.200000000001</v>
      </c>
      <c r="L203" s="114">
        <v>382.24</v>
      </c>
      <c r="M203" s="114">
        <v>3767.98</v>
      </c>
      <c r="N203" s="114">
        <v>0</v>
      </c>
      <c r="O203" s="114">
        <v>1029.2</v>
      </c>
      <c r="P203" s="114">
        <v>7642.8</v>
      </c>
      <c r="Q203" s="114">
        <v>7882</v>
      </c>
      <c r="R203" s="114">
        <v>1140</v>
      </c>
      <c r="S203" s="114">
        <v>0</v>
      </c>
      <c r="T203" s="23">
        <v>0</v>
      </c>
      <c r="U203" s="114">
        <v>45905.42</v>
      </c>
      <c r="V203" s="23">
        <v>0</v>
      </c>
      <c r="W203" s="23">
        <f>U203+V203</f>
        <v>45905.42</v>
      </c>
      <c r="X203" s="21">
        <v>65000</v>
      </c>
      <c r="Y203" s="21">
        <v>0</v>
      </c>
      <c r="Z203" s="21">
        <v>220</v>
      </c>
      <c r="AA203" s="21">
        <v>191</v>
      </c>
      <c r="AB203" s="23">
        <f>W203/(D203+E203)</f>
        <v>1654.8457101658255</v>
      </c>
      <c r="AC203" s="23">
        <f>W203/Z203</f>
        <v>208.661</v>
      </c>
      <c r="AD203" s="23" t="s">
        <v>1531</v>
      </c>
      <c r="AE203" s="284">
        <v>0.93</v>
      </c>
    </row>
    <row r="204" spans="1:31" x14ac:dyDescent="0.25">
      <c r="A204" s="21" t="s">
        <v>268</v>
      </c>
      <c r="B204" s="39" t="s">
        <v>256</v>
      </c>
      <c r="C204" s="21" t="s">
        <v>272</v>
      </c>
      <c r="D204" s="21">
        <v>9.5</v>
      </c>
      <c r="E204" s="21">
        <v>0</v>
      </c>
      <c r="F204" s="21" t="s">
        <v>177</v>
      </c>
      <c r="G204" s="21" t="s">
        <v>272</v>
      </c>
      <c r="H204" s="21">
        <v>0</v>
      </c>
      <c r="I204" s="21">
        <v>20</v>
      </c>
      <c r="J204" s="21">
        <v>11</v>
      </c>
      <c r="K204" s="114">
        <v>14124</v>
      </c>
      <c r="L204" s="114">
        <v>0</v>
      </c>
      <c r="M204" s="114">
        <v>2824.8</v>
      </c>
      <c r="N204" s="114">
        <v>0</v>
      </c>
      <c r="O204" s="114">
        <v>1042</v>
      </c>
      <c r="P204" s="114">
        <v>43</v>
      </c>
      <c r="Q204" s="114">
        <v>4800</v>
      </c>
      <c r="R204" s="114">
        <v>700</v>
      </c>
      <c r="S204" s="114">
        <v>0</v>
      </c>
      <c r="T204" s="23">
        <v>0</v>
      </c>
      <c r="U204" s="114">
        <v>23533.8</v>
      </c>
      <c r="V204" s="23">
        <v>0</v>
      </c>
      <c r="W204" s="23">
        <f>U204+V204</f>
        <v>23533.8</v>
      </c>
      <c r="X204" s="21">
        <v>23750</v>
      </c>
      <c r="Y204" s="21">
        <v>0</v>
      </c>
      <c r="Z204" s="21">
        <v>240</v>
      </c>
      <c r="AA204" s="21">
        <v>240</v>
      </c>
      <c r="AB204" s="23">
        <f>W204/(D204+E204)</f>
        <v>2477.242105263158</v>
      </c>
      <c r="AC204" s="23">
        <f>W204/Z204</f>
        <v>98.05749999999999</v>
      </c>
      <c r="AD204" s="23" t="s">
        <v>1531</v>
      </c>
      <c r="AE204" s="284"/>
    </row>
    <row r="205" spans="1:31" x14ac:dyDescent="0.25">
      <c r="A205" s="21" t="s">
        <v>389</v>
      </c>
      <c r="B205" s="39" t="s">
        <v>396</v>
      </c>
      <c r="C205" s="21" t="s">
        <v>390</v>
      </c>
      <c r="D205" s="21">
        <v>3.5</v>
      </c>
      <c r="E205" s="21">
        <v>0</v>
      </c>
      <c r="F205" s="21" t="s">
        <v>191</v>
      </c>
      <c r="G205" s="21" t="s">
        <v>390</v>
      </c>
      <c r="H205" s="21">
        <v>0</v>
      </c>
      <c r="I205" s="21">
        <v>20</v>
      </c>
      <c r="J205" s="21">
        <v>11</v>
      </c>
      <c r="K205" s="114">
        <v>13771.8</v>
      </c>
      <c r="L205" s="114">
        <v>0</v>
      </c>
      <c r="M205" s="114">
        <v>2754.36</v>
      </c>
      <c r="N205" s="114">
        <v>0</v>
      </c>
      <c r="O205" s="114">
        <v>943.8</v>
      </c>
      <c r="P205" s="114">
        <v>29</v>
      </c>
      <c r="Q205" s="114">
        <v>3644.8</v>
      </c>
      <c r="R205" s="114">
        <v>700</v>
      </c>
      <c r="S205" s="114">
        <v>0</v>
      </c>
      <c r="T205" s="23">
        <v>0</v>
      </c>
      <c r="U205" s="114">
        <v>21843.759999999998</v>
      </c>
      <c r="V205" s="23">
        <v>0</v>
      </c>
      <c r="W205" s="114">
        <f>U205+V205</f>
        <v>21843.759999999998</v>
      </c>
      <c r="X205" s="21">
        <v>8750</v>
      </c>
      <c r="Y205" s="21">
        <v>0</v>
      </c>
      <c r="Z205" s="21">
        <v>240</v>
      </c>
      <c r="AA205" s="21">
        <v>240</v>
      </c>
      <c r="AB205" s="23">
        <f>W205/(D205+E205)</f>
        <v>6241.074285714285</v>
      </c>
      <c r="AC205" s="23">
        <f>W205/Z205</f>
        <v>91.015666666666661</v>
      </c>
      <c r="AD205" s="23" t="s">
        <v>1517</v>
      </c>
      <c r="AE205" s="284"/>
    </row>
    <row r="206" spans="1:31" x14ac:dyDescent="0.25">
      <c r="A206" s="1" t="s">
        <v>1159</v>
      </c>
      <c r="B206" s="31" t="s">
        <v>1184</v>
      </c>
      <c r="C206" s="1" t="s">
        <v>1185</v>
      </c>
      <c r="D206" s="1">
        <v>0</v>
      </c>
      <c r="E206" s="1">
        <v>2.4300000000000002</v>
      </c>
      <c r="F206" s="1" t="s">
        <v>544</v>
      </c>
      <c r="G206" s="1" t="s">
        <v>1185</v>
      </c>
      <c r="H206" s="1">
        <v>0</v>
      </c>
      <c r="I206" s="1">
        <v>4</v>
      </c>
      <c r="J206" s="1">
        <v>11</v>
      </c>
      <c r="K206" s="13">
        <v>4880.6000000000004</v>
      </c>
      <c r="L206" s="13">
        <v>76.819999999999993</v>
      </c>
      <c r="M206" s="13">
        <v>764.3</v>
      </c>
      <c r="N206" s="13">
        <v>0</v>
      </c>
      <c r="O206" s="13">
        <v>209.76</v>
      </c>
      <c r="P206" s="13">
        <v>485.48</v>
      </c>
      <c r="Q206" s="13">
        <v>1867.2</v>
      </c>
      <c r="R206" s="13">
        <v>228</v>
      </c>
      <c r="S206" s="13">
        <v>0</v>
      </c>
      <c r="T206" s="13">
        <v>0</v>
      </c>
      <c r="U206" s="13">
        <v>8512.17</v>
      </c>
      <c r="V206" s="13">
        <v>0</v>
      </c>
      <c r="W206" s="13">
        <f>U206+V206</f>
        <v>8512.17</v>
      </c>
      <c r="X206" s="1">
        <v>3500</v>
      </c>
      <c r="Y206" s="1">
        <v>0</v>
      </c>
      <c r="Z206" s="1">
        <v>44</v>
      </c>
      <c r="AA206" s="1">
        <v>43</v>
      </c>
      <c r="AB206" s="13">
        <f>W206/(D206+E206)</f>
        <v>3502.9506172839506</v>
      </c>
      <c r="AC206" s="13">
        <f>W206/Z206</f>
        <v>193.4584090909091</v>
      </c>
      <c r="AD206" s="13" t="s">
        <v>1527</v>
      </c>
      <c r="AE206" s="285">
        <v>0.56999999999999995</v>
      </c>
    </row>
    <row r="207" spans="1:31" x14ac:dyDescent="0.25">
      <c r="A207" s="21" t="s">
        <v>268</v>
      </c>
      <c r="B207" s="39" t="s">
        <v>222</v>
      </c>
      <c r="C207" s="21" t="s">
        <v>269</v>
      </c>
      <c r="D207" s="21">
        <v>3.5</v>
      </c>
      <c r="E207" s="21">
        <v>0</v>
      </c>
      <c r="F207" s="21" t="s">
        <v>177</v>
      </c>
      <c r="G207" s="21" t="s">
        <v>269</v>
      </c>
      <c r="H207" s="21">
        <v>0</v>
      </c>
      <c r="I207" s="21">
        <v>20</v>
      </c>
      <c r="J207" s="21">
        <v>11</v>
      </c>
      <c r="K207" s="114">
        <v>13552</v>
      </c>
      <c r="L207" s="114">
        <v>0</v>
      </c>
      <c r="M207" s="114">
        <v>2688.4</v>
      </c>
      <c r="N207" s="114">
        <v>0</v>
      </c>
      <c r="O207" s="114">
        <v>860.2</v>
      </c>
      <c r="P207" s="114">
        <v>29</v>
      </c>
      <c r="Q207" s="114">
        <v>3644.8</v>
      </c>
      <c r="R207" s="114">
        <v>700</v>
      </c>
      <c r="S207" s="114">
        <v>0</v>
      </c>
      <c r="T207" s="23">
        <v>0</v>
      </c>
      <c r="U207" s="114">
        <v>21364.400000000001</v>
      </c>
      <c r="V207" s="23">
        <v>0</v>
      </c>
      <c r="W207" s="23">
        <f>U207+V207</f>
        <v>21364.400000000001</v>
      </c>
      <c r="X207" s="21">
        <v>8750</v>
      </c>
      <c r="Y207" s="21">
        <v>0</v>
      </c>
      <c r="Z207" s="21">
        <v>240</v>
      </c>
      <c r="AA207" s="21">
        <v>240</v>
      </c>
      <c r="AB207" s="23">
        <f>W207/(D207+E207)</f>
        <v>6104.1142857142859</v>
      </c>
      <c r="AC207" s="23">
        <f>W207/Z207</f>
        <v>89.018333333333345</v>
      </c>
      <c r="AD207" s="23" t="s">
        <v>1527</v>
      </c>
      <c r="AE207" s="284"/>
    </row>
    <row r="208" spans="1:31" x14ac:dyDescent="0.25">
      <c r="A208" s="21" t="s">
        <v>652</v>
      </c>
      <c r="B208" s="39" t="s">
        <v>1111</v>
      </c>
      <c r="C208" s="21" t="s">
        <v>1123</v>
      </c>
      <c r="D208" s="21">
        <v>0</v>
      </c>
      <c r="E208" s="21">
        <v>26</v>
      </c>
      <c r="F208" s="21" t="s">
        <v>544</v>
      </c>
      <c r="G208" s="21" t="s">
        <v>1123</v>
      </c>
      <c r="H208" s="21">
        <v>0</v>
      </c>
      <c r="I208" s="21">
        <v>22</v>
      </c>
      <c r="J208" s="21">
        <v>11</v>
      </c>
      <c r="K208" s="114">
        <v>27791.94</v>
      </c>
      <c r="L208" s="114">
        <v>441.51</v>
      </c>
      <c r="M208" s="114">
        <v>4352.22</v>
      </c>
      <c r="N208" s="114">
        <v>0</v>
      </c>
      <c r="O208" s="114">
        <v>1610.84</v>
      </c>
      <c r="P208" s="114">
        <v>8869.74</v>
      </c>
      <c r="Q208" s="114">
        <v>6001.6</v>
      </c>
      <c r="R208" s="114">
        <v>1254</v>
      </c>
      <c r="S208" s="114">
        <v>0</v>
      </c>
      <c r="T208" s="23">
        <v>0</v>
      </c>
      <c r="U208" s="114">
        <v>50321.85</v>
      </c>
      <c r="V208" s="23">
        <v>0</v>
      </c>
      <c r="W208" s="23">
        <f>V208+U208</f>
        <v>50321.85</v>
      </c>
      <c r="X208" s="26">
        <v>65000</v>
      </c>
      <c r="Y208" s="21">
        <v>0</v>
      </c>
      <c r="Z208" s="21">
        <v>242</v>
      </c>
      <c r="AA208" s="21">
        <v>106</v>
      </c>
      <c r="AB208" s="23">
        <f>W208/(D208+E208)</f>
        <v>1935.4557692307692</v>
      </c>
      <c r="AC208" s="23">
        <f>W208/Z208</f>
        <v>207.94152892561982</v>
      </c>
      <c r="AD208" s="23" t="s">
        <v>1564</v>
      </c>
      <c r="AE208" s="284">
        <v>1</v>
      </c>
    </row>
    <row r="209" spans="1:31" x14ac:dyDescent="0.25">
      <c r="A209" s="21" t="s">
        <v>1161</v>
      </c>
      <c r="B209" s="31" t="s">
        <v>1957</v>
      </c>
      <c r="C209" s="1" t="s">
        <v>1971</v>
      </c>
      <c r="D209" s="1">
        <v>0</v>
      </c>
      <c r="E209" s="1">
        <v>26</v>
      </c>
      <c r="F209" s="1" t="s">
        <v>544</v>
      </c>
      <c r="G209" s="1" t="s">
        <v>1971</v>
      </c>
      <c r="H209" s="1">
        <v>0</v>
      </c>
      <c r="I209" s="1">
        <v>20</v>
      </c>
      <c r="J209" s="1">
        <v>11</v>
      </c>
      <c r="K209" s="13">
        <v>27633.8</v>
      </c>
      <c r="L209" s="13">
        <v>436.12</v>
      </c>
      <c r="M209" s="13">
        <v>4327.45</v>
      </c>
      <c r="N209" s="13">
        <v>0</v>
      </c>
      <c r="O209" s="13">
        <v>1204</v>
      </c>
      <c r="P209" s="13">
        <v>5888</v>
      </c>
      <c r="Q209" s="13">
        <v>3416</v>
      </c>
      <c r="R209" s="13">
        <v>1277</v>
      </c>
      <c r="S209" s="13">
        <v>0</v>
      </c>
      <c r="T209" s="13">
        <v>0</v>
      </c>
      <c r="U209" s="13">
        <v>44182.37</v>
      </c>
      <c r="V209" s="13">
        <v>0</v>
      </c>
      <c r="W209" s="13">
        <f>U209+V209</f>
        <v>44182.37</v>
      </c>
      <c r="X209" s="1">
        <v>28600</v>
      </c>
      <c r="Y209" s="1">
        <v>0</v>
      </c>
      <c r="Z209" s="1">
        <v>220</v>
      </c>
      <c r="AA209" s="1">
        <v>207</v>
      </c>
      <c r="AB209" s="13">
        <f>W209/(D209+E209)</f>
        <v>1699.3219230769232</v>
      </c>
      <c r="AC209" s="13">
        <f>W209/Z209</f>
        <v>200.82895454545456</v>
      </c>
      <c r="AD209" s="13" t="s">
        <v>1564</v>
      </c>
      <c r="AE209" s="285">
        <v>0.44</v>
      </c>
    </row>
    <row r="210" spans="1:31" x14ac:dyDescent="0.25">
      <c r="A210" s="21" t="s">
        <v>378</v>
      </c>
      <c r="B210" s="38" t="s">
        <v>562</v>
      </c>
      <c r="C210" s="21" t="s">
        <v>590</v>
      </c>
      <c r="D210" s="21">
        <v>26</v>
      </c>
      <c r="E210" s="21">
        <v>0</v>
      </c>
      <c r="F210" s="21" t="s">
        <v>177</v>
      </c>
      <c r="G210" s="21" t="s">
        <v>590</v>
      </c>
      <c r="H210" s="21">
        <v>0</v>
      </c>
      <c r="I210" s="21">
        <v>20</v>
      </c>
      <c r="J210" s="21">
        <v>13</v>
      </c>
      <c r="K210" s="23">
        <v>23819.599999999999</v>
      </c>
      <c r="L210" s="23">
        <v>0</v>
      </c>
      <c r="M210" s="23">
        <v>4763.92</v>
      </c>
      <c r="N210" s="23">
        <v>0</v>
      </c>
      <c r="O210" s="23">
        <v>980.2</v>
      </c>
      <c r="P210" s="23">
        <v>6001</v>
      </c>
      <c r="Q210" s="23">
        <v>10362</v>
      </c>
      <c r="R210" s="23">
        <v>999.88</v>
      </c>
      <c r="S210" s="23">
        <v>0</v>
      </c>
      <c r="T210" s="23">
        <v>11200</v>
      </c>
      <c r="U210" s="23">
        <v>58126.6</v>
      </c>
      <c r="V210" s="23">
        <v>0</v>
      </c>
      <c r="W210" s="23">
        <f>U210+V210</f>
        <v>58126.6</v>
      </c>
      <c r="X210" s="21">
        <v>65000</v>
      </c>
      <c r="Y210" s="21">
        <v>20</v>
      </c>
      <c r="Z210" s="21">
        <v>240</v>
      </c>
      <c r="AA210" s="21">
        <v>316</v>
      </c>
      <c r="AB210" s="23">
        <f>W210/(D210+E210)</f>
        <v>2235.6384615384613</v>
      </c>
      <c r="AC210" s="114">
        <f>W210/Z210</f>
        <v>242.19416666666666</v>
      </c>
      <c r="AD210" s="114" t="s">
        <v>1564</v>
      </c>
      <c r="AE210" s="284"/>
    </row>
    <row r="211" spans="1:31" x14ac:dyDescent="0.25">
      <c r="A211" s="21" t="s">
        <v>990</v>
      </c>
      <c r="B211" s="38" t="s">
        <v>1111</v>
      </c>
      <c r="C211" s="21" t="s">
        <v>1121</v>
      </c>
      <c r="D211" s="21">
        <v>0</v>
      </c>
      <c r="E211" s="21">
        <v>25.77</v>
      </c>
      <c r="F211" s="21" t="s">
        <v>544</v>
      </c>
      <c r="G211" s="21" t="s">
        <v>1121</v>
      </c>
      <c r="H211" s="21">
        <v>0</v>
      </c>
      <c r="I211" s="21">
        <v>18</v>
      </c>
      <c r="J211" s="21">
        <v>11</v>
      </c>
      <c r="K211" s="23">
        <v>22738.86</v>
      </c>
      <c r="L211" s="23">
        <v>361.23</v>
      </c>
      <c r="M211" s="23">
        <v>3560.91</v>
      </c>
      <c r="N211" s="23">
        <v>0</v>
      </c>
      <c r="O211" s="23">
        <v>1317.96</v>
      </c>
      <c r="P211" s="23">
        <v>7257.06</v>
      </c>
      <c r="Q211" s="23">
        <v>4910.3999999999996</v>
      </c>
      <c r="R211" s="23">
        <v>1026</v>
      </c>
      <c r="S211" s="23">
        <v>0</v>
      </c>
      <c r="T211" s="23">
        <v>0</v>
      </c>
      <c r="U211" s="23">
        <v>41172.42</v>
      </c>
      <c r="V211" s="23">
        <v>0</v>
      </c>
      <c r="W211" s="23">
        <f>U211+V211</f>
        <v>41172.42</v>
      </c>
      <c r="X211" s="21">
        <v>58500</v>
      </c>
      <c r="Y211" s="21">
        <v>0</v>
      </c>
      <c r="Z211" s="21">
        <v>198</v>
      </c>
      <c r="AA211" s="21">
        <v>96</v>
      </c>
      <c r="AB211" s="23">
        <f>W211/(D211+E211)</f>
        <v>1597.6880093131547</v>
      </c>
      <c r="AC211" s="23">
        <f>W211/Z211</f>
        <v>207.94151515151515</v>
      </c>
      <c r="AD211" s="23" t="s">
        <v>1583</v>
      </c>
      <c r="AE211" s="284">
        <v>0.9</v>
      </c>
    </row>
    <row r="212" spans="1:31" x14ac:dyDescent="0.25">
      <c r="A212" s="21" t="s">
        <v>1279</v>
      </c>
      <c r="B212" s="38" t="s">
        <v>1965</v>
      </c>
      <c r="C212" s="21" t="s">
        <v>1966</v>
      </c>
      <c r="D212" s="21">
        <v>0</v>
      </c>
      <c r="E212" s="21">
        <v>25.78</v>
      </c>
      <c r="F212" s="21" t="s">
        <v>544</v>
      </c>
      <c r="G212" s="21" t="s">
        <v>1966</v>
      </c>
      <c r="H212" s="21">
        <v>0</v>
      </c>
      <c r="I212" s="21">
        <v>20</v>
      </c>
      <c r="J212" s="21">
        <v>11</v>
      </c>
      <c r="K212" s="23">
        <v>27633.8</v>
      </c>
      <c r="L212" s="23">
        <v>436.12</v>
      </c>
      <c r="M212" s="23">
        <v>4327.45</v>
      </c>
      <c r="N212" s="23">
        <v>0</v>
      </c>
      <c r="O212" s="23">
        <v>1204</v>
      </c>
      <c r="P212" s="23">
        <v>5888</v>
      </c>
      <c r="Q212" s="23">
        <v>3416</v>
      </c>
      <c r="R212" s="23">
        <v>1277</v>
      </c>
      <c r="S212" s="23">
        <v>0</v>
      </c>
      <c r="T212" s="23">
        <v>0</v>
      </c>
      <c r="U212" s="23">
        <v>44182.37</v>
      </c>
      <c r="V212" s="23">
        <v>0</v>
      </c>
      <c r="W212" s="23">
        <f>U212+V212</f>
        <v>44182.37</v>
      </c>
      <c r="X212" s="21">
        <v>28358</v>
      </c>
      <c r="Y212" s="21">
        <v>0</v>
      </c>
      <c r="Z212" s="21">
        <v>220</v>
      </c>
      <c r="AA212" s="21">
        <v>220</v>
      </c>
      <c r="AB212" s="23">
        <f>W212/(D212+E212)</f>
        <v>1713.8235065942592</v>
      </c>
      <c r="AC212" s="23">
        <f>W212/Z212</f>
        <v>200.82895454545456</v>
      </c>
      <c r="AD212" s="23" t="s">
        <v>1583</v>
      </c>
      <c r="AE212" s="284">
        <v>0.44</v>
      </c>
    </row>
    <row r="213" spans="1:31" x14ac:dyDescent="0.25">
      <c r="A213" s="21" t="s">
        <v>464</v>
      </c>
      <c r="B213" s="38" t="s">
        <v>562</v>
      </c>
      <c r="C213" s="21" t="s">
        <v>586</v>
      </c>
      <c r="D213" s="21">
        <v>26</v>
      </c>
      <c r="E213" s="21">
        <v>0</v>
      </c>
      <c r="F213" s="21" t="s">
        <v>191</v>
      </c>
      <c r="G213" s="21" t="s">
        <v>586</v>
      </c>
      <c r="H213" s="21">
        <v>0</v>
      </c>
      <c r="I213" s="21">
        <v>20</v>
      </c>
      <c r="J213" s="21">
        <v>11</v>
      </c>
      <c r="K213" s="23">
        <v>23819.599999999999</v>
      </c>
      <c r="L213" s="23">
        <v>0</v>
      </c>
      <c r="M213" s="23">
        <v>4763.92</v>
      </c>
      <c r="N213" s="23">
        <v>0</v>
      </c>
      <c r="O213" s="23">
        <v>980.2</v>
      </c>
      <c r="P213" s="23">
        <v>6001</v>
      </c>
      <c r="Q213" s="23">
        <v>10362</v>
      </c>
      <c r="R213" s="23">
        <v>999.88</v>
      </c>
      <c r="S213" s="23">
        <v>0</v>
      </c>
      <c r="T213" s="23">
        <v>11200</v>
      </c>
      <c r="U213" s="23">
        <v>58126.6</v>
      </c>
      <c r="V213" s="23">
        <v>0</v>
      </c>
      <c r="W213" s="23">
        <f>U213+V213</f>
        <v>58126.6</v>
      </c>
      <c r="X213" s="21">
        <v>65000</v>
      </c>
      <c r="Y213" s="21">
        <v>20</v>
      </c>
      <c r="Z213" s="21">
        <v>260</v>
      </c>
      <c r="AA213" s="21">
        <v>280</v>
      </c>
      <c r="AB213" s="23">
        <f>W213/(D213+E213)</f>
        <v>2235.6384615384613</v>
      </c>
      <c r="AC213" s="23">
        <f>W213/Z213</f>
        <v>223.56384615384616</v>
      </c>
      <c r="AD213" s="23" t="s">
        <v>1583</v>
      </c>
      <c r="AE213" s="284"/>
    </row>
    <row r="214" spans="1:31" x14ac:dyDescent="0.25">
      <c r="A214" s="21" t="s">
        <v>1106</v>
      </c>
      <c r="B214" s="39" t="s">
        <v>1145</v>
      </c>
      <c r="C214" s="21" t="s">
        <v>1147</v>
      </c>
      <c r="D214" s="21">
        <v>0</v>
      </c>
      <c r="E214" s="21">
        <v>26.22</v>
      </c>
      <c r="F214" s="21" t="s">
        <v>544</v>
      </c>
      <c r="G214" s="21" t="s">
        <v>1147</v>
      </c>
      <c r="H214" s="21">
        <v>0</v>
      </c>
      <c r="I214" s="21">
        <v>20</v>
      </c>
      <c r="J214" s="21">
        <v>11</v>
      </c>
      <c r="K214" s="114">
        <v>25265.4</v>
      </c>
      <c r="L214" s="114">
        <v>401.37</v>
      </c>
      <c r="M214" s="114">
        <v>3956.56</v>
      </c>
      <c r="N214" s="114">
        <v>0</v>
      </c>
      <c r="O214" s="114">
        <v>1464.4</v>
      </c>
      <c r="P214" s="114">
        <v>8063.4</v>
      </c>
      <c r="Q214" s="114">
        <v>5456</v>
      </c>
      <c r="R214" s="114">
        <v>1140</v>
      </c>
      <c r="S214" s="114">
        <v>0</v>
      </c>
      <c r="T214" s="23">
        <v>0</v>
      </c>
      <c r="U214" s="114">
        <v>45747.13</v>
      </c>
      <c r="V214" s="23">
        <v>0</v>
      </c>
      <c r="W214" s="23">
        <f>U214+V214</f>
        <v>45747.13</v>
      </c>
      <c r="X214" s="21">
        <v>65000</v>
      </c>
      <c r="Y214" s="21">
        <v>0</v>
      </c>
      <c r="Z214" s="21">
        <v>220</v>
      </c>
      <c r="AA214" s="21">
        <v>183</v>
      </c>
      <c r="AB214" s="23">
        <f>W214/(D214+E214)</f>
        <v>1744.7418001525552</v>
      </c>
      <c r="AC214" s="23">
        <f>W214/Z214</f>
        <v>207.94149999999999</v>
      </c>
      <c r="AD214" s="23" t="s">
        <v>1569</v>
      </c>
      <c r="AE214" s="284">
        <v>0.99</v>
      </c>
    </row>
    <row r="215" spans="1:31" x14ac:dyDescent="0.25">
      <c r="A215" s="21" t="s">
        <v>1159</v>
      </c>
      <c r="B215" s="39" t="s">
        <v>1957</v>
      </c>
      <c r="C215" s="1" t="s">
        <v>1964</v>
      </c>
      <c r="D215" s="1">
        <v>0</v>
      </c>
      <c r="E215" s="1">
        <v>26.22</v>
      </c>
      <c r="F215" s="1" t="s">
        <v>544</v>
      </c>
      <c r="G215" s="1" t="s">
        <v>1964</v>
      </c>
      <c r="H215" s="1">
        <v>0</v>
      </c>
      <c r="I215" s="1">
        <v>21</v>
      </c>
      <c r="J215" s="1">
        <v>11</v>
      </c>
      <c r="K215" s="13">
        <v>29015.49</v>
      </c>
      <c r="L215" s="13">
        <v>457.92</v>
      </c>
      <c r="M215" s="13">
        <v>4543.83</v>
      </c>
      <c r="N215" s="13">
        <v>0</v>
      </c>
      <c r="O215" s="13">
        <v>1264.2</v>
      </c>
      <c r="P215" s="13">
        <v>6182.4</v>
      </c>
      <c r="Q215" s="13">
        <v>3586.8</v>
      </c>
      <c r="R215" s="13">
        <v>1340.85</v>
      </c>
      <c r="S215" s="13">
        <v>0</v>
      </c>
      <c r="T215" s="13">
        <v>0</v>
      </c>
      <c r="U215" s="13">
        <v>46391.49</v>
      </c>
      <c r="V215" s="13">
        <v>0</v>
      </c>
      <c r="W215" s="13">
        <f>U215+V215</f>
        <v>46391.49</v>
      </c>
      <c r="X215" s="1">
        <v>28842</v>
      </c>
      <c r="Y215" s="1">
        <v>0</v>
      </c>
      <c r="Z215" s="1">
        <v>231</v>
      </c>
      <c r="AA215" s="1">
        <v>231</v>
      </c>
      <c r="AB215" s="13">
        <f>W215/(D215+E215)</f>
        <v>1769.316933638444</v>
      </c>
      <c r="AC215" s="13">
        <f>W215/Z215</f>
        <v>200.82896103896104</v>
      </c>
      <c r="AD215" s="13" t="s">
        <v>1569</v>
      </c>
      <c r="AE215" s="285">
        <v>0.44</v>
      </c>
    </row>
    <row r="216" spans="1:31" x14ac:dyDescent="0.25">
      <c r="A216" s="21" t="s">
        <v>588</v>
      </c>
      <c r="B216" s="38" t="s">
        <v>562</v>
      </c>
      <c r="C216" s="21" t="s">
        <v>589</v>
      </c>
      <c r="D216" s="21">
        <v>26</v>
      </c>
      <c r="E216" s="21">
        <v>0</v>
      </c>
      <c r="F216" s="21" t="s">
        <v>177</v>
      </c>
      <c r="G216" s="21" t="s">
        <v>589</v>
      </c>
      <c r="H216" s="21">
        <v>0</v>
      </c>
      <c r="I216" s="21">
        <v>20</v>
      </c>
      <c r="J216" s="21">
        <v>13</v>
      </c>
      <c r="K216" s="23">
        <v>23819.599999999999</v>
      </c>
      <c r="L216" s="23">
        <v>0</v>
      </c>
      <c r="M216" s="23">
        <v>4763.92</v>
      </c>
      <c r="N216" s="23">
        <v>0</v>
      </c>
      <c r="O216" s="23">
        <v>980.2</v>
      </c>
      <c r="P216" s="23">
        <v>6001</v>
      </c>
      <c r="Q216" s="23">
        <v>10362</v>
      </c>
      <c r="R216" s="23">
        <v>999.88</v>
      </c>
      <c r="S216" s="23">
        <v>0</v>
      </c>
      <c r="T216" s="23">
        <v>11200</v>
      </c>
      <c r="U216" s="23">
        <v>58126.6</v>
      </c>
      <c r="V216" s="23">
        <v>0</v>
      </c>
      <c r="W216" s="114">
        <f>U216+V216</f>
        <v>58126.6</v>
      </c>
      <c r="X216" s="21">
        <v>65000</v>
      </c>
      <c r="Y216" s="21">
        <v>20</v>
      </c>
      <c r="Z216" s="21">
        <v>220</v>
      </c>
      <c r="AA216" s="21">
        <v>280</v>
      </c>
      <c r="AB216" s="23">
        <f>W216/(D216+E216)</f>
        <v>2235.6384615384613</v>
      </c>
      <c r="AC216" s="114">
        <f>U216/Z216</f>
        <v>264.21181818181816</v>
      </c>
      <c r="AD216" s="114" t="s">
        <v>1569</v>
      </c>
      <c r="AE216" s="284"/>
    </row>
    <row r="217" spans="1:31" x14ac:dyDescent="0.25">
      <c r="A217" s="21" t="s">
        <v>268</v>
      </c>
      <c r="B217" s="39" t="s">
        <v>257</v>
      </c>
      <c r="C217" s="21" t="s">
        <v>273</v>
      </c>
      <c r="D217" s="21">
        <v>5.4</v>
      </c>
      <c r="E217" s="21">
        <v>0</v>
      </c>
      <c r="F217" s="21" t="s">
        <v>177</v>
      </c>
      <c r="G217" s="21" t="s">
        <v>273</v>
      </c>
      <c r="H217" s="21">
        <v>0</v>
      </c>
      <c r="I217" s="21">
        <v>20</v>
      </c>
      <c r="J217" s="21">
        <v>11</v>
      </c>
      <c r="K217" s="114">
        <v>14124</v>
      </c>
      <c r="L217" s="114">
        <v>0</v>
      </c>
      <c r="M217" s="114">
        <v>2824.8</v>
      </c>
      <c r="N217" s="114">
        <v>0</v>
      </c>
      <c r="O217" s="114">
        <v>911</v>
      </c>
      <c r="P217" s="114">
        <v>43</v>
      </c>
      <c r="Q217" s="114">
        <v>3644.8</v>
      </c>
      <c r="R217" s="114">
        <v>700</v>
      </c>
      <c r="S217" s="114">
        <v>0</v>
      </c>
      <c r="T217" s="23">
        <v>0</v>
      </c>
      <c r="U217" s="114">
        <v>22247.599999999999</v>
      </c>
      <c r="V217" s="23">
        <v>0</v>
      </c>
      <c r="W217" s="23">
        <f>U217+V217</f>
        <v>22247.599999999999</v>
      </c>
      <c r="X217" s="21">
        <v>13500</v>
      </c>
      <c r="Y217" s="21">
        <v>0</v>
      </c>
      <c r="Z217" s="21">
        <v>252</v>
      </c>
      <c r="AA217" s="21">
        <v>216</v>
      </c>
      <c r="AB217" s="23">
        <f>W217/(D217+E217)</f>
        <v>4119.9259259259252</v>
      </c>
      <c r="AC217" s="23">
        <f>W217/Z217</f>
        <v>88.284126984126985</v>
      </c>
      <c r="AD217" s="23" t="s">
        <v>1532</v>
      </c>
      <c r="AE217" s="284"/>
    </row>
    <row r="218" spans="1:31" x14ac:dyDescent="0.25">
      <c r="A218" s="21" t="s">
        <v>268</v>
      </c>
      <c r="B218" s="39" t="s">
        <v>258</v>
      </c>
      <c r="C218" s="21" t="s">
        <v>453</v>
      </c>
      <c r="D218" s="21">
        <v>3.4</v>
      </c>
      <c r="E218" s="21">
        <v>0</v>
      </c>
      <c r="F218" s="21" t="s">
        <v>177</v>
      </c>
      <c r="G218" s="21" t="s">
        <v>453</v>
      </c>
      <c r="H218" s="21">
        <v>0</v>
      </c>
      <c r="I218" s="21">
        <v>20</v>
      </c>
      <c r="J218" s="21">
        <v>11</v>
      </c>
      <c r="K218" s="114">
        <v>14124</v>
      </c>
      <c r="L218" s="114">
        <v>0</v>
      </c>
      <c r="M218" s="114">
        <v>2824.8</v>
      </c>
      <c r="N218" s="114">
        <v>0</v>
      </c>
      <c r="O218" s="114">
        <v>911</v>
      </c>
      <c r="P218" s="114">
        <v>43</v>
      </c>
      <c r="Q218" s="114">
        <v>3648.4</v>
      </c>
      <c r="R218" s="114">
        <v>700</v>
      </c>
      <c r="S218" s="114">
        <v>0</v>
      </c>
      <c r="T218" s="23">
        <v>0</v>
      </c>
      <c r="U218" s="114">
        <v>22251.200000000001</v>
      </c>
      <c r="V218" s="23">
        <v>0</v>
      </c>
      <c r="W218" s="23">
        <f>U218+V218</f>
        <v>22251.200000000001</v>
      </c>
      <c r="X218" s="21">
        <v>8500</v>
      </c>
      <c r="Y218" s="21">
        <v>0</v>
      </c>
      <c r="Z218" s="21">
        <v>220</v>
      </c>
      <c r="AA218" s="21">
        <v>220</v>
      </c>
      <c r="AB218" s="23">
        <f>W218/(D218+E218)</f>
        <v>6544.4705882352946</v>
      </c>
      <c r="AC218" s="23">
        <f>W218/Z218</f>
        <v>101.14181818181818</v>
      </c>
      <c r="AD218" s="23" t="s">
        <v>1533</v>
      </c>
      <c r="AE218" s="284"/>
    </row>
    <row r="219" spans="1:31" x14ac:dyDescent="0.25">
      <c r="A219" s="21" t="s">
        <v>652</v>
      </c>
      <c r="B219" s="39" t="s">
        <v>1101</v>
      </c>
      <c r="C219" s="21" t="s">
        <v>1104</v>
      </c>
      <c r="D219" s="21">
        <v>0</v>
      </c>
      <c r="E219" s="21">
        <v>5.3</v>
      </c>
      <c r="F219" s="21" t="s">
        <v>544</v>
      </c>
      <c r="G219" s="21" t="s">
        <v>1104</v>
      </c>
      <c r="H219" s="21">
        <v>0</v>
      </c>
      <c r="I219" s="21">
        <v>6</v>
      </c>
      <c r="J219" s="21">
        <v>11</v>
      </c>
      <c r="K219" s="114">
        <v>7218.36</v>
      </c>
      <c r="L219" s="114">
        <v>114.67</v>
      </c>
      <c r="M219" s="114">
        <v>1130.4000000000001</v>
      </c>
      <c r="N219" s="114">
        <v>0</v>
      </c>
      <c r="O219" s="114">
        <v>308.76</v>
      </c>
      <c r="P219" s="114">
        <v>2292.84</v>
      </c>
      <c r="Q219" s="114">
        <v>2364.6</v>
      </c>
      <c r="R219" s="114">
        <v>342</v>
      </c>
      <c r="S219" s="114">
        <v>0</v>
      </c>
      <c r="T219" s="23">
        <v>0</v>
      </c>
      <c r="U219" s="114">
        <v>13771.63</v>
      </c>
      <c r="V219" s="23">
        <v>0</v>
      </c>
      <c r="W219" s="23">
        <f>V219+U219</f>
        <v>13771.63</v>
      </c>
      <c r="X219" s="26">
        <v>5250</v>
      </c>
      <c r="Y219" s="21">
        <v>0</v>
      </c>
      <c r="Z219" s="21">
        <v>66</v>
      </c>
      <c r="AA219" s="21">
        <v>52</v>
      </c>
      <c r="AB219" s="23">
        <f>W219/(D219+E219)</f>
        <v>2598.4207547169813</v>
      </c>
      <c r="AC219" s="23">
        <f>W219/Z219</f>
        <v>208.6610606060606</v>
      </c>
      <c r="AD219" s="23" t="s">
        <v>1529</v>
      </c>
      <c r="AE219" s="284">
        <v>0.39</v>
      </c>
    </row>
    <row r="220" spans="1:31" x14ac:dyDescent="0.25">
      <c r="A220" s="21" t="s">
        <v>268</v>
      </c>
      <c r="B220" s="39" t="s">
        <v>224</v>
      </c>
      <c r="C220" s="21" t="s">
        <v>285</v>
      </c>
      <c r="D220" s="21">
        <v>14.2</v>
      </c>
      <c r="E220" s="21">
        <v>0</v>
      </c>
      <c r="F220" s="21" t="s">
        <v>177</v>
      </c>
      <c r="G220" s="21" t="s">
        <v>285</v>
      </c>
      <c r="H220" s="21">
        <v>0</v>
      </c>
      <c r="I220" s="21">
        <v>20</v>
      </c>
      <c r="J220" s="21">
        <v>11</v>
      </c>
      <c r="K220" s="114">
        <v>14124</v>
      </c>
      <c r="L220" s="114">
        <v>0</v>
      </c>
      <c r="M220" s="114">
        <v>2824.8</v>
      </c>
      <c r="N220" s="114">
        <v>0</v>
      </c>
      <c r="O220" s="114">
        <v>1025.4000000000001</v>
      </c>
      <c r="P220" s="114">
        <v>43</v>
      </c>
      <c r="Q220" s="114">
        <v>4800</v>
      </c>
      <c r="R220" s="114">
        <v>700</v>
      </c>
      <c r="S220" s="114">
        <v>0</v>
      </c>
      <c r="T220" s="23">
        <v>0</v>
      </c>
      <c r="U220" s="114">
        <v>23517.200000000001</v>
      </c>
      <c r="V220" s="23">
        <v>0</v>
      </c>
      <c r="W220" s="23">
        <f>U220+V220</f>
        <v>23517.200000000001</v>
      </c>
      <c r="X220" s="21">
        <v>35500</v>
      </c>
      <c r="Y220" s="21">
        <v>0</v>
      </c>
      <c r="Z220" s="21">
        <v>220</v>
      </c>
      <c r="AA220" s="21">
        <v>220</v>
      </c>
      <c r="AB220" s="23">
        <f>W220/(D220+E220)</f>
        <v>1656.1408450704228</v>
      </c>
      <c r="AC220" s="23">
        <f>W220/Z220</f>
        <v>106.89636363636365</v>
      </c>
      <c r="AD220" s="23" t="s">
        <v>1529</v>
      </c>
      <c r="AE220" s="284"/>
    </row>
    <row r="221" spans="1:31" x14ac:dyDescent="0.25">
      <c r="A221" s="21" t="s">
        <v>389</v>
      </c>
      <c r="B221" s="39" t="s">
        <v>225</v>
      </c>
      <c r="C221" s="21" t="s">
        <v>392</v>
      </c>
      <c r="D221" s="21">
        <v>2.2999999999999998</v>
      </c>
      <c r="E221" s="21">
        <v>0</v>
      </c>
      <c r="F221" s="21" t="s">
        <v>191</v>
      </c>
      <c r="G221" s="21" t="s">
        <v>392</v>
      </c>
      <c r="H221" s="21">
        <v>0</v>
      </c>
      <c r="I221" s="21">
        <v>20</v>
      </c>
      <c r="J221" s="21">
        <v>10</v>
      </c>
      <c r="K221" s="114">
        <v>14124</v>
      </c>
      <c r="L221" s="114">
        <v>0</v>
      </c>
      <c r="M221" s="114">
        <v>2824.8</v>
      </c>
      <c r="N221" s="114">
        <v>0</v>
      </c>
      <c r="O221" s="114">
        <v>1025.4000000000001</v>
      </c>
      <c r="P221" s="114">
        <v>43</v>
      </c>
      <c r="Q221" s="114">
        <v>4800</v>
      </c>
      <c r="R221" s="114">
        <v>700</v>
      </c>
      <c r="S221" s="114">
        <v>0</v>
      </c>
      <c r="T221" s="23">
        <v>0</v>
      </c>
      <c r="U221" s="114">
        <v>23517.200000000001</v>
      </c>
      <c r="V221" s="23">
        <v>0</v>
      </c>
      <c r="W221" s="114">
        <f>U221+V221</f>
        <v>23517.200000000001</v>
      </c>
      <c r="X221" s="21">
        <v>5750</v>
      </c>
      <c r="Y221" s="21">
        <v>0</v>
      </c>
      <c r="Z221" s="21">
        <v>220</v>
      </c>
      <c r="AA221" s="21">
        <v>200</v>
      </c>
      <c r="AB221" s="23">
        <f>W221/(D221+E221)</f>
        <v>10224.869565217392</v>
      </c>
      <c r="AC221" s="23">
        <f>W221/Z221</f>
        <v>106.89636363636365</v>
      </c>
      <c r="AD221" s="23" t="s">
        <v>1520</v>
      </c>
      <c r="AE221" s="284"/>
    </row>
    <row r="222" spans="1:31" x14ac:dyDescent="0.25">
      <c r="A222" s="21" t="s">
        <v>268</v>
      </c>
      <c r="B222" s="39" t="s">
        <v>226</v>
      </c>
      <c r="C222" s="21" t="s">
        <v>271</v>
      </c>
      <c r="D222" s="21">
        <v>10.7</v>
      </c>
      <c r="E222" s="21">
        <v>0</v>
      </c>
      <c r="F222" s="21" t="s">
        <v>177</v>
      </c>
      <c r="G222" s="21" t="s">
        <v>271</v>
      </c>
      <c r="H222" s="21">
        <v>0</v>
      </c>
      <c r="I222" s="21">
        <v>20</v>
      </c>
      <c r="J222" s="21">
        <v>11</v>
      </c>
      <c r="K222" s="114">
        <v>14124</v>
      </c>
      <c r="L222" s="114">
        <v>0</v>
      </c>
      <c r="M222" s="114">
        <v>2824.8</v>
      </c>
      <c r="N222" s="114">
        <v>0</v>
      </c>
      <c r="O222" s="114">
        <v>1042</v>
      </c>
      <c r="P222" s="114">
        <v>43</v>
      </c>
      <c r="Q222" s="114">
        <v>4800</v>
      </c>
      <c r="R222" s="114">
        <v>700</v>
      </c>
      <c r="S222" s="114">
        <v>0</v>
      </c>
      <c r="T222" s="23">
        <v>0</v>
      </c>
      <c r="U222" s="114">
        <v>23533.8</v>
      </c>
      <c r="V222" s="23">
        <v>0</v>
      </c>
      <c r="W222" s="23">
        <f>U222+V222</f>
        <v>23533.8</v>
      </c>
      <c r="X222" s="21">
        <v>26750</v>
      </c>
      <c r="Y222" s="21">
        <v>0</v>
      </c>
      <c r="Z222" s="21">
        <v>240</v>
      </c>
      <c r="AA222" s="21">
        <v>240</v>
      </c>
      <c r="AB222" s="23">
        <f>W222/(D222+E222)</f>
        <v>2199.4205607476638</v>
      </c>
      <c r="AC222" s="23">
        <f>W222/Z222</f>
        <v>98.05749999999999</v>
      </c>
      <c r="AD222" s="23" t="s">
        <v>1530</v>
      </c>
      <c r="AE222" s="284"/>
    </row>
    <row r="223" spans="1:31" x14ac:dyDescent="0.25">
      <c r="A223" s="21" t="s">
        <v>464</v>
      </c>
      <c r="B223" s="38" t="s">
        <v>605</v>
      </c>
      <c r="C223" s="21" t="s">
        <v>612</v>
      </c>
      <c r="D223" s="21">
        <v>26</v>
      </c>
      <c r="E223" s="21">
        <v>0</v>
      </c>
      <c r="F223" s="21" t="s">
        <v>191</v>
      </c>
      <c r="G223" s="21" t="s">
        <v>612</v>
      </c>
      <c r="H223" s="21">
        <v>0</v>
      </c>
      <c r="I223" s="21">
        <v>20</v>
      </c>
      <c r="J223" s="21">
        <v>13</v>
      </c>
      <c r="K223" s="23">
        <v>23819.599999999999</v>
      </c>
      <c r="L223" s="23">
        <v>0</v>
      </c>
      <c r="M223" s="23">
        <v>4763.92</v>
      </c>
      <c r="N223" s="23">
        <v>0</v>
      </c>
      <c r="O223" s="23">
        <v>980.2</v>
      </c>
      <c r="P223" s="23">
        <v>6401</v>
      </c>
      <c r="Q223" s="23">
        <v>10362</v>
      </c>
      <c r="R223" s="23">
        <v>999.88</v>
      </c>
      <c r="S223" s="23">
        <v>0</v>
      </c>
      <c r="T223" s="23">
        <v>11200</v>
      </c>
      <c r="U223" s="23">
        <v>58526.6</v>
      </c>
      <c r="V223" s="23">
        <v>0</v>
      </c>
      <c r="W223" s="23">
        <f>U223+V223</f>
        <v>58526.6</v>
      </c>
      <c r="X223" s="21">
        <v>65000</v>
      </c>
      <c r="Y223" s="21">
        <v>20</v>
      </c>
      <c r="Z223" s="21">
        <v>260</v>
      </c>
      <c r="AA223" s="21">
        <v>220</v>
      </c>
      <c r="AB223" s="23">
        <f>W223/(D223+E223)</f>
        <v>2251.023076923077</v>
      </c>
      <c r="AC223" s="23">
        <f>W223/Z223</f>
        <v>225.10230769230768</v>
      </c>
      <c r="AD223" s="23" t="s">
        <v>1585</v>
      </c>
      <c r="AE223" s="284"/>
    </row>
    <row r="224" spans="1:31" x14ac:dyDescent="0.25">
      <c r="A224" s="21" t="s">
        <v>378</v>
      </c>
      <c r="B224" s="38" t="s">
        <v>605</v>
      </c>
      <c r="C224" s="21" t="s">
        <v>613</v>
      </c>
      <c r="D224" s="21">
        <v>26</v>
      </c>
      <c r="E224" s="21">
        <v>0</v>
      </c>
      <c r="F224" s="21" t="s">
        <v>177</v>
      </c>
      <c r="G224" s="21" t="s">
        <v>613</v>
      </c>
      <c r="H224" s="21">
        <v>0</v>
      </c>
      <c r="I224" s="21">
        <v>20</v>
      </c>
      <c r="J224" s="21">
        <v>13</v>
      </c>
      <c r="K224" s="23">
        <v>23819.599999999999</v>
      </c>
      <c r="L224" s="23">
        <v>0</v>
      </c>
      <c r="M224" s="23">
        <v>4763.92</v>
      </c>
      <c r="N224" s="23">
        <v>0</v>
      </c>
      <c r="O224" s="23">
        <v>980.2</v>
      </c>
      <c r="P224" s="23">
        <v>6401</v>
      </c>
      <c r="Q224" s="23">
        <v>10362</v>
      </c>
      <c r="R224" s="23">
        <v>999.88</v>
      </c>
      <c r="S224" s="23">
        <v>0</v>
      </c>
      <c r="T224" s="23">
        <v>11200</v>
      </c>
      <c r="U224" s="23">
        <v>58526.6</v>
      </c>
      <c r="V224" s="23">
        <v>0</v>
      </c>
      <c r="W224" s="23">
        <f>U224+V224</f>
        <v>58526.6</v>
      </c>
      <c r="X224" s="21">
        <v>65000</v>
      </c>
      <c r="Y224" s="21">
        <v>20</v>
      </c>
      <c r="Z224" s="21">
        <v>260</v>
      </c>
      <c r="AA224" s="21">
        <v>280</v>
      </c>
      <c r="AB224" s="23">
        <f>W224/(D224+E224)</f>
        <v>2251.023076923077</v>
      </c>
      <c r="AC224" s="114">
        <f>W224/Z224</f>
        <v>225.10230769230768</v>
      </c>
      <c r="AD224" s="114" t="s">
        <v>1566</v>
      </c>
      <c r="AE224" s="284"/>
    </row>
    <row r="225" spans="1:31" x14ac:dyDescent="0.25">
      <c r="A225" s="21" t="s">
        <v>652</v>
      </c>
      <c r="B225" s="39" t="s">
        <v>1085</v>
      </c>
      <c r="C225" s="21" t="s">
        <v>1094</v>
      </c>
      <c r="D225" s="21">
        <v>0</v>
      </c>
      <c r="E225" s="21">
        <v>4.8600000000000003</v>
      </c>
      <c r="F225" s="21" t="s">
        <v>544</v>
      </c>
      <c r="G225" s="21" t="s">
        <v>1094</v>
      </c>
      <c r="H225" s="21">
        <v>0</v>
      </c>
      <c r="I225" s="21">
        <v>8</v>
      </c>
      <c r="J225" s="21">
        <v>11</v>
      </c>
      <c r="K225" s="114">
        <v>9624.48</v>
      </c>
      <c r="L225" s="114">
        <v>152.9</v>
      </c>
      <c r="M225" s="114">
        <v>1507.19</v>
      </c>
      <c r="N225" s="114">
        <v>0</v>
      </c>
      <c r="O225" s="114">
        <v>411.68</v>
      </c>
      <c r="P225" s="114">
        <v>3057.12</v>
      </c>
      <c r="Q225" s="114">
        <v>3152.8</v>
      </c>
      <c r="R225" s="114">
        <v>456</v>
      </c>
      <c r="S225" s="114">
        <v>0</v>
      </c>
      <c r="T225" s="23">
        <v>0</v>
      </c>
      <c r="U225" s="114">
        <v>18362.169999999998</v>
      </c>
      <c r="V225" s="23">
        <v>0</v>
      </c>
      <c r="W225" s="23">
        <f>V225+U225</f>
        <v>18362.169999999998</v>
      </c>
      <c r="X225" s="26">
        <v>7000</v>
      </c>
      <c r="Y225" s="21">
        <v>0</v>
      </c>
      <c r="Z225" s="21">
        <v>88</v>
      </c>
      <c r="AA225" s="21">
        <v>55</v>
      </c>
      <c r="AB225" s="23">
        <f>W225/(D225+E225)</f>
        <v>3778.2242798353905</v>
      </c>
      <c r="AC225" s="23">
        <f>W225/Z225</f>
        <v>208.66102272727269</v>
      </c>
      <c r="AD225" s="23" t="s">
        <v>1571</v>
      </c>
      <c r="AE225" s="284">
        <v>0.56999999999999995</v>
      </c>
    </row>
    <row r="226" spans="1:31" x14ac:dyDescent="0.25">
      <c r="A226" s="21" t="s">
        <v>1159</v>
      </c>
      <c r="B226" s="39" t="s">
        <v>2027</v>
      </c>
      <c r="C226" s="1" t="s">
        <v>2028</v>
      </c>
      <c r="D226" s="1">
        <v>0</v>
      </c>
      <c r="E226" s="1">
        <v>19.32</v>
      </c>
      <c r="F226" s="1" t="s">
        <v>544</v>
      </c>
      <c r="G226" s="1" t="s">
        <v>2028</v>
      </c>
      <c r="H226" s="1">
        <v>0</v>
      </c>
      <c r="I226" s="1">
        <v>20</v>
      </c>
      <c r="J226" s="1">
        <v>11</v>
      </c>
      <c r="K226" s="13">
        <v>30397.18</v>
      </c>
      <c r="L226" s="13">
        <v>479.73</v>
      </c>
      <c r="M226" s="13">
        <v>4760.2</v>
      </c>
      <c r="N226" s="13">
        <v>0</v>
      </c>
      <c r="O226" s="13">
        <v>1324.4</v>
      </c>
      <c r="P226" s="13">
        <v>6476.8</v>
      </c>
      <c r="Q226" s="13">
        <v>3757.6</v>
      </c>
      <c r="R226" s="13">
        <v>1404.7</v>
      </c>
      <c r="S226" s="13">
        <v>0</v>
      </c>
      <c r="T226" s="13">
        <v>0</v>
      </c>
      <c r="U226" s="13">
        <v>48600.61</v>
      </c>
      <c r="V226" s="13">
        <v>0</v>
      </c>
      <c r="W226" s="13">
        <f>U226+V226</f>
        <v>48600.61</v>
      </c>
      <c r="X226" s="1">
        <v>28980</v>
      </c>
      <c r="Y226" s="1">
        <v>0</v>
      </c>
      <c r="Z226" s="1">
        <v>220</v>
      </c>
      <c r="AA226" s="1">
        <v>151</v>
      </c>
      <c r="AB226" s="13">
        <f>W226/(D226+E226)</f>
        <v>2515.5595238095239</v>
      </c>
      <c r="AC226" s="13">
        <f>W226/Z226</f>
        <v>220.91186363636365</v>
      </c>
      <c r="AD226" s="13" t="s">
        <v>1571</v>
      </c>
      <c r="AE226" s="285">
        <v>0.6</v>
      </c>
    </row>
    <row r="227" spans="1:31" x14ac:dyDescent="0.25">
      <c r="A227" s="21" t="s">
        <v>588</v>
      </c>
      <c r="B227" s="38" t="s">
        <v>605</v>
      </c>
      <c r="C227" s="21" t="s">
        <v>614</v>
      </c>
      <c r="D227" s="21">
        <v>26</v>
      </c>
      <c r="E227" s="21">
        <v>0</v>
      </c>
      <c r="F227" s="21" t="s">
        <v>177</v>
      </c>
      <c r="G227" s="21" t="s">
        <v>614</v>
      </c>
      <c r="H227" s="21">
        <v>0</v>
      </c>
      <c r="I227" s="21">
        <v>20</v>
      </c>
      <c r="J227" s="21">
        <v>13</v>
      </c>
      <c r="K227" s="23">
        <v>23819.599999999999</v>
      </c>
      <c r="L227" s="23">
        <v>0</v>
      </c>
      <c r="M227" s="23">
        <v>4763.92</v>
      </c>
      <c r="N227" s="23">
        <v>0</v>
      </c>
      <c r="O227" s="23">
        <v>980.2</v>
      </c>
      <c r="P227" s="23">
        <v>6401</v>
      </c>
      <c r="Q227" s="23">
        <v>10362</v>
      </c>
      <c r="R227" s="23">
        <v>999.88</v>
      </c>
      <c r="S227" s="23">
        <v>0</v>
      </c>
      <c r="T227" s="23">
        <v>11200</v>
      </c>
      <c r="U227" s="23">
        <v>58526.6</v>
      </c>
      <c r="V227" s="23">
        <v>0</v>
      </c>
      <c r="W227" s="114">
        <f>U227+V227</f>
        <v>58526.6</v>
      </c>
      <c r="X227" s="21">
        <v>65000</v>
      </c>
      <c r="Y227" s="21">
        <v>20</v>
      </c>
      <c r="Z227" s="21">
        <v>280</v>
      </c>
      <c r="AA227" s="21">
        <v>280</v>
      </c>
      <c r="AB227" s="23">
        <f>W227/(D227+E227)</f>
        <v>2251.023076923077</v>
      </c>
      <c r="AC227" s="114">
        <f>U227/Z227</f>
        <v>209.02357142857142</v>
      </c>
      <c r="AD227" s="114" t="s">
        <v>1571</v>
      </c>
      <c r="AE227" s="284"/>
    </row>
    <row r="228" spans="1:31" x14ac:dyDescent="0.25">
      <c r="A228" s="21" t="s">
        <v>588</v>
      </c>
      <c r="B228" s="38" t="s">
        <v>859</v>
      </c>
      <c r="C228" s="21" t="s">
        <v>888</v>
      </c>
      <c r="D228" s="21">
        <v>0</v>
      </c>
      <c r="E228" s="21">
        <v>27.23</v>
      </c>
      <c r="F228" s="21" t="s">
        <v>528</v>
      </c>
      <c r="G228" s="21" t="s">
        <v>888</v>
      </c>
      <c r="H228" s="21">
        <v>0</v>
      </c>
      <c r="I228" s="21">
        <v>20</v>
      </c>
      <c r="J228" s="21">
        <v>11</v>
      </c>
      <c r="K228" s="23">
        <v>22280</v>
      </c>
      <c r="L228" s="23">
        <v>351.6</v>
      </c>
      <c r="M228" s="23">
        <v>3489.05</v>
      </c>
      <c r="N228" s="23">
        <v>0</v>
      </c>
      <c r="O228" s="23">
        <v>1122</v>
      </c>
      <c r="P228" s="23">
        <v>4657</v>
      </c>
      <c r="Q228" s="23">
        <v>3879.8</v>
      </c>
      <c r="R228" s="23">
        <v>1140</v>
      </c>
      <c r="S228" s="23">
        <v>0</v>
      </c>
      <c r="T228" s="23">
        <v>8640</v>
      </c>
      <c r="U228" s="23">
        <v>45559.45</v>
      </c>
      <c r="V228" s="23">
        <v>0</v>
      </c>
      <c r="W228" s="114">
        <f>U228+V228</f>
        <v>45559.45</v>
      </c>
      <c r="X228" s="21">
        <v>34037</v>
      </c>
      <c r="Y228" s="21">
        <v>20</v>
      </c>
      <c r="Z228" s="21">
        <v>220</v>
      </c>
      <c r="AA228" s="21">
        <v>240</v>
      </c>
      <c r="AB228" s="23">
        <f>W228/(D228+E228)</f>
        <v>1673.1344105765697</v>
      </c>
      <c r="AC228" s="114">
        <f>U228/Z228</f>
        <v>207.08840909090907</v>
      </c>
      <c r="AD228" s="114" t="s">
        <v>1579</v>
      </c>
      <c r="AE228" s="284">
        <v>0.49</v>
      </c>
    </row>
    <row r="229" spans="1:31" x14ac:dyDescent="0.25">
      <c r="A229" s="21" t="s">
        <v>374</v>
      </c>
      <c r="B229" s="38" t="s">
        <v>653</v>
      </c>
      <c r="C229" s="21" t="s">
        <v>659</v>
      </c>
      <c r="D229" s="21">
        <v>7</v>
      </c>
      <c r="E229" s="21">
        <v>0</v>
      </c>
      <c r="F229" s="21" t="s">
        <v>177</v>
      </c>
      <c r="G229" s="21" t="s">
        <v>659</v>
      </c>
      <c r="H229" s="21">
        <v>0</v>
      </c>
      <c r="I229" s="21">
        <v>20</v>
      </c>
      <c r="J229" s="21">
        <v>11</v>
      </c>
      <c r="K229" s="23">
        <v>19736</v>
      </c>
      <c r="L229" s="23">
        <v>0</v>
      </c>
      <c r="M229" s="23">
        <v>1973.6</v>
      </c>
      <c r="N229" s="23">
        <v>0</v>
      </c>
      <c r="O229" s="23">
        <v>823.6</v>
      </c>
      <c r="P229" s="23">
        <v>2283.8000000000002</v>
      </c>
      <c r="Q229" s="23">
        <v>7100</v>
      </c>
      <c r="R229" s="23">
        <v>1140</v>
      </c>
      <c r="S229" s="23">
        <v>0</v>
      </c>
      <c r="T229" s="23">
        <v>0</v>
      </c>
      <c r="U229" s="23">
        <v>33057</v>
      </c>
      <c r="V229" s="23">
        <v>0</v>
      </c>
      <c r="W229" s="23">
        <f>U229+V229</f>
        <v>33057</v>
      </c>
      <c r="X229" s="21">
        <v>17500</v>
      </c>
      <c r="Y229" s="21">
        <v>0</v>
      </c>
      <c r="Z229" s="21">
        <v>240</v>
      </c>
      <c r="AA229" s="21">
        <v>216</v>
      </c>
      <c r="AB229" s="23">
        <f>W229/(D229+E229)</f>
        <v>4722.4285714285716</v>
      </c>
      <c r="AC229" s="23">
        <f>W229/Z229</f>
        <v>137.73750000000001</v>
      </c>
      <c r="AD229" s="23" t="s">
        <v>1550</v>
      </c>
      <c r="AE229" s="284"/>
    </row>
    <row r="230" spans="1:31" x14ac:dyDescent="0.25">
      <c r="A230" s="21" t="s">
        <v>1161</v>
      </c>
      <c r="B230" s="38" t="s">
        <v>2171</v>
      </c>
      <c r="C230" s="1" t="s">
        <v>2192</v>
      </c>
      <c r="D230" s="1">
        <v>0</v>
      </c>
      <c r="E230" s="1">
        <v>26.17</v>
      </c>
      <c r="F230" s="1" t="s">
        <v>544</v>
      </c>
      <c r="G230" s="1" t="s">
        <v>2192</v>
      </c>
      <c r="H230" s="1">
        <v>0</v>
      </c>
      <c r="I230" s="1">
        <v>22</v>
      </c>
      <c r="J230" s="1">
        <v>11</v>
      </c>
      <c r="K230" s="13">
        <v>30396.3</v>
      </c>
      <c r="L230" s="13">
        <v>479.71</v>
      </c>
      <c r="M230" s="13">
        <v>4760.0600000000004</v>
      </c>
      <c r="N230" s="13">
        <v>0</v>
      </c>
      <c r="O230" s="13">
        <v>1324.4</v>
      </c>
      <c r="P230" s="13">
        <v>6476.8</v>
      </c>
      <c r="Q230" s="13">
        <v>6589</v>
      </c>
      <c r="R230" s="13">
        <v>1404.7</v>
      </c>
      <c r="S230" s="13">
        <v>0</v>
      </c>
      <c r="T230" s="13">
        <v>0</v>
      </c>
      <c r="U230" s="13">
        <v>51430.97</v>
      </c>
      <c r="V230" s="13">
        <v>0</v>
      </c>
      <c r="W230" s="13">
        <f>U230+V230</f>
        <v>51430.97</v>
      </c>
      <c r="X230" s="1">
        <v>26170</v>
      </c>
      <c r="Y230" s="1">
        <v>0</v>
      </c>
      <c r="Z230" s="1">
        <v>242</v>
      </c>
      <c r="AA230" s="1">
        <v>222</v>
      </c>
      <c r="AB230" s="13">
        <f>W230/(D230+E230)</f>
        <v>1965.2644249140237</v>
      </c>
      <c r="AC230" s="13">
        <f>W230/Z230</f>
        <v>212.5246694214876</v>
      </c>
      <c r="AD230" s="13" t="s">
        <v>2193</v>
      </c>
      <c r="AE230" s="285">
        <v>0.4</v>
      </c>
    </row>
    <row r="231" spans="1:31" x14ac:dyDescent="0.25">
      <c r="A231" s="21" t="s">
        <v>378</v>
      </c>
      <c r="B231" s="38" t="s">
        <v>642</v>
      </c>
      <c r="C231" s="21" t="s">
        <v>644</v>
      </c>
      <c r="D231" s="21">
        <v>26</v>
      </c>
      <c r="E231" s="21">
        <v>0</v>
      </c>
      <c r="F231" s="21" t="s">
        <v>177</v>
      </c>
      <c r="G231" s="21" t="s">
        <v>644</v>
      </c>
      <c r="H231" s="21">
        <v>0</v>
      </c>
      <c r="I231" s="21">
        <v>20</v>
      </c>
      <c r="J231" s="21">
        <v>13</v>
      </c>
      <c r="K231" s="23">
        <v>23819.599999999999</v>
      </c>
      <c r="L231" s="23">
        <v>0</v>
      </c>
      <c r="M231" s="23">
        <v>4763.92</v>
      </c>
      <c r="N231" s="23">
        <v>0</v>
      </c>
      <c r="O231" s="23">
        <v>980.2</v>
      </c>
      <c r="P231" s="23">
        <v>6401</v>
      </c>
      <c r="Q231" s="23">
        <v>10362</v>
      </c>
      <c r="R231" s="23">
        <v>999.88</v>
      </c>
      <c r="S231" s="23">
        <v>0</v>
      </c>
      <c r="T231" s="23">
        <v>11200</v>
      </c>
      <c r="U231" s="23">
        <v>58526.6</v>
      </c>
      <c r="V231" s="23">
        <v>0</v>
      </c>
      <c r="W231" s="23">
        <f>U231+V231</f>
        <v>58526.6</v>
      </c>
      <c r="X231" s="21">
        <v>65000</v>
      </c>
      <c r="Y231" s="21">
        <v>20</v>
      </c>
      <c r="Z231" s="21">
        <v>260</v>
      </c>
      <c r="AA231" s="21">
        <v>280</v>
      </c>
      <c r="AB231" s="23">
        <f>W231/(D231+E231)</f>
        <v>2251.023076923077</v>
      </c>
      <c r="AC231" s="114">
        <f>W231/Z231</f>
        <v>225.10230769230768</v>
      </c>
      <c r="AD231" s="114" t="s">
        <v>2020</v>
      </c>
      <c r="AE231" s="284"/>
    </row>
    <row r="232" spans="1:31" x14ac:dyDescent="0.25">
      <c r="A232" s="21" t="s">
        <v>990</v>
      </c>
      <c r="B232" s="38" t="s">
        <v>1101</v>
      </c>
      <c r="C232" s="21" t="s">
        <v>1102</v>
      </c>
      <c r="D232" s="21">
        <v>0</v>
      </c>
      <c r="E232" s="21">
        <v>19.32</v>
      </c>
      <c r="F232" s="21" t="s">
        <v>544</v>
      </c>
      <c r="G232" s="21" t="s">
        <v>1102</v>
      </c>
      <c r="H232" s="21">
        <v>0</v>
      </c>
      <c r="I232" s="21">
        <v>23</v>
      </c>
      <c r="J232" s="21">
        <v>11</v>
      </c>
      <c r="K232" s="23">
        <v>27670.38</v>
      </c>
      <c r="L232" s="23">
        <v>439.58</v>
      </c>
      <c r="M232" s="23">
        <v>4333.18</v>
      </c>
      <c r="N232" s="23">
        <v>0</v>
      </c>
      <c r="O232" s="23">
        <v>1183.58</v>
      </c>
      <c r="P232" s="23">
        <v>8789.2199999999993</v>
      </c>
      <c r="Q232" s="23">
        <v>9064.2999999999993</v>
      </c>
      <c r="R232" s="23">
        <v>1311</v>
      </c>
      <c r="S232" s="23">
        <v>0</v>
      </c>
      <c r="T232" s="23">
        <v>0</v>
      </c>
      <c r="U232" s="23">
        <v>52791.24</v>
      </c>
      <c r="V232" s="23">
        <v>0</v>
      </c>
      <c r="W232" s="23">
        <f>U232+V232</f>
        <v>52791.24</v>
      </c>
      <c r="X232" s="21">
        <v>74750</v>
      </c>
      <c r="Y232" s="21">
        <v>0</v>
      </c>
      <c r="Z232" s="21">
        <v>253</v>
      </c>
      <c r="AA232" s="21">
        <v>154</v>
      </c>
      <c r="AB232" s="23">
        <f>W232/(D232+E232)</f>
        <v>2732.4658385093167</v>
      </c>
      <c r="AC232" s="23">
        <f>W232/Z232</f>
        <v>208.66102766798417</v>
      </c>
      <c r="AD232" s="23" t="s">
        <v>1647</v>
      </c>
      <c r="AE232" s="284">
        <v>1</v>
      </c>
    </row>
    <row r="233" spans="1:31" x14ac:dyDescent="0.25">
      <c r="A233" s="1" t="s">
        <v>1161</v>
      </c>
      <c r="B233" s="31" t="s">
        <v>1184</v>
      </c>
      <c r="C233" s="1" t="s">
        <v>1192</v>
      </c>
      <c r="D233" s="1">
        <v>0</v>
      </c>
      <c r="E233" s="1">
        <v>0.68</v>
      </c>
      <c r="F233" s="1" t="s">
        <v>544</v>
      </c>
      <c r="G233" s="1" t="s">
        <v>1192</v>
      </c>
      <c r="H233" s="1">
        <v>0</v>
      </c>
      <c r="I233" s="1">
        <v>1</v>
      </c>
      <c r="J233" s="1">
        <v>11</v>
      </c>
      <c r="K233" s="13">
        <v>1220.1500000000001</v>
      </c>
      <c r="L233" s="13">
        <v>19.21</v>
      </c>
      <c r="M233" s="13">
        <v>191.08</v>
      </c>
      <c r="N233" s="13">
        <v>0</v>
      </c>
      <c r="O233" s="13">
        <v>52.44</v>
      </c>
      <c r="P233" s="13">
        <v>121.37</v>
      </c>
      <c r="Q233" s="13">
        <v>466.8</v>
      </c>
      <c r="R233" s="13">
        <v>57</v>
      </c>
      <c r="S233" s="13">
        <v>0</v>
      </c>
      <c r="T233" s="13">
        <v>0</v>
      </c>
      <c r="U233" s="13">
        <v>2128.04</v>
      </c>
      <c r="V233" s="13">
        <v>0</v>
      </c>
      <c r="W233" s="13">
        <f>U233+V233</f>
        <v>2128.04</v>
      </c>
      <c r="X233" s="1">
        <v>875</v>
      </c>
      <c r="Y233" s="1">
        <v>0</v>
      </c>
      <c r="Z233" s="1">
        <v>11</v>
      </c>
      <c r="AA233" s="1">
        <v>11</v>
      </c>
      <c r="AB233" s="13">
        <f>W233/(D233+E233)</f>
        <v>3129.4705882352937</v>
      </c>
      <c r="AC233" s="13">
        <f>W233/Z233</f>
        <v>193.45818181818183</v>
      </c>
      <c r="AD233" s="13" t="s">
        <v>1889</v>
      </c>
      <c r="AE233" s="285">
        <v>0.51</v>
      </c>
    </row>
    <row r="234" spans="1:31" x14ac:dyDescent="0.25">
      <c r="A234" s="21" t="s">
        <v>464</v>
      </c>
      <c r="B234" s="38" t="s">
        <v>642</v>
      </c>
      <c r="C234" s="21" t="s">
        <v>645</v>
      </c>
      <c r="D234" s="21">
        <v>26</v>
      </c>
      <c r="E234" s="21">
        <v>0</v>
      </c>
      <c r="F234" s="21" t="s">
        <v>191</v>
      </c>
      <c r="G234" s="21" t="s">
        <v>645</v>
      </c>
      <c r="H234" s="21">
        <v>0</v>
      </c>
      <c r="I234" s="21">
        <v>20</v>
      </c>
      <c r="J234" s="21">
        <v>13</v>
      </c>
      <c r="K234" s="23">
        <v>23819.599999999999</v>
      </c>
      <c r="L234" s="23">
        <v>0</v>
      </c>
      <c r="M234" s="23">
        <v>4763.92</v>
      </c>
      <c r="N234" s="23">
        <v>0</v>
      </c>
      <c r="O234" s="23">
        <v>980.2</v>
      </c>
      <c r="P234" s="23">
        <v>6401</v>
      </c>
      <c r="Q234" s="23">
        <v>10362</v>
      </c>
      <c r="R234" s="23">
        <v>999.88</v>
      </c>
      <c r="S234" s="23">
        <v>0</v>
      </c>
      <c r="T234" s="23">
        <v>11200</v>
      </c>
      <c r="U234" s="23">
        <v>58526.6</v>
      </c>
      <c r="V234" s="23">
        <v>0</v>
      </c>
      <c r="W234" s="23">
        <f>U234+V234</f>
        <v>58526.6</v>
      </c>
      <c r="X234" s="21">
        <v>65000</v>
      </c>
      <c r="Y234" s="21">
        <v>20</v>
      </c>
      <c r="Z234" s="21">
        <v>260</v>
      </c>
      <c r="AA234" s="21">
        <v>280</v>
      </c>
      <c r="AB234" s="23">
        <f>W234/(D234+E234)</f>
        <v>2251.023076923077</v>
      </c>
      <c r="AC234" s="23">
        <f>W234/Z234</f>
        <v>225.10230769230768</v>
      </c>
      <c r="AD234" s="23" t="s">
        <v>2024</v>
      </c>
      <c r="AE234" s="284"/>
    </row>
    <row r="235" spans="1:31" x14ac:dyDescent="0.25">
      <c r="A235" s="21" t="s">
        <v>990</v>
      </c>
      <c r="B235" s="38" t="s">
        <v>1111</v>
      </c>
      <c r="C235" s="21" t="s">
        <v>1124</v>
      </c>
      <c r="D235" s="21">
        <v>0</v>
      </c>
      <c r="E235" s="21">
        <v>7.06</v>
      </c>
      <c r="F235" s="21" t="s">
        <v>544</v>
      </c>
      <c r="G235" s="21" t="s">
        <v>1124</v>
      </c>
      <c r="H235" s="21">
        <v>0</v>
      </c>
      <c r="I235" s="21">
        <v>7</v>
      </c>
      <c r="J235" s="21">
        <v>11</v>
      </c>
      <c r="K235" s="23">
        <v>8842.89</v>
      </c>
      <c r="L235" s="23">
        <v>140.47999999999999</v>
      </c>
      <c r="M235" s="23">
        <v>1384.8</v>
      </c>
      <c r="N235" s="23">
        <v>0</v>
      </c>
      <c r="O235" s="23">
        <v>512.54</v>
      </c>
      <c r="P235" s="23">
        <v>2822.19</v>
      </c>
      <c r="Q235" s="23">
        <v>1909.6</v>
      </c>
      <c r="R235" s="23">
        <v>399</v>
      </c>
      <c r="S235" s="23">
        <v>0</v>
      </c>
      <c r="T235" s="23">
        <v>0</v>
      </c>
      <c r="U235" s="23">
        <v>16011.5</v>
      </c>
      <c r="V235" s="23">
        <v>0</v>
      </c>
      <c r="W235" s="23">
        <f>U235+V235</f>
        <v>16011.5</v>
      </c>
      <c r="X235" s="21">
        <v>6125</v>
      </c>
      <c r="Y235" s="21">
        <v>0</v>
      </c>
      <c r="Z235" s="21">
        <v>77</v>
      </c>
      <c r="AA235" s="21">
        <v>22</v>
      </c>
      <c r="AB235" s="23">
        <f>W235/(D235+E235)</f>
        <v>2267.917847025496</v>
      </c>
      <c r="AC235" s="23">
        <f>W235/Z235</f>
        <v>207.94155844155844</v>
      </c>
      <c r="AD235" s="23" t="s">
        <v>1606</v>
      </c>
      <c r="AE235" s="284">
        <v>0.34</v>
      </c>
    </row>
    <row r="236" spans="1:31" x14ac:dyDescent="0.25">
      <c r="A236" s="21" t="s">
        <v>1161</v>
      </c>
      <c r="B236" s="38" t="s">
        <v>1957</v>
      </c>
      <c r="C236" s="1" t="s">
        <v>2010</v>
      </c>
      <c r="D236" s="1">
        <v>0</v>
      </c>
      <c r="E236" s="1">
        <v>7.06</v>
      </c>
      <c r="F236" s="1" t="s">
        <v>544</v>
      </c>
      <c r="G236" s="1" t="s">
        <v>2010</v>
      </c>
      <c r="H236" s="1">
        <v>0</v>
      </c>
      <c r="I236" s="1">
        <v>9</v>
      </c>
      <c r="J236" s="1">
        <v>11</v>
      </c>
      <c r="K236" s="13">
        <v>12435.21</v>
      </c>
      <c r="L236" s="13">
        <v>196.25</v>
      </c>
      <c r="M236" s="13">
        <v>1947.35</v>
      </c>
      <c r="N236" s="13">
        <v>0</v>
      </c>
      <c r="O236" s="13">
        <v>541.79999999999995</v>
      </c>
      <c r="P236" s="13">
        <v>2649.6</v>
      </c>
      <c r="Q236" s="13">
        <v>1537.2</v>
      </c>
      <c r="R236" s="13">
        <v>495</v>
      </c>
      <c r="S236" s="13">
        <v>0</v>
      </c>
      <c r="T236" s="13">
        <v>0</v>
      </c>
      <c r="U236" s="13">
        <v>19802.41</v>
      </c>
      <c r="V236" s="13">
        <v>0</v>
      </c>
      <c r="W236" s="13">
        <f>U236+V236</f>
        <v>19802.41</v>
      </c>
      <c r="X236" s="1">
        <v>8825</v>
      </c>
      <c r="Y236" s="1">
        <v>0</v>
      </c>
      <c r="Z236" s="1">
        <v>99</v>
      </c>
      <c r="AA236" s="1">
        <v>88</v>
      </c>
      <c r="AB236" s="13">
        <f>W236/(D236+E236)</f>
        <v>2804.8739376770541</v>
      </c>
      <c r="AC236" s="13">
        <f>W236/Z236</f>
        <v>200.02434343434342</v>
      </c>
      <c r="AD236" s="13" t="s">
        <v>1606</v>
      </c>
      <c r="AE236" s="285">
        <v>0.5</v>
      </c>
    </row>
    <row r="237" spans="1:31" x14ac:dyDescent="0.25">
      <c r="A237" s="21" t="s">
        <v>652</v>
      </c>
      <c r="B237" s="39" t="s">
        <v>653</v>
      </c>
      <c r="C237" s="21" t="s">
        <v>658</v>
      </c>
      <c r="D237" s="21">
        <v>7</v>
      </c>
      <c r="E237" s="21">
        <v>0</v>
      </c>
      <c r="F237" s="21" t="s">
        <v>177</v>
      </c>
      <c r="G237" s="21" t="s">
        <v>658</v>
      </c>
      <c r="H237" s="21">
        <v>0</v>
      </c>
      <c r="I237" s="21">
        <v>20</v>
      </c>
      <c r="J237" s="21">
        <v>11</v>
      </c>
      <c r="K237" s="114">
        <v>19736</v>
      </c>
      <c r="L237" s="114">
        <v>0</v>
      </c>
      <c r="M237" s="114">
        <v>1973.6</v>
      </c>
      <c r="N237" s="114">
        <v>0</v>
      </c>
      <c r="O237" s="114">
        <v>823.6</v>
      </c>
      <c r="P237" s="114">
        <v>2283.8000000000002</v>
      </c>
      <c r="Q237" s="114">
        <v>7100</v>
      </c>
      <c r="R237" s="114">
        <v>1140</v>
      </c>
      <c r="S237" s="114">
        <v>0</v>
      </c>
      <c r="T237" s="23">
        <v>0</v>
      </c>
      <c r="U237" s="114">
        <v>33057</v>
      </c>
      <c r="V237" s="23">
        <v>0</v>
      </c>
      <c r="W237" s="23">
        <f>V237+U237</f>
        <v>33057</v>
      </c>
      <c r="X237" s="26">
        <v>17500</v>
      </c>
      <c r="Y237" s="21">
        <v>0</v>
      </c>
      <c r="Z237" s="21">
        <v>240</v>
      </c>
      <c r="AA237" s="21">
        <v>240</v>
      </c>
      <c r="AB237" s="23">
        <f>W237/(D237+E237)</f>
        <v>4722.4285714285716</v>
      </c>
      <c r="AC237" s="23">
        <f>W237/Z237</f>
        <v>137.73750000000001</v>
      </c>
      <c r="AD237" s="23" t="s">
        <v>1606</v>
      </c>
      <c r="AE237" s="284"/>
    </row>
    <row r="238" spans="1:31" x14ac:dyDescent="0.25">
      <c r="A238" s="21" t="s">
        <v>650</v>
      </c>
      <c r="B238" s="31" t="s">
        <v>1890</v>
      </c>
      <c r="C238" s="21" t="s">
        <v>1909</v>
      </c>
      <c r="D238" s="1">
        <v>0</v>
      </c>
      <c r="E238" s="1">
        <v>7.04</v>
      </c>
      <c r="F238" s="1" t="s">
        <v>544</v>
      </c>
      <c r="G238" s="1" t="s">
        <v>1909</v>
      </c>
      <c r="H238" s="1">
        <v>0</v>
      </c>
      <c r="I238" s="1">
        <v>9</v>
      </c>
      <c r="J238" s="21">
        <v>11</v>
      </c>
      <c r="K238" s="13">
        <v>12435.21</v>
      </c>
      <c r="L238" s="13">
        <v>196.25</v>
      </c>
      <c r="M238" s="13">
        <v>1947.35</v>
      </c>
      <c r="N238" s="13">
        <v>0</v>
      </c>
      <c r="O238" s="13">
        <v>541.79999999999995</v>
      </c>
      <c r="P238" s="13">
        <v>2649.6</v>
      </c>
      <c r="Q238" s="13">
        <v>1537.2</v>
      </c>
      <c r="R238" s="13">
        <v>574.65</v>
      </c>
      <c r="S238" s="13">
        <v>0</v>
      </c>
      <c r="T238" s="13">
        <v>0</v>
      </c>
      <c r="U238" s="13">
        <v>19882.060000000001</v>
      </c>
      <c r="V238" s="13">
        <v>0</v>
      </c>
      <c r="W238" s="13">
        <f>U238+V238</f>
        <v>19882.060000000001</v>
      </c>
      <c r="X238" s="1">
        <v>8800</v>
      </c>
      <c r="Y238" s="1">
        <v>0</v>
      </c>
      <c r="Z238" s="1">
        <v>99</v>
      </c>
      <c r="AA238" s="1">
        <v>88</v>
      </c>
      <c r="AB238" s="13">
        <f>W238/(D238+E238)</f>
        <v>2824.15625</v>
      </c>
      <c r="AC238" s="13">
        <f>W238/Z238</f>
        <v>200.82888888888891</v>
      </c>
      <c r="AD238" s="13" t="s">
        <v>1597</v>
      </c>
      <c r="AE238" s="285">
        <v>0.5</v>
      </c>
    </row>
    <row r="239" spans="1:31" x14ac:dyDescent="0.25">
      <c r="A239" s="21" t="s">
        <v>1106</v>
      </c>
      <c r="B239" s="39" t="s">
        <v>1111</v>
      </c>
      <c r="C239" s="21" t="s">
        <v>1125</v>
      </c>
      <c r="D239" s="21">
        <v>0</v>
      </c>
      <c r="E239" s="21">
        <v>7.04</v>
      </c>
      <c r="F239" s="21" t="s">
        <v>544</v>
      </c>
      <c r="G239" s="21" t="s">
        <v>1125</v>
      </c>
      <c r="H239" s="21">
        <v>0</v>
      </c>
      <c r="I239" s="21">
        <v>7</v>
      </c>
      <c r="J239" s="21">
        <v>11</v>
      </c>
      <c r="K239" s="114">
        <v>8842.89</v>
      </c>
      <c r="L239" s="114">
        <v>140.47999999999999</v>
      </c>
      <c r="M239" s="114">
        <v>1384.8</v>
      </c>
      <c r="N239" s="114">
        <v>0</v>
      </c>
      <c r="O239" s="114">
        <v>512.54</v>
      </c>
      <c r="P239" s="114">
        <v>2822.19</v>
      </c>
      <c r="Q239" s="114">
        <v>1909.6</v>
      </c>
      <c r="R239" s="114">
        <v>399</v>
      </c>
      <c r="S239" s="114">
        <v>0</v>
      </c>
      <c r="T239" s="23">
        <v>0</v>
      </c>
      <c r="U239" s="114">
        <v>16011.5</v>
      </c>
      <c r="V239" s="23">
        <v>0</v>
      </c>
      <c r="W239" s="23">
        <f>U239+V239</f>
        <v>16011.5</v>
      </c>
      <c r="X239" s="21">
        <v>6125</v>
      </c>
      <c r="Y239" s="21">
        <v>0</v>
      </c>
      <c r="Z239" s="21">
        <v>77</v>
      </c>
      <c r="AA239" s="21">
        <v>77</v>
      </c>
      <c r="AB239" s="23">
        <f>W239/(D239+E239)</f>
        <v>2274.3607954545455</v>
      </c>
      <c r="AC239" s="23">
        <f>W239/Z239</f>
        <v>207.94155844155844</v>
      </c>
      <c r="AD239" s="23" t="s">
        <v>1597</v>
      </c>
      <c r="AE239" s="284">
        <v>0.34</v>
      </c>
    </row>
    <row r="240" spans="1:31" x14ac:dyDescent="0.25">
      <c r="A240" s="21" t="s">
        <v>650</v>
      </c>
      <c r="B240" s="39" t="s">
        <v>653</v>
      </c>
      <c r="C240" s="21" t="s">
        <v>657</v>
      </c>
      <c r="D240" s="21">
        <v>7</v>
      </c>
      <c r="E240" s="21">
        <v>0</v>
      </c>
      <c r="F240" s="21" t="s">
        <v>177</v>
      </c>
      <c r="G240" s="21" t="s">
        <v>657</v>
      </c>
      <c r="H240" s="21">
        <v>0</v>
      </c>
      <c r="I240" s="21">
        <v>20</v>
      </c>
      <c r="J240" s="21">
        <v>11</v>
      </c>
      <c r="K240" s="114">
        <v>19736</v>
      </c>
      <c r="L240" s="114">
        <v>0</v>
      </c>
      <c r="M240" s="114">
        <v>1973.6</v>
      </c>
      <c r="N240" s="114">
        <v>0</v>
      </c>
      <c r="O240" s="114">
        <v>823.6</v>
      </c>
      <c r="P240" s="114">
        <v>2283.8000000000002</v>
      </c>
      <c r="Q240" s="114">
        <v>7100</v>
      </c>
      <c r="R240" s="114">
        <v>1140</v>
      </c>
      <c r="S240" s="114">
        <v>0</v>
      </c>
      <c r="T240" s="23">
        <v>0</v>
      </c>
      <c r="U240" s="114">
        <v>33057</v>
      </c>
      <c r="V240" s="23">
        <v>0</v>
      </c>
      <c r="W240" s="23">
        <f>U240+V240</f>
        <v>33057</v>
      </c>
      <c r="X240" s="21">
        <v>17500</v>
      </c>
      <c r="Y240" s="21">
        <v>0</v>
      </c>
      <c r="Z240" s="21">
        <v>240</v>
      </c>
      <c r="AA240" s="21">
        <v>240</v>
      </c>
      <c r="AB240" s="23">
        <f>W240/(D240+E240)</f>
        <v>4722.4285714285716</v>
      </c>
      <c r="AC240" s="23">
        <f>W240/Z240</f>
        <v>137.73750000000001</v>
      </c>
      <c r="AD240" s="23" t="s">
        <v>1597</v>
      </c>
      <c r="AE240" s="284"/>
    </row>
    <row r="241" spans="1:31" x14ac:dyDescent="0.25">
      <c r="A241" s="21" t="s">
        <v>2226</v>
      </c>
      <c r="B241" s="38" t="s">
        <v>2121</v>
      </c>
      <c r="C241" s="21" t="s">
        <v>2153</v>
      </c>
      <c r="D241" s="21">
        <v>0</v>
      </c>
      <c r="E241" s="21">
        <v>26.12</v>
      </c>
      <c r="F241" s="21" t="s">
        <v>544</v>
      </c>
      <c r="G241" s="21" t="s">
        <v>2153</v>
      </c>
      <c r="H241" s="21">
        <v>0</v>
      </c>
      <c r="I241" s="21">
        <v>34</v>
      </c>
      <c r="J241" s="21">
        <v>11</v>
      </c>
      <c r="K241" s="23">
        <v>46976.1</v>
      </c>
      <c r="L241" s="23">
        <v>741.37</v>
      </c>
      <c r="M241" s="23">
        <v>7356.46</v>
      </c>
      <c r="N241" s="23">
        <v>0</v>
      </c>
      <c r="O241" s="23">
        <v>2046.8</v>
      </c>
      <c r="P241" s="23">
        <v>10009.6</v>
      </c>
      <c r="Q241" s="23">
        <v>10183</v>
      </c>
      <c r="R241" s="23">
        <v>2170.9</v>
      </c>
      <c r="S241" s="23">
        <v>0</v>
      </c>
      <c r="T241" s="23">
        <v>0</v>
      </c>
      <c r="U241" s="23">
        <v>79484.23</v>
      </c>
      <c r="V241" s="23">
        <v>0</v>
      </c>
      <c r="W241" s="23">
        <f>U241+V241</f>
        <v>79484.23</v>
      </c>
      <c r="X241" s="21">
        <v>39180</v>
      </c>
      <c r="Y241" s="21">
        <v>0</v>
      </c>
      <c r="Z241" s="21">
        <v>374</v>
      </c>
      <c r="AA241" s="21">
        <v>354</v>
      </c>
      <c r="AB241" s="23">
        <f>W241/(D241+E241)</f>
        <v>3043.0409647779475</v>
      </c>
      <c r="AC241" s="23">
        <f>W241/Z241</f>
        <v>212.524679144385</v>
      </c>
      <c r="AD241" s="23" t="s">
        <v>1586</v>
      </c>
      <c r="AE241" s="284">
        <v>0.6</v>
      </c>
    </row>
    <row r="242" spans="1:31" x14ac:dyDescent="0.25">
      <c r="A242" s="21" t="s">
        <v>464</v>
      </c>
      <c r="B242" s="38" t="s">
        <v>653</v>
      </c>
      <c r="C242" s="21" t="s">
        <v>679</v>
      </c>
      <c r="D242" s="21">
        <v>26</v>
      </c>
      <c r="E242" s="21">
        <v>0</v>
      </c>
      <c r="F242" s="21" t="s">
        <v>191</v>
      </c>
      <c r="G242" s="21" t="s">
        <v>679</v>
      </c>
      <c r="H242" s="21">
        <v>0</v>
      </c>
      <c r="I242" s="21">
        <v>20</v>
      </c>
      <c r="J242" s="21">
        <v>11</v>
      </c>
      <c r="K242" s="23">
        <v>20484</v>
      </c>
      <c r="L242" s="23">
        <v>0</v>
      </c>
      <c r="M242" s="23">
        <v>4096.8</v>
      </c>
      <c r="N242" s="23">
        <v>0</v>
      </c>
      <c r="O242" s="23">
        <v>1141.5999999999999</v>
      </c>
      <c r="P242" s="23">
        <v>7741.4</v>
      </c>
      <c r="Q242" s="23">
        <v>7100</v>
      </c>
      <c r="R242" s="23">
        <v>1140</v>
      </c>
      <c r="S242" s="23">
        <v>0</v>
      </c>
      <c r="T242" s="23">
        <v>8640</v>
      </c>
      <c r="U242" s="23">
        <v>50343.8</v>
      </c>
      <c r="V242" s="23">
        <v>0</v>
      </c>
      <c r="W242" s="23">
        <f>U242+V242</f>
        <v>50343.8</v>
      </c>
      <c r="X242" s="21">
        <v>65000</v>
      </c>
      <c r="Y242" s="21">
        <v>20</v>
      </c>
      <c r="Z242" s="21">
        <v>240</v>
      </c>
      <c r="AA242" s="21">
        <v>240</v>
      </c>
      <c r="AB242" s="23">
        <f>W242/(D242+E242)</f>
        <v>1936.3000000000002</v>
      </c>
      <c r="AC242" s="23">
        <f>W242/Z242</f>
        <v>209.76583333333335</v>
      </c>
      <c r="AD242" s="23" t="s">
        <v>1586</v>
      </c>
      <c r="AE242" s="284"/>
    </row>
    <row r="243" spans="1:31" x14ac:dyDescent="0.25">
      <c r="A243" s="21" t="s">
        <v>1275</v>
      </c>
      <c r="B243" s="38" t="s">
        <v>2121</v>
      </c>
      <c r="C243" s="21" t="s">
        <v>2152</v>
      </c>
      <c r="D243" s="21">
        <v>0</v>
      </c>
      <c r="E243" s="21">
        <v>26.18</v>
      </c>
      <c r="F243" s="21" t="s">
        <v>544</v>
      </c>
      <c r="G243" s="21" t="s">
        <v>2152</v>
      </c>
      <c r="H243" s="21">
        <v>0</v>
      </c>
      <c r="I243" s="21">
        <v>34</v>
      </c>
      <c r="J243" s="21">
        <v>11</v>
      </c>
      <c r="K243" s="23">
        <v>46976.1</v>
      </c>
      <c r="L243" s="23">
        <v>741.37</v>
      </c>
      <c r="M243" s="23">
        <v>7356.46</v>
      </c>
      <c r="N243" s="23">
        <v>0</v>
      </c>
      <c r="O243" s="23">
        <v>2046.8</v>
      </c>
      <c r="P243" s="23">
        <v>10009.6</v>
      </c>
      <c r="Q243" s="23">
        <v>10183</v>
      </c>
      <c r="R243" s="23">
        <v>2170.9</v>
      </c>
      <c r="S243" s="23">
        <v>0</v>
      </c>
      <c r="T243" s="23">
        <v>0</v>
      </c>
      <c r="U243" s="23">
        <v>79484.23</v>
      </c>
      <c r="V243" s="23">
        <v>0</v>
      </c>
      <c r="W243" s="23">
        <f>U243+V243</f>
        <v>79484.23</v>
      </c>
      <c r="X243" s="21">
        <v>39720</v>
      </c>
      <c r="Y243" s="21">
        <v>0</v>
      </c>
      <c r="Z243" s="21">
        <v>374</v>
      </c>
      <c r="AA243" s="21">
        <v>374</v>
      </c>
      <c r="AB243" s="23">
        <f>W243/(D243+E243)</f>
        <v>3036.066844919786</v>
      </c>
      <c r="AC243" s="23">
        <f>W243/Z243</f>
        <v>212.524679144385</v>
      </c>
      <c r="AD243" s="23" t="s">
        <v>1572</v>
      </c>
      <c r="AE243" s="284">
        <v>0.6</v>
      </c>
    </row>
    <row r="244" spans="1:31" x14ac:dyDescent="0.25">
      <c r="A244" s="21" t="s">
        <v>588</v>
      </c>
      <c r="B244" s="38" t="s">
        <v>653</v>
      </c>
      <c r="C244" s="21" t="s">
        <v>669</v>
      </c>
      <c r="D244" s="21">
        <v>26</v>
      </c>
      <c r="E244" s="21">
        <v>0</v>
      </c>
      <c r="F244" s="21" t="s">
        <v>177</v>
      </c>
      <c r="G244" s="21" t="s">
        <v>669</v>
      </c>
      <c r="H244" s="21">
        <v>0</v>
      </c>
      <c r="I244" s="21">
        <v>20</v>
      </c>
      <c r="J244" s="21">
        <v>13</v>
      </c>
      <c r="K244" s="23">
        <v>20484</v>
      </c>
      <c r="L244" s="23">
        <v>0</v>
      </c>
      <c r="M244" s="23">
        <v>4096.8</v>
      </c>
      <c r="N244" s="23">
        <v>0</v>
      </c>
      <c r="O244" s="23">
        <v>1141.5999999999999</v>
      </c>
      <c r="P244" s="23">
        <v>7741.4</v>
      </c>
      <c r="Q244" s="23">
        <v>7100</v>
      </c>
      <c r="R244" s="23">
        <v>1140</v>
      </c>
      <c r="S244" s="23">
        <v>0</v>
      </c>
      <c r="T244" s="23">
        <v>8640</v>
      </c>
      <c r="U244" s="23">
        <v>50343.8</v>
      </c>
      <c r="V244" s="23">
        <v>0</v>
      </c>
      <c r="W244" s="114">
        <f>U244+V244</f>
        <v>50343.8</v>
      </c>
      <c r="X244" s="21">
        <v>65000</v>
      </c>
      <c r="Y244" s="21">
        <v>20</v>
      </c>
      <c r="Z244" s="21">
        <v>260</v>
      </c>
      <c r="AA244" s="21">
        <v>260</v>
      </c>
      <c r="AB244" s="23">
        <f>W244/(D244+E244)</f>
        <v>1936.3000000000002</v>
      </c>
      <c r="AC244" s="114">
        <f>U244/Z244</f>
        <v>193.63000000000002</v>
      </c>
      <c r="AD244" s="114" t="s">
        <v>1572</v>
      </c>
      <c r="AE244" s="284"/>
    </row>
    <row r="245" spans="1:31" x14ac:dyDescent="0.25">
      <c r="A245" s="21" t="s">
        <v>1161</v>
      </c>
      <c r="B245" s="38" t="s">
        <v>2121</v>
      </c>
      <c r="C245" s="1" t="s">
        <v>2131</v>
      </c>
      <c r="D245" s="1">
        <v>0</v>
      </c>
      <c r="E245" s="1">
        <v>7.11</v>
      </c>
      <c r="F245" s="1" t="s">
        <v>544</v>
      </c>
      <c r="G245" s="1" t="s">
        <v>2131</v>
      </c>
      <c r="H245" s="1">
        <v>0</v>
      </c>
      <c r="I245" s="1">
        <v>6</v>
      </c>
      <c r="J245" s="1">
        <v>11</v>
      </c>
      <c r="K245" s="13">
        <v>8289.9</v>
      </c>
      <c r="L245" s="13">
        <v>130.83000000000001</v>
      </c>
      <c r="M245" s="13">
        <v>1298.2</v>
      </c>
      <c r="N245" s="13">
        <v>0</v>
      </c>
      <c r="O245" s="13">
        <v>361.2</v>
      </c>
      <c r="P245" s="13">
        <v>1766.4</v>
      </c>
      <c r="Q245" s="13">
        <v>2031</v>
      </c>
      <c r="R245" s="13">
        <v>383.1</v>
      </c>
      <c r="S245" s="13">
        <v>0</v>
      </c>
      <c r="T245" s="13">
        <v>0</v>
      </c>
      <c r="U245" s="13">
        <v>14260.63</v>
      </c>
      <c r="V245" s="13">
        <v>0</v>
      </c>
      <c r="W245" s="13">
        <f>U245+V245</f>
        <v>14260.63</v>
      </c>
      <c r="X245" s="1">
        <v>7110</v>
      </c>
      <c r="Y245" s="1">
        <v>0</v>
      </c>
      <c r="Z245" s="1">
        <v>66</v>
      </c>
      <c r="AA245" s="1">
        <v>66</v>
      </c>
      <c r="AB245" s="13">
        <f>W245/(D245+E245)</f>
        <v>2005.714486638537</v>
      </c>
      <c r="AC245" s="13">
        <f>W245/Z245</f>
        <v>216.07015151515151</v>
      </c>
      <c r="AD245" s="13" t="s">
        <v>2132</v>
      </c>
      <c r="AE245" s="285">
        <v>0.4</v>
      </c>
    </row>
    <row r="246" spans="1:31" x14ac:dyDescent="0.25">
      <c r="A246" s="21" t="s">
        <v>652</v>
      </c>
      <c r="B246" s="39" t="s">
        <v>653</v>
      </c>
      <c r="C246" s="21" t="s">
        <v>665</v>
      </c>
      <c r="D246" s="21">
        <v>7</v>
      </c>
      <c r="E246" s="21">
        <v>0</v>
      </c>
      <c r="F246" s="21" t="s">
        <v>177</v>
      </c>
      <c r="G246" s="21" t="s">
        <v>665</v>
      </c>
      <c r="H246" s="21">
        <v>0</v>
      </c>
      <c r="I246" s="21">
        <v>20</v>
      </c>
      <c r="J246" s="21">
        <v>11</v>
      </c>
      <c r="K246" s="114">
        <v>19736</v>
      </c>
      <c r="L246" s="114">
        <v>0</v>
      </c>
      <c r="M246" s="114">
        <v>1973.6</v>
      </c>
      <c r="N246" s="114">
        <v>0</v>
      </c>
      <c r="O246" s="114">
        <v>823.6</v>
      </c>
      <c r="P246" s="114">
        <v>2283.8000000000002</v>
      </c>
      <c r="Q246" s="114">
        <v>7100</v>
      </c>
      <c r="R246" s="114">
        <v>1140</v>
      </c>
      <c r="S246" s="114">
        <v>0</v>
      </c>
      <c r="T246" s="23">
        <v>0</v>
      </c>
      <c r="U246" s="114">
        <v>33057</v>
      </c>
      <c r="V246" s="23">
        <v>0</v>
      </c>
      <c r="W246" s="23">
        <f>V246+U246</f>
        <v>33057</v>
      </c>
      <c r="X246" s="26">
        <v>17500</v>
      </c>
      <c r="Y246" s="21">
        <v>0</v>
      </c>
      <c r="Z246" s="21">
        <v>240</v>
      </c>
      <c r="AA246" s="21">
        <v>240</v>
      </c>
      <c r="AB246" s="23">
        <f>W246/(D246+E246)</f>
        <v>4722.4285714285716</v>
      </c>
      <c r="AC246" s="23">
        <f>W246/Z246</f>
        <v>137.73750000000001</v>
      </c>
      <c r="AD246" s="23" t="s">
        <v>1930</v>
      </c>
      <c r="AE246" s="284"/>
    </row>
    <row r="247" spans="1:31" x14ac:dyDescent="0.25">
      <c r="A247" s="21" t="s">
        <v>667</v>
      </c>
      <c r="B247" s="39" t="s">
        <v>653</v>
      </c>
      <c r="C247" s="21" t="s">
        <v>668</v>
      </c>
      <c r="D247" s="21">
        <v>7</v>
      </c>
      <c r="E247" s="21">
        <v>0</v>
      </c>
      <c r="F247" s="21" t="s">
        <v>177</v>
      </c>
      <c r="G247" s="21" t="s">
        <v>668</v>
      </c>
      <c r="H247" s="21">
        <v>0</v>
      </c>
      <c r="I247" s="21">
        <v>20</v>
      </c>
      <c r="J247" s="21">
        <v>13</v>
      </c>
      <c r="K247" s="114">
        <v>22488</v>
      </c>
      <c r="L247" s="114">
        <v>0</v>
      </c>
      <c r="M247" s="114">
        <v>2248.1999999999998</v>
      </c>
      <c r="N247" s="114">
        <v>0</v>
      </c>
      <c r="O247" s="114">
        <v>965.2</v>
      </c>
      <c r="P247" s="114">
        <v>2669.4</v>
      </c>
      <c r="Q247" s="114">
        <v>0</v>
      </c>
      <c r="R247" s="114">
        <v>1140</v>
      </c>
      <c r="S247" s="114">
        <v>0</v>
      </c>
      <c r="T247" s="23">
        <v>0</v>
      </c>
      <c r="U247" s="114">
        <v>29511.4</v>
      </c>
      <c r="V247" s="23">
        <v>0</v>
      </c>
      <c r="W247" s="23">
        <f>U247+V247</f>
        <v>29511.4</v>
      </c>
      <c r="X247" s="21">
        <v>17500</v>
      </c>
      <c r="Y247" s="21">
        <v>0</v>
      </c>
      <c r="Z247" s="21">
        <v>280</v>
      </c>
      <c r="AA247" s="21">
        <v>280</v>
      </c>
      <c r="AB247" s="23">
        <f>W247/(D247+E247)</f>
        <v>4215.9142857142861</v>
      </c>
      <c r="AC247" s="23">
        <f>W247/Z247</f>
        <v>105.39785714285715</v>
      </c>
      <c r="AD247" s="23" t="s">
        <v>1624</v>
      </c>
      <c r="AE247" s="284"/>
    </row>
    <row r="248" spans="1:31" x14ac:dyDescent="0.25">
      <c r="A248" s="21" t="s">
        <v>374</v>
      </c>
      <c r="B248" s="38" t="s">
        <v>653</v>
      </c>
      <c r="C248" s="21" t="s">
        <v>1549</v>
      </c>
      <c r="D248" s="21">
        <v>7</v>
      </c>
      <c r="E248" s="21">
        <v>0</v>
      </c>
      <c r="F248" s="21" t="s">
        <v>177</v>
      </c>
      <c r="G248" s="21" t="s">
        <v>1549</v>
      </c>
      <c r="H248" s="21">
        <v>0</v>
      </c>
      <c r="I248" s="21">
        <v>20</v>
      </c>
      <c r="J248" s="21">
        <v>11</v>
      </c>
      <c r="K248" s="23">
        <v>19736</v>
      </c>
      <c r="L248" s="23">
        <v>0</v>
      </c>
      <c r="M248" s="23">
        <v>1973.6</v>
      </c>
      <c r="N248" s="23">
        <v>0</v>
      </c>
      <c r="O248" s="23">
        <v>823.6</v>
      </c>
      <c r="P248" s="23">
        <v>2283.8000000000002</v>
      </c>
      <c r="Q248" s="23">
        <v>7100</v>
      </c>
      <c r="R248" s="23">
        <v>1140</v>
      </c>
      <c r="S248" s="23">
        <v>0</v>
      </c>
      <c r="T248" s="23">
        <v>0</v>
      </c>
      <c r="U248" s="23">
        <v>33057</v>
      </c>
      <c r="V248" s="23">
        <v>0</v>
      </c>
      <c r="W248" s="23">
        <f>U248+V248</f>
        <v>33057</v>
      </c>
      <c r="X248" s="21">
        <v>17500</v>
      </c>
      <c r="Y248" s="21">
        <v>0</v>
      </c>
      <c r="Z248" s="21">
        <v>240</v>
      </c>
      <c r="AA248" s="21">
        <v>186</v>
      </c>
      <c r="AB248" s="23">
        <f>W248/(D248+E248)</f>
        <v>4722.4285714285716</v>
      </c>
      <c r="AC248" s="23">
        <f>W248/Z248</f>
        <v>137.73750000000001</v>
      </c>
      <c r="AD248" s="23" t="s">
        <v>1551</v>
      </c>
      <c r="AE248" s="284"/>
    </row>
    <row r="249" spans="1:31" x14ac:dyDescent="0.25">
      <c r="A249" s="21" t="s">
        <v>990</v>
      </c>
      <c r="B249" s="38" t="s">
        <v>2201</v>
      </c>
      <c r="C249" s="21" t="s">
        <v>2232</v>
      </c>
      <c r="D249" s="21">
        <v>0</v>
      </c>
      <c r="E249" s="21">
        <v>14.04</v>
      </c>
      <c r="F249" s="21" t="s">
        <v>544</v>
      </c>
      <c r="G249" s="21" t="s">
        <v>2232</v>
      </c>
      <c r="H249" s="21">
        <v>0</v>
      </c>
      <c r="I249" s="21">
        <v>17</v>
      </c>
      <c r="J249" s="21">
        <v>11</v>
      </c>
      <c r="K249" s="23">
        <v>23488.05</v>
      </c>
      <c r="L249" s="23">
        <v>370.69</v>
      </c>
      <c r="M249" s="23">
        <v>3678.23</v>
      </c>
      <c r="N249" s="23">
        <v>0</v>
      </c>
      <c r="O249" s="23">
        <v>1023.4</v>
      </c>
      <c r="P249" s="23">
        <v>5004.8</v>
      </c>
      <c r="Q249" s="23">
        <v>5754.5</v>
      </c>
      <c r="R249" s="23">
        <v>1085.45</v>
      </c>
      <c r="S249" s="23">
        <v>0</v>
      </c>
      <c r="T249" s="23">
        <v>0</v>
      </c>
      <c r="U249" s="23">
        <v>40405.120000000003</v>
      </c>
      <c r="V249" s="23">
        <v>0</v>
      </c>
      <c r="W249" s="23">
        <f>U249+V249</f>
        <v>40405.120000000003</v>
      </c>
      <c r="X249" s="21">
        <v>20345</v>
      </c>
      <c r="Y249" s="21">
        <v>0</v>
      </c>
      <c r="Z249" s="21">
        <v>187</v>
      </c>
      <c r="AA249" s="21">
        <v>183</v>
      </c>
      <c r="AB249" s="23">
        <f>W249/(D249+E249)</f>
        <v>2877.8575498575501</v>
      </c>
      <c r="AC249" s="23">
        <f>W249/Z249</f>
        <v>216.07016042780751</v>
      </c>
      <c r="AD249" s="23" t="s">
        <v>2233</v>
      </c>
      <c r="AE249" s="298" t="s">
        <v>2234</v>
      </c>
    </row>
    <row r="250" spans="1:31" x14ac:dyDescent="0.25">
      <c r="A250" s="21" t="s">
        <v>374</v>
      </c>
      <c r="B250" s="38" t="s">
        <v>689</v>
      </c>
      <c r="C250" s="21" t="s">
        <v>696</v>
      </c>
      <c r="D250" s="21">
        <v>7</v>
      </c>
      <c r="E250" s="21">
        <v>0</v>
      </c>
      <c r="F250" s="21" t="s">
        <v>177</v>
      </c>
      <c r="G250" s="21" t="s">
        <v>696</v>
      </c>
      <c r="H250" s="21">
        <v>0</v>
      </c>
      <c r="I250" s="21">
        <v>20</v>
      </c>
      <c r="J250" s="21">
        <v>10</v>
      </c>
      <c r="K250" s="23">
        <v>19736</v>
      </c>
      <c r="L250" s="23">
        <v>0</v>
      </c>
      <c r="M250" s="23">
        <v>1973.6</v>
      </c>
      <c r="N250" s="23">
        <v>0</v>
      </c>
      <c r="O250" s="23">
        <v>823.6</v>
      </c>
      <c r="P250" s="23">
        <v>2283.8000000000002</v>
      </c>
      <c r="Q250" s="23">
        <v>7100</v>
      </c>
      <c r="R250" s="23">
        <v>1140</v>
      </c>
      <c r="S250" s="23">
        <v>0</v>
      </c>
      <c r="T250" s="23">
        <v>0</v>
      </c>
      <c r="U250" s="23">
        <v>33057</v>
      </c>
      <c r="V250" s="23">
        <v>0</v>
      </c>
      <c r="W250" s="23">
        <f>U250+V250</f>
        <v>33057</v>
      </c>
      <c r="X250" s="21">
        <v>17500</v>
      </c>
      <c r="Y250" s="21">
        <v>0</v>
      </c>
      <c r="Z250" s="21">
        <v>220</v>
      </c>
      <c r="AA250" s="21">
        <v>217</v>
      </c>
      <c r="AB250" s="23">
        <f>W250/(D250+E250)</f>
        <v>4722.4285714285716</v>
      </c>
      <c r="AC250" s="23">
        <f>W250/Z250</f>
        <v>150.2590909090909</v>
      </c>
      <c r="AD250" s="23" t="s">
        <v>1552</v>
      </c>
      <c r="AE250" s="284"/>
    </row>
    <row r="251" spans="1:31" x14ac:dyDescent="0.25">
      <c r="A251" s="21" t="s">
        <v>652</v>
      </c>
      <c r="B251" s="39" t="s">
        <v>689</v>
      </c>
      <c r="C251" s="21" t="s">
        <v>699</v>
      </c>
      <c r="D251" s="21">
        <v>7</v>
      </c>
      <c r="E251" s="21">
        <v>0</v>
      </c>
      <c r="F251" s="21" t="s">
        <v>177</v>
      </c>
      <c r="G251" s="21" t="s">
        <v>665</v>
      </c>
      <c r="H251" s="21">
        <v>0</v>
      </c>
      <c r="I251" s="21">
        <v>20</v>
      </c>
      <c r="J251" s="21">
        <v>11</v>
      </c>
      <c r="K251" s="114">
        <v>19736</v>
      </c>
      <c r="L251" s="114">
        <v>0</v>
      </c>
      <c r="M251" s="114">
        <v>1973.6</v>
      </c>
      <c r="N251" s="114">
        <v>0</v>
      </c>
      <c r="O251" s="114">
        <v>823.6</v>
      </c>
      <c r="P251" s="114">
        <v>2283.8000000000002</v>
      </c>
      <c r="Q251" s="114">
        <v>7100</v>
      </c>
      <c r="R251" s="114">
        <v>1140</v>
      </c>
      <c r="S251" s="114">
        <v>0</v>
      </c>
      <c r="T251" s="23">
        <v>0</v>
      </c>
      <c r="U251" s="114">
        <v>33057</v>
      </c>
      <c r="V251" s="23">
        <v>0</v>
      </c>
      <c r="W251" s="23">
        <f>V251+U251</f>
        <v>33057</v>
      </c>
      <c r="X251" s="26">
        <v>17500</v>
      </c>
      <c r="Y251" s="21">
        <v>0</v>
      </c>
      <c r="Z251" s="21">
        <v>240</v>
      </c>
      <c r="AA251" s="21">
        <v>238</v>
      </c>
      <c r="AB251" s="23">
        <f>W251/(D251+E251)</f>
        <v>4722.4285714285716</v>
      </c>
      <c r="AC251" s="23">
        <f>W251/Z251</f>
        <v>137.73750000000001</v>
      </c>
      <c r="AD251" s="23" t="s">
        <v>1607</v>
      </c>
      <c r="AE251" s="284"/>
    </row>
    <row r="252" spans="1:31" x14ac:dyDescent="0.25">
      <c r="A252" s="21" t="s">
        <v>667</v>
      </c>
      <c r="B252" s="39" t="s">
        <v>689</v>
      </c>
      <c r="C252" s="21" t="s">
        <v>700</v>
      </c>
      <c r="D252" s="21">
        <v>7</v>
      </c>
      <c r="E252" s="21">
        <v>0</v>
      </c>
      <c r="F252" s="21" t="s">
        <v>177</v>
      </c>
      <c r="G252" s="21" t="s">
        <v>700</v>
      </c>
      <c r="H252" s="21">
        <v>0</v>
      </c>
      <c r="I252" s="21">
        <v>20</v>
      </c>
      <c r="J252" s="21">
        <v>13</v>
      </c>
      <c r="K252" s="114">
        <v>22488</v>
      </c>
      <c r="L252" s="114">
        <v>0</v>
      </c>
      <c r="M252" s="114">
        <v>2248.1999999999998</v>
      </c>
      <c r="N252" s="114">
        <v>0</v>
      </c>
      <c r="O252" s="114">
        <v>965.2</v>
      </c>
      <c r="P252" s="114">
        <v>2669.4</v>
      </c>
      <c r="Q252" s="114">
        <v>0</v>
      </c>
      <c r="R252" s="114">
        <v>1140</v>
      </c>
      <c r="S252" s="114">
        <v>0</v>
      </c>
      <c r="T252" s="23">
        <v>0</v>
      </c>
      <c r="U252" s="114">
        <v>29511.4</v>
      </c>
      <c r="V252" s="23">
        <v>0</v>
      </c>
      <c r="W252" s="23">
        <f>U252+V252</f>
        <v>29511.4</v>
      </c>
      <c r="X252" s="21">
        <v>17500</v>
      </c>
      <c r="Y252" s="21">
        <v>0</v>
      </c>
      <c r="Z252" s="21">
        <v>280</v>
      </c>
      <c r="AA252" s="21">
        <v>280</v>
      </c>
      <c r="AB252" s="23">
        <f>W252/(D252+E252)</f>
        <v>4215.9142857142861</v>
      </c>
      <c r="AC252" s="23">
        <f>W252/Z252</f>
        <v>105.39785714285715</v>
      </c>
      <c r="AD252" s="23" t="s">
        <v>1625</v>
      </c>
      <c r="AE252" s="284"/>
    </row>
    <row r="253" spans="1:31" x14ac:dyDescent="0.25">
      <c r="A253" s="21" t="s">
        <v>464</v>
      </c>
      <c r="B253" s="38" t="s">
        <v>689</v>
      </c>
      <c r="C253" s="21" t="s">
        <v>695</v>
      </c>
      <c r="D253" s="21">
        <v>7</v>
      </c>
      <c r="E253" s="21">
        <v>0</v>
      </c>
      <c r="F253" s="21" t="s">
        <v>191</v>
      </c>
      <c r="G253" s="21" t="s">
        <v>695</v>
      </c>
      <c r="H253" s="21">
        <v>0</v>
      </c>
      <c r="I253" s="21">
        <v>20</v>
      </c>
      <c r="J253" s="21">
        <v>10</v>
      </c>
      <c r="K253" s="23">
        <v>19736</v>
      </c>
      <c r="L253" s="23">
        <v>0</v>
      </c>
      <c r="M253" s="23">
        <v>1973.6</v>
      </c>
      <c r="N253" s="23">
        <v>0</v>
      </c>
      <c r="O253" s="23">
        <v>823.6</v>
      </c>
      <c r="P253" s="23">
        <v>2283.8000000000002</v>
      </c>
      <c r="Q253" s="23">
        <v>7100</v>
      </c>
      <c r="R253" s="23">
        <v>1140</v>
      </c>
      <c r="S253" s="23">
        <v>0</v>
      </c>
      <c r="T253" s="23">
        <v>0</v>
      </c>
      <c r="U253" s="23">
        <v>33057</v>
      </c>
      <c r="V253" s="23">
        <v>0</v>
      </c>
      <c r="W253" s="23">
        <f>U253+V253</f>
        <v>33057</v>
      </c>
      <c r="X253" s="21">
        <v>17500</v>
      </c>
      <c r="Y253" s="21">
        <v>0</v>
      </c>
      <c r="Z253" s="21">
        <v>220</v>
      </c>
      <c r="AA253" s="21">
        <v>220</v>
      </c>
      <c r="AB253" s="23">
        <f>W253/(D253+E253)</f>
        <v>4722.4285714285716</v>
      </c>
      <c r="AC253" s="23">
        <f>W253/Z253</f>
        <v>150.2590909090909</v>
      </c>
      <c r="AD253" s="23" t="s">
        <v>1587</v>
      </c>
      <c r="AE253" s="284"/>
    </row>
    <row r="254" spans="1:31" x14ac:dyDescent="0.25">
      <c r="A254" s="21" t="s">
        <v>588</v>
      </c>
      <c r="B254" s="38" t="s">
        <v>689</v>
      </c>
      <c r="C254" s="21" t="s">
        <v>697</v>
      </c>
      <c r="D254" s="21">
        <v>7</v>
      </c>
      <c r="E254" s="21">
        <v>0</v>
      </c>
      <c r="F254" s="21" t="s">
        <v>177</v>
      </c>
      <c r="G254" s="21" t="s">
        <v>697</v>
      </c>
      <c r="H254" s="21">
        <v>0</v>
      </c>
      <c r="I254" s="21">
        <v>20</v>
      </c>
      <c r="J254" s="21">
        <v>11</v>
      </c>
      <c r="K254" s="23">
        <v>19736</v>
      </c>
      <c r="L254" s="23">
        <v>0</v>
      </c>
      <c r="M254" s="23">
        <v>1973.6</v>
      </c>
      <c r="N254" s="23">
        <v>0</v>
      </c>
      <c r="O254" s="23">
        <v>823.6</v>
      </c>
      <c r="P254" s="23">
        <v>2283.8000000000002</v>
      </c>
      <c r="Q254" s="23">
        <v>7100</v>
      </c>
      <c r="R254" s="23">
        <v>1140</v>
      </c>
      <c r="S254" s="23">
        <v>0</v>
      </c>
      <c r="T254" s="23">
        <v>0</v>
      </c>
      <c r="U254" s="23">
        <v>33057</v>
      </c>
      <c r="V254" s="23">
        <v>0</v>
      </c>
      <c r="W254" s="114">
        <f>U254+V254</f>
        <v>33057</v>
      </c>
      <c r="X254" s="21">
        <v>17500</v>
      </c>
      <c r="Y254" s="21">
        <v>20</v>
      </c>
      <c r="Z254" s="21">
        <v>240</v>
      </c>
      <c r="AA254" s="21">
        <v>240</v>
      </c>
      <c r="AB254" s="23">
        <f>W254/(D254+E254)</f>
        <v>4722.4285714285716</v>
      </c>
      <c r="AC254" s="114">
        <f>U254/Z254</f>
        <v>137.73750000000001</v>
      </c>
      <c r="AD254" s="114" t="s">
        <v>1573</v>
      </c>
      <c r="AE254" s="284"/>
    </row>
    <row r="255" spans="1:31" x14ac:dyDescent="0.25">
      <c r="A255" s="21" t="s">
        <v>667</v>
      </c>
      <c r="B255" s="39" t="s">
        <v>689</v>
      </c>
      <c r="C255" s="21" t="s">
        <v>715</v>
      </c>
      <c r="D255" s="21">
        <v>7</v>
      </c>
      <c r="E255" s="21">
        <v>0</v>
      </c>
      <c r="F255" s="21" t="s">
        <v>177</v>
      </c>
      <c r="G255" s="21" t="s">
        <v>715</v>
      </c>
      <c r="H255" s="21">
        <v>0</v>
      </c>
      <c r="I255" s="21">
        <v>20</v>
      </c>
      <c r="J255" s="21">
        <v>13</v>
      </c>
      <c r="K255" s="114">
        <v>22488</v>
      </c>
      <c r="L255" s="114">
        <v>0</v>
      </c>
      <c r="M255" s="114">
        <v>2248.1999999999998</v>
      </c>
      <c r="N255" s="114">
        <v>0</v>
      </c>
      <c r="O255" s="114">
        <v>965.2</v>
      </c>
      <c r="P255" s="114">
        <v>2669.4</v>
      </c>
      <c r="Q255" s="114">
        <v>0</v>
      </c>
      <c r="R255" s="114">
        <v>1140</v>
      </c>
      <c r="S255" s="114">
        <v>0</v>
      </c>
      <c r="T255" s="23">
        <v>0</v>
      </c>
      <c r="U255" s="114">
        <v>29511.4</v>
      </c>
      <c r="V255" s="23">
        <v>0</v>
      </c>
      <c r="W255" s="23">
        <f>U255+V255</f>
        <v>29511.4</v>
      </c>
      <c r="X255" s="21">
        <v>17500</v>
      </c>
      <c r="Y255" s="21">
        <v>0</v>
      </c>
      <c r="Z255" s="21">
        <v>280</v>
      </c>
      <c r="AA255" s="21">
        <v>260</v>
      </c>
      <c r="AB255" s="23">
        <f>W255/(D255+E255)</f>
        <v>4215.9142857142861</v>
      </c>
      <c r="AC255" s="23">
        <f>W255/Z255</f>
        <v>105.39785714285715</v>
      </c>
      <c r="AD255" s="23" t="s">
        <v>1626</v>
      </c>
      <c r="AE255" s="284"/>
    </row>
    <row r="256" spans="1:31" x14ac:dyDescent="0.25">
      <c r="A256" s="21" t="s">
        <v>464</v>
      </c>
      <c r="B256" s="38" t="s">
        <v>689</v>
      </c>
      <c r="C256" s="21" t="s">
        <v>713</v>
      </c>
      <c r="D256" s="21">
        <v>7</v>
      </c>
      <c r="E256" s="21">
        <v>0</v>
      </c>
      <c r="F256" s="21" t="s">
        <v>191</v>
      </c>
      <c r="G256" s="21" t="s">
        <v>713</v>
      </c>
      <c r="H256" s="21">
        <v>0</v>
      </c>
      <c r="I256" s="21">
        <v>20</v>
      </c>
      <c r="J256" s="21">
        <v>10</v>
      </c>
      <c r="K256" s="23">
        <v>19736</v>
      </c>
      <c r="L256" s="23">
        <v>0</v>
      </c>
      <c r="M256" s="23">
        <v>1973.6</v>
      </c>
      <c r="N256" s="23">
        <v>0</v>
      </c>
      <c r="O256" s="23">
        <v>823.6</v>
      </c>
      <c r="P256" s="23">
        <v>2283.8000000000002</v>
      </c>
      <c r="Q256" s="23">
        <v>7100</v>
      </c>
      <c r="R256" s="23">
        <v>1140</v>
      </c>
      <c r="S256" s="23">
        <v>0</v>
      </c>
      <c r="T256" s="23">
        <v>0</v>
      </c>
      <c r="U256" s="23">
        <v>33057</v>
      </c>
      <c r="V256" s="23">
        <v>0</v>
      </c>
      <c r="W256" s="23">
        <f>U256+V256</f>
        <v>33057</v>
      </c>
      <c r="X256" s="21">
        <v>17500</v>
      </c>
      <c r="Y256" s="21">
        <v>0</v>
      </c>
      <c r="Z256" s="21">
        <v>220</v>
      </c>
      <c r="AA256" s="21">
        <v>220</v>
      </c>
      <c r="AB256" s="23">
        <f>W256/(D256+E256)</f>
        <v>4722.4285714285716</v>
      </c>
      <c r="AC256" s="23">
        <f>W256/Z256</f>
        <v>150.2590909090909</v>
      </c>
      <c r="AD256" s="23" t="s">
        <v>1588</v>
      </c>
      <c r="AE256" s="284"/>
    </row>
    <row r="257" spans="1:31" x14ac:dyDescent="0.25">
      <c r="A257" s="21" t="s">
        <v>650</v>
      </c>
      <c r="B257" s="38" t="s">
        <v>2171</v>
      </c>
      <c r="C257" s="21" t="s">
        <v>2177</v>
      </c>
      <c r="D257" s="1">
        <v>0</v>
      </c>
      <c r="E257" s="1">
        <v>7</v>
      </c>
      <c r="F257" s="1" t="s">
        <v>544</v>
      </c>
      <c r="G257" s="1" t="s">
        <v>2177</v>
      </c>
      <c r="H257" s="1">
        <v>0</v>
      </c>
      <c r="I257" s="1">
        <v>6</v>
      </c>
      <c r="J257" s="21">
        <v>11</v>
      </c>
      <c r="K257" s="13">
        <v>8289.9</v>
      </c>
      <c r="L257" s="13">
        <v>130.83000000000001</v>
      </c>
      <c r="M257" s="13">
        <v>1298.2</v>
      </c>
      <c r="N257" s="13">
        <v>0</v>
      </c>
      <c r="O257" s="13">
        <v>361.2</v>
      </c>
      <c r="P257" s="13">
        <v>1766.4</v>
      </c>
      <c r="Q257" s="13">
        <v>2031</v>
      </c>
      <c r="R257" s="13">
        <v>383.1</v>
      </c>
      <c r="S257" s="13">
        <v>0</v>
      </c>
      <c r="T257" s="13">
        <v>0</v>
      </c>
      <c r="U257" s="13">
        <v>14260.63</v>
      </c>
      <c r="V257" s="13">
        <v>0</v>
      </c>
      <c r="W257" s="13">
        <f>U257+V257</f>
        <v>14260.63</v>
      </c>
      <c r="X257" s="1">
        <v>7000</v>
      </c>
      <c r="Y257" s="1">
        <v>0</v>
      </c>
      <c r="Z257" s="1">
        <v>66</v>
      </c>
      <c r="AA257" s="1">
        <v>48</v>
      </c>
      <c r="AB257" s="13">
        <f>W257/(D257+E257)</f>
        <v>2037.232857142857</v>
      </c>
      <c r="AC257" s="13">
        <f>W257/Z257</f>
        <v>216.07015151515151</v>
      </c>
      <c r="AD257" s="13" t="s">
        <v>1553</v>
      </c>
      <c r="AE257" s="285">
        <v>0.4</v>
      </c>
    </row>
    <row r="258" spans="1:31" x14ac:dyDescent="0.25">
      <c r="A258" s="21" t="s">
        <v>374</v>
      </c>
      <c r="B258" s="38" t="s">
        <v>689</v>
      </c>
      <c r="C258" s="21" t="s">
        <v>714</v>
      </c>
      <c r="D258" s="21">
        <v>7</v>
      </c>
      <c r="E258" s="21">
        <v>0</v>
      </c>
      <c r="F258" s="21" t="s">
        <v>177</v>
      </c>
      <c r="G258" s="21" t="s">
        <v>714</v>
      </c>
      <c r="H258" s="21">
        <v>0</v>
      </c>
      <c r="I258" s="21">
        <v>20</v>
      </c>
      <c r="J258" s="21">
        <v>10</v>
      </c>
      <c r="K258" s="23">
        <v>19736</v>
      </c>
      <c r="L258" s="23">
        <v>0</v>
      </c>
      <c r="M258" s="23">
        <v>1973.6</v>
      </c>
      <c r="N258" s="23">
        <v>0</v>
      </c>
      <c r="O258" s="23">
        <v>823.6</v>
      </c>
      <c r="P258" s="23">
        <v>2283.8000000000002</v>
      </c>
      <c r="Q258" s="23">
        <v>7100</v>
      </c>
      <c r="R258" s="23">
        <v>1140</v>
      </c>
      <c r="S258" s="23">
        <v>0</v>
      </c>
      <c r="T258" s="23">
        <v>0</v>
      </c>
      <c r="U258" s="23">
        <v>33057</v>
      </c>
      <c r="V258" s="23">
        <v>0</v>
      </c>
      <c r="W258" s="23">
        <f>U258+V258</f>
        <v>33057</v>
      </c>
      <c r="X258" s="21">
        <v>17500</v>
      </c>
      <c r="Y258" s="21">
        <v>0</v>
      </c>
      <c r="Z258" s="21">
        <v>220</v>
      </c>
      <c r="AA258" s="21">
        <v>209</v>
      </c>
      <c r="AB258" s="23">
        <f>W258/(D258+E258)</f>
        <v>4722.4285714285716</v>
      </c>
      <c r="AC258" s="23">
        <f>W258/Z258</f>
        <v>150.2590909090909</v>
      </c>
      <c r="AD258" s="23" t="s">
        <v>1553</v>
      </c>
      <c r="AE258" s="284"/>
    </row>
    <row r="259" spans="1:31" x14ac:dyDescent="0.25">
      <c r="A259" s="21" t="s">
        <v>652</v>
      </c>
      <c r="B259" s="39" t="s">
        <v>689</v>
      </c>
      <c r="C259" s="21" t="s">
        <v>710</v>
      </c>
      <c r="D259" s="21">
        <v>7</v>
      </c>
      <c r="E259" s="21">
        <v>0</v>
      </c>
      <c r="F259" s="21" t="s">
        <v>177</v>
      </c>
      <c r="G259" s="21" t="s">
        <v>665</v>
      </c>
      <c r="H259" s="21">
        <v>0</v>
      </c>
      <c r="I259" s="21">
        <v>20</v>
      </c>
      <c r="J259" s="21">
        <v>11</v>
      </c>
      <c r="K259" s="114">
        <v>19736</v>
      </c>
      <c r="L259" s="114">
        <v>0</v>
      </c>
      <c r="M259" s="114">
        <v>1973.6</v>
      </c>
      <c r="N259" s="114">
        <v>0</v>
      </c>
      <c r="O259" s="114">
        <v>823.6</v>
      </c>
      <c r="P259" s="114">
        <v>2283.8000000000002</v>
      </c>
      <c r="Q259" s="114">
        <v>7100</v>
      </c>
      <c r="R259" s="114">
        <v>1140</v>
      </c>
      <c r="S259" s="114">
        <v>0</v>
      </c>
      <c r="T259" s="23">
        <v>0</v>
      </c>
      <c r="U259" s="114">
        <v>33057</v>
      </c>
      <c r="V259" s="23">
        <v>0</v>
      </c>
      <c r="W259" s="23">
        <f>V259+U259</f>
        <v>33057</v>
      </c>
      <c r="X259" s="26">
        <v>17500</v>
      </c>
      <c r="Y259" s="21">
        <v>0</v>
      </c>
      <c r="Z259" s="21">
        <v>240</v>
      </c>
      <c r="AA259" s="21">
        <v>214</v>
      </c>
      <c r="AB259" s="23">
        <f>W259/(D259+E259)</f>
        <v>4722.4285714285716</v>
      </c>
      <c r="AC259" s="23">
        <f>W259/Z259</f>
        <v>137.73750000000001</v>
      </c>
      <c r="AD259" s="23" t="s">
        <v>1608</v>
      </c>
      <c r="AE259" s="284"/>
    </row>
    <row r="260" spans="1:31" x14ac:dyDescent="0.25">
      <c r="A260" s="21" t="s">
        <v>650</v>
      </c>
      <c r="B260" s="39" t="s">
        <v>689</v>
      </c>
      <c r="C260" s="21" t="s">
        <v>709</v>
      </c>
      <c r="D260" s="21">
        <v>7</v>
      </c>
      <c r="E260" s="21">
        <v>0</v>
      </c>
      <c r="F260" s="21" t="s">
        <v>177</v>
      </c>
      <c r="G260" s="21" t="s">
        <v>709</v>
      </c>
      <c r="H260" s="21">
        <v>0</v>
      </c>
      <c r="I260" s="21">
        <v>20</v>
      </c>
      <c r="J260" s="21">
        <v>11</v>
      </c>
      <c r="K260" s="114">
        <v>19736</v>
      </c>
      <c r="L260" s="114">
        <v>0</v>
      </c>
      <c r="M260" s="114">
        <v>1973.6</v>
      </c>
      <c r="N260" s="114">
        <v>0</v>
      </c>
      <c r="O260" s="114">
        <v>823.6</v>
      </c>
      <c r="P260" s="114">
        <v>2283.8000000000002</v>
      </c>
      <c r="Q260" s="114">
        <v>7100</v>
      </c>
      <c r="R260" s="114">
        <v>1140</v>
      </c>
      <c r="S260" s="114">
        <v>0</v>
      </c>
      <c r="T260" s="23">
        <v>0</v>
      </c>
      <c r="U260" s="114">
        <v>33057</v>
      </c>
      <c r="V260" s="23">
        <v>0</v>
      </c>
      <c r="W260" s="23">
        <f>U260+V260</f>
        <v>33057</v>
      </c>
      <c r="X260" s="21">
        <v>17500</v>
      </c>
      <c r="Y260" s="21">
        <v>0</v>
      </c>
      <c r="Z260" s="21">
        <v>240</v>
      </c>
      <c r="AA260" s="21">
        <v>237</v>
      </c>
      <c r="AB260" s="23">
        <f>W260/(D260+E260)</f>
        <v>4722.4285714285716</v>
      </c>
      <c r="AC260" s="23">
        <f>W260/Z260</f>
        <v>137.73750000000001</v>
      </c>
      <c r="AD260" s="23" t="s">
        <v>1598</v>
      </c>
      <c r="AE260" s="284"/>
    </row>
    <row r="261" spans="1:31" x14ac:dyDescent="0.25">
      <c r="A261" s="21" t="s">
        <v>588</v>
      </c>
      <c r="B261" s="38" t="s">
        <v>566</v>
      </c>
      <c r="C261" s="21" t="s">
        <v>734</v>
      </c>
      <c r="D261" s="21">
        <v>7</v>
      </c>
      <c r="E261" s="21">
        <v>0</v>
      </c>
      <c r="F261" s="21" t="s">
        <v>177</v>
      </c>
      <c r="G261" s="21" t="s">
        <v>734</v>
      </c>
      <c r="H261" s="21">
        <v>0</v>
      </c>
      <c r="I261" s="21">
        <v>20</v>
      </c>
      <c r="J261" s="21">
        <v>11</v>
      </c>
      <c r="K261" s="23">
        <v>19736</v>
      </c>
      <c r="L261" s="23">
        <v>0</v>
      </c>
      <c r="M261" s="23">
        <v>1973.6</v>
      </c>
      <c r="N261" s="23">
        <v>0</v>
      </c>
      <c r="O261" s="23">
        <v>823.6</v>
      </c>
      <c r="P261" s="23">
        <v>2283.8000000000002</v>
      </c>
      <c r="Q261" s="23">
        <v>7100</v>
      </c>
      <c r="R261" s="23">
        <v>1140</v>
      </c>
      <c r="S261" s="23">
        <v>0</v>
      </c>
      <c r="T261" s="23">
        <v>0</v>
      </c>
      <c r="U261" s="23">
        <v>33057</v>
      </c>
      <c r="V261" s="23">
        <v>0</v>
      </c>
      <c r="W261" s="114">
        <f>U261+V261</f>
        <v>33057</v>
      </c>
      <c r="X261" s="21">
        <v>17500</v>
      </c>
      <c r="Y261" s="21">
        <v>20</v>
      </c>
      <c r="Z261" s="21">
        <v>240</v>
      </c>
      <c r="AA261" s="21">
        <v>240</v>
      </c>
      <c r="AB261" s="23">
        <f>W261/(D261+E261)</f>
        <v>4722.4285714285716</v>
      </c>
      <c r="AC261" s="114">
        <f>U261/Z261</f>
        <v>137.73750000000001</v>
      </c>
      <c r="AD261" s="114" t="s">
        <v>1574</v>
      </c>
      <c r="AE261" s="284"/>
    </row>
    <row r="262" spans="1:31" x14ac:dyDescent="0.25">
      <c r="A262" s="21" t="s">
        <v>1159</v>
      </c>
      <c r="B262" s="39" t="s">
        <v>2121</v>
      </c>
      <c r="C262" s="1" t="s">
        <v>2146</v>
      </c>
      <c r="D262" s="1">
        <v>0</v>
      </c>
      <c r="E262" s="1">
        <v>3.61</v>
      </c>
      <c r="F262" s="1" t="s">
        <v>544</v>
      </c>
      <c r="G262" s="1" t="s">
        <v>2146</v>
      </c>
      <c r="H262" s="1">
        <v>0</v>
      </c>
      <c r="I262" s="1">
        <v>4</v>
      </c>
      <c r="J262" s="1">
        <v>11</v>
      </c>
      <c r="K262" s="13">
        <v>5526.6</v>
      </c>
      <c r="L262" s="13">
        <v>87.22</v>
      </c>
      <c r="M262" s="13">
        <v>865.47</v>
      </c>
      <c r="N262" s="13">
        <v>0</v>
      </c>
      <c r="O262" s="13">
        <v>240.8</v>
      </c>
      <c r="P262" s="13">
        <v>1177.5999999999999</v>
      </c>
      <c r="Q262" s="13">
        <v>1354</v>
      </c>
      <c r="R262" s="13">
        <v>255</v>
      </c>
      <c r="S262" s="13">
        <v>0</v>
      </c>
      <c r="T262" s="13">
        <v>0</v>
      </c>
      <c r="U262" s="13">
        <v>9507.09</v>
      </c>
      <c r="V262" s="13">
        <v>0</v>
      </c>
      <c r="W262" s="13">
        <f>U262+V262</f>
        <v>9507.09</v>
      </c>
      <c r="X262" s="1">
        <v>4332</v>
      </c>
      <c r="Y262" s="1">
        <v>0</v>
      </c>
      <c r="Z262" s="1">
        <v>44</v>
      </c>
      <c r="AA262" s="1">
        <v>44</v>
      </c>
      <c r="AB262" s="13">
        <f>W262/(D262+E262)</f>
        <v>2633.5429362880886</v>
      </c>
      <c r="AC262" s="13">
        <f>W262/Z262</f>
        <v>216.07022727272727</v>
      </c>
      <c r="AD262" s="13" t="s">
        <v>1627</v>
      </c>
      <c r="AE262" s="285">
        <v>0.48</v>
      </c>
    </row>
    <row r="263" spans="1:31" x14ac:dyDescent="0.25">
      <c r="A263" s="21" t="s">
        <v>667</v>
      </c>
      <c r="B263" s="39" t="s">
        <v>745</v>
      </c>
      <c r="C263" s="21" t="s">
        <v>761</v>
      </c>
      <c r="D263" s="21">
        <v>7.5</v>
      </c>
      <c r="E263" s="21">
        <v>0</v>
      </c>
      <c r="F263" s="21" t="s">
        <v>177</v>
      </c>
      <c r="G263" s="21" t="s">
        <v>761</v>
      </c>
      <c r="H263" s="21">
        <v>0</v>
      </c>
      <c r="I263" s="21">
        <v>20</v>
      </c>
      <c r="J263" s="21">
        <v>13</v>
      </c>
      <c r="K263" s="114">
        <v>24736.799999999999</v>
      </c>
      <c r="L263" s="114">
        <v>0</v>
      </c>
      <c r="M263" s="114">
        <v>2473.6799999999998</v>
      </c>
      <c r="N263" s="114">
        <v>0</v>
      </c>
      <c r="O263" s="114">
        <v>1061.72</v>
      </c>
      <c r="P263" s="114">
        <v>2936.34</v>
      </c>
      <c r="Q263" s="114">
        <v>0</v>
      </c>
      <c r="R263" s="114">
        <v>1254</v>
      </c>
      <c r="S263" s="114">
        <v>0</v>
      </c>
      <c r="T263" s="23">
        <v>0</v>
      </c>
      <c r="U263" s="114">
        <v>32462.54</v>
      </c>
      <c r="V263" s="23">
        <v>0</v>
      </c>
      <c r="W263" s="23">
        <f>U263+V263</f>
        <v>32462.54</v>
      </c>
      <c r="X263" s="21">
        <v>18750</v>
      </c>
      <c r="Y263" s="21">
        <v>0</v>
      </c>
      <c r="Z263" s="21">
        <v>280</v>
      </c>
      <c r="AA263" s="21">
        <v>280</v>
      </c>
      <c r="AB263" s="23">
        <f>W263/(D263+E263)</f>
        <v>4328.3386666666665</v>
      </c>
      <c r="AC263" s="23">
        <f>W263/Z263</f>
        <v>115.93764285714286</v>
      </c>
      <c r="AD263" s="23" t="s">
        <v>1627</v>
      </c>
      <c r="AE263" s="284"/>
    </row>
    <row r="264" spans="1:31" x14ac:dyDescent="0.25">
      <c r="A264" s="21" t="s">
        <v>1275</v>
      </c>
      <c r="B264" s="38" t="s">
        <v>2171</v>
      </c>
      <c r="C264" s="21" t="s">
        <v>2174</v>
      </c>
      <c r="D264" s="21">
        <v>0</v>
      </c>
      <c r="E264" s="21">
        <v>3.62</v>
      </c>
      <c r="F264" s="21" t="s">
        <v>544</v>
      </c>
      <c r="G264" s="21" t="s">
        <v>2174</v>
      </c>
      <c r="H264" s="21">
        <v>0</v>
      </c>
      <c r="I264" s="21">
        <v>4</v>
      </c>
      <c r="J264" s="21">
        <v>11</v>
      </c>
      <c r="K264" s="23">
        <v>5526.6</v>
      </c>
      <c r="L264" s="23">
        <v>87.22</v>
      </c>
      <c r="M264" s="23">
        <v>865.47</v>
      </c>
      <c r="N264" s="23">
        <v>0</v>
      </c>
      <c r="O264" s="23">
        <v>240.8</v>
      </c>
      <c r="P264" s="23">
        <v>1177.5999999999999</v>
      </c>
      <c r="Q264" s="23">
        <v>1354</v>
      </c>
      <c r="R264" s="23">
        <v>255.4</v>
      </c>
      <c r="S264" s="23">
        <v>0</v>
      </c>
      <c r="T264" s="23">
        <v>0</v>
      </c>
      <c r="U264" s="23">
        <v>9507.09</v>
      </c>
      <c r="V264" s="23">
        <v>0</v>
      </c>
      <c r="W264" s="23">
        <f>U264+V264</f>
        <v>9507.09</v>
      </c>
      <c r="X264" s="21">
        <v>4344</v>
      </c>
      <c r="Y264" s="21">
        <v>0</v>
      </c>
      <c r="Z264" s="21">
        <v>374</v>
      </c>
      <c r="AA264" s="21">
        <v>44</v>
      </c>
      <c r="AB264" s="23">
        <v>44</v>
      </c>
      <c r="AC264" s="23">
        <f>W264/Z264</f>
        <v>25.420026737967916</v>
      </c>
      <c r="AD264" s="23" t="s">
        <v>1609</v>
      </c>
      <c r="AE264" s="284">
        <v>0.48</v>
      </c>
    </row>
    <row r="265" spans="1:31" x14ac:dyDescent="0.25">
      <c r="A265" s="21" t="s">
        <v>652</v>
      </c>
      <c r="B265" s="39" t="s">
        <v>566</v>
      </c>
      <c r="C265" s="21" t="s">
        <v>733</v>
      </c>
      <c r="D265" s="21">
        <v>3.5</v>
      </c>
      <c r="E265" s="21">
        <v>0</v>
      </c>
      <c r="F265" s="21" t="s">
        <v>177</v>
      </c>
      <c r="G265" s="21" t="s">
        <v>733</v>
      </c>
      <c r="H265" s="21">
        <v>0</v>
      </c>
      <c r="I265" s="21">
        <v>10</v>
      </c>
      <c r="J265" s="21">
        <v>11</v>
      </c>
      <c r="K265" s="114">
        <v>9868</v>
      </c>
      <c r="L265" s="114">
        <v>0</v>
      </c>
      <c r="M265" s="114">
        <v>986.8</v>
      </c>
      <c r="N265" s="114">
        <v>0</v>
      </c>
      <c r="O265" s="114">
        <v>411.8</v>
      </c>
      <c r="P265" s="114">
        <v>1141.9000000000001</v>
      </c>
      <c r="Q265" s="114">
        <v>3550</v>
      </c>
      <c r="R265" s="114">
        <v>570</v>
      </c>
      <c r="S265" s="114">
        <v>0</v>
      </c>
      <c r="T265" s="23">
        <v>0</v>
      </c>
      <c r="U265" s="114">
        <v>16528.5</v>
      </c>
      <c r="V265" s="23">
        <v>0</v>
      </c>
      <c r="W265" s="23">
        <f>V265+U265</f>
        <v>16528.5</v>
      </c>
      <c r="X265" s="26">
        <v>8750</v>
      </c>
      <c r="Y265" s="21">
        <v>0</v>
      </c>
      <c r="Z265" s="21">
        <v>110</v>
      </c>
      <c r="AA265" s="21">
        <v>80</v>
      </c>
      <c r="AB265" s="23">
        <f>W265/(D265+E265)</f>
        <v>4722.4285714285716</v>
      </c>
      <c r="AC265" s="23">
        <f>W265/Z265</f>
        <v>150.2590909090909</v>
      </c>
      <c r="AD265" s="23" t="s">
        <v>1609</v>
      </c>
      <c r="AE265" s="284"/>
    </row>
    <row r="266" spans="1:31" x14ac:dyDescent="0.25">
      <c r="A266" s="21" t="s">
        <v>464</v>
      </c>
      <c r="B266" s="38" t="s">
        <v>745</v>
      </c>
      <c r="C266" s="21" t="s">
        <v>757</v>
      </c>
      <c r="D266" s="21">
        <v>7.03</v>
      </c>
      <c r="E266" s="21">
        <v>0</v>
      </c>
      <c r="F266" s="21" t="s">
        <v>191</v>
      </c>
      <c r="G266" s="21" t="s">
        <v>757</v>
      </c>
      <c r="H266" s="21">
        <v>0</v>
      </c>
      <c r="I266" s="21">
        <v>20</v>
      </c>
      <c r="J266" s="21">
        <v>9</v>
      </c>
      <c r="K266" s="23">
        <v>19736</v>
      </c>
      <c r="L266" s="23">
        <v>0</v>
      </c>
      <c r="M266" s="23">
        <v>1973.6</v>
      </c>
      <c r="N266" s="23">
        <v>0</v>
      </c>
      <c r="O266" s="23">
        <v>823.6</v>
      </c>
      <c r="P266" s="23">
        <v>2283.8000000000002</v>
      </c>
      <c r="Q266" s="23">
        <v>7100</v>
      </c>
      <c r="R266" s="23">
        <v>1140</v>
      </c>
      <c r="S266" s="23">
        <v>0</v>
      </c>
      <c r="T266" s="23">
        <v>8640</v>
      </c>
      <c r="U266" s="23">
        <v>41697</v>
      </c>
      <c r="V266" s="23">
        <v>0</v>
      </c>
      <c r="W266" s="23">
        <f>U266+V266</f>
        <v>41697</v>
      </c>
      <c r="X266" s="21">
        <v>17500</v>
      </c>
      <c r="Y266" s="21">
        <v>20</v>
      </c>
      <c r="Z266" s="21">
        <v>200</v>
      </c>
      <c r="AA266" s="21">
        <v>140</v>
      </c>
      <c r="AB266" s="23">
        <f>W266/(D266+E266)</f>
        <v>5931.2944523470833</v>
      </c>
      <c r="AC266" s="23">
        <f>W266/Z266</f>
        <v>208.48500000000001</v>
      </c>
      <c r="AD266" s="23" t="s">
        <v>1590</v>
      </c>
      <c r="AE266" s="284"/>
    </row>
    <row r="267" spans="1:31" x14ac:dyDescent="0.25">
      <c r="A267" s="21" t="s">
        <v>588</v>
      </c>
      <c r="B267" s="38" t="s">
        <v>745</v>
      </c>
      <c r="C267" s="21" t="s">
        <v>760</v>
      </c>
      <c r="D267" s="21">
        <v>7.1</v>
      </c>
      <c r="E267" s="21">
        <v>0</v>
      </c>
      <c r="F267" s="21" t="s">
        <v>177</v>
      </c>
      <c r="G267" s="21" t="s">
        <v>760</v>
      </c>
      <c r="H267" s="21">
        <v>0</v>
      </c>
      <c r="I267" s="21">
        <v>20</v>
      </c>
      <c r="J267" s="21">
        <v>11</v>
      </c>
      <c r="K267" s="23">
        <v>19736</v>
      </c>
      <c r="L267" s="23">
        <v>0</v>
      </c>
      <c r="M267" s="23">
        <v>1973.6</v>
      </c>
      <c r="N267" s="23">
        <v>0</v>
      </c>
      <c r="O267" s="23">
        <v>823.6</v>
      </c>
      <c r="P267" s="23">
        <v>2283.8000000000002</v>
      </c>
      <c r="Q267" s="23">
        <v>7100</v>
      </c>
      <c r="R267" s="23">
        <v>1140</v>
      </c>
      <c r="S267" s="23">
        <v>0</v>
      </c>
      <c r="T267" s="23">
        <v>8640</v>
      </c>
      <c r="U267" s="23">
        <v>41697</v>
      </c>
      <c r="V267" s="23">
        <v>0</v>
      </c>
      <c r="W267" s="114">
        <f>U267+V267</f>
        <v>41697</v>
      </c>
      <c r="X267" s="21">
        <v>17750</v>
      </c>
      <c r="Y267" s="21">
        <v>20</v>
      </c>
      <c r="Z267" s="21">
        <v>240</v>
      </c>
      <c r="AA267" s="21">
        <v>240</v>
      </c>
      <c r="AB267" s="23">
        <f>W267/(D267+E267)</f>
        <v>5872.8169014084506</v>
      </c>
      <c r="AC267" s="114">
        <f>U267/Z267</f>
        <v>173.73750000000001</v>
      </c>
      <c r="AD267" s="114" t="s">
        <v>1575</v>
      </c>
      <c r="AE267" s="284"/>
    </row>
    <row r="268" spans="1:31" x14ac:dyDescent="0.25">
      <c r="A268" s="21" t="s">
        <v>1159</v>
      </c>
      <c r="B268" s="39" t="s">
        <v>2039</v>
      </c>
      <c r="C268" s="1" t="s">
        <v>2055</v>
      </c>
      <c r="D268" s="1">
        <v>0</v>
      </c>
      <c r="E268" s="1">
        <v>7.19</v>
      </c>
      <c r="F268" s="1" t="s">
        <v>544</v>
      </c>
      <c r="G268" s="1" t="s">
        <v>2055</v>
      </c>
      <c r="H268" s="1">
        <v>0</v>
      </c>
      <c r="I268" s="1">
        <v>6</v>
      </c>
      <c r="J268" s="1">
        <v>11</v>
      </c>
      <c r="K268" s="13">
        <v>8290.14</v>
      </c>
      <c r="L268" s="13">
        <v>130.83000000000001</v>
      </c>
      <c r="M268" s="13">
        <v>1298.24</v>
      </c>
      <c r="N268" s="13">
        <v>0</v>
      </c>
      <c r="O268" s="13">
        <v>361.2</v>
      </c>
      <c r="P268" s="13">
        <v>1766.4</v>
      </c>
      <c r="Q268" s="13">
        <v>1797</v>
      </c>
      <c r="R268" s="13">
        <v>383.1</v>
      </c>
      <c r="S268" s="13">
        <v>0</v>
      </c>
      <c r="T268" s="13">
        <v>0</v>
      </c>
      <c r="U268" s="13">
        <v>14026.91</v>
      </c>
      <c r="V268" s="13">
        <v>0</v>
      </c>
      <c r="W268" s="13">
        <f>U268+V268</f>
        <v>14026.91</v>
      </c>
      <c r="X268" s="1">
        <v>8987</v>
      </c>
      <c r="Y268" s="1">
        <v>0</v>
      </c>
      <c r="Z268" s="1">
        <v>66</v>
      </c>
      <c r="AA268" s="1">
        <v>66</v>
      </c>
      <c r="AB268" s="13">
        <f>W268/(D268+E268)</f>
        <v>1950.8915159944365</v>
      </c>
      <c r="AC268" s="13">
        <f>W268/Z268</f>
        <v>212.5289393939394</v>
      </c>
      <c r="AD268" s="13" t="s">
        <v>1610</v>
      </c>
      <c r="AE268" s="285">
        <v>0.5</v>
      </c>
    </row>
    <row r="269" spans="1:31" x14ac:dyDescent="0.25">
      <c r="A269" s="21" t="s">
        <v>652</v>
      </c>
      <c r="B269" s="39" t="s">
        <v>745</v>
      </c>
      <c r="C269" s="21" t="s">
        <v>758</v>
      </c>
      <c r="D269" s="21">
        <v>7.18</v>
      </c>
      <c r="E269" s="21">
        <v>0</v>
      </c>
      <c r="F269" s="21" t="s">
        <v>177</v>
      </c>
      <c r="G269" s="21" t="s">
        <v>758</v>
      </c>
      <c r="H269" s="21">
        <v>0</v>
      </c>
      <c r="I269" s="21">
        <v>20</v>
      </c>
      <c r="J269" s="21">
        <v>11</v>
      </c>
      <c r="K269" s="114">
        <v>19736</v>
      </c>
      <c r="L269" s="114">
        <v>0</v>
      </c>
      <c r="M269" s="114">
        <v>1973.6</v>
      </c>
      <c r="N269" s="114">
        <v>0</v>
      </c>
      <c r="O269" s="114">
        <v>823.6</v>
      </c>
      <c r="P269" s="114">
        <v>2283.8000000000002</v>
      </c>
      <c r="Q269" s="114">
        <v>7100</v>
      </c>
      <c r="R269" s="114">
        <v>1140</v>
      </c>
      <c r="S269" s="114">
        <v>0</v>
      </c>
      <c r="T269" s="23">
        <v>0</v>
      </c>
      <c r="U269" s="114">
        <v>33057</v>
      </c>
      <c r="V269" s="23">
        <v>0</v>
      </c>
      <c r="W269" s="23">
        <f>V269+U269</f>
        <v>33057</v>
      </c>
      <c r="X269" s="26">
        <v>17950</v>
      </c>
      <c r="Y269" s="21">
        <v>0</v>
      </c>
      <c r="Z269" s="21">
        <v>220</v>
      </c>
      <c r="AA269" s="21">
        <v>171</v>
      </c>
      <c r="AB269" s="23">
        <f>W269/(D269+E269)</f>
        <v>4604.0389972144849</v>
      </c>
      <c r="AC269" s="23">
        <f>W269/Z269</f>
        <v>150.2590909090909</v>
      </c>
      <c r="AD269" s="23" t="s">
        <v>1610</v>
      </c>
      <c r="AE269" s="284"/>
    </row>
    <row r="270" spans="1:31" x14ac:dyDescent="0.25">
      <c r="A270" s="21" t="s">
        <v>650</v>
      </c>
      <c r="B270" s="38" t="s">
        <v>2061</v>
      </c>
      <c r="C270" s="21" t="s">
        <v>2064</v>
      </c>
      <c r="D270" s="1">
        <v>0</v>
      </c>
      <c r="E270" s="1">
        <v>7.61</v>
      </c>
      <c r="F270" s="1" t="s">
        <v>544</v>
      </c>
      <c r="G270" s="1" t="s">
        <v>2064</v>
      </c>
      <c r="H270" s="1">
        <v>0</v>
      </c>
      <c r="I270" s="1">
        <v>6</v>
      </c>
      <c r="J270" s="21">
        <v>11</v>
      </c>
      <c r="K270" s="13">
        <v>8290.14</v>
      </c>
      <c r="L270" s="13">
        <v>130.83000000000001</v>
      </c>
      <c r="M270" s="13">
        <v>1298.24</v>
      </c>
      <c r="N270" s="13">
        <v>0</v>
      </c>
      <c r="O270" s="13">
        <v>361.2</v>
      </c>
      <c r="P270" s="13">
        <v>1766.4</v>
      </c>
      <c r="Q270" s="13">
        <v>1797</v>
      </c>
      <c r="R270" s="13">
        <v>383.1</v>
      </c>
      <c r="S270" s="13">
        <v>0</v>
      </c>
      <c r="T270" s="13">
        <v>0</v>
      </c>
      <c r="U270" s="13">
        <v>14026.91</v>
      </c>
      <c r="V270" s="13">
        <v>0</v>
      </c>
      <c r="W270" s="13">
        <f>U270+V270</f>
        <v>14026.91</v>
      </c>
      <c r="X270" s="1">
        <v>9513</v>
      </c>
      <c r="Y270" s="1">
        <v>0</v>
      </c>
      <c r="Z270" s="1">
        <v>66</v>
      </c>
      <c r="AA270" s="1">
        <v>62</v>
      </c>
      <c r="AB270" s="13">
        <f>W270/(D270+E270)</f>
        <v>1843.220762155059</v>
      </c>
      <c r="AC270" s="13">
        <f>W270/Z270</f>
        <v>212.5289393939394</v>
      </c>
      <c r="AD270" s="13" t="s">
        <v>1599</v>
      </c>
      <c r="AE270" s="285">
        <v>0.5</v>
      </c>
    </row>
    <row r="271" spans="1:31" x14ac:dyDescent="0.25">
      <c r="A271" s="21" t="s">
        <v>650</v>
      </c>
      <c r="B271" s="39" t="s">
        <v>745</v>
      </c>
      <c r="C271" s="21" t="s">
        <v>759</v>
      </c>
      <c r="D271" s="21">
        <v>7.6</v>
      </c>
      <c r="E271" s="21">
        <v>0</v>
      </c>
      <c r="F271" s="21" t="s">
        <v>177</v>
      </c>
      <c r="G271" s="21" t="s">
        <v>759</v>
      </c>
      <c r="H271" s="21">
        <v>0</v>
      </c>
      <c r="I271" s="21">
        <v>20</v>
      </c>
      <c r="J271" s="21">
        <v>11</v>
      </c>
      <c r="K271" s="114">
        <v>19736</v>
      </c>
      <c r="L271" s="114">
        <v>0</v>
      </c>
      <c r="M271" s="114">
        <v>1973.6</v>
      </c>
      <c r="N271" s="114">
        <v>0</v>
      </c>
      <c r="O271" s="114">
        <v>823.6</v>
      </c>
      <c r="P271" s="114">
        <v>2283.8000000000002</v>
      </c>
      <c r="Q271" s="114">
        <v>7100</v>
      </c>
      <c r="R271" s="114">
        <v>1140</v>
      </c>
      <c r="S271" s="114">
        <v>0</v>
      </c>
      <c r="T271" s="23">
        <v>0</v>
      </c>
      <c r="U271" s="114">
        <v>33057</v>
      </c>
      <c r="V271" s="23">
        <v>0</v>
      </c>
      <c r="W271" s="23">
        <f>U271+V271</f>
        <v>33057</v>
      </c>
      <c r="X271" s="21">
        <v>19000</v>
      </c>
      <c r="Y271" s="21">
        <v>0</v>
      </c>
      <c r="Z271" s="21">
        <v>220</v>
      </c>
      <c r="AA271" s="21">
        <v>157</v>
      </c>
      <c r="AB271" s="23">
        <f>W271/(D271+E271)</f>
        <v>4349.605263157895</v>
      </c>
      <c r="AC271" s="23">
        <f>W271/Z271</f>
        <v>150.2590909090909</v>
      </c>
      <c r="AD271" s="23" t="s">
        <v>1599</v>
      </c>
      <c r="AE271" s="284"/>
    </row>
    <row r="272" spans="1:31" x14ac:dyDescent="0.25">
      <c r="A272" s="21" t="s">
        <v>1159</v>
      </c>
      <c r="B272" s="39" t="s">
        <v>2121</v>
      </c>
      <c r="C272" s="1" t="s">
        <v>2133</v>
      </c>
      <c r="D272" s="1">
        <v>0</v>
      </c>
      <c r="E272" s="1">
        <v>7.43</v>
      </c>
      <c r="F272" s="1" t="s">
        <v>544</v>
      </c>
      <c r="G272" s="1" t="s">
        <v>2133</v>
      </c>
      <c r="H272" s="1">
        <v>0</v>
      </c>
      <c r="I272" s="1">
        <v>10</v>
      </c>
      <c r="J272" s="1">
        <v>11</v>
      </c>
      <c r="K272" s="13">
        <v>13816.5</v>
      </c>
      <c r="L272" s="13">
        <v>218.05</v>
      </c>
      <c r="M272" s="13">
        <v>2163.66</v>
      </c>
      <c r="N272" s="13">
        <v>0</v>
      </c>
      <c r="O272" s="13">
        <v>602</v>
      </c>
      <c r="P272" s="13">
        <v>2944</v>
      </c>
      <c r="Q272" s="13">
        <v>3385</v>
      </c>
      <c r="R272" s="13">
        <v>638.5</v>
      </c>
      <c r="S272" s="13">
        <v>0</v>
      </c>
      <c r="T272" s="13">
        <v>0</v>
      </c>
      <c r="U272" s="13">
        <v>23767.71</v>
      </c>
      <c r="V272" s="13">
        <v>0</v>
      </c>
      <c r="W272" s="13">
        <f>U272+V272</f>
        <v>23767.71</v>
      </c>
      <c r="X272" s="1">
        <v>8916</v>
      </c>
      <c r="Y272" s="1">
        <v>0</v>
      </c>
      <c r="Z272" s="1">
        <v>110</v>
      </c>
      <c r="AA272" s="1">
        <v>110</v>
      </c>
      <c r="AB272" s="13">
        <f>W272/(D272+E272)</f>
        <v>3198.8842530282636</v>
      </c>
      <c r="AC272" s="13">
        <f>W272/Z272</f>
        <v>216.07009090909091</v>
      </c>
      <c r="AD272" s="13" t="s">
        <v>1928</v>
      </c>
      <c r="AE272" s="285">
        <v>0.48</v>
      </c>
    </row>
    <row r="273" spans="1:31" x14ac:dyDescent="0.25">
      <c r="A273" s="21" t="s">
        <v>374</v>
      </c>
      <c r="B273" s="38" t="s">
        <v>745</v>
      </c>
      <c r="C273" s="21" t="s">
        <v>756</v>
      </c>
      <c r="D273" s="21">
        <v>7.4</v>
      </c>
      <c r="E273" s="21">
        <v>0</v>
      </c>
      <c r="F273" s="21" t="s">
        <v>177</v>
      </c>
      <c r="G273" s="21" t="s">
        <v>756</v>
      </c>
      <c r="H273" s="21">
        <v>0</v>
      </c>
      <c r="I273" s="21">
        <v>20</v>
      </c>
      <c r="J273" s="21">
        <v>11</v>
      </c>
      <c r="K273" s="23">
        <v>19736</v>
      </c>
      <c r="L273" s="23">
        <v>0</v>
      </c>
      <c r="M273" s="23">
        <v>1973.6</v>
      </c>
      <c r="N273" s="23">
        <v>0</v>
      </c>
      <c r="O273" s="23">
        <v>823.6</v>
      </c>
      <c r="P273" s="23">
        <v>2283.8000000000002</v>
      </c>
      <c r="Q273" s="23">
        <v>7100</v>
      </c>
      <c r="R273" s="23">
        <v>1140</v>
      </c>
      <c r="S273" s="23">
        <v>0</v>
      </c>
      <c r="T273" s="23">
        <v>0</v>
      </c>
      <c r="U273" s="23">
        <v>33057</v>
      </c>
      <c r="V273" s="23">
        <v>0</v>
      </c>
      <c r="W273" s="23">
        <f>U273+V273</f>
        <v>33057</v>
      </c>
      <c r="X273" s="21">
        <v>18500</v>
      </c>
      <c r="Y273" s="21">
        <v>0</v>
      </c>
      <c r="Z273" s="21">
        <v>220</v>
      </c>
      <c r="AA273" s="21">
        <v>157</v>
      </c>
      <c r="AB273" s="23">
        <f>W273/(D273+E273)</f>
        <v>4467.1621621621616</v>
      </c>
      <c r="AC273" s="23">
        <f>W273/Z273</f>
        <v>150.2590909090909</v>
      </c>
      <c r="AD273" s="23" t="s">
        <v>1928</v>
      </c>
      <c r="AE273" s="284"/>
    </row>
    <row r="274" spans="1:31" x14ac:dyDescent="0.25">
      <c r="A274" s="21" t="s">
        <v>374</v>
      </c>
      <c r="B274" s="38" t="s">
        <v>566</v>
      </c>
      <c r="C274" s="21" t="s">
        <v>737</v>
      </c>
      <c r="D274" s="21">
        <v>7</v>
      </c>
      <c r="E274" s="21">
        <v>0</v>
      </c>
      <c r="F274" s="21" t="s">
        <v>177</v>
      </c>
      <c r="G274" s="21" t="s">
        <v>737</v>
      </c>
      <c r="H274" s="21">
        <v>0</v>
      </c>
      <c r="I274" s="21">
        <v>10</v>
      </c>
      <c r="J274" s="21">
        <v>11</v>
      </c>
      <c r="K274" s="23">
        <v>9686</v>
      </c>
      <c r="L274" s="23">
        <v>0</v>
      </c>
      <c r="M274" s="23">
        <v>986.8</v>
      </c>
      <c r="N274" s="23">
        <v>0</v>
      </c>
      <c r="O274" s="23">
        <v>411.8</v>
      </c>
      <c r="P274" s="23">
        <v>1141.9000000000001</v>
      </c>
      <c r="Q274" s="23">
        <v>3550</v>
      </c>
      <c r="R274" s="23">
        <v>570</v>
      </c>
      <c r="S274" s="23">
        <v>0</v>
      </c>
      <c r="T274" s="23">
        <v>0</v>
      </c>
      <c r="U274" s="23">
        <v>16528.5</v>
      </c>
      <c r="V274" s="23">
        <v>0</v>
      </c>
      <c r="W274" s="23">
        <f>U274+V274</f>
        <v>16528.5</v>
      </c>
      <c r="X274" s="21">
        <v>8750</v>
      </c>
      <c r="Y274" s="21">
        <v>0</v>
      </c>
      <c r="Z274" s="21">
        <v>110</v>
      </c>
      <c r="AA274" s="21">
        <v>74</v>
      </c>
      <c r="AB274" s="23">
        <f>W274/(D274+E274)</f>
        <v>2361.2142857142858</v>
      </c>
      <c r="AC274" s="23">
        <f>W274/Z274</f>
        <v>150.2590909090909</v>
      </c>
      <c r="AD274" s="23" t="s">
        <v>1628</v>
      </c>
      <c r="AE274" s="284"/>
    </row>
    <row r="275" spans="1:31" x14ac:dyDescent="0.25">
      <c r="A275" s="21" t="s">
        <v>667</v>
      </c>
      <c r="B275" s="39" t="s">
        <v>771</v>
      </c>
      <c r="C275" s="21" t="s">
        <v>779</v>
      </c>
      <c r="D275" s="21">
        <v>7.5</v>
      </c>
      <c r="E275" s="21">
        <v>0</v>
      </c>
      <c r="F275" s="21" t="s">
        <v>177</v>
      </c>
      <c r="G275" s="21" t="s">
        <v>779</v>
      </c>
      <c r="H275" s="21">
        <v>0</v>
      </c>
      <c r="I275" s="21">
        <v>20</v>
      </c>
      <c r="J275" s="21">
        <v>13</v>
      </c>
      <c r="K275" s="114">
        <v>24950</v>
      </c>
      <c r="L275" s="114">
        <v>1082.33</v>
      </c>
      <c r="M275" s="114">
        <v>3907.17</v>
      </c>
      <c r="N275" s="114">
        <v>0</v>
      </c>
      <c r="O275" s="114">
        <v>1098.8</v>
      </c>
      <c r="P275" s="114">
        <v>2714.2</v>
      </c>
      <c r="Q275" s="114">
        <v>0</v>
      </c>
      <c r="R275" s="114">
        <v>1140</v>
      </c>
      <c r="S275" s="114">
        <v>0</v>
      </c>
      <c r="T275" s="23">
        <v>0</v>
      </c>
      <c r="U275" s="114">
        <v>34893</v>
      </c>
      <c r="V275" s="23">
        <v>0</v>
      </c>
      <c r="W275" s="23">
        <f>U275+V275</f>
        <v>34893</v>
      </c>
      <c r="X275" s="21">
        <v>18750</v>
      </c>
      <c r="Y275" s="21">
        <v>0</v>
      </c>
      <c r="Z275" s="21">
        <v>280</v>
      </c>
      <c r="AA275" s="21">
        <v>275</v>
      </c>
      <c r="AB275" s="23">
        <f>W275/(D275+E275)</f>
        <v>4652.3999999999996</v>
      </c>
      <c r="AC275" s="23">
        <f>W275/Z275</f>
        <v>124.61785714285715</v>
      </c>
      <c r="AD275" s="23" t="s">
        <v>1628</v>
      </c>
      <c r="AE275" s="284"/>
    </row>
    <row r="276" spans="1:31" x14ac:dyDescent="0.25">
      <c r="A276" s="21" t="s">
        <v>464</v>
      </c>
      <c r="B276" s="38" t="s">
        <v>566</v>
      </c>
      <c r="C276" s="21" t="s">
        <v>738</v>
      </c>
      <c r="D276" s="21">
        <v>3.5</v>
      </c>
      <c r="E276" s="21">
        <v>0</v>
      </c>
      <c r="F276" s="21" t="s">
        <v>191</v>
      </c>
      <c r="G276" s="21" t="s">
        <v>738</v>
      </c>
      <c r="H276" s="21">
        <v>0</v>
      </c>
      <c r="I276" s="21">
        <v>10</v>
      </c>
      <c r="J276" s="21">
        <v>10</v>
      </c>
      <c r="K276" s="23">
        <v>9868</v>
      </c>
      <c r="L276" s="23">
        <v>0</v>
      </c>
      <c r="M276" s="23">
        <v>986.8</v>
      </c>
      <c r="N276" s="23">
        <v>0</v>
      </c>
      <c r="O276" s="23">
        <v>411.8</v>
      </c>
      <c r="P276" s="23">
        <v>1141.9000000000001</v>
      </c>
      <c r="Q276" s="23">
        <v>3550</v>
      </c>
      <c r="R276" s="23">
        <v>570</v>
      </c>
      <c r="S276" s="23">
        <v>0</v>
      </c>
      <c r="T276" s="23">
        <v>0</v>
      </c>
      <c r="U276" s="23">
        <v>16528.5</v>
      </c>
      <c r="V276" s="23">
        <v>0</v>
      </c>
      <c r="W276" s="23">
        <f>U276+V276</f>
        <v>16528.5</v>
      </c>
      <c r="X276" s="21">
        <v>8750</v>
      </c>
      <c r="Y276" s="21">
        <v>0</v>
      </c>
      <c r="Z276" s="21">
        <v>100</v>
      </c>
      <c r="AA276" s="21">
        <v>77</v>
      </c>
      <c r="AB276" s="23">
        <f>W276/(D276+E276)</f>
        <v>4722.4285714285716</v>
      </c>
      <c r="AC276" s="23">
        <f>W276/Z276</f>
        <v>165.285</v>
      </c>
      <c r="AD276" s="23" t="s">
        <v>1589</v>
      </c>
      <c r="AE276" s="284"/>
    </row>
    <row r="277" spans="1:31" x14ac:dyDescent="0.25">
      <c r="A277" s="21" t="s">
        <v>650</v>
      </c>
      <c r="B277" s="39" t="s">
        <v>785</v>
      </c>
      <c r="C277" s="21" t="s">
        <v>738</v>
      </c>
      <c r="D277" s="21">
        <v>7.5</v>
      </c>
      <c r="E277" s="21">
        <v>0</v>
      </c>
      <c r="F277" s="21" t="s">
        <v>177</v>
      </c>
      <c r="G277" s="21" t="s">
        <v>738</v>
      </c>
      <c r="H277" s="21">
        <v>0</v>
      </c>
      <c r="I277" s="21">
        <v>20</v>
      </c>
      <c r="J277" s="21">
        <v>11</v>
      </c>
      <c r="K277" s="114">
        <v>21890</v>
      </c>
      <c r="L277" s="114">
        <v>850.03</v>
      </c>
      <c r="M277" s="114">
        <v>3427.97</v>
      </c>
      <c r="N277" s="114">
        <v>0</v>
      </c>
      <c r="O277" s="114">
        <v>937.2</v>
      </c>
      <c r="P277" s="114">
        <v>2319.4</v>
      </c>
      <c r="Q277" s="114">
        <v>3879.8</v>
      </c>
      <c r="R277" s="114">
        <v>1140</v>
      </c>
      <c r="S277" s="114">
        <v>0</v>
      </c>
      <c r="T277" s="23">
        <v>0</v>
      </c>
      <c r="U277" s="114">
        <v>34544.400000000001</v>
      </c>
      <c r="V277" s="23">
        <v>0</v>
      </c>
      <c r="W277" s="23">
        <f>U277+V277</f>
        <v>34544.400000000001</v>
      </c>
      <c r="X277" s="21">
        <v>18750</v>
      </c>
      <c r="Y277" s="21">
        <v>0</v>
      </c>
      <c r="Z277" s="21">
        <v>220</v>
      </c>
      <c r="AA277" s="21">
        <v>151</v>
      </c>
      <c r="AB277" s="23">
        <f>W277/(D277+E277)</f>
        <v>4605.92</v>
      </c>
      <c r="AC277" s="23">
        <f>W277/Z277</f>
        <v>157.02000000000001</v>
      </c>
      <c r="AD277" s="23" t="s">
        <v>1589</v>
      </c>
      <c r="AE277" s="284"/>
    </row>
    <row r="278" spans="1:31" x14ac:dyDescent="0.25">
      <c r="A278" s="21" t="s">
        <v>464</v>
      </c>
      <c r="B278" s="38" t="s">
        <v>771</v>
      </c>
      <c r="C278" s="21" t="s">
        <v>774</v>
      </c>
      <c r="D278" s="21">
        <v>7.5</v>
      </c>
      <c r="E278" s="21">
        <v>0</v>
      </c>
      <c r="F278" s="21" t="s">
        <v>191</v>
      </c>
      <c r="G278" s="21" t="s">
        <v>774</v>
      </c>
      <c r="H278" s="21">
        <v>0</v>
      </c>
      <c r="I278" s="21">
        <v>20</v>
      </c>
      <c r="J278" s="21">
        <v>11</v>
      </c>
      <c r="K278" s="23">
        <v>21890</v>
      </c>
      <c r="L278" s="23">
        <v>950.03</v>
      </c>
      <c r="M278" s="23">
        <v>3427.97</v>
      </c>
      <c r="N278" s="23">
        <v>0</v>
      </c>
      <c r="O278" s="23">
        <v>937.2</v>
      </c>
      <c r="P278" s="23">
        <v>2319.4</v>
      </c>
      <c r="Q278" s="23">
        <v>3879.8</v>
      </c>
      <c r="R278" s="23">
        <v>1140</v>
      </c>
      <c r="S278" s="23">
        <v>0</v>
      </c>
      <c r="T278" s="23">
        <v>8640</v>
      </c>
      <c r="U278" s="23">
        <v>43184.4</v>
      </c>
      <c r="V278" s="23">
        <v>0</v>
      </c>
      <c r="W278" s="23">
        <f>U278+V278</f>
        <v>43184.4</v>
      </c>
      <c r="X278" s="21">
        <v>18750</v>
      </c>
      <c r="Y278" s="21">
        <v>20</v>
      </c>
      <c r="Z278" s="21">
        <v>220</v>
      </c>
      <c r="AA278" s="21">
        <v>156</v>
      </c>
      <c r="AB278" s="23">
        <f>W278/(D278+E278)</f>
        <v>5757.92</v>
      </c>
      <c r="AC278" s="23">
        <f>W278/Z278</f>
        <v>196.29272727272729</v>
      </c>
      <c r="AD278" s="23" t="s">
        <v>1903</v>
      </c>
      <c r="AE278" s="284"/>
    </row>
    <row r="279" spans="1:31" x14ac:dyDescent="0.25">
      <c r="A279" s="21" t="s">
        <v>652</v>
      </c>
      <c r="B279" s="39" t="s">
        <v>795</v>
      </c>
      <c r="C279" s="21" t="s">
        <v>806</v>
      </c>
      <c r="D279" s="21">
        <v>7.5</v>
      </c>
      <c r="E279" s="21">
        <v>0</v>
      </c>
      <c r="F279" s="21" t="s">
        <v>177</v>
      </c>
      <c r="G279" s="21" t="s">
        <v>806</v>
      </c>
      <c r="H279" s="21">
        <v>0</v>
      </c>
      <c r="I279" s="21">
        <v>20</v>
      </c>
      <c r="J279" s="21">
        <v>11</v>
      </c>
      <c r="K279" s="114">
        <v>21890</v>
      </c>
      <c r="L279" s="114">
        <v>950.03</v>
      </c>
      <c r="M279" s="114">
        <v>3427.97</v>
      </c>
      <c r="N279" s="114">
        <v>0</v>
      </c>
      <c r="O279" s="114">
        <v>937.2</v>
      </c>
      <c r="P279" s="114">
        <v>2319.4</v>
      </c>
      <c r="Q279" s="114">
        <v>3879.8</v>
      </c>
      <c r="R279" s="114">
        <v>1140</v>
      </c>
      <c r="S279" s="114">
        <v>0</v>
      </c>
      <c r="T279" s="23">
        <v>0</v>
      </c>
      <c r="U279" s="114">
        <v>34544.400000000001</v>
      </c>
      <c r="V279" s="23">
        <v>0</v>
      </c>
      <c r="W279" s="23">
        <f>V279+U279</f>
        <v>34544.400000000001</v>
      </c>
      <c r="X279" s="26">
        <v>18750</v>
      </c>
      <c r="Y279" s="21">
        <v>0</v>
      </c>
      <c r="Z279" s="21">
        <v>220</v>
      </c>
      <c r="AA279" s="21">
        <v>176</v>
      </c>
      <c r="AB279" s="23">
        <f>W279/(D279+E279)</f>
        <v>4605.92</v>
      </c>
      <c r="AC279" s="23">
        <f>W279/Z279</f>
        <v>157.02000000000001</v>
      </c>
      <c r="AD279" s="23" t="s">
        <v>1611</v>
      </c>
      <c r="AE279" s="284"/>
    </row>
    <row r="280" spans="1:31" x14ac:dyDescent="0.25">
      <c r="A280" s="21" t="s">
        <v>374</v>
      </c>
      <c r="B280" s="38" t="s">
        <v>771</v>
      </c>
      <c r="C280" s="21" t="s">
        <v>772</v>
      </c>
      <c r="D280" s="21">
        <v>7</v>
      </c>
      <c r="E280" s="21">
        <v>0</v>
      </c>
      <c r="F280" s="21" t="s">
        <v>177</v>
      </c>
      <c r="G280" s="21" t="s">
        <v>772</v>
      </c>
      <c r="H280" s="21">
        <v>0</v>
      </c>
      <c r="I280" s="21">
        <v>20</v>
      </c>
      <c r="J280" s="21">
        <v>11</v>
      </c>
      <c r="K280" s="23">
        <v>21890</v>
      </c>
      <c r="L280" s="23">
        <v>950.03</v>
      </c>
      <c r="M280" s="23">
        <v>3427.97</v>
      </c>
      <c r="N280" s="23">
        <v>0</v>
      </c>
      <c r="O280" s="23">
        <v>937.2</v>
      </c>
      <c r="P280" s="23">
        <v>2319.4</v>
      </c>
      <c r="Q280" s="23">
        <v>3879.8</v>
      </c>
      <c r="R280" s="23">
        <v>1140</v>
      </c>
      <c r="S280" s="23">
        <v>0</v>
      </c>
      <c r="T280" s="23">
        <v>0</v>
      </c>
      <c r="U280" s="23">
        <v>35544.400000000001</v>
      </c>
      <c r="V280" s="23">
        <v>0</v>
      </c>
      <c r="W280" s="23">
        <f>U280+V280</f>
        <v>35544.400000000001</v>
      </c>
      <c r="X280" s="21">
        <v>17500</v>
      </c>
      <c r="Y280" s="21">
        <v>0</v>
      </c>
      <c r="Z280" s="21">
        <v>220</v>
      </c>
      <c r="AA280" s="21">
        <v>143</v>
      </c>
      <c r="AB280" s="23">
        <f>W280/(D280+E280)</f>
        <v>5077.7714285714292</v>
      </c>
      <c r="AC280" s="23">
        <f>W280/Z280</f>
        <v>161.56545454545454</v>
      </c>
      <c r="AD280" s="23" t="s">
        <v>1554</v>
      </c>
      <c r="AE280" s="284"/>
    </row>
    <row r="281" spans="1:31" x14ac:dyDescent="0.25">
      <c r="A281" s="21" t="s">
        <v>667</v>
      </c>
      <c r="B281" s="39" t="s">
        <v>566</v>
      </c>
      <c r="C281" s="21" t="s">
        <v>735</v>
      </c>
      <c r="D281" s="21">
        <v>3.5</v>
      </c>
      <c r="E281" s="21">
        <v>0</v>
      </c>
      <c r="F281" s="21" t="s">
        <v>177</v>
      </c>
      <c r="G281" s="21" t="s">
        <v>735</v>
      </c>
      <c r="H281" s="21">
        <v>0</v>
      </c>
      <c r="I281" s="21">
        <v>10</v>
      </c>
      <c r="J281" s="21">
        <v>13</v>
      </c>
      <c r="K281" s="114">
        <v>11244</v>
      </c>
      <c r="L281" s="114">
        <v>0</v>
      </c>
      <c r="M281" s="114">
        <v>1124.4000000000001</v>
      </c>
      <c r="N281" s="114">
        <v>0</v>
      </c>
      <c r="O281" s="114">
        <v>482.6</v>
      </c>
      <c r="P281" s="114">
        <v>1334.7</v>
      </c>
      <c r="Q281" s="114">
        <v>0</v>
      </c>
      <c r="R281" s="114">
        <v>570</v>
      </c>
      <c r="S281" s="114">
        <v>0</v>
      </c>
      <c r="T281" s="23">
        <v>0</v>
      </c>
      <c r="U281" s="114">
        <v>14755.7</v>
      </c>
      <c r="V281" s="23">
        <v>0</v>
      </c>
      <c r="W281" s="23">
        <f>U281+V281</f>
        <v>14755.7</v>
      </c>
      <c r="X281" s="21">
        <v>8750</v>
      </c>
      <c r="Y281" s="21">
        <v>0</v>
      </c>
      <c r="Z281" s="21">
        <v>130</v>
      </c>
      <c r="AA281" s="21">
        <v>98</v>
      </c>
      <c r="AB281" s="23">
        <f>W281/(D281+E281)</f>
        <v>4215.9142857142861</v>
      </c>
      <c r="AC281" s="23">
        <f>W281/Z281</f>
        <v>113.50538461538463</v>
      </c>
      <c r="AD281" s="23" t="s">
        <v>1554</v>
      </c>
      <c r="AE281" s="284"/>
    </row>
    <row r="282" spans="1:31" x14ac:dyDescent="0.25">
      <c r="A282" s="21" t="s">
        <v>652</v>
      </c>
      <c r="B282" s="39" t="s">
        <v>1111</v>
      </c>
      <c r="C282" s="21" t="s">
        <v>1114</v>
      </c>
      <c r="D282" s="21">
        <v>0</v>
      </c>
      <c r="E282" s="21">
        <v>7.01</v>
      </c>
      <c r="F282" s="21" t="s">
        <v>544</v>
      </c>
      <c r="G282" s="21" t="s">
        <v>1114</v>
      </c>
      <c r="H282" s="21">
        <v>0</v>
      </c>
      <c r="I282" s="21">
        <v>5</v>
      </c>
      <c r="J282" s="21">
        <v>11</v>
      </c>
      <c r="K282" s="114">
        <v>6316.35</v>
      </c>
      <c r="L282" s="114">
        <v>100.34</v>
      </c>
      <c r="M282" s="114">
        <v>989.14</v>
      </c>
      <c r="N282" s="114">
        <v>0</v>
      </c>
      <c r="O282" s="114">
        <v>366.1</v>
      </c>
      <c r="P282" s="114">
        <v>2015.85</v>
      </c>
      <c r="Q282" s="114">
        <v>976</v>
      </c>
      <c r="R282" s="114">
        <v>285</v>
      </c>
      <c r="S282" s="114">
        <v>0</v>
      </c>
      <c r="T282" s="23">
        <v>0</v>
      </c>
      <c r="U282" s="114">
        <v>11048.78</v>
      </c>
      <c r="V282" s="23">
        <v>0</v>
      </c>
      <c r="W282" s="23">
        <f>V282+U282</f>
        <v>11048.78</v>
      </c>
      <c r="X282" s="26">
        <v>4375</v>
      </c>
      <c r="Y282" s="21">
        <v>0</v>
      </c>
      <c r="Z282" s="21">
        <v>55</v>
      </c>
      <c r="AA282" s="21">
        <v>38</v>
      </c>
      <c r="AB282" s="23">
        <f>W282/(D282+E282)</f>
        <v>1576.145506419401</v>
      </c>
      <c r="AC282" s="23">
        <f>W282/Z282</f>
        <v>200.88690909090911</v>
      </c>
      <c r="AD282" s="23" t="s">
        <v>1613</v>
      </c>
      <c r="AE282" s="284">
        <v>0.24</v>
      </c>
    </row>
    <row r="283" spans="1:31" x14ac:dyDescent="0.25">
      <c r="A283" s="21" t="s">
        <v>2226</v>
      </c>
      <c r="B283" s="38" t="s">
        <v>2201</v>
      </c>
      <c r="C283" s="21" t="s">
        <v>2227</v>
      </c>
      <c r="D283" s="21">
        <v>0</v>
      </c>
      <c r="E283" s="21">
        <v>7</v>
      </c>
      <c r="F283" s="21" t="s">
        <v>544</v>
      </c>
      <c r="G283" s="21" t="s">
        <v>2227</v>
      </c>
      <c r="H283" s="21">
        <v>0</v>
      </c>
      <c r="I283" s="21">
        <v>5</v>
      </c>
      <c r="J283" s="21">
        <v>11</v>
      </c>
      <c r="K283" s="23">
        <v>6908.25</v>
      </c>
      <c r="L283" s="23">
        <v>109.03</v>
      </c>
      <c r="M283" s="23">
        <v>1081.83</v>
      </c>
      <c r="N283" s="23">
        <v>0</v>
      </c>
      <c r="O283" s="23">
        <v>301</v>
      </c>
      <c r="P283" s="23">
        <v>1472</v>
      </c>
      <c r="Q283" s="23">
        <v>854</v>
      </c>
      <c r="R283" s="23">
        <v>319.25</v>
      </c>
      <c r="S283" s="23">
        <v>0</v>
      </c>
      <c r="T283" s="23">
        <v>0</v>
      </c>
      <c r="U283" s="23">
        <v>11045.36</v>
      </c>
      <c r="V283" s="23">
        <v>0</v>
      </c>
      <c r="W283" s="23">
        <f>U283+V283</f>
        <v>11045.36</v>
      </c>
      <c r="X283" s="21">
        <v>6125</v>
      </c>
      <c r="Y283" s="21">
        <v>0</v>
      </c>
      <c r="Z283" s="21">
        <v>55</v>
      </c>
      <c r="AA283" s="21">
        <v>55</v>
      </c>
      <c r="AB283" s="23">
        <f>W283/(D283+E283)</f>
        <v>1577.9085714285716</v>
      </c>
      <c r="AC283" s="23">
        <f>W283/Z283</f>
        <v>200.82472727272727</v>
      </c>
      <c r="AD283" s="23" t="s">
        <v>1613</v>
      </c>
      <c r="AE283" s="284">
        <v>0.35</v>
      </c>
    </row>
    <row r="284" spans="1:31" x14ac:dyDescent="0.25">
      <c r="A284" s="21" t="s">
        <v>652</v>
      </c>
      <c r="B284" s="39" t="s">
        <v>814</v>
      </c>
      <c r="C284" s="21" t="s">
        <v>825</v>
      </c>
      <c r="D284" s="21">
        <v>7</v>
      </c>
      <c r="E284" s="21">
        <v>0</v>
      </c>
      <c r="F284" s="21" t="s">
        <v>177</v>
      </c>
      <c r="G284" s="21" t="s">
        <v>825</v>
      </c>
      <c r="H284" s="21">
        <v>0</v>
      </c>
      <c r="I284" s="21">
        <v>20</v>
      </c>
      <c r="J284" s="21">
        <v>11</v>
      </c>
      <c r="K284" s="114">
        <v>21890</v>
      </c>
      <c r="L284" s="114">
        <v>950.03</v>
      </c>
      <c r="M284" s="114">
        <v>3427.97</v>
      </c>
      <c r="N284" s="114">
        <v>0</v>
      </c>
      <c r="O284" s="114">
        <v>937.2</v>
      </c>
      <c r="P284" s="114">
        <v>2319.4</v>
      </c>
      <c r="Q284" s="114">
        <v>3879.8</v>
      </c>
      <c r="R284" s="114">
        <v>1140</v>
      </c>
      <c r="S284" s="114">
        <v>0</v>
      </c>
      <c r="T284" s="23">
        <v>0</v>
      </c>
      <c r="U284" s="114">
        <v>34544.400000000001</v>
      </c>
      <c r="V284" s="23">
        <v>0</v>
      </c>
      <c r="W284" s="23">
        <f>V284+U284</f>
        <v>34544.400000000001</v>
      </c>
      <c r="X284" s="26">
        <v>17500</v>
      </c>
      <c r="Y284" s="21">
        <v>0</v>
      </c>
      <c r="Z284" s="21">
        <v>220</v>
      </c>
      <c r="AA284" s="21">
        <v>144</v>
      </c>
      <c r="AB284" s="23">
        <f>W284/(D284+E284)</f>
        <v>4934.9142857142861</v>
      </c>
      <c r="AC284" s="23">
        <f>W284/Z284</f>
        <v>157.02000000000001</v>
      </c>
      <c r="AD284" s="23" t="s">
        <v>1613</v>
      </c>
      <c r="AE284" s="284"/>
    </row>
    <row r="285" spans="1:31" x14ac:dyDescent="0.25">
      <c r="A285" s="152" t="s">
        <v>650</v>
      </c>
      <c r="B285" s="31" t="s">
        <v>1354</v>
      </c>
      <c r="C285" s="21" t="s">
        <v>1378</v>
      </c>
      <c r="D285" s="1">
        <v>0</v>
      </c>
      <c r="E285" s="1">
        <v>7.03</v>
      </c>
      <c r="F285" s="1" t="s">
        <v>544</v>
      </c>
      <c r="G285" s="1" t="s">
        <v>1378</v>
      </c>
      <c r="H285" s="1">
        <v>0</v>
      </c>
      <c r="I285" s="1">
        <v>7</v>
      </c>
      <c r="J285" s="21">
        <v>11</v>
      </c>
      <c r="K285" s="13">
        <v>9088.1</v>
      </c>
      <c r="L285" s="13">
        <v>143.41999999999999</v>
      </c>
      <c r="M285" s="13">
        <v>1423.2</v>
      </c>
      <c r="N285" s="13">
        <v>0</v>
      </c>
      <c r="O285" s="13">
        <v>393.61</v>
      </c>
      <c r="P285" s="13">
        <v>1935.22</v>
      </c>
      <c r="Q285" s="13">
        <v>2334.5</v>
      </c>
      <c r="R285" s="13">
        <v>385</v>
      </c>
      <c r="S285" s="13">
        <v>0</v>
      </c>
      <c r="T285" s="13">
        <v>0</v>
      </c>
      <c r="U285" s="13">
        <v>15703.05</v>
      </c>
      <c r="V285" s="13">
        <v>0</v>
      </c>
      <c r="W285" s="13">
        <f>U285+V285</f>
        <v>15703.05</v>
      </c>
      <c r="X285" s="1">
        <v>6125</v>
      </c>
      <c r="Y285" s="1">
        <v>0</v>
      </c>
      <c r="Z285" s="1">
        <v>77</v>
      </c>
      <c r="AA285" s="1">
        <v>58</v>
      </c>
      <c r="AB285" s="13">
        <f>W285/(D285+E285)</f>
        <v>2233.7197724039829</v>
      </c>
      <c r="AC285" s="13">
        <f>W285/Z285</f>
        <v>203.93571428571428</v>
      </c>
      <c r="AD285" s="13" t="s">
        <v>1601</v>
      </c>
      <c r="AE285" s="285">
        <v>0.34</v>
      </c>
    </row>
    <row r="286" spans="1:31" x14ac:dyDescent="0.25">
      <c r="A286" s="21" t="s">
        <v>650</v>
      </c>
      <c r="B286" s="38" t="s">
        <v>2201</v>
      </c>
      <c r="C286" s="21" t="s">
        <v>2223</v>
      </c>
      <c r="D286" s="1">
        <v>0</v>
      </c>
      <c r="E286" s="1">
        <v>7.02</v>
      </c>
      <c r="F286" s="1" t="s">
        <v>544</v>
      </c>
      <c r="G286" s="1" t="s">
        <v>2223</v>
      </c>
      <c r="H286" s="1">
        <v>0</v>
      </c>
      <c r="I286" s="1">
        <v>5</v>
      </c>
      <c r="J286" s="21">
        <v>11</v>
      </c>
      <c r="K286" s="13">
        <v>6908.25</v>
      </c>
      <c r="L286" s="13">
        <v>109.03</v>
      </c>
      <c r="M286" s="13">
        <v>1081.83</v>
      </c>
      <c r="N286" s="13">
        <v>0</v>
      </c>
      <c r="O286" s="13">
        <v>301</v>
      </c>
      <c r="P286" s="13">
        <v>1472</v>
      </c>
      <c r="Q286" s="13">
        <v>854</v>
      </c>
      <c r="R286" s="13">
        <v>319.25</v>
      </c>
      <c r="S286" s="13">
        <v>0</v>
      </c>
      <c r="T286" s="13">
        <v>0</v>
      </c>
      <c r="U286" s="13">
        <v>11045.36</v>
      </c>
      <c r="V286" s="13">
        <v>0</v>
      </c>
      <c r="W286" s="13">
        <f>U286+V286</f>
        <v>11045.36</v>
      </c>
      <c r="X286" s="1">
        <v>6142</v>
      </c>
      <c r="Y286" s="1">
        <v>0</v>
      </c>
      <c r="Z286" s="1">
        <v>55</v>
      </c>
      <c r="AA286" s="1">
        <v>55</v>
      </c>
      <c r="AB286" s="13">
        <f>W286/(D286+E286)</f>
        <v>1573.4131054131055</v>
      </c>
      <c r="AC286" s="13">
        <f>W286/Z286</f>
        <v>200.82472727272727</v>
      </c>
      <c r="AD286" s="13" t="s">
        <v>1601</v>
      </c>
      <c r="AE286" s="285">
        <v>0.35</v>
      </c>
    </row>
    <row r="287" spans="1:31" x14ac:dyDescent="0.25">
      <c r="A287" s="21" t="s">
        <v>652</v>
      </c>
      <c r="B287" s="39" t="s">
        <v>1195</v>
      </c>
      <c r="C287" s="21" t="s">
        <v>1206</v>
      </c>
      <c r="D287" s="21">
        <v>0</v>
      </c>
      <c r="E287" s="21">
        <v>7.0330000000000004</v>
      </c>
      <c r="F287" s="21" t="s">
        <v>544</v>
      </c>
      <c r="G287" s="21" t="s">
        <v>1206</v>
      </c>
      <c r="H287" s="21">
        <v>0</v>
      </c>
      <c r="I287" s="21">
        <f>165/11</f>
        <v>15</v>
      </c>
      <c r="J287" s="21">
        <v>11</v>
      </c>
      <c r="K287" s="114">
        <v>18302.25</v>
      </c>
      <c r="L287" s="114">
        <v>288.08999999999997</v>
      </c>
      <c r="M287" s="114">
        <v>2866.13</v>
      </c>
      <c r="N287" s="114">
        <v>0</v>
      </c>
      <c r="O287" s="114">
        <v>786.6</v>
      </c>
      <c r="P287" s="114">
        <v>1820.55</v>
      </c>
      <c r="Q287" s="114">
        <v>4092</v>
      </c>
      <c r="R287" s="114">
        <v>855</v>
      </c>
      <c r="S287" s="114">
        <v>0</v>
      </c>
      <c r="T287" s="23">
        <v>0</v>
      </c>
      <c r="U287" s="114">
        <v>29010.63</v>
      </c>
      <c r="V287" s="23">
        <v>0</v>
      </c>
      <c r="W287" s="23">
        <f>V287+U287</f>
        <v>29010.63</v>
      </c>
      <c r="X287" s="26">
        <v>9671</v>
      </c>
      <c r="Y287" s="21">
        <v>0</v>
      </c>
      <c r="Z287" s="21">
        <v>165</v>
      </c>
      <c r="AA287" s="21">
        <v>156</v>
      </c>
      <c r="AB287" s="23">
        <f>W287/(D287+E287)</f>
        <v>4124.9296175174177</v>
      </c>
      <c r="AC287" s="23">
        <f>W287/Z287</f>
        <v>175.822</v>
      </c>
      <c r="AD287" s="23" t="s">
        <v>1601</v>
      </c>
      <c r="AE287" s="284">
        <v>0.55000000000000004</v>
      </c>
    </row>
    <row r="288" spans="1:31" x14ac:dyDescent="0.25">
      <c r="A288" s="21" t="s">
        <v>650</v>
      </c>
      <c r="B288" s="39" t="s">
        <v>814</v>
      </c>
      <c r="C288" s="21" t="s">
        <v>824</v>
      </c>
      <c r="D288" s="21">
        <v>7</v>
      </c>
      <c r="E288" s="21">
        <v>0</v>
      </c>
      <c r="F288" s="21" t="s">
        <v>177</v>
      </c>
      <c r="G288" s="21" t="s">
        <v>824</v>
      </c>
      <c r="H288" s="21">
        <v>0</v>
      </c>
      <c r="I288" s="21">
        <v>20</v>
      </c>
      <c r="J288" s="21">
        <v>11</v>
      </c>
      <c r="K288" s="114">
        <v>21890</v>
      </c>
      <c r="L288" s="114">
        <v>950.03</v>
      </c>
      <c r="M288" s="114">
        <v>3427.97</v>
      </c>
      <c r="N288" s="114">
        <v>0</v>
      </c>
      <c r="O288" s="114">
        <v>937.2</v>
      </c>
      <c r="P288" s="114">
        <v>2319.4</v>
      </c>
      <c r="Q288" s="114">
        <v>3879.8</v>
      </c>
      <c r="R288" s="114">
        <v>1140</v>
      </c>
      <c r="S288" s="114">
        <v>0</v>
      </c>
      <c r="T288" s="23">
        <v>0</v>
      </c>
      <c r="U288" s="114">
        <v>34544.400000000001</v>
      </c>
      <c r="V288" s="23">
        <v>0</v>
      </c>
      <c r="W288" s="23">
        <f>U288+V288</f>
        <v>34544.400000000001</v>
      </c>
      <c r="X288" s="21">
        <v>17500</v>
      </c>
      <c r="Y288" s="21">
        <v>0</v>
      </c>
      <c r="Z288" s="21">
        <v>220</v>
      </c>
      <c r="AA288" s="21">
        <v>144</v>
      </c>
      <c r="AB288" s="23">
        <f>W288/(D288+E288)</f>
        <v>4934.9142857142861</v>
      </c>
      <c r="AC288" s="23">
        <f>W288/Z288</f>
        <v>157.02000000000001</v>
      </c>
      <c r="AD288" s="23" t="s">
        <v>1601</v>
      </c>
      <c r="AE288" s="284"/>
    </row>
    <row r="289" spans="1:31" x14ac:dyDescent="0.25">
      <c r="A289" s="21" t="s">
        <v>650</v>
      </c>
      <c r="B289" s="31" t="s">
        <v>1865</v>
      </c>
      <c r="C289" s="21" t="s">
        <v>1874</v>
      </c>
      <c r="D289" s="1">
        <v>0</v>
      </c>
      <c r="E289" s="1">
        <v>7.05</v>
      </c>
      <c r="F289" s="1" t="s">
        <v>544</v>
      </c>
      <c r="G289" s="1" t="s">
        <v>1874</v>
      </c>
      <c r="H289" s="1">
        <v>0</v>
      </c>
      <c r="I289" s="1">
        <v>7</v>
      </c>
      <c r="J289" s="21">
        <v>11</v>
      </c>
      <c r="K289" s="13">
        <v>9671.83</v>
      </c>
      <c r="L289" s="13">
        <v>152.63999999999999</v>
      </c>
      <c r="M289" s="13">
        <v>1514.61</v>
      </c>
      <c r="N289" s="13">
        <v>0</v>
      </c>
      <c r="O289" s="13">
        <v>421.4</v>
      </c>
      <c r="P289" s="13">
        <v>2060.8000000000002</v>
      </c>
      <c r="Q289" s="13">
        <v>1195.5999999999999</v>
      </c>
      <c r="R289" s="13">
        <v>446.95</v>
      </c>
      <c r="S289" s="13">
        <v>0</v>
      </c>
      <c r="T289" s="13">
        <v>0</v>
      </c>
      <c r="U289" s="13">
        <v>15463.83</v>
      </c>
      <c r="V289" s="13">
        <v>0</v>
      </c>
      <c r="W289" s="13">
        <f>U289+V289</f>
        <v>15463.83</v>
      </c>
      <c r="X289" s="1">
        <v>7931</v>
      </c>
      <c r="Y289" s="1">
        <v>0</v>
      </c>
      <c r="Z289" s="1">
        <v>77</v>
      </c>
      <c r="AA289" s="1">
        <v>58</v>
      </c>
      <c r="AB289" s="13">
        <f>W289/(D289+E289)</f>
        <v>2193.4510638297875</v>
      </c>
      <c r="AC289" s="13">
        <f>W289/Z289</f>
        <v>200.82896103896104</v>
      </c>
      <c r="AD289" s="13" t="s">
        <v>1612</v>
      </c>
      <c r="AE289" s="285">
        <v>0.45</v>
      </c>
    </row>
    <row r="290" spans="1:31" x14ac:dyDescent="0.25">
      <c r="A290" s="21" t="s">
        <v>990</v>
      </c>
      <c r="B290" s="38" t="s">
        <v>1195</v>
      </c>
      <c r="C290" s="21" t="s">
        <v>1207</v>
      </c>
      <c r="D290" s="21">
        <v>0</v>
      </c>
      <c r="E290" s="21">
        <v>7.0529999999999999</v>
      </c>
      <c r="F290" s="21" t="s">
        <v>544</v>
      </c>
      <c r="G290" s="21" t="s">
        <v>1207</v>
      </c>
      <c r="H290" s="21">
        <v>0</v>
      </c>
      <c r="I290" s="21">
        <f>165/11</f>
        <v>15</v>
      </c>
      <c r="J290" s="21">
        <v>11</v>
      </c>
      <c r="K290" s="23">
        <v>18302.25</v>
      </c>
      <c r="L290" s="23">
        <v>288.08999999999997</v>
      </c>
      <c r="M290" s="23">
        <v>2866.13</v>
      </c>
      <c r="N290" s="23">
        <v>0</v>
      </c>
      <c r="O290" s="23">
        <v>786.6</v>
      </c>
      <c r="P290" s="23">
        <v>1820.55</v>
      </c>
      <c r="Q290" s="23">
        <v>4092</v>
      </c>
      <c r="R290" s="23">
        <v>855</v>
      </c>
      <c r="S290" s="23">
        <v>0</v>
      </c>
      <c r="T290" s="23">
        <v>0</v>
      </c>
      <c r="U290" s="23">
        <v>29010.63</v>
      </c>
      <c r="V290" s="23">
        <v>0</v>
      </c>
      <c r="W290" s="23">
        <f>U290+V290</f>
        <v>29010.63</v>
      </c>
      <c r="X290" s="21">
        <v>9698</v>
      </c>
      <c r="Y290" s="21">
        <v>0</v>
      </c>
      <c r="Z290" s="21">
        <v>165</v>
      </c>
      <c r="AA290" s="21">
        <v>139</v>
      </c>
      <c r="AB290" s="23">
        <f>W290/(D290+E290)</f>
        <v>4113.2326669502345</v>
      </c>
      <c r="AC290" s="23">
        <f>W290/Z290</f>
        <v>175.822</v>
      </c>
      <c r="AD290" s="23" t="s">
        <v>1612</v>
      </c>
      <c r="AE290" s="284">
        <v>0.55000000000000004</v>
      </c>
    </row>
    <row r="291" spans="1:31" x14ac:dyDescent="0.25">
      <c r="A291" s="21" t="s">
        <v>1161</v>
      </c>
      <c r="B291" s="38" t="s">
        <v>2201</v>
      </c>
      <c r="C291" s="1" t="s">
        <v>2208</v>
      </c>
      <c r="D291" s="1">
        <v>0</v>
      </c>
      <c r="E291" s="1">
        <v>7.04</v>
      </c>
      <c r="F291" s="1" t="s">
        <v>544</v>
      </c>
      <c r="G291" s="1" t="s">
        <v>2208</v>
      </c>
      <c r="H291" s="1">
        <v>0</v>
      </c>
      <c r="I291" s="1">
        <v>5</v>
      </c>
      <c r="J291" s="1">
        <v>11</v>
      </c>
      <c r="K291" s="13">
        <v>6908.25</v>
      </c>
      <c r="L291" s="13">
        <v>109.03</v>
      </c>
      <c r="M291" s="13">
        <v>1081.83</v>
      </c>
      <c r="N291" s="13">
        <v>0</v>
      </c>
      <c r="O291" s="13">
        <v>301</v>
      </c>
      <c r="P291" s="13">
        <v>1472</v>
      </c>
      <c r="Q291" s="13">
        <v>854</v>
      </c>
      <c r="R291" s="13">
        <v>319.25</v>
      </c>
      <c r="S291" s="13">
        <v>0</v>
      </c>
      <c r="T291" s="13">
        <v>0</v>
      </c>
      <c r="U291" s="13">
        <v>11045.36</v>
      </c>
      <c r="V291" s="13">
        <v>0</v>
      </c>
      <c r="W291" s="13">
        <f>U291+V291</f>
        <v>11045.36</v>
      </c>
      <c r="X291" s="1">
        <v>6160</v>
      </c>
      <c r="Y291" s="1">
        <v>0</v>
      </c>
      <c r="Z291" s="1">
        <v>55</v>
      </c>
      <c r="AA291" s="1">
        <v>55</v>
      </c>
      <c r="AB291" s="13">
        <f>W291/(D291+E291)</f>
        <v>1568.943181818182</v>
      </c>
      <c r="AC291" s="13">
        <f>W291/Z291</f>
        <v>200.82472727272727</v>
      </c>
      <c r="AD291" s="13" t="s">
        <v>1612</v>
      </c>
      <c r="AE291" s="285">
        <v>0.35</v>
      </c>
    </row>
    <row r="292" spans="1:31" x14ac:dyDescent="0.25">
      <c r="A292" s="21" t="s">
        <v>652</v>
      </c>
      <c r="B292" s="39" t="s">
        <v>814</v>
      </c>
      <c r="C292" s="21" t="s">
        <v>819</v>
      </c>
      <c r="D292" s="21">
        <v>7</v>
      </c>
      <c r="E292" s="21">
        <v>0</v>
      </c>
      <c r="F292" s="21" t="s">
        <v>177</v>
      </c>
      <c r="G292" s="21" t="s">
        <v>819</v>
      </c>
      <c r="H292" s="21">
        <v>0</v>
      </c>
      <c r="I292" s="21">
        <v>20</v>
      </c>
      <c r="J292" s="21">
        <v>11</v>
      </c>
      <c r="K292" s="114">
        <v>21890</v>
      </c>
      <c r="L292" s="114">
        <v>950.03</v>
      </c>
      <c r="M292" s="114">
        <v>3427.97</v>
      </c>
      <c r="N292" s="114">
        <v>0</v>
      </c>
      <c r="O292" s="114">
        <v>937.2</v>
      </c>
      <c r="P292" s="114">
        <v>2319.4</v>
      </c>
      <c r="Q292" s="114">
        <v>3879.8</v>
      </c>
      <c r="R292" s="114">
        <v>1140</v>
      </c>
      <c r="S292" s="114">
        <v>0</v>
      </c>
      <c r="T292" s="23">
        <v>0</v>
      </c>
      <c r="U292" s="114">
        <v>34544.400000000001</v>
      </c>
      <c r="V292" s="23">
        <v>0</v>
      </c>
      <c r="W292" s="23">
        <f>V292+U292</f>
        <v>34544.400000000001</v>
      </c>
      <c r="X292" s="26">
        <v>17500</v>
      </c>
      <c r="Y292" s="21">
        <v>0</v>
      </c>
      <c r="Z292" s="21">
        <v>220</v>
      </c>
      <c r="AA292" s="21">
        <v>168</v>
      </c>
      <c r="AB292" s="23">
        <f>W292/(D292+E292)</f>
        <v>4934.9142857142861</v>
      </c>
      <c r="AC292" s="23">
        <f>W292/Z292</f>
        <v>157.02000000000001</v>
      </c>
      <c r="AD292" s="23" t="s">
        <v>1612</v>
      </c>
      <c r="AE292" s="284"/>
    </row>
    <row r="293" spans="1:31" x14ac:dyDescent="0.25">
      <c r="A293" s="21" t="s">
        <v>1275</v>
      </c>
      <c r="B293" s="38" t="s">
        <v>1865</v>
      </c>
      <c r="C293" s="21" t="s">
        <v>1868</v>
      </c>
      <c r="D293" s="21">
        <v>0</v>
      </c>
      <c r="E293" s="21">
        <v>7.01</v>
      </c>
      <c r="F293" s="21" t="s">
        <v>544</v>
      </c>
      <c r="G293" s="21" t="s">
        <v>1868</v>
      </c>
      <c r="H293" s="21">
        <v>0</v>
      </c>
      <c r="I293" s="21">
        <v>7</v>
      </c>
      <c r="J293" s="21">
        <v>11</v>
      </c>
      <c r="K293" s="23">
        <v>9671.83</v>
      </c>
      <c r="L293" s="23">
        <v>152.63999999999999</v>
      </c>
      <c r="M293" s="23">
        <v>1514.61</v>
      </c>
      <c r="N293" s="23">
        <v>0</v>
      </c>
      <c r="O293" s="23">
        <v>421.4</v>
      </c>
      <c r="P293" s="23">
        <v>2060.8000000000002</v>
      </c>
      <c r="Q293" s="23">
        <v>1195.5999999999999</v>
      </c>
      <c r="R293" s="23">
        <v>446.95</v>
      </c>
      <c r="S293" s="23">
        <v>0</v>
      </c>
      <c r="T293" s="23">
        <v>0</v>
      </c>
      <c r="U293" s="23">
        <v>15463.83</v>
      </c>
      <c r="V293" s="23">
        <v>0</v>
      </c>
      <c r="W293" s="23">
        <f>U293+V293</f>
        <v>15463.83</v>
      </c>
      <c r="X293" s="21">
        <v>7886</v>
      </c>
      <c r="Y293" s="21">
        <v>0</v>
      </c>
      <c r="Z293" s="21">
        <v>77</v>
      </c>
      <c r="AA293" s="21">
        <v>77</v>
      </c>
      <c r="AB293" s="23">
        <f>W293/(D293+E293)</f>
        <v>2205.9671897289586</v>
      </c>
      <c r="AC293" s="23">
        <f>W293/Z293</f>
        <v>200.82896103896104</v>
      </c>
      <c r="AD293" s="23" t="s">
        <v>1600</v>
      </c>
      <c r="AE293" s="284">
        <v>0.45</v>
      </c>
    </row>
    <row r="294" spans="1:31" x14ac:dyDescent="0.25">
      <c r="A294" s="21" t="s">
        <v>2226</v>
      </c>
      <c r="B294" s="38" t="s">
        <v>2171</v>
      </c>
      <c r="C294" s="21" t="s">
        <v>2188</v>
      </c>
      <c r="D294" s="21">
        <v>0</v>
      </c>
      <c r="E294" s="21">
        <v>7</v>
      </c>
      <c r="F294" s="21" t="s">
        <v>544</v>
      </c>
      <c r="G294" s="21" t="s">
        <v>2188</v>
      </c>
      <c r="H294" s="21">
        <v>0</v>
      </c>
      <c r="I294" s="21">
        <v>5</v>
      </c>
      <c r="J294" s="21">
        <v>11</v>
      </c>
      <c r="K294" s="23">
        <v>6908.25</v>
      </c>
      <c r="L294" s="23">
        <v>109.03</v>
      </c>
      <c r="M294" s="23">
        <v>1081.83</v>
      </c>
      <c r="N294" s="23">
        <v>0</v>
      </c>
      <c r="O294" s="23">
        <v>301</v>
      </c>
      <c r="P294" s="23">
        <v>1472</v>
      </c>
      <c r="Q294" s="23">
        <v>854</v>
      </c>
      <c r="R294" s="23">
        <v>319.25</v>
      </c>
      <c r="S294" s="23">
        <v>0</v>
      </c>
      <c r="T294" s="23">
        <v>0</v>
      </c>
      <c r="U294" s="23">
        <v>11045.36</v>
      </c>
      <c r="V294" s="23">
        <v>0</v>
      </c>
      <c r="W294" s="23">
        <f>U294+V294</f>
        <v>11045.36</v>
      </c>
      <c r="X294" s="21">
        <v>6125</v>
      </c>
      <c r="Y294" s="21">
        <v>0</v>
      </c>
      <c r="Z294" s="21">
        <v>55</v>
      </c>
      <c r="AA294" s="21">
        <v>49</v>
      </c>
      <c r="AB294" s="23">
        <f>W294/(D294+E294)</f>
        <v>1577.9085714285716</v>
      </c>
      <c r="AC294" s="23">
        <f>W294/Z294</f>
        <v>200.82472727272727</v>
      </c>
      <c r="AD294" s="23" t="s">
        <v>1600</v>
      </c>
      <c r="AE294" s="284">
        <v>0.35</v>
      </c>
    </row>
    <row r="295" spans="1:31" x14ac:dyDescent="0.25">
      <c r="A295" s="21" t="s">
        <v>650</v>
      </c>
      <c r="B295" s="39" t="s">
        <v>814</v>
      </c>
      <c r="C295" s="21" t="s">
        <v>818</v>
      </c>
      <c r="D295" s="21">
        <v>7</v>
      </c>
      <c r="E295" s="21">
        <v>0</v>
      </c>
      <c r="F295" s="21" t="s">
        <v>177</v>
      </c>
      <c r="G295" s="21" t="s">
        <v>818</v>
      </c>
      <c r="H295" s="21">
        <v>0</v>
      </c>
      <c r="I295" s="21">
        <v>20</v>
      </c>
      <c r="J295" s="21">
        <v>11</v>
      </c>
      <c r="K295" s="114">
        <v>21890</v>
      </c>
      <c r="L295" s="114">
        <v>950.03</v>
      </c>
      <c r="M295" s="114">
        <v>3427.97</v>
      </c>
      <c r="N295" s="114">
        <v>0</v>
      </c>
      <c r="O295" s="114">
        <v>937.2</v>
      </c>
      <c r="P295" s="114">
        <v>2319.4</v>
      </c>
      <c r="Q295" s="114">
        <v>3879.8</v>
      </c>
      <c r="R295" s="114">
        <v>1140</v>
      </c>
      <c r="S295" s="114">
        <v>0</v>
      </c>
      <c r="T295" s="23">
        <v>0</v>
      </c>
      <c r="U295" s="114">
        <v>34544.400000000001</v>
      </c>
      <c r="V295" s="23">
        <v>0</v>
      </c>
      <c r="W295" s="23">
        <f>U295+V295</f>
        <v>34544.400000000001</v>
      </c>
      <c r="X295" s="21">
        <v>17500</v>
      </c>
      <c r="Y295" s="21">
        <v>0</v>
      </c>
      <c r="Z295" s="21">
        <v>220</v>
      </c>
      <c r="AA295" s="21">
        <v>172</v>
      </c>
      <c r="AB295" s="23">
        <f>W295/(D295+E295)</f>
        <v>4934.9142857142861</v>
      </c>
      <c r="AC295" s="23">
        <f>W295/Z295</f>
        <v>157.02000000000001</v>
      </c>
      <c r="AD295" s="23" t="s">
        <v>1600</v>
      </c>
      <c r="AE295" s="284"/>
    </row>
    <row r="296" spans="1:31" x14ac:dyDescent="0.25">
      <c r="A296" s="21" t="s">
        <v>652</v>
      </c>
      <c r="B296" s="39" t="s">
        <v>1222</v>
      </c>
      <c r="C296" s="21" t="s">
        <v>1224</v>
      </c>
      <c r="D296" s="21">
        <v>0</v>
      </c>
      <c r="E296" s="21">
        <v>14.145</v>
      </c>
      <c r="F296" s="21" t="s">
        <v>544</v>
      </c>
      <c r="G296" s="21" t="s">
        <v>1224</v>
      </c>
      <c r="H296" s="21">
        <v>0</v>
      </c>
      <c r="I296" s="21">
        <v>11</v>
      </c>
      <c r="J296" s="21">
        <v>11</v>
      </c>
      <c r="K296" s="114">
        <v>13895.97</v>
      </c>
      <c r="L296" s="114">
        <v>220.75</v>
      </c>
      <c r="M296" s="114">
        <v>2176.11</v>
      </c>
      <c r="N296" s="114">
        <v>0</v>
      </c>
      <c r="O296" s="114">
        <v>597.52</v>
      </c>
      <c r="P296" s="114">
        <v>4434.87</v>
      </c>
      <c r="Q296" s="114">
        <v>3427.6</v>
      </c>
      <c r="R296" s="114">
        <v>627</v>
      </c>
      <c r="S296" s="114">
        <v>0</v>
      </c>
      <c r="T296" s="23">
        <v>0</v>
      </c>
      <c r="U296" s="114">
        <v>25379.82</v>
      </c>
      <c r="V296" s="23">
        <v>0</v>
      </c>
      <c r="W296" s="23">
        <f>V296+U296</f>
        <v>25379.82</v>
      </c>
      <c r="X296" s="26">
        <v>19450</v>
      </c>
      <c r="Y296" s="21">
        <v>0</v>
      </c>
      <c r="Z296" s="21">
        <v>121</v>
      </c>
      <c r="AA296" s="21">
        <v>109</v>
      </c>
      <c r="AB296" s="23">
        <f>W296/(D296+E296)</f>
        <v>1794.2608695652175</v>
      </c>
      <c r="AC296" s="23">
        <f>W296/Z296</f>
        <v>209.75057851239669</v>
      </c>
      <c r="AD296" s="23" t="s">
        <v>1555</v>
      </c>
      <c r="AE296" s="284">
        <v>0.55000000000000004</v>
      </c>
    </row>
    <row r="297" spans="1:31" x14ac:dyDescent="0.25">
      <c r="A297" s="21" t="s">
        <v>1159</v>
      </c>
      <c r="B297" s="39" t="s">
        <v>1865</v>
      </c>
      <c r="C297" s="1" t="s">
        <v>1873</v>
      </c>
      <c r="D297" s="1">
        <v>0</v>
      </c>
      <c r="E297" s="1">
        <v>14.14</v>
      </c>
      <c r="F297" s="1" t="s">
        <v>544</v>
      </c>
      <c r="G297" s="1" t="s">
        <v>1873</v>
      </c>
      <c r="H297" s="1">
        <v>0</v>
      </c>
      <c r="I297" s="1">
        <v>13</v>
      </c>
      <c r="J297" s="1">
        <v>11</v>
      </c>
      <c r="K297" s="13">
        <v>16877.900000000001</v>
      </c>
      <c r="L297" s="13">
        <v>266.35000000000002</v>
      </c>
      <c r="M297" s="13">
        <v>2643.08</v>
      </c>
      <c r="N297" s="13">
        <v>0</v>
      </c>
      <c r="O297" s="13">
        <v>730.99</v>
      </c>
      <c r="P297" s="13">
        <v>3593.98</v>
      </c>
      <c r="Q297" s="13">
        <v>4334.5</v>
      </c>
      <c r="R297" s="13">
        <v>715</v>
      </c>
      <c r="S297" s="13">
        <v>0</v>
      </c>
      <c r="T297" s="13">
        <v>0</v>
      </c>
      <c r="U297" s="13">
        <v>29162.799999999999</v>
      </c>
      <c r="V297" s="13">
        <v>0</v>
      </c>
      <c r="W297" s="13">
        <f>U297+V297</f>
        <v>29162.799999999999</v>
      </c>
      <c r="X297" s="1">
        <v>15907</v>
      </c>
      <c r="Y297" s="1">
        <v>0</v>
      </c>
      <c r="Z297" s="1">
        <v>143</v>
      </c>
      <c r="AA297" s="1">
        <v>112</v>
      </c>
      <c r="AB297" s="13">
        <f>W297/(D297+E297)</f>
        <v>2062.4328147100423</v>
      </c>
      <c r="AC297" s="13">
        <f>W297/Z297</f>
        <v>203.93566433566434</v>
      </c>
      <c r="AD297" s="13" t="s">
        <v>1555</v>
      </c>
      <c r="AE297" s="285">
        <v>0.45</v>
      </c>
    </row>
    <row r="298" spans="1:31" x14ac:dyDescent="0.25">
      <c r="A298" s="21" t="s">
        <v>374</v>
      </c>
      <c r="B298" s="38" t="s">
        <v>795</v>
      </c>
      <c r="C298" s="21" t="s">
        <v>801</v>
      </c>
      <c r="D298" s="21">
        <v>14.14</v>
      </c>
      <c r="E298" s="21">
        <v>0</v>
      </c>
      <c r="F298" s="21" t="s">
        <v>177</v>
      </c>
      <c r="G298" s="21" t="s">
        <v>801</v>
      </c>
      <c r="H298" s="21">
        <v>0</v>
      </c>
      <c r="I298" s="21">
        <v>20</v>
      </c>
      <c r="J298" s="21">
        <v>11</v>
      </c>
      <c r="K298" s="23">
        <v>21890</v>
      </c>
      <c r="L298" s="23">
        <v>950.03</v>
      </c>
      <c r="M298" s="23">
        <v>3427.97</v>
      </c>
      <c r="N298" s="23">
        <v>0</v>
      </c>
      <c r="O298" s="23">
        <v>937.2</v>
      </c>
      <c r="P298" s="23">
        <v>2319.4</v>
      </c>
      <c r="Q298" s="23">
        <v>3879.8</v>
      </c>
      <c r="R298" s="23">
        <v>1140</v>
      </c>
      <c r="S298" s="23">
        <v>0</v>
      </c>
      <c r="T298" s="23">
        <v>0</v>
      </c>
      <c r="U298" s="23">
        <v>35544.400000000001</v>
      </c>
      <c r="V298" s="23">
        <v>0</v>
      </c>
      <c r="W298" s="23">
        <f>U298+V298</f>
        <v>35544.400000000001</v>
      </c>
      <c r="X298" s="21">
        <v>15711</v>
      </c>
      <c r="Y298" s="21">
        <v>0</v>
      </c>
      <c r="Z298" s="21">
        <v>220</v>
      </c>
      <c r="AA298" s="21">
        <v>213</v>
      </c>
      <c r="AB298" s="23">
        <f>W298/(D298+E298)</f>
        <v>2513.7482319660539</v>
      </c>
      <c r="AC298" s="23">
        <f>W298/Z298</f>
        <v>161.56545454545454</v>
      </c>
      <c r="AD298" s="23" t="s">
        <v>1555</v>
      </c>
      <c r="AE298" s="284"/>
    </row>
    <row r="299" spans="1:31" x14ac:dyDescent="0.25">
      <c r="A299" s="21" t="s">
        <v>990</v>
      </c>
      <c r="B299" s="38" t="s">
        <v>1222</v>
      </c>
      <c r="C299" s="21" t="s">
        <v>1232</v>
      </c>
      <c r="D299" s="21">
        <v>0</v>
      </c>
      <c r="E299" s="21">
        <v>14.076000000000001</v>
      </c>
      <c r="F299" s="21" t="s">
        <v>544</v>
      </c>
      <c r="G299" s="21" t="s">
        <v>1232</v>
      </c>
      <c r="H299" s="21">
        <v>0</v>
      </c>
      <c r="I299" s="21">
        <v>11</v>
      </c>
      <c r="J299" s="21">
        <v>11</v>
      </c>
      <c r="K299" s="23">
        <v>13895.97</v>
      </c>
      <c r="L299" s="23">
        <v>220.75</v>
      </c>
      <c r="M299" s="23">
        <v>2176.11</v>
      </c>
      <c r="N299" s="23">
        <v>0</v>
      </c>
      <c r="O299" s="23">
        <v>597.52</v>
      </c>
      <c r="P299" s="23">
        <v>4434.87</v>
      </c>
      <c r="Q299" s="23">
        <v>3427.6</v>
      </c>
      <c r="R299" s="23">
        <v>627</v>
      </c>
      <c r="S299" s="23">
        <v>0</v>
      </c>
      <c r="T299" s="23">
        <v>0</v>
      </c>
      <c r="U299" s="23">
        <v>25379.82</v>
      </c>
      <c r="V299" s="23">
        <v>0</v>
      </c>
      <c r="W299" s="23">
        <f>U299+V299</f>
        <v>25379.82</v>
      </c>
      <c r="X299" s="21">
        <v>19355</v>
      </c>
      <c r="Y299" s="21">
        <v>0</v>
      </c>
      <c r="Z299" s="21">
        <v>121</v>
      </c>
      <c r="AA299" s="21">
        <v>121</v>
      </c>
      <c r="AB299" s="23">
        <f>W299/(D299+E299)</f>
        <v>1803.0562659846546</v>
      </c>
      <c r="AC299" s="23">
        <f>W299/Z299</f>
        <v>209.75057851239669</v>
      </c>
      <c r="AD299" s="23" t="s">
        <v>1591</v>
      </c>
      <c r="AE299" s="284">
        <v>0.55000000000000004</v>
      </c>
    </row>
    <row r="300" spans="1:31" x14ac:dyDescent="0.25">
      <c r="A300" s="21" t="s">
        <v>1275</v>
      </c>
      <c r="B300" s="38" t="s">
        <v>1957</v>
      </c>
      <c r="C300" s="21" t="s">
        <v>1972</v>
      </c>
      <c r="D300" s="21">
        <v>0</v>
      </c>
      <c r="E300" s="21">
        <v>14.07</v>
      </c>
      <c r="F300" s="21" t="s">
        <v>544</v>
      </c>
      <c r="G300" s="21" t="s">
        <v>1972</v>
      </c>
      <c r="H300" s="21">
        <v>0</v>
      </c>
      <c r="I300" s="21">
        <v>12</v>
      </c>
      <c r="J300" s="21">
        <v>11</v>
      </c>
      <c r="K300" s="23">
        <v>16580.28</v>
      </c>
      <c r="L300" s="23">
        <v>261.67</v>
      </c>
      <c r="M300" s="23">
        <v>2596.4699999999998</v>
      </c>
      <c r="N300" s="23">
        <v>0</v>
      </c>
      <c r="O300" s="23">
        <v>722.4</v>
      </c>
      <c r="P300" s="23">
        <v>3532.8</v>
      </c>
      <c r="Q300" s="23">
        <v>2049.6</v>
      </c>
      <c r="R300" s="23">
        <v>766.2</v>
      </c>
      <c r="S300" s="23">
        <v>0</v>
      </c>
      <c r="T300" s="23">
        <v>0</v>
      </c>
      <c r="U300" s="23">
        <v>26509.42</v>
      </c>
      <c r="V300" s="23">
        <v>0</v>
      </c>
      <c r="W300" s="23">
        <f>U300+V300</f>
        <v>26509.42</v>
      </c>
      <c r="X300" s="21">
        <v>15828</v>
      </c>
      <c r="Y300" s="21">
        <v>0</v>
      </c>
      <c r="Z300" s="21">
        <v>132</v>
      </c>
      <c r="AA300" s="21">
        <v>127</v>
      </c>
      <c r="AB300" s="23">
        <f>W300/(D300+E300)</f>
        <v>1884.1094527363182</v>
      </c>
      <c r="AC300" s="23">
        <f>W300/Z300</f>
        <v>200.82893939393938</v>
      </c>
      <c r="AD300" s="23" t="s">
        <v>1591</v>
      </c>
      <c r="AE300" s="284">
        <v>0.45</v>
      </c>
    </row>
    <row r="301" spans="1:31" x14ac:dyDescent="0.25">
      <c r="A301" s="21" t="s">
        <v>464</v>
      </c>
      <c r="B301" s="38" t="s">
        <v>795</v>
      </c>
      <c r="C301" s="21" t="s">
        <v>807</v>
      </c>
      <c r="D301" s="21">
        <v>14.07</v>
      </c>
      <c r="E301" s="21">
        <v>0</v>
      </c>
      <c r="F301" s="21" t="s">
        <v>191</v>
      </c>
      <c r="G301" s="21" t="s">
        <v>807</v>
      </c>
      <c r="H301" s="21">
        <v>0</v>
      </c>
      <c r="I301" s="21">
        <v>20</v>
      </c>
      <c r="J301" s="21">
        <v>11</v>
      </c>
      <c r="K301" s="23">
        <v>21890</v>
      </c>
      <c r="L301" s="23">
        <v>950.03</v>
      </c>
      <c r="M301" s="23">
        <v>3427.97</v>
      </c>
      <c r="N301" s="23">
        <v>0</v>
      </c>
      <c r="O301" s="23">
        <v>937.2</v>
      </c>
      <c r="P301" s="23">
        <v>2319.4</v>
      </c>
      <c r="Q301" s="23">
        <v>3879.8</v>
      </c>
      <c r="R301" s="23">
        <v>1140</v>
      </c>
      <c r="S301" s="23">
        <v>0</v>
      </c>
      <c r="T301" s="23">
        <v>8640</v>
      </c>
      <c r="U301" s="23">
        <v>43184.4</v>
      </c>
      <c r="V301" s="23">
        <v>0</v>
      </c>
      <c r="W301" s="23">
        <f>U301+V301</f>
        <v>43184.4</v>
      </c>
      <c r="X301" s="21">
        <v>15633</v>
      </c>
      <c r="Y301" s="21">
        <v>20</v>
      </c>
      <c r="Z301" s="21">
        <v>220</v>
      </c>
      <c r="AA301" s="21">
        <v>240</v>
      </c>
      <c r="AB301" s="23">
        <f>W301/(D301+E301)</f>
        <v>3069.2537313432836</v>
      </c>
      <c r="AC301" s="23">
        <f>W301/Z301</f>
        <v>196.29272727272729</v>
      </c>
      <c r="AD301" s="23" t="s">
        <v>1591</v>
      </c>
      <c r="AE301" s="284"/>
    </row>
    <row r="302" spans="1:31" x14ac:dyDescent="0.25">
      <c r="A302" s="21" t="s">
        <v>990</v>
      </c>
      <c r="B302" s="38" t="s">
        <v>2039</v>
      </c>
      <c r="C302" s="21" t="s">
        <v>2056</v>
      </c>
      <c r="D302" s="21">
        <v>0</v>
      </c>
      <c r="E302" s="21">
        <v>7.01</v>
      </c>
      <c r="F302" s="21" t="s">
        <v>544</v>
      </c>
      <c r="G302" s="21" t="s">
        <v>2056</v>
      </c>
      <c r="H302" s="21">
        <v>0</v>
      </c>
      <c r="I302" s="21">
        <v>6</v>
      </c>
      <c r="J302" s="21">
        <v>11</v>
      </c>
      <c r="K302" s="23">
        <v>8290.14</v>
      </c>
      <c r="L302" s="23">
        <v>130.83000000000001</v>
      </c>
      <c r="M302" s="23">
        <v>1298.24</v>
      </c>
      <c r="N302" s="23">
        <v>0</v>
      </c>
      <c r="O302" s="23">
        <v>482.4</v>
      </c>
      <c r="P302" s="23">
        <v>1602</v>
      </c>
      <c r="Q302" s="23">
        <v>1024.8</v>
      </c>
      <c r="R302" s="23">
        <v>383.1</v>
      </c>
      <c r="S302" s="23">
        <v>0</v>
      </c>
      <c r="T302" s="23">
        <v>0</v>
      </c>
      <c r="U302" s="23">
        <v>13211.51</v>
      </c>
      <c r="V302" s="23">
        <v>0</v>
      </c>
      <c r="W302" s="23">
        <f>U302+V302</f>
        <v>13211.51</v>
      </c>
      <c r="X302" s="21">
        <v>9625</v>
      </c>
      <c r="Y302" s="21">
        <v>0</v>
      </c>
      <c r="Z302" s="21">
        <v>66</v>
      </c>
      <c r="AA302" s="21">
        <v>66</v>
      </c>
      <c r="AB302" s="23">
        <f>W302/(D302+E302)</f>
        <v>1884.6661911554922</v>
      </c>
      <c r="AC302" s="23">
        <f>W302/Z302</f>
        <v>200.17439393939395</v>
      </c>
      <c r="AD302" s="23" t="s">
        <v>1633</v>
      </c>
      <c r="AE302" s="284">
        <v>0.55000000000000004</v>
      </c>
    </row>
    <row r="303" spans="1:31" x14ac:dyDescent="0.25">
      <c r="A303" s="1" t="s">
        <v>1159</v>
      </c>
      <c r="B303" s="31" t="s">
        <v>1222</v>
      </c>
      <c r="C303" s="1" t="s">
        <v>1225</v>
      </c>
      <c r="D303" s="1">
        <v>0</v>
      </c>
      <c r="E303" s="1">
        <v>7.0090000000000003</v>
      </c>
      <c r="F303" s="1" t="s">
        <v>544</v>
      </c>
      <c r="G303" s="1" t="s">
        <v>1225</v>
      </c>
      <c r="H303" s="1">
        <v>0</v>
      </c>
      <c r="I303" s="1">
        <v>15</v>
      </c>
      <c r="J303" s="1">
        <v>11</v>
      </c>
      <c r="K303" s="13">
        <v>18302.25</v>
      </c>
      <c r="L303" s="13">
        <v>288.08999999999997</v>
      </c>
      <c r="M303" s="13">
        <v>2866.13</v>
      </c>
      <c r="N303" s="13">
        <v>0</v>
      </c>
      <c r="O303" s="13">
        <v>786.6</v>
      </c>
      <c r="P303" s="13">
        <v>1820.55</v>
      </c>
      <c r="Q303" s="13">
        <v>4674</v>
      </c>
      <c r="R303" s="13">
        <v>855</v>
      </c>
      <c r="S303" s="13">
        <v>0</v>
      </c>
      <c r="T303" s="13">
        <v>0</v>
      </c>
      <c r="U303" s="13">
        <v>29592.63</v>
      </c>
      <c r="V303" s="13">
        <v>0</v>
      </c>
      <c r="W303" s="13">
        <f>U303+V303</f>
        <v>29592.63</v>
      </c>
      <c r="X303" s="1">
        <v>9638</v>
      </c>
      <c r="Y303" s="1">
        <v>0</v>
      </c>
      <c r="Z303" s="1">
        <v>165</v>
      </c>
      <c r="AA303" s="1">
        <v>152</v>
      </c>
      <c r="AB303" s="13">
        <f>W303/(D303+E303)</f>
        <v>4222.0901697817089</v>
      </c>
      <c r="AC303" s="13">
        <f>W303/Z303</f>
        <v>179.34927272727273</v>
      </c>
      <c r="AD303" s="13" t="s">
        <v>1633</v>
      </c>
      <c r="AE303" s="285">
        <v>0.55000000000000004</v>
      </c>
    </row>
    <row r="304" spans="1:31" x14ac:dyDescent="0.25">
      <c r="A304" s="21" t="s">
        <v>667</v>
      </c>
      <c r="B304" s="39" t="s">
        <v>859</v>
      </c>
      <c r="C304" s="21" t="s">
        <v>891</v>
      </c>
      <c r="D304" s="21">
        <v>7</v>
      </c>
      <c r="E304" s="21">
        <v>0</v>
      </c>
      <c r="F304" s="21" t="s">
        <v>177</v>
      </c>
      <c r="G304" s="21" t="s">
        <v>891</v>
      </c>
      <c r="H304" s="21">
        <v>0</v>
      </c>
      <c r="I304" s="21">
        <v>20</v>
      </c>
      <c r="J304" s="21">
        <v>11</v>
      </c>
      <c r="K304" s="114">
        <v>21890</v>
      </c>
      <c r="L304" s="114">
        <v>950.03</v>
      </c>
      <c r="M304" s="114">
        <v>3427.97</v>
      </c>
      <c r="N304" s="114">
        <v>0</v>
      </c>
      <c r="O304" s="114">
        <v>937.2</v>
      </c>
      <c r="P304" s="114">
        <v>2319.4</v>
      </c>
      <c r="Q304" s="114">
        <v>3879.8</v>
      </c>
      <c r="R304" s="114">
        <v>1140</v>
      </c>
      <c r="S304" s="114">
        <v>0</v>
      </c>
      <c r="T304" s="23">
        <v>0</v>
      </c>
      <c r="U304" s="114">
        <v>34544.400000000001</v>
      </c>
      <c r="V304" s="23">
        <v>0</v>
      </c>
      <c r="W304" s="23">
        <f>U304+V304</f>
        <v>34544.400000000001</v>
      </c>
      <c r="X304" s="21">
        <v>17500</v>
      </c>
      <c r="Y304" s="21">
        <v>0</v>
      </c>
      <c r="Z304" s="21">
        <v>220</v>
      </c>
      <c r="AA304" s="21">
        <v>180</v>
      </c>
      <c r="AB304" s="23">
        <f>W304/(D304+E304)</f>
        <v>4934.9142857142861</v>
      </c>
      <c r="AC304" s="23">
        <f>W304/Z304</f>
        <v>157.02000000000001</v>
      </c>
      <c r="AD304" s="23" t="s">
        <v>1633</v>
      </c>
      <c r="AE304" s="284"/>
    </row>
    <row r="305" spans="1:31" x14ac:dyDescent="0.25">
      <c r="A305" s="21" t="s">
        <v>650</v>
      </c>
      <c r="B305" s="39" t="s">
        <v>899</v>
      </c>
      <c r="C305" s="21" t="s">
        <v>908</v>
      </c>
      <c r="D305" s="21">
        <v>7.06</v>
      </c>
      <c r="E305" s="21">
        <v>0</v>
      </c>
      <c r="F305" s="21" t="s">
        <v>177</v>
      </c>
      <c r="G305" s="21" t="s">
        <v>908</v>
      </c>
      <c r="H305" s="21">
        <v>0</v>
      </c>
      <c r="I305" s="21">
        <v>20</v>
      </c>
      <c r="J305" s="21">
        <v>9</v>
      </c>
      <c r="K305" s="114">
        <v>21890</v>
      </c>
      <c r="L305" s="114">
        <v>343.8</v>
      </c>
      <c r="M305" s="114">
        <v>3427.97</v>
      </c>
      <c r="N305" s="114">
        <v>0</v>
      </c>
      <c r="O305" s="114">
        <v>937.2</v>
      </c>
      <c r="P305" s="114">
        <v>2319.4</v>
      </c>
      <c r="Q305" s="114">
        <v>3879.8</v>
      </c>
      <c r="R305" s="114">
        <v>1140</v>
      </c>
      <c r="S305" s="114">
        <v>0</v>
      </c>
      <c r="T305" s="23">
        <v>0</v>
      </c>
      <c r="U305" s="114">
        <v>33938.17</v>
      </c>
      <c r="V305" s="23">
        <v>0</v>
      </c>
      <c r="W305" s="23">
        <f>U305+V305</f>
        <v>33938.17</v>
      </c>
      <c r="X305" s="21">
        <v>17650</v>
      </c>
      <c r="Y305" s="21">
        <v>0</v>
      </c>
      <c r="Z305" s="21">
        <v>180</v>
      </c>
      <c r="AA305" s="21">
        <v>194</v>
      </c>
      <c r="AB305" s="23">
        <f>W305/(D305+E305)</f>
        <v>4807.1062322946173</v>
      </c>
      <c r="AC305" s="23">
        <f>W305/Z305</f>
        <v>188.54538888888888</v>
      </c>
      <c r="AD305" s="23" t="s">
        <v>1605</v>
      </c>
      <c r="AE305" s="284"/>
    </row>
    <row r="306" spans="1:31" x14ac:dyDescent="0.25">
      <c r="A306" s="21" t="s">
        <v>1159</v>
      </c>
      <c r="B306" s="39" t="s">
        <v>2171</v>
      </c>
      <c r="C306" s="1" t="s">
        <v>1226</v>
      </c>
      <c r="D306" s="1">
        <v>0</v>
      </c>
      <c r="E306" s="1">
        <v>7</v>
      </c>
      <c r="F306" s="1" t="s">
        <v>544</v>
      </c>
      <c r="G306" s="1" t="s">
        <v>1226</v>
      </c>
      <c r="H306" s="1">
        <v>0</v>
      </c>
      <c r="I306" s="1">
        <v>8</v>
      </c>
      <c r="J306" s="1">
        <v>11</v>
      </c>
      <c r="K306" s="13">
        <v>11053.2</v>
      </c>
      <c r="L306" s="13">
        <v>174.44</v>
      </c>
      <c r="M306" s="13">
        <v>1730.93</v>
      </c>
      <c r="N306" s="13">
        <v>0</v>
      </c>
      <c r="O306" s="13">
        <v>481.6</v>
      </c>
      <c r="P306" s="13">
        <v>2355.1999999999998</v>
      </c>
      <c r="Q306" s="13">
        <v>2552</v>
      </c>
      <c r="R306" s="13">
        <v>510.8</v>
      </c>
      <c r="S306" s="13">
        <v>0</v>
      </c>
      <c r="T306" s="13">
        <v>0</v>
      </c>
      <c r="U306" s="13">
        <v>18858.169999999998</v>
      </c>
      <c r="V306" s="13">
        <v>0</v>
      </c>
      <c r="W306" s="13">
        <f>U306+V306</f>
        <v>18858.169999999998</v>
      </c>
      <c r="X306" s="1">
        <v>10500</v>
      </c>
      <c r="Y306" s="1">
        <v>0</v>
      </c>
      <c r="Z306" s="1">
        <v>88</v>
      </c>
      <c r="AA306" s="1">
        <v>88</v>
      </c>
      <c r="AB306" s="13">
        <f>W306/(D306+E306)</f>
        <v>2694.0242857142853</v>
      </c>
      <c r="AC306" s="13">
        <f>W306/Z306</f>
        <v>214.29738636363635</v>
      </c>
      <c r="AD306" s="13" t="s">
        <v>1557</v>
      </c>
      <c r="AE306" s="285">
        <v>0.6</v>
      </c>
    </row>
    <row r="307" spans="1:31" x14ac:dyDescent="0.25">
      <c r="A307" s="1" t="s">
        <v>1161</v>
      </c>
      <c r="B307" s="31" t="s">
        <v>1244</v>
      </c>
      <c r="C307" s="1" t="s">
        <v>1247</v>
      </c>
      <c r="D307" s="1">
        <v>0</v>
      </c>
      <c r="E307" s="1">
        <v>7.0819999999999999</v>
      </c>
      <c r="F307" s="1" t="s">
        <v>544</v>
      </c>
      <c r="G307" s="1" t="s">
        <v>1247</v>
      </c>
      <c r="H307" s="1">
        <v>0</v>
      </c>
      <c r="I307" s="1">
        <v>15</v>
      </c>
      <c r="J307" s="1">
        <v>11</v>
      </c>
      <c r="K307" s="13">
        <v>18302.25</v>
      </c>
      <c r="L307" s="13">
        <v>288.08999999999997</v>
      </c>
      <c r="M307" s="13">
        <v>2866.13</v>
      </c>
      <c r="N307" s="13">
        <v>0</v>
      </c>
      <c r="O307" s="13">
        <v>786.6</v>
      </c>
      <c r="P307" s="13">
        <v>1820.55</v>
      </c>
      <c r="Q307" s="13">
        <v>4674</v>
      </c>
      <c r="R307" s="13">
        <v>855</v>
      </c>
      <c r="S307" s="13">
        <v>0</v>
      </c>
      <c r="T307" s="13">
        <v>0</v>
      </c>
      <c r="U307" s="13">
        <v>29592.63</v>
      </c>
      <c r="V307" s="13">
        <v>0</v>
      </c>
      <c r="W307" s="13">
        <f>U307+V307</f>
        <v>29592.63</v>
      </c>
      <c r="X307" s="1">
        <v>9738</v>
      </c>
      <c r="Y307" s="1">
        <v>0</v>
      </c>
      <c r="Z307" s="1">
        <v>165</v>
      </c>
      <c r="AA307" s="1">
        <v>143</v>
      </c>
      <c r="AB307" s="13">
        <f>W307/(D307+E307)</f>
        <v>4178.569613103643</v>
      </c>
      <c r="AC307" s="13">
        <f>W307/Z307</f>
        <v>179.34927272727273</v>
      </c>
      <c r="AD307" s="13" t="s">
        <v>1557</v>
      </c>
      <c r="AE307" s="285">
        <v>0.55000000000000004</v>
      </c>
    </row>
    <row r="308" spans="1:31" x14ac:dyDescent="0.25">
      <c r="A308" s="21" t="s">
        <v>374</v>
      </c>
      <c r="B308" s="38" t="s">
        <v>859</v>
      </c>
      <c r="C308" s="21" t="s">
        <v>886</v>
      </c>
      <c r="D308" s="21">
        <v>7.01</v>
      </c>
      <c r="E308" s="21">
        <v>0</v>
      </c>
      <c r="F308" s="21" t="s">
        <v>177</v>
      </c>
      <c r="G308" s="21" t="s">
        <v>886</v>
      </c>
      <c r="H308" s="21">
        <v>0</v>
      </c>
      <c r="I308" s="21">
        <v>20</v>
      </c>
      <c r="J308" s="21">
        <v>11</v>
      </c>
      <c r="K308" s="23">
        <v>21890</v>
      </c>
      <c r="L308" s="23">
        <v>343.8</v>
      </c>
      <c r="M308" s="23">
        <v>3427.97</v>
      </c>
      <c r="N308" s="23">
        <v>0</v>
      </c>
      <c r="O308" s="23">
        <v>937.2</v>
      </c>
      <c r="P308" s="23">
        <v>2319.4</v>
      </c>
      <c r="Q308" s="23">
        <v>3879.8</v>
      </c>
      <c r="R308" s="23">
        <v>1140</v>
      </c>
      <c r="S308" s="23">
        <v>0</v>
      </c>
      <c r="T308" s="23">
        <v>0</v>
      </c>
      <c r="U308" s="23">
        <v>33938.17</v>
      </c>
      <c r="V308" s="23">
        <v>0</v>
      </c>
      <c r="W308" s="23">
        <f>U308+V308</f>
        <v>33938.17</v>
      </c>
      <c r="X308" s="21">
        <v>17525</v>
      </c>
      <c r="Y308" s="21">
        <v>0</v>
      </c>
      <c r="Z308" s="21">
        <v>220</v>
      </c>
      <c r="AA308" s="21">
        <v>120</v>
      </c>
      <c r="AB308" s="23">
        <f>W308/(D308+E308)</f>
        <v>4841.3937232524968</v>
      </c>
      <c r="AC308" s="23">
        <f>W308/Z308</f>
        <v>154.26440909090908</v>
      </c>
      <c r="AD308" s="23" t="s">
        <v>1557</v>
      </c>
      <c r="AE308" s="284"/>
    </row>
    <row r="309" spans="1:31" x14ac:dyDescent="0.25">
      <c r="A309" s="21" t="s">
        <v>464</v>
      </c>
      <c r="B309" s="38" t="s">
        <v>828</v>
      </c>
      <c r="C309" s="21" t="s">
        <v>831</v>
      </c>
      <c r="D309" s="21">
        <v>26.43</v>
      </c>
      <c r="E309" s="21">
        <v>0</v>
      </c>
      <c r="F309" s="21" t="s">
        <v>191</v>
      </c>
      <c r="G309" s="21" t="s">
        <v>831</v>
      </c>
      <c r="H309" s="21">
        <v>0</v>
      </c>
      <c r="I309" s="21">
        <v>20</v>
      </c>
      <c r="J309" s="21">
        <v>11</v>
      </c>
      <c r="K309" s="23">
        <v>22280</v>
      </c>
      <c r="L309" s="23">
        <v>966.95</v>
      </c>
      <c r="M309" s="23">
        <v>3489.05</v>
      </c>
      <c r="N309" s="23">
        <v>0</v>
      </c>
      <c r="O309" s="23">
        <v>1122</v>
      </c>
      <c r="P309" s="23">
        <v>4657</v>
      </c>
      <c r="Q309" s="23">
        <v>3879.8</v>
      </c>
      <c r="R309" s="23">
        <v>1140</v>
      </c>
      <c r="S309" s="23">
        <v>0</v>
      </c>
      <c r="T309" s="23">
        <v>8640</v>
      </c>
      <c r="U309" s="23">
        <v>46174.8</v>
      </c>
      <c r="V309" s="23">
        <v>0</v>
      </c>
      <c r="W309" s="23">
        <f>U309+V309</f>
        <v>46174.8</v>
      </c>
      <c r="X309" s="21">
        <v>66075</v>
      </c>
      <c r="Y309" s="21">
        <v>20</v>
      </c>
      <c r="Z309" s="21">
        <v>220</v>
      </c>
      <c r="AA309" s="21">
        <v>240</v>
      </c>
      <c r="AB309" s="23">
        <f>W309/(D309+E309)</f>
        <v>1747.0601589103294</v>
      </c>
      <c r="AC309" s="23">
        <f>W309/Z309</f>
        <v>209.88545454545456</v>
      </c>
      <c r="AD309" s="23" t="s">
        <v>1592</v>
      </c>
      <c r="AE309" s="284"/>
    </row>
    <row r="310" spans="1:31" x14ac:dyDescent="0.25">
      <c r="A310" s="21" t="s">
        <v>1279</v>
      </c>
      <c r="B310" s="38" t="s">
        <v>2171</v>
      </c>
      <c r="C310" s="21" t="s">
        <v>2198</v>
      </c>
      <c r="D310" s="21">
        <v>0</v>
      </c>
      <c r="E310" s="21">
        <v>26.43</v>
      </c>
      <c r="F310" s="21" t="s">
        <v>544</v>
      </c>
      <c r="G310" s="21" t="s">
        <v>2198</v>
      </c>
      <c r="H310" s="21">
        <v>0</v>
      </c>
      <c r="I310" s="21">
        <v>22</v>
      </c>
      <c r="J310" s="21">
        <v>11</v>
      </c>
      <c r="K310" s="23">
        <v>30396.3</v>
      </c>
      <c r="L310" s="23">
        <v>479.71</v>
      </c>
      <c r="M310" s="23">
        <v>4760.0600000000004</v>
      </c>
      <c r="N310" s="23">
        <v>0</v>
      </c>
      <c r="O310" s="23">
        <v>1324.4</v>
      </c>
      <c r="P310" s="23">
        <v>6476.8</v>
      </c>
      <c r="Q310" s="23">
        <v>6589</v>
      </c>
      <c r="R310" s="23">
        <v>1404.7</v>
      </c>
      <c r="S310" s="23">
        <v>0</v>
      </c>
      <c r="T310" s="23">
        <v>0</v>
      </c>
      <c r="U310" s="23">
        <v>51430.97</v>
      </c>
      <c r="V310" s="23">
        <v>0</v>
      </c>
      <c r="W310" s="23">
        <f>U310+V310</f>
        <v>51430.97</v>
      </c>
      <c r="X310" s="21">
        <v>26430</v>
      </c>
      <c r="Y310" s="21">
        <v>0</v>
      </c>
      <c r="Z310" s="21">
        <v>242</v>
      </c>
      <c r="AA310" s="21">
        <v>232</v>
      </c>
      <c r="AB310" s="23">
        <f>W310/(D310+E310)</f>
        <v>1945.9315172152858</v>
      </c>
      <c r="AC310" s="23">
        <f>W310/Z310</f>
        <v>212.5246694214876</v>
      </c>
      <c r="AD310" s="23" t="s">
        <v>1577</v>
      </c>
      <c r="AE310" s="284">
        <v>0.4</v>
      </c>
    </row>
    <row r="311" spans="1:31" x14ac:dyDescent="0.25">
      <c r="A311" s="21" t="s">
        <v>588</v>
      </c>
      <c r="B311" s="38" t="s">
        <v>828</v>
      </c>
      <c r="C311" s="21" t="s">
        <v>832</v>
      </c>
      <c r="D311" s="21">
        <v>26.45</v>
      </c>
      <c r="E311" s="21">
        <v>0</v>
      </c>
      <c r="F311" s="21" t="s">
        <v>177</v>
      </c>
      <c r="G311" s="21" t="s">
        <v>832</v>
      </c>
      <c r="H311" s="21">
        <v>0</v>
      </c>
      <c r="I311" s="21">
        <v>20</v>
      </c>
      <c r="J311" s="21">
        <v>11</v>
      </c>
      <c r="K311" s="23">
        <v>22280</v>
      </c>
      <c r="L311" s="23">
        <v>966.95</v>
      </c>
      <c r="M311" s="23">
        <v>3489.05</v>
      </c>
      <c r="N311" s="23">
        <v>0</v>
      </c>
      <c r="O311" s="23">
        <v>1122</v>
      </c>
      <c r="P311" s="23">
        <v>4657</v>
      </c>
      <c r="Q311" s="23">
        <v>3879.8</v>
      </c>
      <c r="R311" s="23">
        <v>1140</v>
      </c>
      <c r="S311" s="23">
        <v>0</v>
      </c>
      <c r="T311" s="23">
        <v>8640</v>
      </c>
      <c r="U311" s="23">
        <v>46174.8</v>
      </c>
      <c r="V311" s="23">
        <v>0</v>
      </c>
      <c r="W311" s="114">
        <f>U311+V311</f>
        <v>46174.8</v>
      </c>
      <c r="X311" s="21">
        <v>66125</v>
      </c>
      <c r="Y311" s="21">
        <v>20</v>
      </c>
      <c r="Z311" s="21">
        <v>220</v>
      </c>
      <c r="AA311" s="21">
        <v>220</v>
      </c>
      <c r="AB311" s="23">
        <f>W311/(D311+E311)</f>
        <v>1745.7391304347827</v>
      </c>
      <c r="AC311" s="114">
        <f>U311/Z311</f>
        <v>209.88545454545456</v>
      </c>
      <c r="AD311" s="114" t="s">
        <v>1577</v>
      </c>
      <c r="AE311" s="284"/>
    </row>
    <row r="312" spans="1:31" x14ac:dyDescent="0.25">
      <c r="A312" s="21" t="s">
        <v>667</v>
      </c>
      <c r="B312" s="39" t="s">
        <v>966</v>
      </c>
      <c r="C312" s="21" t="s">
        <v>977</v>
      </c>
      <c r="D312" s="21">
        <v>26.09</v>
      </c>
      <c r="E312" s="21">
        <v>0</v>
      </c>
      <c r="F312" s="21" t="s">
        <v>177</v>
      </c>
      <c r="G312" s="21" t="s">
        <v>977</v>
      </c>
      <c r="H312" s="21">
        <v>0</v>
      </c>
      <c r="I312" s="21">
        <v>20</v>
      </c>
      <c r="J312" s="21">
        <v>11</v>
      </c>
      <c r="K312" s="114">
        <v>22280</v>
      </c>
      <c r="L312" s="114">
        <v>351.6</v>
      </c>
      <c r="M312" s="114">
        <v>3489.05</v>
      </c>
      <c r="N312" s="114">
        <v>0</v>
      </c>
      <c r="O312" s="114">
        <v>1122</v>
      </c>
      <c r="P312" s="114">
        <v>4657</v>
      </c>
      <c r="Q312" s="114">
        <v>3879.8</v>
      </c>
      <c r="R312" s="114">
        <v>1140</v>
      </c>
      <c r="S312" s="114">
        <v>0</v>
      </c>
      <c r="T312" s="23">
        <v>0</v>
      </c>
      <c r="U312" s="114">
        <v>36919.449999999997</v>
      </c>
      <c r="V312" s="23">
        <v>0</v>
      </c>
      <c r="W312" s="23">
        <f>U312+V312</f>
        <v>36919.449999999997</v>
      </c>
      <c r="X312" s="21">
        <v>65225</v>
      </c>
      <c r="Y312" s="21">
        <v>0</v>
      </c>
      <c r="Z312" s="21">
        <v>220</v>
      </c>
      <c r="AA312" s="21">
        <v>195</v>
      </c>
      <c r="AB312" s="23">
        <f>W312/(D312+E312)</f>
        <v>1415.0804906094288</v>
      </c>
      <c r="AC312" s="23">
        <f>W312/Z312</f>
        <v>167.81568181818182</v>
      </c>
      <c r="AD312" s="23" t="s">
        <v>1635</v>
      </c>
      <c r="AE312" s="284"/>
    </row>
    <row r="313" spans="1:31" x14ac:dyDescent="0.25">
      <c r="A313" s="21" t="s">
        <v>1106</v>
      </c>
      <c r="B313" s="39" t="s">
        <v>1222</v>
      </c>
      <c r="C313" s="21" t="s">
        <v>1308</v>
      </c>
      <c r="D313" s="21">
        <v>0</v>
      </c>
      <c r="E313" s="21">
        <v>7.056</v>
      </c>
      <c r="F313" s="21" t="s">
        <v>544</v>
      </c>
      <c r="G313" s="21" t="s">
        <v>1308</v>
      </c>
      <c r="H313" s="21">
        <v>0</v>
      </c>
      <c r="I313" s="21">
        <v>15</v>
      </c>
      <c r="J313" s="21">
        <v>11</v>
      </c>
      <c r="K313" s="114">
        <v>18302.25</v>
      </c>
      <c r="L313" s="114">
        <v>288.08999999999997</v>
      </c>
      <c r="M313" s="114">
        <v>2866.13</v>
      </c>
      <c r="N313" s="114">
        <v>0</v>
      </c>
      <c r="O313" s="114">
        <v>786.6</v>
      </c>
      <c r="P313" s="114">
        <v>1820.55</v>
      </c>
      <c r="Q313" s="114">
        <v>4674</v>
      </c>
      <c r="R313" s="114">
        <v>855</v>
      </c>
      <c r="S313" s="114">
        <v>0</v>
      </c>
      <c r="T313" s="23">
        <v>0</v>
      </c>
      <c r="U313" s="114">
        <v>29592.63</v>
      </c>
      <c r="V313" s="23">
        <v>0</v>
      </c>
      <c r="W313" s="23">
        <f>U313+V313</f>
        <v>29592.63</v>
      </c>
      <c r="X313" s="21">
        <v>9702</v>
      </c>
      <c r="Y313" s="21">
        <v>0</v>
      </c>
      <c r="Z313" s="21">
        <v>165</v>
      </c>
      <c r="AA313" s="21">
        <v>160</v>
      </c>
      <c r="AB313" s="23">
        <f>W313/(D313+E313)</f>
        <v>4193.966836734694</v>
      </c>
      <c r="AC313" s="23">
        <f>W313/Z313</f>
        <v>179.34927272727273</v>
      </c>
      <c r="AD313" s="23" t="s">
        <v>1629</v>
      </c>
      <c r="AE313" s="284">
        <v>0.55000000000000004</v>
      </c>
    </row>
    <row r="314" spans="1:31" x14ac:dyDescent="0.25">
      <c r="A314" s="21" t="s">
        <v>1159</v>
      </c>
      <c r="B314" s="39" t="s">
        <v>1385</v>
      </c>
      <c r="C314" s="1" t="s">
        <v>1858</v>
      </c>
      <c r="D314" s="1">
        <v>0</v>
      </c>
      <c r="E314" s="1">
        <v>7.05</v>
      </c>
      <c r="F314" s="1" t="s">
        <v>544</v>
      </c>
      <c r="G314" s="1" t="s">
        <v>1858</v>
      </c>
      <c r="H314" s="1">
        <v>0</v>
      </c>
      <c r="I314" s="1">
        <v>7</v>
      </c>
      <c r="J314" s="1">
        <v>11</v>
      </c>
      <c r="K314" s="13">
        <v>9088.1</v>
      </c>
      <c r="L314" s="13">
        <v>143.41999999999999</v>
      </c>
      <c r="M314" s="13">
        <v>1423.2</v>
      </c>
      <c r="N314" s="13">
        <v>0</v>
      </c>
      <c r="O314" s="13">
        <v>393.61</v>
      </c>
      <c r="P314" s="13">
        <v>1935.22</v>
      </c>
      <c r="Q314" s="13">
        <v>2044</v>
      </c>
      <c r="R314" s="13">
        <v>385</v>
      </c>
      <c r="S314" s="13">
        <v>0</v>
      </c>
      <c r="T314" s="13">
        <v>0</v>
      </c>
      <c r="U314" s="13">
        <v>15412.55</v>
      </c>
      <c r="V314" s="13">
        <v>0</v>
      </c>
      <c r="W314" s="13">
        <f>U314+V314</f>
        <v>15412.55</v>
      </c>
      <c r="X314" s="1">
        <v>7931</v>
      </c>
      <c r="Y314" s="1">
        <v>0</v>
      </c>
      <c r="Z314" s="1">
        <v>77</v>
      </c>
      <c r="AA314" s="1">
        <v>68</v>
      </c>
      <c r="AB314" s="13">
        <f>W314/(D314+E314)</f>
        <v>2186.177304964539</v>
      </c>
      <c r="AC314" s="13">
        <f>W314/Z314</f>
        <v>200.162987012987</v>
      </c>
      <c r="AD314" s="13" t="s">
        <v>1629</v>
      </c>
      <c r="AE314" s="285">
        <v>0.45</v>
      </c>
    </row>
    <row r="315" spans="1:31" x14ac:dyDescent="0.25">
      <c r="A315" s="21" t="s">
        <v>1159</v>
      </c>
      <c r="B315" s="39" t="s">
        <v>2171</v>
      </c>
      <c r="C315" s="1" t="s">
        <v>2189</v>
      </c>
      <c r="D315" s="1">
        <v>0</v>
      </c>
      <c r="E315" s="1">
        <v>7.05</v>
      </c>
      <c r="F315" s="1" t="s">
        <v>544</v>
      </c>
      <c r="G315" s="1" t="s">
        <v>2189</v>
      </c>
      <c r="H315" s="1">
        <v>0</v>
      </c>
      <c r="I315" s="1">
        <v>5</v>
      </c>
      <c r="J315" s="1">
        <v>11</v>
      </c>
      <c r="K315" s="13">
        <v>6908.25</v>
      </c>
      <c r="L315" s="13">
        <v>109.03</v>
      </c>
      <c r="M315" s="13">
        <v>1081.83</v>
      </c>
      <c r="N315" s="13">
        <v>0</v>
      </c>
      <c r="O315" s="13">
        <v>301</v>
      </c>
      <c r="P315" s="13">
        <v>1472</v>
      </c>
      <c r="Q315" s="13">
        <v>854</v>
      </c>
      <c r="R315" s="13">
        <v>319.25</v>
      </c>
      <c r="S315" s="13">
        <v>0</v>
      </c>
      <c r="T315" s="13">
        <v>0</v>
      </c>
      <c r="U315" s="13">
        <v>11045.36</v>
      </c>
      <c r="V315" s="13">
        <v>0</v>
      </c>
      <c r="W315" s="13">
        <f>U315+V315</f>
        <v>11045.36</v>
      </c>
      <c r="X315" s="1">
        <v>6168</v>
      </c>
      <c r="Y315" s="1">
        <v>0</v>
      </c>
      <c r="Z315" s="1">
        <v>55</v>
      </c>
      <c r="AA315" s="1">
        <v>44</v>
      </c>
      <c r="AB315" s="13">
        <f>W315/(D315+E315)</f>
        <v>1566.7177304964541</v>
      </c>
      <c r="AC315" s="13">
        <f>W315/Z315</f>
        <v>200.82472727272727</v>
      </c>
      <c r="AD315" s="13" t="s">
        <v>1629</v>
      </c>
      <c r="AE315" s="285">
        <v>0.35</v>
      </c>
    </row>
    <row r="316" spans="1:31" x14ac:dyDescent="0.25">
      <c r="A316" s="21" t="s">
        <v>667</v>
      </c>
      <c r="B316" s="39" t="s">
        <v>795</v>
      </c>
      <c r="C316" s="21" t="s">
        <v>802</v>
      </c>
      <c r="D316" s="21">
        <v>7</v>
      </c>
      <c r="E316" s="21">
        <v>0</v>
      </c>
      <c r="F316" s="21" t="s">
        <v>177</v>
      </c>
      <c r="G316" s="21" t="s">
        <v>802</v>
      </c>
      <c r="H316" s="21">
        <v>0</v>
      </c>
      <c r="I316" s="21">
        <v>20</v>
      </c>
      <c r="J316" s="21">
        <v>13</v>
      </c>
      <c r="K316" s="114">
        <v>24950</v>
      </c>
      <c r="L316" s="114">
        <v>1082.33</v>
      </c>
      <c r="M316" s="114">
        <v>3907.17</v>
      </c>
      <c r="N316" s="114">
        <v>0</v>
      </c>
      <c r="O316" s="114">
        <v>1098.8</v>
      </c>
      <c r="P316" s="114">
        <v>2714.2</v>
      </c>
      <c r="Q316" s="114">
        <v>0</v>
      </c>
      <c r="R316" s="114">
        <v>1140</v>
      </c>
      <c r="S316" s="114">
        <v>0</v>
      </c>
      <c r="T316" s="23">
        <v>0</v>
      </c>
      <c r="U316" s="114">
        <v>34893</v>
      </c>
      <c r="V316" s="23">
        <v>0</v>
      </c>
      <c r="W316" s="23">
        <f>U316+V316</f>
        <v>34893</v>
      </c>
      <c r="X316" s="21">
        <v>17500</v>
      </c>
      <c r="Y316" s="21">
        <v>0</v>
      </c>
      <c r="Z316" s="21">
        <v>280</v>
      </c>
      <c r="AA316" s="21">
        <v>280</v>
      </c>
      <c r="AB316" s="23">
        <f>W316/(D316+E316)</f>
        <v>4984.7142857142853</v>
      </c>
      <c r="AC316" s="23">
        <f>W316/Z316</f>
        <v>124.61785714285715</v>
      </c>
      <c r="AD316" s="23" t="s">
        <v>1629</v>
      </c>
      <c r="AE316" s="284"/>
    </row>
    <row r="317" spans="1:31" x14ac:dyDescent="0.25">
      <c r="A317" s="1" t="s">
        <v>1159</v>
      </c>
      <c r="B317" s="31" t="s">
        <v>1195</v>
      </c>
      <c r="C317" s="1" t="s">
        <v>1208</v>
      </c>
      <c r="D317" s="1">
        <v>0</v>
      </c>
      <c r="E317" s="1">
        <v>7.07</v>
      </c>
      <c r="F317" s="1" t="s">
        <v>544</v>
      </c>
      <c r="G317" s="1" t="s">
        <v>1208</v>
      </c>
      <c r="H317" s="1">
        <v>0</v>
      </c>
      <c r="I317" s="1">
        <v>15</v>
      </c>
      <c r="J317" s="1">
        <v>11</v>
      </c>
      <c r="K317" s="13">
        <v>18302.25</v>
      </c>
      <c r="L317" s="13">
        <v>288.08999999999997</v>
      </c>
      <c r="M317" s="13">
        <v>2866.13</v>
      </c>
      <c r="N317" s="13">
        <v>0</v>
      </c>
      <c r="O317" s="13">
        <v>786.6</v>
      </c>
      <c r="P317" s="13">
        <v>1820.55</v>
      </c>
      <c r="Q317" s="13">
        <v>4092</v>
      </c>
      <c r="R317" s="13">
        <v>855</v>
      </c>
      <c r="S317" s="13">
        <v>0</v>
      </c>
      <c r="T317" s="13">
        <v>0</v>
      </c>
      <c r="U317" s="13">
        <v>29010.63</v>
      </c>
      <c r="V317" s="13">
        <v>0</v>
      </c>
      <c r="W317" s="13">
        <f>U317+V317</f>
        <v>29010.63</v>
      </c>
      <c r="X317" s="1">
        <v>9722</v>
      </c>
      <c r="Y317" s="1">
        <v>0</v>
      </c>
      <c r="Z317" s="1">
        <v>165</v>
      </c>
      <c r="AA317" s="1">
        <v>131</v>
      </c>
      <c r="AB317" s="13">
        <f>W317/(D317+E317)</f>
        <v>4103.3422913719942</v>
      </c>
      <c r="AC317" s="13">
        <f>W317/Z317</f>
        <v>175.822</v>
      </c>
      <c r="AD317" s="13" t="s">
        <v>1576</v>
      </c>
      <c r="AE317" s="285">
        <v>0.55000000000000004</v>
      </c>
    </row>
    <row r="318" spans="1:31" x14ac:dyDescent="0.25">
      <c r="A318" s="21" t="s">
        <v>1279</v>
      </c>
      <c r="B318" s="38" t="s">
        <v>1865</v>
      </c>
      <c r="C318" s="21" t="s">
        <v>1869</v>
      </c>
      <c r="D318" s="21">
        <v>0</v>
      </c>
      <c r="E318" s="21">
        <v>7.07</v>
      </c>
      <c r="F318" s="21" t="s">
        <v>544</v>
      </c>
      <c r="G318" s="21" t="s">
        <v>1869</v>
      </c>
      <c r="H318" s="21">
        <v>0</v>
      </c>
      <c r="I318" s="21">
        <v>7</v>
      </c>
      <c r="J318" s="21">
        <v>11</v>
      </c>
      <c r="K318" s="23">
        <v>9671.83</v>
      </c>
      <c r="L318" s="23">
        <v>152.63999999999999</v>
      </c>
      <c r="M318" s="23">
        <v>1514.61</v>
      </c>
      <c r="N318" s="23">
        <v>0</v>
      </c>
      <c r="O318" s="23">
        <v>421.4</v>
      </c>
      <c r="P318" s="23">
        <v>2060.8000000000002</v>
      </c>
      <c r="Q318" s="23">
        <v>1195.5999999999999</v>
      </c>
      <c r="R318" s="23">
        <v>446.95</v>
      </c>
      <c r="S318" s="23">
        <v>0</v>
      </c>
      <c r="T318" s="23">
        <v>0</v>
      </c>
      <c r="U318" s="23">
        <v>15463.83</v>
      </c>
      <c r="V318" s="23">
        <v>0</v>
      </c>
      <c r="W318" s="23">
        <f>U318+V318</f>
        <v>15463.83</v>
      </c>
      <c r="X318" s="21">
        <v>7953</v>
      </c>
      <c r="Y318" s="21">
        <v>0</v>
      </c>
      <c r="Z318" s="21">
        <v>77</v>
      </c>
      <c r="AA318" s="21">
        <v>74</v>
      </c>
      <c r="AB318" s="23">
        <f>W318/(D318+E318)</f>
        <v>2187.2461103253181</v>
      </c>
      <c r="AC318" s="23">
        <f>W318/Z318</f>
        <v>200.82896103896104</v>
      </c>
      <c r="AD318" s="23" t="s">
        <v>1576</v>
      </c>
      <c r="AE318" s="284">
        <v>0.45</v>
      </c>
    </row>
    <row r="319" spans="1:31" x14ac:dyDescent="0.25">
      <c r="A319" s="21" t="s">
        <v>1279</v>
      </c>
      <c r="B319" s="38" t="s">
        <v>2201</v>
      </c>
      <c r="C319" s="21" t="s">
        <v>2209</v>
      </c>
      <c r="D319" s="21">
        <v>0</v>
      </c>
      <c r="E319" s="21">
        <v>7.06</v>
      </c>
      <c r="F319" s="21" t="s">
        <v>544</v>
      </c>
      <c r="G319" s="21" t="s">
        <v>2209</v>
      </c>
      <c r="H319" s="21">
        <v>0</v>
      </c>
      <c r="I319" s="21">
        <v>5</v>
      </c>
      <c r="J319" s="21">
        <v>11</v>
      </c>
      <c r="K319" s="23">
        <v>6908.25</v>
      </c>
      <c r="L319" s="23">
        <v>109.03</v>
      </c>
      <c r="M319" s="23">
        <v>1081.83</v>
      </c>
      <c r="N319" s="23">
        <v>0</v>
      </c>
      <c r="O319" s="23">
        <v>301</v>
      </c>
      <c r="P319" s="23">
        <v>1472</v>
      </c>
      <c r="Q319" s="23">
        <v>854</v>
      </c>
      <c r="R319" s="23">
        <v>319.25</v>
      </c>
      <c r="S319" s="23">
        <v>0</v>
      </c>
      <c r="T319" s="23">
        <v>0</v>
      </c>
      <c r="U319" s="23">
        <v>11045.36</v>
      </c>
      <c r="V319" s="23">
        <v>0</v>
      </c>
      <c r="W319" s="23">
        <f>U319+V319</f>
        <v>11045.36</v>
      </c>
      <c r="X319" s="21">
        <v>6177</v>
      </c>
      <c r="Y319" s="21">
        <v>0</v>
      </c>
      <c r="Z319" s="21">
        <v>55</v>
      </c>
      <c r="AA319" s="21">
        <v>55</v>
      </c>
      <c r="AB319" s="23">
        <f>W319/(D319+E319)</f>
        <v>1564.4985835694054</v>
      </c>
      <c r="AC319" s="23">
        <f>W319/Z319</f>
        <v>200.82472727272727</v>
      </c>
      <c r="AD319" s="23" t="s">
        <v>1576</v>
      </c>
      <c r="AE319" s="284">
        <v>0.35</v>
      </c>
    </row>
    <row r="320" spans="1:31" x14ac:dyDescent="0.25">
      <c r="A320" s="21" t="s">
        <v>588</v>
      </c>
      <c r="B320" s="38" t="s">
        <v>795</v>
      </c>
      <c r="C320" s="21" t="s">
        <v>800</v>
      </c>
      <c r="D320" s="21">
        <v>7</v>
      </c>
      <c r="E320" s="21">
        <v>0</v>
      </c>
      <c r="F320" s="21" t="s">
        <v>177</v>
      </c>
      <c r="G320" s="21" t="s">
        <v>800</v>
      </c>
      <c r="H320" s="21">
        <v>0</v>
      </c>
      <c r="I320" s="21">
        <v>20</v>
      </c>
      <c r="J320" s="21">
        <v>11</v>
      </c>
      <c r="K320" s="23">
        <v>21890</v>
      </c>
      <c r="L320" s="23">
        <v>950.03</v>
      </c>
      <c r="M320" s="23">
        <v>3427.97</v>
      </c>
      <c r="N320" s="23">
        <v>0</v>
      </c>
      <c r="O320" s="23">
        <v>937.2</v>
      </c>
      <c r="P320" s="23">
        <v>2319.4</v>
      </c>
      <c r="Q320" s="23">
        <v>3879.8</v>
      </c>
      <c r="R320" s="23">
        <v>1140</v>
      </c>
      <c r="S320" s="23">
        <v>0</v>
      </c>
      <c r="T320" s="23">
        <v>8640</v>
      </c>
      <c r="U320" s="23">
        <v>43184.4</v>
      </c>
      <c r="V320" s="23">
        <v>0</v>
      </c>
      <c r="W320" s="114">
        <f>U320+V320</f>
        <v>43184.4</v>
      </c>
      <c r="X320" s="21">
        <v>17500</v>
      </c>
      <c r="Y320" s="21">
        <v>20</v>
      </c>
      <c r="Z320" s="21">
        <v>240</v>
      </c>
      <c r="AA320" s="21">
        <v>240</v>
      </c>
      <c r="AB320" s="23">
        <f>W320/(D320+E320)</f>
        <v>6169.2</v>
      </c>
      <c r="AC320" s="114">
        <f>U320/Z320</f>
        <v>179.935</v>
      </c>
      <c r="AD320" s="114" t="s">
        <v>1576</v>
      </c>
      <c r="AE320" s="284"/>
    </row>
    <row r="321" spans="1:31" x14ac:dyDescent="0.25">
      <c r="A321" s="21" t="s">
        <v>650</v>
      </c>
      <c r="B321" s="31" t="s">
        <v>1385</v>
      </c>
      <c r="C321" s="21" t="s">
        <v>1392</v>
      </c>
      <c r="D321" s="1">
        <v>0</v>
      </c>
      <c r="E321" s="1">
        <v>7.08</v>
      </c>
      <c r="F321" s="1" t="s">
        <v>544</v>
      </c>
      <c r="G321" s="1" t="s">
        <v>1392</v>
      </c>
      <c r="H321" s="1">
        <v>0</v>
      </c>
      <c r="I321" s="1">
        <v>7</v>
      </c>
      <c r="J321" s="21">
        <v>11</v>
      </c>
      <c r="K321" s="13">
        <v>9088.1</v>
      </c>
      <c r="L321" s="13">
        <v>143.41999999999999</v>
      </c>
      <c r="M321" s="13">
        <v>1423.2</v>
      </c>
      <c r="N321" s="13">
        <v>0</v>
      </c>
      <c r="O321" s="13">
        <v>393.61</v>
      </c>
      <c r="P321" s="13">
        <v>1935.22</v>
      </c>
      <c r="Q321" s="13">
        <v>2334.5</v>
      </c>
      <c r="R321" s="13">
        <v>385</v>
      </c>
      <c r="S321" s="13">
        <v>0</v>
      </c>
      <c r="T321" s="13">
        <v>0</v>
      </c>
      <c r="U321" s="13">
        <v>15703.05</v>
      </c>
      <c r="V321" s="13">
        <v>0</v>
      </c>
      <c r="W321" s="13">
        <f>U321+V321</f>
        <v>15703.05</v>
      </c>
      <c r="X321" s="1">
        <v>9735</v>
      </c>
      <c r="Y321" s="1">
        <v>0</v>
      </c>
      <c r="Z321" s="1">
        <v>77</v>
      </c>
      <c r="AA321" s="1">
        <v>65</v>
      </c>
      <c r="AB321" s="13">
        <f>W321/(D321+E321)</f>
        <v>2217.944915254237</v>
      </c>
      <c r="AC321" s="13">
        <f>W321/Z321</f>
        <v>203.93571428571428</v>
      </c>
      <c r="AD321" s="13" t="s">
        <v>1630</v>
      </c>
      <c r="AE321" s="285">
        <v>0.55000000000000004</v>
      </c>
    </row>
    <row r="322" spans="1:31" x14ac:dyDescent="0.25">
      <c r="A322" s="21" t="s">
        <v>652</v>
      </c>
      <c r="B322" s="39" t="s">
        <v>1222</v>
      </c>
      <c r="C322" s="21" t="s">
        <v>1233</v>
      </c>
      <c r="D322" s="21">
        <v>0</v>
      </c>
      <c r="E322" s="21">
        <v>7.08</v>
      </c>
      <c r="F322" s="21" t="s">
        <v>544</v>
      </c>
      <c r="G322" s="21" t="s">
        <v>1233</v>
      </c>
      <c r="H322" s="21">
        <v>0</v>
      </c>
      <c r="I322" s="21">
        <f>165/11</f>
        <v>15</v>
      </c>
      <c r="J322" s="21">
        <v>11</v>
      </c>
      <c r="K322" s="114">
        <v>18302.25</v>
      </c>
      <c r="L322" s="114">
        <v>288.08999999999997</v>
      </c>
      <c r="M322" s="114">
        <v>2866.13</v>
      </c>
      <c r="N322" s="114">
        <v>0</v>
      </c>
      <c r="O322" s="114">
        <v>786.6</v>
      </c>
      <c r="P322" s="114">
        <v>1820.55</v>
      </c>
      <c r="Q322" s="114">
        <v>4674</v>
      </c>
      <c r="R322" s="114">
        <v>855</v>
      </c>
      <c r="S322" s="114">
        <v>0</v>
      </c>
      <c r="T322" s="23">
        <v>0</v>
      </c>
      <c r="U322" s="114">
        <v>29592.63</v>
      </c>
      <c r="V322" s="23">
        <v>0</v>
      </c>
      <c r="W322" s="23">
        <f>V322+U322</f>
        <v>29592.63</v>
      </c>
      <c r="X322" s="26">
        <f>1375*E322</f>
        <v>9735</v>
      </c>
      <c r="Y322" s="21">
        <v>0</v>
      </c>
      <c r="Z322" s="21">
        <v>165</v>
      </c>
      <c r="AA322" s="21">
        <v>154</v>
      </c>
      <c r="AB322" s="23">
        <f>W322/(D322+E322)</f>
        <v>4179.75</v>
      </c>
      <c r="AC322" s="23">
        <f>W322/Z322</f>
        <v>179.34927272727273</v>
      </c>
      <c r="AD322" s="23" t="s">
        <v>1630</v>
      </c>
      <c r="AE322" s="284">
        <v>0.55000000000000004</v>
      </c>
    </row>
    <row r="323" spans="1:31" x14ac:dyDescent="0.25">
      <c r="A323" s="21" t="s">
        <v>1275</v>
      </c>
      <c r="B323" s="38" t="s">
        <v>2171</v>
      </c>
      <c r="C323" s="21" t="s">
        <v>2190</v>
      </c>
      <c r="D323" s="21">
        <v>0</v>
      </c>
      <c r="E323" s="21">
        <v>7.07</v>
      </c>
      <c r="F323" s="21" t="s">
        <v>544</v>
      </c>
      <c r="G323" s="21" t="s">
        <v>2190</v>
      </c>
      <c r="H323" s="21">
        <v>0</v>
      </c>
      <c r="I323" s="21">
        <v>5</v>
      </c>
      <c r="J323" s="21">
        <v>11</v>
      </c>
      <c r="K323" s="23">
        <v>6908.25</v>
      </c>
      <c r="L323" s="23">
        <v>109.03</v>
      </c>
      <c r="M323" s="23">
        <v>1081.83</v>
      </c>
      <c r="N323" s="23">
        <v>0</v>
      </c>
      <c r="O323" s="23">
        <v>301</v>
      </c>
      <c r="P323" s="23">
        <v>1472</v>
      </c>
      <c r="Q323" s="23">
        <v>854</v>
      </c>
      <c r="R323" s="23">
        <v>319.25</v>
      </c>
      <c r="S323" s="23">
        <v>0</v>
      </c>
      <c r="T323" s="23">
        <v>0</v>
      </c>
      <c r="U323" s="23">
        <v>11045.36</v>
      </c>
      <c r="V323" s="23">
        <v>0</v>
      </c>
      <c r="W323" s="23">
        <f>U323+V323</f>
        <v>11045.36</v>
      </c>
      <c r="X323" s="21">
        <v>6186</v>
      </c>
      <c r="Y323" s="21">
        <v>0</v>
      </c>
      <c r="Z323" s="21">
        <v>55</v>
      </c>
      <c r="AA323" s="21">
        <v>47</v>
      </c>
      <c r="AB323" s="23">
        <v>44</v>
      </c>
      <c r="AC323" s="23">
        <f>W323/Z323</f>
        <v>200.82472727272727</v>
      </c>
      <c r="AD323" s="23" t="s">
        <v>1630</v>
      </c>
      <c r="AE323" s="284">
        <v>0.35</v>
      </c>
    </row>
    <row r="324" spans="1:31" x14ac:dyDescent="0.25">
      <c r="A324" s="21" t="s">
        <v>667</v>
      </c>
      <c r="B324" s="39" t="s">
        <v>828</v>
      </c>
      <c r="C324" s="21" t="s">
        <v>833</v>
      </c>
      <c r="D324" s="21">
        <v>7.08</v>
      </c>
      <c r="E324" s="21">
        <v>0</v>
      </c>
      <c r="F324" s="21" t="s">
        <v>177</v>
      </c>
      <c r="G324" s="21" t="s">
        <v>833</v>
      </c>
      <c r="H324" s="21">
        <v>0</v>
      </c>
      <c r="I324" s="21">
        <v>20</v>
      </c>
      <c r="J324" s="21">
        <v>13</v>
      </c>
      <c r="K324" s="114">
        <v>24950</v>
      </c>
      <c r="L324" s="114">
        <v>1082.33</v>
      </c>
      <c r="M324" s="114">
        <v>3907.17</v>
      </c>
      <c r="N324" s="114">
        <v>0</v>
      </c>
      <c r="O324" s="114">
        <v>1098.8</v>
      </c>
      <c r="P324" s="114">
        <v>2714.2</v>
      </c>
      <c r="Q324" s="114">
        <v>0</v>
      </c>
      <c r="R324" s="114">
        <v>1140</v>
      </c>
      <c r="S324" s="114">
        <v>0</v>
      </c>
      <c r="T324" s="23">
        <v>0</v>
      </c>
      <c r="U324" s="114">
        <v>34893</v>
      </c>
      <c r="V324" s="23">
        <v>0</v>
      </c>
      <c r="W324" s="23">
        <f>U324+V324</f>
        <v>34893</v>
      </c>
      <c r="X324" s="21">
        <v>17700</v>
      </c>
      <c r="Y324" s="21">
        <v>0</v>
      </c>
      <c r="Z324" s="21">
        <v>260</v>
      </c>
      <c r="AA324" s="21">
        <v>260</v>
      </c>
      <c r="AB324" s="23">
        <f>W324/(D324+E324)</f>
        <v>4928.3898305084749</v>
      </c>
      <c r="AC324" s="23">
        <f>W324/Z324</f>
        <v>134.20384615384614</v>
      </c>
      <c r="AD324" s="23" t="s">
        <v>1630</v>
      </c>
      <c r="AE324" s="284"/>
    </row>
    <row r="325" spans="1:31" x14ac:dyDescent="0.25">
      <c r="A325" s="21" t="s">
        <v>650</v>
      </c>
      <c r="B325" s="31" t="s">
        <v>1385</v>
      </c>
      <c r="C325" s="21" t="s">
        <v>1856</v>
      </c>
      <c r="D325" s="1">
        <v>0</v>
      </c>
      <c r="E325" s="1">
        <v>7.04</v>
      </c>
      <c r="F325" s="1" t="s">
        <v>544</v>
      </c>
      <c r="G325" s="1" t="s">
        <v>1856</v>
      </c>
      <c r="H325" s="1">
        <v>0</v>
      </c>
      <c r="I325" s="1">
        <v>5</v>
      </c>
      <c r="J325" s="21">
        <v>11</v>
      </c>
      <c r="K325" s="13">
        <v>6491.5</v>
      </c>
      <c r="L325" s="13">
        <v>102.44</v>
      </c>
      <c r="M325" s="13">
        <v>1016.57</v>
      </c>
      <c r="N325" s="13">
        <v>0</v>
      </c>
      <c r="O325" s="13">
        <v>281.14999999999998</v>
      </c>
      <c r="P325" s="13">
        <v>1382.3</v>
      </c>
      <c r="Q325" s="13">
        <v>1667.5</v>
      </c>
      <c r="R325" s="13">
        <v>275</v>
      </c>
      <c r="S325" s="13">
        <v>0</v>
      </c>
      <c r="T325" s="13">
        <v>0</v>
      </c>
      <c r="U325" s="13">
        <v>11216.46</v>
      </c>
      <c r="V325" s="13">
        <v>0</v>
      </c>
      <c r="W325" s="13">
        <f>U325+V325</f>
        <v>11216.46</v>
      </c>
      <c r="X325" s="1">
        <v>7920</v>
      </c>
      <c r="Y325" s="1">
        <v>0</v>
      </c>
      <c r="Z325" s="1">
        <v>55</v>
      </c>
      <c r="AA325" s="1">
        <v>47</v>
      </c>
      <c r="AB325" s="13">
        <f>W325/(D325+E325)</f>
        <v>1593.247159090909</v>
      </c>
      <c r="AC325" s="13">
        <f>W325/Z325</f>
        <v>203.93563636363635</v>
      </c>
      <c r="AD325" s="13" t="s">
        <v>1558</v>
      </c>
      <c r="AE325" s="285">
        <v>0.45</v>
      </c>
    </row>
    <row r="326" spans="1:31" x14ac:dyDescent="0.25">
      <c r="A326" s="21" t="s">
        <v>650</v>
      </c>
      <c r="B326" s="38" t="s">
        <v>2171</v>
      </c>
      <c r="C326" s="21" t="s">
        <v>2191</v>
      </c>
      <c r="D326" s="1">
        <v>0</v>
      </c>
      <c r="E326" s="1">
        <v>7.03</v>
      </c>
      <c r="F326" s="1" t="s">
        <v>544</v>
      </c>
      <c r="G326" s="1" t="s">
        <v>2191</v>
      </c>
      <c r="H326" s="1">
        <v>0</v>
      </c>
      <c r="I326" s="1">
        <v>5</v>
      </c>
      <c r="J326" s="21">
        <v>11</v>
      </c>
      <c r="K326" s="13">
        <v>6908.25</v>
      </c>
      <c r="L326" s="13">
        <v>109.03</v>
      </c>
      <c r="M326" s="13">
        <v>1081.83</v>
      </c>
      <c r="N326" s="13">
        <v>0</v>
      </c>
      <c r="O326" s="13">
        <v>301</v>
      </c>
      <c r="P326" s="13">
        <v>1472</v>
      </c>
      <c r="Q326" s="13">
        <v>854</v>
      </c>
      <c r="R326" s="13">
        <v>319.25</v>
      </c>
      <c r="S326" s="13">
        <v>0</v>
      </c>
      <c r="T326" s="13">
        <v>0</v>
      </c>
      <c r="U326" s="13">
        <v>11045.36</v>
      </c>
      <c r="V326" s="13">
        <v>0</v>
      </c>
      <c r="W326" s="13">
        <f>U326+V326</f>
        <v>11045.36</v>
      </c>
      <c r="X326" s="1">
        <v>6151</v>
      </c>
      <c r="Y326" s="1">
        <v>0</v>
      </c>
      <c r="Z326" s="1">
        <v>55</v>
      </c>
      <c r="AA326" s="1">
        <v>49</v>
      </c>
      <c r="AB326" s="13">
        <f>W326/(D326+E326)</f>
        <v>1571.1749644381223</v>
      </c>
      <c r="AC326" s="13">
        <f>W326/Z326</f>
        <v>200.82472727272727</v>
      </c>
      <c r="AD326" s="13" t="s">
        <v>1558</v>
      </c>
      <c r="AE326" s="285">
        <v>0.35</v>
      </c>
    </row>
    <row r="327" spans="1:31" x14ac:dyDescent="0.25">
      <c r="A327" s="21" t="s">
        <v>374</v>
      </c>
      <c r="B327" s="38" t="s">
        <v>814</v>
      </c>
      <c r="C327" s="21" t="s">
        <v>820</v>
      </c>
      <c r="D327" s="21">
        <v>7</v>
      </c>
      <c r="E327" s="21">
        <v>0</v>
      </c>
      <c r="F327" s="21" t="s">
        <v>177</v>
      </c>
      <c r="G327" s="21" t="s">
        <v>820</v>
      </c>
      <c r="H327" s="21">
        <v>0</v>
      </c>
      <c r="I327" s="21">
        <v>20</v>
      </c>
      <c r="J327" s="21">
        <v>11</v>
      </c>
      <c r="K327" s="23">
        <v>21890</v>
      </c>
      <c r="L327" s="23">
        <v>950.03</v>
      </c>
      <c r="M327" s="23">
        <v>3427.97</v>
      </c>
      <c r="N327" s="23">
        <v>0</v>
      </c>
      <c r="O327" s="23">
        <v>937.2</v>
      </c>
      <c r="P327" s="23">
        <v>2319.4</v>
      </c>
      <c r="Q327" s="23">
        <v>3879.8</v>
      </c>
      <c r="R327" s="23">
        <v>1140</v>
      </c>
      <c r="S327" s="23">
        <v>0</v>
      </c>
      <c r="T327" s="23">
        <v>0</v>
      </c>
      <c r="U327" s="23">
        <v>35544.400000000001</v>
      </c>
      <c r="V327" s="23">
        <v>0</v>
      </c>
      <c r="W327" s="23">
        <f>U327+V327</f>
        <v>35544.400000000001</v>
      </c>
      <c r="X327" s="21">
        <v>17500</v>
      </c>
      <c r="Y327" s="21">
        <v>0</v>
      </c>
      <c r="Z327" s="21">
        <v>220</v>
      </c>
      <c r="AA327" s="21">
        <v>179</v>
      </c>
      <c r="AB327" s="23">
        <f>W327/(D327+E327)</f>
        <v>5077.7714285714292</v>
      </c>
      <c r="AC327" s="23">
        <f>W327/Z327</f>
        <v>161.56545454545454</v>
      </c>
      <c r="AD327" s="23" t="s">
        <v>1558</v>
      </c>
      <c r="AE327" s="284"/>
    </row>
    <row r="328" spans="1:31" x14ac:dyDescent="0.25">
      <c r="A328" s="21" t="s">
        <v>667</v>
      </c>
      <c r="B328" s="39" t="s">
        <v>927</v>
      </c>
      <c r="C328" s="21" t="s">
        <v>938</v>
      </c>
      <c r="D328" s="21">
        <v>7.39</v>
      </c>
      <c r="E328" s="21">
        <v>0</v>
      </c>
      <c r="F328" s="21" t="s">
        <v>177</v>
      </c>
      <c r="G328" s="21" t="s">
        <v>938</v>
      </c>
      <c r="H328" s="21">
        <v>0</v>
      </c>
      <c r="I328" s="21">
        <v>20</v>
      </c>
      <c r="J328" s="21">
        <v>11</v>
      </c>
      <c r="K328" s="114">
        <v>21890</v>
      </c>
      <c r="L328" s="114">
        <v>343.8</v>
      </c>
      <c r="M328" s="114">
        <v>3427.97</v>
      </c>
      <c r="N328" s="114">
        <v>0</v>
      </c>
      <c r="O328" s="114">
        <v>937.2</v>
      </c>
      <c r="P328" s="114">
        <v>2319.4</v>
      </c>
      <c r="Q328" s="114">
        <v>3879.8</v>
      </c>
      <c r="R328" s="114">
        <v>1140</v>
      </c>
      <c r="S328" s="114">
        <v>0</v>
      </c>
      <c r="T328" s="23">
        <v>0</v>
      </c>
      <c r="U328" s="114">
        <v>33938.17</v>
      </c>
      <c r="V328" s="23">
        <v>0</v>
      </c>
      <c r="W328" s="23">
        <f>U328+V328</f>
        <v>33938.17</v>
      </c>
      <c r="X328" s="21">
        <v>18475</v>
      </c>
      <c r="Y328" s="21">
        <v>0</v>
      </c>
      <c r="Z328" s="21">
        <v>220</v>
      </c>
      <c r="AA328" s="21">
        <v>213</v>
      </c>
      <c r="AB328" s="23">
        <f>W328/(D328+E328)</f>
        <v>4592.4451962110961</v>
      </c>
      <c r="AC328" s="23">
        <f>W328/Z328</f>
        <v>154.26440909090908</v>
      </c>
      <c r="AD328" s="23" t="s">
        <v>1634</v>
      </c>
      <c r="AE328" s="284"/>
    </row>
    <row r="329" spans="1:31" x14ac:dyDescent="0.25">
      <c r="A329" s="21" t="s">
        <v>652</v>
      </c>
      <c r="B329" s="39" t="s">
        <v>927</v>
      </c>
      <c r="C329" s="21" t="s">
        <v>948</v>
      </c>
      <c r="D329" s="21">
        <v>7.11</v>
      </c>
      <c r="E329" s="21">
        <v>0</v>
      </c>
      <c r="F329" s="21" t="s">
        <v>177</v>
      </c>
      <c r="G329" s="21" t="s">
        <v>948</v>
      </c>
      <c r="H329" s="21">
        <v>0</v>
      </c>
      <c r="I329" s="21">
        <v>20</v>
      </c>
      <c r="J329" s="21">
        <v>11</v>
      </c>
      <c r="K329" s="114">
        <v>21890</v>
      </c>
      <c r="L329" s="114">
        <v>343.8</v>
      </c>
      <c r="M329" s="114">
        <v>3427.97</v>
      </c>
      <c r="N329" s="114">
        <v>0</v>
      </c>
      <c r="O329" s="114">
        <v>937.2</v>
      </c>
      <c r="P329" s="114">
        <v>2319.4</v>
      </c>
      <c r="Q329" s="114">
        <v>3879.8</v>
      </c>
      <c r="R329" s="114">
        <v>1140</v>
      </c>
      <c r="S329" s="114">
        <v>0</v>
      </c>
      <c r="T329" s="23">
        <v>0</v>
      </c>
      <c r="U329" s="114">
        <v>33938.17</v>
      </c>
      <c r="V329" s="23">
        <v>0</v>
      </c>
      <c r="W329" s="23">
        <f>V329+U329</f>
        <v>33938.17</v>
      </c>
      <c r="X329" s="26">
        <v>17775</v>
      </c>
      <c r="Y329" s="21">
        <v>0</v>
      </c>
      <c r="Z329" s="21">
        <v>220</v>
      </c>
      <c r="AA329" s="21">
        <v>216</v>
      </c>
      <c r="AB329" s="23">
        <f>W329/(D329+E329)</f>
        <v>4773.3009845288325</v>
      </c>
      <c r="AC329" s="23">
        <f>W329/Z329</f>
        <v>154.26440909090908</v>
      </c>
      <c r="AD329" s="23" t="s">
        <v>1617</v>
      </c>
      <c r="AE329" s="284"/>
    </row>
    <row r="330" spans="1:31" x14ac:dyDescent="0.25">
      <c r="A330" s="21" t="s">
        <v>464</v>
      </c>
      <c r="B330" s="38" t="s">
        <v>842</v>
      </c>
      <c r="C330" s="21" t="s">
        <v>849</v>
      </c>
      <c r="D330" s="21">
        <v>26.13</v>
      </c>
      <c r="E330" s="21">
        <v>0</v>
      </c>
      <c r="F330" s="21" t="s">
        <v>191</v>
      </c>
      <c r="G330" s="21" t="s">
        <v>849</v>
      </c>
      <c r="H330" s="21">
        <v>0</v>
      </c>
      <c r="I330" s="21">
        <v>20</v>
      </c>
      <c r="J330" s="21">
        <v>11</v>
      </c>
      <c r="K330" s="23">
        <v>22280</v>
      </c>
      <c r="L330" s="23">
        <v>966.95</v>
      </c>
      <c r="M330" s="23">
        <v>3489.05</v>
      </c>
      <c r="N330" s="23">
        <v>0</v>
      </c>
      <c r="O330" s="23">
        <v>1122</v>
      </c>
      <c r="P330" s="23">
        <v>4657</v>
      </c>
      <c r="Q330" s="23">
        <v>3879.8</v>
      </c>
      <c r="R330" s="23">
        <v>1140</v>
      </c>
      <c r="S330" s="23">
        <v>0</v>
      </c>
      <c r="T330" s="23">
        <v>8640</v>
      </c>
      <c r="U330" s="23">
        <v>46174.8</v>
      </c>
      <c r="V330" s="23">
        <v>0</v>
      </c>
      <c r="W330" s="23">
        <f>U330+V330</f>
        <v>46174.8</v>
      </c>
      <c r="X330" s="21">
        <v>65325</v>
      </c>
      <c r="Y330" s="21">
        <v>20</v>
      </c>
      <c r="Z330" s="21">
        <v>220</v>
      </c>
      <c r="AA330" s="21">
        <v>195</v>
      </c>
      <c r="AB330" s="23">
        <f>W330/(D330+E330)</f>
        <v>1767.1182548794491</v>
      </c>
      <c r="AC330" s="23">
        <f>W330/Z330</f>
        <v>209.88545454545456</v>
      </c>
      <c r="AD330" s="23" t="s">
        <v>1593</v>
      </c>
      <c r="AE330" s="284"/>
    </row>
    <row r="331" spans="1:31" x14ac:dyDescent="0.25">
      <c r="A331" s="21" t="s">
        <v>650</v>
      </c>
      <c r="B331" s="39" t="s">
        <v>842</v>
      </c>
      <c r="C331" s="21" t="s">
        <v>851</v>
      </c>
      <c r="D331" s="21">
        <v>7.01</v>
      </c>
      <c r="E331" s="21">
        <v>0</v>
      </c>
      <c r="F331" s="21" t="s">
        <v>177</v>
      </c>
      <c r="G331" s="21" t="s">
        <v>851</v>
      </c>
      <c r="H331" s="21">
        <v>0</v>
      </c>
      <c r="I331" s="21">
        <v>20</v>
      </c>
      <c r="J331" s="21">
        <v>11</v>
      </c>
      <c r="K331" s="114">
        <v>21890</v>
      </c>
      <c r="L331" s="114">
        <v>950.03</v>
      </c>
      <c r="M331" s="114">
        <v>3427.97</v>
      </c>
      <c r="N331" s="114">
        <v>0</v>
      </c>
      <c r="O331" s="114">
        <v>937.2</v>
      </c>
      <c r="P331" s="114">
        <v>2319.4</v>
      </c>
      <c r="Q331" s="114">
        <v>3879.8</v>
      </c>
      <c r="R331" s="114">
        <v>1140</v>
      </c>
      <c r="S331" s="114">
        <v>0</v>
      </c>
      <c r="T331" s="23">
        <v>0</v>
      </c>
      <c r="U331" s="114">
        <v>34544.400000000001</v>
      </c>
      <c r="V331" s="23">
        <v>0</v>
      </c>
      <c r="W331" s="23">
        <f>U331+V331</f>
        <v>34544.400000000001</v>
      </c>
      <c r="X331" s="21">
        <v>17525</v>
      </c>
      <c r="Y331" s="21">
        <v>0</v>
      </c>
      <c r="Z331" s="21">
        <v>220</v>
      </c>
      <c r="AA331" s="21">
        <v>171</v>
      </c>
      <c r="AB331" s="23">
        <f>W331/(D331+E331)</f>
        <v>4927.8744650499293</v>
      </c>
      <c r="AC331" s="23">
        <f>W331/Z331</f>
        <v>157.02000000000001</v>
      </c>
      <c r="AD331" s="23" t="s">
        <v>1602</v>
      </c>
      <c r="AE331" s="284"/>
    </row>
    <row r="332" spans="1:31" x14ac:dyDescent="0.25">
      <c r="A332" s="21" t="s">
        <v>374</v>
      </c>
      <c r="B332" s="38" t="s">
        <v>828</v>
      </c>
      <c r="C332" s="21" t="s">
        <v>834</v>
      </c>
      <c r="D332" s="21">
        <v>7.14</v>
      </c>
      <c r="E332" s="21">
        <v>0</v>
      </c>
      <c r="F332" s="21" t="s">
        <v>177</v>
      </c>
      <c r="G332" s="21" t="s">
        <v>834</v>
      </c>
      <c r="H332" s="21">
        <v>0</v>
      </c>
      <c r="I332" s="21">
        <v>20</v>
      </c>
      <c r="J332" s="21">
        <v>11</v>
      </c>
      <c r="K332" s="23">
        <v>21890</v>
      </c>
      <c r="L332" s="23">
        <v>950.03</v>
      </c>
      <c r="M332" s="23">
        <v>3427.97</v>
      </c>
      <c r="N332" s="23">
        <v>0</v>
      </c>
      <c r="O332" s="23">
        <v>937.2</v>
      </c>
      <c r="P332" s="23">
        <v>2319.4</v>
      </c>
      <c r="Q332" s="23">
        <v>3879.8</v>
      </c>
      <c r="R332" s="23">
        <v>1140</v>
      </c>
      <c r="S332" s="23">
        <v>0</v>
      </c>
      <c r="T332" s="23">
        <v>0</v>
      </c>
      <c r="U332" s="23">
        <v>35544.400000000001</v>
      </c>
      <c r="V332" s="23">
        <v>0</v>
      </c>
      <c r="W332" s="23">
        <f>U332+V332</f>
        <v>35544.400000000001</v>
      </c>
      <c r="X332" s="21">
        <v>17850</v>
      </c>
      <c r="Y332" s="21">
        <v>0</v>
      </c>
      <c r="Z332" s="21">
        <v>220</v>
      </c>
      <c r="AA332" s="21">
        <v>132</v>
      </c>
      <c r="AB332" s="23">
        <f>W332/(D332+E332)</f>
        <v>4978.2072829131657</v>
      </c>
      <c r="AC332" s="23">
        <f>W332/Z332</f>
        <v>161.56545454545454</v>
      </c>
      <c r="AD332" s="23" t="s">
        <v>1559</v>
      </c>
      <c r="AE332" s="284"/>
    </row>
    <row r="333" spans="1:31" x14ac:dyDescent="0.25">
      <c r="A333" s="21" t="s">
        <v>990</v>
      </c>
      <c r="B333" s="38" t="s">
        <v>1222</v>
      </c>
      <c r="C333" s="21" t="s">
        <v>1227</v>
      </c>
      <c r="D333" s="21">
        <v>0</v>
      </c>
      <c r="E333" s="21">
        <v>7.11</v>
      </c>
      <c r="F333" s="21" t="s">
        <v>544</v>
      </c>
      <c r="G333" s="21" t="s">
        <v>1227</v>
      </c>
      <c r="H333" s="21">
        <v>0</v>
      </c>
      <c r="I333" s="21">
        <f>165/11</f>
        <v>15</v>
      </c>
      <c r="J333" s="21">
        <v>11</v>
      </c>
      <c r="K333" s="23">
        <v>18302.25</v>
      </c>
      <c r="L333" s="23">
        <v>288.08999999999997</v>
      </c>
      <c r="M333" s="23">
        <v>2866.13</v>
      </c>
      <c r="N333" s="23">
        <v>0</v>
      </c>
      <c r="O333" s="23">
        <v>786.6</v>
      </c>
      <c r="P333" s="23">
        <v>1820.55</v>
      </c>
      <c r="Q333" s="23">
        <v>4674</v>
      </c>
      <c r="R333" s="23">
        <v>855</v>
      </c>
      <c r="S333" s="23">
        <v>0</v>
      </c>
      <c r="T333" s="23">
        <v>0</v>
      </c>
      <c r="U333" s="23">
        <v>29592.63</v>
      </c>
      <c r="V333" s="23">
        <v>0</v>
      </c>
      <c r="W333" s="23">
        <f>U333+V333</f>
        <v>29592.63</v>
      </c>
      <c r="X333" s="21">
        <v>9777</v>
      </c>
      <c r="Y333" s="21">
        <v>0</v>
      </c>
      <c r="Z333" s="21">
        <v>165</v>
      </c>
      <c r="AA333" s="21">
        <v>160</v>
      </c>
      <c r="AB333" s="23">
        <f>W333/(D333+E333)</f>
        <v>4162.1139240506327</v>
      </c>
      <c r="AC333" s="23">
        <f>W333/Z333</f>
        <v>179.34927272727273</v>
      </c>
      <c r="AD333" s="23" t="s">
        <v>1615</v>
      </c>
      <c r="AE333" s="284">
        <v>0.55000000000000004</v>
      </c>
    </row>
    <row r="334" spans="1:31" x14ac:dyDescent="0.25">
      <c r="A334" s="21" t="s">
        <v>652</v>
      </c>
      <c r="B334" s="39" t="s">
        <v>859</v>
      </c>
      <c r="C334" s="21" t="s">
        <v>890</v>
      </c>
      <c r="D334" s="21">
        <v>7.11</v>
      </c>
      <c r="E334" s="21">
        <v>0</v>
      </c>
      <c r="F334" s="21" t="s">
        <v>177</v>
      </c>
      <c r="G334" s="21" t="s">
        <v>890</v>
      </c>
      <c r="H334" s="21">
        <v>0</v>
      </c>
      <c r="I334" s="21">
        <v>20</v>
      </c>
      <c r="J334" s="21">
        <v>11</v>
      </c>
      <c r="K334" s="114">
        <v>21890</v>
      </c>
      <c r="L334" s="114">
        <v>343.8</v>
      </c>
      <c r="M334" s="114">
        <v>3427.97</v>
      </c>
      <c r="N334" s="114">
        <v>0</v>
      </c>
      <c r="O334" s="114">
        <v>937.2</v>
      </c>
      <c r="P334" s="114">
        <v>2319.4</v>
      </c>
      <c r="Q334" s="114">
        <v>3879.8</v>
      </c>
      <c r="R334" s="114">
        <v>1140</v>
      </c>
      <c r="S334" s="114">
        <v>0</v>
      </c>
      <c r="T334" s="23">
        <v>0</v>
      </c>
      <c r="U334" s="114">
        <v>33938.17</v>
      </c>
      <c r="V334" s="23">
        <v>0</v>
      </c>
      <c r="W334" s="23">
        <f>V334+U334</f>
        <v>33938.17</v>
      </c>
      <c r="X334" s="26">
        <v>17775</v>
      </c>
      <c r="Y334" s="21">
        <v>0</v>
      </c>
      <c r="Z334" s="21">
        <v>220</v>
      </c>
      <c r="AA334" s="21">
        <v>109</v>
      </c>
      <c r="AB334" s="23">
        <f>W334/(D334+E334)</f>
        <v>4773.3009845288325</v>
      </c>
      <c r="AC334" s="23">
        <f>W334/Z334</f>
        <v>154.26440909090908</v>
      </c>
      <c r="AD334" s="23" t="s">
        <v>1615</v>
      </c>
      <c r="AE334" s="284"/>
    </row>
    <row r="335" spans="1:31" x14ac:dyDescent="0.25">
      <c r="A335" s="21" t="s">
        <v>2226</v>
      </c>
      <c r="B335" s="38" t="s">
        <v>1957</v>
      </c>
      <c r="C335" s="21" t="s">
        <v>2011</v>
      </c>
      <c r="D335" s="21">
        <v>0</v>
      </c>
      <c r="E335" s="21">
        <v>26.09</v>
      </c>
      <c r="F335" s="21" t="s">
        <v>544</v>
      </c>
      <c r="G335" s="21" t="s">
        <v>2011</v>
      </c>
      <c r="H335" s="21">
        <v>0</v>
      </c>
      <c r="I335" s="21">
        <v>20</v>
      </c>
      <c r="J335" s="21">
        <v>11</v>
      </c>
      <c r="K335" s="23">
        <v>26420.400000000001</v>
      </c>
      <c r="L335" s="23">
        <v>418.86</v>
      </c>
      <c r="M335" s="23">
        <v>4137.43</v>
      </c>
      <c r="N335" s="23">
        <v>0</v>
      </c>
      <c r="O335" s="23">
        <v>1144.5999999999999</v>
      </c>
      <c r="P335" s="23">
        <v>8499.4</v>
      </c>
      <c r="Q335" s="23">
        <v>6670</v>
      </c>
      <c r="R335" s="23">
        <v>1100</v>
      </c>
      <c r="S335" s="23">
        <v>0</v>
      </c>
      <c r="T335" s="23">
        <v>0</v>
      </c>
      <c r="U335" s="23">
        <v>48390.69</v>
      </c>
      <c r="V335" s="23">
        <v>0</v>
      </c>
      <c r="W335" s="23">
        <f>U335+V335</f>
        <v>48390.69</v>
      </c>
      <c r="X335" s="21">
        <v>35873</v>
      </c>
      <c r="Y335" s="21">
        <v>0</v>
      </c>
      <c r="Z335" s="21">
        <v>220</v>
      </c>
      <c r="AA335" s="21">
        <v>220</v>
      </c>
      <c r="AB335" s="23">
        <f>W335/(D335+E335)</f>
        <v>1854.7600613261786</v>
      </c>
      <c r="AC335" s="23">
        <f>W335/Z335</f>
        <v>219.95768181818184</v>
      </c>
      <c r="AD335" s="23" t="s">
        <v>1580</v>
      </c>
      <c r="AE335" s="284">
        <v>0.55000000000000004</v>
      </c>
    </row>
    <row r="336" spans="1:31" x14ac:dyDescent="0.25">
      <c r="A336" s="21" t="s">
        <v>588</v>
      </c>
      <c r="B336" s="38" t="s">
        <v>899</v>
      </c>
      <c r="C336" s="21" t="s">
        <v>914</v>
      </c>
      <c r="D336" s="21">
        <v>26.09</v>
      </c>
      <c r="E336" s="21">
        <v>0</v>
      </c>
      <c r="F336" s="21" t="s">
        <v>177</v>
      </c>
      <c r="G336" s="21" t="s">
        <v>914</v>
      </c>
      <c r="H336" s="21">
        <v>0</v>
      </c>
      <c r="I336" s="21">
        <v>20</v>
      </c>
      <c r="J336" s="21">
        <v>11</v>
      </c>
      <c r="K336" s="23">
        <v>22280</v>
      </c>
      <c r="L336" s="23">
        <v>351.6</v>
      </c>
      <c r="M336" s="23">
        <v>3489.05</v>
      </c>
      <c r="N336" s="23">
        <v>0</v>
      </c>
      <c r="O336" s="23">
        <v>1122</v>
      </c>
      <c r="P336" s="23">
        <v>4657</v>
      </c>
      <c r="Q336" s="23">
        <v>3879.8</v>
      </c>
      <c r="R336" s="23">
        <v>1140</v>
      </c>
      <c r="S336" s="23">
        <v>0</v>
      </c>
      <c r="T336" s="23">
        <v>8640</v>
      </c>
      <c r="U336" s="23">
        <v>45559.45</v>
      </c>
      <c r="V336" s="23">
        <v>0</v>
      </c>
      <c r="W336" s="114">
        <f>U336+V336</f>
        <v>45559.45</v>
      </c>
      <c r="X336" s="21">
        <v>65225</v>
      </c>
      <c r="Y336" s="21">
        <v>20</v>
      </c>
      <c r="Z336" s="21">
        <v>220</v>
      </c>
      <c r="AA336" s="21">
        <v>240</v>
      </c>
      <c r="AB336" s="23">
        <f>W336/(D336+E336)</f>
        <v>1746.241855116903</v>
      </c>
      <c r="AC336" s="114">
        <f>U336/Z336</f>
        <v>207.08840909090907</v>
      </c>
      <c r="AD336" s="114" t="s">
        <v>1580</v>
      </c>
      <c r="AE336" s="284"/>
    </row>
    <row r="337" spans="1:31" x14ac:dyDescent="0.25">
      <c r="A337" s="1" t="s">
        <v>1159</v>
      </c>
      <c r="B337" s="8" t="s">
        <v>1316</v>
      </c>
      <c r="C337" s="1" t="s">
        <v>1320</v>
      </c>
      <c r="D337" s="1">
        <v>0</v>
      </c>
      <c r="E337" s="1">
        <v>26</v>
      </c>
      <c r="F337" s="1" t="s">
        <v>544</v>
      </c>
      <c r="G337" s="1" t="s">
        <v>1320</v>
      </c>
      <c r="H337" s="1">
        <v>0</v>
      </c>
      <c r="I337" s="1">
        <v>20</v>
      </c>
      <c r="J337" s="1">
        <v>11</v>
      </c>
      <c r="K337" s="13">
        <v>26420.400000000001</v>
      </c>
      <c r="L337" s="13">
        <v>418.86</v>
      </c>
      <c r="M337" s="13">
        <v>4137.43</v>
      </c>
      <c r="N337" s="13">
        <v>0</v>
      </c>
      <c r="O337" s="13">
        <v>1144.5999999999999</v>
      </c>
      <c r="P337" s="13">
        <v>8499.4</v>
      </c>
      <c r="Q337" s="13">
        <v>6670</v>
      </c>
      <c r="R337" s="13">
        <v>1100</v>
      </c>
      <c r="S337" s="13">
        <v>0</v>
      </c>
      <c r="T337" s="13">
        <v>0</v>
      </c>
      <c r="U337" s="13">
        <v>48390.69</v>
      </c>
      <c r="V337" s="13">
        <v>0</v>
      </c>
      <c r="W337" s="13">
        <f>U337+V337</f>
        <v>48390.69</v>
      </c>
      <c r="X337" s="1">
        <v>35750</v>
      </c>
      <c r="Y337" s="1">
        <v>0</v>
      </c>
      <c r="Z337" s="1">
        <v>220</v>
      </c>
      <c r="AA337" s="1">
        <v>188</v>
      </c>
      <c r="AB337" s="13">
        <f>W337/(D337+E337)</f>
        <v>1861.1803846153848</v>
      </c>
      <c r="AC337" s="13">
        <f>W337/Z337</f>
        <v>219.95768181818184</v>
      </c>
      <c r="AD337" s="13" t="s">
        <v>1578</v>
      </c>
      <c r="AE337" s="285">
        <v>0.55000000000000004</v>
      </c>
    </row>
    <row r="338" spans="1:31" x14ac:dyDescent="0.25">
      <c r="A338" s="21" t="s">
        <v>588</v>
      </c>
      <c r="B338" s="38" t="s">
        <v>859</v>
      </c>
      <c r="C338" s="21" t="s">
        <v>862</v>
      </c>
      <c r="D338" s="21">
        <v>26</v>
      </c>
      <c r="E338" s="21">
        <v>0</v>
      </c>
      <c r="F338" s="21" t="s">
        <v>177</v>
      </c>
      <c r="G338" s="21" t="s">
        <v>862</v>
      </c>
      <c r="H338" s="21">
        <v>0</v>
      </c>
      <c r="I338" s="21">
        <v>20</v>
      </c>
      <c r="J338" s="21">
        <v>11</v>
      </c>
      <c r="K338" s="23">
        <v>22280</v>
      </c>
      <c r="L338" s="23">
        <v>966.95</v>
      </c>
      <c r="M338" s="23">
        <v>3489.05</v>
      </c>
      <c r="N338" s="23">
        <v>0</v>
      </c>
      <c r="O338" s="23">
        <v>1122</v>
      </c>
      <c r="P338" s="23">
        <v>4657</v>
      </c>
      <c r="Q338" s="23">
        <v>3879.8</v>
      </c>
      <c r="R338" s="23">
        <v>1140</v>
      </c>
      <c r="S338" s="23">
        <v>0</v>
      </c>
      <c r="T338" s="23">
        <v>8640</v>
      </c>
      <c r="U338" s="23">
        <v>46174.8</v>
      </c>
      <c r="V338" s="23">
        <v>0</v>
      </c>
      <c r="W338" s="114">
        <f>U338+V338</f>
        <v>46174.8</v>
      </c>
      <c r="X338" s="21">
        <v>65000</v>
      </c>
      <c r="Y338" s="21">
        <v>20</v>
      </c>
      <c r="Z338" s="21">
        <v>220</v>
      </c>
      <c r="AA338" s="21">
        <v>180</v>
      </c>
      <c r="AB338" s="23">
        <f>W338/(D338+E338)</f>
        <v>1775.9538461538464</v>
      </c>
      <c r="AC338" s="114">
        <f>U338/Z338</f>
        <v>209.88545454545456</v>
      </c>
      <c r="AD338" s="114" t="s">
        <v>1578</v>
      </c>
      <c r="AE338" s="284"/>
    </row>
    <row r="339" spans="1:31" x14ac:dyDescent="0.25">
      <c r="A339" s="1" t="s">
        <v>1159</v>
      </c>
      <c r="B339" s="8" t="s">
        <v>1261</v>
      </c>
      <c r="C339" s="1" t="s">
        <v>1260</v>
      </c>
      <c r="D339" s="1">
        <v>0</v>
      </c>
      <c r="E339" s="1">
        <v>7.03</v>
      </c>
      <c r="F339" s="1" t="s">
        <v>544</v>
      </c>
      <c r="G339" s="1" t="s">
        <v>1260</v>
      </c>
      <c r="H339" s="1">
        <v>0</v>
      </c>
      <c r="I339" s="1">
        <v>15</v>
      </c>
      <c r="J339" s="1">
        <v>11</v>
      </c>
      <c r="K339" s="13">
        <v>19631.7</v>
      </c>
      <c r="L339" s="13">
        <v>310.48</v>
      </c>
      <c r="M339" s="13">
        <v>3074.32</v>
      </c>
      <c r="N339" s="13">
        <v>0</v>
      </c>
      <c r="O339" s="13">
        <v>843.45</v>
      </c>
      <c r="P339" s="13">
        <v>4146.8999999999996</v>
      </c>
      <c r="Q339" s="13">
        <v>1393.6</v>
      </c>
      <c r="R339" s="13">
        <v>825</v>
      </c>
      <c r="S339" s="13">
        <v>0</v>
      </c>
      <c r="T339" s="13">
        <v>0</v>
      </c>
      <c r="U339" s="13">
        <v>30225.45</v>
      </c>
      <c r="V339" s="13">
        <v>0</v>
      </c>
      <c r="W339" s="13">
        <f>U339+V339</f>
        <v>30225.45</v>
      </c>
      <c r="X339" s="1">
        <v>9666</v>
      </c>
      <c r="Y339" s="1">
        <v>0</v>
      </c>
      <c r="Z339" s="1">
        <v>165</v>
      </c>
      <c r="AA339" s="1">
        <v>157</v>
      </c>
      <c r="AB339" s="13">
        <f>W339/(D339+E339)</f>
        <v>4299.4950213371267</v>
      </c>
      <c r="AC339" s="13">
        <f>W339/Z339</f>
        <v>183.18454545454546</v>
      </c>
      <c r="AD339" s="13" t="s">
        <v>1631</v>
      </c>
      <c r="AE339" s="285">
        <v>0.54</v>
      </c>
    </row>
    <row r="340" spans="1:31" x14ac:dyDescent="0.25">
      <c r="A340" s="21" t="s">
        <v>667</v>
      </c>
      <c r="B340" s="39" t="s">
        <v>842</v>
      </c>
      <c r="C340" s="21" t="s">
        <v>846</v>
      </c>
      <c r="D340" s="21">
        <v>7.03</v>
      </c>
      <c r="E340" s="21">
        <v>0</v>
      </c>
      <c r="F340" s="21" t="s">
        <v>177</v>
      </c>
      <c r="G340" s="21" t="s">
        <v>846</v>
      </c>
      <c r="H340" s="21">
        <v>0</v>
      </c>
      <c r="I340" s="21">
        <v>20</v>
      </c>
      <c r="J340" s="21">
        <v>13</v>
      </c>
      <c r="K340" s="114">
        <v>24950</v>
      </c>
      <c r="L340" s="114">
        <v>1082.33</v>
      </c>
      <c r="M340" s="114">
        <v>3907.17</v>
      </c>
      <c r="N340" s="114">
        <v>0</v>
      </c>
      <c r="O340" s="114">
        <v>1098.8</v>
      </c>
      <c r="P340" s="114">
        <v>2714.2</v>
      </c>
      <c r="Q340" s="114">
        <v>0</v>
      </c>
      <c r="R340" s="114">
        <v>1140</v>
      </c>
      <c r="S340" s="114">
        <v>0</v>
      </c>
      <c r="T340" s="23">
        <v>0</v>
      </c>
      <c r="U340" s="114">
        <v>34893</v>
      </c>
      <c r="V340" s="23">
        <v>0</v>
      </c>
      <c r="W340" s="23">
        <f>U340+V340</f>
        <v>34893</v>
      </c>
      <c r="X340" s="21">
        <v>17575</v>
      </c>
      <c r="Y340" s="21">
        <v>0</v>
      </c>
      <c r="Z340" s="21">
        <v>260</v>
      </c>
      <c r="AA340" s="21">
        <v>280</v>
      </c>
      <c r="AB340" s="23">
        <f>W340/(D340+E340)</f>
        <v>4963.4423897581792</v>
      </c>
      <c r="AC340" s="23">
        <f>W340/Z340</f>
        <v>134.20384615384614</v>
      </c>
      <c r="AD340" s="23" t="s">
        <v>1631</v>
      </c>
      <c r="AE340" s="284"/>
    </row>
    <row r="341" spans="1:31" x14ac:dyDescent="0.25">
      <c r="A341" s="21" t="s">
        <v>990</v>
      </c>
      <c r="B341" s="38" t="s">
        <v>1385</v>
      </c>
      <c r="C341" s="21" t="s">
        <v>1390</v>
      </c>
      <c r="D341" s="21">
        <v>0</v>
      </c>
      <c r="E341" s="21">
        <v>7.01</v>
      </c>
      <c r="F341" s="21" t="s">
        <v>544</v>
      </c>
      <c r="G341" s="21" t="s">
        <v>1390</v>
      </c>
      <c r="H341" s="21">
        <v>0</v>
      </c>
      <c r="I341" s="21">
        <v>16</v>
      </c>
      <c r="J341" s="21">
        <v>11</v>
      </c>
      <c r="K341" s="23">
        <v>20409.28</v>
      </c>
      <c r="L341" s="23">
        <v>320.55</v>
      </c>
      <c r="M341" s="23">
        <v>3196.09</v>
      </c>
      <c r="N341" s="23">
        <v>0</v>
      </c>
      <c r="O341" s="23">
        <v>883.68</v>
      </c>
      <c r="P341" s="23">
        <v>2047.2</v>
      </c>
      <c r="Q341" s="23">
        <v>5336</v>
      </c>
      <c r="R341" s="23">
        <v>880</v>
      </c>
      <c r="S341" s="23">
        <v>0</v>
      </c>
      <c r="T341" s="23">
        <v>0</v>
      </c>
      <c r="U341" s="23">
        <v>33072.800000000003</v>
      </c>
      <c r="V341" s="23">
        <v>0</v>
      </c>
      <c r="W341" s="23">
        <f>U341+V341</f>
        <v>33072.800000000003</v>
      </c>
      <c r="X341" s="21">
        <v>9639</v>
      </c>
      <c r="Y341" s="21">
        <v>0</v>
      </c>
      <c r="Z341" s="21">
        <v>176</v>
      </c>
      <c r="AA341" s="21">
        <v>164</v>
      </c>
      <c r="AB341" s="23">
        <f>W341/(D341+E341)</f>
        <v>4717.9457917261061</v>
      </c>
      <c r="AC341" s="23">
        <f>W341/Z341</f>
        <v>187.91363636363639</v>
      </c>
      <c r="AD341" s="23" t="s">
        <v>1614</v>
      </c>
      <c r="AE341" s="284">
        <v>0.55000000000000004</v>
      </c>
    </row>
    <row r="342" spans="1:31" x14ac:dyDescent="0.25">
      <c r="A342" s="1" t="s">
        <v>1159</v>
      </c>
      <c r="B342" s="8" t="s">
        <v>1346</v>
      </c>
      <c r="C342" s="1" t="s">
        <v>1350</v>
      </c>
      <c r="D342" s="1">
        <v>0</v>
      </c>
      <c r="E342" s="1">
        <v>7.02</v>
      </c>
      <c r="F342" s="1" t="s">
        <v>544</v>
      </c>
      <c r="G342" s="1" t="s">
        <v>1350</v>
      </c>
      <c r="H342" s="1">
        <v>0</v>
      </c>
      <c r="I342" s="1">
        <v>15</v>
      </c>
      <c r="J342" s="1">
        <v>11</v>
      </c>
      <c r="K342" s="13">
        <v>19133.7</v>
      </c>
      <c r="L342" s="13">
        <v>300.52</v>
      </c>
      <c r="M342" s="13">
        <v>2996.34</v>
      </c>
      <c r="N342" s="13">
        <v>0</v>
      </c>
      <c r="O342" s="13">
        <v>828.45</v>
      </c>
      <c r="P342" s="13">
        <v>1919.25</v>
      </c>
      <c r="Q342" s="13">
        <v>5002.5</v>
      </c>
      <c r="R342" s="13">
        <v>825</v>
      </c>
      <c r="S342" s="13">
        <v>0</v>
      </c>
      <c r="T342" s="13">
        <v>0</v>
      </c>
      <c r="U342" s="13">
        <v>31005.759999999998</v>
      </c>
      <c r="V342" s="13">
        <v>0</v>
      </c>
      <c r="W342" s="13">
        <f>U342+V342</f>
        <v>31005.759999999998</v>
      </c>
      <c r="X342" s="1">
        <v>9653</v>
      </c>
      <c r="Y342" s="1">
        <v>0</v>
      </c>
      <c r="Z342" s="1">
        <v>165</v>
      </c>
      <c r="AA342" s="1">
        <v>129</v>
      </c>
      <c r="AB342" s="13">
        <f>W342/(D342+E342)</f>
        <v>4416.7749287749284</v>
      </c>
      <c r="AC342" s="13">
        <f>W342/Z342</f>
        <v>187.91369696969696</v>
      </c>
      <c r="AD342" s="13" t="s">
        <v>1614</v>
      </c>
      <c r="AE342" s="285">
        <v>0.55000000000000004</v>
      </c>
    </row>
    <row r="343" spans="1:31" x14ac:dyDescent="0.25">
      <c r="A343" s="21" t="s">
        <v>652</v>
      </c>
      <c r="B343" s="39" t="s">
        <v>842</v>
      </c>
      <c r="C343" s="21" t="s">
        <v>850</v>
      </c>
      <c r="D343" s="21">
        <v>7.02</v>
      </c>
      <c r="E343" s="21">
        <v>0</v>
      </c>
      <c r="F343" s="21" t="s">
        <v>177</v>
      </c>
      <c r="G343" s="21" t="s">
        <v>850</v>
      </c>
      <c r="H343" s="21">
        <v>0</v>
      </c>
      <c r="I343" s="21">
        <v>20</v>
      </c>
      <c r="J343" s="21">
        <v>11</v>
      </c>
      <c r="K343" s="114">
        <v>21890</v>
      </c>
      <c r="L343" s="114">
        <v>950.03</v>
      </c>
      <c r="M343" s="114">
        <v>3427.97</v>
      </c>
      <c r="N343" s="114">
        <v>0</v>
      </c>
      <c r="O343" s="114">
        <v>937.2</v>
      </c>
      <c r="P343" s="114">
        <v>2319.4</v>
      </c>
      <c r="Q343" s="114">
        <v>3879.8</v>
      </c>
      <c r="R343" s="114">
        <v>1140</v>
      </c>
      <c r="S343" s="114">
        <v>0</v>
      </c>
      <c r="T343" s="23">
        <v>0</v>
      </c>
      <c r="U343" s="114">
        <v>34544.400000000001</v>
      </c>
      <c r="V343" s="23">
        <v>0</v>
      </c>
      <c r="W343" s="23">
        <f>V343+U343</f>
        <v>34544.400000000001</v>
      </c>
      <c r="X343" s="26">
        <v>17770</v>
      </c>
      <c r="Y343" s="21">
        <v>0</v>
      </c>
      <c r="Z343" s="21">
        <v>220</v>
      </c>
      <c r="AA343" s="21">
        <v>176</v>
      </c>
      <c r="AB343" s="23">
        <f>W343/(D343+E343)</f>
        <v>4920.8547008547012</v>
      </c>
      <c r="AC343" s="23">
        <f>W343/Z343</f>
        <v>157.02000000000001</v>
      </c>
      <c r="AD343" s="23" t="s">
        <v>1614</v>
      </c>
      <c r="AE343" s="284"/>
    </row>
    <row r="344" spans="1:31" x14ac:dyDescent="0.25">
      <c r="A344" s="21" t="s">
        <v>1106</v>
      </c>
      <c r="B344" s="39" t="s">
        <v>1222</v>
      </c>
      <c r="C344" s="21" t="s">
        <v>1242</v>
      </c>
      <c r="D344" s="21">
        <v>0</v>
      </c>
      <c r="E344" s="21">
        <v>26.271000000000001</v>
      </c>
      <c r="F344" s="21" t="s">
        <v>544</v>
      </c>
      <c r="G344" s="21" t="s">
        <v>1242</v>
      </c>
      <c r="H344" s="21">
        <v>0</v>
      </c>
      <c r="I344" s="21">
        <v>19</v>
      </c>
      <c r="J344" s="21">
        <v>11</v>
      </c>
      <c r="K344" s="114">
        <v>24002.13</v>
      </c>
      <c r="L344" s="114">
        <v>381.3</v>
      </c>
      <c r="M344" s="114">
        <v>3758.73</v>
      </c>
      <c r="N344" s="114">
        <v>0</v>
      </c>
      <c r="O344" s="114">
        <v>1032.08</v>
      </c>
      <c r="P344" s="114">
        <v>7660.23</v>
      </c>
      <c r="Q344" s="114">
        <v>5920.4</v>
      </c>
      <c r="R344" s="114">
        <v>1083</v>
      </c>
      <c r="S344" s="114">
        <v>0</v>
      </c>
      <c r="T344" s="23">
        <v>0</v>
      </c>
      <c r="U344" s="114">
        <v>43837.88</v>
      </c>
      <c r="V344" s="23">
        <v>0</v>
      </c>
      <c r="W344" s="23">
        <f>U344+V344</f>
        <v>43837.88</v>
      </c>
      <c r="X344" s="21">
        <v>36123</v>
      </c>
      <c r="Y344" s="21">
        <v>0</v>
      </c>
      <c r="Z344" s="21">
        <v>209</v>
      </c>
      <c r="AA344" s="21">
        <v>115</v>
      </c>
      <c r="AB344" s="23">
        <f>W344/(D344+E344)</f>
        <v>1668.6795325644246</v>
      </c>
      <c r="AC344" s="23">
        <f>W344/Z344</f>
        <v>209.75062200956935</v>
      </c>
      <c r="AD344" s="23" t="s">
        <v>1594</v>
      </c>
      <c r="AE344" s="284">
        <v>0.55000000000000004</v>
      </c>
    </row>
    <row r="345" spans="1:31" x14ac:dyDescent="0.25">
      <c r="A345" s="21" t="s">
        <v>1159</v>
      </c>
      <c r="B345" s="39" t="s">
        <v>2201</v>
      </c>
      <c r="C345" s="1" t="s">
        <v>2224</v>
      </c>
      <c r="D345" s="1">
        <v>0</v>
      </c>
      <c r="E345" s="1">
        <v>26.25</v>
      </c>
      <c r="F345" s="1" t="s">
        <v>544</v>
      </c>
      <c r="G345" s="1" t="s">
        <v>2224</v>
      </c>
      <c r="H345" s="1">
        <v>0</v>
      </c>
      <c r="I345" s="1">
        <v>19</v>
      </c>
      <c r="J345" s="1">
        <v>11</v>
      </c>
      <c r="K345" s="13">
        <v>26251.35</v>
      </c>
      <c r="L345" s="13">
        <v>414.3</v>
      </c>
      <c r="M345" s="13">
        <v>4110.96</v>
      </c>
      <c r="N345" s="13">
        <v>0</v>
      </c>
      <c r="O345" s="13">
        <v>1143.8</v>
      </c>
      <c r="P345" s="13">
        <v>5593.6</v>
      </c>
      <c r="Q345" s="13">
        <v>6061</v>
      </c>
      <c r="R345" s="13">
        <v>1213.1500000000001</v>
      </c>
      <c r="S345" s="13">
        <v>0</v>
      </c>
      <c r="T345" s="13">
        <v>0</v>
      </c>
      <c r="U345" s="13">
        <v>44788.160000000003</v>
      </c>
      <c r="V345" s="13">
        <v>0</v>
      </c>
      <c r="W345" s="13">
        <f>U345+V345</f>
        <v>44788.160000000003</v>
      </c>
      <c r="X345" s="1">
        <v>22968</v>
      </c>
      <c r="Y345" s="1">
        <v>0</v>
      </c>
      <c r="Z345" s="1">
        <v>209</v>
      </c>
      <c r="AA345" s="1">
        <v>194</v>
      </c>
      <c r="AB345" s="13">
        <f>W345/(D345+E345)</f>
        <v>1706.2156190476192</v>
      </c>
      <c r="AC345" s="13">
        <f>W345/Z345</f>
        <v>214.29741626794259</v>
      </c>
      <c r="AD345" s="13" t="s">
        <v>1594</v>
      </c>
      <c r="AE345" s="285">
        <v>0.35</v>
      </c>
    </row>
    <row r="346" spans="1:31" x14ac:dyDescent="0.25">
      <c r="A346" s="21" t="s">
        <v>464</v>
      </c>
      <c r="B346" s="38" t="s">
        <v>859</v>
      </c>
      <c r="C346" s="21" t="s">
        <v>896</v>
      </c>
      <c r="D346" s="21">
        <v>26.27</v>
      </c>
      <c r="E346" s="21">
        <v>0</v>
      </c>
      <c r="F346" s="21" t="s">
        <v>191</v>
      </c>
      <c r="G346" s="21" t="s">
        <v>896</v>
      </c>
      <c r="H346" s="21">
        <v>0</v>
      </c>
      <c r="I346" s="21">
        <v>20</v>
      </c>
      <c r="J346" s="21">
        <v>11</v>
      </c>
      <c r="K346" s="23">
        <v>22280</v>
      </c>
      <c r="L346" s="23">
        <v>966.95</v>
      </c>
      <c r="M346" s="23">
        <v>3489.05</v>
      </c>
      <c r="N346" s="23">
        <v>0</v>
      </c>
      <c r="O346" s="23">
        <v>1122</v>
      </c>
      <c r="P346" s="23">
        <v>4657</v>
      </c>
      <c r="Q346" s="23">
        <v>3879.8</v>
      </c>
      <c r="R346" s="23">
        <v>1140</v>
      </c>
      <c r="S346" s="23">
        <v>0</v>
      </c>
      <c r="T346" s="23">
        <v>8640</v>
      </c>
      <c r="U346" s="23">
        <v>46174.8</v>
      </c>
      <c r="V346" s="23">
        <v>0</v>
      </c>
      <c r="W346" s="23">
        <f>U346+V346</f>
        <v>46174.8</v>
      </c>
      <c r="X346" s="21">
        <v>65675</v>
      </c>
      <c r="Y346" s="21">
        <v>20</v>
      </c>
      <c r="Z346" s="21">
        <v>220</v>
      </c>
      <c r="AA346" s="21">
        <v>220</v>
      </c>
      <c r="AB346" s="23">
        <f>W346/(D346+E346)</f>
        <v>1757.7007993909403</v>
      </c>
      <c r="AC346" s="23">
        <f>W346/Z346</f>
        <v>209.88545454545456</v>
      </c>
      <c r="AD346" s="23" t="s">
        <v>1594</v>
      </c>
      <c r="AE346" s="284"/>
    </row>
    <row r="347" spans="1:31" x14ac:dyDescent="0.25">
      <c r="A347" s="152" t="s">
        <v>1161</v>
      </c>
      <c r="B347" s="31" t="s">
        <v>1354</v>
      </c>
      <c r="C347" s="1" t="s">
        <v>1377</v>
      </c>
      <c r="D347" s="1">
        <v>0</v>
      </c>
      <c r="E347" s="1">
        <v>7.12</v>
      </c>
      <c r="F347" s="1" t="s">
        <v>544</v>
      </c>
      <c r="G347" s="1" t="s">
        <v>1377</v>
      </c>
      <c r="H347" s="1">
        <v>0</v>
      </c>
      <c r="I347" s="1">
        <v>20</v>
      </c>
      <c r="J347" s="1">
        <v>11</v>
      </c>
      <c r="K347" s="13">
        <v>20409.28</v>
      </c>
      <c r="L347" s="13">
        <v>320.55</v>
      </c>
      <c r="M347" s="13">
        <v>3196.09</v>
      </c>
      <c r="N347" s="13">
        <v>0</v>
      </c>
      <c r="O347" s="13">
        <v>883.68</v>
      </c>
      <c r="P347" s="13">
        <v>2047.2</v>
      </c>
      <c r="Q347" s="13">
        <v>5336</v>
      </c>
      <c r="R347" s="13">
        <v>880</v>
      </c>
      <c r="S347" s="13">
        <v>0</v>
      </c>
      <c r="T347" s="13">
        <v>0</v>
      </c>
      <c r="U347" s="13">
        <v>33072.800000000003</v>
      </c>
      <c r="V347" s="13">
        <v>0</v>
      </c>
      <c r="W347" s="13">
        <f>U347+V347</f>
        <v>33072.800000000003</v>
      </c>
      <c r="X347" s="1">
        <v>13125</v>
      </c>
      <c r="Y347" s="1">
        <v>0</v>
      </c>
      <c r="Z347" s="1">
        <v>176</v>
      </c>
      <c r="AA347" s="1">
        <v>146</v>
      </c>
      <c r="AB347" s="13">
        <f>W347/(D347+E347)</f>
        <v>4645.0561797752816</v>
      </c>
      <c r="AC347" s="13">
        <f>W347/Z347</f>
        <v>187.91363636363639</v>
      </c>
      <c r="AD347" s="13" t="s">
        <v>1556</v>
      </c>
      <c r="AE347" s="285">
        <v>0.73</v>
      </c>
    </row>
    <row r="348" spans="1:31" x14ac:dyDescent="0.25">
      <c r="A348" s="21" t="s">
        <v>374</v>
      </c>
      <c r="B348" s="38" t="s">
        <v>842</v>
      </c>
      <c r="C348" s="21" t="s">
        <v>848</v>
      </c>
      <c r="D348" s="21">
        <v>7.12</v>
      </c>
      <c r="E348" s="21">
        <v>0</v>
      </c>
      <c r="F348" s="21" t="s">
        <v>177</v>
      </c>
      <c r="G348" s="21" t="s">
        <v>848</v>
      </c>
      <c r="H348" s="21">
        <v>0</v>
      </c>
      <c r="I348" s="21">
        <v>20</v>
      </c>
      <c r="J348" s="21">
        <v>11</v>
      </c>
      <c r="K348" s="23">
        <v>21890</v>
      </c>
      <c r="L348" s="23">
        <v>950.03</v>
      </c>
      <c r="M348" s="23">
        <v>3427.97</v>
      </c>
      <c r="N348" s="23">
        <v>0</v>
      </c>
      <c r="O348" s="23">
        <v>937.2</v>
      </c>
      <c r="P348" s="23">
        <v>2319.4</v>
      </c>
      <c r="Q348" s="23">
        <v>3879.8</v>
      </c>
      <c r="R348" s="23">
        <v>1140</v>
      </c>
      <c r="S348" s="23">
        <v>0</v>
      </c>
      <c r="T348" s="23">
        <v>0</v>
      </c>
      <c r="U348" s="23">
        <v>35544.400000000001</v>
      </c>
      <c r="V348" s="23">
        <v>0</v>
      </c>
      <c r="W348" s="23">
        <f>U348+V348</f>
        <v>35544.400000000001</v>
      </c>
      <c r="X348" s="21">
        <v>17800</v>
      </c>
      <c r="Y348" s="21">
        <v>0</v>
      </c>
      <c r="Z348" s="21">
        <v>220</v>
      </c>
      <c r="AA348" s="21">
        <v>105</v>
      </c>
      <c r="AB348" s="23">
        <f>W348/(D348+E348)</f>
        <v>4992.1910112359556</v>
      </c>
      <c r="AC348" s="23">
        <f>W348/Z348</f>
        <v>161.56545454545454</v>
      </c>
      <c r="AD348" s="23" t="s">
        <v>1556</v>
      </c>
      <c r="AE348" s="284"/>
    </row>
    <row r="349" spans="1:31" x14ac:dyDescent="0.25">
      <c r="A349" s="21" t="s">
        <v>650</v>
      </c>
      <c r="B349" s="39" t="s">
        <v>859</v>
      </c>
      <c r="C349" s="21" t="s">
        <v>861</v>
      </c>
      <c r="D349" s="21">
        <v>7.15</v>
      </c>
      <c r="E349" s="21">
        <v>0</v>
      </c>
      <c r="F349" s="21" t="s">
        <v>177</v>
      </c>
      <c r="G349" s="21" t="s">
        <v>861</v>
      </c>
      <c r="H349" s="21">
        <v>0</v>
      </c>
      <c r="I349" s="21">
        <v>20</v>
      </c>
      <c r="J349" s="21">
        <v>11</v>
      </c>
      <c r="K349" s="114">
        <v>21890</v>
      </c>
      <c r="L349" s="114">
        <v>950.03</v>
      </c>
      <c r="M349" s="114">
        <v>3427.97</v>
      </c>
      <c r="N349" s="114">
        <v>0</v>
      </c>
      <c r="O349" s="114">
        <v>937.2</v>
      </c>
      <c r="P349" s="114">
        <v>2319.4</v>
      </c>
      <c r="Q349" s="114">
        <v>3879.8</v>
      </c>
      <c r="R349" s="114">
        <v>1140</v>
      </c>
      <c r="S349" s="114">
        <v>0</v>
      </c>
      <c r="T349" s="23">
        <v>0</v>
      </c>
      <c r="U349" s="114">
        <v>34544.400000000001</v>
      </c>
      <c r="V349" s="23">
        <v>0</v>
      </c>
      <c r="W349" s="23">
        <f>U349+V349</f>
        <v>34544.400000000001</v>
      </c>
      <c r="X349" s="21">
        <v>17875</v>
      </c>
      <c r="Y349" s="21">
        <v>0</v>
      </c>
      <c r="Z349" s="21">
        <v>220</v>
      </c>
      <c r="AA349" s="21">
        <v>218</v>
      </c>
      <c r="AB349" s="23">
        <f>W349/(D349+E349)</f>
        <v>4831.3846153846152</v>
      </c>
      <c r="AC349" s="23">
        <f>W349/Z349</f>
        <v>157.02000000000001</v>
      </c>
      <c r="AD349" s="23" t="s">
        <v>1603</v>
      </c>
      <c r="AE349" s="284"/>
    </row>
    <row r="350" spans="1:31" x14ac:dyDescent="0.25">
      <c r="A350" s="21" t="s">
        <v>667</v>
      </c>
      <c r="B350" s="39" t="s">
        <v>859</v>
      </c>
      <c r="C350" s="21" t="s">
        <v>863</v>
      </c>
      <c r="D350" s="21">
        <v>7.08</v>
      </c>
      <c r="E350" s="21">
        <v>0</v>
      </c>
      <c r="F350" s="21" t="s">
        <v>177</v>
      </c>
      <c r="G350" s="21" t="s">
        <v>863</v>
      </c>
      <c r="H350" s="21">
        <v>0</v>
      </c>
      <c r="I350" s="21">
        <v>20</v>
      </c>
      <c r="J350" s="21">
        <v>13</v>
      </c>
      <c r="K350" s="114">
        <v>21890</v>
      </c>
      <c r="L350" s="114">
        <v>950.03</v>
      </c>
      <c r="M350" s="114">
        <v>3427.97</v>
      </c>
      <c r="N350" s="114">
        <v>0</v>
      </c>
      <c r="O350" s="114">
        <v>937.2</v>
      </c>
      <c r="P350" s="114">
        <v>2319.4</v>
      </c>
      <c r="Q350" s="114">
        <v>3879.8</v>
      </c>
      <c r="R350" s="114">
        <v>1140</v>
      </c>
      <c r="S350" s="114">
        <v>0</v>
      </c>
      <c r="T350" s="23">
        <v>0</v>
      </c>
      <c r="U350" s="114">
        <v>34544.400000000001</v>
      </c>
      <c r="V350" s="23">
        <v>0</v>
      </c>
      <c r="W350" s="23">
        <f>U350+V350</f>
        <v>34544.400000000001</v>
      </c>
      <c r="X350" s="21">
        <v>17700</v>
      </c>
      <c r="Y350" s="21">
        <v>0</v>
      </c>
      <c r="Z350" s="21">
        <v>240</v>
      </c>
      <c r="AA350" s="21">
        <v>240</v>
      </c>
      <c r="AB350" s="23">
        <f>W350/(D350+E350)</f>
        <v>4879.1525423728817</v>
      </c>
      <c r="AC350" s="23">
        <f>W350/Z350</f>
        <v>143.935</v>
      </c>
      <c r="AD350" s="23" t="s">
        <v>1632</v>
      </c>
      <c r="AE350" s="284"/>
    </row>
    <row r="351" spans="1:31" x14ac:dyDescent="0.25">
      <c r="A351" s="1" t="s">
        <v>1159</v>
      </c>
      <c r="B351" s="8" t="s">
        <v>1264</v>
      </c>
      <c r="C351" s="1" t="s">
        <v>1281</v>
      </c>
      <c r="D351" s="1">
        <v>0</v>
      </c>
      <c r="E351" s="1">
        <v>21.56</v>
      </c>
      <c r="F351" s="1" t="s">
        <v>544</v>
      </c>
      <c r="G351" s="1" t="s">
        <v>1281</v>
      </c>
      <c r="H351" s="1">
        <v>0</v>
      </c>
      <c r="I351" s="1">
        <v>20</v>
      </c>
      <c r="J351" s="1">
        <v>11</v>
      </c>
      <c r="K351" s="13">
        <v>26420.400000000001</v>
      </c>
      <c r="L351" s="13">
        <v>418.86</v>
      </c>
      <c r="M351" s="13">
        <v>4137.43</v>
      </c>
      <c r="N351" s="13">
        <v>0</v>
      </c>
      <c r="O351" s="13">
        <v>1144.5999999999999</v>
      </c>
      <c r="P351" s="13">
        <v>8499.4</v>
      </c>
      <c r="Q351" s="13">
        <v>6600</v>
      </c>
      <c r="R351" s="13">
        <v>1100</v>
      </c>
      <c r="S351" s="13">
        <v>0</v>
      </c>
      <c r="T351" s="13">
        <v>0</v>
      </c>
      <c r="U351" s="13">
        <v>48320.69</v>
      </c>
      <c r="V351" s="13">
        <v>0</v>
      </c>
      <c r="W351" s="13">
        <f>U351+V351</f>
        <v>48320.69</v>
      </c>
      <c r="X351" s="1">
        <v>29645</v>
      </c>
      <c r="Y351" s="1">
        <v>0</v>
      </c>
      <c r="Z351" s="1">
        <v>220</v>
      </c>
      <c r="AA351" s="1">
        <v>195</v>
      </c>
      <c r="AB351" s="13">
        <f>W351/(D351+E351)</f>
        <v>2241.2193877551022</v>
      </c>
      <c r="AC351" s="13">
        <f>W351/Z351</f>
        <v>219.6395</v>
      </c>
      <c r="AD351" s="13" t="s">
        <v>1791</v>
      </c>
      <c r="AE351" s="285">
        <v>0.55000000000000004</v>
      </c>
    </row>
    <row r="352" spans="1:31" x14ac:dyDescent="0.25">
      <c r="A352" s="21" t="s">
        <v>1275</v>
      </c>
      <c r="B352" s="38" t="s">
        <v>2201</v>
      </c>
      <c r="C352" s="21" t="s">
        <v>2228</v>
      </c>
      <c r="D352" s="21">
        <v>0</v>
      </c>
      <c r="E352" s="21">
        <v>21.55</v>
      </c>
      <c r="F352" s="21" t="s">
        <v>544</v>
      </c>
      <c r="G352" s="21" t="s">
        <v>2228</v>
      </c>
      <c r="H352" s="21">
        <v>0</v>
      </c>
      <c r="I352" s="21">
        <v>15</v>
      </c>
      <c r="J352" s="21">
        <v>11</v>
      </c>
      <c r="K352" s="23">
        <v>20724.75</v>
      </c>
      <c r="L352" s="23">
        <v>327.08</v>
      </c>
      <c r="M352" s="23">
        <v>3245.5</v>
      </c>
      <c r="N352" s="23">
        <v>0</v>
      </c>
      <c r="O352" s="23">
        <v>903</v>
      </c>
      <c r="P352" s="23">
        <v>4416</v>
      </c>
      <c r="Q352" s="23">
        <v>4785</v>
      </c>
      <c r="R352" s="23">
        <v>957.75</v>
      </c>
      <c r="S352" s="23">
        <v>0</v>
      </c>
      <c r="T352" s="23">
        <v>0</v>
      </c>
      <c r="U352" s="23">
        <v>35359.08</v>
      </c>
      <c r="V352" s="23">
        <v>0</v>
      </c>
      <c r="W352" s="23">
        <f>U352+V352</f>
        <v>35359.08</v>
      </c>
      <c r="X352" s="21">
        <v>18856</v>
      </c>
      <c r="Y352" s="21">
        <v>0</v>
      </c>
      <c r="Z352" s="21">
        <v>165</v>
      </c>
      <c r="AA352" s="21">
        <v>165</v>
      </c>
      <c r="AB352" s="23">
        <v>44</v>
      </c>
      <c r="AC352" s="23">
        <f>W352/Z352</f>
        <v>214.29745454545454</v>
      </c>
      <c r="AD352" s="23" t="s">
        <v>1791</v>
      </c>
      <c r="AE352" s="284">
        <v>0.35</v>
      </c>
    </row>
    <row r="353" spans="1:31" x14ac:dyDescent="0.25">
      <c r="A353" s="21" t="s">
        <v>652</v>
      </c>
      <c r="B353" s="39" t="s">
        <v>966</v>
      </c>
      <c r="C353" s="21" t="s">
        <v>982</v>
      </c>
      <c r="D353" s="21">
        <v>26.04</v>
      </c>
      <c r="E353" s="21">
        <v>0</v>
      </c>
      <c r="F353" s="21" t="s">
        <v>177</v>
      </c>
      <c r="G353" s="21" t="s">
        <v>982</v>
      </c>
      <c r="H353" s="21">
        <v>0</v>
      </c>
      <c r="I353" s="21">
        <v>20</v>
      </c>
      <c r="J353" s="21">
        <v>11</v>
      </c>
      <c r="K353" s="114">
        <v>22280</v>
      </c>
      <c r="L353" s="114">
        <v>351.6</v>
      </c>
      <c r="M353" s="114">
        <v>3489.05</v>
      </c>
      <c r="N353" s="114">
        <v>0</v>
      </c>
      <c r="O353" s="114">
        <v>1122</v>
      </c>
      <c r="P353" s="114">
        <v>4657</v>
      </c>
      <c r="Q353" s="114">
        <v>3879.8</v>
      </c>
      <c r="R353" s="114">
        <v>1140</v>
      </c>
      <c r="S353" s="114">
        <v>0</v>
      </c>
      <c r="T353" s="23">
        <v>0</v>
      </c>
      <c r="U353" s="114">
        <v>36919.449999999997</v>
      </c>
      <c r="V353" s="23">
        <v>0</v>
      </c>
      <c r="W353" s="23">
        <f>V353+U353</f>
        <v>36919.449999999997</v>
      </c>
      <c r="X353" s="26">
        <v>65100</v>
      </c>
      <c r="Y353" s="21">
        <v>0</v>
      </c>
      <c r="Z353" s="21">
        <v>220</v>
      </c>
      <c r="AA353" s="21">
        <v>220</v>
      </c>
      <c r="AB353" s="23">
        <f>W353/(D353+E353)</f>
        <v>1417.797619047619</v>
      </c>
      <c r="AC353" s="23">
        <f>W353/Z353</f>
        <v>167.81568181818182</v>
      </c>
      <c r="AD353" s="23" t="s">
        <v>1618</v>
      </c>
      <c r="AE353" s="284"/>
    </row>
    <row r="354" spans="1:31" x14ac:dyDescent="0.25">
      <c r="A354" s="21" t="s">
        <v>650</v>
      </c>
      <c r="B354" s="39" t="s">
        <v>859</v>
      </c>
      <c r="C354" s="21" t="s">
        <v>889</v>
      </c>
      <c r="D354" s="21">
        <v>7</v>
      </c>
      <c r="E354" s="21">
        <v>0</v>
      </c>
      <c r="F354" s="21" t="s">
        <v>177</v>
      </c>
      <c r="G354" s="21" t="s">
        <v>889</v>
      </c>
      <c r="H354" s="21">
        <v>0</v>
      </c>
      <c r="I354" s="21">
        <v>20</v>
      </c>
      <c r="J354" s="21">
        <v>11</v>
      </c>
      <c r="K354" s="114">
        <v>21890</v>
      </c>
      <c r="L354" s="114">
        <v>343.8</v>
      </c>
      <c r="M354" s="114">
        <v>3427.97</v>
      </c>
      <c r="N354" s="114">
        <v>0</v>
      </c>
      <c r="O354" s="114">
        <v>937.2</v>
      </c>
      <c r="P354" s="114">
        <v>2319.4</v>
      </c>
      <c r="Q354" s="114">
        <v>3879.8</v>
      </c>
      <c r="R354" s="114">
        <v>1140</v>
      </c>
      <c r="S354" s="114">
        <v>0</v>
      </c>
      <c r="T354" s="23">
        <v>0</v>
      </c>
      <c r="U354" s="114">
        <v>33938.17</v>
      </c>
      <c r="V354" s="23">
        <v>0</v>
      </c>
      <c r="W354" s="23">
        <f>U354+V354</f>
        <v>33938.17</v>
      </c>
      <c r="X354" s="21">
        <v>17500</v>
      </c>
      <c r="Y354" s="21">
        <v>0</v>
      </c>
      <c r="Z354" s="21">
        <v>220</v>
      </c>
      <c r="AA354" s="21">
        <v>180</v>
      </c>
      <c r="AB354" s="23">
        <f>W354/(D354+E354)</f>
        <v>4848.3099999999995</v>
      </c>
      <c r="AC354" s="23">
        <f>W354/Z354</f>
        <v>154.26440909090908</v>
      </c>
      <c r="AD354" s="23" t="s">
        <v>1604</v>
      </c>
      <c r="AE354" s="284"/>
    </row>
    <row r="355" spans="1:31" x14ac:dyDescent="0.25">
      <c r="A355" s="152" t="s">
        <v>1159</v>
      </c>
      <c r="B355" s="39" t="s">
        <v>1354</v>
      </c>
      <c r="C355" s="1" t="s">
        <v>1379</v>
      </c>
      <c r="D355" s="1">
        <v>0</v>
      </c>
      <c r="E355" s="1">
        <v>7</v>
      </c>
      <c r="F355" s="1" t="s">
        <v>544</v>
      </c>
      <c r="G355" s="1" t="s">
        <v>1379</v>
      </c>
      <c r="H355" s="1">
        <v>0</v>
      </c>
      <c r="I355" s="1">
        <v>15</v>
      </c>
      <c r="J355" s="1">
        <v>11</v>
      </c>
      <c r="K355" s="13">
        <v>19133.7</v>
      </c>
      <c r="L355" s="13">
        <v>300.52</v>
      </c>
      <c r="M355" s="13">
        <v>2996.34</v>
      </c>
      <c r="N355" s="13">
        <v>0</v>
      </c>
      <c r="O355" s="13">
        <v>828.45</v>
      </c>
      <c r="P355" s="13">
        <v>1919.25</v>
      </c>
      <c r="Q355" s="13">
        <v>5002.5</v>
      </c>
      <c r="R355" s="13">
        <v>825</v>
      </c>
      <c r="S355" s="13">
        <v>0</v>
      </c>
      <c r="T355" s="13">
        <v>0</v>
      </c>
      <c r="U355" s="13">
        <v>31005.759999999998</v>
      </c>
      <c r="V355" s="13">
        <v>0</v>
      </c>
      <c r="W355" s="13">
        <f>U355+V355</f>
        <v>31005.759999999998</v>
      </c>
      <c r="X355" s="1">
        <v>9375</v>
      </c>
      <c r="Y355" s="1">
        <v>0</v>
      </c>
      <c r="Z355" s="1">
        <v>165</v>
      </c>
      <c r="AA355" s="1">
        <v>124</v>
      </c>
      <c r="AB355" s="13">
        <f>W355/(D355+E355)</f>
        <v>4429.3942857142856</v>
      </c>
      <c r="AC355" s="13">
        <f>W355/Z355</f>
        <v>187.91369696969696</v>
      </c>
      <c r="AD355" s="13" t="s">
        <v>1560</v>
      </c>
      <c r="AE355" s="285">
        <v>0.53</v>
      </c>
    </row>
    <row r="356" spans="1:31" x14ac:dyDescent="0.25">
      <c r="A356" s="21" t="s">
        <v>374</v>
      </c>
      <c r="B356" s="38" t="s">
        <v>859</v>
      </c>
      <c r="C356" s="21" t="s">
        <v>887</v>
      </c>
      <c r="D356" s="21">
        <v>7</v>
      </c>
      <c r="E356" s="21">
        <v>0</v>
      </c>
      <c r="F356" s="21" t="s">
        <v>177</v>
      </c>
      <c r="G356" s="21" t="s">
        <v>887</v>
      </c>
      <c r="H356" s="21">
        <v>0</v>
      </c>
      <c r="I356" s="21">
        <v>20</v>
      </c>
      <c r="J356" s="21">
        <v>11</v>
      </c>
      <c r="K356" s="23">
        <v>21890</v>
      </c>
      <c r="L356" s="23">
        <v>343.8</v>
      </c>
      <c r="M356" s="23">
        <v>3427.97</v>
      </c>
      <c r="N356" s="23">
        <v>0</v>
      </c>
      <c r="O356" s="23">
        <v>937.2</v>
      </c>
      <c r="P356" s="23">
        <v>2319.4</v>
      </c>
      <c r="Q356" s="23">
        <v>3879.8</v>
      </c>
      <c r="R356" s="23">
        <v>1140</v>
      </c>
      <c r="S356" s="23">
        <v>0</v>
      </c>
      <c r="T356" s="23">
        <v>0</v>
      </c>
      <c r="U356" s="23">
        <v>33938.17</v>
      </c>
      <c r="V356" s="23">
        <v>0</v>
      </c>
      <c r="W356" s="23">
        <f>U356+V356</f>
        <v>33938.17</v>
      </c>
      <c r="X356" s="21">
        <v>17500</v>
      </c>
      <c r="Y356" s="21">
        <v>0</v>
      </c>
      <c r="Z356" s="21">
        <v>220</v>
      </c>
      <c r="AA356" s="21">
        <v>132</v>
      </c>
      <c r="AB356" s="23">
        <f>W356/(D356+E356)</f>
        <v>4848.3099999999995</v>
      </c>
      <c r="AC356" s="23">
        <f>W356/Z356</f>
        <v>154.26440909090908</v>
      </c>
      <c r="AD356" s="23" t="s">
        <v>1560</v>
      </c>
      <c r="AE356" s="284"/>
    </row>
    <row r="357" spans="1:31" x14ac:dyDescent="0.25">
      <c r="A357" s="1" t="s">
        <v>1159</v>
      </c>
      <c r="B357" s="39" t="s">
        <v>1354</v>
      </c>
      <c r="C357" s="1" t="s">
        <v>1374</v>
      </c>
      <c r="D357" s="1">
        <v>0</v>
      </c>
      <c r="E357" s="1">
        <v>5.83</v>
      </c>
      <c r="F357" s="1" t="s">
        <v>544</v>
      </c>
      <c r="G357" s="1" t="s">
        <v>1374</v>
      </c>
      <c r="H357" s="1">
        <v>0</v>
      </c>
      <c r="I357" s="1">
        <v>13</v>
      </c>
      <c r="J357" s="1">
        <v>11</v>
      </c>
      <c r="K357" s="13">
        <v>16582.54</v>
      </c>
      <c r="L357" s="13">
        <v>260.45</v>
      </c>
      <c r="M357" s="13">
        <v>2596.83</v>
      </c>
      <c r="N357" s="13">
        <v>0</v>
      </c>
      <c r="O357" s="13">
        <v>717.99</v>
      </c>
      <c r="P357" s="13">
        <v>1663.35</v>
      </c>
      <c r="Q357" s="13">
        <v>4335.5</v>
      </c>
      <c r="R357" s="13">
        <v>715</v>
      </c>
      <c r="S357" s="13">
        <v>0</v>
      </c>
      <c r="T357" s="13">
        <v>0</v>
      </c>
      <c r="U357" s="13">
        <v>26871.66</v>
      </c>
      <c r="V357" s="13">
        <v>0</v>
      </c>
      <c r="W357" s="13">
        <f>U357+V357</f>
        <v>26871.66</v>
      </c>
      <c r="X357" s="1">
        <v>8016</v>
      </c>
      <c r="Y357" s="1">
        <v>0</v>
      </c>
      <c r="Z357" s="1">
        <v>143</v>
      </c>
      <c r="AA357" s="1">
        <v>117</v>
      </c>
      <c r="AB357" s="13">
        <f>W357/(D357+E357)</f>
        <v>4609.2041166380786</v>
      </c>
      <c r="AC357" s="13">
        <f>W357/Z357</f>
        <v>187.9137062937063</v>
      </c>
      <c r="AD357" s="13" t="s">
        <v>1828</v>
      </c>
      <c r="AE357" s="285">
        <v>0.54</v>
      </c>
    </row>
    <row r="358" spans="1:31" x14ac:dyDescent="0.25">
      <c r="A358" s="21" t="s">
        <v>464</v>
      </c>
      <c r="B358" s="38" t="s">
        <v>899</v>
      </c>
      <c r="C358" s="21" t="s">
        <v>915</v>
      </c>
      <c r="D358" s="21">
        <v>7.27</v>
      </c>
      <c r="E358" s="21">
        <v>0</v>
      </c>
      <c r="F358" s="21" t="s">
        <v>191</v>
      </c>
      <c r="G358" s="21" t="s">
        <v>915</v>
      </c>
      <c r="H358" s="21">
        <v>0</v>
      </c>
      <c r="I358" s="21">
        <v>20</v>
      </c>
      <c r="J358" s="21">
        <v>11</v>
      </c>
      <c r="K358" s="23">
        <v>21890</v>
      </c>
      <c r="L358" s="23">
        <v>343.8</v>
      </c>
      <c r="M358" s="23">
        <v>3427.97</v>
      </c>
      <c r="N358" s="23">
        <v>0</v>
      </c>
      <c r="O358" s="23">
        <v>937.2</v>
      </c>
      <c r="P358" s="23">
        <v>2319.4</v>
      </c>
      <c r="Q358" s="23">
        <v>3879.8</v>
      </c>
      <c r="R358" s="23">
        <v>1140</v>
      </c>
      <c r="S358" s="23">
        <v>0</v>
      </c>
      <c r="T358" s="23">
        <v>8640</v>
      </c>
      <c r="U358" s="23">
        <v>42578.17</v>
      </c>
      <c r="V358" s="23">
        <v>0</v>
      </c>
      <c r="W358" s="23">
        <f>U358+V358</f>
        <v>42578.17</v>
      </c>
      <c r="X358" s="21">
        <v>18175</v>
      </c>
      <c r="Y358" s="21">
        <v>20</v>
      </c>
      <c r="Z358" s="21">
        <v>220</v>
      </c>
      <c r="AA358" s="21">
        <v>220</v>
      </c>
      <c r="AB358" s="23">
        <f>W358/(D358+E358)</f>
        <v>5856.6946354883084</v>
      </c>
      <c r="AC358" s="23">
        <f>W358/Z358</f>
        <v>193.53713636363636</v>
      </c>
      <c r="AD358" s="23" t="s">
        <v>1595</v>
      </c>
      <c r="AE358" s="284"/>
    </row>
    <row r="359" spans="1:31" x14ac:dyDescent="0.25">
      <c r="A359" s="21" t="s">
        <v>652</v>
      </c>
      <c r="B359" s="39" t="s">
        <v>897</v>
      </c>
      <c r="C359" s="21" t="s">
        <v>898</v>
      </c>
      <c r="D359" s="21">
        <v>7.5</v>
      </c>
      <c r="E359" s="21">
        <v>0</v>
      </c>
      <c r="F359" s="21" t="s">
        <v>177</v>
      </c>
      <c r="G359" s="21" t="s">
        <v>898</v>
      </c>
      <c r="H359" s="21">
        <v>0</v>
      </c>
      <c r="I359" s="21">
        <v>20</v>
      </c>
      <c r="J359" s="21">
        <v>11</v>
      </c>
      <c r="K359" s="114">
        <v>21890</v>
      </c>
      <c r="L359" s="114">
        <v>343.8</v>
      </c>
      <c r="M359" s="114">
        <v>3427.97</v>
      </c>
      <c r="N359" s="114">
        <v>0</v>
      </c>
      <c r="O359" s="114">
        <v>937.2</v>
      </c>
      <c r="P359" s="114">
        <v>2319.4</v>
      </c>
      <c r="Q359" s="114">
        <v>3879.8</v>
      </c>
      <c r="R359" s="114">
        <v>1140</v>
      </c>
      <c r="S359" s="114">
        <v>0</v>
      </c>
      <c r="T359" s="23">
        <v>0</v>
      </c>
      <c r="U359" s="114">
        <v>33938.17</v>
      </c>
      <c r="V359" s="23">
        <v>0</v>
      </c>
      <c r="W359" s="23">
        <f>V359+U359</f>
        <v>33938.17</v>
      </c>
      <c r="X359" s="26">
        <v>18750</v>
      </c>
      <c r="Y359" s="21">
        <v>0</v>
      </c>
      <c r="Z359" s="21">
        <v>220</v>
      </c>
      <c r="AA359" s="21">
        <v>108</v>
      </c>
      <c r="AB359" s="23">
        <f>W359/(D359+E359)</f>
        <v>4525.0893333333333</v>
      </c>
      <c r="AC359" s="23">
        <f>W359/Z359</f>
        <v>154.26440909090908</v>
      </c>
      <c r="AD359" s="23" t="s">
        <v>1616</v>
      </c>
      <c r="AE359" s="284"/>
    </row>
    <row r="360" spans="1:31" x14ac:dyDescent="0.25">
      <c r="A360" s="21" t="s">
        <v>588</v>
      </c>
      <c r="B360" s="38" t="s">
        <v>966</v>
      </c>
      <c r="C360" s="21" t="s">
        <v>967</v>
      </c>
      <c r="D360" s="21">
        <v>26.54</v>
      </c>
      <c r="E360" s="21">
        <v>0</v>
      </c>
      <c r="F360" s="21" t="s">
        <v>177</v>
      </c>
      <c r="G360" s="21" t="s">
        <v>967</v>
      </c>
      <c r="H360" s="21">
        <v>0</v>
      </c>
      <c r="I360" s="21">
        <v>20</v>
      </c>
      <c r="J360" s="21">
        <v>11</v>
      </c>
      <c r="K360" s="23">
        <v>23461.4</v>
      </c>
      <c r="L360" s="23">
        <v>370.24</v>
      </c>
      <c r="M360" s="23">
        <v>3674.06</v>
      </c>
      <c r="N360" s="23">
        <v>0</v>
      </c>
      <c r="O360" s="23">
        <v>1190.2</v>
      </c>
      <c r="P360" s="23">
        <v>4747.8</v>
      </c>
      <c r="Q360" s="23">
        <v>4224</v>
      </c>
      <c r="R360" s="23">
        <v>1140</v>
      </c>
      <c r="S360" s="23">
        <v>0</v>
      </c>
      <c r="T360" s="23">
        <v>9216</v>
      </c>
      <c r="U360" s="23">
        <v>48023.7</v>
      </c>
      <c r="V360" s="23">
        <v>0</v>
      </c>
      <c r="W360" s="114">
        <f>U360+V360</f>
        <v>48023.7</v>
      </c>
      <c r="X360" s="21">
        <v>66350</v>
      </c>
      <c r="Y360" s="21">
        <v>20</v>
      </c>
      <c r="Z360" s="21">
        <v>240</v>
      </c>
      <c r="AA360" s="21">
        <v>233</v>
      </c>
      <c r="AB360" s="23">
        <f>W360/(D360+E360)</f>
        <v>1809.4837980406933</v>
      </c>
      <c r="AC360" s="114">
        <f>U360/Z360</f>
        <v>200.09875</v>
      </c>
      <c r="AD360" s="114" t="s">
        <v>1904</v>
      </c>
      <c r="AE360" s="284"/>
    </row>
    <row r="361" spans="1:31" x14ac:dyDescent="0.25">
      <c r="A361" s="21" t="s">
        <v>650</v>
      </c>
      <c r="B361" s="38" t="s">
        <v>2121</v>
      </c>
      <c r="C361" s="21" t="s">
        <v>2134</v>
      </c>
      <c r="D361" s="1">
        <v>0</v>
      </c>
      <c r="E361" s="1">
        <v>26.48</v>
      </c>
      <c r="F361" s="1" t="s">
        <v>544</v>
      </c>
      <c r="G361" s="1" t="s">
        <v>2134</v>
      </c>
      <c r="H361" s="1">
        <v>0</v>
      </c>
      <c r="I361" s="1">
        <v>28</v>
      </c>
      <c r="J361" s="21">
        <v>11</v>
      </c>
      <c r="K361" s="13">
        <v>38687.32</v>
      </c>
      <c r="L361" s="13">
        <v>610.55999999999995</v>
      </c>
      <c r="M361" s="13">
        <v>6058.43</v>
      </c>
      <c r="N361" s="13">
        <v>0</v>
      </c>
      <c r="O361" s="13">
        <v>1685.6</v>
      </c>
      <c r="P361" s="13">
        <v>8243.2000000000007</v>
      </c>
      <c r="Q361" s="13">
        <v>8386</v>
      </c>
      <c r="R361" s="13">
        <v>1787.8</v>
      </c>
      <c r="S361" s="13">
        <v>0</v>
      </c>
      <c r="T361" s="13">
        <v>0</v>
      </c>
      <c r="U361" s="13">
        <v>65458.91</v>
      </c>
      <c r="V361" s="13">
        <v>0</v>
      </c>
      <c r="W361" s="13">
        <f>U361+V361</f>
        <v>65458.91</v>
      </c>
      <c r="X361" s="1">
        <v>36410</v>
      </c>
      <c r="Y361" s="1">
        <v>0</v>
      </c>
      <c r="Z361" s="1">
        <v>308</v>
      </c>
      <c r="AA361" s="1">
        <v>308</v>
      </c>
      <c r="AB361" s="13">
        <f>W361/(D361+E361)</f>
        <v>2472.0132175226586</v>
      </c>
      <c r="AC361" s="13">
        <f>W361/Z361</f>
        <v>212.52892857142859</v>
      </c>
      <c r="AD361" s="13" t="s">
        <v>1561</v>
      </c>
      <c r="AE361" s="285">
        <v>0.55000000000000004</v>
      </c>
    </row>
    <row r="362" spans="1:31" x14ac:dyDescent="0.25">
      <c r="A362" s="21" t="s">
        <v>374</v>
      </c>
      <c r="B362" s="38" t="s">
        <v>927</v>
      </c>
      <c r="C362" s="21" t="s">
        <v>928</v>
      </c>
      <c r="D362" s="21">
        <v>26.48</v>
      </c>
      <c r="E362" s="21">
        <v>0</v>
      </c>
      <c r="F362" s="21" t="s">
        <v>177</v>
      </c>
      <c r="G362" s="21" t="s">
        <v>928</v>
      </c>
      <c r="H362" s="21">
        <v>0</v>
      </c>
      <c r="I362" s="21">
        <v>20</v>
      </c>
      <c r="J362" s="21">
        <v>11</v>
      </c>
      <c r="K362" s="23">
        <v>22280</v>
      </c>
      <c r="L362" s="23">
        <v>351.6</v>
      </c>
      <c r="M362" s="23">
        <v>3489.05</v>
      </c>
      <c r="N362" s="23">
        <v>0</v>
      </c>
      <c r="O362" s="23">
        <v>1122</v>
      </c>
      <c r="P362" s="23">
        <v>4657</v>
      </c>
      <c r="Q362" s="23">
        <v>3879.8</v>
      </c>
      <c r="R362" s="23">
        <v>1140</v>
      </c>
      <c r="S362" s="23">
        <v>0</v>
      </c>
      <c r="T362" s="23">
        <v>0</v>
      </c>
      <c r="U362" s="23">
        <v>36919.449999999997</v>
      </c>
      <c r="V362" s="23">
        <v>0</v>
      </c>
      <c r="W362" s="23">
        <f>U362+V362</f>
        <v>36919.449999999997</v>
      </c>
      <c r="X362" s="21">
        <v>66200</v>
      </c>
      <c r="Y362" s="21">
        <v>0</v>
      </c>
      <c r="Z362" s="21">
        <v>220</v>
      </c>
      <c r="AA362" s="21">
        <v>233</v>
      </c>
      <c r="AB362" s="23">
        <f>W362/(D362+E362)</f>
        <v>1394.2390483383685</v>
      </c>
      <c r="AC362" s="23">
        <f>W362/Z362</f>
        <v>167.81568181818182</v>
      </c>
      <c r="AD362" s="23" t="s">
        <v>1561</v>
      </c>
      <c r="AE362" s="284"/>
    </row>
    <row r="363" spans="1:31" x14ac:dyDescent="0.25">
      <c r="A363" s="21" t="s">
        <v>990</v>
      </c>
      <c r="B363" s="38" t="s">
        <v>2121</v>
      </c>
      <c r="C363" s="21" t="s">
        <v>2135</v>
      </c>
      <c r="D363" s="21">
        <v>0</v>
      </c>
      <c r="E363" s="21">
        <v>26.36</v>
      </c>
      <c r="F363" s="21" t="s">
        <v>544</v>
      </c>
      <c r="G363" s="21" t="s">
        <v>2135</v>
      </c>
      <c r="H363" s="21">
        <v>0</v>
      </c>
      <c r="I363" s="21">
        <v>23</v>
      </c>
      <c r="J363" s="21">
        <v>11</v>
      </c>
      <c r="K363" s="23">
        <v>31778.87</v>
      </c>
      <c r="L363" s="23">
        <v>501.53</v>
      </c>
      <c r="M363" s="23">
        <v>4976.57</v>
      </c>
      <c r="N363" s="23">
        <v>0</v>
      </c>
      <c r="O363" s="23">
        <v>1384.6</v>
      </c>
      <c r="P363" s="23">
        <v>6771.2</v>
      </c>
      <c r="Q363" s="23">
        <v>6888.5</v>
      </c>
      <c r="R363" s="23">
        <v>1468.55</v>
      </c>
      <c r="S363" s="23">
        <v>0</v>
      </c>
      <c r="T363" s="23">
        <v>0</v>
      </c>
      <c r="U363" s="23">
        <v>53769.82</v>
      </c>
      <c r="V363" s="23">
        <v>0</v>
      </c>
      <c r="W363" s="23">
        <f>U363+V363</f>
        <v>53769.82</v>
      </c>
      <c r="X363" s="21">
        <v>26360</v>
      </c>
      <c r="Y363" s="21">
        <v>0</v>
      </c>
      <c r="Z363" s="21">
        <v>253</v>
      </c>
      <c r="AA363" s="21">
        <v>253</v>
      </c>
      <c r="AB363" s="23">
        <f>W363/(D363+E363)</f>
        <v>2039.8262518968133</v>
      </c>
      <c r="AC363" s="23">
        <f>W363/Z363</f>
        <v>212.52893280632412</v>
      </c>
      <c r="AD363" s="23" t="s">
        <v>1581</v>
      </c>
      <c r="AE363" s="284">
        <v>0.4</v>
      </c>
    </row>
    <row r="364" spans="1:31" x14ac:dyDescent="0.25">
      <c r="A364" s="21" t="s">
        <v>588</v>
      </c>
      <c r="B364" s="38" t="s">
        <v>927</v>
      </c>
      <c r="C364" s="21" t="s">
        <v>947</v>
      </c>
      <c r="D364" s="21">
        <v>26.36</v>
      </c>
      <c r="E364" s="21">
        <v>0</v>
      </c>
      <c r="F364" s="21" t="s">
        <v>177</v>
      </c>
      <c r="G364" s="21" t="s">
        <v>947</v>
      </c>
      <c r="H364" s="21">
        <v>0</v>
      </c>
      <c r="I364" s="21">
        <v>20</v>
      </c>
      <c r="J364" s="21">
        <v>11</v>
      </c>
      <c r="K364" s="23">
        <v>22280</v>
      </c>
      <c r="L364" s="23">
        <v>351.6</v>
      </c>
      <c r="M364" s="23">
        <v>3489.05</v>
      </c>
      <c r="N364" s="23">
        <v>0</v>
      </c>
      <c r="O364" s="23">
        <v>1122</v>
      </c>
      <c r="P364" s="23">
        <v>4657</v>
      </c>
      <c r="Q364" s="23">
        <v>3879.8</v>
      </c>
      <c r="R364" s="23">
        <v>1140</v>
      </c>
      <c r="S364" s="23">
        <v>0</v>
      </c>
      <c r="T364" s="23">
        <v>8640</v>
      </c>
      <c r="U364" s="23">
        <v>45559.45</v>
      </c>
      <c r="V364" s="23">
        <v>0</v>
      </c>
      <c r="W364" s="114">
        <f>U364+V364</f>
        <v>45559.45</v>
      </c>
      <c r="X364" s="21">
        <v>65900</v>
      </c>
      <c r="Y364" s="21">
        <v>20</v>
      </c>
      <c r="Z364" s="21">
        <v>240</v>
      </c>
      <c r="AA364" s="21">
        <v>240</v>
      </c>
      <c r="AB364" s="23">
        <f>W364/(D364+E364)</f>
        <v>1728.3554628224581</v>
      </c>
      <c r="AC364" s="114">
        <f>U364/Z364</f>
        <v>189.83104166666666</v>
      </c>
      <c r="AD364" s="114" t="s">
        <v>1581</v>
      </c>
      <c r="AE364" s="284"/>
    </row>
    <row r="365" spans="1:31" x14ac:dyDescent="0.25">
      <c r="A365" s="21" t="s">
        <v>1279</v>
      </c>
      <c r="B365" s="38" t="s">
        <v>2121</v>
      </c>
      <c r="C365" s="21" t="s">
        <v>2149</v>
      </c>
      <c r="D365" s="21">
        <v>0</v>
      </c>
      <c r="E365" s="21">
        <v>26.32</v>
      </c>
      <c r="F365" s="21" t="s">
        <v>544</v>
      </c>
      <c r="G365" s="21" t="s">
        <v>2149</v>
      </c>
      <c r="H365" s="21">
        <v>0</v>
      </c>
      <c r="I365" s="21">
        <v>36</v>
      </c>
      <c r="J365" s="21">
        <v>11</v>
      </c>
      <c r="K365" s="23">
        <v>49739.4</v>
      </c>
      <c r="L365" s="23">
        <v>784.98</v>
      </c>
      <c r="M365" s="23">
        <v>7789.19</v>
      </c>
      <c r="N365" s="23">
        <v>0</v>
      </c>
      <c r="O365" s="23">
        <v>2167.1999999999998</v>
      </c>
      <c r="P365" s="23">
        <v>10598.4</v>
      </c>
      <c r="Q365" s="23">
        <v>12186</v>
      </c>
      <c r="R365" s="23">
        <v>2298.6</v>
      </c>
      <c r="S365" s="23">
        <v>0</v>
      </c>
      <c r="T365" s="23">
        <v>0</v>
      </c>
      <c r="U365" s="23">
        <v>85563.77</v>
      </c>
      <c r="V365" s="23">
        <v>0</v>
      </c>
      <c r="W365" s="23">
        <f>U365+V365</f>
        <v>85563.77</v>
      </c>
      <c r="X365" s="21">
        <v>46060</v>
      </c>
      <c r="Y365" s="21">
        <v>0</v>
      </c>
      <c r="Z365" s="21">
        <v>396</v>
      </c>
      <c r="AA365" s="21">
        <v>396</v>
      </c>
      <c r="AB365" s="23">
        <f>W365/(D365+E365)</f>
        <v>3250.90311550152</v>
      </c>
      <c r="AC365" s="23">
        <f>W365/Z365</f>
        <v>216.07012626262627</v>
      </c>
      <c r="AD365" s="23" t="s">
        <v>1562</v>
      </c>
      <c r="AE365" s="284">
        <v>0.7</v>
      </c>
    </row>
    <row r="366" spans="1:31" x14ac:dyDescent="0.25">
      <c r="A366" s="21" t="s">
        <v>374</v>
      </c>
      <c r="B366" s="38" t="s">
        <v>1045</v>
      </c>
      <c r="C366" s="21" t="s">
        <v>1046</v>
      </c>
      <c r="D366" s="21">
        <v>26.32</v>
      </c>
      <c r="E366" s="21">
        <v>0</v>
      </c>
      <c r="F366" s="21" t="s">
        <v>177</v>
      </c>
      <c r="G366" s="21" t="s">
        <v>1046</v>
      </c>
      <c r="H366" s="21">
        <v>0</v>
      </c>
      <c r="I366" s="21">
        <v>20</v>
      </c>
      <c r="J366" s="21">
        <v>11</v>
      </c>
      <c r="K366" s="23">
        <v>22280</v>
      </c>
      <c r="L366" s="23">
        <v>351.6</v>
      </c>
      <c r="M366" s="23">
        <v>3489.05</v>
      </c>
      <c r="N366" s="23">
        <v>0</v>
      </c>
      <c r="O366" s="23">
        <v>1122</v>
      </c>
      <c r="P366" s="23">
        <v>4657</v>
      </c>
      <c r="Q366" s="23">
        <v>3879.8</v>
      </c>
      <c r="R366" s="23">
        <v>1140</v>
      </c>
      <c r="S366" s="23">
        <v>0</v>
      </c>
      <c r="T366" s="23">
        <v>0</v>
      </c>
      <c r="U366" s="23">
        <v>36919.449999999997</v>
      </c>
      <c r="V366" s="23">
        <v>0</v>
      </c>
      <c r="W366" s="23">
        <f>U366+V366</f>
        <v>36919.449999999997</v>
      </c>
      <c r="X366" s="21">
        <v>65800</v>
      </c>
      <c r="Y366" s="21">
        <v>0</v>
      </c>
      <c r="Z366" s="21">
        <v>220</v>
      </c>
      <c r="AA366" s="21">
        <v>132</v>
      </c>
      <c r="AB366" s="23">
        <f>W366/(D366+E366)</f>
        <v>1402.7146656534953</v>
      </c>
      <c r="AC366" s="23">
        <f>W366/Z366</f>
        <v>167.81568181818182</v>
      </c>
      <c r="AD366" s="23" t="s">
        <v>1562</v>
      </c>
      <c r="AE366" s="284"/>
    </row>
    <row r="367" spans="1:31" x14ac:dyDescent="0.25">
      <c r="A367" s="21" t="s">
        <v>894</v>
      </c>
      <c r="B367" s="38" t="s">
        <v>998</v>
      </c>
      <c r="C367" s="21" t="s">
        <v>1002</v>
      </c>
      <c r="D367" s="21">
        <v>7.03</v>
      </c>
      <c r="E367" s="21">
        <v>0</v>
      </c>
      <c r="F367" s="21" t="s">
        <v>177</v>
      </c>
      <c r="G367" s="21" t="s">
        <v>1002</v>
      </c>
      <c r="H367" s="21">
        <v>0</v>
      </c>
      <c r="I367" s="21">
        <v>20</v>
      </c>
      <c r="J367" s="21">
        <v>11</v>
      </c>
      <c r="K367" s="23">
        <v>21890</v>
      </c>
      <c r="L367" s="23">
        <v>343.8</v>
      </c>
      <c r="M367" s="23">
        <v>3427.97</v>
      </c>
      <c r="N367" s="23">
        <v>0</v>
      </c>
      <c r="O367" s="23">
        <v>937.2</v>
      </c>
      <c r="P367" s="23">
        <v>2319.4</v>
      </c>
      <c r="Q367" s="23">
        <v>3879.8</v>
      </c>
      <c r="R367" s="23">
        <v>1140</v>
      </c>
      <c r="S367" s="23">
        <v>0</v>
      </c>
      <c r="T367" s="23">
        <v>0</v>
      </c>
      <c r="U367" s="23">
        <v>42578.17</v>
      </c>
      <c r="V367" s="23">
        <v>0</v>
      </c>
      <c r="W367" s="23">
        <f>U367+V367</f>
        <v>42578.17</v>
      </c>
      <c r="X367" s="21">
        <v>17575</v>
      </c>
      <c r="Y367" s="21">
        <v>0</v>
      </c>
      <c r="Z367" s="21">
        <v>220</v>
      </c>
      <c r="AA367" s="21">
        <v>117</v>
      </c>
      <c r="AB367" s="23">
        <f>W367/(D367+E367)</f>
        <v>6056.6386913229016</v>
      </c>
      <c r="AC367" s="23">
        <f>W367/Z367</f>
        <v>193.53713636363636</v>
      </c>
      <c r="AD367" s="23" t="s">
        <v>1639</v>
      </c>
      <c r="AE367" s="284"/>
    </row>
    <row r="368" spans="1:31" x14ac:dyDescent="0.25">
      <c r="A368" s="21" t="s">
        <v>2226</v>
      </c>
      <c r="B368" s="38" t="s">
        <v>2061</v>
      </c>
      <c r="C368" s="21" t="s">
        <v>2067</v>
      </c>
      <c r="D368" s="21">
        <v>0</v>
      </c>
      <c r="E368" s="21">
        <v>7.09</v>
      </c>
      <c r="F368" s="21" t="s">
        <v>544</v>
      </c>
      <c r="G368" s="21" t="s">
        <v>2067</v>
      </c>
      <c r="H368" s="21">
        <v>0</v>
      </c>
      <c r="I368" s="21">
        <v>6</v>
      </c>
      <c r="J368" s="21">
        <v>11</v>
      </c>
      <c r="K368" s="23">
        <v>8290.14</v>
      </c>
      <c r="L368" s="23">
        <v>130.83000000000001</v>
      </c>
      <c r="M368" s="23">
        <v>1298.24</v>
      </c>
      <c r="N368" s="23">
        <v>0</v>
      </c>
      <c r="O368" s="23">
        <v>361.2</v>
      </c>
      <c r="P368" s="23">
        <v>1766.4</v>
      </c>
      <c r="Q368" s="23">
        <v>1797</v>
      </c>
      <c r="R368" s="23">
        <v>383.1</v>
      </c>
      <c r="S368" s="23">
        <v>0</v>
      </c>
      <c r="T368" s="23">
        <v>0</v>
      </c>
      <c r="U368" s="23">
        <v>14026.91</v>
      </c>
      <c r="V368" s="23">
        <v>0</v>
      </c>
      <c r="W368" s="23">
        <f>U368+V368</f>
        <v>14026.91</v>
      </c>
      <c r="X368" s="21">
        <v>17725</v>
      </c>
      <c r="Y368" s="21">
        <v>0</v>
      </c>
      <c r="Z368" s="21">
        <v>66</v>
      </c>
      <c r="AA368" s="21">
        <v>66</v>
      </c>
      <c r="AB368" s="23">
        <f>W368/(D368+E368)</f>
        <v>1978.4076163610719</v>
      </c>
      <c r="AC368" s="23">
        <f>W368/Z368</f>
        <v>212.5289393939394</v>
      </c>
      <c r="AD368" s="23" t="s">
        <v>1640</v>
      </c>
      <c r="AE368" s="284">
        <v>1</v>
      </c>
    </row>
    <row r="369" spans="1:31" x14ac:dyDescent="0.25">
      <c r="A369" s="21" t="s">
        <v>894</v>
      </c>
      <c r="B369" s="38" t="s">
        <v>1055</v>
      </c>
      <c r="C369" s="21" t="s">
        <v>1065</v>
      </c>
      <c r="D369" s="21">
        <v>7.09</v>
      </c>
      <c r="E369" s="21">
        <v>0</v>
      </c>
      <c r="F369" s="21" t="s">
        <v>177</v>
      </c>
      <c r="G369" s="21" t="s">
        <v>1065</v>
      </c>
      <c r="H369" s="21">
        <v>0</v>
      </c>
      <c r="I369" s="21">
        <v>20</v>
      </c>
      <c r="J369" s="21">
        <v>11</v>
      </c>
      <c r="K369" s="23">
        <v>23050.799999999999</v>
      </c>
      <c r="L369" s="23">
        <v>362.03</v>
      </c>
      <c r="M369" s="23">
        <v>3609.76</v>
      </c>
      <c r="N369" s="23">
        <v>0</v>
      </c>
      <c r="O369" s="23">
        <v>993.2</v>
      </c>
      <c r="P369" s="23">
        <v>2300.4</v>
      </c>
      <c r="Q369" s="23">
        <v>4224</v>
      </c>
      <c r="R369" s="23">
        <v>1140</v>
      </c>
      <c r="S369" s="23">
        <v>0</v>
      </c>
      <c r="T369" s="23">
        <v>9216</v>
      </c>
      <c r="U369" s="23">
        <v>44896.19</v>
      </c>
      <c r="V369" s="23">
        <v>0</v>
      </c>
      <c r="W369" s="23">
        <f>U369+V369</f>
        <v>44896.19</v>
      </c>
      <c r="X369" s="21">
        <v>17725</v>
      </c>
      <c r="Y369" s="21">
        <v>20</v>
      </c>
      <c r="Z369" s="21">
        <v>220</v>
      </c>
      <c r="AA369" s="21">
        <v>189</v>
      </c>
      <c r="AB369" s="23">
        <f>W369/(D369+E369)</f>
        <v>6332.3258110014112</v>
      </c>
      <c r="AC369" s="23">
        <f>W369/Z369</f>
        <v>204.07359090909091</v>
      </c>
      <c r="AD369" s="23" t="s">
        <v>1640</v>
      </c>
      <c r="AE369" s="284"/>
    </row>
    <row r="370" spans="1:31" x14ac:dyDescent="0.25">
      <c r="A370" s="21" t="s">
        <v>1279</v>
      </c>
      <c r="B370" s="38" t="s">
        <v>2070</v>
      </c>
      <c r="C370" s="21" t="s">
        <v>2071</v>
      </c>
      <c r="D370" s="21">
        <v>0</v>
      </c>
      <c r="E370" s="21">
        <v>7.3</v>
      </c>
      <c r="F370" s="21" t="s">
        <v>544</v>
      </c>
      <c r="G370" s="21" t="s">
        <v>2071</v>
      </c>
      <c r="H370" s="21">
        <v>0</v>
      </c>
      <c r="I370" s="21">
        <v>7</v>
      </c>
      <c r="J370" s="21">
        <v>11</v>
      </c>
      <c r="K370" s="23">
        <v>9671.83</v>
      </c>
      <c r="L370" s="23">
        <v>152.63999999999999</v>
      </c>
      <c r="M370" s="23">
        <v>1514.61</v>
      </c>
      <c r="N370" s="23">
        <v>0</v>
      </c>
      <c r="O370" s="23">
        <v>421.4</v>
      </c>
      <c r="P370" s="23">
        <v>2060.8000000000002</v>
      </c>
      <c r="Q370" s="23">
        <v>2096.5</v>
      </c>
      <c r="R370" s="23">
        <v>446.95</v>
      </c>
      <c r="S370" s="23">
        <v>0</v>
      </c>
      <c r="T370" s="23">
        <v>0</v>
      </c>
      <c r="U370" s="23">
        <v>16364.73</v>
      </c>
      <c r="V370" s="23">
        <v>0</v>
      </c>
      <c r="W370" s="23">
        <f>U370+V370</f>
        <v>16364.73</v>
      </c>
      <c r="X370" s="21">
        <v>18250</v>
      </c>
      <c r="Y370" s="21">
        <v>0</v>
      </c>
      <c r="Z370" s="21">
        <v>77</v>
      </c>
      <c r="AA370" s="21">
        <v>77</v>
      </c>
      <c r="AB370" s="23">
        <f>W370/(D370+E370)</f>
        <v>2241.7438356164384</v>
      </c>
      <c r="AC370" s="23">
        <f>W370/Z370</f>
        <v>212.52896103896103</v>
      </c>
      <c r="AD370" s="23" t="s">
        <v>1646</v>
      </c>
      <c r="AE370" s="284">
        <v>1</v>
      </c>
    </row>
    <row r="371" spans="1:31" x14ac:dyDescent="0.25">
      <c r="A371" s="21" t="s">
        <v>990</v>
      </c>
      <c r="B371" s="38" t="s">
        <v>1085</v>
      </c>
      <c r="C371" s="21" t="s">
        <v>1086</v>
      </c>
      <c r="D371" s="21">
        <v>7.29</v>
      </c>
      <c r="E371" s="21">
        <v>0</v>
      </c>
      <c r="F371" s="21" t="s">
        <v>191</v>
      </c>
      <c r="G371" s="21" t="s">
        <v>1086</v>
      </c>
      <c r="H371" s="21">
        <v>0</v>
      </c>
      <c r="I371" s="21">
        <v>20</v>
      </c>
      <c r="J371" s="21">
        <v>10</v>
      </c>
      <c r="K371" s="23">
        <v>23240</v>
      </c>
      <c r="L371" s="23">
        <v>365.82</v>
      </c>
      <c r="M371" s="23">
        <v>3639.38</v>
      </c>
      <c r="N371" s="23">
        <v>0</v>
      </c>
      <c r="O371" s="23">
        <v>993.2</v>
      </c>
      <c r="P371" s="23">
        <v>2300.4</v>
      </c>
      <c r="Q371" s="23">
        <v>7504</v>
      </c>
      <c r="R371" s="23">
        <v>1140</v>
      </c>
      <c r="S371" s="23">
        <v>0</v>
      </c>
      <c r="T371" s="23">
        <v>0</v>
      </c>
      <c r="U371" s="23">
        <v>39182.800000000003</v>
      </c>
      <c r="V371" s="23">
        <v>0</v>
      </c>
      <c r="W371" s="23">
        <f>U371+V371</f>
        <v>39182.800000000003</v>
      </c>
      <c r="X371" s="21">
        <v>18225</v>
      </c>
      <c r="Y371" s="21">
        <v>0</v>
      </c>
      <c r="Z371" s="21">
        <v>200</v>
      </c>
      <c r="AA371" s="21">
        <v>184</v>
      </c>
      <c r="AB371" s="23">
        <f>W371/(D371+E371)</f>
        <v>5374.8696844993146</v>
      </c>
      <c r="AC371" s="23">
        <f>W371/Z371</f>
        <v>195.91400000000002</v>
      </c>
      <c r="AD371" s="23" t="s">
        <v>1646</v>
      </c>
      <c r="AE371" s="284"/>
    </row>
    <row r="372" spans="1:31" x14ac:dyDescent="0.25">
      <c r="A372" s="21" t="s">
        <v>1161</v>
      </c>
      <c r="B372" s="38" t="s">
        <v>2088</v>
      </c>
      <c r="C372" s="1" t="s">
        <v>2104</v>
      </c>
      <c r="D372" s="1">
        <v>0</v>
      </c>
      <c r="E372" s="1">
        <v>26.15</v>
      </c>
      <c r="F372" s="1" t="s">
        <v>544</v>
      </c>
      <c r="G372" s="1" t="s">
        <v>2104</v>
      </c>
      <c r="H372" s="1">
        <v>0</v>
      </c>
      <c r="I372" s="1">
        <v>31</v>
      </c>
      <c r="J372" s="1">
        <v>11</v>
      </c>
      <c r="K372" s="13">
        <v>42832.39</v>
      </c>
      <c r="L372" s="13">
        <v>675.98</v>
      </c>
      <c r="M372" s="13">
        <v>6707.55</v>
      </c>
      <c r="N372" s="13">
        <v>0</v>
      </c>
      <c r="O372" s="13">
        <v>1866.2</v>
      </c>
      <c r="P372" s="13">
        <v>9126.4</v>
      </c>
      <c r="Q372" s="13">
        <v>9284.5</v>
      </c>
      <c r="R372" s="13">
        <v>1705</v>
      </c>
      <c r="S372" s="13">
        <v>0</v>
      </c>
      <c r="T372" s="13">
        <v>0</v>
      </c>
      <c r="U372" s="13">
        <v>72198.02</v>
      </c>
      <c r="V372" s="13">
        <v>0</v>
      </c>
      <c r="W372" s="13">
        <f>U372+V372</f>
        <v>72198.02</v>
      </c>
      <c r="X372" s="1">
        <v>39225</v>
      </c>
      <c r="Y372" s="1">
        <v>0</v>
      </c>
      <c r="Z372" s="1">
        <v>341</v>
      </c>
      <c r="AA372" s="1">
        <v>341</v>
      </c>
      <c r="AB372" s="13">
        <f>W372/(D372+E372)</f>
        <v>2760.9185468451246</v>
      </c>
      <c r="AC372" s="13">
        <f>W372/Z372</f>
        <v>211.7243988269795</v>
      </c>
      <c r="AD372" s="13" t="s">
        <v>1596</v>
      </c>
      <c r="AE372" s="285">
        <v>0.6</v>
      </c>
    </row>
    <row r="373" spans="1:31" x14ac:dyDescent="0.25">
      <c r="A373" s="21" t="s">
        <v>464</v>
      </c>
      <c r="B373" s="38" t="s">
        <v>954</v>
      </c>
      <c r="C373" s="21" t="s">
        <v>961</v>
      </c>
      <c r="D373" s="21">
        <v>26.15</v>
      </c>
      <c r="E373" s="21">
        <v>0</v>
      </c>
      <c r="F373" s="21" t="s">
        <v>191</v>
      </c>
      <c r="G373" s="21" t="s">
        <v>961</v>
      </c>
      <c r="H373" s="21">
        <v>0</v>
      </c>
      <c r="I373" s="21">
        <v>20</v>
      </c>
      <c r="J373" s="21">
        <v>11</v>
      </c>
      <c r="K373" s="23">
        <v>22280</v>
      </c>
      <c r="L373" s="23">
        <v>351.6</v>
      </c>
      <c r="M373" s="23">
        <v>3489.05</v>
      </c>
      <c r="N373" s="23">
        <v>0</v>
      </c>
      <c r="O373" s="23">
        <v>1122</v>
      </c>
      <c r="P373" s="23">
        <v>4657</v>
      </c>
      <c r="Q373" s="23">
        <v>3879.8</v>
      </c>
      <c r="R373" s="23">
        <v>1140</v>
      </c>
      <c r="S373" s="23">
        <v>0</v>
      </c>
      <c r="T373" s="23">
        <v>8640</v>
      </c>
      <c r="U373" s="23">
        <v>45559.45</v>
      </c>
      <c r="V373" s="23">
        <v>0</v>
      </c>
      <c r="W373" s="23">
        <f>U373+V373</f>
        <v>45559.45</v>
      </c>
      <c r="X373" s="21">
        <v>18175</v>
      </c>
      <c r="Y373" s="21">
        <v>20</v>
      </c>
      <c r="Z373" s="21">
        <v>220</v>
      </c>
      <c r="AA373" s="21">
        <v>220</v>
      </c>
      <c r="AB373" s="23">
        <f>W373/(D373+E373)</f>
        <v>1742.2351816443595</v>
      </c>
      <c r="AC373" s="23">
        <f>W373/Z373</f>
        <v>207.08840909090907</v>
      </c>
      <c r="AD373" s="23" t="s">
        <v>1596</v>
      </c>
      <c r="AE373" s="284"/>
    </row>
    <row r="374" spans="1:31" x14ac:dyDescent="0.25">
      <c r="A374" s="21" t="s">
        <v>990</v>
      </c>
      <c r="B374" s="38" t="s">
        <v>985</v>
      </c>
      <c r="C374" s="21" t="s">
        <v>1001</v>
      </c>
      <c r="D374" s="21">
        <v>7.28</v>
      </c>
      <c r="E374" s="21">
        <v>0</v>
      </c>
      <c r="F374" s="21" t="s">
        <v>191</v>
      </c>
      <c r="G374" s="21" t="s">
        <v>1001</v>
      </c>
      <c r="H374" s="21">
        <v>0</v>
      </c>
      <c r="I374" s="21">
        <v>20</v>
      </c>
      <c r="J374" s="21">
        <v>11</v>
      </c>
      <c r="K374" s="23">
        <v>23050.799999999999</v>
      </c>
      <c r="L374" s="23">
        <v>362.03</v>
      </c>
      <c r="M374" s="23">
        <v>3609.76</v>
      </c>
      <c r="N374" s="23">
        <v>0</v>
      </c>
      <c r="O374" s="23">
        <v>993.2</v>
      </c>
      <c r="P374" s="23">
        <v>2300.4</v>
      </c>
      <c r="Q374" s="23">
        <v>4224</v>
      </c>
      <c r="R374" s="23">
        <v>1140</v>
      </c>
      <c r="S374" s="23">
        <v>0</v>
      </c>
      <c r="T374" s="23">
        <v>0</v>
      </c>
      <c r="U374" s="23">
        <v>35680.19</v>
      </c>
      <c r="V374" s="23">
        <v>0</v>
      </c>
      <c r="W374" s="23">
        <f>U374+V374</f>
        <v>35680.19</v>
      </c>
      <c r="X374" s="21">
        <v>18125</v>
      </c>
      <c r="Y374" s="21">
        <v>0</v>
      </c>
      <c r="Z374" s="21">
        <v>220</v>
      </c>
      <c r="AA374" s="21">
        <v>159</v>
      </c>
      <c r="AB374" s="23">
        <f>W374/(D374+E374)</f>
        <v>4901.125</v>
      </c>
      <c r="AC374" s="23">
        <f>W374/Z374</f>
        <v>162.18268181818183</v>
      </c>
      <c r="AD374" s="23" t="s">
        <v>1642</v>
      </c>
      <c r="AE374" s="284"/>
    </row>
    <row r="375" spans="1:31" x14ac:dyDescent="0.25">
      <c r="A375" s="21" t="s">
        <v>990</v>
      </c>
      <c r="B375" s="38" t="s">
        <v>1022</v>
      </c>
      <c r="C375" s="21" t="s">
        <v>1026</v>
      </c>
      <c r="D375" s="21">
        <v>7.08</v>
      </c>
      <c r="E375" s="21">
        <v>0</v>
      </c>
      <c r="F375" s="21" t="s">
        <v>191</v>
      </c>
      <c r="G375" s="21" t="s">
        <v>1026</v>
      </c>
      <c r="H375" s="21">
        <v>0</v>
      </c>
      <c r="I375" s="21">
        <v>20</v>
      </c>
      <c r="J375" s="21">
        <v>11</v>
      </c>
      <c r="K375" s="23">
        <v>23050.799999999999</v>
      </c>
      <c r="L375" s="23">
        <v>362.03</v>
      </c>
      <c r="M375" s="23">
        <v>3609.76</v>
      </c>
      <c r="N375" s="23">
        <v>0</v>
      </c>
      <c r="O375" s="23">
        <v>993.2</v>
      </c>
      <c r="P375" s="23">
        <v>2300.4</v>
      </c>
      <c r="Q375" s="23">
        <v>4224</v>
      </c>
      <c r="R375" s="23">
        <v>1140</v>
      </c>
      <c r="S375" s="23">
        <v>0</v>
      </c>
      <c r="T375" s="23">
        <v>0</v>
      </c>
      <c r="U375" s="23">
        <v>35680.19</v>
      </c>
      <c r="V375" s="23">
        <v>0</v>
      </c>
      <c r="W375" s="23">
        <f>U375+V375</f>
        <v>35680.19</v>
      </c>
      <c r="X375" s="21">
        <v>17700</v>
      </c>
      <c r="Y375" s="21">
        <v>0</v>
      </c>
      <c r="Z375" s="21">
        <v>220</v>
      </c>
      <c r="AA375" s="21">
        <v>194</v>
      </c>
      <c r="AB375" s="23">
        <f>W375/(D375+E375)</f>
        <v>5039.5748587570624</v>
      </c>
      <c r="AC375" s="23">
        <f>W375/Z375</f>
        <v>162.18268181818183</v>
      </c>
      <c r="AD375" s="23" t="s">
        <v>1643</v>
      </c>
      <c r="AE375" s="284"/>
    </row>
    <row r="376" spans="1:31" x14ac:dyDescent="0.25">
      <c r="A376" s="21" t="s">
        <v>1159</v>
      </c>
      <c r="B376" s="39" t="s">
        <v>2088</v>
      </c>
      <c r="C376" s="1" t="s">
        <v>2105</v>
      </c>
      <c r="D376" s="1">
        <v>0</v>
      </c>
      <c r="E376" s="1">
        <v>26.29</v>
      </c>
      <c r="F376" s="1" t="s">
        <v>544</v>
      </c>
      <c r="G376" s="1" t="s">
        <v>2106</v>
      </c>
      <c r="H376" s="1">
        <v>0</v>
      </c>
      <c r="I376" s="1">
        <v>35</v>
      </c>
      <c r="J376" s="1">
        <v>11</v>
      </c>
      <c r="K376" s="13">
        <v>48359.15</v>
      </c>
      <c r="L376" s="13">
        <v>763.2</v>
      </c>
      <c r="M376" s="13">
        <v>7573.04</v>
      </c>
      <c r="N376" s="13">
        <v>0</v>
      </c>
      <c r="O376" s="13">
        <v>2107</v>
      </c>
      <c r="P376" s="13">
        <v>10304</v>
      </c>
      <c r="Q376" s="13">
        <v>10482.5</v>
      </c>
      <c r="R376" s="13">
        <v>2234.75</v>
      </c>
      <c r="S376" s="13">
        <v>0</v>
      </c>
      <c r="T376" s="13">
        <v>0</v>
      </c>
      <c r="U376" s="13">
        <v>81823.64</v>
      </c>
      <c r="V376" s="13">
        <v>0</v>
      </c>
      <c r="W376" s="13">
        <f>U376+V376</f>
        <v>81823.64</v>
      </c>
      <c r="X376" s="1">
        <v>39435</v>
      </c>
      <c r="Y376" s="1">
        <v>0</v>
      </c>
      <c r="Z376" s="1">
        <v>385</v>
      </c>
      <c r="AA376" s="1">
        <v>375</v>
      </c>
      <c r="AB376" s="13">
        <f>W376/(D376+E376)</f>
        <v>3112.348421453024</v>
      </c>
      <c r="AC376" s="13">
        <f>W376/Z376</f>
        <v>212.52893506493507</v>
      </c>
      <c r="AD376" s="13" t="s">
        <v>1636</v>
      </c>
      <c r="AE376" s="285">
        <v>0.6</v>
      </c>
    </row>
    <row r="377" spans="1:31" x14ac:dyDescent="0.25">
      <c r="A377" s="21" t="s">
        <v>667</v>
      </c>
      <c r="B377" s="39" t="s">
        <v>1010</v>
      </c>
      <c r="C377" s="21" t="s">
        <v>1012</v>
      </c>
      <c r="D377" s="21">
        <v>26.29</v>
      </c>
      <c r="E377" s="21">
        <v>0</v>
      </c>
      <c r="F377" s="21" t="s">
        <v>177</v>
      </c>
      <c r="G377" s="21" t="s">
        <v>1012</v>
      </c>
      <c r="H377" s="21">
        <v>0</v>
      </c>
      <c r="I377" s="21">
        <v>20</v>
      </c>
      <c r="J377" s="21">
        <v>11</v>
      </c>
      <c r="K377" s="114">
        <v>23050.799999999999</v>
      </c>
      <c r="L377" s="114">
        <v>362.03</v>
      </c>
      <c r="M377" s="114">
        <v>3609.76</v>
      </c>
      <c r="N377" s="114">
        <v>0</v>
      </c>
      <c r="O377" s="114">
        <v>993.2</v>
      </c>
      <c r="P377" s="114">
        <v>2300.4</v>
      </c>
      <c r="Q377" s="114">
        <v>6396</v>
      </c>
      <c r="R377" s="114">
        <v>1140</v>
      </c>
      <c r="S377" s="114">
        <v>0</v>
      </c>
      <c r="T377" s="23">
        <v>0</v>
      </c>
      <c r="U377" s="114">
        <v>37852.19</v>
      </c>
      <c r="V377" s="23">
        <v>0</v>
      </c>
      <c r="W377" s="23">
        <f>U377+V377</f>
        <v>37852.19</v>
      </c>
      <c r="X377" s="21">
        <v>65725</v>
      </c>
      <c r="Y377" s="21">
        <v>0</v>
      </c>
      <c r="Z377" s="21">
        <v>220</v>
      </c>
      <c r="AA377" s="21">
        <v>184</v>
      </c>
      <c r="AB377" s="23">
        <f>W377/(D377+E377)</f>
        <v>1439.7942183339674</v>
      </c>
      <c r="AC377" s="23">
        <f>W377/Z377</f>
        <v>172.05540909090911</v>
      </c>
      <c r="AD377" s="23" t="s">
        <v>1636</v>
      </c>
      <c r="AE377" s="284"/>
    </row>
    <row r="378" spans="1:31" x14ac:dyDescent="0.25">
      <c r="A378" s="21" t="s">
        <v>1279</v>
      </c>
      <c r="B378" s="38" t="s">
        <v>2088</v>
      </c>
      <c r="C378" s="21" t="s">
        <v>2096</v>
      </c>
      <c r="D378" s="21">
        <v>0</v>
      </c>
      <c r="E378" s="21">
        <v>26.65</v>
      </c>
      <c r="F378" s="21" t="s">
        <v>544</v>
      </c>
      <c r="G378" s="21" t="s">
        <v>2096</v>
      </c>
      <c r="H378" s="21">
        <v>0</v>
      </c>
      <c r="I378" s="21">
        <v>13</v>
      </c>
      <c r="J378" s="21">
        <v>11</v>
      </c>
      <c r="K378" s="23">
        <v>17961.97</v>
      </c>
      <c r="L378" s="23">
        <v>283.48</v>
      </c>
      <c r="M378" s="23">
        <v>2812.84</v>
      </c>
      <c r="N378" s="23">
        <v>0</v>
      </c>
      <c r="O378" s="23">
        <v>782.6</v>
      </c>
      <c r="P378" s="23">
        <v>3827.2</v>
      </c>
      <c r="Q378" s="23">
        <v>3893.5</v>
      </c>
      <c r="R378" s="23">
        <v>830.05</v>
      </c>
      <c r="S378" s="23">
        <v>0</v>
      </c>
      <c r="T378" s="23">
        <v>0</v>
      </c>
      <c r="U378" s="23">
        <v>30391.64</v>
      </c>
      <c r="V378" s="23">
        <v>0</v>
      </c>
      <c r="W378" s="23">
        <f>U378+V378</f>
        <v>30391.64</v>
      </c>
      <c r="X378" s="21">
        <v>19987</v>
      </c>
      <c r="Y378" s="21">
        <v>0</v>
      </c>
      <c r="Z378" s="21">
        <v>143</v>
      </c>
      <c r="AA378" s="21">
        <v>143</v>
      </c>
      <c r="AB378" s="23">
        <f>W378/(D378+E378)</f>
        <v>1140.3992495309569</v>
      </c>
      <c r="AC378" s="23">
        <f>W378/Z378</f>
        <v>212.52895104895106</v>
      </c>
      <c r="AD378" s="23" t="s">
        <v>1619</v>
      </c>
      <c r="AE378" s="284">
        <v>0.3</v>
      </c>
    </row>
    <row r="379" spans="1:31" x14ac:dyDescent="0.25">
      <c r="A379" s="21" t="s">
        <v>652</v>
      </c>
      <c r="B379" s="39" t="s">
        <v>1022</v>
      </c>
      <c r="C379" s="21" t="s">
        <v>1034</v>
      </c>
      <c r="D379" s="21">
        <v>26.65</v>
      </c>
      <c r="E379" s="21">
        <v>0</v>
      </c>
      <c r="F379" s="21" t="s">
        <v>177</v>
      </c>
      <c r="G379" s="21" t="s">
        <v>1034</v>
      </c>
      <c r="H379" s="21">
        <v>0</v>
      </c>
      <c r="I379" s="21">
        <v>20</v>
      </c>
      <c r="J379" s="21">
        <v>11</v>
      </c>
      <c r="K379" s="114">
        <v>23050.799999999999</v>
      </c>
      <c r="L379" s="114">
        <v>362.03</v>
      </c>
      <c r="M379" s="114">
        <v>3609.76</v>
      </c>
      <c r="N379" s="114">
        <v>0</v>
      </c>
      <c r="O379" s="114">
        <v>993.2</v>
      </c>
      <c r="P379" s="114">
        <v>2300.4</v>
      </c>
      <c r="Q379" s="114">
        <v>6396</v>
      </c>
      <c r="R379" s="114">
        <v>1140</v>
      </c>
      <c r="S379" s="114">
        <v>0</v>
      </c>
      <c r="T379" s="23">
        <v>0</v>
      </c>
      <c r="U379" s="114">
        <v>37852.19</v>
      </c>
      <c r="V379" s="23">
        <v>0</v>
      </c>
      <c r="W379" s="23">
        <f>V379+U379</f>
        <v>37852.19</v>
      </c>
      <c r="X379" s="26">
        <v>66625</v>
      </c>
      <c r="Y379" s="21">
        <v>0</v>
      </c>
      <c r="Z379" s="21">
        <v>220</v>
      </c>
      <c r="AA379" s="21">
        <v>220</v>
      </c>
      <c r="AB379" s="23">
        <f>W379/(D379+E379)</f>
        <v>1420.3448405253284</v>
      </c>
      <c r="AC379" s="23">
        <f>W379/Z379</f>
        <v>172.05540909090911</v>
      </c>
      <c r="AD379" s="23" t="s">
        <v>1619</v>
      </c>
      <c r="AE379" s="284"/>
    </row>
    <row r="380" spans="1:31" x14ac:dyDescent="0.25">
      <c r="A380" s="21" t="s">
        <v>1275</v>
      </c>
      <c r="B380" s="38" t="s">
        <v>2061</v>
      </c>
      <c r="C380" s="21" t="s">
        <v>2082</v>
      </c>
      <c r="D380" s="21">
        <v>0</v>
      </c>
      <c r="E380" s="21">
        <v>26.4</v>
      </c>
      <c r="F380" s="21" t="s">
        <v>544</v>
      </c>
      <c r="G380" s="21" t="s">
        <v>2082</v>
      </c>
      <c r="H380" s="21">
        <v>0</v>
      </c>
      <c r="I380" s="21">
        <v>16</v>
      </c>
      <c r="J380" s="21">
        <v>11</v>
      </c>
      <c r="K380" s="23">
        <v>22107.040000000001</v>
      </c>
      <c r="L380" s="23">
        <v>348.89</v>
      </c>
      <c r="M380" s="23">
        <v>3461.96</v>
      </c>
      <c r="N380" s="23">
        <v>0</v>
      </c>
      <c r="O380" s="23">
        <v>963.2</v>
      </c>
      <c r="P380" s="23">
        <v>4710.3999999999996</v>
      </c>
      <c r="Q380" s="23">
        <v>4792</v>
      </c>
      <c r="R380" s="23">
        <v>1021.6</v>
      </c>
      <c r="S380" s="23">
        <v>0</v>
      </c>
      <c r="T380" s="23">
        <v>0</v>
      </c>
      <c r="U380" s="23">
        <v>37405.089999999997</v>
      </c>
      <c r="V380" s="23">
        <v>0</v>
      </c>
      <c r="W380" s="23">
        <f>U380+V380</f>
        <v>37405.089999999997</v>
      </c>
      <c r="X380" s="21">
        <v>19800</v>
      </c>
      <c r="Y380" s="21">
        <v>0</v>
      </c>
      <c r="Z380" s="21">
        <v>176</v>
      </c>
      <c r="AA380" s="21">
        <v>176</v>
      </c>
      <c r="AB380" s="23">
        <f>W380/(D380+E380)</f>
        <v>1416.8594696969697</v>
      </c>
      <c r="AC380" s="23">
        <f>W380/Z380</f>
        <v>212.52892045454544</v>
      </c>
      <c r="AD380" s="23" t="s">
        <v>1582</v>
      </c>
      <c r="AE380" s="284">
        <v>0.3</v>
      </c>
    </row>
    <row r="381" spans="1:31" x14ac:dyDescent="0.25">
      <c r="A381" s="21" t="s">
        <v>588</v>
      </c>
      <c r="B381" s="38" t="s">
        <v>1010</v>
      </c>
      <c r="C381" s="21" t="s">
        <v>1013</v>
      </c>
      <c r="D381" s="21">
        <v>26.4</v>
      </c>
      <c r="E381" s="21">
        <v>0</v>
      </c>
      <c r="F381" s="21" t="s">
        <v>177</v>
      </c>
      <c r="G381" s="21" t="s">
        <v>1013</v>
      </c>
      <c r="H381" s="21">
        <v>0</v>
      </c>
      <c r="I381" s="21">
        <v>20</v>
      </c>
      <c r="J381" s="21">
        <v>11</v>
      </c>
      <c r="K381" s="23">
        <v>23461.4</v>
      </c>
      <c r="L381" s="23">
        <v>370.24</v>
      </c>
      <c r="M381" s="23">
        <v>3674.06</v>
      </c>
      <c r="N381" s="23">
        <v>0</v>
      </c>
      <c r="O381" s="23">
        <v>1190.2</v>
      </c>
      <c r="P381" s="23">
        <v>4747.8</v>
      </c>
      <c r="Q381" s="23">
        <v>4224</v>
      </c>
      <c r="R381" s="23">
        <v>1140</v>
      </c>
      <c r="S381" s="23">
        <v>0</v>
      </c>
      <c r="T381" s="23">
        <v>9216</v>
      </c>
      <c r="U381" s="23">
        <v>48023.7</v>
      </c>
      <c r="V381" s="23">
        <v>0</v>
      </c>
      <c r="W381" s="114">
        <f>U381+V381</f>
        <v>48023.7</v>
      </c>
      <c r="X381" s="21">
        <v>66350</v>
      </c>
      <c r="Y381" s="21">
        <v>20</v>
      </c>
      <c r="Z381" s="21">
        <v>220</v>
      </c>
      <c r="AA381" s="21">
        <v>220</v>
      </c>
      <c r="AB381" s="23">
        <f>W381/(D381+E381)</f>
        <v>1819.0795454545455</v>
      </c>
      <c r="AC381" s="114">
        <f>U381/Z381</f>
        <v>218.28954545454545</v>
      </c>
      <c r="AD381" s="114" t="s">
        <v>1582</v>
      </c>
      <c r="AE381" s="284"/>
    </row>
    <row r="382" spans="1:31" x14ac:dyDescent="0.25">
      <c r="A382" s="21" t="s">
        <v>1279</v>
      </c>
      <c r="B382" s="38" t="s">
        <v>1385</v>
      </c>
      <c r="C382" s="21" t="s">
        <v>1386</v>
      </c>
      <c r="D382" s="21">
        <v>0</v>
      </c>
      <c r="E382" s="21">
        <v>20.81</v>
      </c>
      <c r="F382" s="21" t="s">
        <v>544</v>
      </c>
      <c r="G382" s="21" t="s">
        <v>1386</v>
      </c>
      <c r="H382" s="21">
        <v>0</v>
      </c>
      <c r="I382" s="21">
        <v>20</v>
      </c>
      <c r="J382" s="21">
        <v>11</v>
      </c>
      <c r="K382" s="23">
        <v>26420.400000000001</v>
      </c>
      <c r="L382" s="23">
        <v>418.86</v>
      </c>
      <c r="M382" s="23">
        <v>4137.43</v>
      </c>
      <c r="N382" s="23">
        <v>0</v>
      </c>
      <c r="O382" s="23">
        <v>1144.5999999999999</v>
      </c>
      <c r="P382" s="23">
        <v>8499.4</v>
      </c>
      <c r="Q382" s="23">
        <v>5840</v>
      </c>
      <c r="R382" s="23">
        <v>1100</v>
      </c>
      <c r="S382" s="23">
        <v>0</v>
      </c>
      <c r="T382" s="23">
        <v>0</v>
      </c>
      <c r="U382" s="23">
        <v>47560.69</v>
      </c>
      <c r="V382" s="23">
        <v>0</v>
      </c>
      <c r="W382" s="23">
        <f>U382+V382</f>
        <v>47560.69</v>
      </c>
      <c r="X382" s="21">
        <v>28613</v>
      </c>
      <c r="Y382" s="21">
        <v>0</v>
      </c>
      <c r="Z382" s="21">
        <v>220</v>
      </c>
      <c r="AA382" s="21">
        <v>219</v>
      </c>
      <c r="AB382" s="23">
        <f>W382/(D382+E382)</f>
        <v>2285.4728495915429</v>
      </c>
      <c r="AC382" s="23">
        <f>W382/Z382</f>
        <v>216.18495454545456</v>
      </c>
      <c r="AD382" s="23" t="s">
        <v>1620</v>
      </c>
      <c r="AE382" s="284">
        <v>0.54</v>
      </c>
    </row>
    <row r="383" spans="1:31" x14ac:dyDescent="0.25">
      <c r="A383" s="21" t="s">
        <v>652</v>
      </c>
      <c r="B383" s="39" t="s">
        <v>1055</v>
      </c>
      <c r="C383" s="21" t="s">
        <v>1067</v>
      </c>
      <c r="D383" s="21">
        <v>20.81</v>
      </c>
      <c r="E383" s="21">
        <v>0</v>
      </c>
      <c r="F383" s="21" t="s">
        <v>177</v>
      </c>
      <c r="G383" s="21" t="s">
        <v>1067</v>
      </c>
      <c r="H383" s="21">
        <v>0</v>
      </c>
      <c r="I383" s="21">
        <v>20</v>
      </c>
      <c r="J383" s="21">
        <v>11</v>
      </c>
      <c r="K383" s="114">
        <v>24061.200000000001</v>
      </c>
      <c r="L383" s="114">
        <v>382.24</v>
      </c>
      <c r="M383" s="114">
        <v>3767.98</v>
      </c>
      <c r="N383" s="114">
        <v>0</v>
      </c>
      <c r="O383" s="114">
        <v>1029.2</v>
      </c>
      <c r="P383" s="114">
        <v>7642.8</v>
      </c>
      <c r="Q383" s="114">
        <v>6758</v>
      </c>
      <c r="R383" s="114">
        <v>1140</v>
      </c>
      <c r="S383" s="114">
        <v>0</v>
      </c>
      <c r="T383" s="23">
        <v>0</v>
      </c>
      <c r="U383" s="114">
        <v>44781.42</v>
      </c>
      <c r="V383" s="23">
        <v>0</v>
      </c>
      <c r="W383" s="23">
        <f>V383+U383</f>
        <v>44781.42</v>
      </c>
      <c r="X383" s="26">
        <v>52925</v>
      </c>
      <c r="Y383" s="21">
        <v>0</v>
      </c>
      <c r="Z383" s="21">
        <v>220</v>
      </c>
      <c r="AA383" s="21">
        <v>220</v>
      </c>
      <c r="AB383" s="23">
        <f>W383/(D383+E383)</f>
        <v>2151.9183085055261</v>
      </c>
      <c r="AC383" s="23">
        <f>W383/Z383</f>
        <v>203.55190909090908</v>
      </c>
      <c r="AD383" s="23" t="s">
        <v>1620</v>
      </c>
      <c r="AE383" s="284"/>
    </row>
    <row r="384" spans="1:31" x14ac:dyDescent="0.25">
      <c r="A384" s="21" t="s">
        <v>1275</v>
      </c>
      <c r="B384" s="38" t="s">
        <v>1385</v>
      </c>
      <c r="C384" s="21" t="s">
        <v>1391</v>
      </c>
      <c r="D384" s="21">
        <v>0</v>
      </c>
      <c r="E384" s="21">
        <v>20.27</v>
      </c>
      <c r="F384" s="21" t="s">
        <v>544</v>
      </c>
      <c r="G384" s="21" t="s">
        <v>1391</v>
      </c>
      <c r="H384" s="21">
        <v>0</v>
      </c>
      <c r="I384" s="21">
        <v>20</v>
      </c>
      <c r="J384" s="21">
        <v>11</v>
      </c>
      <c r="K384" s="23">
        <v>26420.400000000001</v>
      </c>
      <c r="L384" s="23">
        <v>418.86</v>
      </c>
      <c r="M384" s="23">
        <v>4137.43</v>
      </c>
      <c r="N384" s="23">
        <v>0</v>
      </c>
      <c r="O384" s="23">
        <v>1144.5999999999999</v>
      </c>
      <c r="P384" s="23">
        <v>8499.4</v>
      </c>
      <c r="Q384" s="23">
        <v>5840</v>
      </c>
      <c r="R384" s="23">
        <v>1100</v>
      </c>
      <c r="S384" s="23">
        <v>0</v>
      </c>
      <c r="T384" s="23">
        <v>0</v>
      </c>
      <c r="U384" s="23">
        <v>47560.69</v>
      </c>
      <c r="V384" s="23">
        <v>0</v>
      </c>
      <c r="W384" s="23">
        <f>U384+V384</f>
        <v>47560.69</v>
      </c>
      <c r="X384" s="21">
        <v>35472</v>
      </c>
      <c r="Y384" s="21">
        <v>0</v>
      </c>
      <c r="Z384" s="21">
        <v>220</v>
      </c>
      <c r="AA384" s="21">
        <v>218</v>
      </c>
      <c r="AB384" s="23">
        <f>W384/(D384+E384)</f>
        <v>2346.3586581154418</v>
      </c>
      <c r="AC384" s="23">
        <f>W384/Z384</f>
        <v>216.18495454545456</v>
      </c>
      <c r="AD384" s="23" t="s">
        <v>1621</v>
      </c>
      <c r="AE384" s="284">
        <v>0.69</v>
      </c>
    </row>
    <row r="385" spans="1:31" x14ac:dyDescent="0.25">
      <c r="A385" s="21" t="s">
        <v>652</v>
      </c>
      <c r="B385" s="39" t="s">
        <v>1085</v>
      </c>
      <c r="C385" s="21" t="s">
        <v>1087</v>
      </c>
      <c r="D385" s="21">
        <v>20.27</v>
      </c>
      <c r="E385" s="21">
        <v>0</v>
      </c>
      <c r="F385" s="21" t="s">
        <v>177</v>
      </c>
      <c r="G385" s="21" t="s">
        <v>1087</v>
      </c>
      <c r="H385" s="21">
        <v>0</v>
      </c>
      <c r="I385" s="21">
        <v>20</v>
      </c>
      <c r="J385" s="21">
        <v>11</v>
      </c>
      <c r="K385" s="114">
        <v>23966.6</v>
      </c>
      <c r="L385" s="114">
        <v>380.35</v>
      </c>
      <c r="M385" s="114">
        <v>3753.17</v>
      </c>
      <c r="N385" s="114">
        <v>0</v>
      </c>
      <c r="O385" s="114">
        <v>1029.2</v>
      </c>
      <c r="P385" s="114">
        <v>7642.8</v>
      </c>
      <c r="Q385" s="114">
        <v>7504</v>
      </c>
      <c r="R385" s="114">
        <v>1140</v>
      </c>
      <c r="S385" s="114">
        <v>0</v>
      </c>
      <c r="T385" s="23">
        <v>0</v>
      </c>
      <c r="U385" s="114">
        <v>45416.12</v>
      </c>
      <c r="V385" s="23">
        <v>0</v>
      </c>
      <c r="W385" s="23">
        <f>V385+U385</f>
        <v>45416.12</v>
      </c>
      <c r="X385" s="26">
        <v>50675</v>
      </c>
      <c r="Y385" s="21">
        <v>0</v>
      </c>
      <c r="Z385" s="21">
        <v>220</v>
      </c>
      <c r="AA385" s="21">
        <v>205</v>
      </c>
      <c r="AB385" s="23">
        <f>W385/(D385+E385)</f>
        <v>2240.5584607794772</v>
      </c>
      <c r="AC385" s="23">
        <f>W385/Z385</f>
        <v>206.4369090909091</v>
      </c>
      <c r="AD385" s="23" t="s">
        <v>1621</v>
      </c>
      <c r="AE385" s="284"/>
    </row>
    <row r="386" spans="1:31" x14ac:dyDescent="0.25">
      <c r="A386" s="1" t="s">
        <v>650</v>
      </c>
      <c r="B386" s="31" t="s">
        <v>1354</v>
      </c>
      <c r="C386" s="21" t="s">
        <v>1373</v>
      </c>
      <c r="D386" s="1">
        <v>0</v>
      </c>
      <c r="E386" s="1">
        <v>20.27</v>
      </c>
      <c r="F386" s="1" t="s">
        <v>544</v>
      </c>
      <c r="G386" s="1" t="s">
        <v>1373</v>
      </c>
      <c r="H386" s="1">
        <v>0</v>
      </c>
      <c r="I386" s="1">
        <v>20</v>
      </c>
      <c r="J386" s="21">
        <v>11</v>
      </c>
      <c r="K386" s="13">
        <v>26420.400000000001</v>
      </c>
      <c r="L386" s="13">
        <v>418.86</v>
      </c>
      <c r="M386" s="13">
        <v>4137.43</v>
      </c>
      <c r="N386" s="13">
        <v>0</v>
      </c>
      <c r="O386" s="13">
        <v>1144.5999999999999</v>
      </c>
      <c r="P386" s="13">
        <v>8499.4</v>
      </c>
      <c r="Q386" s="13">
        <v>5840</v>
      </c>
      <c r="R386" s="13">
        <v>1100</v>
      </c>
      <c r="S386" s="13">
        <v>0</v>
      </c>
      <c r="T386" s="13">
        <v>0</v>
      </c>
      <c r="U386" s="13">
        <v>47560.69</v>
      </c>
      <c r="V386" s="13">
        <v>0</v>
      </c>
      <c r="W386" s="13">
        <f>U386+V386</f>
        <v>47560.69</v>
      </c>
      <c r="X386" s="1">
        <v>35473</v>
      </c>
      <c r="Y386" s="1">
        <v>0</v>
      </c>
      <c r="Z386" s="1">
        <v>220</v>
      </c>
      <c r="AA386" s="1">
        <v>159</v>
      </c>
      <c r="AB386" s="13">
        <f>W386/(D386+E386)</f>
        <v>2346.3586581154418</v>
      </c>
      <c r="AC386" s="13">
        <f>W386/Z386</f>
        <v>216.18495454545456</v>
      </c>
      <c r="AD386" s="13" t="s">
        <v>1637</v>
      </c>
      <c r="AE386" s="285">
        <v>0.7</v>
      </c>
    </row>
    <row r="387" spans="1:31" x14ac:dyDescent="0.25">
      <c r="A387" s="21" t="s">
        <v>667</v>
      </c>
      <c r="B387" s="39" t="s">
        <v>1055</v>
      </c>
      <c r="C387" s="21" t="s">
        <v>1066</v>
      </c>
      <c r="D387" s="21">
        <v>20.27</v>
      </c>
      <c r="E387" s="21">
        <v>0</v>
      </c>
      <c r="F387" s="21" t="s">
        <v>177</v>
      </c>
      <c r="G387" s="21" t="s">
        <v>1066</v>
      </c>
      <c r="H387" s="21">
        <v>0</v>
      </c>
      <c r="I387" s="21">
        <v>20</v>
      </c>
      <c r="J387" s="21">
        <v>11</v>
      </c>
      <c r="K387" s="114">
        <v>24061.200000000001</v>
      </c>
      <c r="L387" s="114">
        <v>382.24</v>
      </c>
      <c r="M387" s="114">
        <v>3767.98</v>
      </c>
      <c r="N387" s="114">
        <v>0</v>
      </c>
      <c r="O387" s="114">
        <v>1029.2</v>
      </c>
      <c r="P387" s="114">
        <v>7642.8</v>
      </c>
      <c r="Q387" s="114">
        <v>6758</v>
      </c>
      <c r="R387" s="114">
        <v>1140</v>
      </c>
      <c r="S387" s="114">
        <v>0</v>
      </c>
      <c r="T387" s="23">
        <v>0</v>
      </c>
      <c r="U387" s="114">
        <v>44781.42</v>
      </c>
      <c r="V387" s="23">
        <v>0</v>
      </c>
      <c r="W387" s="23">
        <f>U387+V387</f>
        <v>44781.42</v>
      </c>
      <c r="X387" s="21">
        <v>50675</v>
      </c>
      <c r="Y387" s="21">
        <v>0</v>
      </c>
      <c r="Z387" s="21">
        <v>220</v>
      </c>
      <c r="AA387" s="21">
        <v>89</v>
      </c>
      <c r="AB387" s="23">
        <f>W387/(D387+E387)</f>
        <v>2209.246176615688</v>
      </c>
      <c r="AC387" s="23">
        <f>W387/Z387</f>
        <v>203.55190909090908</v>
      </c>
      <c r="AD387" s="23" t="s">
        <v>1637</v>
      </c>
      <c r="AE387" s="284"/>
    </row>
    <row r="388" spans="1:31" x14ac:dyDescent="0.25">
      <c r="A388" s="21" t="s">
        <v>2226</v>
      </c>
      <c r="B388" s="38" t="s">
        <v>1865</v>
      </c>
      <c r="C388" s="21" t="s">
        <v>1872</v>
      </c>
      <c r="D388" s="21">
        <v>0</v>
      </c>
      <c r="E388" s="21">
        <v>20.18</v>
      </c>
      <c r="F388" s="21" t="s">
        <v>544</v>
      </c>
      <c r="G388" s="21" t="s">
        <v>1872</v>
      </c>
      <c r="H388" s="21">
        <v>0</v>
      </c>
      <c r="I388" s="21">
        <v>19</v>
      </c>
      <c r="J388" s="21">
        <v>11</v>
      </c>
      <c r="K388" s="23">
        <v>25099.38</v>
      </c>
      <c r="L388" s="23">
        <v>397.92</v>
      </c>
      <c r="M388" s="23">
        <v>3930.56</v>
      </c>
      <c r="N388" s="23">
        <v>0</v>
      </c>
      <c r="O388" s="23">
        <v>1087.3699999999999</v>
      </c>
      <c r="P388" s="23">
        <v>8074.43</v>
      </c>
      <c r="Q388" s="23">
        <v>5548</v>
      </c>
      <c r="R388" s="23">
        <v>1045</v>
      </c>
      <c r="S388" s="23">
        <v>0</v>
      </c>
      <c r="T388" s="23">
        <v>0</v>
      </c>
      <c r="U388" s="23">
        <v>45182.66</v>
      </c>
      <c r="V388" s="23">
        <v>0</v>
      </c>
      <c r="W388" s="23">
        <f>U388+V388</f>
        <v>45182.66</v>
      </c>
      <c r="X388" s="21">
        <v>22702</v>
      </c>
      <c r="Y388" s="21">
        <v>0</v>
      </c>
      <c r="Z388" s="21">
        <v>209</v>
      </c>
      <c r="AA388" s="21">
        <v>209</v>
      </c>
      <c r="AB388" s="23">
        <f>W388/(D388+E388)</f>
        <v>2238.9821605550051</v>
      </c>
      <c r="AC388" s="23">
        <f>W388/Z388</f>
        <v>216.18497607655505</v>
      </c>
      <c r="AD388" s="23" t="s">
        <v>1638</v>
      </c>
      <c r="AE388" s="284">
        <v>0.45</v>
      </c>
    </row>
    <row r="389" spans="1:31" x14ac:dyDescent="0.25">
      <c r="A389" s="21" t="s">
        <v>667</v>
      </c>
      <c r="B389" s="39" t="s">
        <v>1085</v>
      </c>
      <c r="C389" s="21" t="s">
        <v>1088</v>
      </c>
      <c r="D389" s="21">
        <v>20.18</v>
      </c>
      <c r="E389" s="21">
        <v>0</v>
      </c>
      <c r="F389" s="21" t="s">
        <v>177</v>
      </c>
      <c r="G389" s="21" t="s">
        <v>1088</v>
      </c>
      <c r="H389" s="21">
        <v>0</v>
      </c>
      <c r="I389" s="21">
        <v>30</v>
      </c>
      <c r="J389" s="21">
        <v>11</v>
      </c>
      <c r="K389" s="114">
        <v>36091.800000000003</v>
      </c>
      <c r="L389" s="114">
        <v>573.36</v>
      </c>
      <c r="M389" s="114">
        <v>5651.98</v>
      </c>
      <c r="N389" s="114">
        <v>0</v>
      </c>
      <c r="O389" s="114">
        <v>1543.8</v>
      </c>
      <c r="P389" s="114">
        <v>11464.2</v>
      </c>
      <c r="Q389" s="114">
        <v>12390</v>
      </c>
      <c r="R389" s="114">
        <v>1710</v>
      </c>
      <c r="S389" s="114">
        <v>0</v>
      </c>
      <c r="T389" s="23">
        <v>0</v>
      </c>
      <c r="U389" s="114">
        <v>69425.14</v>
      </c>
      <c r="V389" s="23">
        <v>0</v>
      </c>
      <c r="W389" s="23">
        <f>U389+V389</f>
        <v>69425.14</v>
      </c>
      <c r="X389" s="21">
        <v>50450</v>
      </c>
      <c r="Y389" s="21">
        <v>0</v>
      </c>
      <c r="Z389" s="21">
        <v>330</v>
      </c>
      <c r="AA389" s="21">
        <v>291</v>
      </c>
      <c r="AB389" s="23">
        <f>W389/(D389+E389)</f>
        <v>3440.2943508424182</v>
      </c>
      <c r="AC389" s="23">
        <f>W389/Z389</f>
        <v>210.37921212121211</v>
      </c>
      <c r="AD389" s="23" t="s">
        <v>1638</v>
      </c>
      <c r="AE389" s="284"/>
    </row>
    <row r="390" spans="1:31" x14ac:dyDescent="0.25">
      <c r="A390" s="152" t="s">
        <v>1279</v>
      </c>
      <c r="B390" s="38" t="s">
        <v>1346</v>
      </c>
      <c r="C390" s="21" t="s">
        <v>1351</v>
      </c>
      <c r="D390" s="21">
        <v>0</v>
      </c>
      <c r="E390" s="21">
        <v>20.36</v>
      </c>
      <c r="F390" s="21" t="s">
        <v>544</v>
      </c>
      <c r="G390" s="21" t="s">
        <v>1351</v>
      </c>
      <c r="H390" s="21">
        <v>0</v>
      </c>
      <c r="I390" s="21">
        <v>20</v>
      </c>
      <c r="J390" s="21">
        <v>11</v>
      </c>
      <c r="K390" s="23">
        <v>26420.400000000001</v>
      </c>
      <c r="L390" s="23">
        <v>418.86</v>
      </c>
      <c r="M390" s="23">
        <v>4137.43</v>
      </c>
      <c r="N390" s="23">
        <v>0</v>
      </c>
      <c r="O390" s="23">
        <v>1144.5999999999999</v>
      </c>
      <c r="P390" s="23">
        <v>8499.4</v>
      </c>
      <c r="Q390" s="23">
        <v>5840</v>
      </c>
      <c r="R390" s="23">
        <v>1100</v>
      </c>
      <c r="S390" s="23">
        <v>0</v>
      </c>
      <c r="T390" s="23">
        <v>0</v>
      </c>
      <c r="U390" s="23">
        <v>47560.69</v>
      </c>
      <c r="V390" s="23">
        <v>0</v>
      </c>
      <c r="W390" s="23">
        <f>U390+V390</f>
        <v>47560.69</v>
      </c>
      <c r="X390" s="21">
        <v>35630</v>
      </c>
      <c r="Y390" s="21">
        <v>0</v>
      </c>
      <c r="Z390" s="21">
        <v>220</v>
      </c>
      <c r="AA390" s="21">
        <v>193</v>
      </c>
      <c r="AB390" s="23">
        <f>W390/(D390+E390)</f>
        <v>2335.9867387033401</v>
      </c>
      <c r="AC390" s="23">
        <f>W390/Z390</f>
        <v>216.18495454545456</v>
      </c>
      <c r="AD390" s="23" t="s">
        <v>1644</v>
      </c>
      <c r="AE390" s="284">
        <v>0.7</v>
      </c>
    </row>
    <row r="391" spans="1:31" x14ac:dyDescent="0.25">
      <c r="A391" s="21" t="s">
        <v>990</v>
      </c>
      <c r="B391" s="38" t="s">
        <v>1055</v>
      </c>
      <c r="C391" s="21" t="s">
        <v>1068</v>
      </c>
      <c r="D391" s="21">
        <v>20.36</v>
      </c>
      <c r="E391" s="21">
        <v>0</v>
      </c>
      <c r="F391" s="21" t="s">
        <v>191</v>
      </c>
      <c r="G391" s="21" t="s">
        <v>1068</v>
      </c>
      <c r="H391" s="21">
        <v>0</v>
      </c>
      <c r="I391" s="21">
        <v>20</v>
      </c>
      <c r="J391" s="21">
        <v>11</v>
      </c>
      <c r="K391" s="23">
        <v>23240</v>
      </c>
      <c r="L391" s="23">
        <v>365.82</v>
      </c>
      <c r="M391" s="23">
        <v>3639.38</v>
      </c>
      <c r="N391" s="23">
        <v>0</v>
      </c>
      <c r="O391" s="23">
        <v>993.2</v>
      </c>
      <c r="P391" s="23">
        <v>2300.4</v>
      </c>
      <c r="Q391" s="23">
        <v>6396</v>
      </c>
      <c r="R391" s="23">
        <v>1140</v>
      </c>
      <c r="S391" s="23">
        <v>0</v>
      </c>
      <c r="T391" s="23">
        <v>0</v>
      </c>
      <c r="U391" s="23">
        <v>38074.800000000003</v>
      </c>
      <c r="V391" s="23">
        <v>0</v>
      </c>
      <c r="W391" s="23">
        <f>U391+V391</f>
        <v>38074.800000000003</v>
      </c>
      <c r="X391" s="21">
        <v>50900</v>
      </c>
      <c r="Y391" s="21">
        <v>0</v>
      </c>
      <c r="Z391" s="21">
        <v>220</v>
      </c>
      <c r="AA391" s="21">
        <v>220</v>
      </c>
      <c r="AB391" s="23">
        <f>W391/(D391+E391)</f>
        <v>1870.0785854616897</v>
      </c>
      <c r="AC391" s="23">
        <f>W391/Z391</f>
        <v>173.06727272727275</v>
      </c>
      <c r="AD391" s="23" t="s">
        <v>1644</v>
      </c>
      <c r="AE391" s="284"/>
    </row>
    <row r="392" spans="1:31" x14ac:dyDescent="0.25">
      <c r="A392" s="21" t="s">
        <v>1279</v>
      </c>
      <c r="B392" s="38" t="s">
        <v>1385</v>
      </c>
      <c r="C392" s="21" t="s">
        <v>1857</v>
      </c>
      <c r="D392" s="21">
        <v>0</v>
      </c>
      <c r="E392" s="21">
        <v>8.1</v>
      </c>
      <c r="F392" s="21" t="s">
        <v>544</v>
      </c>
      <c r="G392" s="21" t="s">
        <v>1857</v>
      </c>
      <c r="H392" s="21">
        <v>0</v>
      </c>
      <c r="I392" s="21">
        <v>8</v>
      </c>
      <c r="J392" s="21">
        <v>11</v>
      </c>
      <c r="K392" s="23">
        <v>10568.16</v>
      </c>
      <c r="L392" s="23">
        <v>167.55</v>
      </c>
      <c r="M392" s="23">
        <v>1654.97</v>
      </c>
      <c r="N392" s="23">
        <v>0</v>
      </c>
      <c r="O392" s="23">
        <v>457.84</v>
      </c>
      <c r="P392" s="23">
        <v>3399.76</v>
      </c>
      <c r="Q392" s="23">
        <v>2336</v>
      </c>
      <c r="R392" s="23">
        <v>440</v>
      </c>
      <c r="S392" s="23">
        <v>0</v>
      </c>
      <c r="T392" s="23">
        <v>0</v>
      </c>
      <c r="U392" s="23">
        <v>19024.28</v>
      </c>
      <c r="V392" s="23">
        <v>0</v>
      </c>
      <c r="W392" s="23">
        <f>U392+V392</f>
        <v>19024.28</v>
      </c>
      <c r="X392" s="21">
        <v>14175</v>
      </c>
      <c r="Y392" s="21">
        <v>0</v>
      </c>
      <c r="Z392" s="21">
        <v>88</v>
      </c>
      <c r="AA392" s="21">
        <v>87</v>
      </c>
      <c r="AB392" s="23">
        <f>W392/(D392+E392)</f>
        <v>2348.6765432098764</v>
      </c>
      <c r="AC392" s="23">
        <f>W392/Z392</f>
        <v>216.18499999999997</v>
      </c>
      <c r="AD392" s="23" t="s">
        <v>1645</v>
      </c>
      <c r="AE392" s="284">
        <v>0.7</v>
      </c>
    </row>
    <row r="393" spans="1:31" x14ac:dyDescent="0.25">
      <c r="A393" s="21" t="s">
        <v>990</v>
      </c>
      <c r="B393" s="38" t="s">
        <v>1074</v>
      </c>
      <c r="C393" s="21" t="s">
        <v>1075</v>
      </c>
      <c r="D393" s="21">
        <v>8.1</v>
      </c>
      <c r="E393" s="21">
        <v>0</v>
      </c>
      <c r="F393" s="21" t="s">
        <v>191</v>
      </c>
      <c r="G393" s="21" t="s">
        <v>1075</v>
      </c>
      <c r="H393" s="21">
        <v>0</v>
      </c>
      <c r="I393" s="21">
        <v>18</v>
      </c>
      <c r="J393" s="21">
        <v>11</v>
      </c>
      <c r="K393" s="23">
        <v>20916</v>
      </c>
      <c r="L393" s="23">
        <v>329.23</v>
      </c>
      <c r="M393" s="23">
        <v>3275.45</v>
      </c>
      <c r="N393" s="23">
        <v>0</v>
      </c>
      <c r="O393" s="23">
        <v>893.88</v>
      </c>
      <c r="P393" s="23">
        <v>2070.36</v>
      </c>
      <c r="Q393" s="23">
        <v>6753.6</v>
      </c>
      <c r="R393" s="23">
        <v>1026</v>
      </c>
      <c r="S393" s="23">
        <v>0</v>
      </c>
      <c r="T393" s="23">
        <v>0</v>
      </c>
      <c r="U393" s="23">
        <v>35264.519999999997</v>
      </c>
      <c r="V393" s="23">
        <v>0</v>
      </c>
      <c r="W393" s="23">
        <f>U393+V393</f>
        <v>35264.519999999997</v>
      </c>
      <c r="X393" s="21">
        <v>20250</v>
      </c>
      <c r="Y393" s="21">
        <v>0</v>
      </c>
      <c r="Z393" s="21">
        <v>198</v>
      </c>
      <c r="AA393" s="21">
        <v>198</v>
      </c>
      <c r="AB393" s="23">
        <f>W393/(D393+E393)</f>
        <v>4353.6444444444442</v>
      </c>
      <c r="AC393" s="23">
        <f>W393/Z393</f>
        <v>178.10363636363635</v>
      </c>
      <c r="AD393" s="23" t="s">
        <v>1645</v>
      </c>
      <c r="AE393" s="284"/>
    </row>
    <row r="394" spans="1:31" x14ac:dyDescent="0.25">
      <c r="A394" s="21" t="s">
        <v>1275</v>
      </c>
      <c r="B394" s="38" t="s">
        <v>1316</v>
      </c>
      <c r="C394" s="21" t="s">
        <v>1318</v>
      </c>
      <c r="D394" s="21">
        <v>0</v>
      </c>
      <c r="E394" s="21">
        <v>19.77</v>
      </c>
      <c r="F394" s="21" t="s">
        <v>544</v>
      </c>
      <c r="G394" s="21" t="s">
        <v>1318</v>
      </c>
      <c r="H394" s="21">
        <v>0</v>
      </c>
      <c r="I394" s="21">
        <v>20</v>
      </c>
      <c r="J394" s="21">
        <v>11</v>
      </c>
      <c r="K394" s="23">
        <v>26420.400000000001</v>
      </c>
      <c r="L394" s="23">
        <v>418.86</v>
      </c>
      <c r="M394" s="23">
        <v>4137.43</v>
      </c>
      <c r="N394" s="23">
        <v>0</v>
      </c>
      <c r="O394" s="23">
        <v>1144.5999999999999</v>
      </c>
      <c r="P394" s="23">
        <v>8499.4</v>
      </c>
      <c r="Q394" s="23">
        <v>4960</v>
      </c>
      <c r="R394" s="23">
        <v>1100</v>
      </c>
      <c r="S394" s="23">
        <v>0</v>
      </c>
      <c r="T394" s="23">
        <v>0</v>
      </c>
      <c r="U394" s="23">
        <v>46680.69</v>
      </c>
      <c r="V394" s="23">
        <v>0</v>
      </c>
      <c r="W394" s="23">
        <f>U394+V394</f>
        <v>46680.69</v>
      </c>
      <c r="X394" s="21">
        <v>34597</v>
      </c>
      <c r="Y394" s="21">
        <v>0</v>
      </c>
      <c r="Z394" s="21">
        <v>220</v>
      </c>
      <c r="AA394" s="21">
        <v>165</v>
      </c>
      <c r="AB394" s="23">
        <f>W394/(D394+E394)</f>
        <v>2361.1881638846739</v>
      </c>
      <c r="AC394" s="23">
        <f>W394/Z394</f>
        <v>212.18495454545456</v>
      </c>
      <c r="AD394" s="23" t="s">
        <v>1623</v>
      </c>
      <c r="AE394" s="284">
        <v>0.69</v>
      </c>
    </row>
    <row r="395" spans="1:31" x14ac:dyDescent="0.25">
      <c r="A395" s="21" t="s">
        <v>652</v>
      </c>
      <c r="B395" s="39" t="s">
        <v>1126</v>
      </c>
      <c r="C395" s="21" t="s">
        <v>1143</v>
      </c>
      <c r="D395" s="21">
        <v>19.77</v>
      </c>
      <c r="E395" s="21">
        <v>0</v>
      </c>
      <c r="F395" s="21" t="s">
        <v>177</v>
      </c>
      <c r="G395" s="21" t="s">
        <v>1143</v>
      </c>
      <c r="H395" s="21">
        <v>0</v>
      </c>
      <c r="I395" s="21">
        <v>20</v>
      </c>
      <c r="J395" s="21">
        <v>11</v>
      </c>
      <c r="K395" s="114">
        <v>25265.4</v>
      </c>
      <c r="L395" s="114">
        <v>401.37</v>
      </c>
      <c r="M395" s="114">
        <v>3956.56</v>
      </c>
      <c r="N395" s="114">
        <v>0</v>
      </c>
      <c r="O395" s="114">
        <v>1086.4000000000001</v>
      </c>
      <c r="P395" s="114">
        <v>8063.4</v>
      </c>
      <c r="Q395" s="114">
        <v>4680</v>
      </c>
      <c r="R395" s="114">
        <v>1140</v>
      </c>
      <c r="S395" s="114">
        <v>0</v>
      </c>
      <c r="T395" s="23">
        <v>0</v>
      </c>
      <c r="U395" s="114">
        <v>44593.13</v>
      </c>
      <c r="V395" s="23">
        <v>0</v>
      </c>
      <c r="W395" s="23">
        <f>V395+U395</f>
        <v>44593.13</v>
      </c>
      <c r="X395" s="26">
        <v>49425</v>
      </c>
      <c r="Y395" s="21">
        <v>0</v>
      </c>
      <c r="Z395" s="21">
        <v>220</v>
      </c>
      <c r="AA395" s="21">
        <v>160</v>
      </c>
      <c r="AB395" s="23">
        <f>W395/(D395+E395)</f>
        <v>2255.5958523014669</v>
      </c>
      <c r="AC395" s="23">
        <f>W395/Z395</f>
        <v>202.69604545454544</v>
      </c>
      <c r="AD395" s="23" t="s">
        <v>1623</v>
      </c>
      <c r="AE395" s="284"/>
    </row>
    <row r="396" spans="1:31" x14ac:dyDescent="0.25">
      <c r="A396" s="21" t="s">
        <v>1279</v>
      </c>
      <c r="B396" s="38" t="s">
        <v>1284</v>
      </c>
      <c r="C396" s="21" t="s">
        <v>1315</v>
      </c>
      <c r="D396" s="21">
        <v>0</v>
      </c>
      <c r="E396" s="21">
        <v>11.87</v>
      </c>
      <c r="F396" s="21" t="s">
        <v>544</v>
      </c>
      <c r="G396" s="21" t="s">
        <v>1315</v>
      </c>
      <c r="H396" s="21">
        <v>0</v>
      </c>
      <c r="I396" s="21">
        <v>15</v>
      </c>
      <c r="J396" s="21">
        <v>11</v>
      </c>
      <c r="K396" s="23">
        <v>19474.5</v>
      </c>
      <c r="L396" s="23">
        <v>307.33</v>
      </c>
      <c r="M396" s="23">
        <v>3049.71</v>
      </c>
      <c r="N396" s="23">
        <v>0</v>
      </c>
      <c r="O396" s="23">
        <v>843.45</v>
      </c>
      <c r="P396" s="23">
        <v>4146.8999999999996</v>
      </c>
      <c r="Q396" s="23">
        <v>3720</v>
      </c>
      <c r="R396" s="23">
        <v>825</v>
      </c>
      <c r="S396" s="23">
        <v>0</v>
      </c>
      <c r="T396" s="23">
        <v>0</v>
      </c>
      <c r="U396" s="23">
        <v>32366.89</v>
      </c>
      <c r="V396" s="23">
        <v>0</v>
      </c>
      <c r="W396" s="23">
        <f>U396+V396</f>
        <v>32366.89</v>
      </c>
      <c r="X396" s="21">
        <v>20772</v>
      </c>
      <c r="Y396" s="21">
        <v>0</v>
      </c>
      <c r="Z396" s="21">
        <v>165</v>
      </c>
      <c r="AA396" s="21">
        <v>147</v>
      </c>
      <c r="AB396" s="23">
        <f>W396/(D396+E396)</f>
        <v>2726.7809604043809</v>
      </c>
      <c r="AC396" s="23">
        <f>W396/Z396</f>
        <v>196.1629696969697</v>
      </c>
      <c r="AD396" s="23" t="s">
        <v>1785</v>
      </c>
      <c r="AE396" s="284">
        <v>0.69</v>
      </c>
    </row>
    <row r="397" spans="1:31" x14ac:dyDescent="0.25">
      <c r="A397" s="21" t="s">
        <v>652</v>
      </c>
      <c r="B397" s="39" t="s">
        <v>1165</v>
      </c>
      <c r="C397" s="21" t="s">
        <v>1170</v>
      </c>
      <c r="D397" s="21">
        <v>11.87</v>
      </c>
      <c r="E397" s="21">
        <v>0</v>
      </c>
      <c r="F397" s="21" t="s">
        <v>177</v>
      </c>
      <c r="G397" s="21" t="s">
        <v>1170</v>
      </c>
      <c r="H397" s="21">
        <v>0</v>
      </c>
      <c r="I397" s="21">
        <v>12</v>
      </c>
      <c r="J397" s="21">
        <v>11</v>
      </c>
      <c r="K397" s="114">
        <v>15159.24</v>
      </c>
      <c r="L397" s="114">
        <v>240.82</v>
      </c>
      <c r="M397" s="114">
        <v>2373.94</v>
      </c>
      <c r="N397" s="114">
        <v>0</v>
      </c>
      <c r="O397" s="114">
        <v>651.84</v>
      </c>
      <c r="P397" s="114">
        <v>4838.04</v>
      </c>
      <c r="Q397" s="114">
        <v>2808</v>
      </c>
      <c r="R397" s="114">
        <v>684</v>
      </c>
      <c r="S397" s="114">
        <v>0</v>
      </c>
      <c r="T397" s="23">
        <v>0</v>
      </c>
      <c r="U397" s="114">
        <v>26755.88</v>
      </c>
      <c r="V397" s="23">
        <v>0</v>
      </c>
      <c r="W397" s="23">
        <f>V397+U397</f>
        <v>26755.88</v>
      </c>
      <c r="X397" s="26">
        <v>29675</v>
      </c>
      <c r="Y397" s="21">
        <v>0</v>
      </c>
      <c r="Z397" s="21">
        <v>132</v>
      </c>
      <c r="AA397" s="21">
        <v>123</v>
      </c>
      <c r="AB397" s="23">
        <f>W397/(D397+E397)</f>
        <v>2254.0758213984836</v>
      </c>
      <c r="AC397" s="23">
        <f>W397/Z397</f>
        <v>202.69606060606063</v>
      </c>
      <c r="AD397" s="23" t="s">
        <v>1785</v>
      </c>
      <c r="AE397" s="284"/>
    </row>
    <row r="398" spans="1:31" x14ac:dyDescent="0.25">
      <c r="A398" s="152" t="s">
        <v>2226</v>
      </c>
      <c r="B398" s="38" t="s">
        <v>1316</v>
      </c>
      <c r="C398" s="21" t="s">
        <v>1317</v>
      </c>
      <c r="D398" s="21">
        <v>0</v>
      </c>
      <c r="E398" s="21">
        <v>11.92</v>
      </c>
      <c r="F398" s="21" t="s">
        <v>544</v>
      </c>
      <c r="G398" s="21" t="s">
        <v>1317</v>
      </c>
      <c r="H398" s="21">
        <v>0</v>
      </c>
      <c r="I398" s="21">
        <v>15</v>
      </c>
      <c r="J398" s="21">
        <v>11</v>
      </c>
      <c r="K398" s="23">
        <v>19474.5</v>
      </c>
      <c r="L398" s="23">
        <v>307.33</v>
      </c>
      <c r="M398" s="23">
        <v>3049.71</v>
      </c>
      <c r="N398" s="23">
        <v>0</v>
      </c>
      <c r="O398" s="23">
        <v>843.45</v>
      </c>
      <c r="P398" s="23">
        <v>4146.8999999999996</v>
      </c>
      <c r="Q398" s="23">
        <v>3720</v>
      </c>
      <c r="R398" s="23">
        <v>825</v>
      </c>
      <c r="S398" s="23">
        <v>0</v>
      </c>
      <c r="T398" s="23">
        <v>0</v>
      </c>
      <c r="U398" s="23">
        <v>32366.89</v>
      </c>
      <c r="V398" s="23">
        <v>0</v>
      </c>
      <c r="W398" s="23">
        <f>U398+V398</f>
        <v>32366.89</v>
      </c>
      <c r="X398" s="21">
        <v>20860</v>
      </c>
      <c r="Y398" s="21">
        <v>0</v>
      </c>
      <c r="Z398" s="21">
        <v>165</v>
      </c>
      <c r="AA398" s="21">
        <v>160</v>
      </c>
      <c r="AB398" s="23">
        <f>W398/(D398+E398)</f>
        <v>2715.3431208053689</v>
      </c>
      <c r="AC398" s="23">
        <f>W398/Z398</f>
        <v>196.1629696969697</v>
      </c>
      <c r="AD398" s="23" t="s">
        <v>1783</v>
      </c>
      <c r="AE398" s="284">
        <v>0.7</v>
      </c>
    </row>
    <row r="399" spans="1:31" x14ac:dyDescent="0.25">
      <c r="A399" s="1" t="s">
        <v>1161</v>
      </c>
      <c r="B399" s="31" t="s">
        <v>1165</v>
      </c>
      <c r="C399" s="1" t="s">
        <v>1168</v>
      </c>
      <c r="D399" s="1">
        <v>11.92</v>
      </c>
      <c r="E399" s="1">
        <v>0</v>
      </c>
      <c r="F399" s="1" t="s">
        <v>191</v>
      </c>
      <c r="G399" s="1" t="s">
        <v>1168</v>
      </c>
      <c r="H399" s="1">
        <v>0</v>
      </c>
      <c r="I399" s="1">
        <v>20</v>
      </c>
      <c r="J399" s="1">
        <v>11</v>
      </c>
      <c r="K399" s="13">
        <v>24403</v>
      </c>
      <c r="L399" s="13">
        <v>384.12</v>
      </c>
      <c r="M399" s="13">
        <v>3821.51</v>
      </c>
      <c r="N399" s="13">
        <v>0</v>
      </c>
      <c r="O399" s="13">
        <v>1048.8</v>
      </c>
      <c r="P399" s="13">
        <v>2427.4</v>
      </c>
      <c r="Q399" s="13">
        <v>4680</v>
      </c>
      <c r="R399" s="13">
        <v>1140</v>
      </c>
      <c r="S399" s="13">
        <v>0</v>
      </c>
      <c r="T399" s="13">
        <v>0</v>
      </c>
      <c r="U399" s="13">
        <v>37904.83</v>
      </c>
      <c r="V399" s="13">
        <v>0</v>
      </c>
      <c r="W399" s="13">
        <f>U399+V399</f>
        <v>37904.83</v>
      </c>
      <c r="X399" s="1">
        <v>29800</v>
      </c>
      <c r="Y399" s="1">
        <v>0</v>
      </c>
      <c r="Z399" s="1">
        <v>220</v>
      </c>
      <c r="AA399" s="1">
        <v>200</v>
      </c>
      <c r="AB399" s="13">
        <f>W399/(D399+E399)</f>
        <v>3179.935402684564</v>
      </c>
      <c r="AC399" s="13">
        <f>W399/Z399</f>
        <v>172.29468181818183</v>
      </c>
      <c r="AD399" s="13" t="s">
        <v>1783</v>
      </c>
      <c r="AE399" s="285"/>
    </row>
    <row r="400" spans="1:31" x14ac:dyDescent="0.25">
      <c r="A400" s="152" t="s">
        <v>1275</v>
      </c>
      <c r="B400" s="38" t="s">
        <v>1346</v>
      </c>
      <c r="C400" s="21" t="s">
        <v>1349</v>
      </c>
      <c r="D400" s="21">
        <v>0</v>
      </c>
      <c r="E400" s="21">
        <v>19.899999999999999</v>
      </c>
      <c r="F400" s="21" t="s">
        <v>544</v>
      </c>
      <c r="G400" s="21" t="s">
        <v>1349</v>
      </c>
      <c r="H400" s="21">
        <v>0</v>
      </c>
      <c r="I400" s="21">
        <v>17</v>
      </c>
      <c r="J400" s="21">
        <v>11</v>
      </c>
      <c r="K400" s="23">
        <v>22457.34</v>
      </c>
      <c r="L400" s="23">
        <v>356.03</v>
      </c>
      <c r="M400" s="23">
        <v>3516.82</v>
      </c>
      <c r="N400" s="23">
        <v>0</v>
      </c>
      <c r="O400" s="23">
        <v>972.91</v>
      </c>
      <c r="P400" s="23">
        <v>7224.49</v>
      </c>
      <c r="Q400" s="23">
        <v>4258.5</v>
      </c>
      <c r="R400" s="23">
        <v>935</v>
      </c>
      <c r="S400" s="23">
        <v>0</v>
      </c>
      <c r="T400" s="23">
        <v>0</v>
      </c>
      <c r="U400" s="23">
        <v>39721.089999999997</v>
      </c>
      <c r="V400" s="23">
        <v>0</v>
      </c>
      <c r="W400" s="23">
        <f>U400+V400</f>
        <v>39721.089999999997</v>
      </c>
      <c r="X400" s="21">
        <v>34825</v>
      </c>
      <c r="Y400" s="21">
        <v>0</v>
      </c>
      <c r="Z400" s="21">
        <v>187</v>
      </c>
      <c r="AA400" s="21">
        <v>181</v>
      </c>
      <c r="AB400" s="23">
        <f>W400/(D400+E400)</f>
        <v>1996.0346733668341</v>
      </c>
      <c r="AC400" s="23">
        <f>W400/Z400</f>
        <v>212.41224598930481</v>
      </c>
      <c r="AD400" s="23" t="s">
        <v>1826</v>
      </c>
      <c r="AE400" s="284">
        <v>0.7</v>
      </c>
    </row>
    <row r="401" spans="1:31" x14ac:dyDescent="0.25">
      <c r="A401" s="21" t="s">
        <v>1106</v>
      </c>
      <c r="B401" s="39" t="s">
        <v>1165</v>
      </c>
      <c r="C401" s="21" t="s">
        <v>1180</v>
      </c>
      <c r="D401" s="21">
        <v>19.899999999999999</v>
      </c>
      <c r="E401" s="21">
        <v>0</v>
      </c>
      <c r="F401" s="21" t="s">
        <v>177</v>
      </c>
      <c r="G401" s="21" t="s">
        <v>1180</v>
      </c>
      <c r="H401" s="21">
        <v>0</v>
      </c>
      <c r="I401" s="21">
        <v>20</v>
      </c>
      <c r="J401" s="21">
        <v>11</v>
      </c>
      <c r="K401" s="114">
        <v>25265.4</v>
      </c>
      <c r="L401" s="114">
        <v>401.37</v>
      </c>
      <c r="M401" s="114">
        <v>3956.56</v>
      </c>
      <c r="N401" s="114">
        <v>0</v>
      </c>
      <c r="O401" s="114">
        <v>1086.4000000000001</v>
      </c>
      <c r="P401" s="114">
        <v>8063.4</v>
      </c>
      <c r="Q401" s="114">
        <v>4680</v>
      </c>
      <c r="R401" s="114">
        <v>1140</v>
      </c>
      <c r="S401" s="114">
        <v>0</v>
      </c>
      <c r="T401" s="23">
        <v>0</v>
      </c>
      <c r="U401" s="114">
        <v>44593.13</v>
      </c>
      <c r="V401" s="23">
        <v>0</v>
      </c>
      <c r="W401" s="23">
        <f>U401+V401</f>
        <v>44593.13</v>
      </c>
      <c r="X401" s="21">
        <v>25199</v>
      </c>
      <c r="Y401" s="21">
        <v>0</v>
      </c>
      <c r="Z401" s="21">
        <v>220</v>
      </c>
      <c r="AA401" s="21">
        <v>198</v>
      </c>
      <c r="AB401" s="23">
        <f>W401/(D401+E401)</f>
        <v>2240.8608040201007</v>
      </c>
      <c r="AC401" s="23">
        <f>W401/Z401</f>
        <v>202.69604545454544</v>
      </c>
      <c r="AD401" s="23" t="s">
        <v>1826</v>
      </c>
      <c r="AE401" s="284"/>
    </row>
    <row r="402" spans="1:31" x14ac:dyDescent="0.25">
      <c r="A402" s="1" t="s">
        <v>650</v>
      </c>
      <c r="B402" s="31" t="s">
        <v>1330</v>
      </c>
      <c r="C402" s="21" t="s">
        <v>1345</v>
      </c>
      <c r="D402" s="1">
        <v>0</v>
      </c>
      <c r="E402" s="1">
        <v>19.91</v>
      </c>
      <c r="F402" s="1" t="s">
        <v>544</v>
      </c>
      <c r="G402" s="1" t="s">
        <v>1345</v>
      </c>
      <c r="H402" s="1">
        <v>0</v>
      </c>
      <c r="I402" s="1">
        <v>20</v>
      </c>
      <c r="J402" s="21">
        <v>11</v>
      </c>
      <c r="K402" s="13">
        <v>26420.400000000001</v>
      </c>
      <c r="L402" s="13">
        <v>418.86</v>
      </c>
      <c r="M402" s="13">
        <v>4137.43</v>
      </c>
      <c r="N402" s="13">
        <v>0</v>
      </c>
      <c r="O402" s="13">
        <v>1144.5999999999999</v>
      </c>
      <c r="P402" s="13">
        <v>8499.4</v>
      </c>
      <c r="Q402" s="13">
        <v>5010</v>
      </c>
      <c r="R402" s="13">
        <v>1100</v>
      </c>
      <c r="S402" s="13">
        <v>0</v>
      </c>
      <c r="T402" s="13">
        <v>0</v>
      </c>
      <c r="U402" s="13">
        <v>46730.69</v>
      </c>
      <c r="V402" s="13">
        <v>0</v>
      </c>
      <c r="W402" s="13">
        <f>U402+V402</f>
        <v>46730.69</v>
      </c>
      <c r="X402" s="1">
        <v>34842</v>
      </c>
      <c r="Y402" s="1">
        <v>0</v>
      </c>
      <c r="Z402" s="1">
        <v>220</v>
      </c>
      <c r="AA402" s="1">
        <v>189</v>
      </c>
      <c r="AB402" s="13">
        <f>W402/(D402+E402)</f>
        <v>2347.0964339527877</v>
      </c>
      <c r="AC402" s="13">
        <f>W402/Z402</f>
        <v>212.41222727272728</v>
      </c>
      <c r="AD402" s="13" t="s">
        <v>1830</v>
      </c>
      <c r="AE402" s="285">
        <v>0.69</v>
      </c>
    </row>
    <row r="403" spans="1:31" x14ac:dyDescent="0.25">
      <c r="A403" s="21" t="s">
        <v>990</v>
      </c>
      <c r="B403" s="38" t="s">
        <v>1165</v>
      </c>
      <c r="C403" s="21" t="s">
        <v>1169</v>
      </c>
      <c r="D403" s="21">
        <v>19.91</v>
      </c>
      <c r="E403" s="21">
        <v>0</v>
      </c>
      <c r="F403" s="21" t="s">
        <v>191</v>
      </c>
      <c r="G403" s="21" t="s">
        <v>1169</v>
      </c>
      <c r="H403" s="21">
        <v>0</v>
      </c>
      <c r="I403" s="21">
        <v>20</v>
      </c>
      <c r="J403" s="21">
        <v>11</v>
      </c>
      <c r="K403" s="23">
        <v>25265.4</v>
      </c>
      <c r="L403" s="23">
        <v>401.37</v>
      </c>
      <c r="M403" s="23">
        <v>3956.56</v>
      </c>
      <c r="N403" s="23">
        <v>0</v>
      </c>
      <c r="O403" s="23">
        <v>1086.4000000000001</v>
      </c>
      <c r="P403" s="23">
        <v>8063.4</v>
      </c>
      <c r="Q403" s="23">
        <v>4680</v>
      </c>
      <c r="R403" s="23">
        <v>1140</v>
      </c>
      <c r="S403" s="23">
        <v>0</v>
      </c>
      <c r="T403" s="23">
        <v>0</v>
      </c>
      <c r="U403" s="23">
        <v>44593.13</v>
      </c>
      <c r="V403" s="23">
        <v>0</v>
      </c>
      <c r="W403" s="23">
        <f>U403+V403</f>
        <v>44593.13</v>
      </c>
      <c r="X403" s="21">
        <v>49775</v>
      </c>
      <c r="Y403" s="21">
        <v>0</v>
      </c>
      <c r="Z403" s="21">
        <v>220</v>
      </c>
      <c r="AA403" s="21">
        <v>163</v>
      </c>
      <c r="AB403" s="23">
        <f>W403/(D403+E403)</f>
        <v>2239.7353088900049</v>
      </c>
      <c r="AC403" s="23">
        <f>W403/Z403</f>
        <v>202.69604545454544</v>
      </c>
      <c r="AD403" s="23" t="s">
        <v>1830</v>
      </c>
      <c r="AE403" s="284"/>
    </row>
    <row r="404" spans="1:31" x14ac:dyDescent="0.25">
      <c r="A404" s="21" t="s">
        <v>1279</v>
      </c>
      <c r="B404" s="38" t="s">
        <v>1264</v>
      </c>
      <c r="C404" s="21" t="s">
        <v>1280</v>
      </c>
      <c r="D404" s="21">
        <v>0</v>
      </c>
      <c r="E404" s="21">
        <v>9.94</v>
      </c>
      <c r="F404" s="21" t="s">
        <v>544</v>
      </c>
      <c r="G404" s="21" t="s">
        <v>1280</v>
      </c>
      <c r="H404" s="21">
        <v>0</v>
      </c>
      <c r="I404" s="21">
        <v>15</v>
      </c>
      <c r="J404" s="21">
        <v>11</v>
      </c>
      <c r="K404" s="23">
        <v>19474.5</v>
      </c>
      <c r="L404" s="23">
        <v>307.33</v>
      </c>
      <c r="M404" s="23">
        <v>3049.71</v>
      </c>
      <c r="N404" s="23">
        <v>0</v>
      </c>
      <c r="O404" s="23">
        <v>843.45</v>
      </c>
      <c r="P404" s="23">
        <v>4146.8999999999996</v>
      </c>
      <c r="Q404" s="23">
        <v>3720</v>
      </c>
      <c r="R404" s="23">
        <v>825</v>
      </c>
      <c r="S404" s="23">
        <v>0</v>
      </c>
      <c r="T404" s="23">
        <v>0</v>
      </c>
      <c r="U404" s="23">
        <v>32366.89</v>
      </c>
      <c r="V404" s="23">
        <v>0</v>
      </c>
      <c r="W404" s="23">
        <f>U404+V404</f>
        <v>32366.89</v>
      </c>
      <c r="X404" s="21">
        <v>17395</v>
      </c>
      <c r="Y404" s="21">
        <v>0</v>
      </c>
      <c r="Z404" s="21">
        <v>165</v>
      </c>
      <c r="AA404" s="21">
        <v>147</v>
      </c>
      <c r="AB404" s="23">
        <f>W404/(D404+E404)</f>
        <v>3256.2263581488933</v>
      </c>
      <c r="AC404" s="23">
        <f>W404/Z404</f>
        <v>196.1629696969697</v>
      </c>
      <c r="AD404" s="23" t="s">
        <v>1784</v>
      </c>
      <c r="AE404" s="284">
        <v>0.7</v>
      </c>
    </row>
    <row r="405" spans="1:31" x14ac:dyDescent="0.25">
      <c r="A405" s="21" t="s">
        <v>990</v>
      </c>
      <c r="B405" s="38" t="s">
        <v>1195</v>
      </c>
      <c r="C405" s="21" t="s">
        <v>1199</v>
      </c>
      <c r="D405" s="21">
        <v>9.94</v>
      </c>
      <c r="E405" s="21">
        <v>0</v>
      </c>
      <c r="F405" s="21" t="s">
        <v>191</v>
      </c>
      <c r="G405" s="21" t="s">
        <v>1199</v>
      </c>
      <c r="H405" s="21">
        <v>0</v>
      </c>
      <c r="I405" s="21">
        <v>10</v>
      </c>
      <c r="J405" s="21">
        <v>11</v>
      </c>
      <c r="K405" s="23">
        <v>12632.7</v>
      </c>
      <c r="L405" s="23">
        <v>200.69</v>
      </c>
      <c r="M405" s="23">
        <v>1978.28</v>
      </c>
      <c r="N405" s="23">
        <v>0</v>
      </c>
      <c r="O405" s="23">
        <v>543.20000000000005</v>
      </c>
      <c r="P405" s="23">
        <v>4031.7</v>
      </c>
      <c r="Q405" s="23">
        <v>2340</v>
      </c>
      <c r="R405" s="23">
        <v>570</v>
      </c>
      <c r="S405" s="23">
        <v>0</v>
      </c>
      <c r="T405" s="23">
        <v>0</v>
      </c>
      <c r="U405" s="23">
        <v>22296.57</v>
      </c>
      <c r="V405" s="23">
        <v>0</v>
      </c>
      <c r="W405" s="23">
        <f>U405+V405</f>
        <v>22296.57</v>
      </c>
      <c r="X405" s="21">
        <v>24850</v>
      </c>
      <c r="Y405" s="21">
        <v>0</v>
      </c>
      <c r="Z405" s="21">
        <v>110</v>
      </c>
      <c r="AA405" s="21">
        <v>110</v>
      </c>
      <c r="AB405" s="23">
        <f>W405/(D405+E405)</f>
        <v>2243.1156941649901</v>
      </c>
      <c r="AC405" s="23">
        <f>W405/Z405</f>
        <v>202.69609090909091</v>
      </c>
      <c r="AD405" s="23" t="s">
        <v>1784</v>
      </c>
      <c r="AE405" s="284"/>
    </row>
    <row r="406" spans="1:31" x14ac:dyDescent="0.25">
      <c r="A406" s="21" t="s">
        <v>2226</v>
      </c>
      <c r="B406" s="38" t="s">
        <v>1264</v>
      </c>
      <c r="C406" s="21" t="s">
        <v>1283</v>
      </c>
      <c r="D406" s="21">
        <v>0</v>
      </c>
      <c r="E406" s="21">
        <v>9.9700000000000006</v>
      </c>
      <c r="F406" s="21" t="s">
        <v>544</v>
      </c>
      <c r="G406" s="21" t="s">
        <v>1283</v>
      </c>
      <c r="H406" s="21">
        <v>0</v>
      </c>
      <c r="I406" s="21">
        <v>18</v>
      </c>
      <c r="J406" s="21">
        <v>11</v>
      </c>
      <c r="K406" s="23">
        <v>23369.4</v>
      </c>
      <c r="L406" s="23">
        <v>368.8</v>
      </c>
      <c r="M406" s="23">
        <v>3659.65</v>
      </c>
      <c r="N406" s="23">
        <v>0</v>
      </c>
      <c r="O406" s="23">
        <v>1012.14</v>
      </c>
      <c r="P406" s="23">
        <v>4976.28</v>
      </c>
      <c r="Q406" s="23">
        <v>4464</v>
      </c>
      <c r="R406" s="23">
        <v>990</v>
      </c>
      <c r="S406" s="23">
        <v>0</v>
      </c>
      <c r="T406" s="23">
        <v>0</v>
      </c>
      <c r="U406" s="23">
        <v>38840.269999999997</v>
      </c>
      <c r="V406" s="23">
        <v>0</v>
      </c>
      <c r="W406" s="23">
        <f>U406+V406</f>
        <v>38840.269999999997</v>
      </c>
      <c r="X406" s="21">
        <v>17447</v>
      </c>
      <c r="Y406" s="21">
        <v>0</v>
      </c>
      <c r="Z406" s="21">
        <v>198</v>
      </c>
      <c r="AA406" s="21">
        <v>165</v>
      </c>
      <c r="AB406" s="23">
        <f>W406/(D406+E406)</f>
        <v>3895.7141424272813</v>
      </c>
      <c r="AC406" s="23">
        <f>W406/Z406</f>
        <v>196.16297979797977</v>
      </c>
      <c r="AD406" s="23" t="s">
        <v>1782</v>
      </c>
      <c r="AE406" s="284">
        <v>0.69</v>
      </c>
    </row>
    <row r="407" spans="1:31" x14ac:dyDescent="0.25">
      <c r="A407" s="1" t="s">
        <v>1159</v>
      </c>
      <c r="B407" s="31" t="s">
        <v>1195</v>
      </c>
      <c r="C407" s="1" t="s">
        <v>1200</v>
      </c>
      <c r="D407" s="1">
        <v>9.9600000000000009</v>
      </c>
      <c r="E407" s="1">
        <v>0</v>
      </c>
      <c r="F407" s="1" t="s">
        <v>177</v>
      </c>
      <c r="G407" s="1" t="s">
        <v>1200</v>
      </c>
      <c r="H407" s="1">
        <v>0</v>
      </c>
      <c r="I407" s="1">
        <v>20</v>
      </c>
      <c r="J407" s="1">
        <v>11</v>
      </c>
      <c r="K407" s="13">
        <v>25265.4</v>
      </c>
      <c r="L407" s="13">
        <v>401.37</v>
      </c>
      <c r="M407" s="13">
        <v>3956.56</v>
      </c>
      <c r="N407" s="13">
        <v>0</v>
      </c>
      <c r="O407" s="13">
        <v>1086.4000000000001</v>
      </c>
      <c r="P407" s="13">
        <v>8063.4</v>
      </c>
      <c r="Q407" s="13">
        <v>4680</v>
      </c>
      <c r="R407" s="13">
        <v>1140</v>
      </c>
      <c r="S407" s="13">
        <v>0</v>
      </c>
      <c r="T407" s="13">
        <v>0</v>
      </c>
      <c r="U407" s="13">
        <v>44593.13</v>
      </c>
      <c r="V407" s="13">
        <v>0</v>
      </c>
      <c r="W407" s="13">
        <f>U407+V407</f>
        <v>44593.13</v>
      </c>
      <c r="X407" s="1">
        <v>24900</v>
      </c>
      <c r="Y407" s="1">
        <v>0</v>
      </c>
      <c r="Z407" s="1">
        <v>220</v>
      </c>
      <c r="AA407" s="1">
        <v>205</v>
      </c>
      <c r="AB407" s="13">
        <f>W407/(D407+E407)</f>
        <v>4477.2218875502003</v>
      </c>
      <c r="AC407" s="13">
        <f>W407/Z407</f>
        <v>202.69604545454544</v>
      </c>
      <c r="AD407" s="13" t="s">
        <v>1782</v>
      </c>
      <c r="AE407" s="285"/>
    </row>
    <row r="408" spans="1:31" x14ac:dyDescent="0.25">
      <c r="A408" s="21" t="s">
        <v>1275</v>
      </c>
      <c r="B408" s="38" t="s">
        <v>1264</v>
      </c>
      <c r="C408" s="21" t="s">
        <v>1276</v>
      </c>
      <c r="D408" s="21">
        <v>0</v>
      </c>
      <c r="E408" s="21">
        <v>9.93</v>
      </c>
      <c r="F408" s="21" t="s">
        <v>544</v>
      </c>
      <c r="G408" s="21" t="s">
        <v>1276</v>
      </c>
      <c r="H408" s="21">
        <v>0</v>
      </c>
      <c r="I408" s="21">
        <v>15</v>
      </c>
      <c r="J408" s="21">
        <v>11</v>
      </c>
      <c r="K408" s="23">
        <v>19474.5</v>
      </c>
      <c r="L408" s="23">
        <v>307.33</v>
      </c>
      <c r="M408" s="23">
        <v>3049.71</v>
      </c>
      <c r="N408" s="23">
        <v>0</v>
      </c>
      <c r="O408" s="23">
        <v>843.45</v>
      </c>
      <c r="P408" s="23">
        <v>4146.8999999999996</v>
      </c>
      <c r="Q408" s="23">
        <v>3720</v>
      </c>
      <c r="R408" s="23">
        <v>825</v>
      </c>
      <c r="S408" s="23">
        <v>0</v>
      </c>
      <c r="T408" s="23">
        <v>0</v>
      </c>
      <c r="U408" s="23">
        <v>32366.89</v>
      </c>
      <c r="V408" s="23">
        <v>0</v>
      </c>
      <c r="W408" s="23">
        <f>U408+V408</f>
        <v>32366.89</v>
      </c>
      <c r="X408" s="21">
        <v>17377</v>
      </c>
      <c r="Y408" s="21">
        <v>0</v>
      </c>
      <c r="Z408" s="21">
        <v>165</v>
      </c>
      <c r="AA408" s="21">
        <v>146</v>
      </c>
      <c r="AB408" s="23">
        <f>W408/(D408+E408)</f>
        <v>3259.5055387713996</v>
      </c>
      <c r="AC408" s="23">
        <f>W408/Z408</f>
        <v>196.1629696969697</v>
      </c>
      <c r="AD408" s="23" t="s">
        <v>1787</v>
      </c>
      <c r="AE408" s="284">
        <v>0.69</v>
      </c>
    </row>
    <row r="409" spans="1:31" x14ac:dyDescent="0.25">
      <c r="A409" s="21" t="s">
        <v>652</v>
      </c>
      <c r="B409" s="39" t="s">
        <v>1195</v>
      </c>
      <c r="C409" s="21" t="s">
        <v>1201</v>
      </c>
      <c r="D409" s="21">
        <v>9.92</v>
      </c>
      <c r="E409" s="21">
        <v>0</v>
      </c>
      <c r="F409" s="21" t="s">
        <v>177</v>
      </c>
      <c r="G409" s="21" t="s">
        <v>1201</v>
      </c>
      <c r="H409" s="21">
        <v>0</v>
      </c>
      <c r="I409" s="21">
        <v>20</v>
      </c>
      <c r="J409" s="21">
        <v>11</v>
      </c>
      <c r="K409" s="114">
        <v>25265.4</v>
      </c>
      <c r="L409" s="114">
        <v>401.37</v>
      </c>
      <c r="M409" s="114">
        <v>3956.56</v>
      </c>
      <c r="N409" s="114">
        <v>0</v>
      </c>
      <c r="O409" s="114">
        <v>1086.4000000000001</v>
      </c>
      <c r="P409" s="114">
        <v>8063.4</v>
      </c>
      <c r="Q409" s="114">
        <v>4680</v>
      </c>
      <c r="R409" s="114">
        <v>1140</v>
      </c>
      <c r="S409" s="114">
        <v>0</v>
      </c>
      <c r="T409" s="23">
        <v>0</v>
      </c>
      <c r="U409" s="114">
        <v>44593.13</v>
      </c>
      <c r="V409" s="23">
        <v>0</v>
      </c>
      <c r="W409" s="23">
        <f>V409+U409</f>
        <v>44593.13</v>
      </c>
      <c r="X409" s="26">
        <v>24800</v>
      </c>
      <c r="Y409" s="21">
        <v>0</v>
      </c>
      <c r="Z409" s="21">
        <v>220</v>
      </c>
      <c r="AA409" s="21">
        <v>210</v>
      </c>
      <c r="AB409" s="23">
        <f>W409/(D409+E409)</f>
        <v>4495.2752016129034</v>
      </c>
      <c r="AC409" s="23">
        <f>W409/Z409</f>
        <v>202.69604545454544</v>
      </c>
      <c r="AD409" s="23" t="s">
        <v>1787</v>
      </c>
      <c r="AE409" s="284"/>
    </row>
    <row r="410" spans="1:31" x14ac:dyDescent="0.25">
      <c r="A410" s="1" t="s">
        <v>650</v>
      </c>
      <c r="B410" s="31" t="s">
        <v>1264</v>
      </c>
      <c r="C410" s="21" t="s">
        <v>1277</v>
      </c>
      <c r="D410" s="1">
        <v>0</v>
      </c>
      <c r="E410" s="1">
        <v>9.98</v>
      </c>
      <c r="F410" s="1" t="s">
        <v>544</v>
      </c>
      <c r="G410" s="1" t="s">
        <v>1277</v>
      </c>
      <c r="H410" s="1">
        <v>0</v>
      </c>
      <c r="I410" s="1">
        <v>14</v>
      </c>
      <c r="J410" s="21">
        <v>11</v>
      </c>
      <c r="K410" s="13">
        <v>19474.5</v>
      </c>
      <c r="L410" s="13">
        <v>307.33</v>
      </c>
      <c r="M410" s="13">
        <v>3049.71</v>
      </c>
      <c r="N410" s="13">
        <v>0</v>
      </c>
      <c r="O410" s="13">
        <v>843.45</v>
      </c>
      <c r="P410" s="13">
        <v>4146.8999999999996</v>
      </c>
      <c r="Q410" s="13">
        <v>3720</v>
      </c>
      <c r="R410" s="13">
        <v>825</v>
      </c>
      <c r="S410" s="13">
        <v>0</v>
      </c>
      <c r="T410" s="13">
        <v>0</v>
      </c>
      <c r="U410" s="13">
        <v>32366.89</v>
      </c>
      <c r="V410" s="13">
        <v>0</v>
      </c>
      <c r="W410" s="13">
        <f>U410+V410</f>
        <v>32366.89</v>
      </c>
      <c r="X410" s="1">
        <v>17465</v>
      </c>
      <c r="Y410" s="1">
        <v>0</v>
      </c>
      <c r="Z410" s="1">
        <v>165</v>
      </c>
      <c r="AA410" s="1">
        <v>158</v>
      </c>
      <c r="AB410" s="13">
        <f>W410/(D410+E410)</f>
        <v>3243.1753507014027</v>
      </c>
      <c r="AC410" s="13">
        <f>W410/Z410</f>
        <v>196.1629696969697</v>
      </c>
      <c r="AD410" s="13" t="s">
        <v>1794</v>
      </c>
      <c r="AE410" s="285">
        <v>0.7</v>
      </c>
    </row>
    <row r="411" spans="1:31" x14ac:dyDescent="0.25">
      <c r="A411" s="21" t="s">
        <v>1279</v>
      </c>
      <c r="B411" s="38" t="s">
        <v>1316</v>
      </c>
      <c r="C411" s="21" t="s">
        <v>1319</v>
      </c>
      <c r="D411" s="21">
        <v>0</v>
      </c>
      <c r="E411" s="21">
        <v>11.8</v>
      </c>
      <c r="F411" s="21" t="s">
        <v>544</v>
      </c>
      <c r="G411" s="21" t="s">
        <v>1319</v>
      </c>
      <c r="H411" s="21">
        <v>0</v>
      </c>
      <c r="I411" s="21">
        <v>18</v>
      </c>
      <c r="J411" s="21">
        <v>11</v>
      </c>
      <c r="K411" s="23">
        <v>23369.4</v>
      </c>
      <c r="L411" s="23">
        <v>368.8</v>
      </c>
      <c r="M411" s="23">
        <v>3659.65</v>
      </c>
      <c r="N411" s="23">
        <v>0</v>
      </c>
      <c r="O411" s="23">
        <v>1012.14</v>
      </c>
      <c r="P411" s="23">
        <v>4976.28</v>
      </c>
      <c r="Q411" s="23">
        <v>4509</v>
      </c>
      <c r="R411" s="23">
        <v>990</v>
      </c>
      <c r="S411" s="23">
        <v>0</v>
      </c>
      <c r="T411" s="23">
        <v>0</v>
      </c>
      <c r="U411" s="23">
        <v>38885.269999999997</v>
      </c>
      <c r="V411" s="23">
        <v>0</v>
      </c>
      <c r="W411" s="23">
        <f>U411+V411</f>
        <v>38885.269999999997</v>
      </c>
      <c r="X411" s="21">
        <v>15750</v>
      </c>
      <c r="Y411" s="21">
        <v>0</v>
      </c>
      <c r="Z411" s="21">
        <v>198</v>
      </c>
      <c r="AA411" s="21">
        <v>194</v>
      </c>
      <c r="AB411" s="23">
        <f>W411/(D411+E411)</f>
        <v>3295.3618644067792</v>
      </c>
      <c r="AC411" s="23">
        <f>W411/Z411</f>
        <v>196.39025252525252</v>
      </c>
      <c r="AD411" s="23" t="s">
        <v>1786</v>
      </c>
      <c r="AE411" s="284">
        <v>0.53</v>
      </c>
    </row>
    <row r="412" spans="1:31" x14ac:dyDescent="0.25">
      <c r="A412" s="1" t="s">
        <v>1159</v>
      </c>
      <c r="B412" s="31" t="s">
        <v>1145</v>
      </c>
      <c r="C412" s="1" t="s">
        <v>1164</v>
      </c>
      <c r="D412" s="1">
        <v>11.8</v>
      </c>
      <c r="E412" s="1">
        <v>0</v>
      </c>
      <c r="F412" s="1" t="s">
        <v>177</v>
      </c>
      <c r="G412" s="1" t="s">
        <v>1164</v>
      </c>
      <c r="H412" s="1">
        <v>0</v>
      </c>
      <c r="I412" s="1">
        <v>20</v>
      </c>
      <c r="J412" s="1">
        <v>11</v>
      </c>
      <c r="K412" s="13">
        <v>24403</v>
      </c>
      <c r="L412" s="13">
        <v>384.12</v>
      </c>
      <c r="M412" s="13">
        <v>3821.51</v>
      </c>
      <c r="N412" s="13">
        <v>0</v>
      </c>
      <c r="O412" s="13">
        <v>1048.8</v>
      </c>
      <c r="P412" s="13">
        <v>2427.4</v>
      </c>
      <c r="Q412" s="13">
        <v>4680</v>
      </c>
      <c r="R412" s="13">
        <v>1140</v>
      </c>
      <c r="S412" s="13">
        <v>0</v>
      </c>
      <c r="T412" s="13">
        <v>0</v>
      </c>
      <c r="U412" s="13">
        <v>37904.83</v>
      </c>
      <c r="V412" s="13">
        <v>0</v>
      </c>
      <c r="W412" s="13">
        <f>U412+V412</f>
        <v>37904.83</v>
      </c>
      <c r="X412" s="1">
        <v>29500</v>
      </c>
      <c r="Y412" s="1">
        <v>0</v>
      </c>
      <c r="Z412" s="1">
        <v>220</v>
      </c>
      <c r="AA412" s="1">
        <v>161</v>
      </c>
      <c r="AB412" s="13">
        <f>W412/(D412+E412)</f>
        <v>3212.2737288135595</v>
      </c>
      <c r="AC412" s="13">
        <f>W412/Z412</f>
        <v>172.29468181818183</v>
      </c>
      <c r="AD412" s="13" t="s">
        <v>1786</v>
      </c>
      <c r="AE412" s="285"/>
    </row>
    <row r="413" spans="1:31" x14ac:dyDescent="0.25">
      <c r="A413" s="1" t="s">
        <v>650</v>
      </c>
      <c r="B413" s="31" t="s">
        <v>1284</v>
      </c>
      <c r="C413" s="21" t="s">
        <v>1312</v>
      </c>
      <c r="D413" s="1">
        <v>0</v>
      </c>
      <c r="E413" s="1">
        <v>11.96</v>
      </c>
      <c r="F413" s="1" t="s">
        <v>544</v>
      </c>
      <c r="G413" s="1" t="s">
        <v>1312</v>
      </c>
      <c r="H413" s="1">
        <v>0</v>
      </c>
      <c r="I413" s="1">
        <v>18</v>
      </c>
      <c r="J413" s="21">
        <v>11</v>
      </c>
      <c r="K413" s="13">
        <v>23369.4</v>
      </c>
      <c r="L413" s="13">
        <v>368.8</v>
      </c>
      <c r="M413" s="13">
        <v>3659.65</v>
      </c>
      <c r="N413" s="13">
        <v>0</v>
      </c>
      <c r="O413" s="13">
        <v>1012.14</v>
      </c>
      <c r="P413" s="13">
        <v>4976.28</v>
      </c>
      <c r="Q413" s="13">
        <v>4464</v>
      </c>
      <c r="R413" s="13">
        <v>990</v>
      </c>
      <c r="S413" s="13">
        <v>0</v>
      </c>
      <c r="T413" s="13">
        <v>0</v>
      </c>
      <c r="U413" s="13">
        <v>38840.269999999997</v>
      </c>
      <c r="V413" s="13">
        <v>0</v>
      </c>
      <c r="W413" s="13">
        <f>U413+V413</f>
        <v>38840.269999999997</v>
      </c>
      <c r="X413" s="1">
        <v>20947</v>
      </c>
      <c r="Y413" s="1">
        <v>0</v>
      </c>
      <c r="Z413" s="1">
        <v>198</v>
      </c>
      <c r="AA413" s="1">
        <v>184</v>
      </c>
      <c r="AB413" s="13">
        <f>W413/(D413+E413)</f>
        <v>3247.5142140468224</v>
      </c>
      <c r="AC413" s="13">
        <f>W413/Z413</f>
        <v>196.16297979797977</v>
      </c>
      <c r="AD413" s="13" t="s">
        <v>1788</v>
      </c>
      <c r="AE413" s="285">
        <v>0.7</v>
      </c>
    </row>
    <row r="414" spans="1:31" x14ac:dyDescent="0.25">
      <c r="A414" s="21" t="s">
        <v>1106</v>
      </c>
      <c r="B414" s="39" t="s">
        <v>1195</v>
      </c>
      <c r="C414" s="21" t="s">
        <v>1202</v>
      </c>
      <c r="D414" s="21">
        <v>11.968999999999999</v>
      </c>
      <c r="E414" s="21">
        <v>0</v>
      </c>
      <c r="F414" s="21" t="s">
        <v>177</v>
      </c>
      <c r="G414" s="21" t="s">
        <v>1202</v>
      </c>
      <c r="H414" s="21">
        <v>0</v>
      </c>
      <c r="I414" s="21">
        <v>12</v>
      </c>
      <c r="J414" s="21">
        <v>11</v>
      </c>
      <c r="K414" s="114">
        <v>15159.24</v>
      </c>
      <c r="L414" s="114">
        <v>240.82</v>
      </c>
      <c r="M414" s="114">
        <v>2373.94</v>
      </c>
      <c r="N414" s="114">
        <v>0</v>
      </c>
      <c r="O414" s="114">
        <v>651.84</v>
      </c>
      <c r="P414" s="114">
        <v>4838.04</v>
      </c>
      <c r="Q414" s="114">
        <v>2808</v>
      </c>
      <c r="R414" s="114">
        <v>684</v>
      </c>
      <c r="S414" s="114">
        <v>0</v>
      </c>
      <c r="T414" s="23">
        <v>0</v>
      </c>
      <c r="U414" s="114">
        <v>26755.88</v>
      </c>
      <c r="V414" s="23">
        <v>0</v>
      </c>
      <c r="W414" s="23">
        <f>U414+V414</f>
        <v>26755.88</v>
      </c>
      <c r="X414" s="21">
        <v>29923</v>
      </c>
      <c r="Y414" s="21">
        <v>0</v>
      </c>
      <c r="Z414" s="21">
        <v>132</v>
      </c>
      <c r="AA414" s="21">
        <v>128</v>
      </c>
      <c r="AB414" s="23">
        <f>W414/(D414+E414)</f>
        <v>2235.4315314562623</v>
      </c>
      <c r="AC414" s="23">
        <f>W414/Z414</f>
        <v>202.69606060606063</v>
      </c>
      <c r="AD414" s="23" t="s">
        <v>1788</v>
      </c>
      <c r="AE414" s="284"/>
    </row>
    <row r="415" spans="1:31" x14ac:dyDescent="0.25">
      <c r="A415" s="1" t="s">
        <v>1161</v>
      </c>
      <c r="B415" s="31" t="s">
        <v>1195</v>
      </c>
      <c r="C415" s="1" t="s">
        <v>1203</v>
      </c>
      <c r="D415" s="1">
        <v>9.9819999999999993</v>
      </c>
      <c r="E415" s="1">
        <v>0</v>
      </c>
      <c r="F415" s="1" t="s">
        <v>191</v>
      </c>
      <c r="G415" s="1" t="s">
        <v>1203</v>
      </c>
      <c r="H415" s="1">
        <v>0</v>
      </c>
      <c r="I415" s="1">
        <v>20</v>
      </c>
      <c r="J415" s="1">
        <v>11</v>
      </c>
      <c r="K415" s="13">
        <v>25265.4</v>
      </c>
      <c r="L415" s="13">
        <v>401.37</v>
      </c>
      <c r="M415" s="13">
        <v>3956.56</v>
      </c>
      <c r="N415" s="13">
        <v>0</v>
      </c>
      <c r="O415" s="13">
        <v>1086.4000000000001</v>
      </c>
      <c r="P415" s="13">
        <v>8063.4</v>
      </c>
      <c r="Q415" s="13">
        <v>4680</v>
      </c>
      <c r="R415" s="13">
        <v>1140</v>
      </c>
      <c r="S415" s="13">
        <v>0</v>
      </c>
      <c r="T415" s="13">
        <v>0</v>
      </c>
      <c r="U415" s="13">
        <v>44593.13</v>
      </c>
      <c r="V415" s="13">
        <v>0</v>
      </c>
      <c r="W415" s="13">
        <f>U415+V415</f>
        <v>44593.13</v>
      </c>
      <c r="X415" s="1">
        <f>2500*9.982</f>
        <v>24955</v>
      </c>
      <c r="Y415" s="1">
        <v>0</v>
      </c>
      <c r="Z415" s="1">
        <v>220</v>
      </c>
      <c r="AA415" s="1">
        <v>190</v>
      </c>
      <c r="AB415" s="13">
        <f>W415/(D415+E415)</f>
        <v>4467.3542376277301</v>
      </c>
      <c r="AC415" s="13">
        <f>W415/Z415</f>
        <v>202.69604545454544</v>
      </c>
      <c r="AD415" s="13" t="s">
        <v>1788</v>
      </c>
      <c r="AE415" s="285"/>
    </row>
    <row r="416" spans="1:31" x14ac:dyDescent="0.25">
      <c r="A416" s="21" t="s">
        <v>1106</v>
      </c>
      <c r="B416" s="39" t="s">
        <v>1284</v>
      </c>
      <c r="C416" s="21" t="s">
        <v>1307</v>
      </c>
      <c r="D416" s="21">
        <v>12.4</v>
      </c>
      <c r="E416" s="21">
        <v>0</v>
      </c>
      <c r="F416" s="21" t="s">
        <v>177</v>
      </c>
      <c r="G416" s="21" t="s">
        <v>1307</v>
      </c>
      <c r="H416" s="21">
        <v>0</v>
      </c>
      <c r="I416" s="21">
        <v>20</v>
      </c>
      <c r="J416" s="21">
        <v>11</v>
      </c>
      <c r="K416" s="114">
        <v>26175.599999999999</v>
      </c>
      <c r="L416" s="114">
        <v>413.97</v>
      </c>
      <c r="M416" s="114">
        <v>4099.1000000000004</v>
      </c>
      <c r="N416" s="114">
        <v>0</v>
      </c>
      <c r="O416" s="114">
        <v>1124.5999999999999</v>
      </c>
      <c r="P416" s="114">
        <v>5529.2</v>
      </c>
      <c r="Q416" s="114">
        <v>3484</v>
      </c>
      <c r="R416" s="114">
        <v>1100</v>
      </c>
      <c r="S416" s="114">
        <v>0</v>
      </c>
      <c r="T416" s="23">
        <v>0</v>
      </c>
      <c r="U416" s="114">
        <v>41926.47</v>
      </c>
      <c r="V416" s="23">
        <v>0</v>
      </c>
      <c r="W416" s="23">
        <f>U416+V416</f>
        <v>41926.47</v>
      </c>
      <c r="X416" s="21">
        <v>31000</v>
      </c>
      <c r="Y416" s="21">
        <v>0</v>
      </c>
      <c r="Z416" s="21">
        <v>220</v>
      </c>
      <c r="AA416" s="21">
        <v>198</v>
      </c>
      <c r="AB416" s="23">
        <f>W416/(D416+E416)</f>
        <v>3381.1669354838709</v>
      </c>
      <c r="AC416" s="23">
        <f>W416/Z416</f>
        <v>190.57486363636363</v>
      </c>
      <c r="AD416" s="23" t="s">
        <v>1793</v>
      </c>
      <c r="AE416" s="284"/>
    </row>
    <row r="417" spans="1:31" x14ac:dyDescent="0.25">
      <c r="A417" s="1" t="s">
        <v>1161</v>
      </c>
      <c r="B417" s="31" t="s">
        <v>1264</v>
      </c>
      <c r="C417" s="1" t="s">
        <v>1282</v>
      </c>
      <c r="D417" s="1">
        <v>12.27</v>
      </c>
      <c r="E417" s="1">
        <v>0</v>
      </c>
      <c r="F417" s="1" t="s">
        <v>191</v>
      </c>
      <c r="G417" s="1" t="s">
        <v>1282</v>
      </c>
      <c r="H417" s="1">
        <v>0</v>
      </c>
      <c r="I417" s="1">
        <v>20</v>
      </c>
      <c r="J417" s="1">
        <v>11</v>
      </c>
      <c r="K417" s="13">
        <v>26175.599999999999</v>
      </c>
      <c r="L417" s="13">
        <v>413.97</v>
      </c>
      <c r="M417" s="13">
        <v>4099.1000000000004</v>
      </c>
      <c r="N417" s="13">
        <v>0</v>
      </c>
      <c r="O417" s="13">
        <v>1124.5999999999999</v>
      </c>
      <c r="P417" s="13">
        <v>5529.2</v>
      </c>
      <c r="Q417" s="13">
        <v>3484</v>
      </c>
      <c r="R417" s="13">
        <v>1100</v>
      </c>
      <c r="S417" s="13">
        <v>0</v>
      </c>
      <c r="T417" s="13">
        <v>0</v>
      </c>
      <c r="U417" s="13">
        <v>41926.47</v>
      </c>
      <c r="V417" s="13">
        <v>0</v>
      </c>
      <c r="W417" s="13">
        <f>U417+V417</f>
        <v>41926.47</v>
      </c>
      <c r="X417" s="1">
        <v>30675</v>
      </c>
      <c r="Y417" s="1">
        <v>0</v>
      </c>
      <c r="Z417" s="1">
        <v>220</v>
      </c>
      <c r="AA417" s="1">
        <v>201</v>
      </c>
      <c r="AB417" s="13">
        <f>W417/(D417+E417)</f>
        <v>3416.9902200489</v>
      </c>
      <c r="AC417" s="13">
        <f>W417/Z417</f>
        <v>190.57486363636363</v>
      </c>
      <c r="AD417" s="13" t="s">
        <v>1789</v>
      </c>
      <c r="AE417" s="285"/>
    </row>
    <row r="418" spans="1:31" x14ac:dyDescent="0.25">
      <c r="A418" s="21" t="s">
        <v>990</v>
      </c>
      <c r="B418" s="38" t="s">
        <v>1284</v>
      </c>
      <c r="C418" s="21" t="s">
        <v>1289</v>
      </c>
      <c r="D418" s="21">
        <v>12.38</v>
      </c>
      <c r="E418" s="21">
        <v>0</v>
      </c>
      <c r="F418" s="21" t="s">
        <v>191</v>
      </c>
      <c r="G418" s="21" t="s">
        <v>1289</v>
      </c>
      <c r="H418" s="21">
        <v>0</v>
      </c>
      <c r="I418" s="21">
        <v>11</v>
      </c>
      <c r="J418" s="21">
        <v>11</v>
      </c>
      <c r="K418" s="23">
        <v>26175.599999999999</v>
      </c>
      <c r="L418" s="23">
        <v>413.97</v>
      </c>
      <c r="M418" s="23">
        <v>4099.1000000000004</v>
      </c>
      <c r="N418" s="23">
        <v>0</v>
      </c>
      <c r="O418" s="23">
        <v>1124.5999999999999</v>
      </c>
      <c r="P418" s="23">
        <v>5529.2</v>
      </c>
      <c r="Q418" s="23">
        <v>3484</v>
      </c>
      <c r="R418" s="23">
        <v>1100</v>
      </c>
      <c r="S418" s="23">
        <v>0</v>
      </c>
      <c r="T418" s="23">
        <v>0</v>
      </c>
      <c r="U418" s="23">
        <v>41926.47</v>
      </c>
      <c r="V418" s="23">
        <v>0</v>
      </c>
      <c r="W418" s="23">
        <f>U418+V418</f>
        <v>41926.47</v>
      </c>
      <c r="X418" s="21">
        <v>30950</v>
      </c>
      <c r="Y418" s="21">
        <v>0</v>
      </c>
      <c r="Z418" s="21">
        <v>220</v>
      </c>
      <c r="AA418" s="21">
        <v>222</v>
      </c>
      <c r="AB418" s="23">
        <f>W418/(D418+E418)</f>
        <v>3386.629240710824</v>
      </c>
      <c r="AC418" s="23">
        <f>W418/Z418</f>
        <v>190.57486363636363</v>
      </c>
      <c r="AD418" s="23" t="s">
        <v>1792</v>
      </c>
      <c r="AE418" s="284"/>
    </row>
    <row r="419" spans="1:31" x14ac:dyDescent="0.25">
      <c r="A419" s="152" t="s">
        <v>990</v>
      </c>
      <c r="B419" s="38" t="s">
        <v>1354</v>
      </c>
      <c r="C419" s="21" t="s">
        <v>1362</v>
      </c>
      <c r="D419" s="21">
        <v>16.93</v>
      </c>
      <c r="E419" s="21">
        <v>0</v>
      </c>
      <c r="F419" s="21" t="s">
        <v>191</v>
      </c>
      <c r="G419" s="21" t="s">
        <v>1362</v>
      </c>
      <c r="H419" s="21">
        <v>0</v>
      </c>
      <c r="I419" s="21">
        <v>20</v>
      </c>
      <c r="J419" s="21">
        <v>11</v>
      </c>
      <c r="K419" s="23">
        <v>26420.400000000001</v>
      </c>
      <c r="L419" s="23">
        <v>418.86</v>
      </c>
      <c r="M419" s="23">
        <v>4137.43</v>
      </c>
      <c r="N419" s="23">
        <v>0</v>
      </c>
      <c r="O419" s="23">
        <v>1144.5999999999999</v>
      </c>
      <c r="P419" s="23">
        <v>8499.4</v>
      </c>
      <c r="Q419" s="23">
        <v>3516</v>
      </c>
      <c r="R419" s="23">
        <v>1100</v>
      </c>
      <c r="S419" s="23">
        <v>0</v>
      </c>
      <c r="T419" s="23">
        <v>0</v>
      </c>
      <c r="U419" s="23">
        <v>45236.69</v>
      </c>
      <c r="V419" s="23">
        <v>0</v>
      </c>
      <c r="W419" s="23">
        <f>U419+V419</f>
        <v>45236.69</v>
      </c>
      <c r="X419" s="21">
        <v>42325</v>
      </c>
      <c r="Y419" s="21">
        <v>0</v>
      </c>
      <c r="Z419" s="21">
        <v>220</v>
      </c>
      <c r="AA419" s="21">
        <v>210</v>
      </c>
      <c r="AB419" s="23">
        <f>W419/(D419+E419)</f>
        <v>2671.9840519787363</v>
      </c>
      <c r="AC419" s="23">
        <f>W419/Z419</f>
        <v>205.6213181818182</v>
      </c>
      <c r="AD419" s="23" t="s">
        <v>1829</v>
      </c>
      <c r="AE419" s="284"/>
    </row>
    <row r="420" spans="1:31" x14ac:dyDescent="0.25">
      <c r="A420" s="21" t="s">
        <v>990</v>
      </c>
      <c r="B420" s="38" t="s">
        <v>1890</v>
      </c>
      <c r="C420" s="21" t="s">
        <v>1952</v>
      </c>
      <c r="D420" s="21">
        <v>16.989999999999998</v>
      </c>
      <c r="E420" s="21">
        <v>0</v>
      </c>
      <c r="F420" s="21" t="s">
        <v>191</v>
      </c>
      <c r="G420" s="21" t="s">
        <v>1952</v>
      </c>
      <c r="H420" s="21">
        <v>0</v>
      </c>
      <c r="I420" s="21">
        <v>20</v>
      </c>
      <c r="J420" s="21">
        <v>11</v>
      </c>
      <c r="K420" s="23">
        <v>26420.400000000001</v>
      </c>
      <c r="L420" s="23">
        <v>418.86</v>
      </c>
      <c r="M420" s="23">
        <v>4137.43</v>
      </c>
      <c r="N420" s="23">
        <v>0</v>
      </c>
      <c r="O420" s="23">
        <v>1144.5999999999999</v>
      </c>
      <c r="P420" s="23">
        <v>8499.4</v>
      </c>
      <c r="Q420" s="23">
        <v>3516</v>
      </c>
      <c r="R420" s="23">
        <v>1100</v>
      </c>
      <c r="S420" s="23">
        <v>0</v>
      </c>
      <c r="T420" s="23">
        <v>0</v>
      </c>
      <c r="U420" s="23">
        <v>45236.69</v>
      </c>
      <c r="V420" s="23">
        <v>0</v>
      </c>
      <c r="W420" s="23">
        <f>U420+V420</f>
        <v>45236.69</v>
      </c>
      <c r="X420" s="21">
        <v>42475</v>
      </c>
      <c r="Y420" s="21">
        <v>0</v>
      </c>
      <c r="Z420" s="21">
        <v>220</v>
      </c>
      <c r="AA420" s="21">
        <v>220</v>
      </c>
      <c r="AB420" s="23">
        <f>W420/(D420+E420)</f>
        <v>2662.5479693937614</v>
      </c>
      <c r="AC420" s="23">
        <f>W420/Z420</f>
        <v>205.6213181818182</v>
      </c>
      <c r="AD420" s="23" t="s">
        <v>1953</v>
      </c>
      <c r="AE420" s="284"/>
    </row>
    <row r="421" spans="1:31" x14ac:dyDescent="0.25">
      <c r="A421" s="1" t="s">
        <v>1161</v>
      </c>
      <c r="B421" s="31" t="s">
        <v>1284</v>
      </c>
      <c r="C421" s="1" t="s">
        <v>1314</v>
      </c>
      <c r="D421" s="1">
        <v>8.9499999999999993</v>
      </c>
      <c r="E421" s="1">
        <v>0</v>
      </c>
      <c r="F421" s="1" t="s">
        <v>191</v>
      </c>
      <c r="G421" s="1" t="s">
        <v>1314</v>
      </c>
      <c r="H421" s="1">
        <v>0</v>
      </c>
      <c r="I421" s="1">
        <v>15</v>
      </c>
      <c r="J421" s="1">
        <v>11</v>
      </c>
      <c r="K421" s="13">
        <v>19474.5</v>
      </c>
      <c r="L421" s="13">
        <v>307.33</v>
      </c>
      <c r="M421" s="13">
        <v>3049.71</v>
      </c>
      <c r="N421" s="13">
        <v>0</v>
      </c>
      <c r="O421" s="13">
        <v>843.45</v>
      </c>
      <c r="P421" s="13">
        <v>4146.8999999999996</v>
      </c>
      <c r="Q421" s="13">
        <v>2637</v>
      </c>
      <c r="R421" s="13">
        <v>825</v>
      </c>
      <c r="S421" s="13">
        <v>0</v>
      </c>
      <c r="T421" s="13">
        <v>0</v>
      </c>
      <c r="U421" s="13">
        <v>31283.89</v>
      </c>
      <c r="V421" s="13">
        <v>0</v>
      </c>
      <c r="W421" s="13">
        <f>U421+V421</f>
        <v>31283.89</v>
      </c>
      <c r="X421" s="1">
        <v>22375</v>
      </c>
      <c r="Y421" s="1">
        <v>0</v>
      </c>
      <c r="Z421" s="1">
        <v>165</v>
      </c>
      <c r="AA421" s="1">
        <v>143</v>
      </c>
      <c r="AB421" s="13">
        <f>W421/(D421+E421)</f>
        <v>3495.4067039106149</v>
      </c>
      <c r="AC421" s="13">
        <f>W421/Z421</f>
        <v>189.59933333333333</v>
      </c>
      <c r="AD421" s="13" t="s">
        <v>1790</v>
      </c>
      <c r="AE421" s="285"/>
    </row>
    <row r="422" spans="1:31" x14ac:dyDescent="0.25">
      <c r="A422" s="152" t="s">
        <v>1106</v>
      </c>
      <c r="B422" s="39" t="s">
        <v>1330</v>
      </c>
      <c r="C422" s="21" t="s">
        <v>1344</v>
      </c>
      <c r="D422" s="21">
        <v>9.02</v>
      </c>
      <c r="E422" s="21">
        <v>0</v>
      </c>
      <c r="F422" s="21" t="s">
        <v>177</v>
      </c>
      <c r="G422" s="21" t="s">
        <v>1344</v>
      </c>
      <c r="H422" s="21">
        <v>0</v>
      </c>
      <c r="I422" s="21">
        <v>20</v>
      </c>
      <c r="J422" s="21">
        <v>11</v>
      </c>
      <c r="K422" s="114">
        <v>22071.1</v>
      </c>
      <c r="L422" s="114">
        <v>348.31</v>
      </c>
      <c r="M422" s="114">
        <v>3456.33</v>
      </c>
      <c r="N422" s="114">
        <v>0</v>
      </c>
      <c r="O422" s="114">
        <v>955.91</v>
      </c>
      <c r="P422" s="114">
        <v>4699.82</v>
      </c>
      <c r="Q422" s="114">
        <v>2988.6</v>
      </c>
      <c r="R422" s="114">
        <v>935</v>
      </c>
      <c r="S422" s="114">
        <v>0</v>
      </c>
      <c r="T422" s="23">
        <v>0</v>
      </c>
      <c r="U422" s="114">
        <v>35455.07</v>
      </c>
      <c r="V422" s="23">
        <v>0</v>
      </c>
      <c r="W422" s="23">
        <f>U422+V422</f>
        <v>35455.07</v>
      </c>
      <c r="X422" s="21">
        <v>22550</v>
      </c>
      <c r="Y422" s="21">
        <v>0</v>
      </c>
      <c r="Z422" s="21">
        <v>220</v>
      </c>
      <c r="AA422" s="21">
        <v>187</v>
      </c>
      <c r="AB422" s="23">
        <f>W422/(D422+E422)</f>
        <v>3930.717294900222</v>
      </c>
      <c r="AC422" s="23">
        <f>W422/Z422</f>
        <v>161.15940909090909</v>
      </c>
      <c r="AD422" s="23" t="s">
        <v>1831</v>
      </c>
      <c r="AE422" s="284"/>
    </row>
    <row r="423" spans="1:31" x14ac:dyDescent="0.25">
      <c r="A423" s="1" t="s">
        <v>1161</v>
      </c>
      <c r="B423" s="31" t="s">
        <v>1354</v>
      </c>
      <c r="C423" s="1" t="s">
        <v>1361</v>
      </c>
      <c r="D423" s="1">
        <v>9.9700000000000006</v>
      </c>
      <c r="E423" s="1">
        <v>0</v>
      </c>
      <c r="F423" s="1" t="s">
        <v>191</v>
      </c>
      <c r="G423" s="1" t="s">
        <v>1361</v>
      </c>
      <c r="H423" s="1">
        <v>0</v>
      </c>
      <c r="I423" s="1">
        <v>20</v>
      </c>
      <c r="J423" s="1">
        <v>11</v>
      </c>
      <c r="K423" s="13">
        <v>25966</v>
      </c>
      <c r="L423" s="13">
        <v>409.78</v>
      </c>
      <c r="M423" s="13">
        <v>4066.28</v>
      </c>
      <c r="N423" s="13">
        <v>0</v>
      </c>
      <c r="O423" s="13">
        <v>1124.5999999999999</v>
      </c>
      <c r="P423" s="13">
        <v>5529.2</v>
      </c>
      <c r="Q423" s="13">
        <v>3516</v>
      </c>
      <c r="R423" s="13">
        <v>1100</v>
      </c>
      <c r="S423" s="13">
        <v>0</v>
      </c>
      <c r="T423" s="13">
        <v>0</v>
      </c>
      <c r="U423" s="13">
        <v>41711.86</v>
      </c>
      <c r="V423" s="13">
        <v>0</v>
      </c>
      <c r="W423" s="13">
        <f>U423+V423</f>
        <v>41711.86</v>
      </c>
      <c r="X423" s="1">
        <v>24925</v>
      </c>
      <c r="Y423" s="1">
        <v>0</v>
      </c>
      <c r="Z423" s="1">
        <v>220</v>
      </c>
      <c r="AA423" s="1">
        <v>156</v>
      </c>
      <c r="AB423" s="13">
        <f>W423/(D423+E423)</f>
        <v>4183.7372116349043</v>
      </c>
      <c r="AC423" s="13">
        <f>W423/Z423</f>
        <v>189.59936363636365</v>
      </c>
      <c r="AD423" s="13" t="s">
        <v>1827</v>
      </c>
      <c r="AE423" s="285"/>
    </row>
    <row r="424" spans="1:31" x14ac:dyDescent="0.25">
      <c r="A424" s="21" t="s">
        <v>1161</v>
      </c>
      <c r="B424" s="31" t="s">
        <v>1865</v>
      </c>
      <c r="C424" s="1" t="s">
        <v>1870</v>
      </c>
      <c r="D424" s="1">
        <v>9.27</v>
      </c>
      <c r="E424" s="1">
        <v>0</v>
      </c>
      <c r="F424" s="1" t="s">
        <v>191</v>
      </c>
      <c r="G424" s="1" t="s">
        <v>1870</v>
      </c>
      <c r="H424" s="1">
        <v>0</v>
      </c>
      <c r="I424" s="1">
        <v>18</v>
      </c>
      <c r="J424" s="1">
        <v>11</v>
      </c>
      <c r="K424" s="13">
        <v>23369.4</v>
      </c>
      <c r="L424" s="13">
        <v>368.8</v>
      </c>
      <c r="M424" s="13">
        <v>3659.65</v>
      </c>
      <c r="N424" s="13">
        <v>0</v>
      </c>
      <c r="O424" s="13">
        <v>1012.14</v>
      </c>
      <c r="P424" s="13">
        <v>4976.28</v>
      </c>
      <c r="Q424" s="13">
        <v>3164.4</v>
      </c>
      <c r="R424" s="13">
        <v>990</v>
      </c>
      <c r="S424" s="13">
        <v>0</v>
      </c>
      <c r="T424" s="13">
        <v>0</v>
      </c>
      <c r="U424" s="13">
        <v>37540.67</v>
      </c>
      <c r="V424" s="13">
        <v>0</v>
      </c>
      <c r="W424" s="13">
        <f>U424+V424</f>
        <v>37540.67</v>
      </c>
      <c r="X424" s="1">
        <v>23175</v>
      </c>
      <c r="Y424" s="1">
        <v>0</v>
      </c>
      <c r="Z424" s="1">
        <v>198</v>
      </c>
      <c r="AA424" s="1">
        <v>160</v>
      </c>
      <c r="AB424" s="13">
        <f>W424/(D424+E424)</f>
        <v>4049.6947141316073</v>
      </c>
      <c r="AC424" s="13">
        <f>W424/Z424</f>
        <v>189.59934343434344</v>
      </c>
      <c r="AD424" s="13" t="s">
        <v>1871</v>
      </c>
      <c r="AE424" s="285"/>
    </row>
    <row r="425" spans="1:31" x14ac:dyDescent="0.25">
      <c r="A425" s="21" t="s">
        <v>238</v>
      </c>
      <c r="B425" s="39" t="s">
        <v>256</v>
      </c>
      <c r="C425" s="21" t="s">
        <v>247</v>
      </c>
      <c r="D425" s="21">
        <v>13.8</v>
      </c>
      <c r="E425" s="21">
        <v>0</v>
      </c>
      <c r="F425" s="21" t="s">
        <v>177</v>
      </c>
      <c r="G425" s="21" t="s">
        <v>247</v>
      </c>
      <c r="H425" s="21">
        <v>0</v>
      </c>
      <c r="I425" s="21">
        <v>20</v>
      </c>
      <c r="J425" s="21">
        <v>12</v>
      </c>
      <c r="K425" s="23">
        <v>14124</v>
      </c>
      <c r="L425" s="23">
        <v>0</v>
      </c>
      <c r="M425" s="114">
        <v>2824.8</v>
      </c>
      <c r="N425" s="114">
        <v>0</v>
      </c>
      <c r="O425" s="114">
        <v>1025.4000000000001</v>
      </c>
      <c r="P425" s="114">
        <v>43</v>
      </c>
      <c r="Q425" s="114">
        <v>4648.3999999999996</v>
      </c>
      <c r="R425" s="114">
        <v>700</v>
      </c>
      <c r="S425" s="114">
        <v>0</v>
      </c>
      <c r="T425" s="23">
        <v>0</v>
      </c>
      <c r="U425" s="114">
        <v>24655.599999999999</v>
      </c>
      <c r="V425" s="23">
        <v>0</v>
      </c>
      <c r="W425" s="23">
        <f>U425+V425</f>
        <v>24655.599999999999</v>
      </c>
      <c r="X425" s="21">
        <v>34500</v>
      </c>
      <c r="Y425" s="21">
        <v>0</v>
      </c>
      <c r="Z425" s="21">
        <v>240</v>
      </c>
      <c r="AA425" s="21">
        <v>225</v>
      </c>
      <c r="AB425" s="23">
        <f>W425/(D425+E425)</f>
        <v>1786.63768115942</v>
      </c>
      <c r="AC425" s="23">
        <f>W425/Z425</f>
        <v>102.73166666666665</v>
      </c>
      <c r="AD425" s="23" t="s">
        <v>1524</v>
      </c>
      <c r="AE425" s="284"/>
    </row>
    <row r="426" spans="1:31" x14ac:dyDescent="0.25">
      <c r="A426" s="21" t="s">
        <v>374</v>
      </c>
      <c r="B426" s="38" t="s">
        <v>642</v>
      </c>
      <c r="C426" s="21" t="s">
        <v>641</v>
      </c>
      <c r="D426" s="21">
        <v>7</v>
      </c>
      <c r="E426" s="21">
        <v>0</v>
      </c>
      <c r="F426" s="21" t="s">
        <v>177</v>
      </c>
      <c r="G426" s="21" t="s">
        <v>641</v>
      </c>
      <c r="H426" s="21">
        <v>0</v>
      </c>
      <c r="I426" s="21">
        <v>20</v>
      </c>
      <c r="J426" s="21">
        <v>11</v>
      </c>
      <c r="K426" s="23">
        <v>20574.599999999999</v>
      </c>
      <c r="L426" s="23">
        <v>0</v>
      </c>
      <c r="M426" s="23">
        <v>4114.92</v>
      </c>
      <c r="N426" s="23">
        <v>0</v>
      </c>
      <c r="O426" s="23">
        <v>957</v>
      </c>
      <c r="P426" s="23">
        <v>1669.8</v>
      </c>
      <c r="Q426" s="23">
        <v>10362</v>
      </c>
      <c r="R426" s="23">
        <v>1000</v>
      </c>
      <c r="S426" s="23">
        <v>0</v>
      </c>
      <c r="T426" s="23">
        <v>8000</v>
      </c>
      <c r="U426" s="23">
        <v>46678.32</v>
      </c>
      <c r="V426" s="23">
        <v>0</v>
      </c>
      <c r="W426" s="23">
        <f>U426+V426</f>
        <v>46678.32</v>
      </c>
      <c r="X426" s="21">
        <v>65000</v>
      </c>
      <c r="Y426" s="21">
        <v>20</v>
      </c>
      <c r="Z426" s="21">
        <v>240</v>
      </c>
      <c r="AA426" s="21">
        <v>223</v>
      </c>
      <c r="AB426" s="23">
        <f>W426/(D426+E426)</f>
        <v>6668.3314285714287</v>
      </c>
      <c r="AC426" s="23">
        <f>W426/Z426</f>
        <v>194.49299999999999</v>
      </c>
      <c r="AD426" s="23" t="s">
        <v>1929</v>
      </c>
      <c r="AE426" s="284"/>
    </row>
    <row r="427" spans="1:31" x14ac:dyDescent="0.25">
      <c r="A427" s="21" t="s">
        <v>374</v>
      </c>
      <c r="B427" s="38" t="s">
        <v>562</v>
      </c>
      <c r="C427" s="21" t="s">
        <v>587</v>
      </c>
      <c r="D427" s="21">
        <v>26</v>
      </c>
      <c r="E427" s="21">
        <v>0</v>
      </c>
      <c r="F427" s="21" t="s">
        <v>177</v>
      </c>
      <c r="G427" s="21" t="s">
        <v>587</v>
      </c>
      <c r="H427" s="21">
        <v>0</v>
      </c>
      <c r="I427" s="21">
        <v>20</v>
      </c>
      <c r="J427" s="21">
        <v>11</v>
      </c>
      <c r="K427" s="23">
        <v>20278.8</v>
      </c>
      <c r="L427" s="23">
        <v>0</v>
      </c>
      <c r="M427" s="23">
        <v>4055.76</v>
      </c>
      <c r="N427" s="23">
        <v>0</v>
      </c>
      <c r="O427" s="23">
        <v>957</v>
      </c>
      <c r="P427" s="23">
        <v>405</v>
      </c>
      <c r="Q427" s="23">
        <v>10362</v>
      </c>
      <c r="R427" s="23">
        <v>998.8</v>
      </c>
      <c r="S427" s="23">
        <v>0</v>
      </c>
      <c r="T427" s="23">
        <v>9600</v>
      </c>
      <c r="U427" s="23">
        <v>46657.36</v>
      </c>
      <c r="V427" s="23">
        <v>0</v>
      </c>
      <c r="W427" s="23">
        <f>U427+V427</f>
        <v>46657.36</v>
      </c>
      <c r="X427" s="21">
        <v>0</v>
      </c>
      <c r="Y427" s="21">
        <v>20</v>
      </c>
      <c r="Z427" s="21">
        <v>220</v>
      </c>
      <c r="AA427" s="21">
        <v>239</v>
      </c>
      <c r="AB427" s="23">
        <f>W427/(D427+E427)</f>
        <v>1794.5138461538461</v>
      </c>
      <c r="AC427" s="23">
        <f>W427/Z427</f>
        <v>212.07890909090909</v>
      </c>
      <c r="AD427" s="23"/>
      <c r="AE427" s="284"/>
    </row>
  </sheetData>
  <sortState ref="A2:AE427">
    <sortCondition ref="AD2:AD427"/>
  </sortState>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89</vt:i4>
      </vt:variant>
    </vt:vector>
  </HeadingPairs>
  <TitlesOfParts>
    <vt:vector size="89" baseType="lpstr">
      <vt:lpstr>TOTAL SUMMARY</vt:lpstr>
      <vt:lpstr>Xolani Tiem(A)</vt:lpstr>
      <vt:lpstr>Vuyani Dyasi(A)</vt:lpstr>
      <vt:lpstr>Eddie Lucas(A)</vt:lpstr>
      <vt:lpstr>Eden August(A)</vt:lpstr>
      <vt:lpstr>Raymond Jeyi(A)</vt:lpstr>
      <vt:lpstr>Zolile Hanabe(A)</vt:lpstr>
      <vt:lpstr>Nyanisile Williams (A)</vt:lpstr>
      <vt:lpstr>Thando Sithole(A)</vt:lpstr>
      <vt:lpstr>Anderson Njenje(A)</vt:lpstr>
      <vt:lpstr>F.Andries(A)</vt:lpstr>
      <vt:lpstr>FA Maxham(A)</vt:lpstr>
      <vt:lpstr>TN Kula(A)</vt:lpstr>
      <vt:lpstr>MA Nombande(A)</vt:lpstr>
      <vt:lpstr>Mamkeli Grootboom(A)</vt:lpstr>
      <vt:lpstr>Wellington Betsha(A)</vt:lpstr>
      <vt:lpstr>Ntombomzi Jeyi(A)</vt:lpstr>
      <vt:lpstr>Krisjan Lakay(A)</vt:lpstr>
      <vt:lpstr>Lona Lunje Trading (A)</vt:lpstr>
      <vt:lpstr>Bovista PTY Ltd(A)</vt:lpstr>
      <vt:lpstr>ADDO SUMMARY</vt:lpstr>
      <vt:lpstr>C.Vulindlu(F)</vt:lpstr>
      <vt:lpstr>M.H.Sodladla(F)</vt:lpstr>
      <vt:lpstr>P.Dondashe (F)</vt:lpstr>
      <vt:lpstr>L.Minyelela (F)</vt:lpstr>
      <vt:lpstr>Mbali Mzizi(F)</vt:lpstr>
      <vt:lpstr>Xoliswa Ndibaza(F)</vt:lpstr>
      <vt:lpstr>Mkatali Mzwanele(F)</vt:lpstr>
      <vt:lpstr>Q.S.Sodladla (F)</vt:lpstr>
      <vt:lpstr>Ronnie Xonka(F)</vt:lpstr>
      <vt:lpstr>A.Nxadi(F)</vt:lpstr>
      <vt:lpstr>Andile Quangule (F)</vt:lpstr>
      <vt:lpstr>W.Gidane (F)</vt:lpstr>
      <vt:lpstr>Nikelwa Ndwayana(F)</vt:lpstr>
      <vt:lpstr>Liyanda Mgilane(F)</vt:lpstr>
      <vt:lpstr>M.Nkone (F)</vt:lpstr>
      <vt:lpstr>N.Mani(F)</vt:lpstr>
      <vt:lpstr>B.Ndlebe(F)</vt:lpstr>
      <vt:lpstr>Thembela James(F)</vt:lpstr>
      <vt:lpstr>Khanya Maleki(F)</vt:lpstr>
      <vt:lpstr>Thulani Mfundisi(F)</vt:lpstr>
      <vt:lpstr>Ntembeko Kilani(F)</vt:lpstr>
      <vt:lpstr>Brenda Thembani(F)</vt:lpstr>
      <vt:lpstr>Vuyelwa Bester(F)</vt:lpstr>
      <vt:lpstr>Nobuzwe Frank(F)</vt:lpstr>
      <vt:lpstr>Bongiswa James(f)</vt:lpstr>
      <vt:lpstr>Msondezi Ngcibi(F)</vt:lpstr>
      <vt:lpstr>Zolani Sihawu(F)</vt:lpstr>
      <vt:lpstr>Xolisa Pongolo(F)</vt:lpstr>
      <vt:lpstr>Sibongile Bester(F)</vt:lpstr>
      <vt:lpstr>Vuyokazi Geqiwe(F)</vt:lpstr>
      <vt:lpstr>Phumla Nkone(F)</vt:lpstr>
      <vt:lpstr>Sitembele Mzizi(F)</vt:lpstr>
      <vt:lpstr>FISH RIVER SUMMARY</vt:lpstr>
      <vt:lpstr>Abbey Lukas(B)</vt:lpstr>
      <vt:lpstr>Colette Zealand(B)</vt:lpstr>
      <vt:lpstr>Danita Dlamini(B)</vt:lpstr>
      <vt:lpstr>S.Grundling(B)</vt:lpstr>
      <vt:lpstr>J.J.Swartz (B)</vt:lpstr>
      <vt:lpstr>George Kleinbooi (B)</vt:lpstr>
      <vt:lpstr>Z.L.Ngcayisa(B)</vt:lpstr>
      <vt:lpstr>Loretta Smith (B)</vt:lpstr>
      <vt:lpstr>Kiewiet Witbooi(B)</vt:lpstr>
      <vt:lpstr>Sappie Kleinbooi (B)</vt:lpstr>
      <vt:lpstr>Patricia Nelson (B)</vt:lpstr>
      <vt:lpstr>Lee-Ann Bam(B)</vt:lpstr>
      <vt:lpstr>Pieter Rossouw (B)</vt:lpstr>
      <vt:lpstr>Piet Baardman (B)</vt:lpstr>
      <vt:lpstr>Johannes Wildshut(B)</vt:lpstr>
      <vt:lpstr>Gasie Saayman (B)</vt:lpstr>
      <vt:lpstr>Elmara Swartz(B)</vt:lpstr>
      <vt:lpstr>Marion Grootboom(B)</vt:lpstr>
      <vt:lpstr>Salten Magiellies(B)</vt:lpstr>
      <vt:lpstr>Michael Grootboom(B)</vt:lpstr>
      <vt:lpstr>Jeandre Erasmus(B)</vt:lpstr>
      <vt:lpstr>Peter Swarts(B)</vt:lpstr>
      <vt:lpstr>Jonathan Magielies(B)</vt:lpstr>
      <vt:lpstr>Martiens Kleinbooi(B)</vt:lpstr>
      <vt:lpstr>Annaline Lucas(B)</vt:lpstr>
      <vt:lpstr>Kelton Swarts(B)</vt:lpstr>
      <vt:lpstr>BAVIAAANS SUMMARY</vt:lpstr>
      <vt:lpstr>N.Mani (Peddie)</vt:lpstr>
      <vt:lpstr>Mzimkhulu Nkone (Peddie)</vt:lpstr>
      <vt:lpstr>W.Gidane(Peddie)</vt:lpstr>
      <vt:lpstr>M.Rwexu(Peddie)</vt:lpstr>
      <vt:lpstr>PEDDIE SUMMARY</vt:lpstr>
      <vt:lpstr>GIS Addo Summary March 2016</vt:lpstr>
      <vt:lpstr>GIS Fish Summary March 2016</vt:lpstr>
      <vt:lpstr>GIS Baviaans Summary March 2016</vt:lpstr>
    </vt:vector>
  </TitlesOfParts>
  <Company>DWAF</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SamL</dc:creator>
  <cp:lastModifiedBy>dugalh</cp:lastModifiedBy>
  <cp:lastPrinted>2016-03-31T11:41:57Z</cp:lastPrinted>
  <dcterms:created xsi:type="dcterms:W3CDTF">2005-05-19T09:14:13Z</dcterms:created>
  <dcterms:modified xsi:type="dcterms:W3CDTF">2016-04-08T06:01:34Z</dcterms:modified>
</cp:coreProperties>
</file>